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8D661197-72CD-4015-9237-F1263BBD7391}"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'別紙様式3-3（６月以降分）'!$B$13:$N$1213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AF20" i="29"/>
  <c r="AG20" i="29"/>
  <c r="AH20" i="29"/>
  <c r="AI20" i="29"/>
  <c r="AJ20" i="29"/>
  <c r="AK20" i="29"/>
  <c r="AL20" i="29"/>
  <c r="AM20" i="29"/>
  <c r="AN20" i="29"/>
  <c r="AO20" i="29"/>
  <c r="AP20" i="29"/>
  <c r="AQ20" i="29"/>
  <c r="AR20" i="29"/>
  <c r="AS20" i="29"/>
  <c r="AT20" i="29"/>
  <c r="AU20" i="29"/>
  <c r="AV20" i="29"/>
  <c r="AW20" i="29"/>
  <c r="AX20" i="29"/>
  <c r="AY20" i="29"/>
  <c r="AZ20" i="29"/>
  <c r="BA20" i="29"/>
  <c r="AF23" i="29"/>
  <c r="AG23" i="29"/>
  <c r="AH23" i="29"/>
  <c r="AI23" i="29"/>
  <c r="AJ23" i="29"/>
  <c r="AK23" i="29"/>
  <c r="AL23" i="29"/>
  <c r="AM23" i="29"/>
  <c r="AN23" i="29"/>
  <c r="AO23" i="29"/>
  <c r="AP23" i="29"/>
  <c r="AQ23" i="29"/>
  <c r="AR23" i="29"/>
  <c r="AS23" i="29"/>
  <c r="AT23" i="29"/>
  <c r="AU23" i="29"/>
  <c r="AV23" i="29"/>
  <c r="AW23" i="29"/>
  <c r="AX23" i="29"/>
  <c r="AY23" i="29"/>
  <c r="AZ23" i="29"/>
  <c r="BA23" i="29"/>
  <c r="AE23"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145" i="20"/>
  <c r="AD146" i="20"/>
  <c r="AD147" i="20"/>
  <c r="AD148" i="20"/>
  <c r="AD149" i="20"/>
  <c r="AD150" i="20"/>
  <c r="AD151" i="20"/>
  <c r="AD152" i="20"/>
  <c r="AD153" i="20"/>
  <c r="AD154" i="20"/>
  <c r="AD155" i="20"/>
  <c r="AD156" i="20"/>
  <c r="AD157" i="20"/>
  <c r="AD158" i="20"/>
  <c r="AD159" i="20"/>
  <c r="AD160" i="20"/>
  <c r="AD161" i="20"/>
  <c r="AD162" i="20"/>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210" i="20"/>
  <c r="AD211" i="20"/>
  <c r="AD212" i="20"/>
  <c r="AD213"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AD272" i="20"/>
  <c r="AD273" i="20"/>
  <c r="AD274" i="20"/>
  <c r="AD275" i="20"/>
  <c r="AD276" i="20"/>
  <c r="AD277" i="20"/>
  <c r="AD278" i="20"/>
  <c r="AD279" i="20"/>
  <c r="AD280" i="20"/>
  <c r="AD281" i="20"/>
  <c r="AD282" i="20"/>
  <c r="AD283" i="20"/>
  <c r="AD284" i="20"/>
  <c r="AD285" i="20"/>
  <c r="AD286" i="20"/>
  <c r="AD287" i="20"/>
  <c r="AD288" i="20"/>
  <c r="AD289" i="20"/>
  <c r="AD290" i="20"/>
  <c r="AD291" i="20"/>
  <c r="AD292" i="20"/>
  <c r="AD293" i="20"/>
  <c r="AD294" i="20"/>
  <c r="AD295" i="20"/>
  <c r="AD296" i="20"/>
  <c r="AD297" i="20"/>
  <c r="AD298" i="20"/>
  <c r="AD299" i="20"/>
  <c r="AD300" i="20"/>
  <c r="AD301" i="20"/>
  <c r="AD302" i="20"/>
  <c r="AD303" i="20"/>
  <c r="AD304" i="20"/>
  <c r="AD305" i="20"/>
  <c r="AD306" i="20"/>
  <c r="AD307" i="20"/>
  <c r="AD308" i="20"/>
  <c r="AD309" i="20"/>
  <c r="AD31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AD337" i="20"/>
  <c r="AD338" i="20"/>
  <c r="AD339" i="20"/>
  <c r="AD340" i="20"/>
  <c r="AD341" i="20"/>
  <c r="AD342" i="20"/>
  <c r="AD343" i="20"/>
  <c r="AD344" i="20"/>
  <c r="AD345" i="20"/>
  <c r="AD346" i="20"/>
  <c r="AD347" i="20"/>
  <c r="AD348" i="20"/>
  <c r="AD349" i="20"/>
  <c r="AD350" i="20"/>
  <c r="AD351" i="20"/>
  <c r="AD352" i="20"/>
  <c r="AD353" i="20"/>
  <c r="AD354" i="20"/>
  <c r="AD355" i="20"/>
  <c r="AD356" i="20"/>
  <c r="AD357" i="20"/>
  <c r="AD358" i="20"/>
  <c r="AD359" i="20"/>
  <c r="AD360" i="20"/>
  <c r="AD361" i="20"/>
  <c r="AD362" i="20"/>
  <c r="AD363" i="20"/>
  <c r="AD364" i="20"/>
  <c r="AD365" i="20"/>
  <c r="AD366" i="20"/>
  <c r="AD367" i="20"/>
  <c r="AD368" i="20"/>
  <c r="AD369" i="20"/>
  <c r="AD370" i="20"/>
  <c r="AD371" i="20"/>
  <c r="AD372" i="20"/>
  <c r="AD373" i="20"/>
  <c r="AD374" i="20"/>
  <c r="AD375" i="20"/>
  <c r="AD376" i="20"/>
  <c r="AD377" i="20"/>
  <c r="AD378" i="20"/>
  <c r="AD379" i="20"/>
  <c r="AD380" i="20"/>
  <c r="AD381" i="20"/>
  <c r="AD382" i="20"/>
  <c r="AD383" i="20"/>
  <c r="AD384" i="20"/>
  <c r="AD385" i="20"/>
  <c r="AD386" i="20"/>
  <c r="AD387" i="20"/>
  <c r="AD388" i="20"/>
  <c r="AD389" i="20"/>
  <c r="AD390" i="20"/>
  <c r="AD391" i="20"/>
  <c r="AD392" i="20"/>
  <c r="AD393" i="20"/>
  <c r="AD394" i="20"/>
  <c r="AD395" i="20"/>
  <c r="AD396" i="20"/>
  <c r="AD397" i="20"/>
  <c r="AD398" i="20"/>
  <c r="AD399" i="20"/>
  <c r="AD400" i="20"/>
  <c r="AD401" i="20"/>
  <c r="AD402" i="20"/>
  <c r="AD403" i="20"/>
  <c r="AD404" i="20"/>
  <c r="AD405" i="20"/>
  <c r="AD406" i="20"/>
  <c r="AD407" i="20"/>
  <c r="AD408" i="20"/>
  <c r="AD409" i="20"/>
  <c r="AD410" i="20"/>
  <c r="AD411" i="20"/>
  <c r="AD412" i="20"/>
  <c r="AD413" i="20"/>
  <c r="AD414" i="20"/>
  <c r="AD415" i="20"/>
  <c r="AD416" i="20"/>
  <c r="AD417" i="20"/>
  <c r="AD418" i="20"/>
  <c r="AD419" i="20"/>
  <c r="AD420" i="20"/>
  <c r="AD421" i="20"/>
  <c r="AD422" i="20"/>
  <c r="AD423" i="20"/>
  <c r="AD424" i="20"/>
  <c r="AD425" i="20"/>
  <c r="AD426" i="20"/>
  <c r="AD427" i="20"/>
  <c r="AD428" i="20"/>
  <c r="AD429" i="20"/>
  <c r="AD430" i="20"/>
  <c r="AD431" i="20"/>
  <c r="AD432" i="20"/>
  <c r="AD433" i="20"/>
  <c r="AD434" i="20"/>
  <c r="AD435" i="20"/>
  <c r="AD436" i="20"/>
  <c r="AD437" i="20"/>
  <c r="AD438" i="20"/>
  <c r="AD439" i="20"/>
  <c r="AD440" i="20"/>
  <c r="AD441" i="20"/>
  <c r="AD442" i="20"/>
  <c r="AD443" i="20"/>
  <c r="AD444" i="20"/>
  <c r="AD445" i="20"/>
  <c r="AD446" i="20"/>
  <c r="AD447" i="20"/>
  <c r="AD448" i="20"/>
  <c r="AD449" i="20"/>
  <c r="AD450" i="20"/>
  <c r="AD451" i="20"/>
  <c r="AD452" i="20"/>
  <c r="AD453" i="20"/>
  <c r="AD454" i="20"/>
  <c r="AD455" i="20"/>
  <c r="AD456" i="20"/>
  <c r="AD457" i="20"/>
  <c r="AD458" i="20"/>
  <c r="AD459" i="20"/>
  <c r="AD460" i="20"/>
  <c r="AD461" i="20"/>
  <c r="AD462" i="20"/>
  <c r="AD463" i="20"/>
  <c r="AD464" i="20"/>
  <c r="AD465" i="20"/>
  <c r="AD466" i="20"/>
  <c r="AD467" i="20"/>
  <c r="AD468" i="20"/>
  <c r="AD469" i="20"/>
  <c r="AD470" i="20"/>
  <c r="AD471" i="20"/>
  <c r="AD472" i="20"/>
  <c r="AD473" i="20"/>
  <c r="AD474" i="20"/>
  <c r="AD475" i="20"/>
  <c r="AD476" i="20"/>
  <c r="AD477" i="20"/>
  <c r="AD478" i="20"/>
  <c r="AD479" i="20"/>
  <c r="AD480" i="20"/>
  <c r="AD481" i="20"/>
  <c r="AD482" i="20"/>
  <c r="AD483" i="20"/>
  <c r="AD484" i="20"/>
  <c r="AD485" i="20"/>
  <c r="AD486" i="20"/>
  <c r="AD487" i="20"/>
  <c r="AD488" i="20"/>
  <c r="AD489" i="20"/>
  <c r="AD490" i="20"/>
  <c r="AD491" i="20"/>
  <c r="AD492" i="20"/>
  <c r="AD493" i="20"/>
  <c r="AD494" i="20"/>
  <c r="AD495" i="20"/>
  <c r="AD496" i="20"/>
  <c r="AD497" i="20"/>
  <c r="AD498" i="20"/>
  <c r="AD499" i="20"/>
  <c r="AD500" i="20"/>
  <c r="AD501" i="20"/>
  <c r="AD502" i="20"/>
  <c r="AD503" i="20"/>
  <c r="AD504" i="20"/>
  <c r="AD505" i="20"/>
  <c r="AD506" i="20"/>
  <c r="AD507" i="20"/>
  <c r="AD508" i="20"/>
  <c r="AD509" i="20"/>
  <c r="AD510" i="20"/>
  <c r="AD511" i="20"/>
  <c r="AD512" i="20"/>
  <c r="AD513" i="20"/>
  <c r="AD514" i="20"/>
  <c r="AD515" i="20"/>
  <c r="AD516" i="20"/>
  <c r="AD517" i="20"/>
  <c r="AD518" i="20"/>
  <c r="AD519" i="20"/>
  <c r="AD520" i="20"/>
  <c r="AD521" i="20"/>
  <c r="AD522" i="20"/>
  <c r="AD523" i="20"/>
  <c r="AD524" i="20"/>
  <c r="AD525" i="20"/>
  <c r="AD526" i="20"/>
  <c r="AD527" i="20"/>
  <c r="AD528" i="20"/>
  <c r="AD529" i="20"/>
  <c r="AD530" i="20"/>
  <c r="AD531" i="20"/>
  <c r="AD532" i="20"/>
  <c r="AD533" i="20"/>
  <c r="AD534" i="20"/>
  <c r="AD535" i="20"/>
  <c r="AD536" i="20"/>
  <c r="AD537" i="20"/>
  <c r="AD538" i="20"/>
  <c r="AD539" i="20"/>
  <c r="AD540" i="20"/>
  <c r="AD541" i="20"/>
  <c r="AD542" i="20"/>
  <c r="AD543" i="20"/>
  <c r="AD544" i="20"/>
  <c r="AD545" i="20"/>
  <c r="AD546" i="20"/>
  <c r="AD547" i="20"/>
  <c r="AD548" i="20"/>
  <c r="AD549" i="20"/>
  <c r="AD550" i="20"/>
  <c r="AD551" i="20"/>
  <c r="AD552" i="20"/>
  <c r="AD553" i="20"/>
  <c r="AD554" i="20"/>
  <c r="AD555" i="20"/>
  <c r="AD556" i="20"/>
  <c r="AD557" i="20"/>
  <c r="AD558" i="20"/>
  <c r="AD559" i="20"/>
  <c r="AD560" i="20"/>
  <c r="AD561" i="20"/>
  <c r="AD562" i="20"/>
  <c r="AD563" i="20"/>
  <c r="AD564" i="20"/>
  <c r="AD565" i="20"/>
  <c r="AD566" i="20"/>
  <c r="AD567" i="20"/>
  <c r="AD568" i="20"/>
  <c r="AD569" i="20"/>
  <c r="AD570" i="20"/>
  <c r="AD571" i="20"/>
  <c r="AD572" i="20"/>
  <c r="AD573" i="20"/>
  <c r="AD574" i="20"/>
  <c r="AD575" i="20"/>
  <c r="AD576" i="20"/>
  <c r="AD577" i="20"/>
  <c r="AD578" i="20"/>
  <c r="AD579" i="20"/>
  <c r="AD580" i="20"/>
  <c r="AD581" i="20"/>
  <c r="AD582" i="20"/>
  <c r="AD583" i="20"/>
  <c r="AD584" i="20"/>
  <c r="AD585" i="20"/>
  <c r="AD586" i="20"/>
  <c r="AD587" i="20"/>
  <c r="AD588" i="20"/>
  <c r="AD589" i="20"/>
  <c r="AD590" i="20"/>
  <c r="AD591" i="20"/>
  <c r="AD592" i="20"/>
  <c r="AD593" i="20"/>
  <c r="AD594" i="20"/>
  <c r="AD595" i="20"/>
  <c r="AD596" i="20"/>
  <c r="AD597" i="20"/>
  <c r="AD598" i="20"/>
  <c r="AD599" i="20"/>
  <c r="AD600" i="20"/>
  <c r="AD601" i="20"/>
  <c r="AD602" i="20"/>
  <c r="AD603" i="20"/>
  <c r="AD604" i="20"/>
  <c r="AD605" i="20"/>
  <c r="AD606" i="20"/>
  <c r="AD607" i="20"/>
  <c r="AD608" i="20"/>
  <c r="AD609" i="20"/>
  <c r="AD610" i="20"/>
  <c r="AD611" i="20"/>
  <c r="AD612" i="20"/>
  <c r="AD613" i="20"/>
  <c r="AD614" i="20"/>
  <c r="AD615" i="20"/>
  <c r="AD616" i="20"/>
  <c r="AD617" i="20"/>
  <c r="AD618" i="20"/>
  <c r="AD619" i="20"/>
  <c r="AD620" i="20"/>
  <c r="AD621" i="20"/>
  <c r="AD622" i="20"/>
  <c r="AD623" i="20"/>
  <c r="AD624" i="20"/>
  <c r="AD625" i="20"/>
  <c r="AD626" i="20"/>
  <c r="AD627" i="20"/>
  <c r="AD628" i="20"/>
  <c r="AD629" i="20"/>
  <c r="AD630" i="20"/>
  <c r="AD631" i="20"/>
  <c r="AD632" i="20"/>
  <c r="AD633" i="20"/>
  <c r="AD634" i="20"/>
  <c r="AD635" i="20"/>
  <c r="AD636" i="20"/>
  <c r="AD637" i="20"/>
  <c r="AD638" i="20"/>
  <c r="AD639" i="20"/>
  <c r="AD640" i="20"/>
  <c r="AD641" i="20"/>
  <c r="AD642" i="20"/>
  <c r="AD643" i="20"/>
  <c r="AD644" i="20"/>
  <c r="AD645" i="20"/>
  <c r="AD646" i="20"/>
  <c r="AD647" i="20"/>
  <c r="AD648" i="20"/>
  <c r="AD649" i="20"/>
  <c r="AD650" i="20"/>
  <c r="AD651" i="20"/>
  <c r="AD652" i="20"/>
  <c r="AD653" i="20"/>
  <c r="AD654" i="20"/>
  <c r="AD655" i="20"/>
  <c r="AD656" i="20"/>
  <c r="AD657" i="20"/>
  <c r="AD658" i="20"/>
  <c r="AD659" i="20"/>
  <c r="AD660" i="20"/>
  <c r="AD661" i="20"/>
  <c r="AD662" i="20"/>
  <c r="AD663" i="20"/>
  <c r="AD664" i="20"/>
  <c r="AD665" i="20"/>
  <c r="AD666" i="20"/>
  <c r="AD667" i="20"/>
  <c r="AD668" i="20"/>
  <c r="AD669" i="20"/>
  <c r="AD670" i="20"/>
  <c r="AD671" i="20"/>
  <c r="AD672" i="20"/>
  <c r="AD673" i="20"/>
  <c r="AD674" i="20"/>
  <c r="AD675" i="20"/>
  <c r="AD676" i="20"/>
  <c r="AD677" i="20"/>
  <c r="AD678" i="20"/>
  <c r="AD679" i="20"/>
  <c r="AD680" i="20"/>
  <c r="AD681" i="20"/>
  <c r="AD682" i="20"/>
  <c r="AD683" i="20"/>
  <c r="AD684" i="20"/>
  <c r="AD685" i="20"/>
  <c r="AD686" i="20"/>
  <c r="AD687" i="20"/>
  <c r="AD688" i="20"/>
  <c r="AD689" i="20"/>
  <c r="AD690" i="20"/>
  <c r="AD691" i="20"/>
  <c r="AD692" i="20"/>
  <c r="AD693" i="20"/>
  <c r="AD694" i="20"/>
  <c r="AD695" i="20"/>
  <c r="AD696" i="20"/>
  <c r="AD697" i="20"/>
  <c r="AD698" i="20"/>
  <c r="AD699" i="20"/>
  <c r="AD700" i="20"/>
  <c r="AD701" i="20"/>
  <c r="AD702" i="20"/>
  <c r="AD703" i="20"/>
  <c r="AD704" i="20"/>
  <c r="AD705" i="20"/>
  <c r="AD706" i="20"/>
  <c r="AD707" i="20"/>
  <c r="AD708" i="20"/>
  <c r="AD709" i="20"/>
  <c r="AD710" i="20"/>
  <c r="AD711" i="20"/>
  <c r="AD712" i="20"/>
  <c r="AD713" i="20"/>
  <c r="AD714" i="20"/>
  <c r="AD715" i="20"/>
  <c r="AD716" i="20"/>
  <c r="AD717" i="20"/>
  <c r="AD718" i="20"/>
  <c r="AD719" i="20"/>
  <c r="AD720" i="20"/>
  <c r="AD721" i="20"/>
  <c r="AD722" i="20"/>
  <c r="AD723" i="20"/>
  <c r="AD724" i="20"/>
  <c r="AD725" i="20"/>
  <c r="AD726" i="20"/>
  <c r="AD727" i="20"/>
  <c r="AD728" i="20"/>
  <c r="AD729" i="20"/>
  <c r="AD730" i="20"/>
  <c r="AD731" i="20"/>
  <c r="AD732" i="20"/>
  <c r="AD733" i="20"/>
  <c r="AD734" i="20"/>
  <c r="AD735" i="20"/>
  <c r="AD736" i="20"/>
  <c r="AD737" i="20"/>
  <c r="AD738" i="20"/>
  <c r="AD739" i="20"/>
  <c r="AD740" i="20"/>
  <c r="AD741" i="20"/>
  <c r="AD742" i="20"/>
  <c r="AD743" i="20"/>
  <c r="AD744" i="20"/>
  <c r="AD745" i="20"/>
  <c r="AD746" i="20"/>
  <c r="AD747" i="20"/>
  <c r="AD748" i="20"/>
  <c r="AD749" i="20"/>
  <c r="AD750" i="20"/>
  <c r="AD751" i="20"/>
  <c r="AD752" i="20"/>
  <c r="AD753" i="20"/>
  <c r="AD754" i="20"/>
  <c r="AD755" i="20"/>
  <c r="AD756" i="20"/>
  <c r="AD757" i="20"/>
  <c r="AD758" i="20"/>
  <c r="AD759" i="20"/>
  <c r="AD760" i="20"/>
  <c r="AD761" i="20"/>
  <c r="AD762" i="20"/>
  <c r="AD763" i="20"/>
  <c r="AD764" i="20"/>
  <c r="AD765" i="20"/>
  <c r="AD766" i="20"/>
  <c r="AD767" i="20"/>
  <c r="AD768" i="20"/>
  <c r="AD769" i="20"/>
  <c r="AD770" i="20"/>
  <c r="AD771" i="20"/>
  <c r="AD772" i="20"/>
  <c r="AD773" i="20"/>
  <c r="AD774" i="20"/>
  <c r="AD775" i="20"/>
  <c r="AD776" i="20"/>
  <c r="AD777" i="20"/>
  <c r="AD778" i="20"/>
  <c r="AD779" i="20"/>
  <c r="AD780" i="20"/>
  <c r="AD781" i="20"/>
  <c r="AD782" i="20"/>
  <c r="AD783" i="20"/>
  <c r="AD784" i="20"/>
  <c r="AD785" i="20"/>
  <c r="AD786" i="20"/>
  <c r="AD787" i="20"/>
  <c r="AD788" i="20"/>
  <c r="AD789" i="20"/>
  <c r="AD790" i="20"/>
  <c r="AD791" i="20"/>
  <c r="AD792" i="20"/>
  <c r="AD793" i="20"/>
  <c r="AD794" i="20"/>
  <c r="AD795" i="20"/>
  <c r="AD796" i="20"/>
  <c r="AD797" i="20"/>
  <c r="AD798" i="20"/>
  <c r="AD799" i="20"/>
  <c r="AD800" i="20"/>
  <c r="AD801" i="20"/>
  <c r="AD802" i="20"/>
  <c r="AD803" i="20"/>
  <c r="AD804" i="20"/>
  <c r="AD805" i="20"/>
  <c r="AD806" i="20"/>
  <c r="AD807" i="20"/>
  <c r="AD808" i="20"/>
  <c r="AD809" i="20"/>
  <c r="AD810" i="20"/>
  <c r="AD811" i="20"/>
  <c r="AD812" i="20"/>
  <c r="AD813" i="20"/>
  <c r="AD814" i="20"/>
  <c r="AD815" i="20"/>
  <c r="AD816" i="20"/>
  <c r="AD817" i="20"/>
  <c r="AD818" i="20"/>
  <c r="AD819" i="20"/>
  <c r="AD820" i="20"/>
  <c r="AD821" i="20"/>
  <c r="AD822" i="20"/>
  <c r="AD823" i="20"/>
  <c r="AD824" i="20"/>
  <c r="AD825" i="20"/>
  <c r="AD826" i="20"/>
  <c r="AD827" i="20"/>
  <c r="AD828" i="20"/>
  <c r="AD829" i="20"/>
  <c r="AD830" i="20"/>
  <c r="AD831" i="20"/>
  <c r="AD832" i="20"/>
  <c r="AD833" i="20"/>
  <c r="AD834" i="20"/>
  <c r="AD835" i="20"/>
  <c r="AD836" i="20"/>
  <c r="AD837" i="20"/>
  <c r="AD838" i="20"/>
  <c r="AD839" i="20"/>
  <c r="AD840" i="20"/>
  <c r="AD841" i="20"/>
  <c r="AD842" i="20"/>
  <c r="AD843" i="20"/>
  <c r="AD844" i="20"/>
  <c r="AD845" i="20"/>
  <c r="AD846" i="20"/>
  <c r="AD847" i="20"/>
  <c r="AD848" i="20"/>
  <c r="AD849" i="20"/>
  <c r="AD850" i="20"/>
  <c r="AD851" i="20"/>
  <c r="AD852" i="20"/>
  <c r="AD853" i="20"/>
  <c r="AD854" i="20"/>
  <c r="AD855" i="20"/>
  <c r="AD856" i="20"/>
  <c r="AD857" i="20"/>
  <c r="AD858" i="20"/>
  <c r="AD859" i="20"/>
  <c r="AD860" i="20"/>
  <c r="AD861" i="20"/>
  <c r="AD862" i="20"/>
  <c r="AD863" i="20"/>
  <c r="AD864" i="20"/>
  <c r="AD865" i="20"/>
  <c r="AD866" i="20"/>
  <c r="AD867" i="20"/>
  <c r="AD868" i="20"/>
  <c r="AD869" i="20"/>
  <c r="AD870" i="20"/>
  <c r="AD871" i="20"/>
  <c r="AD872" i="20"/>
  <c r="AD873" i="20"/>
  <c r="AD874" i="20"/>
  <c r="AD875" i="20"/>
  <c r="AD876" i="20"/>
  <c r="AD877" i="20"/>
  <c r="AD878" i="20"/>
  <c r="AD879" i="20"/>
  <c r="AD880" i="20"/>
  <c r="AD881" i="20"/>
  <c r="AD882" i="20"/>
  <c r="AD883" i="20"/>
  <c r="AD884" i="20"/>
  <c r="AD885" i="20"/>
  <c r="AD886" i="20"/>
  <c r="AD887" i="20"/>
  <c r="AD888" i="20"/>
  <c r="AD889" i="20"/>
  <c r="AD890" i="20"/>
  <c r="AD891" i="20"/>
  <c r="AD892" i="20"/>
  <c r="AD893" i="20"/>
  <c r="AD894" i="20"/>
  <c r="AD895" i="20"/>
  <c r="AD896" i="20"/>
  <c r="AD897" i="20"/>
  <c r="AD898" i="20"/>
  <c r="AD899" i="20"/>
  <c r="AD900" i="20"/>
  <c r="AD901" i="20"/>
  <c r="AD902" i="20"/>
  <c r="AD903" i="20"/>
  <c r="AD904" i="20"/>
  <c r="AD905" i="20"/>
  <c r="AD906" i="20"/>
  <c r="AD907" i="20"/>
  <c r="AD908" i="20"/>
  <c r="AD909" i="20"/>
  <c r="AD910" i="20"/>
  <c r="AD911" i="20"/>
  <c r="AD912" i="20"/>
  <c r="AD913" i="20"/>
  <c r="AD914" i="20"/>
  <c r="AD915" i="20"/>
  <c r="AD916" i="20"/>
  <c r="AD917" i="20"/>
  <c r="AD918" i="20"/>
  <c r="AD919" i="20"/>
  <c r="AD920" i="20"/>
  <c r="AD921" i="20"/>
  <c r="AD922" i="20"/>
  <c r="AD923" i="20"/>
  <c r="AD924" i="20"/>
  <c r="AD925" i="20"/>
  <c r="AD926" i="20"/>
  <c r="AD927" i="20"/>
  <c r="AD928" i="20"/>
  <c r="AD929" i="20"/>
  <c r="AD930" i="20"/>
  <c r="AD931" i="20"/>
  <c r="AD932" i="20"/>
  <c r="AD933" i="20"/>
  <c r="AD934" i="20"/>
  <c r="AD935" i="20"/>
  <c r="AD936" i="20"/>
  <c r="AD937" i="20"/>
  <c r="AD938" i="20"/>
  <c r="AD939" i="20"/>
  <c r="AD940" i="20"/>
  <c r="AD941" i="20"/>
  <c r="AD942" i="20"/>
  <c r="AD943" i="20"/>
  <c r="AD944" i="20"/>
  <c r="AD945" i="20"/>
  <c r="AD946" i="20"/>
  <c r="AD947" i="20"/>
  <c r="AD948" i="20"/>
  <c r="AD949" i="20"/>
  <c r="AD950" i="20"/>
  <c r="AD951" i="20"/>
  <c r="AD952" i="20"/>
  <c r="AD953" i="20"/>
  <c r="AD954" i="20"/>
  <c r="AD955" i="20"/>
  <c r="AD956" i="20"/>
  <c r="AD957" i="20"/>
  <c r="AD958" i="20"/>
  <c r="AD959" i="20"/>
  <c r="AD960" i="20"/>
  <c r="AD961" i="20"/>
  <c r="AD962" i="20"/>
  <c r="AD963" i="20"/>
  <c r="AD964" i="20"/>
  <c r="AD965" i="20"/>
  <c r="AD966" i="20"/>
  <c r="AD967" i="20"/>
  <c r="AD968" i="20"/>
  <c r="AD969" i="20"/>
  <c r="AD970" i="20"/>
  <c r="AD971" i="20"/>
  <c r="AD972" i="20"/>
  <c r="AD973" i="20"/>
  <c r="AD974" i="20"/>
  <c r="AD975" i="20"/>
  <c r="AD976" i="20"/>
  <c r="AD977" i="20"/>
  <c r="AD978" i="20"/>
  <c r="AD979" i="20"/>
  <c r="AD980" i="20"/>
  <c r="AD981" i="20"/>
  <c r="AD982" i="20"/>
  <c r="AD983" i="20"/>
  <c r="AD984" i="20"/>
  <c r="AD985" i="20"/>
  <c r="AD986" i="20"/>
  <c r="AD987" i="20"/>
  <c r="AD988" i="20"/>
  <c r="AD989" i="20"/>
  <c r="AD990" i="20"/>
  <c r="AD991" i="20"/>
  <c r="AD992" i="20"/>
  <c r="AD993" i="20"/>
  <c r="AD994" i="20"/>
  <c r="AD995" i="20"/>
  <c r="AD996" i="20"/>
  <c r="AD997" i="20"/>
  <c r="AD998" i="20"/>
  <c r="AD999" i="20"/>
  <c r="AD1000" i="20"/>
  <c r="AD1001" i="20"/>
  <c r="AD1002" i="20"/>
  <c r="AD1003" i="20"/>
  <c r="AD1004" i="20"/>
  <c r="AD1005" i="20"/>
  <c r="AD1006" i="20"/>
  <c r="AD1007" i="20"/>
  <c r="AD1008" i="20"/>
  <c r="AD1009" i="20"/>
  <c r="AD1010" i="20"/>
  <c r="AD1011" i="20"/>
  <c r="AD1012" i="20"/>
  <c r="AD1013" i="20"/>
  <c r="AD1014" i="20"/>
  <c r="AD1015" i="20"/>
  <c r="AD1016" i="20"/>
  <c r="AD1017" i="20"/>
  <c r="AD1018" i="20"/>
  <c r="AD1019" i="20"/>
  <c r="AD1020" i="20"/>
  <c r="AD1021" i="20"/>
  <c r="AD1022" i="20"/>
  <c r="AD1023" i="20"/>
  <c r="AD1024" i="20"/>
  <c r="AD1025" i="20"/>
  <c r="AD1026" i="20"/>
  <c r="AD1027" i="20"/>
  <c r="AD1028" i="20"/>
  <c r="AD1029" i="20"/>
  <c r="AD1030" i="20"/>
  <c r="AD1031" i="20"/>
  <c r="AD1032" i="20"/>
  <c r="AD1033" i="20"/>
  <c r="AD1034" i="20"/>
  <c r="AD1035" i="20"/>
  <c r="AD1036" i="20"/>
  <c r="AD1037" i="20"/>
  <c r="AD1038" i="20"/>
  <c r="AD1039" i="20"/>
  <c r="AD1040" i="20"/>
  <c r="AD1041" i="20"/>
  <c r="AD1042" i="20"/>
  <c r="AD1043" i="20"/>
  <c r="AD1044" i="20"/>
  <c r="AD1045" i="20"/>
  <c r="AD1046" i="20"/>
  <c r="AD1047" i="20"/>
  <c r="AD1048" i="20"/>
  <c r="AD1049" i="20"/>
  <c r="AD1050" i="20"/>
  <c r="AD1051" i="20"/>
  <c r="AD1052" i="20"/>
  <c r="AD1053" i="20"/>
  <c r="AD1054" i="20"/>
  <c r="AD1055" i="20"/>
  <c r="AD1056" i="20"/>
  <c r="AD1057" i="20"/>
  <c r="AD1058" i="20"/>
  <c r="AD1059" i="20"/>
  <c r="AD1060" i="20"/>
  <c r="AD1061" i="20"/>
  <c r="AD1062" i="20"/>
  <c r="AD1063" i="20"/>
  <c r="AD1064" i="20"/>
  <c r="AD1065" i="20"/>
  <c r="AD1066" i="20"/>
  <c r="AD1067" i="20"/>
  <c r="AD1068" i="20"/>
  <c r="AD1069" i="20"/>
  <c r="AD1070" i="20"/>
  <c r="AD1071" i="20"/>
  <c r="AD1072" i="20"/>
  <c r="AD1073" i="20"/>
  <c r="AD1074" i="20"/>
  <c r="AD1075" i="20"/>
  <c r="AD1076" i="20"/>
  <c r="AD1077" i="20"/>
  <c r="AD1078" i="20"/>
  <c r="AD1079" i="20"/>
  <c r="AD1080" i="20"/>
  <c r="AD1081" i="20"/>
  <c r="AD1082" i="20"/>
  <c r="AD1083" i="20"/>
  <c r="AD1084" i="20"/>
  <c r="AD1085" i="20"/>
  <c r="AD1086" i="20"/>
  <c r="AD1087" i="20"/>
  <c r="AD1088" i="20"/>
  <c r="AD1089" i="20"/>
  <c r="AD1090" i="20"/>
  <c r="AD1091" i="20"/>
  <c r="AD1092" i="20"/>
  <c r="AD1093" i="20"/>
  <c r="AD1094" i="20"/>
  <c r="AD1095" i="20"/>
  <c r="AD1096" i="20"/>
  <c r="AD1097" i="20"/>
  <c r="AD1098" i="20"/>
  <c r="AD1099" i="20"/>
  <c r="AD1100" i="20"/>
  <c r="AD1101" i="20"/>
  <c r="AD1102" i="20"/>
  <c r="AD1103" i="20"/>
  <c r="AD1104" i="20"/>
  <c r="AD1105" i="20"/>
  <c r="AD1106" i="20"/>
  <c r="AD1107" i="20"/>
  <c r="AD1108" i="20"/>
  <c r="AD1109" i="20"/>
  <c r="AD1110" i="20"/>
  <c r="AD1111" i="20"/>
  <c r="AD1112" i="20"/>
  <c r="AD1113" i="20"/>
  <c r="AD1114" i="20"/>
  <c r="AD1115" i="20"/>
  <c r="AD1116" i="20"/>
  <c r="AD1117" i="20"/>
  <c r="AD1118" i="20"/>
  <c r="AD1119" i="20"/>
  <c r="AD1120" i="20"/>
  <c r="AD1121" i="20"/>
  <c r="AD1122" i="20"/>
  <c r="AD1123" i="20"/>
  <c r="AD1124" i="20"/>
  <c r="AD1125" i="20"/>
  <c r="AD1126" i="20"/>
  <c r="AD1127" i="20"/>
  <c r="AD1128" i="20"/>
  <c r="AD1129" i="20"/>
  <c r="AD1130" i="20"/>
  <c r="AD1131" i="20"/>
  <c r="AD1132" i="20"/>
  <c r="AD1133" i="20"/>
  <c r="AD1134" i="20"/>
  <c r="AD1135" i="20"/>
  <c r="AD1136" i="20"/>
  <c r="AD1137" i="20"/>
  <c r="AD1138" i="20"/>
  <c r="AD1139" i="20"/>
  <c r="AD1140" i="20"/>
  <c r="AD1141" i="20"/>
  <c r="AD1142" i="20"/>
  <c r="AD1143" i="20"/>
  <c r="AD1144" i="20"/>
  <c r="AD1145" i="20"/>
  <c r="AD1146" i="20"/>
  <c r="AD1147" i="20"/>
  <c r="AD1148" i="20"/>
  <c r="AD1149" i="20"/>
  <c r="AD1150" i="20"/>
  <c r="AD1151" i="20"/>
  <c r="AD1152" i="20"/>
  <c r="AD1153" i="20"/>
  <c r="AD1154" i="20"/>
  <c r="AD1155" i="20"/>
  <c r="AD1156" i="20"/>
  <c r="AD1157" i="20"/>
  <c r="AD1158" i="20"/>
  <c r="AD1159" i="20"/>
  <c r="AD1160" i="20"/>
  <c r="AD1161" i="20"/>
  <c r="AD1162" i="20"/>
  <c r="AD1163" i="20"/>
  <c r="AD1164" i="20"/>
  <c r="AD1165" i="20"/>
  <c r="AD1166" i="20"/>
  <c r="AD1167" i="20"/>
  <c r="AD1168" i="20"/>
  <c r="AD1169" i="20"/>
  <c r="AD1170" i="20"/>
  <c r="AD1171" i="20"/>
  <c r="AD1172" i="20"/>
  <c r="AD1173" i="20"/>
  <c r="AD1174" i="20"/>
  <c r="AD1175" i="20"/>
  <c r="AD1176" i="20"/>
  <c r="AD1177" i="20"/>
  <c r="AD1178" i="20"/>
  <c r="AD1179" i="20"/>
  <c r="AD1180" i="20"/>
  <c r="AD1181" i="20"/>
  <c r="AD1182" i="20"/>
  <c r="AD1183" i="20"/>
  <c r="AD1184" i="20"/>
  <c r="AD1185" i="20"/>
  <c r="AD1186" i="20"/>
  <c r="AD1187" i="20"/>
  <c r="AD1188" i="20"/>
  <c r="AD1189" i="20"/>
  <c r="AD1190" i="20"/>
  <c r="AD1191" i="20"/>
  <c r="AD1192" i="20"/>
  <c r="AD1193" i="20"/>
  <c r="AD1194" i="20"/>
  <c r="AD1195" i="20"/>
  <c r="AD1196" i="20"/>
  <c r="AD1197" i="20"/>
  <c r="AD1198" i="20"/>
  <c r="AD1199" i="20"/>
  <c r="AD1200" i="20"/>
  <c r="AD1201" i="20"/>
  <c r="AD1202" i="20"/>
  <c r="AD1203" i="20"/>
  <c r="AD1204" i="20"/>
  <c r="AD1205" i="20"/>
  <c r="AD1206" i="20"/>
  <c r="AD1207" i="20"/>
  <c r="AD1208" i="20"/>
  <c r="AD1209" i="20"/>
  <c r="AD1210" i="20"/>
  <c r="AD1211" i="20"/>
  <c r="AD1212" i="20"/>
  <c r="AD1213" i="20"/>
  <c r="AD1214" i="20"/>
  <c r="AD1215" i="20"/>
  <c r="AD17" i="20"/>
  <c r="AD18" i="20"/>
  <c r="AD19" i="20"/>
  <c r="AD20" i="20"/>
  <c r="AD21" i="20"/>
  <c r="AD22" i="20"/>
  <c r="AD23" i="20"/>
  <c r="AD16" i="20"/>
  <c r="AK166" i="15"/>
  <c r="Q40" i="15"/>
  <c r="B1250" i="16" l="1"/>
  <c r="B1251" i="16"/>
  <c r="B1252" i="16" s="1"/>
  <c r="B1228" i="16"/>
  <c r="B1229" i="16"/>
  <c r="B1230" i="16"/>
  <c r="B1231" i="16" s="1"/>
  <c r="B1232" i="16" s="1"/>
  <c r="B1233" i="16" s="1"/>
  <c r="B1234" i="16" s="1"/>
  <c r="B1235" i="16" s="1"/>
  <c r="B1236" i="16" s="1"/>
  <c r="B1237" i="16" s="1"/>
  <c r="B1238" i="16" s="1"/>
  <c r="B1239" i="16" s="1"/>
  <c r="B1240" i="16" s="1"/>
  <c r="B1241" i="16" s="1"/>
  <c r="B1242" i="16" s="1"/>
  <c r="B1243" i="16" s="1"/>
  <c r="B1244" i="16" s="1"/>
  <c r="B1245" i="16" s="1"/>
  <c r="B1246" i="16" s="1"/>
  <c r="B1247" i="16" s="1"/>
  <c r="B1248" i="16" s="1"/>
  <c r="B1249" i="16" s="1"/>
  <c r="B295" i="16"/>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B346" i="16" s="1"/>
  <c r="B347" i="16" s="1"/>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444" i="16" s="1"/>
  <c r="B445" i="16" s="1"/>
  <c r="B446" i="16" s="1"/>
  <c r="B447" i="16" s="1"/>
  <c r="B448" i="16" s="1"/>
  <c r="B449" i="16" s="1"/>
  <c r="B450" i="16" s="1"/>
  <c r="B451" i="16" s="1"/>
  <c r="B452" i="16" s="1"/>
  <c r="B453" i="16" s="1"/>
  <c r="B454" i="16" s="1"/>
  <c r="B455" i="16" s="1"/>
  <c r="B456" i="16" s="1"/>
  <c r="B457" i="16" s="1"/>
  <c r="B458" i="16" s="1"/>
  <c r="B459" i="16" s="1"/>
  <c r="B460" i="16" s="1"/>
  <c r="B461" i="16" s="1"/>
  <c r="B462" i="16" s="1"/>
  <c r="B463" i="16" s="1"/>
  <c r="B464" i="16" s="1"/>
  <c r="B465" i="16" s="1"/>
  <c r="B466" i="16" s="1"/>
  <c r="B467" i="16" s="1"/>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18" i="16" s="1"/>
  <c r="B519" i="16" s="1"/>
  <c r="B520" i="16" s="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B549" i="16" s="1"/>
  <c r="B550" i="16" s="1"/>
  <c r="B551" i="16" s="1"/>
  <c r="B552" i="16" s="1"/>
  <c r="B553" i="16" s="1"/>
  <c r="B554" i="16" s="1"/>
  <c r="B555" i="16" s="1"/>
  <c r="B556" i="16" s="1"/>
  <c r="B557" i="16" s="1"/>
  <c r="B558" i="16" s="1"/>
  <c r="B559" i="16" s="1"/>
  <c r="B560" i="16" s="1"/>
  <c r="B561" i="16" s="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B585" i="16" s="1"/>
  <c r="B586" i="16" s="1"/>
  <c r="B587" i="16" s="1"/>
  <c r="B588" i="16" s="1"/>
  <c r="B589" i="16" s="1"/>
  <c r="B590" i="16" s="1"/>
  <c r="B591" i="16" s="1"/>
  <c r="B592" i="16" s="1"/>
  <c r="B593" i="16" s="1"/>
  <c r="B594" i="16" s="1"/>
  <c r="B595" i="16" s="1"/>
  <c r="B596" i="16" s="1"/>
  <c r="B597" i="16" s="1"/>
  <c r="B598" i="16" s="1"/>
  <c r="B599" i="16" s="1"/>
  <c r="B600" i="16" s="1"/>
  <c r="B601" i="16" s="1"/>
  <c r="B602" i="16" s="1"/>
  <c r="B603" i="16" s="1"/>
  <c r="B604" i="16" s="1"/>
  <c r="B605" i="16" s="1"/>
  <c r="B606" i="16" s="1"/>
  <c r="B607" i="16" s="1"/>
  <c r="B608" i="16" s="1"/>
  <c r="B609" i="16" s="1"/>
  <c r="B610" i="16" s="1"/>
  <c r="B611" i="16" s="1"/>
  <c r="B612" i="16" s="1"/>
  <c r="B613" i="16" s="1"/>
  <c r="B614" i="16" s="1"/>
  <c r="B615" i="16" s="1"/>
  <c r="B616" i="16" s="1"/>
  <c r="B617" i="16" s="1"/>
  <c r="B618" i="16" s="1"/>
  <c r="B619" i="16" s="1"/>
  <c r="B620" i="16" s="1"/>
  <c r="B621" i="16" s="1"/>
  <c r="B622" i="16" s="1"/>
  <c r="B623" i="16" s="1"/>
  <c r="B624" i="16" s="1"/>
  <c r="B625" i="16" s="1"/>
  <c r="B626" i="16" s="1"/>
  <c r="B627" i="16" s="1"/>
  <c r="B628" i="16" s="1"/>
  <c r="B629" i="16" s="1"/>
  <c r="B630" i="16" s="1"/>
  <c r="B631" i="16" s="1"/>
  <c r="B632" i="16" s="1"/>
  <c r="B633" i="16" s="1"/>
  <c r="B634" i="16" s="1"/>
  <c r="B635" i="16" s="1"/>
  <c r="B636" i="16" s="1"/>
  <c r="B637" i="16" s="1"/>
  <c r="B638" i="16" s="1"/>
  <c r="B639" i="16" s="1"/>
  <c r="B640" i="16" s="1"/>
  <c r="B641" i="16" s="1"/>
  <c r="B642" i="16" s="1"/>
  <c r="B643" i="16" s="1"/>
  <c r="B644" i="16" s="1"/>
  <c r="B645" i="16" s="1"/>
  <c r="B646" i="16" s="1"/>
  <c r="B647" i="16" s="1"/>
  <c r="B648" i="16" s="1"/>
  <c r="B649" i="16" s="1"/>
  <c r="B650" i="16" s="1"/>
  <c r="B651" i="16" s="1"/>
  <c r="B652" i="16" s="1"/>
  <c r="B653" i="16" s="1"/>
  <c r="B654" i="16" s="1"/>
  <c r="B655" i="16" s="1"/>
  <c r="B656" i="16" s="1"/>
  <c r="B657" i="16" s="1"/>
  <c r="B658" i="16" s="1"/>
  <c r="B659" i="16" s="1"/>
  <c r="B660" i="16" s="1"/>
  <c r="B661" i="16" s="1"/>
  <c r="B662" i="16" s="1"/>
  <c r="B663" i="16" s="1"/>
  <c r="B664" i="16" s="1"/>
  <c r="B665" i="16" s="1"/>
  <c r="B666" i="16" s="1"/>
  <c r="B667" i="16" s="1"/>
  <c r="B668" i="16" s="1"/>
  <c r="B669" i="16" s="1"/>
  <c r="B670" i="16" s="1"/>
  <c r="B671" i="16" s="1"/>
  <c r="B672" i="16" s="1"/>
  <c r="B673" i="16" s="1"/>
  <c r="B674" i="16" s="1"/>
  <c r="B675" i="16" s="1"/>
  <c r="B676" i="16" s="1"/>
  <c r="B677" i="16" s="1"/>
  <c r="B678" i="16" s="1"/>
  <c r="B679" i="16" s="1"/>
  <c r="B680" i="16" s="1"/>
  <c r="B681" i="16" s="1"/>
  <c r="B682" i="16" s="1"/>
  <c r="B683" i="16" s="1"/>
  <c r="B684" i="16" s="1"/>
  <c r="B685" i="16" s="1"/>
  <c r="B686" i="16" s="1"/>
  <c r="B687" i="16" s="1"/>
  <c r="B688" i="16" s="1"/>
  <c r="B689" i="16" s="1"/>
  <c r="B690" i="16" s="1"/>
  <c r="B691" i="16" s="1"/>
  <c r="B692" i="16" s="1"/>
  <c r="B693" i="16" s="1"/>
  <c r="B694" i="16" s="1"/>
  <c r="B695" i="16" s="1"/>
  <c r="B696" i="16" s="1"/>
  <c r="B697" i="16" s="1"/>
  <c r="B698" i="16" s="1"/>
  <c r="B699" i="16" s="1"/>
  <c r="B700" i="16" s="1"/>
  <c r="B701" i="16" s="1"/>
  <c r="B702" i="16" s="1"/>
  <c r="B703" i="16" s="1"/>
  <c r="B704" i="16" s="1"/>
  <c r="B705" i="16" s="1"/>
  <c r="B706" i="16" s="1"/>
  <c r="B707" i="16" s="1"/>
  <c r="B708" i="16" s="1"/>
  <c r="B709" i="16" s="1"/>
  <c r="B710" i="16" s="1"/>
  <c r="B711" i="16" s="1"/>
  <c r="B712" i="16" s="1"/>
  <c r="B713" i="16" s="1"/>
  <c r="B714" i="16" s="1"/>
  <c r="B715" i="16" s="1"/>
  <c r="B716" i="16" s="1"/>
  <c r="B717" i="16" s="1"/>
  <c r="B718" i="16" s="1"/>
  <c r="B719" i="16" s="1"/>
  <c r="B720" i="16" s="1"/>
  <c r="B721" i="16" s="1"/>
  <c r="B722" i="16" s="1"/>
  <c r="B723" i="16" s="1"/>
  <c r="B724" i="16" s="1"/>
  <c r="B725" i="16" s="1"/>
  <c r="B726" i="16" s="1"/>
  <c r="B727" i="16" s="1"/>
  <c r="B728" i="16" s="1"/>
  <c r="B729" i="16" s="1"/>
  <c r="B730" i="16" s="1"/>
  <c r="B731" i="16" s="1"/>
  <c r="B732" i="16" s="1"/>
  <c r="B733" i="16" s="1"/>
  <c r="B734" i="16" s="1"/>
  <c r="B735" i="16" s="1"/>
  <c r="B736" i="16" s="1"/>
  <c r="B737" i="16" s="1"/>
  <c r="B738" i="16" s="1"/>
  <c r="B739" i="16" s="1"/>
  <c r="B740" i="16" s="1"/>
  <c r="B741" i="16" s="1"/>
  <c r="B742" i="16" s="1"/>
  <c r="B743" i="16" s="1"/>
  <c r="B744" i="16" s="1"/>
  <c r="B745" i="16" s="1"/>
  <c r="B746" i="16" s="1"/>
  <c r="B747" i="16" s="1"/>
  <c r="B748" i="16" s="1"/>
  <c r="B749" i="16" s="1"/>
  <c r="B750" i="16" s="1"/>
  <c r="B751" i="16" s="1"/>
  <c r="B752" i="16" s="1"/>
  <c r="B753" i="16" s="1"/>
  <c r="B754" i="16" s="1"/>
  <c r="B755" i="16" s="1"/>
  <c r="B756" i="16" s="1"/>
  <c r="B757" i="16" s="1"/>
  <c r="B758" i="16" s="1"/>
  <c r="B759" i="16" s="1"/>
  <c r="B760" i="16" s="1"/>
  <c r="B761" i="16" s="1"/>
  <c r="B762" i="16" s="1"/>
  <c r="B763" i="16" s="1"/>
  <c r="B764" i="16" s="1"/>
  <c r="B765" i="16" s="1"/>
  <c r="B766" i="16" s="1"/>
  <c r="B767" i="16" s="1"/>
  <c r="B768" i="16" s="1"/>
  <c r="B769" i="16" s="1"/>
  <c r="B770" i="16" s="1"/>
  <c r="B771" i="16" s="1"/>
  <c r="B772" i="16" s="1"/>
  <c r="B773" i="16" s="1"/>
  <c r="B774" i="16" s="1"/>
  <c r="B775" i="16" s="1"/>
  <c r="B776" i="16" s="1"/>
  <c r="B777" i="16" s="1"/>
  <c r="B778" i="16" s="1"/>
  <c r="B779" i="16" s="1"/>
  <c r="B780" i="16" s="1"/>
  <c r="B781" i="16" s="1"/>
  <c r="B782" i="16" s="1"/>
  <c r="B783" i="16" s="1"/>
  <c r="B784" i="16" s="1"/>
  <c r="B785" i="16" s="1"/>
  <c r="B786" i="16" s="1"/>
  <c r="B787" i="16" s="1"/>
  <c r="B788" i="16" s="1"/>
  <c r="B789" i="16" s="1"/>
  <c r="B790" i="16" s="1"/>
  <c r="B791" i="16" s="1"/>
  <c r="B792" i="16" s="1"/>
  <c r="B793" i="16" s="1"/>
  <c r="B794" i="16" s="1"/>
  <c r="B795" i="16" s="1"/>
  <c r="B796" i="16" s="1"/>
  <c r="B797" i="16" s="1"/>
  <c r="B798" i="16" s="1"/>
  <c r="B799" i="16" s="1"/>
  <c r="B800" i="16" s="1"/>
  <c r="B801" i="16" s="1"/>
  <c r="B802" i="16" s="1"/>
  <c r="B803" i="16" s="1"/>
  <c r="B804" i="16" s="1"/>
  <c r="B805" i="16" s="1"/>
  <c r="B806" i="16" s="1"/>
  <c r="B807" i="16" s="1"/>
  <c r="B808" i="16" s="1"/>
  <c r="B809" i="16" s="1"/>
  <c r="B810" i="16" s="1"/>
  <c r="B811" i="16" s="1"/>
  <c r="B812" i="16" s="1"/>
  <c r="B813" i="16" s="1"/>
  <c r="B814" i="16" s="1"/>
  <c r="B815" i="16" s="1"/>
  <c r="B816" i="16" s="1"/>
  <c r="B817" i="16" s="1"/>
  <c r="B818" i="16" s="1"/>
  <c r="B819" i="16" s="1"/>
  <c r="B820" i="16" s="1"/>
  <c r="B821" i="16" s="1"/>
  <c r="B822" i="16" s="1"/>
  <c r="B823" i="16" s="1"/>
  <c r="B824" i="16" s="1"/>
  <c r="B825" i="16" s="1"/>
  <c r="B826" i="16" s="1"/>
  <c r="B827" i="16" s="1"/>
  <c r="B828" i="16" s="1"/>
  <c r="B829" i="16" s="1"/>
  <c r="B830" i="16" s="1"/>
  <c r="B831" i="16" s="1"/>
  <c r="B832" i="16" s="1"/>
  <c r="B833" i="16" s="1"/>
  <c r="B834" i="16" s="1"/>
  <c r="B835" i="16" s="1"/>
  <c r="B836" i="16" s="1"/>
  <c r="B837" i="16" s="1"/>
  <c r="B838" i="16" s="1"/>
  <c r="B839" i="16" s="1"/>
  <c r="B840" i="16" s="1"/>
  <c r="B841" i="16" s="1"/>
  <c r="B842" i="16" s="1"/>
  <c r="B843" i="16" s="1"/>
  <c r="B844" i="16" s="1"/>
  <c r="B845" i="16" s="1"/>
  <c r="B846" i="16" s="1"/>
  <c r="B847" i="16" s="1"/>
  <c r="B848" i="16" s="1"/>
  <c r="B849" i="16" s="1"/>
  <c r="B850" i="16" s="1"/>
  <c r="B851" i="16" s="1"/>
  <c r="B852" i="16" s="1"/>
  <c r="B853" i="16" s="1"/>
  <c r="B854" i="16" s="1"/>
  <c r="B855" i="16" s="1"/>
  <c r="B856" i="16" s="1"/>
  <c r="B857" i="16" s="1"/>
  <c r="B858" i="16" s="1"/>
  <c r="B859" i="16" s="1"/>
  <c r="B860" i="16" s="1"/>
  <c r="B861" i="16" s="1"/>
  <c r="B862" i="16" s="1"/>
  <c r="B863" i="16" s="1"/>
  <c r="B864" i="16" s="1"/>
  <c r="B865" i="16" s="1"/>
  <c r="B866" i="16" s="1"/>
  <c r="B867" i="16" s="1"/>
  <c r="B868" i="16" s="1"/>
  <c r="B869" i="16" s="1"/>
  <c r="B870" i="16" s="1"/>
  <c r="B871" i="16" s="1"/>
  <c r="B872" i="16" s="1"/>
  <c r="B873" i="16" s="1"/>
  <c r="B874" i="16" s="1"/>
  <c r="B875" i="16" s="1"/>
  <c r="B876" i="16" s="1"/>
  <c r="B877" i="16" s="1"/>
  <c r="B878" i="16" s="1"/>
  <c r="B879" i="16" s="1"/>
  <c r="B880" i="16" s="1"/>
  <c r="B881" i="16" s="1"/>
  <c r="B882" i="16" s="1"/>
  <c r="B883" i="16" s="1"/>
  <c r="B884" i="16" s="1"/>
  <c r="B885" i="16" s="1"/>
  <c r="B886" i="16" s="1"/>
  <c r="B887" i="16" s="1"/>
  <c r="B888" i="16" s="1"/>
  <c r="B889" i="16" s="1"/>
  <c r="B890" i="16" s="1"/>
  <c r="B891" i="16" s="1"/>
  <c r="B892" i="16" s="1"/>
  <c r="B893" i="16" s="1"/>
  <c r="B894" i="16" s="1"/>
  <c r="B895" i="16" s="1"/>
  <c r="B896" i="16" s="1"/>
  <c r="B897" i="16" s="1"/>
  <c r="B898" i="16" s="1"/>
  <c r="B899" i="16" s="1"/>
  <c r="B900" i="16" s="1"/>
  <c r="B901" i="16" s="1"/>
  <c r="B902" i="16" s="1"/>
  <c r="B903" i="16" s="1"/>
  <c r="B904" i="16" s="1"/>
  <c r="B905" i="16" s="1"/>
  <c r="B906" i="16" s="1"/>
  <c r="B907" i="16" s="1"/>
  <c r="B908" i="16" s="1"/>
  <c r="B909" i="16" s="1"/>
  <c r="B910" i="16" s="1"/>
  <c r="B911" i="16" s="1"/>
  <c r="B912" i="16" s="1"/>
  <c r="B913" i="16" s="1"/>
  <c r="B914" i="16" s="1"/>
  <c r="B915" i="16" s="1"/>
  <c r="B916" i="16" s="1"/>
  <c r="B917" i="16" s="1"/>
  <c r="B918" i="16" s="1"/>
  <c r="B919" i="16" s="1"/>
  <c r="B920" i="16" s="1"/>
  <c r="B921" i="16" s="1"/>
  <c r="B922" i="16" s="1"/>
  <c r="B923" i="16" s="1"/>
  <c r="B924" i="16" s="1"/>
  <c r="B925" i="16" s="1"/>
  <c r="B926" i="16" s="1"/>
  <c r="B927" i="16" s="1"/>
  <c r="B928" i="16" s="1"/>
  <c r="B929" i="16" s="1"/>
  <c r="B930" i="16" s="1"/>
  <c r="B931" i="16" s="1"/>
  <c r="B932" i="16" s="1"/>
  <c r="B933" i="16" s="1"/>
  <c r="B934" i="16" s="1"/>
  <c r="B935" i="16" s="1"/>
  <c r="B936" i="16" s="1"/>
  <c r="B937" i="16" s="1"/>
  <c r="B938" i="16" s="1"/>
  <c r="B939" i="16" s="1"/>
  <c r="B940" i="16" s="1"/>
  <c r="B941" i="16" s="1"/>
  <c r="B942" i="16" s="1"/>
  <c r="B943" i="16" s="1"/>
  <c r="B944" i="16" s="1"/>
  <c r="B945" i="16" s="1"/>
  <c r="B946" i="16" s="1"/>
  <c r="B947" i="16" s="1"/>
  <c r="B948" i="16" s="1"/>
  <c r="B949" i="16" s="1"/>
  <c r="B950" i="16" s="1"/>
  <c r="B951" i="16" s="1"/>
  <c r="B952" i="16" s="1"/>
  <c r="B953" i="16" s="1"/>
  <c r="B954" i="16" s="1"/>
  <c r="B955" i="16" s="1"/>
  <c r="B956" i="16" s="1"/>
  <c r="B957" i="16" s="1"/>
  <c r="B958" i="16" s="1"/>
  <c r="B959" i="16" s="1"/>
  <c r="B960" i="16" s="1"/>
  <c r="B961" i="16" s="1"/>
  <c r="B962" i="16" s="1"/>
  <c r="B963" i="16" s="1"/>
  <c r="B964" i="16" s="1"/>
  <c r="B965" i="16" s="1"/>
  <c r="B966" i="16" s="1"/>
  <c r="B967" i="16" s="1"/>
  <c r="B968" i="16" s="1"/>
  <c r="B969" i="16" s="1"/>
  <c r="B970" i="16" s="1"/>
  <c r="B971" i="16" s="1"/>
  <c r="B972" i="16" s="1"/>
  <c r="B973" i="16" s="1"/>
  <c r="B974" i="16" s="1"/>
  <c r="B975" i="16" s="1"/>
  <c r="B976" i="16" s="1"/>
  <c r="B977" i="16" s="1"/>
  <c r="B978" i="16" s="1"/>
  <c r="B979" i="16" s="1"/>
  <c r="B980" i="16" s="1"/>
  <c r="B981" i="16" s="1"/>
  <c r="B982" i="16" s="1"/>
  <c r="B983" i="16" s="1"/>
  <c r="B984" i="16" s="1"/>
  <c r="B985" i="16" s="1"/>
  <c r="B986" i="16" s="1"/>
  <c r="B987" i="16" s="1"/>
  <c r="B988" i="16" s="1"/>
  <c r="B989" i="16" s="1"/>
  <c r="B990" i="16" s="1"/>
  <c r="B991" i="16" s="1"/>
  <c r="B992" i="16" s="1"/>
  <c r="B993" i="16" s="1"/>
  <c r="B994" i="16" s="1"/>
  <c r="B995" i="16" s="1"/>
  <c r="B996" i="16" s="1"/>
  <c r="B997" i="16" s="1"/>
  <c r="B998" i="16" s="1"/>
  <c r="B999" i="16" s="1"/>
  <c r="B1000" i="16" s="1"/>
  <c r="B1001" i="16" s="1"/>
  <c r="B1002" i="16" s="1"/>
  <c r="B1003" i="16" s="1"/>
  <c r="B1004" i="16" s="1"/>
  <c r="B1005" i="16" s="1"/>
  <c r="B1006" i="16" s="1"/>
  <c r="B1007" i="16" s="1"/>
  <c r="B1008" i="16" s="1"/>
  <c r="B1009" i="16" s="1"/>
  <c r="B1010" i="16" s="1"/>
  <c r="B1011" i="16" s="1"/>
  <c r="B1012" i="16" s="1"/>
  <c r="B1013" i="16" s="1"/>
  <c r="B1014" i="16" s="1"/>
  <c r="B1015" i="16" s="1"/>
  <c r="B1016" i="16" s="1"/>
  <c r="B1017" i="16" s="1"/>
  <c r="B1018" i="16" s="1"/>
  <c r="B1019" i="16" s="1"/>
  <c r="B1020" i="16" s="1"/>
  <c r="B1021" i="16" s="1"/>
  <c r="B1022" i="16" s="1"/>
  <c r="B1023" i="16" s="1"/>
  <c r="B1024" i="16" s="1"/>
  <c r="B1025" i="16" s="1"/>
  <c r="B1026" i="16" s="1"/>
  <c r="B1027" i="16" s="1"/>
  <c r="B1028" i="16" s="1"/>
  <c r="B1029" i="16" s="1"/>
  <c r="B1030" i="16" s="1"/>
  <c r="B1031" i="16" s="1"/>
  <c r="B1032" i="16" s="1"/>
  <c r="B1033" i="16" s="1"/>
  <c r="B1034" i="16" s="1"/>
  <c r="B1035" i="16" s="1"/>
  <c r="B1036" i="16" s="1"/>
  <c r="B1037" i="16" s="1"/>
  <c r="B1038" i="16" s="1"/>
  <c r="B1039" i="16" s="1"/>
  <c r="B1040" i="16" s="1"/>
  <c r="B1041" i="16" s="1"/>
  <c r="B1042" i="16" s="1"/>
  <c r="B1043" i="16" s="1"/>
  <c r="B1044" i="16" s="1"/>
  <c r="B1045" i="16" s="1"/>
  <c r="B1046" i="16" s="1"/>
  <c r="B1047" i="16" s="1"/>
  <c r="B1048" i="16" s="1"/>
  <c r="B1049" i="16" s="1"/>
  <c r="B1050" i="16" s="1"/>
  <c r="B1051" i="16" s="1"/>
  <c r="B1052" i="16" s="1"/>
  <c r="B1053" i="16" s="1"/>
  <c r="B1054" i="16" s="1"/>
  <c r="B1055" i="16" s="1"/>
  <c r="B1056" i="16" s="1"/>
  <c r="B1057" i="16" s="1"/>
  <c r="B1058" i="16" s="1"/>
  <c r="B1059" i="16" s="1"/>
  <c r="B1060" i="16" s="1"/>
  <c r="B1061" i="16" s="1"/>
  <c r="B1062" i="16" s="1"/>
  <c r="B1063" i="16" s="1"/>
  <c r="B1064" i="16" s="1"/>
  <c r="B1065" i="16" s="1"/>
  <c r="B1066" i="16" s="1"/>
  <c r="B1067" i="16" s="1"/>
  <c r="B1068" i="16" s="1"/>
  <c r="B1069" i="16" s="1"/>
  <c r="B1070" i="16" s="1"/>
  <c r="B1071" i="16" s="1"/>
  <c r="B1072" i="16" s="1"/>
  <c r="B1073" i="16" s="1"/>
  <c r="B1074" i="16" s="1"/>
  <c r="B1075" i="16" s="1"/>
  <c r="B1076" i="16" s="1"/>
  <c r="B1077" i="16" s="1"/>
  <c r="B1078" i="16" s="1"/>
  <c r="B1079" i="16" s="1"/>
  <c r="B1080" i="16" s="1"/>
  <c r="B1081" i="16" s="1"/>
  <c r="B1082" i="16" s="1"/>
  <c r="B1083" i="16" s="1"/>
  <c r="B1084" i="16" s="1"/>
  <c r="B1085" i="16" s="1"/>
  <c r="B1086" i="16" s="1"/>
  <c r="B1087" i="16" s="1"/>
  <c r="B1088" i="16" s="1"/>
  <c r="B1089" i="16" s="1"/>
  <c r="B1090" i="16" s="1"/>
  <c r="B1091" i="16" s="1"/>
  <c r="B1092" i="16" s="1"/>
  <c r="B1093" i="16" s="1"/>
  <c r="B1094" i="16" s="1"/>
  <c r="B1095" i="16" s="1"/>
  <c r="B1096" i="16" s="1"/>
  <c r="B1097" i="16" s="1"/>
  <c r="B1098" i="16" s="1"/>
  <c r="B1099" i="16" s="1"/>
  <c r="B1100" i="16" s="1"/>
  <c r="B1101" i="16" s="1"/>
  <c r="B1102" i="16" s="1"/>
  <c r="B1103" i="16" s="1"/>
  <c r="B1104" i="16" s="1"/>
  <c r="B1105" i="16" s="1"/>
  <c r="B1106" i="16" s="1"/>
  <c r="B1107" i="16" s="1"/>
  <c r="B1108" i="16" s="1"/>
  <c r="B1109" i="16" s="1"/>
  <c r="B1110" i="16" s="1"/>
  <c r="B1111" i="16" s="1"/>
  <c r="B1112" i="16" s="1"/>
  <c r="B1113" i="16" s="1"/>
  <c r="B1114" i="16" s="1"/>
  <c r="B1115" i="16" s="1"/>
  <c r="B1116" i="16" s="1"/>
  <c r="B1117" i="16" s="1"/>
  <c r="B1118" i="16" s="1"/>
  <c r="B1119" i="16" s="1"/>
  <c r="B1120" i="16" s="1"/>
  <c r="B1121" i="16" s="1"/>
  <c r="B1122" i="16" s="1"/>
  <c r="B1123" i="16" s="1"/>
  <c r="B1124" i="16" s="1"/>
  <c r="B1125" i="16" s="1"/>
  <c r="B1126" i="16" s="1"/>
  <c r="B1127" i="16" s="1"/>
  <c r="B1128" i="16" s="1"/>
  <c r="B1129" i="16" s="1"/>
  <c r="B1130" i="16" s="1"/>
  <c r="B1131" i="16" s="1"/>
  <c r="B1132" i="16" s="1"/>
  <c r="B1133" i="16" s="1"/>
  <c r="B1134" i="16" s="1"/>
  <c r="B1135" i="16" s="1"/>
  <c r="B1136" i="16" s="1"/>
  <c r="B1137" i="16" s="1"/>
  <c r="B1138" i="16" s="1"/>
  <c r="B1139" i="16" s="1"/>
  <c r="B1140" i="16" s="1"/>
  <c r="B1141" i="16" s="1"/>
  <c r="B1142" i="16" s="1"/>
  <c r="B1143" i="16" s="1"/>
  <c r="B1144" i="16" s="1"/>
  <c r="B1145" i="16" s="1"/>
  <c r="B1146" i="16" s="1"/>
  <c r="B1147" i="16" s="1"/>
  <c r="B1148" i="16" s="1"/>
  <c r="B1149" i="16" s="1"/>
  <c r="B1150" i="16" s="1"/>
  <c r="B1151" i="16" s="1"/>
  <c r="B1152" i="16" s="1"/>
  <c r="B1153" i="16" s="1"/>
  <c r="B1154" i="16" s="1"/>
  <c r="B1155" i="16" s="1"/>
  <c r="B1156" i="16" s="1"/>
  <c r="B1157" i="16" s="1"/>
  <c r="B1158" i="16" s="1"/>
  <c r="B1159" i="16" s="1"/>
  <c r="B1160" i="16" s="1"/>
  <c r="B1161" i="16" s="1"/>
  <c r="B1162" i="16" s="1"/>
  <c r="B1163" i="16" s="1"/>
  <c r="B1164" i="16" s="1"/>
  <c r="B1165" i="16" s="1"/>
  <c r="B1166" i="16" s="1"/>
  <c r="B1167" i="16" s="1"/>
  <c r="B1168" i="16" s="1"/>
  <c r="B1169" i="16" s="1"/>
  <c r="B1170" i="16" s="1"/>
  <c r="B1171" i="16" s="1"/>
  <c r="B1172" i="16" s="1"/>
  <c r="B1173" i="16" s="1"/>
  <c r="B1174" i="16" s="1"/>
  <c r="B1175" i="16" s="1"/>
  <c r="B1176" i="16" s="1"/>
  <c r="B1177" i="16" s="1"/>
  <c r="B1178" i="16" s="1"/>
  <c r="B1179" i="16" s="1"/>
  <c r="B1180" i="16" s="1"/>
  <c r="B1181" i="16" s="1"/>
  <c r="B1182" i="16" s="1"/>
  <c r="B1183" i="16" s="1"/>
  <c r="B1184" i="16" s="1"/>
  <c r="B1185" i="16" s="1"/>
  <c r="B1186" i="16" s="1"/>
  <c r="B1187" i="16" s="1"/>
  <c r="B1188" i="16" s="1"/>
  <c r="B1189" i="16" s="1"/>
  <c r="B1190" i="16" s="1"/>
  <c r="B1191" i="16" s="1"/>
  <c r="B1192" i="16" s="1"/>
  <c r="B1193" i="16" s="1"/>
  <c r="B1194" i="16" s="1"/>
  <c r="B1195" i="16" s="1"/>
  <c r="B1196" i="16" s="1"/>
  <c r="B1197" i="16" s="1"/>
  <c r="B1198" i="16" s="1"/>
  <c r="B1199" i="16" s="1"/>
  <c r="B1200" i="16" s="1"/>
  <c r="B1201" i="16" s="1"/>
  <c r="B1202" i="16" s="1"/>
  <c r="B1203" i="16" s="1"/>
  <c r="B1204" i="16" s="1"/>
  <c r="B1205" i="16" s="1"/>
  <c r="B1206" i="16" s="1"/>
  <c r="B1207" i="16" s="1"/>
  <c r="B1208" i="16" s="1"/>
  <c r="B1209" i="16" s="1"/>
  <c r="B1210" i="16" s="1"/>
  <c r="B1211" i="16" s="1"/>
  <c r="B1212" i="16" s="1"/>
  <c r="B1213" i="16" s="1"/>
  <c r="B1214" i="16" s="1"/>
  <c r="B1215" i="16" s="1"/>
  <c r="B1216" i="16" s="1"/>
  <c r="B1217" i="16" s="1"/>
  <c r="B1218" i="16" s="1"/>
  <c r="B1219" i="16" s="1"/>
  <c r="B1220" i="16" s="1"/>
  <c r="B1221" i="16" s="1"/>
  <c r="B1222" i="16" s="1"/>
  <c r="B1223" i="16" s="1"/>
  <c r="B1224" i="16" s="1"/>
  <c r="B1225" i="16" s="1"/>
  <c r="B1226" i="16" s="1"/>
  <c r="B1227" i="16" s="1"/>
  <c r="B160" i="16"/>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152" i="16"/>
  <c r="B153" i="16"/>
  <c r="B154" i="16"/>
  <c r="B155" i="16" s="1"/>
  <c r="B156" i="16" s="1"/>
  <c r="B157" i="16" s="1"/>
  <c r="B158" i="16" s="1"/>
  <c r="B159" i="16" s="1"/>
  <c r="AC74" i="15" l="1"/>
  <c r="AC78"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T30" i="20" s="1"/>
  <c r="AE30" i="20"/>
  <c r="AF30" i="20"/>
  <c r="AG30" i="20"/>
  <c r="B31" i="20"/>
  <c r="J31" i="20"/>
  <c r="K31" i="20"/>
  <c r="L31" i="20"/>
  <c r="M31" i="20"/>
  <c r="N31" i="20"/>
  <c r="AE31" i="20"/>
  <c r="T31" i="20" s="1"/>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X34" i="20" s="1"/>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X40" i="20" s="1"/>
  <c r="AG40" i="20"/>
  <c r="AB40" i="20" s="1"/>
  <c r="B41" i="20"/>
  <c r="J41" i="20"/>
  <c r="K41" i="20"/>
  <c r="L41" i="20"/>
  <c r="M41" i="20"/>
  <c r="N41" i="20"/>
  <c r="AE41" i="20"/>
  <c r="AF41" i="20"/>
  <c r="AG41" i="20"/>
  <c r="B42" i="20"/>
  <c r="J42" i="20"/>
  <c r="K42" i="20"/>
  <c r="L42" i="20"/>
  <c r="M42" i="20"/>
  <c r="N42" i="20"/>
  <c r="AE42" i="20"/>
  <c r="AF42" i="20"/>
  <c r="X42" i="20" s="1"/>
  <c r="AG42" i="20"/>
  <c r="B43" i="20"/>
  <c r="J43" i="20"/>
  <c r="K43" i="20"/>
  <c r="L43" i="20"/>
  <c r="M43" i="20"/>
  <c r="N43" i="20"/>
  <c r="AE43" i="20"/>
  <c r="AF43" i="20"/>
  <c r="AG43" i="20"/>
  <c r="AB43" i="20" s="1"/>
  <c r="B44" i="20"/>
  <c r="J44" i="20"/>
  <c r="K44" i="20"/>
  <c r="L44" i="20"/>
  <c r="M44" i="20"/>
  <c r="N44" i="20"/>
  <c r="T44" i="20" s="1"/>
  <c r="X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T47" i="20" s="1"/>
  <c r="AF47" i="20"/>
  <c r="X47" i="20" s="1"/>
  <c r="AG47" i="20"/>
  <c r="AB47" i="20" s="1"/>
  <c r="B48" i="20"/>
  <c r="J48" i="20"/>
  <c r="K48" i="20"/>
  <c r="L48" i="20"/>
  <c r="M48" i="20"/>
  <c r="N48" i="20"/>
  <c r="AE48" i="20"/>
  <c r="T48" i="20" s="1"/>
  <c r="AF48" i="20"/>
  <c r="X48" i="20" s="1"/>
  <c r="AG48" i="20"/>
  <c r="B49" i="20"/>
  <c r="J49" i="20"/>
  <c r="K49" i="20"/>
  <c r="L49" i="20"/>
  <c r="M49" i="20"/>
  <c r="N49" i="20"/>
  <c r="AE49" i="20"/>
  <c r="AF49" i="20"/>
  <c r="AG49" i="20"/>
  <c r="B50" i="20"/>
  <c r="J50" i="20"/>
  <c r="K50" i="20"/>
  <c r="L50" i="20"/>
  <c r="M50" i="20"/>
  <c r="N50" i="20"/>
  <c r="AE50" i="20"/>
  <c r="AF50" i="20"/>
  <c r="X50" i="20" s="1"/>
  <c r="AG50" i="20"/>
  <c r="AB50" i="20" s="1"/>
  <c r="B51" i="20"/>
  <c r="J51" i="20"/>
  <c r="K51" i="20"/>
  <c r="L51" i="20"/>
  <c r="M51" i="20"/>
  <c r="N51" i="20"/>
  <c r="AE51" i="20"/>
  <c r="T51" i="20" s="1"/>
  <c r="AF51" i="20"/>
  <c r="X51" i="20" s="1"/>
  <c r="AG51" i="20"/>
  <c r="B52" i="20"/>
  <c r="J52" i="20"/>
  <c r="K52" i="20"/>
  <c r="L52" i="20"/>
  <c r="M52" i="20"/>
  <c r="N52" i="20"/>
  <c r="T52" i="20" s="1"/>
  <c r="AE52" i="20"/>
  <c r="AF52" i="20"/>
  <c r="AG52" i="20"/>
  <c r="B53" i="20"/>
  <c r="J53" i="20"/>
  <c r="K53" i="20"/>
  <c r="L53" i="20"/>
  <c r="M53" i="20"/>
  <c r="N53" i="20"/>
  <c r="AB53" i="20" s="1"/>
  <c r="AE53" i="20"/>
  <c r="AF53" i="20"/>
  <c r="AG53" i="20"/>
  <c r="B54" i="20"/>
  <c r="J54" i="20"/>
  <c r="K54" i="20"/>
  <c r="L54" i="20"/>
  <c r="M54" i="20"/>
  <c r="N54" i="20"/>
  <c r="T54" i="20" s="1"/>
  <c r="AE54" i="20"/>
  <c r="AF54" i="20"/>
  <c r="AG54" i="20"/>
  <c r="B55" i="20"/>
  <c r="J55" i="20"/>
  <c r="K55" i="20"/>
  <c r="L55" i="20"/>
  <c r="M55" i="20"/>
  <c r="N55" i="20"/>
  <c r="AE55" i="20"/>
  <c r="T55" i="20" s="1"/>
  <c r="AF55" i="20"/>
  <c r="X55" i="20" s="1"/>
  <c r="AG55" i="20"/>
  <c r="AB55" i="20" s="1"/>
  <c r="B56" i="20"/>
  <c r="J56" i="20"/>
  <c r="K56" i="20"/>
  <c r="L56" i="20"/>
  <c r="M56" i="20"/>
  <c r="N56" i="20"/>
  <c r="AE56" i="20"/>
  <c r="T56" i="20" s="1"/>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T60" i="20" s="1"/>
  <c r="AF60" i="20"/>
  <c r="AG60" i="20"/>
  <c r="B61" i="20"/>
  <c r="J61" i="20"/>
  <c r="K61" i="20"/>
  <c r="L61" i="20"/>
  <c r="M61" i="20"/>
  <c r="N61" i="20"/>
  <c r="AB61" i="20" s="1"/>
  <c r="AE61" i="20"/>
  <c r="AF61" i="20"/>
  <c r="AG61" i="20"/>
  <c r="B62" i="20"/>
  <c r="J62" i="20"/>
  <c r="K62" i="20"/>
  <c r="L62" i="20"/>
  <c r="M62" i="20"/>
  <c r="N62" i="20"/>
  <c r="T62" i="20" s="1"/>
  <c r="AE62" i="20"/>
  <c r="AF62" i="20"/>
  <c r="AG62" i="20"/>
  <c r="B63" i="20"/>
  <c r="J63" i="20"/>
  <c r="K63" i="20"/>
  <c r="L63" i="20"/>
  <c r="M63" i="20"/>
  <c r="N63" i="20"/>
  <c r="AB63" i="20" s="1"/>
  <c r="AE63" i="20"/>
  <c r="T63" i="20" s="1"/>
  <c r="AF63" i="20"/>
  <c r="X63" i="20" s="1"/>
  <c r="AG63" i="20"/>
  <c r="B64" i="20"/>
  <c r="J64" i="20"/>
  <c r="K64" i="20"/>
  <c r="L64" i="20"/>
  <c r="M64" i="20"/>
  <c r="N64" i="20"/>
  <c r="AE64" i="20"/>
  <c r="AF64" i="20"/>
  <c r="AG64" i="20"/>
  <c r="B65" i="20"/>
  <c r="J65" i="20"/>
  <c r="K65" i="20"/>
  <c r="L65" i="20"/>
  <c r="M65" i="20"/>
  <c r="N65" i="20"/>
  <c r="AE65" i="20"/>
  <c r="AF65" i="20"/>
  <c r="AG65" i="20"/>
  <c r="AB65" i="20" s="1"/>
  <c r="B66" i="20"/>
  <c r="J66" i="20"/>
  <c r="K66" i="20"/>
  <c r="L66" i="20"/>
  <c r="M66" i="20"/>
  <c r="N66" i="20"/>
  <c r="AB66" i="20" s="1"/>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X70" i="20" s="1"/>
  <c r="AG70" i="20"/>
  <c r="B71" i="20"/>
  <c r="J71" i="20"/>
  <c r="K71" i="20"/>
  <c r="L71" i="20"/>
  <c r="M71" i="20"/>
  <c r="N71" i="20"/>
  <c r="AB71" i="20" s="1"/>
  <c r="AE71" i="20"/>
  <c r="T71" i="20" s="1"/>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B76" i="20" s="1"/>
  <c r="AE76" i="20"/>
  <c r="AF76" i="20"/>
  <c r="X76" i="20" s="1"/>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X79" i="20" s="1"/>
  <c r="AE79" i="20"/>
  <c r="AF79" i="20"/>
  <c r="AG79" i="20"/>
  <c r="B80" i="20"/>
  <c r="J80" i="20"/>
  <c r="K80" i="20"/>
  <c r="L80" i="20"/>
  <c r="M80" i="20"/>
  <c r="N80" i="20"/>
  <c r="AE80" i="20"/>
  <c r="T80" i="20" s="1"/>
  <c r="AF80" i="20"/>
  <c r="X80" i="20" s="1"/>
  <c r="AG80" i="20"/>
  <c r="AB80" i="20" s="1"/>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T83" i="20" s="1"/>
  <c r="AF83" i="20"/>
  <c r="X83" i="20" s="1"/>
  <c r="AG83" i="20"/>
  <c r="B84" i="20"/>
  <c r="J84" i="20"/>
  <c r="K84" i="20"/>
  <c r="L84" i="20"/>
  <c r="M84" i="20"/>
  <c r="N84" i="20"/>
  <c r="AB84" i="20" s="1"/>
  <c r="AE84" i="20"/>
  <c r="AF84" i="20"/>
  <c r="AG84" i="20"/>
  <c r="B85" i="20"/>
  <c r="J85" i="20"/>
  <c r="K85" i="20"/>
  <c r="L85" i="20"/>
  <c r="M85" i="20"/>
  <c r="N85" i="20"/>
  <c r="AE85" i="20"/>
  <c r="AF85" i="20"/>
  <c r="AG85" i="20"/>
  <c r="AB85" i="20" s="1"/>
  <c r="B86" i="20"/>
  <c r="J86" i="20"/>
  <c r="K86" i="20"/>
  <c r="L86" i="20"/>
  <c r="M86" i="20"/>
  <c r="N86" i="20"/>
  <c r="T86" i="20" s="1"/>
  <c r="AE86" i="20"/>
  <c r="AF86" i="20"/>
  <c r="AG86" i="20"/>
  <c r="AB86" i="20" s="1"/>
  <c r="B87" i="20"/>
  <c r="J87" i="20"/>
  <c r="K87" i="20"/>
  <c r="L87" i="20"/>
  <c r="M87" i="20"/>
  <c r="N87" i="20"/>
  <c r="X87" i="20" s="1"/>
  <c r="T87" i="20"/>
  <c r="AE87" i="20"/>
  <c r="AF87" i="20"/>
  <c r="AG87" i="20"/>
  <c r="B88" i="20"/>
  <c r="J88" i="20"/>
  <c r="K88" i="20"/>
  <c r="L88" i="20"/>
  <c r="M88" i="20"/>
  <c r="N88" i="20"/>
  <c r="AE88" i="20"/>
  <c r="T88" i="20" s="1"/>
  <c r="AF88" i="20"/>
  <c r="AG88" i="20"/>
  <c r="B89" i="20"/>
  <c r="J89" i="20"/>
  <c r="K89" i="20"/>
  <c r="L89" i="20"/>
  <c r="M89" i="20"/>
  <c r="N89" i="20"/>
  <c r="AE89" i="20"/>
  <c r="AF89" i="20"/>
  <c r="AG89" i="20"/>
  <c r="AB89" i="20" s="1"/>
  <c r="B90" i="20"/>
  <c r="J90" i="20"/>
  <c r="K90" i="20"/>
  <c r="L90" i="20"/>
  <c r="M90" i="20"/>
  <c r="N90" i="20"/>
  <c r="X90" i="20" s="1"/>
  <c r="AB90" i="20"/>
  <c r="AE90" i="20"/>
  <c r="AF90" i="20"/>
  <c r="AG90" i="20"/>
  <c r="B91" i="20"/>
  <c r="J91" i="20"/>
  <c r="K91" i="20"/>
  <c r="L91" i="20"/>
  <c r="M91" i="20"/>
  <c r="N91" i="20"/>
  <c r="AE91" i="20"/>
  <c r="AF91" i="20"/>
  <c r="AG91" i="20"/>
  <c r="B92" i="20"/>
  <c r="J92" i="20"/>
  <c r="K92" i="20"/>
  <c r="L92" i="20"/>
  <c r="M92" i="20"/>
  <c r="N92" i="20"/>
  <c r="X92" i="20" s="1"/>
  <c r="AE92" i="20"/>
  <c r="AF92" i="20"/>
  <c r="AG92" i="20"/>
  <c r="B93" i="20"/>
  <c r="J93" i="20"/>
  <c r="K93" i="20"/>
  <c r="L93" i="20"/>
  <c r="M93" i="20"/>
  <c r="N93" i="20"/>
  <c r="AE93" i="20"/>
  <c r="T93" i="20" s="1"/>
  <c r="AF93" i="20"/>
  <c r="X93" i="20" s="1"/>
  <c r="AG93" i="20"/>
  <c r="B94" i="20"/>
  <c r="J94" i="20"/>
  <c r="K94" i="20"/>
  <c r="L94" i="20"/>
  <c r="M94" i="20"/>
  <c r="N94" i="20"/>
  <c r="T94" i="20" s="1"/>
  <c r="AE94" i="20"/>
  <c r="AF94" i="20"/>
  <c r="AG94" i="20"/>
  <c r="AB94" i="20" s="1"/>
  <c r="B95" i="20"/>
  <c r="J95" i="20"/>
  <c r="K95" i="20"/>
  <c r="L95" i="20"/>
  <c r="M95" i="20"/>
  <c r="N95" i="20"/>
  <c r="T95" i="20" s="1"/>
  <c r="X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AB98" i="20" s="1"/>
  <c r="B99" i="20"/>
  <c r="J99" i="20"/>
  <c r="K99" i="20"/>
  <c r="L99" i="20"/>
  <c r="M99" i="20"/>
  <c r="N99" i="20"/>
  <c r="AE99" i="20"/>
  <c r="AF99" i="20"/>
  <c r="AG99" i="20"/>
  <c r="B100" i="20"/>
  <c r="J100" i="20"/>
  <c r="K100" i="20"/>
  <c r="L100" i="20"/>
  <c r="M100" i="20"/>
  <c r="N100" i="20"/>
  <c r="T100" i="20" s="1"/>
  <c r="AB100" i="20"/>
  <c r="AE100" i="20"/>
  <c r="AF100" i="20"/>
  <c r="AG100" i="20"/>
  <c r="B101" i="20"/>
  <c r="J101" i="20"/>
  <c r="K101" i="20"/>
  <c r="L101" i="20"/>
  <c r="M101" i="20"/>
  <c r="N101" i="20"/>
  <c r="AE101" i="20"/>
  <c r="AF101" i="20"/>
  <c r="AG101" i="20"/>
  <c r="B102" i="20"/>
  <c r="J102" i="20"/>
  <c r="K102" i="20"/>
  <c r="L102" i="20"/>
  <c r="M102" i="20"/>
  <c r="N102" i="20"/>
  <c r="AE102" i="20"/>
  <c r="AF102" i="20"/>
  <c r="X102" i="20" s="1"/>
  <c r="AG102" i="20"/>
  <c r="B103" i="20"/>
  <c r="J103" i="20"/>
  <c r="K103" i="20"/>
  <c r="L103" i="20"/>
  <c r="M103" i="20"/>
  <c r="N103" i="20"/>
  <c r="T103" i="20" s="1"/>
  <c r="AE103" i="20"/>
  <c r="AF103" i="20"/>
  <c r="X103" i="20" s="1"/>
  <c r="AG103" i="20"/>
  <c r="AB103" i="20" s="1"/>
  <c r="B104" i="20"/>
  <c r="J104" i="20"/>
  <c r="K104" i="20"/>
  <c r="L104" i="20"/>
  <c r="M104" i="20"/>
  <c r="N104" i="20"/>
  <c r="AE104" i="20"/>
  <c r="AF104" i="20"/>
  <c r="X104" i="20" s="1"/>
  <c r="AG104" i="20"/>
  <c r="B105" i="20"/>
  <c r="J105" i="20"/>
  <c r="K105" i="20"/>
  <c r="L105" i="20"/>
  <c r="M105" i="20"/>
  <c r="N105" i="20"/>
  <c r="AE105" i="20"/>
  <c r="AF105" i="20"/>
  <c r="AG105" i="20"/>
  <c r="B106" i="20"/>
  <c r="J106" i="20"/>
  <c r="K106" i="20"/>
  <c r="L106" i="20"/>
  <c r="M106" i="20"/>
  <c r="N106" i="20"/>
  <c r="AE106" i="20"/>
  <c r="AF106" i="20"/>
  <c r="X106" i="20" s="1"/>
  <c r="AG106" i="20"/>
  <c r="AB106" i="20" s="1"/>
  <c r="B107" i="20"/>
  <c r="J107" i="20"/>
  <c r="K107" i="20"/>
  <c r="L107" i="20"/>
  <c r="M107" i="20"/>
  <c r="N107" i="20"/>
  <c r="AE107" i="20"/>
  <c r="AF107" i="20"/>
  <c r="X107" i="20" s="1"/>
  <c r="AG107" i="20"/>
  <c r="AB107" i="20" s="1"/>
  <c r="B108" i="20"/>
  <c r="J108" i="20"/>
  <c r="K108" i="20"/>
  <c r="L108" i="20"/>
  <c r="M108" i="20"/>
  <c r="N108" i="20"/>
  <c r="X108" i="20" s="1"/>
  <c r="T108" i="20"/>
  <c r="AE108" i="20"/>
  <c r="AF108" i="20"/>
  <c r="AG108" i="20"/>
  <c r="B109" i="20"/>
  <c r="J109" i="20"/>
  <c r="K109" i="20"/>
  <c r="L109" i="20"/>
  <c r="M109" i="20"/>
  <c r="N109" i="20"/>
  <c r="AE109" i="20"/>
  <c r="AF109" i="20"/>
  <c r="X109" i="20" s="1"/>
  <c r="AG109" i="20"/>
  <c r="AB109" i="20" s="1"/>
  <c r="B110" i="20"/>
  <c r="J110" i="20"/>
  <c r="K110" i="20"/>
  <c r="L110" i="20"/>
  <c r="M110" i="20"/>
  <c r="N110" i="20"/>
  <c r="AE110" i="20"/>
  <c r="AF110" i="20"/>
  <c r="AG110" i="20"/>
  <c r="B111" i="20"/>
  <c r="J111" i="20"/>
  <c r="K111" i="20"/>
  <c r="L111" i="20"/>
  <c r="M111" i="20"/>
  <c r="N111" i="20"/>
  <c r="AE111" i="20"/>
  <c r="AF111" i="20"/>
  <c r="AG111" i="20"/>
  <c r="AB111" i="20" s="1"/>
  <c r="B112" i="20"/>
  <c r="J112" i="20"/>
  <c r="K112" i="20"/>
  <c r="L112" i="20"/>
  <c r="M112" i="20"/>
  <c r="N112" i="20"/>
  <c r="AE112" i="20"/>
  <c r="AF112" i="20"/>
  <c r="X112" i="20" s="1"/>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116" i="20"/>
  <c r="J116" i="20"/>
  <c r="K116" i="20"/>
  <c r="L116" i="20"/>
  <c r="M116" i="20"/>
  <c r="N116" i="20"/>
  <c r="T116" i="20" s="1"/>
  <c r="AE116" i="20"/>
  <c r="AF116" i="20"/>
  <c r="X116" i="20" s="1"/>
  <c r="AG116" i="20"/>
  <c r="B117" i="20"/>
  <c r="J117" i="20"/>
  <c r="K117" i="20"/>
  <c r="L117" i="20"/>
  <c r="M117" i="20"/>
  <c r="N117" i="20"/>
  <c r="AB117" i="20" s="1"/>
  <c r="AE117" i="20"/>
  <c r="T117" i="20" s="1"/>
  <c r="AF117" i="20"/>
  <c r="X117" i="20" s="1"/>
  <c r="AG117" i="20"/>
  <c r="B118" i="20"/>
  <c r="J118" i="20"/>
  <c r="K118" i="20"/>
  <c r="L118" i="20"/>
  <c r="M118" i="20"/>
  <c r="N118" i="20"/>
  <c r="T118" i="20" s="1"/>
  <c r="AE118" i="20"/>
  <c r="AF118" i="20"/>
  <c r="AG118" i="20"/>
  <c r="B119" i="20"/>
  <c r="J119" i="20"/>
  <c r="K119" i="20"/>
  <c r="L119" i="20"/>
  <c r="M119" i="20"/>
  <c r="N119" i="20"/>
  <c r="AE119" i="20"/>
  <c r="AF119" i="20"/>
  <c r="AG119" i="20"/>
  <c r="AB119" i="20" s="1"/>
  <c r="B120" i="20"/>
  <c r="J120" i="20"/>
  <c r="K120" i="20"/>
  <c r="L120" i="20"/>
  <c r="M120" i="20"/>
  <c r="N120" i="20"/>
  <c r="AE120" i="20"/>
  <c r="AF120" i="20"/>
  <c r="AG120" i="20"/>
  <c r="B121" i="20"/>
  <c r="J121" i="20"/>
  <c r="K121" i="20"/>
  <c r="L121" i="20"/>
  <c r="M121" i="20"/>
  <c r="N121" i="20"/>
  <c r="AE121" i="20"/>
  <c r="AF121" i="20"/>
  <c r="AG121" i="20"/>
  <c r="B122" i="20"/>
  <c r="J122" i="20"/>
  <c r="K122" i="20"/>
  <c r="L122" i="20"/>
  <c r="M122" i="20"/>
  <c r="N122" i="20"/>
  <c r="AE122" i="20"/>
  <c r="AF122" i="20"/>
  <c r="AG122" i="20"/>
  <c r="B123" i="20"/>
  <c r="J123" i="20"/>
  <c r="K123" i="20"/>
  <c r="L123" i="20"/>
  <c r="M123" i="20"/>
  <c r="N123" i="20"/>
  <c r="AE123" i="20"/>
  <c r="AF123" i="20"/>
  <c r="AG123" i="20"/>
  <c r="B124" i="20"/>
  <c r="J124" i="20"/>
  <c r="K124" i="20"/>
  <c r="L124" i="20"/>
  <c r="M124" i="20"/>
  <c r="N124" i="20"/>
  <c r="AE124" i="20"/>
  <c r="AF124" i="20"/>
  <c r="X124" i="20" s="1"/>
  <c r="AG124" i="20"/>
  <c r="B125" i="20"/>
  <c r="J125" i="20"/>
  <c r="K125" i="20"/>
  <c r="L125" i="20"/>
  <c r="M125" i="20"/>
  <c r="N125" i="20"/>
  <c r="AB125" i="20"/>
  <c r="AE125" i="20"/>
  <c r="T125" i="20" s="1"/>
  <c r="AF125" i="20"/>
  <c r="AG125" i="20"/>
  <c r="B126" i="20"/>
  <c r="J126" i="20"/>
  <c r="K126" i="20"/>
  <c r="L126" i="20"/>
  <c r="M126" i="20"/>
  <c r="N126" i="20"/>
  <c r="T126" i="20" s="1"/>
  <c r="AE126" i="20"/>
  <c r="AF126" i="20"/>
  <c r="AG126" i="20"/>
  <c r="B127" i="20"/>
  <c r="J127" i="20"/>
  <c r="K127" i="20"/>
  <c r="L127" i="20"/>
  <c r="M127" i="20"/>
  <c r="N127" i="20"/>
  <c r="AB127" i="20" s="1"/>
  <c r="AE127" i="20"/>
  <c r="AF127" i="20"/>
  <c r="X127" i="20" s="1"/>
  <c r="AG127" i="20"/>
  <c r="B128" i="20"/>
  <c r="J128" i="20"/>
  <c r="K128" i="20"/>
  <c r="L128" i="20"/>
  <c r="M128" i="20"/>
  <c r="N128" i="20"/>
  <c r="AE128" i="20"/>
  <c r="AF128" i="20"/>
  <c r="AG128" i="20"/>
  <c r="B129" i="20"/>
  <c r="J129" i="20"/>
  <c r="K129" i="20"/>
  <c r="L129" i="20"/>
  <c r="M129" i="20"/>
  <c r="N129" i="20"/>
  <c r="AE129" i="20"/>
  <c r="AF129" i="20"/>
  <c r="AG129" i="20"/>
  <c r="B130" i="20"/>
  <c r="J130" i="20"/>
  <c r="K130" i="20"/>
  <c r="L130" i="20"/>
  <c r="M130" i="20"/>
  <c r="N130" i="20"/>
  <c r="AB130" i="20" s="1"/>
  <c r="AE130" i="20"/>
  <c r="AF130" i="20"/>
  <c r="AG130" i="20"/>
  <c r="B131" i="20"/>
  <c r="J131" i="20"/>
  <c r="K131" i="20"/>
  <c r="L131" i="20"/>
  <c r="M131" i="20"/>
  <c r="N131" i="20"/>
  <c r="AE131" i="20"/>
  <c r="AF131" i="20"/>
  <c r="AG131" i="20"/>
  <c r="B132" i="20"/>
  <c r="J132" i="20"/>
  <c r="K132" i="20"/>
  <c r="L132" i="20"/>
  <c r="M132" i="20"/>
  <c r="N132" i="20"/>
  <c r="AE132" i="20"/>
  <c r="T132" i="20" s="1"/>
  <c r="AF132" i="20"/>
  <c r="AG132" i="20"/>
  <c r="AB132" i="20" s="1"/>
  <c r="B133" i="20"/>
  <c r="J133" i="20"/>
  <c r="K133" i="20"/>
  <c r="L133" i="20"/>
  <c r="M133" i="20"/>
  <c r="N133" i="20"/>
  <c r="AB133" i="20" s="1"/>
  <c r="AE133" i="20"/>
  <c r="AF133" i="20"/>
  <c r="AG133" i="20"/>
  <c r="B134" i="20"/>
  <c r="J134" i="20"/>
  <c r="K134" i="20"/>
  <c r="L134" i="20"/>
  <c r="M134" i="20"/>
  <c r="N134" i="20"/>
  <c r="AE134" i="20"/>
  <c r="AF134" i="20"/>
  <c r="AG134" i="20"/>
  <c r="B135" i="20"/>
  <c r="J135" i="20"/>
  <c r="K135" i="20"/>
  <c r="L135" i="20"/>
  <c r="M135" i="20"/>
  <c r="N135" i="20"/>
  <c r="AB135" i="20" s="1"/>
  <c r="AE135" i="20"/>
  <c r="AF135" i="20"/>
  <c r="AG135" i="20"/>
  <c r="B136" i="20"/>
  <c r="J136" i="20"/>
  <c r="K136" i="20"/>
  <c r="L136" i="20"/>
  <c r="M136" i="20"/>
  <c r="N136" i="20"/>
  <c r="AE136" i="20"/>
  <c r="AF136" i="20"/>
  <c r="AG136" i="20"/>
  <c r="B137" i="20"/>
  <c r="J137" i="20"/>
  <c r="K137" i="20"/>
  <c r="L137" i="20"/>
  <c r="M137" i="20"/>
  <c r="N137" i="20"/>
  <c r="AE137" i="20"/>
  <c r="AF137" i="20"/>
  <c r="AG137" i="20"/>
  <c r="B138" i="20"/>
  <c r="J138" i="20"/>
  <c r="K138" i="20"/>
  <c r="L138" i="20"/>
  <c r="M138" i="20"/>
  <c r="N138" i="20"/>
  <c r="AB138" i="20" s="1"/>
  <c r="AE138" i="20"/>
  <c r="AF138" i="20"/>
  <c r="AG138" i="20"/>
  <c r="B139" i="20"/>
  <c r="J139" i="20"/>
  <c r="K139" i="20"/>
  <c r="L139" i="20"/>
  <c r="M139" i="20"/>
  <c r="N139" i="20"/>
  <c r="AE139" i="20"/>
  <c r="AF139" i="20"/>
  <c r="AG139" i="20"/>
  <c r="B140" i="20"/>
  <c r="J140" i="20"/>
  <c r="K140" i="20"/>
  <c r="L140" i="20"/>
  <c r="M140" i="20"/>
  <c r="N140" i="20"/>
  <c r="AB140" i="20" s="1"/>
  <c r="AE140" i="20"/>
  <c r="AF140" i="20"/>
  <c r="X140" i="20" s="1"/>
  <c r="AG140" i="20"/>
  <c r="B141" i="20"/>
  <c r="J141" i="20"/>
  <c r="K141" i="20"/>
  <c r="L141" i="20"/>
  <c r="M141" i="20"/>
  <c r="N141" i="20"/>
  <c r="AB141" i="20"/>
  <c r="AE141" i="20"/>
  <c r="AF141" i="20"/>
  <c r="AG141" i="20"/>
  <c r="B142" i="20"/>
  <c r="J142" i="20"/>
  <c r="K142" i="20"/>
  <c r="L142" i="20"/>
  <c r="M142" i="20"/>
  <c r="N142" i="20"/>
  <c r="AE142" i="20"/>
  <c r="AF142" i="20"/>
  <c r="AG142" i="20"/>
  <c r="AB142" i="20" s="1"/>
  <c r="B143" i="20"/>
  <c r="J143" i="20"/>
  <c r="K143" i="20"/>
  <c r="L143" i="20"/>
  <c r="M143" i="20"/>
  <c r="N143" i="20"/>
  <c r="X143" i="20" s="1"/>
  <c r="AB143" i="20"/>
  <c r="AE143" i="20"/>
  <c r="AF143" i="20"/>
  <c r="AG143" i="20"/>
  <c r="B144" i="20"/>
  <c r="J144" i="20"/>
  <c r="K144" i="20"/>
  <c r="L144" i="20"/>
  <c r="M144" i="20"/>
  <c r="N144" i="20"/>
  <c r="AE144" i="20"/>
  <c r="AF144" i="20"/>
  <c r="AG144" i="20"/>
  <c r="B145" i="20"/>
  <c r="J145" i="20"/>
  <c r="K145" i="20"/>
  <c r="L145" i="20"/>
  <c r="M145" i="20"/>
  <c r="N145" i="20"/>
  <c r="AE145" i="20"/>
  <c r="AF145" i="20"/>
  <c r="AG145" i="20"/>
  <c r="B146" i="20"/>
  <c r="J146" i="20"/>
  <c r="K146" i="20"/>
  <c r="L146" i="20"/>
  <c r="M146" i="20"/>
  <c r="N146" i="20"/>
  <c r="X146" i="20"/>
  <c r="AB146" i="20"/>
  <c r="AE146" i="20"/>
  <c r="AF146" i="20"/>
  <c r="AG146" i="20"/>
  <c r="B147" i="20"/>
  <c r="J147" i="20"/>
  <c r="K147" i="20"/>
  <c r="L147" i="20"/>
  <c r="M147" i="20"/>
  <c r="N147" i="20"/>
  <c r="AE147" i="20"/>
  <c r="AF147" i="20"/>
  <c r="X147" i="20" s="1"/>
  <c r="AG147" i="20"/>
  <c r="AB147" i="20" s="1"/>
  <c r="B148" i="20"/>
  <c r="J148" i="20"/>
  <c r="K148" i="20"/>
  <c r="L148" i="20"/>
  <c r="M148" i="20"/>
  <c r="N148" i="20"/>
  <c r="AB148" i="20" s="1"/>
  <c r="AE148" i="20"/>
  <c r="T148" i="20" s="1"/>
  <c r="AF148" i="20"/>
  <c r="AG148" i="20"/>
  <c r="B149" i="20"/>
  <c r="J149" i="20"/>
  <c r="K149" i="20"/>
  <c r="L149" i="20"/>
  <c r="M149" i="20"/>
  <c r="N149" i="20"/>
  <c r="AE149" i="20"/>
  <c r="AF149" i="20"/>
  <c r="AG149" i="20"/>
  <c r="B150" i="20"/>
  <c r="J150" i="20"/>
  <c r="K150" i="20"/>
  <c r="L150" i="20"/>
  <c r="M150" i="20"/>
  <c r="N150" i="20"/>
  <c r="T150" i="20" s="1"/>
  <c r="AE150" i="20"/>
  <c r="AF150" i="20"/>
  <c r="AG150" i="20"/>
  <c r="B151" i="20"/>
  <c r="J151" i="20"/>
  <c r="K151" i="20"/>
  <c r="L151" i="20"/>
  <c r="M151" i="20"/>
  <c r="N151" i="20"/>
  <c r="T151" i="20" s="1"/>
  <c r="X151" i="20"/>
  <c r="AE151" i="20"/>
  <c r="AF151" i="20"/>
  <c r="AG151" i="20"/>
  <c r="B152" i="20"/>
  <c r="J152" i="20"/>
  <c r="K152" i="20"/>
  <c r="L152" i="20"/>
  <c r="M152" i="20"/>
  <c r="N152" i="20"/>
  <c r="AE152" i="20"/>
  <c r="AF152" i="20"/>
  <c r="AG152" i="20"/>
  <c r="B153" i="20"/>
  <c r="J153" i="20"/>
  <c r="K153" i="20"/>
  <c r="L153" i="20"/>
  <c r="M153" i="20"/>
  <c r="N153" i="20"/>
  <c r="X153" i="20" s="1"/>
  <c r="AE153" i="20"/>
  <c r="AF153" i="20"/>
  <c r="AG153" i="20"/>
  <c r="B154" i="20"/>
  <c r="J154" i="20"/>
  <c r="K154" i="20"/>
  <c r="L154" i="20"/>
  <c r="M154" i="20"/>
  <c r="N154" i="20"/>
  <c r="AE154" i="20"/>
  <c r="AF154" i="20"/>
  <c r="X154" i="20" s="1"/>
  <c r="AG154" i="20"/>
  <c r="B155" i="20"/>
  <c r="J155" i="20"/>
  <c r="K155" i="20"/>
  <c r="L155" i="20"/>
  <c r="M155" i="20"/>
  <c r="N155" i="20"/>
  <c r="AE155" i="20"/>
  <c r="AF155" i="20"/>
  <c r="AG155" i="20"/>
  <c r="B156" i="20"/>
  <c r="J156" i="20"/>
  <c r="K156" i="20"/>
  <c r="L156" i="20"/>
  <c r="M156" i="20"/>
  <c r="N156" i="20"/>
  <c r="AE156" i="20"/>
  <c r="AF156" i="20"/>
  <c r="AG156" i="20"/>
  <c r="B157" i="20"/>
  <c r="J157" i="20"/>
  <c r="K157" i="20"/>
  <c r="L157" i="20"/>
  <c r="M157" i="20"/>
  <c r="N157" i="20"/>
  <c r="AE157" i="20"/>
  <c r="AF157" i="20"/>
  <c r="AG157" i="20"/>
  <c r="B158" i="20"/>
  <c r="J158" i="20"/>
  <c r="K158" i="20"/>
  <c r="L158" i="20"/>
  <c r="M158" i="20"/>
  <c r="N158" i="20"/>
  <c r="AE158" i="20"/>
  <c r="AF158" i="20"/>
  <c r="X158" i="20" s="1"/>
  <c r="AG158" i="20"/>
  <c r="B159" i="20"/>
  <c r="J159" i="20"/>
  <c r="K159" i="20"/>
  <c r="L159" i="20"/>
  <c r="M159" i="20"/>
  <c r="N159" i="20"/>
  <c r="T159" i="20" s="1"/>
  <c r="AE159" i="20"/>
  <c r="AF159" i="20"/>
  <c r="AG159" i="20"/>
  <c r="B160" i="20"/>
  <c r="J160" i="20"/>
  <c r="K160" i="20"/>
  <c r="L160" i="20"/>
  <c r="M160" i="20"/>
  <c r="N160" i="20"/>
  <c r="AE160" i="20"/>
  <c r="AF160" i="20"/>
  <c r="AG160" i="20"/>
  <c r="B161" i="20"/>
  <c r="J161" i="20"/>
  <c r="K161" i="20"/>
  <c r="L161" i="20"/>
  <c r="M161" i="20"/>
  <c r="N161" i="20"/>
  <c r="X161" i="20" s="1"/>
  <c r="AE161" i="20"/>
  <c r="AF161" i="20"/>
  <c r="AG161" i="20"/>
  <c r="B162" i="20"/>
  <c r="J162" i="20"/>
  <c r="K162" i="20"/>
  <c r="L162" i="20"/>
  <c r="M162" i="20"/>
  <c r="N162" i="20"/>
  <c r="AE162" i="20"/>
  <c r="AF162" i="20"/>
  <c r="X162" i="20" s="1"/>
  <c r="AG162" i="20"/>
  <c r="B163" i="20"/>
  <c r="J163" i="20"/>
  <c r="K163" i="20"/>
  <c r="L163" i="20"/>
  <c r="M163" i="20"/>
  <c r="N163" i="20"/>
  <c r="AE163" i="20"/>
  <c r="AF163" i="20"/>
  <c r="AG163" i="20"/>
  <c r="B164" i="20"/>
  <c r="J164" i="20"/>
  <c r="K164" i="20"/>
  <c r="L164" i="20"/>
  <c r="M164" i="20"/>
  <c r="N164" i="20"/>
  <c r="T164" i="20" s="1"/>
  <c r="AE164" i="20"/>
  <c r="AF164" i="20"/>
  <c r="AG164" i="20"/>
  <c r="B165" i="20"/>
  <c r="J165" i="20"/>
  <c r="K165" i="20"/>
  <c r="L165" i="20"/>
  <c r="M165" i="20"/>
  <c r="N165" i="20"/>
  <c r="AB165" i="20" s="1"/>
  <c r="AE165" i="20"/>
  <c r="AF165" i="20"/>
  <c r="AG165" i="20"/>
  <c r="B166" i="20"/>
  <c r="J166" i="20"/>
  <c r="K166" i="20"/>
  <c r="L166" i="20"/>
  <c r="M166" i="20"/>
  <c r="N166" i="20"/>
  <c r="AE166" i="20"/>
  <c r="AF166" i="20"/>
  <c r="AG166" i="20"/>
  <c r="B167" i="20"/>
  <c r="J167" i="20"/>
  <c r="K167" i="20"/>
  <c r="L167" i="20"/>
  <c r="M167" i="20"/>
  <c r="N167" i="20"/>
  <c r="AE167" i="20"/>
  <c r="AF167" i="20"/>
  <c r="AG167" i="20"/>
  <c r="B168" i="20"/>
  <c r="J168" i="20"/>
  <c r="K168" i="20"/>
  <c r="L168" i="20"/>
  <c r="M168" i="20"/>
  <c r="N168" i="20"/>
  <c r="AE168" i="20"/>
  <c r="AF168" i="20"/>
  <c r="AG168" i="20"/>
  <c r="B169" i="20"/>
  <c r="J169" i="20"/>
  <c r="K169" i="20"/>
  <c r="L169" i="20"/>
  <c r="M169" i="20"/>
  <c r="N169" i="20"/>
  <c r="AE169" i="20"/>
  <c r="AF169" i="20"/>
  <c r="AG169" i="20"/>
  <c r="B170" i="20"/>
  <c r="J170" i="20"/>
  <c r="K170" i="20"/>
  <c r="L170" i="20"/>
  <c r="M170" i="20"/>
  <c r="N170" i="20"/>
  <c r="AE170" i="20"/>
  <c r="T170" i="20" s="1"/>
  <c r="AF170" i="20"/>
  <c r="AG170" i="20"/>
  <c r="AB170" i="20" s="1"/>
  <c r="B171" i="20"/>
  <c r="J171" i="20"/>
  <c r="K171" i="20"/>
  <c r="L171" i="20"/>
  <c r="M171" i="20"/>
  <c r="N171" i="20"/>
  <c r="AE171" i="20"/>
  <c r="AF171" i="20"/>
  <c r="AG171" i="20"/>
  <c r="B172" i="20"/>
  <c r="J172" i="20"/>
  <c r="K172" i="20"/>
  <c r="L172" i="20"/>
  <c r="M172" i="20"/>
  <c r="N172" i="20"/>
  <c r="T172" i="20" s="1"/>
  <c r="AE172" i="20"/>
  <c r="AF172" i="20"/>
  <c r="AG172" i="20"/>
  <c r="B173" i="20"/>
  <c r="J173" i="20"/>
  <c r="K173" i="20"/>
  <c r="L173" i="20"/>
  <c r="M173" i="20"/>
  <c r="N173" i="20"/>
  <c r="AB173" i="20" s="1"/>
  <c r="AE173" i="20"/>
  <c r="AF173" i="20"/>
  <c r="X173" i="20" s="1"/>
  <c r="AG173" i="20"/>
  <c r="B174" i="20"/>
  <c r="J174" i="20"/>
  <c r="K174" i="20"/>
  <c r="L174" i="20"/>
  <c r="M174" i="20"/>
  <c r="N174" i="20"/>
  <c r="T174" i="20" s="1"/>
  <c r="AE174" i="20"/>
  <c r="AF174" i="20"/>
  <c r="AG174" i="20"/>
  <c r="B175" i="20"/>
  <c r="J175" i="20"/>
  <c r="K175" i="20"/>
  <c r="L175" i="20"/>
  <c r="M175" i="20"/>
  <c r="N175" i="20"/>
  <c r="X175" i="20" s="1"/>
  <c r="AB175" i="20"/>
  <c r="AE175" i="20"/>
  <c r="AF175" i="20"/>
  <c r="AG175" i="20"/>
  <c r="B176" i="20"/>
  <c r="J176" i="20"/>
  <c r="K176" i="20"/>
  <c r="L176" i="20"/>
  <c r="M176" i="20"/>
  <c r="N176" i="20"/>
  <c r="AE176" i="20"/>
  <c r="AF176" i="20"/>
  <c r="AG176" i="20"/>
  <c r="B177" i="20"/>
  <c r="J177" i="20"/>
  <c r="K177" i="20"/>
  <c r="L177" i="20"/>
  <c r="M177" i="20"/>
  <c r="N177" i="20"/>
  <c r="AE177" i="20"/>
  <c r="AF177" i="20"/>
  <c r="AG177" i="20"/>
  <c r="B178" i="20"/>
  <c r="J178" i="20"/>
  <c r="K178" i="20"/>
  <c r="L178" i="20"/>
  <c r="M178" i="20"/>
  <c r="N178" i="20"/>
  <c r="X178" i="20" s="1"/>
  <c r="AB178" i="20"/>
  <c r="AE178" i="20"/>
  <c r="AF178" i="20"/>
  <c r="AG178" i="20"/>
  <c r="B179" i="20"/>
  <c r="J179" i="20"/>
  <c r="K179" i="20"/>
  <c r="L179" i="20"/>
  <c r="M179" i="20"/>
  <c r="N179" i="20"/>
  <c r="AE179" i="20"/>
  <c r="AF179" i="20"/>
  <c r="AG179" i="20"/>
  <c r="B180" i="20"/>
  <c r="J180" i="20"/>
  <c r="K180" i="20"/>
  <c r="L180" i="20"/>
  <c r="M180" i="20"/>
  <c r="N180" i="20"/>
  <c r="AE180" i="20"/>
  <c r="AF180" i="20"/>
  <c r="AG180" i="20"/>
  <c r="B181" i="20"/>
  <c r="J181" i="20"/>
  <c r="K181" i="20"/>
  <c r="L181" i="20"/>
  <c r="M181" i="20"/>
  <c r="N181" i="20"/>
  <c r="AB181" i="20" s="1"/>
  <c r="AE181" i="20"/>
  <c r="AF181" i="20"/>
  <c r="AG181" i="20"/>
  <c r="B182" i="20"/>
  <c r="J182" i="20"/>
  <c r="K182" i="20"/>
  <c r="L182" i="20"/>
  <c r="M182" i="20"/>
  <c r="N182" i="20"/>
  <c r="AE182" i="20"/>
  <c r="AF182" i="20"/>
  <c r="AG182" i="20"/>
  <c r="B183" i="20"/>
  <c r="J183" i="20"/>
  <c r="K183" i="20"/>
  <c r="L183" i="20"/>
  <c r="M183" i="20"/>
  <c r="N183" i="20"/>
  <c r="X183" i="20" s="1"/>
  <c r="AE183" i="20"/>
  <c r="AF183" i="20"/>
  <c r="AG183" i="20"/>
  <c r="B184" i="20"/>
  <c r="J184" i="20"/>
  <c r="K184" i="20"/>
  <c r="L184" i="20"/>
  <c r="M184" i="20"/>
  <c r="N184" i="20"/>
  <c r="AE184" i="20"/>
  <c r="AF184" i="20"/>
  <c r="AG184" i="20"/>
  <c r="B185" i="20"/>
  <c r="J185" i="20"/>
  <c r="K185" i="20"/>
  <c r="L185" i="20"/>
  <c r="M185" i="20"/>
  <c r="N185" i="20"/>
  <c r="AE185" i="20"/>
  <c r="AF185" i="20"/>
  <c r="AG185" i="20"/>
  <c r="B186" i="20"/>
  <c r="J186" i="20"/>
  <c r="K186" i="20"/>
  <c r="L186" i="20"/>
  <c r="M186" i="20"/>
  <c r="N186" i="20"/>
  <c r="X186" i="20" s="1"/>
  <c r="AE186" i="20"/>
  <c r="AF186" i="20"/>
  <c r="AG186" i="20"/>
  <c r="B187" i="20"/>
  <c r="J187" i="20"/>
  <c r="K187" i="20"/>
  <c r="L187" i="20"/>
  <c r="M187" i="20"/>
  <c r="N187" i="20"/>
  <c r="AE187" i="20"/>
  <c r="AF187" i="20"/>
  <c r="AG187" i="20"/>
  <c r="B188" i="20"/>
  <c r="J188" i="20"/>
  <c r="K188" i="20"/>
  <c r="L188" i="20"/>
  <c r="M188" i="20"/>
  <c r="N188" i="20"/>
  <c r="AB188" i="20" s="1"/>
  <c r="X188" i="20"/>
  <c r="AE188" i="20"/>
  <c r="AF188" i="20"/>
  <c r="AG188" i="20"/>
  <c r="B189" i="20"/>
  <c r="J189" i="20"/>
  <c r="K189" i="20"/>
  <c r="L189" i="20"/>
  <c r="M189" i="20"/>
  <c r="N189" i="20"/>
  <c r="AB189" i="20" s="1"/>
  <c r="AE189" i="20"/>
  <c r="AF189" i="20"/>
  <c r="X189" i="20" s="1"/>
  <c r="AG189" i="20"/>
  <c r="B190" i="20"/>
  <c r="J190" i="20"/>
  <c r="K190" i="20"/>
  <c r="L190" i="20"/>
  <c r="M190" i="20"/>
  <c r="N190" i="20"/>
  <c r="T190" i="20"/>
  <c r="AE190" i="20"/>
  <c r="AF190" i="20"/>
  <c r="X190" i="20" s="1"/>
  <c r="AG190" i="20"/>
  <c r="B191" i="20"/>
  <c r="J191" i="20"/>
  <c r="K191" i="20"/>
  <c r="L191" i="20"/>
  <c r="M191" i="20"/>
  <c r="N191" i="20"/>
  <c r="T191" i="20" s="1"/>
  <c r="AE191" i="20"/>
  <c r="AF191" i="20"/>
  <c r="X191" i="20" s="1"/>
  <c r="AG191" i="20"/>
  <c r="AB191" i="20" s="1"/>
  <c r="B192" i="20"/>
  <c r="J192" i="20"/>
  <c r="K192" i="20"/>
  <c r="L192" i="20"/>
  <c r="M192" i="20"/>
  <c r="N192" i="20"/>
  <c r="AE192" i="20"/>
  <c r="T192" i="20" s="1"/>
  <c r="AF192" i="20"/>
  <c r="AG192" i="20"/>
  <c r="B193" i="20"/>
  <c r="J193" i="20"/>
  <c r="K193" i="20"/>
  <c r="L193" i="20"/>
  <c r="M193" i="20"/>
  <c r="N193" i="20"/>
  <c r="X193" i="20"/>
  <c r="AE193" i="20"/>
  <c r="AF193" i="20"/>
  <c r="AG193" i="20"/>
  <c r="B194" i="20"/>
  <c r="J194" i="20"/>
  <c r="K194" i="20"/>
  <c r="L194" i="20"/>
  <c r="M194" i="20"/>
  <c r="N194" i="20"/>
  <c r="AE194" i="20"/>
  <c r="AF194" i="20"/>
  <c r="AG194" i="20"/>
  <c r="AB194" i="20" s="1"/>
  <c r="B195" i="20"/>
  <c r="J195" i="20"/>
  <c r="K195" i="20"/>
  <c r="L195" i="20"/>
  <c r="M195" i="20"/>
  <c r="N195" i="20"/>
  <c r="AE195" i="20"/>
  <c r="AF195" i="20"/>
  <c r="AG195" i="20"/>
  <c r="B196" i="20"/>
  <c r="J196" i="20"/>
  <c r="K196" i="20"/>
  <c r="L196" i="20"/>
  <c r="M196" i="20"/>
  <c r="N196" i="20"/>
  <c r="T196" i="20" s="1"/>
  <c r="AE196" i="20"/>
  <c r="AF196" i="20"/>
  <c r="AG196" i="20"/>
  <c r="B197" i="20"/>
  <c r="J197" i="20"/>
  <c r="K197" i="20"/>
  <c r="L197" i="20"/>
  <c r="M197" i="20"/>
  <c r="N197" i="20"/>
  <c r="AE197" i="20"/>
  <c r="AF197" i="20"/>
  <c r="AG197" i="20"/>
  <c r="B198" i="20"/>
  <c r="J198" i="20"/>
  <c r="K198" i="20"/>
  <c r="L198" i="20"/>
  <c r="M198" i="20"/>
  <c r="N198" i="20"/>
  <c r="T198" i="20" s="1"/>
  <c r="AE198" i="20"/>
  <c r="AF198" i="20"/>
  <c r="AG198" i="20"/>
  <c r="B199" i="20"/>
  <c r="J199" i="20"/>
  <c r="K199" i="20"/>
  <c r="L199" i="20"/>
  <c r="M199" i="20"/>
  <c r="N199" i="20"/>
  <c r="AB199" i="20" s="1"/>
  <c r="AE199" i="20"/>
  <c r="AF199" i="20"/>
  <c r="AG199" i="20"/>
  <c r="B200" i="20"/>
  <c r="J200" i="20"/>
  <c r="K200" i="20"/>
  <c r="L200" i="20"/>
  <c r="M200" i="20"/>
  <c r="N200" i="20"/>
  <c r="AE200" i="20"/>
  <c r="AF200" i="20"/>
  <c r="AG200" i="20"/>
  <c r="B201" i="20"/>
  <c r="J201" i="20"/>
  <c r="K201" i="20"/>
  <c r="L201" i="20"/>
  <c r="M201" i="20"/>
  <c r="N201" i="20"/>
  <c r="T201" i="20" s="1"/>
  <c r="AE201" i="20"/>
  <c r="AF201" i="20"/>
  <c r="AG201" i="20"/>
  <c r="B202" i="20"/>
  <c r="J202" i="20"/>
  <c r="K202" i="20"/>
  <c r="L202" i="20"/>
  <c r="M202" i="20"/>
  <c r="N202" i="20"/>
  <c r="AE202" i="20"/>
  <c r="AF202" i="20"/>
  <c r="AG202" i="20"/>
  <c r="B203" i="20"/>
  <c r="J203" i="20"/>
  <c r="K203" i="20"/>
  <c r="L203" i="20"/>
  <c r="M203" i="20"/>
  <c r="N203" i="20"/>
  <c r="AE203" i="20"/>
  <c r="AF203" i="20"/>
  <c r="AG203" i="20"/>
  <c r="B204" i="20"/>
  <c r="J204" i="20"/>
  <c r="K204" i="20"/>
  <c r="L204" i="20"/>
  <c r="M204" i="20"/>
  <c r="N204" i="20"/>
  <c r="X204" i="20" s="1"/>
  <c r="AE204" i="20"/>
  <c r="AF204" i="20"/>
  <c r="AG204" i="20"/>
  <c r="B205" i="20"/>
  <c r="J205" i="20"/>
  <c r="K205" i="20"/>
  <c r="L205" i="20"/>
  <c r="M205" i="20"/>
  <c r="N205" i="20"/>
  <c r="AE205" i="20"/>
  <c r="AF205" i="20"/>
  <c r="AG205" i="20"/>
  <c r="AB205" i="20" s="1"/>
  <c r="B206" i="20"/>
  <c r="J206" i="20"/>
  <c r="K206" i="20"/>
  <c r="L206" i="20"/>
  <c r="M206" i="20"/>
  <c r="N206" i="20"/>
  <c r="T206" i="20" s="1"/>
  <c r="AE206" i="20"/>
  <c r="AF206" i="20"/>
  <c r="AG206" i="20"/>
  <c r="B207" i="20"/>
  <c r="J207" i="20"/>
  <c r="K207" i="20"/>
  <c r="L207" i="20"/>
  <c r="M207" i="20"/>
  <c r="N207" i="20"/>
  <c r="X207" i="20" s="1"/>
  <c r="AE207" i="20"/>
  <c r="T207" i="20" s="1"/>
  <c r="AF207" i="20"/>
  <c r="AG207" i="20"/>
  <c r="B208" i="20"/>
  <c r="J208" i="20"/>
  <c r="K208" i="20"/>
  <c r="L208" i="20"/>
  <c r="M208" i="20"/>
  <c r="N208" i="20"/>
  <c r="AE208" i="20"/>
  <c r="AF208" i="20"/>
  <c r="AG208" i="20"/>
  <c r="B209" i="20"/>
  <c r="J209" i="20"/>
  <c r="K209" i="20"/>
  <c r="L209" i="20"/>
  <c r="M209" i="20"/>
  <c r="N209" i="20"/>
  <c r="X209" i="20" s="1"/>
  <c r="AE209" i="20"/>
  <c r="T209" i="20" s="1"/>
  <c r="AF209" i="20"/>
  <c r="AG209" i="20"/>
  <c r="AB209" i="20" s="1"/>
  <c r="B210" i="20"/>
  <c r="J210" i="20"/>
  <c r="K210" i="20"/>
  <c r="L210" i="20"/>
  <c r="M210" i="20"/>
  <c r="N210" i="20"/>
  <c r="X210" i="20" s="1"/>
  <c r="AE210" i="20"/>
  <c r="AF210" i="20"/>
  <c r="AG210" i="20"/>
  <c r="B211" i="20"/>
  <c r="J211" i="20"/>
  <c r="K211" i="20"/>
  <c r="L211" i="20"/>
  <c r="M211" i="20"/>
  <c r="N211" i="20"/>
  <c r="AE211" i="20"/>
  <c r="AF211" i="20"/>
  <c r="AG211" i="20"/>
  <c r="B212" i="20"/>
  <c r="J212" i="20"/>
  <c r="K212" i="20"/>
  <c r="L212" i="20"/>
  <c r="M212" i="20"/>
  <c r="N212" i="20"/>
  <c r="T212" i="20" s="1"/>
  <c r="AE212" i="20"/>
  <c r="AF212" i="20"/>
  <c r="X212" i="20" s="1"/>
  <c r="AG212" i="20"/>
  <c r="B213" i="20"/>
  <c r="J213" i="20"/>
  <c r="K213" i="20"/>
  <c r="L213" i="20"/>
  <c r="M213" i="20"/>
  <c r="N213" i="20"/>
  <c r="AE213" i="20"/>
  <c r="AF213" i="20"/>
  <c r="X213" i="20" s="1"/>
  <c r="AG213" i="20"/>
  <c r="AB213" i="20" s="1"/>
  <c r="B214" i="20"/>
  <c r="J214" i="20"/>
  <c r="K214" i="20"/>
  <c r="L214" i="20"/>
  <c r="M214" i="20"/>
  <c r="N214" i="20"/>
  <c r="AE214" i="20"/>
  <c r="T214" i="20" s="1"/>
  <c r="AF214" i="20"/>
  <c r="AG214" i="20"/>
  <c r="B215" i="20"/>
  <c r="J215" i="20"/>
  <c r="K215" i="20"/>
  <c r="L215" i="20"/>
  <c r="M215" i="20"/>
  <c r="N215" i="20"/>
  <c r="X215" i="20" s="1"/>
  <c r="AE215" i="20"/>
  <c r="AF215" i="20"/>
  <c r="AG215" i="20"/>
  <c r="B216" i="20"/>
  <c r="J216" i="20"/>
  <c r="K216" i="20"/>
  <c r="L216" i="20"/>
  <c r="M216" i="20"/>
  <c r="N216" i="20"/>
  <c r="AE216" i="20"/>
  <c r="AF216" i="20"/>
  <c r="AG216" i="20"/>
  <c r="B217" i="20"/>
  <c r="J217" i="20"/>
  <c r="K217" i="20"/>
  <c r="L217" i="20"/>
  <c r="M217" i="20"/>
  <c r="N217" i="20"/>
  <c r="T217" i="20" s="1"/>
  <c r="AE217" i="20"/>
  <c r="AF217" i="20"/>
  <c r="AG217" i="20"/>
  <c r="B218" i="20"/>
  <c r="J218" i="20"/>
  <c r="K218" i="20"/>
  <c r="L218" i="20"/>
  <c r="M218" i="20"/>
  <c r="N218" i="20"/>
  <c r="X218" i="20" s="1"/>
  <c r="AE218" i="20"/>
  <c r="AF218" i="20"/>
  <c r="AG218" i="20"/>
  <c r="B219" i="20"/>
  <c r="J219" i="20"/>
  <c r="K219" i="20"/>
  <c r="L219" i="20"/>
  <c r="M219" i="20"/>
  <c r="N219" i="20"/>
  <c r="AE219" i="20"/>
  <c r="AF219" i="20"/>
  <c r="X219" i="20" s="1"/>
  <c r="AG219" i="20"/>
  <c r="B220" i="20"/>
  <c r="J220" i="20"/>
  <c r="K220" i="20"/>
  <c r="L220" i="20"/>
  <c r="M220" i="20"/>
  <c r="N220" i="20"/>
  <c r="T220" i="20"/>
  <c r="AE220" i="20"/>
  <c r="AF220" i="20"/>
  <c r="AG220" i="20"/>
  <c r="B221" i="20"/>
  <c r="J221" i="20"/>
  <c r="K221" i="20"/>
  <c r="L221" i="20"/>
  <c r="M221" i="20"/>
  <c r="N221" i="20"/>
  <c r="AE221" i="20"/>
  <c r="AF221" i="20"/>
  <c r="AG221" i="20"/>
  <c r="B222" i="20"/>
  <c r="J222" i="20"/>
  <c r="K222" i="20"/>
  <c r="L222" i="20"/>
  <c r="M222" i="20"/>
  <c r="N222" i="20"/>
  <c r="T222" i="20" s="1"/>
  <c r="AE222" i="20"/>
  <c r="AF222" i="20"/>
  <c r="AG222" i="20"/>
  <c r="AB222" i="20" s="1"/>
  <c r="B223" i="20"/>
  <c r="J223" i="20"/>
  <c r="K223" i="20"/>
  <c r="L223" i="20"/>
  <c r="M223" i="20"/>
  <c r="N223" i="20"/>
  <c r="X223" i="20"/>
  <c r="AE223" i="20"/>
  <c r="T223" i="20" s="1"/>
  <c r="AF223" i="20"/>
  <c r="AG223" i="20"/>
  <c r="AB223" i="20" s="1"/>
  <c r="B224" i="20"/>
  <c r="J224" i="20"/>
  <c r="K224" i="20"/>
  <c r="L224" i="20"/>
  <c r="M224" i="20"/>
  <c r="N224" i="20"/>
  <c r="AE224" i="20"/>
  <c r="AF224" i="20"/>
  <c r="AG224" i="20"/>
  <c r="B225" i="20"/>
  <c r="J225" i="20"/>
  <c r="K225" i="20"/>
  <c r="L225" i="20"/>
  <c r="M225" i="20"/>
  <c r="N225" i="20"/>
  <c r="X225" i="20" s="1"/>
  <c r="AE225" i="20"/>
  <c r="AF225" i="20"/>
  <c r="AG225" i="20"/>
  <c r="AB225" i="20" s="1"/>
  <c r="B226" i="20"/>
  <c r="J226" i="20"/>
  <c r="K226" i="20"/>
  <c r="L226" i="20"/>
  <c r="M226" i="20"/>
  <c r="N226" i="20"/>
  <c r="AE226" i="20"/>
  <c r="AF226" i="20"/>
  <c r="AG226" i="20"/>
  <c r="AB226" i="20" s="1"/>
  <c r="B227" i="20"/>
  <c r="J227" i="20"/>
  <c r="K227" i="20"/>
  <c r="L227" i="20"/>
  <c r="M227" i="20"/>
  <c r="N227" i="20"/>
  <c r="AE227" i="20"/>
  <c r="AF227" i="20"/>
  <c r="AG227" i="20"/>
  <c r="B228" i="20"/>
  <c r="J228" i="20"/>
  <c r="K228" i="20"/>
  <c r="L228" i="20"/>
  <c r="M228" i="20"/>
  <c r="N228" i="20"/>
  <c r="T228" i="20" s="1"/>
  <c r="AE228" i="20"/>
  <c r="AF228" i="20"/>
  <c r="AG228" i="20"/>
  <c r="B229" i="20"/>
  <c r="J229" i="20"/>
  <c r="K229" i="20"/>
  <c r="L229" i="20"/>
  <c r="M229" i="20"/>
  <c r="N229" i="20"/>
  <c r="AE229" i="20"/>
  <c r="AF229" i="20"/>
  <c r="AG229" i="20"/>
  <c r="B230" i="20"/>
  <c r="J230" i="20"/>
  <c r="K230" i="20"/>
  <c r="L230" i="20"/>
  <c r="M230" i="20"/>
  <c r="N230" i="20"/>
  <c r="T230" i="20" s="1"/>
  <c r="AE230" i="20"/>
  <c r="AF230" i="20"/>
  <c r="AG230" i="20"/>
  <c r="B231" i="20"/>
  <c r="J231" i="20"/>
  <c r="K231" i="20"/>
  <c r="L231" i="20"/>
  <c r="M231" i="20"/>
  <c r="N231" i="20"/>
  <c r="T231" i="20"/>
  <c r="AE231" i="20"/>
  <c r="AF231" i="20"/>
  <c r="AG231" i="20"/>
  <c r="B232" i="20"/>
  <c r="J232" i="20"/>
  <c r="K232" i="20"/>
  <c r="L232" i="20"/>
  <c r="M232" i="20"/>
  <c r="N232" i="20"/>
  <c r="AE232" i="20"/>
  <c r="AF232" i="20"/>
  <c r="X232" i="20" s="1"/>
  <c r="AG232" i="20"/>
  <c r="AB232" i="20" s="1"/>
  <c r="B233" i="20"/>
  <c r="J233" i="20"/>
  <c r="K233" i="20"/>
  <c r="L233" i="20"/>
  <c r="M233" i="20"/>
  <c r="N233" i="20"/>
  <c r="AE233" i="20"/>
  <c r="AF233" i="20"/>
  <c r="AG233" i="20"/>
  <c r="B234" i="20"/>
  <c r="J234" i="20"/>
  <c r="K234" i="20"/>
  <c r="L234" i="20"/>
  <c r="M234" i="20"/>
  <c r="N234" i="20"/>
  <c r="X234" i="20"/>
  <c r="AE234" i="20"/>
  <c r="AF234" i="20"/>
  <c r="AG234" i="20"/>
  <c r="B235" i="20"/>
  <c r="J235" i="20"/>
  <c r="K235" i="20"/>
  <c r="L235" i="20"/>
  <c r="M235" i="20"/>
  <c r="N235" i="20"/>
  <c r="AE235" i="20"/>
  <c r="AF235" i="20"/>
  <c r="AG235" i="20"/>
  <c r="B236" i="20"/>
  <c r="J236" i="20"/>
  <c r="K236" i="20"/>
  <c r="L236" i="20"/>
  <c r="M236" i="20"/>
  <c r="N236" i="20"/>
  <c r="T236" i="20" s="1"/>
  <c r="AE236" i="20"/>
  <c r="AF236" i="20"/>
  <c r="AG236" i="20"/>
  <c r="AB236" i="20" s="1"/>
  <c r="B237" i="20"/>
  <c r="J237" i="20"/>
  <c r="K237" i="20"/>
  <c r="L237" i="20"/>
  <c r="M237" i="20"/>
  <c r="N237" i="20"/>
  <c r="AE237" i="20"/>
  <c r="T237" i="20" s="1"/>
  <c r="AF237" i="20"/>
  <c r="AG237" i="20"/>
  <c r="B238" i="20"/>
  <c r="J238" i="20"/>
  <c r="K238" i="20"/>
  <c r="L238" i="20"/>
  <c r="M238" i="20"/>
  <c r="N238" i="20"/>
  <c r="AE238" i="20"/>
  <c r="AF238" i="20"/>
  <c r="AG238" i="20"/>
  <c r="B239" i="20"/>
  <c r="J239" i="20"/>
  <c r="K239" i="20"/>
  <c r="L239" i="20"/>
  <c r="M239" i="20"/>
  <c r="N239" i="20"/>
  <c r="AB239" i="20" s="1"/>
  <c r="AE239" i="20"/>
  <c r="AF239" i="20"/>
  <c r="X239" i="20" s="1"/>
  <c r="AG239" i="20"/>
  <c r="B240" i="20"/>
  <c r="J240" i="20"/>
  <c r="K240" i="20"/>
  <c r="L240" i="20"/>
  <c r="M240" i="20"/>
  <c r="N240" i="20"/>
  <c r="AE240" i="20"/>
  <c r="AF240" i="20"/>
  <c r="AG240" i="20"/>
  <c r="B241" i="20"/>
  <c r="J241" i="20"/>
  <c r="K241" i="20"/>
  <c r="L241" i="20"/>
  <c r="M241" i="20"/>
  <c r="N241" i="20"/>
  <c r="T241" i="20" s="1"/>
  <c r="AE241" i="20"/>
  <c r="AF241" i="20"/>
  <c r="AG241" i="20"/>
  <c r="B242" i="20"/>
  <c r="J242" i="20"/>
  <c r="K242" i="20"/>
  <c r="L242" i="20"/>
  <c r="M242" i="20"/>
  <c r="N242" i="20"/>
  <c r="X242" i="20"/>
  <c r="AE242" i="20"/>
  <c r="AF242" i="20"/>
  <c r="AG242" i="20"/>
  <c r="B243" i="20"/>
  <c r="J243" i="20"/>
  <c r="K243" i="20"/>
  <c r="L243" i="20"/>
  <c r="M243" i="20"/>
  <c r="N243" i="20"/>
  <c r="AE243" i="20"/>
  <c r="AF243" i="20"/>
  <c r="AG243" i="20"/>
  <c r="B244" i="20"/>
  <c r="J244" i="20"/>
  <c r="K244" i="20"/>
  <c r="L244" i="20"/>
  <c r="M244" i="20"/>
  <c r="N244" i="20"/>
  <c r="T244" i="20" s="1"/>
  <c r="AE244" i="20"/>
  <c r="AF244" i="20"/>
  <c r="AG244" i="20"/>
  <c r="B245" i="20"/>
  <c r="J245" i="20"/>
  <c r="K245" i="20"/>
  <c r="L245" i="20"/>
  <c r="M245" i="20"/>
  <c r="N245" i="20"/>
  <c r="AB245" i="20" s="1"/>
  <c r="AE245" i="20"/>
  <c r="AF245" i="20"/>
  <c r="AG245" i="20"/>
  <c r="B246" i="20"/>
  <c r="J246" i="20"/>
  <c r="K246" i="20"/>
  <c r="L246" i="20"/>
  <c r="M246" i="20"/>
  <c r="N246" i="20"/>
  <c r="T246" i="20" s="1"/>
  <c r="AE246" i="20"/>
  <c r="AF246" i="20"/>
  <c r="AG246" i="20"/>
  <c r="B247" i="20"/>
  <c r="J247" i="20"/>
  <c r="K247" i="20"/>
  <c r="L247" i="20"/>
  <c r="M247" i="20"/>
  <c r="N247" i="20"/>
  <c r="X247" i="20" s="1"/>
  <c r="AE247" i="20"/>
  <c r="AF247" i="20"/>
  <c r="AG247" i="20"/>
  <c r="B248" i="20"/>
  <c r="J248" i="20"/>
  <c r="K248" i="20"/>
  <c r="L248" i="20"/>
  <c r="M248" i="20"/>
  <c r="N248" i="20"/>
  <c r="AE248" i="20"/>
  <c r="AF248" i="20"/>
  <c r="AG248" i="20"/>
  <c r="B249" i="20"/>
  <c r="J249" i="20"/>
  <c r="K249" i="20"/>
  <c r="L249" i="20"/>
  <c r="M249" i="20"/>
  <c r="N249" i="20"/>
  <c r="AE249" i="20"/>
  <c r="AF249" i="20"/>
  <c r="AG249" i="20"/>
  <c r="B250" i="20"/>
  <c r="J250" i="20"/>
  <c r="K250" i="20"/>
  <c r="L250" i="20"/>
  <c r="M250" i="20"/>
  <c r="N250" i="20"/>
  <c r="X250" i="20"/>
  <c r="AE250" i="20"/>
  <c r="AF250" i="20"/>
  <c r="AG250" i="20"/>
  <c r="AB250" i="20" s="1"/>
  <c r="B251" i="20"/>
  <c r="J251" i="20"/>
  <c r="K251" i="20"/>
  <c r="L251" i="20"/>
  <c r="M251" i="20"/>
  <c r="N251" i="20"/>
  <c r="AE251" i="20"/>
  <c r="AF251" i="20"/>
  <c r="AG251" i="20"/>
  <c r="B252" i="20"/>
  <c r="J252" i="20"/>
  <c r="K252" i="20"/>
  <c r="L252" i="20"/>
  <c r="M252" i="20"/>
  <c r="N252" i="20"/>
  <c r="AE252" i="20"/>
  <c r="AF252" i="20"/>
  <c r="AG252" i="20"/>
  <c r="AB252" i="20" s="1"/>
  <c r="B253" i="20"/>
  <c r="J253" i="20"/>
  <c r="K253" i="20"/>
  <c r="L253" i="20"/>
  <c r="M253" i="20"/>
  <c r="N253" i="20"/>
  <c r="AE253" i="20"/>
  <c r="AF253" i="20"/>
  <c r="AG253" i="20"/>
  <c r="B254" i="20"/>
  <c r="J254" i="20"/>
  <c r="K254" i="20"/>
  <c r="L254" i="20"/>
  <c r="M254" i="20"/>
  <c r="N254" i="20"/>
  <c r="AB254" i="20" s="1"/>
  <c r="AE254" i="20"/>
  <c r="AF254" i="20"/>
  <c r="AG254" i="20"/>
  <c r="B255" i="20"/>
  <c r="J255" i="20"/>
  <c r="K255" i="20"/>
  <c r="L255" i="20"/>
  <c r="M255" i="20"/>
  <c r="N255" i="20"/>
  <c r="AE255" i="20"/>
  <c r="AF255" i="20"/>
  <c r="AG255" i="20"/>
  <c r="B256" i="20"/>
  <c r="J256" i="20"/>
  <c r="K256" i="20"/>
  <c r="L256" i="20"/>
  <c r="M256" i="20"/>
  <c r="N256" i="20"/>
  <c r="T256" i="20" s="1"/>
  <c r="AE256" i="20"/>
  <c r="AF256" i="20"/>
  <c r="AG256" i="20"/>
  <c r="B257" i="20"/>
  <c r="J257" i="20"/>
  <c r="K257" i="20"/>
  <c r="L257" i="20"/>
  <c r="M257" i="20"/>
  <c r="N257" i="20"/>
  <c r="X257" i="20"/>
  <c r="AE257" i="20"/>
  <c r="T257" i="20" s="1"/>
  <c r="AF257" i="20"/>
  <c r="AG257" i="20"/>
  <c r="AB257" i="20" s="1"/>
  <c r="B258" i="20"/>
  <c r="J258" i="20"/>
  <c r="K258" i="20"/>
  <c r="L258" i="20"/>
  <c r="M258" i="20"/>
  <c r="N258" i="20"/>
  <c r="AE258" i="20"/>
  <c r="AF258" i="20"/>
  <c r="X258" i="20" s="1"/>
  <c r="AG258" i="20"/>
  <c r="B259" i="20"/>
  <c r="J259" i="20"/>
  <c r="K259" i="20"/>
  <c r="L259" i="20"/>
  <c r="M259" i="20"/>
  <c r="N259" i="20"/>
  <c r="X259" i="20"/>
  <c r="AE259" i="20"/>
  <c r="AF259" i="20"/>
  <c r="AG259" i="20"/>
  <c r="B260" i="20"/>
  <c r="J260" i="20"/>
  <c r="K260" i="20"/>
  <c r="L260" i="20"/>
  <c r="M260" i="20"/>
  <c r="N260" i="20"/>
  <c r="AE260" i="20"/>
  <c r="AF260" i="20"/>
  <c r="AG260" i="20"/>
  <c r="B261" i="20"/>
  <c r="J261" i="20"/>
  <c r="K261" i="20"/>
  <c r="L261" i="20"/>
  <c r="M261" i="20"/>
  <c r="N261" i="20"/>
  <c r="AE261" i="20"/>
  <c r="AF261" i="20"/>
  <c r="AG261" i="20"/>
  <c r="B262" i="20"/>
  <c r="J262" i="20"/>
  <c r="K262" i="20"/>
  <c r="L262" i="20"/>
  <c r="M262" i="20"/>
  <c r="N262" i="20"/>
  <c r="T262" i="20"/>
  <c r="AE262" i="20"/>
  <c r="AF262" i="20"/>
  <c r="X262" i="20" s="1"/>
  <c r="AG262" i="20"/>
  <c r="AB262" i="20" s="1"/>
  <c r="B263" i="20"/>
  <c r="J263" i="20"/>
  <c r="K263" i="20"/>
  <c r="L263" i="20"/>
  <c r="M263" i="20"/>
  <c r="N263" i="20"/>
  <c r="T263" i="20"/>
  <c r="AE263" i="20"/>
  <c r="AF263" i="20"/>
  <c r="X263" i="20" s="1"/>
  <c r="AG263" i="20"/>
  <c r="B264" i="20"/>
  <c r="J264" i="20"/>
  <c r="K264" i="20"/>
  <c r="L264" i="20"/>
  <c r="M264" i="20"/>
  <c r="N264" i="20"/>
  <c r="X264" i="20" s="1"/>
  <c r="AE264" i="20"/>
  <c r="AF264" i="20"/>
  <c r="AG264" i="20"/>
  <c r="B265" i="20"/>
  <c r="J265" i="20"/>
  <c r="K265" i="20"/>
  <c r="L265" i="20"/>
  <c r="M265" i="20"/>
  <c r="N265" i="20"/>
  <c r="AE265" i="20"/>
  <c r="AF265" i="20"/>
  <c r="AG265" i="20"/>
  <c r="B266" i="20"/>
  <c r="J266" i="20"/>
  <c r="K266" i="20"/>
  <c r="L266" i="20"/>
  <c r="M266" i="20"/>
  <c r="N266" i="20"/>
  <c r="AE266" i="20"/>
  <c r="AF266" i="20"/>
  <c r="AG266" i="20"/>
  <c r="B267" i="20"/>
  <c r="J267" i="20"/>
  <c r="K267" i="20"/>
  <c r="L267" i="20"/>
  <c r="M267" i="20"/>
  <c r="N267" i="20"/>
  <c r="X267" i="20" s="1"/>
  <c r="AE267" i="20"/>
  <c r="AF267" i="20"/>
  <c r="AG267" i="20"/>
  <c r="B268" i="20"/>
  <c r="J268" i="20"/>
  <c r="K268" i="20"/>
  <c r="L268" i="20"/>
  <c r="M268" i="20"/>
  <c r="N268" i="20"/>
  <c r="AB268" i="20"/>
  <c r="AE268" i="20"/>
  <c r="T268" i="20" s="1"/>
  <c r="AF268" i="20"/>
  <c r="AG268" i="20"/>
  <c r="B269" i="20"/>
  <c r="J269" i="20"/>
  <c r="K269" i="20"/>
  <c r="L269" i="20"/>
  <c r="M269" i="20"/>
  <c r="N269" i="20"/>
  <c r="AE269" i="20"/>
  <c r="AF269" i="20"/>
  <c r="AG269" i="20"/>
  <c r="B270" i="20"/>
  <c r="J270" i="20"/>
  <c r="K270" i="20"/>
  <c r="L270" i="20"/>
  <c r="M270" i="20"/>
  <c r="N270" i="20"/>
  <c r="T270" i="20"/>
  <c r="AB270" i="20"/>
  <c r="AE270" i="20"/>
  <c r="AF270" i="20"/>
  <c r="AG270" i="20"/>
  <c r="B271" i="20"/>
  <c r="J271" i="20"/>
  <c r="K271" i="20"/>
  <c r="L271" i="20"/>
  <c r="M271" i="20"/>
  <c r="N271" i="20"/>
  <c r="T271" i="20" s="1"/>
  <c r="AE271" i="20"/>
  <c r="AF271" i="20"/>
  <c r="AG271" i="20"/>
  <c r="AB271" i="20" s="1"/>
  <c r="B272" i="20"/>
  <c r="J272" i="20"/>
  <c r="K272" i="20"/>
  <c r="L272" i="20"/>
  <c r="M272" i="20"/>
  <c r="N272" i="20"/>
  <c r="T272" i="20" s="1"/>
  <c r="AE272" i="20"/>
  <c r="AF272" i="20"/>
  <c r="AG272" i="20"/>
  <c r="B273" i="20"/>
  <c r="J273" i="20"/>
  <c r="K273" i="20"/>
  <c r="L273" i="20"/>
  <c r="M273" i="20"/>
  <c r="N273" i="20"/>
  <c r="AE273" i="20"/>
  <c r="AF273" i="20"/>
  <c r="AG273" i="20"/>
  <c r="B274" i="20"/>
  <c r="J274" i="20"/>
  <c r="K274" i="20"/>
  <c r="L274" i="20"/>
  <c r="M274" i="20"/>
  <c r="N274" i="20"/>
  <c r="X274" i="20" s="1"/>
  <c r="AE274" i="20"/>
  <c r="T274" i="20" s="1"/>
  <c r="AF274" i="20"/>
  <c r="AG274" i="20"/>
  <c r="B275" i="20"/>
  <c r="J275" i="20"/>
  <c r="K275" i="20"/>
  <c r="L275" i="20"/>
  <c r="M275" i="20"/>
  <c r="N275" i="20"/>
  <c r="AE275" i="20"/>
  <c r="AF275" i="20"/>
  <c r="AG275" i="20"/>
  <c r="B276" i="20"/>
  <c r="J276" i="20"/>
  <c r="K276" i="20"/>
  <c r="L276" i="20"/>
  <c r="M276" i="20"/>
  <c r="N276" i="20"/>
  <c r="AB276" i="20" s="1"/>
  <c r="AE276" i="20"/>
  <c r="AF276" i="20"/>
  <c r="AG276" i="20"/>
  <c r="B277" i="20"/>
  <c r="J277" i="20"/>
  <c r="K277" i="20"/>
  <c r="L277" i="20"/>
  <c r="M277" i="20"/>
  <c r="N277" i="20"/>
  <c r="AE277" i="20"/>
  <c r="AF277" i="20"/>
  <c r="AG277" i="20"/>
  <c r="B278" i="20"/>
  <c r="J278" i="20"/>
  <c r="K278" i="20"/>
  <c r="L278" i="20"/>
  <c r="M278" i="20"/>
  <c r="N278" i="20"/>
  <c r="AB278" i="20" s="1"/>
  <c r="T278" i="20"/>
  <c r="AE278" i="20"/>
  <c r="AF278" i="20"/>
  <c r="X278" i="20" s="1"/>
  <c r="AG278" i="20"/>
  <c r="B279" i="20"/>
  <c r="J279" i="20"/>
  <c r="K279" i="20"/>
  <c r="L279" i="20"/>
  <c r="M279" i="20"/>
  <c r="N279" i="20"/>
  <c r="T279" i="20"/>
  <c r="AE279" i="20"/>
  <c r="AF279" i="20"/>
  <c r="AG279" i="20"/>
  <c r="AB279" i="20" s="1"/>
  <c r="B280" i="20"/>
  <c r="J280" i="20"/>
  <c r="K280" i="20"/>
  <c r="L280" i="20"/>
  <c r="M280" i="20"/>
  <c r="N280" i="20"/>
  <c r="X280" i="20" s="1"/>
  <c r="AE280" i="20"/>
  <c r="T280" i="20" s="1"/>
  <c r="AF280" i="20"/>
  <c r="AG280" i="20"/>
  <c r="B281" i="20"/>
  <c r="J281" i="20"/>
  <c r="K281" i="20"/>
  <c r="L281" i="20"/>
  <c r="M281" i="20"/>
  <c r="N281" i="20"/>
  <c r="AE281" i="20"/>
  <c r="AF281" i="20"/>
  <c r="AG281" i="20"/>
  <c r="B282" i="20"/>
  <c r="J282" i="20"/>
  <c r="K282" i="20"/>
  <c r="L282" i="20"/>
  <c r="M282" i="20"/>
  <c r="N282" i="20"/>
  <c r="X282" i="20" s="1"/>
  <c r="AE282" i="20"/>
  <c r="AF282" i="20"/>
  <c r="AG282" i="20"/>
  <c r="B283" i="20"/>
  <c r="J283" i="20"/>
  <c r="K283" i="20"/>
  <c r="L283" i="20"/>
  <c r="M283" i="20"/>
  <c r="N283" i="20"/>
  <c r="AB283" i="20" s="1"/>
  <c r="AE283" i="20"/>
  <c r="AF283" i="20"/>
  <c r="X283" i="20" s="1"/>
  <c r="AG283" i="20"/>
  <c r="B284" i="20"/>
  <c r="J284" i="20"/>
  <c r="K284" i="20"/>
  <c r="L284" i="20"/>
  <c r="M284" i="20"/>
  <c r="N284" i="20"/>
  <c r="AB284" i="20"/>
  <c r="AE284" i="20"/>
  <c r="T284" i="20" s="1"/>
  <c r="AF284" i="20"/>
  <c r="AG284" i="20"/>
  <c r="B285" i="20"/>
  <c r="J285" i="20"/>
  <c r="K285" i="20"/>
  <c r="L285" i="20"/>
  <c r="M285" i="20"/>
  <c r="N285" i="20"/>
  <c r="AE285" i="20"/>
  <c r="AF285" i="20"/>
  <c r="AG285" i="20"/>
  <c r="B286" i="20"/>
  <c r="J286" i="20"/>
  <c r="K286" i="20"/>
  <c r="L286" i="20"/>
  <c r="M286" i="20"/>
  <c r="N286" i="20"/>
  <c r="AE286" i="20"/>
  <c r="AF286" i="20"/>
  <c r="AG286" i="20"/>
  <c r="B287" i="20"/>
  <c r="J287" i="20"/>
  <c r="K287" i="20"/>
  <c r="L287" i="20"/>
  <c r="M287" i="20"/>
  <c r="N287" i="20"/>
  <c r="T287" i="20" s="1"/>
  <c r="AE287" i="20"/>
  <c r="AF287" i="20"/>
  <c r="AG287" i="20"/>
  <c r="B288" i="20"/>
  <c r="J288" i="20"/>
  <c r="K288" i="20"/>
  <c r="L288" i="20"/>
  <c r="M288" i="20"/>
  <c r="N288" i="20"/>
  <c r="T288" i="20" s="1"/>
  <c r="AE288" i="20"/>
  <c r="AF288" i="20"/>
  <c r="AG288" i="20"/>
  <c r="B289" i="20"/>
  <c r="J289" i="20"/>
  <c r="K289" i="20"/>
  <c r="L289" i="20"/>
  <c r="M289" i="20"/>
  <c r="N289" i="20"/>
  <c r="X289" i="20" s="1"/>
  <c r="AE289" i="20"/>
  <c r="AF289" i="20"/>
  <c r="AG289" i="20"/>
  <c r="B290" i="20"/>
  <c r="J290" i="20"/>
  <c r="K290" i="20"/>
  <c r="L290" i="20"/>
  <c r="M290" i="20"/>
  <c r="N290" i="20"/>
  <c r="AE290" i="20"/>
  <c r="AF290" i="20"/>
  <c r="AG290" i="20"/>
  <c r="B291" i="20"/>
  <c r="J291" i="20"/>
  <c r="K291" i="20"/>
  <c r="L291" i="20"/>
  <c r="M291" i="20"/>
  <c r="N291" i="20"/>
  <c r="X291" i="20" s="1"/>
  <c r="AE291" i="20"/>
  <c r="AF291" i="20"/>
  <c r="AG291" i="20"/>
  <c r="B292" i="20"/>
  <c r="J292" i="20"/>
  <c r="K292" i="20"/>
  <c r="L292" i="20"/>
  <c r="M292" i="20"/>
  <c r="N292" i="20"/>
  <c r="AB292" i="20" s="1"/>
  <c r="AE292" i="20"/>
  <c r="AF292" i="20"/>
  <c r="AG292" i="20"/>
  <c r="B293" i="20"/>
  <c r="J293" i="20"/>
  <c r="K293" i="20"/>
  <c r="L293" i="20"/>
  <c r="M293" i="20"/>
  <c r="N293" i="20"/>
  <c r="T293" i="20" s="1"/>
  <c r="AE293" i="20"/>
  <c r="AF293" i="20"/>
  <c r="AG293" i="20"/>
  <c r="B294" i="20"/>
  <c r="J294" i="20"/>
  <c r="K294" i="20"/>
  <c r="L294" i="20"/>
  <c r="M294" i="20"/>
  <c r="N294" i="20"/>
  <c r="AE294" i="20"/>
  <c r="AF294" i="20"/>
  <c r="AG294" i="20"/>
  <c r="B295" i="20"/>
  <c r="J295" i="20"/>
  <c r="K295" i="20"/>
  <c r="L295" i="20"/>
  <c r="M295" i="20"/>
  <c r="N295" i="20"/>
  <c r="T295" i="20" s="1"/>
  <c r="AE295" i="20"/>
  <c r="AF295" i="20"/>
  <c r="AG295" i="20"/>
  <c r="B296" i="20"/>
  <c r="J296" i="20"/>
  <c r="K296" i="20"/>
  <c r="L296" i="20"/>
  <c r="M296" i="20"/>
  <c r="N296" i="20"/>
  <c r="T296" i="20" s="1"/>
  <c r="AE296" i="20"/>
  <c r="AF296" i="20"/>
  <c r="AG296" i="20"/>
  <c r="B297" i="20"/>
  <c r="J297" i="20"/>
  <c r="K297" i="20"/>
  <c r="L297" i="20"/>
  <c r="M297" i="20"/>
  <c r="N297" i="20"/>
  <c r="X297" i="20" s="1"/>
  <c r="AE297" i="20"/>
  <c r="AF297" i="20"/>
  <c r="AG297" i="20"/>
  <c r="AB297" i="20" s="1"/>
  <c r="B298" i="20"/>
  <c r="J298" i="20"/>
  <c r="K298" i="20"/>
  <c r="L298" i="20"/>
  <c r="M298" i="20"/>
  <c r="N298" i="20"/>
  <c r="AE298" i="20"/>
  <c r="AF298" i="20"/>
  <c r="AG298" i="20"/>
  <c r="B299" i="20"/>
  <c r="J299" i="20"/>
  <c r="K299" i="20"/>
  <c r="L299" i="20"/>
  <c r="M299" i="20"/>
  <c r="N299" i="20"/>
  <c r="X299" i="20"/>
  <c r="AE299" i="20"/>
  <c r="AF299" i="20"/>
  <c r="AG299" i="20"/>
  <c r="B300" i="20"/>
  <c r="J300" i="20"/>
  <c r="K300" i="20"/>
  <c r="L300" i="20"/>
  <c r="M300" i="20"/>
  <c r="N300" i="20"/>
  <c r="AE300" i="20"/>
  <c r="AF300" i="20"/>
  <c r="X300" i="20" s="1"/>
  <c r="AG300" i="20"/>
  <c r="B301" i="20"/>
  <c r="J301" i="20"/>
  <c r="K301" i="20"/>
  <c r="L301" i="20"/>
  <c r="M301" i="20"/>
  <c r="N301" i="20"/>
  <c r="AB301" i="20" s="1"/>
  <c r="AE301" i="20"/>
  <c r="AF301" i="20"/>
  <c r="AG301" i="20"/>
  <c r="B302" i="20"/>
  <c r="J302" i="20"/>
  <c r="K302" i="20"/>
  <c r="L302" i="20"/>
  <c r="M302" i="20"/>
  <c r="N302" i="20"/>
  <c r="AE302" i="20"/>
  <c r="AF302" i="20"/>
  <c r="AG302" i="20"/>
  <c r="B303" i="20"/>
  <c r="J303" i="20"/>
  <c r="K303" i="20"/>
  <c r="L303" i="20"/>
  <c r="M303" i="20"/>
  <c r="N303" i="20"/>
  <c r="AE303" i="20"/>
  <c r="AF303" i="20"/>
  <c r="AG303" i="20"/>
  <c r="B304" i="20"/>
  <c r="J304" i="20"/>
  <c r="K304" i="20"/>
  <c r="L304" i="20"/>
  <c r="M304" i="20"/>
  <c r="N304" i="20"/>
  <c r="T304" i="20"/>
  <c r="AE304" i="20"/>
  <c r="AF304" i="20"/>
  <c r="X304" i="20" s="1"/>
  <c r="AG304" i="20"/>
  <c r="B305" i="20"/>
  <c r="J305" i="20"/>
  <c r="K305" i="20"/>
  <c r="L305" i="20"/>
  <c r="M305" i="20"/>
  <c r="N305" i="20"/>
  <c r="X305" i="20" s="1"/>
  <c r="AE305" i="20"/>
  <c r="AF305" i="20"/>
  <c r="AG305" i="20"/>
  <c r="B306" i="20"/>
  <c r="J306" i="20"/>
  <c r="K306" i="20"/>
  <c r="L306" i="20"/>
  <c r="M306" i="20"/>
  <c r="N306" i="20"/>
  <c r="AE306" i="20"/>
  <c r="AF306" i="20"/>
  <c r="X306" i="20" s="1"/>
  <c r="AG306" i="20"/>
  <c r="B307" i="20"/>
  <c r="J307" i="20"/>
  <c r="K307" i="20"/>
  <c r="L307" i="20"/>
  <c r="M307" i="20"/>
  <c r="N307" i="20"/>
  <c r="X307" i="20"/>
  <c r="AE307" i="20"/>
  <c r="AF307" i="20"/>
  <c r="AG307" i="20"/>
  <c r="B308" i="20"/>
  <c r="J308" i="20"/>
  <c r="K308" i="20"/>
  <c r="L308" i="20"/>
  <c r="M308" i="20"/>
  <c r="N308" i="20"/>
  <c r="AE308" i="20"/>
  <c r="AF308" i="20"/>
  <c r="AG308" i="20"/>
  <c r="B309" i="20"/>
  <c r="J309" i="20"/>
  <c r="K309" i="20"/>
  <c r="L309" i="20"/>
  <c r="M309" i="20"/>
  <c r="N309" i="20"/>
  <c r="AB309" i="20" s="1"/>
  <c r="AE309" i="20"/>
  <c r="AF309" i="20"/>
  <c r="AG309" i="20"/>
  <c r="B310" i="20"/>
  <c r="J310" i="20"/>
  <c r="K310" i="20"/>
  <c r="L310" i="20"/>
  <c r="M310" i="20"/>
  <c r="N310" i="20"/>
  <c r="AB310" i="20"/>
  <c r="AE310" i="20"/>
  <c r="T310" i="20" s="1"/>
  <c r="AF310" i="20"/>
  <c r="AG310" i="20"/>
  <c r="B311" i="20"/>
  <c r="J311" i="20"/>
  <c r="K311" i="20"/>
  <c r="L311" i="20"/>
  <c r="M311" i="20"/>
  <c r="N311" i="20"/>
  <c r="T311" i="20" s="1"/>
  <c r="AE311" i="20"/>
  <c r="AF311" i="20"/>
  <c r="AG311" i="20"/>
  <c r="B312" i="20"/>
  <c r="J312" i="20"/>
  <c r="K312" i="20"/>
  <c r="L312" i="20"/>
  <c r="M312" i="20"/>
  <c r="N312" i="20"/>
  <c r="T312" i="20" s="1"/>
  <c r="AE312" i="20"/>
  <c r="AF312" i="20"/>
  <c r="AG312" i="20"/>
  <c r="B313" i="20"/>
  <c r="J313" i="20"/>
  <c r="K313" i="20"/>
  <c r="L313" i="20"/>
  <c r="M313" i="20"/>
  <c r="N313" i="20"/>
  <c r="X313" i="20"/>
  <c r="AE313" i="20"/>
  <c r="T313" i="20" s="1"/>
  <c r="AF313" i="20"/>
  <c r="AG313" i="20"/>
  <c r="AB313" i="20" s="1"/>
  <c r="B314" i="20"/>
  <c r="J314" i="20"/>
  <c r="K314" i="20"/>
  <c r="L314" i="20"/>
  <c r="M314" i="20"/>
  <c r="N314" i="20"/>
  <c r="AE314" i="20"/>
  <c r="AF314" i="20"/>
  <c r="AG314" i="20"/>
  <c r="B315" i="20"/>
  <c r="J315" i="20"/>
  <c r="K315" i="20"/>
  <c r="L315" i="20"/>
  <c r="M315" i="20"/>
  <c r="N315" i="20"/>
  <c r="AE315" i="20"/>
  <c r="AF315" i="20"/>
  <c r="AG315" i="20"/>
  <c r="B316" i="20"/>
  <c r="J316" i="20"/>
  <c r="K316" i="20"/>
  <c r="L316" i="20"/>
  <c r="M316" i="20"/>
  <c r="N316" i="20"/>
  <c r="AB316" i="20" s="1"/>
  <c r="AE316" i="20"/>
  <c r="AF316" i="20"/>
  <c r="AG316" i="20"/>
  <c r="B317" i="20"/>
  <c r="J317" i="20"/>
  <c r="K317" i="20"/>
  <c r="L317" i="20"/>
  <c r="M317" i="20"/>
  <c r="N317" i="20"/>
  <c r="AE317" i="20"/>
  <c r="AF317" i="20"/>
  <c r="AG317" i="20"/>
  <c r="B318" i="20"/>
  <c r="J318" i="20"/>
  <c r="K318" i="20"/>
  <c r="L318" i="20"/>
  <c r="M318" i="20"/>
  <c r="N318" i="20"/>
  <c r="AE318" i="20"/>
  <c r="AF318" i="20"/>
  <c r="AG318" i="20"/>
  <c r="B319" i="20"/>
  <c r="J319" i="20"/>
  <c r="K319" i="20"/>
  <c r="L319" i="20"/>
  <c r="M319" i="20"/>
  <c r="N319" i="20"/>
  <c r="T319" i="20" s="1"/>
  <c r="AE319" i="20"/>
  <c r="AF319" i="20"/>
  <c r="AG319" i="20"/>
  <c r="B320" i="20"/>
  <c r="J320" i="20"/>
  <c r="K320" i="20"/>
  <c r="L320" i="20"/>
  <c r="M320" i="20"/>
  <c r="N320" i="20"/>
  <c r="T320" i="20" s="1"/>
  <c r="AE320" i="20"/>
  <c r="AF320" i="20"/>
  <c r="X320" i="20" s="1"/>
  <c r="AG320" i="20"/>
  <c r="AB320" i="20" s="1"/>
  <c r="B321" i="20"/>
  <c r="J321" i="20"/>
  <c r="K321" i="20"/>
  <c r="L321" i="20"/>
  <c r="M321" i="20"/>
  <c r="N321" i="20"/>
  <c r="X321" i="20"/>
  <c r="AE321" i="20"/>
  <c r="AF321" i="20"/>
  <c r="AG321" i="20"/>
  <c r="B322" i="20"/>
  <c r="J322" i="20"/>
  <c r="K322" i="20"/>
  <c r="L322" i="20"/>
  <c r="M322" i="20"/>
  <c r="N322" i="20"/>
  <c r="AE322" i="20"/>
  <c r="AF322" i="20"/>
  <c r="AG322" i="20"/>
  <c r="B323" i="20"/>
  <c r="J323" i="20"/>
  <c r="K323" i="20"/>
  <c r="L323" i="20"/>
  <c r="M323" i="20"/>
  <c r="N323" i="20"/>
  <c r="X323" i="20" s="1"/>
  <c r="AE323" i="20"/>
  <c r="T323" i="20" s="1"/>
  <c r="AF323" i="20"/>
  <c r="AG323" i="20"/>
  <c r="B324" i="20"/>
  <c r="J324" i="20"/>
  <c r="K324" i="20"/>
  <c r="L324" i="20"/>
  <c r="M324" i="20"/>
  <c r="N324" i="20"/>
  <c r="AE324" i="20"/>
  <c r="AF324" i="20"/>
  <c r="AG324" i="20"/>
  <c r="B325" i="20"/>
  <c r="J325" i="20"/>
  <c r="K325" i="20"/>
  <c r="L325" i="20"/>
  <c r="M325" i="20"/>
  <c r="N325" i="20"/>
  <c r="AE325" i="20"/>
  <c r="AF325" i="20"/>
  <c r="AG325" i="20"/>
  <c r="B326" i="20"/>
  <c r="J326" i="20"/>
  <c r="K326" i="20"/>
  <c r="L326" i="20"/>
  <c r="M326" i="20"/>
  <c r="N326" i="20"/>
  <c r="AB326" i="20" s="1"/>
  <c r="AE326" i="20"/>
  <c r="T326" i="20" s="1"/>
  <c r="AF326" i="20"/>
  <c r="AG326" i="20"/>
  <c r="B327" i="20"/>
  <c r="J327" i="20"/>
  <c r="K327" i="20"/>
  <c r="L327" i="20"/>
  <c r="M327" i="20"/>
  <c r="N327" i="20"/>
  <c r="T327" i="20" s="1"/>
  <c r="AE327" i="20"/>
  <c r="AF327" i="20"/>
  <c r="AG327" i="20"/>
  <c r="B328" i="20"/>
  <c r="J328" i="20"/>
  <c r="K328" i="20"/>
  <c r="L328" i="20"/>
  <c r="M328" i="20"/>
  <c r="N328" i="20"/>
  <c r="T328" i="20" s="1"/>
  <c r="AE328" i="20"/>
  <c r="AF328" i="20"/>
  <c r="AG328" i="20"/>
  <c r="B329" i="20"/>
  <c r="J329" i="20"/>
  <c r="K329" i="20"/>
  <c r="L329" i="20"/>
  <c r="M329" i="20"/>
  <c r="N329" i="20"/>
  <c r="X329" i="20"/>
  <c r="AE329" i="20"/>
  <c r="T329" i="20" s="1"/>
  <c r="AF329" i="20"/>
  <c r="AG329" i="20"/>
  <c r="AB329" i="20" s="1"/>
  <c r="B330" i="20"/>
  <c r="J330" i="20"/>
  <c r="K330" i="20"/>
  <c r="L330" i="20"/>
  <c r="M330" i="20"/>
  <c r="N330" i="20"/>
  <c r="AE330" i="20"/>
  <c r="AF330" i="20"/>
  <c r="AG330" i="20"/>
  <c r="B331" i="20"/>
  <c r="J331" i="20"/>
  <c r="K331" i="20"/>
  <c r="L331" i="20"/>
  <c r="M331" i="20"/>
  <c r="N331" i="20"/>
  <c r="X331" i="20" s="1"/>
  <c r="AE331" i="20"/>
  <c r="AF331" i="20"/>
  <c r="AG331" i="20"/>
  <c r="B332" i="20"/>
  <c r="J332" i="20"/>
  <c r="K332" i="20"/>
  <c r="L332" i="20"/>
  <c r="M332" i="20"/>
  <c r="N332" i="20"/>
  <c r="AB332" i="20" s="1"/>
  <c r="AE332" i="20"/>
  <c r="AF332" i="20"/>
  <c r="X332" i="20" s="1"/>
  <c r="AG332" i="20"/>
  <c r="B333" i="20"/>
  <c r="J333" i="20"/>
  <c r="K333" i="20"/>
  <c r="L333" i="20"/>
  <c r="M333" i="20"/>
  <c r="N333" i="20"/>
  <c r="AB333" i="20"/>
  <c r="AE333" i="20"/>
  <c r="AF333" i="20"/>
  <c r="AG333" i="20"/>
  <c r="B334" i="20"/>
  <c r="J334" i="20"/>
  <c r="K334" i="20"/>
  <c r="L334" i="20"/>
  <c r="M334" i="20"/>
  <c r="N334" i="20"/>
  <c r="AB334" i="20" s="1"/>
  <c r="AE334" i="20"/>
  <c r="AF334" i="20"/>
  <c r="AG334" i="20"/>
  <c r="B335" i="20"/>
  <c r="J335" i="20"/>
  <c r="K335" i="20"/>
  <c r="L335" i="20"/>
  <c r="M335" i="20"/>
  <c r="N335" i="20"/>
  <c r="AE335" i="20"/>
  <c r="AF335" i="20"/>
  <c r="AG335" i="20"/>
  <c r="B336" i="20"/>
  <c r="J336" i="20"/>
  <c r="K336" i="20"/>
  <c r="L336" i="20"/>
  <c r="M336" i="20"/>
  <c r="N336" i="20"/>
  <c r="T336" i="20" s="1"/>
  <c r="AE336" i="20"/>
  <c r="AF336" i="20"/>
  <c r="X336" i="20" s="1"/>
  <c r="AG336" i="20"/>
  <c r="B337" i="20"/>
  <c r="J337" i="20"/>
  <c r="K337" i="20"/>
  <c r="L337" i="20"/>
  <c r="M337" i="20"/>
  <c r="N337" i="20"/>
  <c r="X337" i="20"/>
  <c r="AE337" i="20"/>
  <c r="T337" i="20" s="1"/>
  <c r="AF337" i="20"/>
  <c r="AG337" i="20"/>
  <c r="B338" i="20"/>
  <c r="J338" i="20"/>
  <c r="K338" i="20"/>
  <c r="L338" i="20"/>
  <c r="M338" i="20"/>
  <c r="N338" i="20"/>
  <c r="AE338" i="20"/>
  <c r="AF338" i="20"/>
  <c r="AG338" i="20"/>
  <c r="B339" i="20"/>
  <c r="J339" i="20"/>
  <c r="K339" i="20"/>
  <c r="L339" i="20"/>
  <c r="M339" i="20"/>
  <c r="N339" i="20"/>
  <c r="AB339" i="20" s="1"/>
  <c r="AE339" i="20"/>
  <c r="AF339" i="20"/>
  <c r="AG339" i="20"/>
  <c r="B340" i="20"/>
  <c r="J340" i="20"/>
  <c r="K340" i="20"/>
  <c r="L340" i="20"/>
  <c r="M340" i="20"/>
  <c r="N340" i="20"/>
  <c r="AE340" i="20"/>
  <c r="AF340" i="20"/>
  <c r="AG340" i="20"/>
  <c r="B341" i="20"/>
  <c r="J341" i="20"/>
  <c r="K341" i="20"/>
  <c r="L341" i="20"/>
  <c r="M341" i="20"/>
  <c r="N341" i="20"/>
  <c r="T341" i="20" s="1"/>
  <c r="AE341" i="20"/>
  <c r="AF341" i="20"/>
  <c r="AG341" i="20"/>
  <c r="B342" i="20"/>
  <c r="J342" i="20"/>
  <c r="K342" i="20"/>
  <c r="L342" i="20"/>
  <c r="M342" i="20"/>
  <c r="N342" i="20"/>
  <c r="AE342" i="20"/>
  <c r="AF342" i="20"/>
  <c r="AG342" i="20"/>
  <c r="B343" i="20"/>
  <c r="J343" i="20"/>
  <c r="K343" i="20"/>
  <c r="L343" i="20"/>
  <c r="M343" i="20"/>
  <c r="N343" i="20"/>
  <c r="AE343" i="20"/>
  <c r="AF343" i="20"/>
  <c r="AG343" i="20"/>
  <c r="AB343" i="20" s="1"/>
  <c r="B344" i="20"/>
  <c r="J344" i="20"/>
  <c r="K344" i="20"/>
  <c r="L344" i="20"/>
  <c r="M344" i="20"/>
  <c r="N344" i="20"/>
  <c r="X344" i="20" s="1"/>
  <c r="AE344" i="20"/>
  <c r="AF344" i="20"/>
  <c r="AG344" i="20"/>
  <c r="B345" i="20"/>
  <c r="J345" i="20"/>
  <c r="K345" i="20"/>
  <c r="L345" i="20"/>
  <c r="M345" i="20"/>
  <c r="N345" i="20"/>
  <c r="AE345" i="20"/>
  <c r="AF345" i="20"/>
  <c r="AG345" i="20"/>
  <c r="B346" i="20"/>
  <c r="J346" i="20"/>
  <c r="K346" i="20"/>
  <c r="L346" i="20"/>
  <c r="M346" i="20"/>
  <c r="N346" i="20"/>
  <c r="AE346" i="20"/>
  <c r="AF346" i="20"/>
  <c r="X346" i="20" s="1"/>
  <c r="AG346" i="20"/>
  <c r="AB346" i="20" s="1"/>
  <c r="B347" i="20"/>
  <c r="J347" i="20"/>
  <c r="K347" i="20"/>
  <c r="L347" i="20"/>
  <c r="M347" i="20"/>
  <c r="N347" i="20"/>
  <c r="AB347" i="20" s="1"/>
  <c r="AE347" i="20"/>
  <c r="AF347" i="20"/>
  <c r="AG347" i="20"/>
  <c r="B348" i="20"/>
  <c r="J348" i="20"/>
  <c r="K348" i="20"/>
  <c r="L348" i="20"/>
  <c r="M348" i="20"/>
  <c r="N348" i="20"/>
  <c r="AE348" i="20"/>
  <c r="AF348" i="20"/>
  <c r="AG348" i="20"/>
  <c r="B349" i="20"/>
  <c r="J349" i="20"/>
  <c r="K349" i="20"/>
  <c r="L349" i="20"/>
  <c r="M349" i="20"/>
  <c r="N349" i="20"/>
  <c r="T349" i="20" s="1"/>
  <c r="AE349" i="20"/>
  <c r="AF349" i="20"/>
  <c r="AG349" i="20"/>
  <c r="B350" i="20"/>
  <c r="J350" i="20"/>
  <c r="K350" i="20"/>
  <c r="L350" i="20"/>
  <c r="M350" i="20"/>
  <c r="N350" i="20"/>
  <c r="AE350" i="20"/>
  <c r="T350" i="20" s="1"/>
  <c r="AF350" i="20"/>
  <c r="AG350" i="20"/>
  <c r="AB350" i="20" s="1"/>
  <c r="B351" i="20"/>
  <c r="J351" i="20"/>
  <c r="K351" i="20"/>
  <c r="L351" i="20"/>
  <c r="M351" i="20"/>
  <c r="N351" i="20"/>
  <c r="AE351" i="20"/>
  <c r="AF351" i="20"/>
  <c r="AG351" i="20"/>
  <c r="B352" i="20"/>
  <c r="J352" i="20"/>
  <c r="K352" i="20"/>
  <c r="L352" i="20"/>
  <c r="M352" i="20"/>
  <c r="N352" i="20"/>
  <c r="T352" i="20"/>
  <c r="AE352" i="20"/>
  <c r="AF352" i="20"/>
  <c r="AG352" i="20"/>
  <c r="B353" i="20"/>
  <c r="J353" i="20"/>
  <c r="K353" i="20"/>
  <c r="L353" i="20"/>
  <c r="M353" i="20"/>
  <c r="N353" i="20"/>
  <c r="X353" i="20" s="1"/>
  <c r="AE353" i="20"/>
  <c r="AF353" i="20"/>
  <c r="AG353" i="20"/>
  <c r="AB353" i="20" s="1"/>
  <c r="B354" i="20"/>
  <c r="J354" i="20"/>
  <c r="K354" i="20"/>
  <c r="L354" i="20"/>
  <c r="M354" i="20"/>
  <c r="N354" i="20"/>
  <c r="AE354" i="20"/>
  <c r="AF354" i="20"/>
  <c r="AG354" i="20"/>
  <c r="B355" i="20"/>
  <c r="J355" i="20"/>
  <c r="K355" i="20"/>
  <c r="L355" i="20"/>
  <c r="M355" i="20"/>
  <c r="N355" i="20"/>
  <c r="X355" i="20"/>
  <c r="AE355" i="20"/>
  <c r="AF355" i="20"/>
  <c r="AG355" i="20"/>
  <c r="B356" i="20"/>
  <c r="J356" i="20"/>
  <c r="K356" i="20"/>
  <c r="L356" i="20"/>
  <c r="M356" i="20"/>
  <c r="N356" i="20"/>
  <c r="AB356" i="20" s="1"/>
  <c r="AE356" i="20"/>
  <c r="AF356" i="20"/>
  <c r="AG356" i="20"/>
  <c r="B357" i="20"/>
  <c r="J357" i="20"/>
  <c r="K357" i="20"/>
  <c r="L357" i="20"/>
  <c r="M357" i="20"/>
  <c r="N357" i="20"/>
  <c r="T357" i="20" s="1"/>
  <c r="AE357" i="20"/>
  <c r="AF357" i="20"/>
  <c r="AG357" i="20"/>
  <c r="B358" i="20"/>
  <c r="J358" i="20"/>
  <c r="K358" i="20"/>
  <c r="L358" i="20"/>
  <c r="M358" i="20"/>
  <c r="N358" i="20"/>
  <c r="AB358" i="20" s="1"/>
  <c r="AE358" i="20"/>
  <c r="AF358" i="20"/>
  <c r="AG358" i="20"/>
  <c r="B359" i="20"/>
  <c r="J359" i="20"/>
  <c r="K359" i="20"/>
  <c r="L359" i="20"/>
  <c r="M359" i="20"/>
  <c r="N359" i="20"/>
  <c r="AE359" i="20"/>
  <c r="AF359" i="20"/>
  <c r="AG359" i="20"/>
  <c r="B360" i="20"/>
  <c r="J360" i="20"/>
  <c r="K360" i="20"/>
  <c r="L360" i="20"/>
  <c r="M360" i="20"/>
  <c r="N360" i="20"/>
  <c r="T360" i="20" s="1"/>
  <c r="AE360" i="20"/>
  <c r="AF360" i="20"/>
  <c r="X360" i="20" s="1"/>
  <c r="AG360" i="20"/>
  <c r="B361" i="20"/>
  <c r="J361" i="20"/>
  <c r="K361" i="20"/>
  <c r="L361" i="20"/>
  <c r="M361" i="20"/>
  <c r="N361" i="20"/>
  <c r="X361" i="20" s="1"/>
  <c r="AE361" i="20"/>
  <c r="AF361" i="20"/>
  <c r="AG361" i="20"/>
  <c r="B362" i="20"/>
  <c r="J362" i="20"/>
  <c r="K362" i="20"/>
  <c r="L362" i="20"/>
  <c r="M362" i="20"/>
  <c r="N362" i="20"/>
  <c r="AE362" i="20"/>
  <c r="AF362" i="20"/>
  <c r="AG362" i="20"/>
  <c r="B363" i="20"/>
  <c r="J363" i="20"/>
  <c r="K363" i="20"/>
  <c r="L363" i="20"/>
  <c r="M363" i="20"/>
  <c r="N363" i="20"/>
  <c r="X363" i="20"/>
  <c r="AE363" i="20"/>
  <c r="AF363" i="20"/>
  <c r="AG363" i="20"/>
  <c r="AB363" i="20" s="1"/>
  <c r="B364" i="20"/>
  <c r="J364" i="20"/>
  <c r="K364" i="20"/>
  <c r="L364" i="20"/>
  <c r="M364" i="20"/>
  <c r="N364" i="20"/>
  <c r="AE364" i="20"/>
  <c r="T364" i="20" s="1"/>
  <c r="AF364" i="20"/>
  <c r="AG364" i="20"/>
  <c r="B365" i="20"/>
  <c r="J365" i="20"/>
  <c r="K365" i="20"/>
  <c r="L365" i="20"/>
  <c r="M365" i="20"/>
  <c r="N365" i="20"/>
  <c r="AE365" i="20"/>
  <c r="AF365" i="20"/>
  <c r="AG365" i="20"/>
  <c r="B366" i="20"/>
  <c r="J366" i="20"/>
  <c r="K366" i="20"/>
  <c r="L366" i="20"/>
  <c r="M366" i="20"/>
  <c r="N366" i="20"/>
  <c r="AB366" i="20" s="1"/>
  <c r="AE366" i="20"/>
  <c r="AF366" i="20"/>
  <c r="AG366" i="20"/>
  <c r="B367" i="20"/>
  <c r="J367" i="20"/>
  <c r="K367" i="20"/>
  <c r="L367" i="20"/>
  <c r="M367" i="20"/>
  <c r="N367" i="20"/>
  <c r="T367" i="20" s="1"/>
  <c r="AE367" i="20"/>
  <c r="AF367" i="20"/>
  <c r="X367" i="20" s="1"/>
  <c r="AG367" i="20"/>
  <c r="B368" i="20"/>
  <c r="J368" i="20"/>
  <c r="K368" i="20"/>
  <c r="L368" i="20"/>
  <c r="M368" i="20"/>
  <c r="N368" i="20"/>
  <c r="T368" i="20"/>
  <c r="AE368" i="20"/>
  <c r="AF368" i="20"/>
  <c r="AG368" i="20"/>
  <c r="B369" i="20"/>
  <c r="J369" i="20"/>
  <c r="K369" i="20"/>
  <c r="L369" i="20"/>
  <c r="M369" i="20"/>
  <c r="N369" i="20"/>
  <c r="X369" i="20" s="1"/>
  <c r="AE369" i="20"/>
  <c r="T369" i="20" s="1"/>
  <c r="AF369" i="20"/>
  <c r="AG369" i="20"/>
  <c r="AB369" i="20" s="1"/>
  <c r="B370" i="20"/>
  <c r="J370" i="20"/>
  <c r="K370" i="20"/>
  <c r="L370" i="20"/>
  <c r="M370" i="20"/>
  <c r="N370" i="20"/>
  <c r="X370" i="20" s="1"/>
  <c r="AE370" i="20"/>
  <c r="AF370" i="20"/>
  <c r="AG370" i="20"/>
  <c r="B371" i="20"/>
  <c r="J371" i="20"/>
  <c r="K371" i="20"/>
  <c r="L371" i="20"/>
  <c r="M371" i="20"/>
  <c r="N371" i="20"/>
  <c r="X371" i="20" s="1"/>
  <c r="AE371" i="20"/>
  <c r="AF371" i="20"/>
  <c r="AG371" i="20"/>
  <c r="B372" i="20"/>
  <c r="J372" i="20"/>
  <c r="K372" i="20"/>
  <c r="L372" i="20"/>
  <c r="M372" i="20"/>
  <c r="N372" i="20"/>
  <c r="AE372" i="20"/>
  <c r="AF372" i="20"/>
  <c r="AG372" i="20"/>
  <c r="B373" i="20"/>
  <c r="J373" i="20"/>
  <c r="K373" i="20"/>
  <c r="L373" i="20"/>
  <c r="M373" i="20"/>
  <c r="N373" i="20"/>
  <c r="AB373" i="20" s="1"/>
  <c r="AE373" i="20"/>
  <c r="AF373" i="20"/>
  <c r="AG373" i="20"/>
  <c r="B374" i="20"/>
  <c r="J374" i="20"/>
  <c r="K374" i="20"/>
  <c r="L374" i="20"/>
  <c r="M374" i="20"/>
  <c r="N374" i="20"/>
  <c r="T374" i="20" s="1"/>
  <c r="AE374" i="20"/>
  <c r="AF374" i="20"/>
  <c r="AG374" i="20"/>
  <c r="B375" i="20"/>
  <c r="J375" i="20"/>
  <c r="K375" i="20"/>
  <c r="L375" i="20"/>
  <c r="M375" i="20"/>
  <c r="N375" i="20"/>
  <c r="T375" i="20" s="1"/>
  <c r="AE375" i="20"/>
  <c r="AF375" i="20"/>
  <c r="AG375" i="20"/>
  <c r="B376" i="20"/>
  <c r="J376" i="20"/>
  <c r="K376" i="20"/>
  <c r="L376" i="20"/>
  <c r="M376" i="20"/>
  <c r="N376" i="20"/>
  <c r="AE376" i="20"/>
  <c r="AF376" i="20"/>
  <c r="AG376" i="20"/>
  <c r="B377" i="20"/>
  <c r="J377" i="20"/>
  <c r="K377" i="20"/>
  <c r="L377" i="20"/>
  <c r="M377" i="20"/>
  <c r="N377" i="20"/>
  <c r="X377" i="20"/>
  <c r="AE377" i="20"/>
  <c r="AF377" i="20"/>
  <c r="AG377" i="20"/>
  <c r="AB377" i="20" s="1"/>
  <c r="B378" i="20"/>
  <c r="J378" i="20"/>
  <c r="K378" i="20"/>
  <c r="L378" i="20"/>
  <c r="M378" i="20"/>
  <c r="N378" i="20"/>
  <c r="AE378" i="20"/>
  <c r="AF378" i="20"/>
  <c r="X378" i="20" s="1"/>
  <c r="AG378" i="20"/>
  <c r="B379" i="20"/>
  <c r="J379" i="20"/>
  <c r="K379" i="20"/>
  <c r="L379" i="20"/>
  <c r="M379" i="20"/>
  <c r="N379" i="20"/>
  <c r="X379" i="20" s="1"/>
  <c r="AE379" i="20"/>
  <c r="AF379" i="20"/>
  <c r="AG379" i="20"/>
  <c r="B380" i="20"/>
  <c r="J380" i="20"/>
  <c r="K380" i="20"/>
  <c r="L380" i="20"/>
  <c r="M380" i="20"/>
  <c r="N380" i="20"/>
  <c r="AB380" i="20" s="1"/>
  <c r="AE380" i="20"/>
  <c r="AF380" i="20"/>
  <c r="AG380" i="20"/>
  <c r="B381" i="20"/>
  <c r="J381" i="20"/>
  <c r="K381" i="20"/>
  <c r="L381" i="20"/>
  <c r="M381" i="20"/>
  <c r="N381" i="20"/>
  <c r="AB381" i="20" s="1"/>
  <c r="AE381" i="20"/>
  <c r="AF381" i="20"/>
  <c r="AG381" i="20"/>
  <c r="B382" i="20"/>
  <c r="J382" i="20"/>
  <c r="K382" i="20"/>
  <c r="L382" i="20"/>
  <c r="M382" i="20"/>
  <c r="N382" i="20"/>
  <c r="AB382" i="20" s="1"/>
  <c r="AE382" i="20"/>
  <c r="AF382" i="20"/>
  <c r="AG382" i="20"/>
  <c r="B383" i="20"/>
  <c r="J383" i="20"/>
  <c r="K383" i="20"/>
  <c r="L383" i="20"/>
  <c r="M383" i="20"/>
  <c r="N383" i="20"/>
  <c r="AE383" i="20"/>
  <c r="AF383" i="20"/>
  <c r="AG383" i="20"/>
  <c r="B384" i="20"/>
  <c r="J384" i="20"/>
  <c r="K384" i="20"/>
  <c r="L384" i="20"/>
  <c r="M384" i="20"/>
  <c r="N384" i="20"/>
  <c r="AE384" i="20"/>
  <c r="T384" i="20" s="1"/>
  <c r="AF384" i="20"/>
  <c r="AG384" i="20"/>
  <c r="B385" i="20"/>
  <c r="J385" i="20"/>
  <c r="K385" i="20"/>
  <c r="L385" i="20"/>
  <c r="M385" i="20"/>
  <c r="N385" i="20"/>
  <c r="X385" i="20" s="1"/>
  <c r="AE385" i="20"/>
  <c r="T385" i="20" s="1"/>
  <c r="AF385" i="20"/>
  <c r="AG385" i="20"/>
  <c r="B386" i="20"/>
  <c r="J386" i="20"/>
  <c r="K386" i="20"/>
  <c r="L386" i="20"/>
  <c r="M386" i="20"/>
  <c r="N386" i="20"/>
  <c r="X386" i="20" s="1"/>
  <c r="AE386" i="20"/>
  <c r="AF386" i="20"/>
  <c r="AG386" i="20"/>
  <c r="B387" i="20"/>
  <c r="J387" i="20"/>
  <c r="K387" i="20"/>
  <c r="L387" i="20"/>
  <c r="M387" i="20"/>
  <c r="N387" i="20"/>
  <c r="X387" i="20" s="1"/>
  <c r="AE387" i="20"/>
  <c r="AF387" i="20"/>
  <c r="AG387" i="20"/>
  <c r="B388" i="20"/>
  <c r="J388" i="20"/>
  <c r="K388" i="20"/>
  <c r="L388" i="20"/>
  <c r="M388" i="20"/>
  <c r="N388" i="20"/>
  <c r="AB388" i="20" s="1"/>
  <c r="AE388" i="20"/>
  <c r="AF388" i="20"/>
  <c r="X388" i="20" s="1"/>
  <c r="AG388" i="20"/>
  <c r="B389" i="20"/>
  <c r="J389" i="20"/>
  <c r="K389" i="20"/>
  <c r="L389" i="20"/>
  <c r="M389" i="20"/>
  <c r="N389" i="20"/>
  <c r="T389" i="20"/>
  <c r="AE389" i="20"/>
  <c r="AF389" i="20"/>
  <c r="AG389" i="20"/>
  <c r="B390" i="20"/>
  <c r="J390" i="20"/>
  <c r="K390" i="20"/>
  <c r="L390" i="20"/>
  <c r="M390" i="20"/>
  <c r="N390" i="20"/>
  <c r="AB390" i="20" s="1"/>
  <c r="AE390" i="20"/>
  <c r="AF390" i="20"/>
  <c r="AG390" i="20"/>
  <c r="B391" i="20"/>
  <c r="J391" i="20"/>
  <c r="K391" i="20"/>
  <c r="L391" i="20"/>
  <c r="M391" i="20"/>
  <c r="N391" i="20"/>
  <c r="AE391" i="20"/>
  <c r="AF391" i="20"/>
  <c r="X391" i="20" s="1"/>
  <c r="AG391" i="20"/>
  <c r="B392" i="20"/>
  <c r="J392" i="20"/>
  <c r="K392" i="20"/>
  <c r="L392" i="20"/>
  <c r="M392" i="20"/>
  <c r="N392" i="20"/>
  <c r="T392" i="20" s="1"/>
  <c r="AE392" i="20"/>
  <c r="AF392" i="20"/>
  <c r="X392" i="20" s="1"/>
  <c r="AG392" i="20"/>
  <c r="B393" i="20"/>
  <c r="J393" i="20"/>
  <c r="K393" i="20"/>
  <c r="L393" i="20"/>
  <c r="M393" i="20"/>
  <c r="N393" i="20"/>
  <c r="AE393" i="20"/>
  <c r="AF393" i="20"/>
  <c r="AG393" i="20"/>
  <c r="B394" i="20"/>
  <c r="J394" i="20"/>
  <c r="K394" i="20"/>
  <c r="L394" i="20"/>
  <c r="M394" i="20"/>
  <c r="N394" i="20"/>
  <c r="X394" i="20" s="1"/>
  <c r="AE394" i="20"/>
  <c r="AF394" i="20"/>
  <c r="AG394" i="20"/>
  <c r="B395" i="20"/>
  <c r="J395" i="20"/>
  <c r="K395" i="20"/>
  <c r="L395" i="20"/>
  <c r="M395" i="20"/>
  <c r="N395" i="20"/>
  <c r="X395" i="20" s="1"/>
  <c r="AE395" i="20"/>
  <c r="AF395" i="20"/>
  <c r="AG395" i="20"/>
  <c r="B396" i="20"/>
  <c r="J396" i="20"/>
  <c r="K396" i="20"/>
  <c r="L396" i="20"/>
  <c r="M396" i="20"/>
  <c r="N396" i="20"/>
  <c r="AB396" i="20" s="1"/>
  <c r="AE396" i="20"/>
  <c r="AF396" i="20"/>
  <c r="AG396" i="20"/>
  <c r="B397" i="20"/>
  <c r="J397" i="20"/>
  <c r="K397" i="20"/>
  <c r="L397" i="20"/>
  <c r="M397" i="20"/>
  <c r="N397" i="20"/>
  <c r="T397" i="20" s="1"/>
  <c r="AE397" i="20"/>
  <c r="AF397" i="20"/>
  <c r="AG397" i="20"/>
  <c r="B398" i="20"/>
  <c r="J398" i="20"/>
  <c r="K398" i="20"/>
  <c r="L398" i="20"/>
  <c r="M398" i="20"/>
  <c r="N398" i="20"/>
  <c r="AB398" i="20" s="1"/>
  <c r="AE398" i="20"/>
  <c r="T398" i="20" s="1"/>
  <c r="AF398" i="20"/>
  <c r="AG398" i="20"/>
  <c r="B399" i="20"/>
  <c r="J399" i="20"/>
  <c r="K399" i="20"/>
  <c r="L399" i="20"/>
  <c r="M399" i="20"/>
  <c r="N399" i="20"/>
  <c r="AE399" i="20"/>
  <c r="AF399" i="20"/>
  <c r="AG399" i="20"/>
  <c r="B400" i="20"/>
  <c r="J400" i="20"/>
  <c r="K400" i="20"/>
  <c r="L400" i="20"/>
  <c r="M400" i="20"/>
  <c r="N400" i="20"/>
  <c r="T400" i="20" s="1"/>
  <c r="AE400" i="20"/>
  <c r="AF400" i="20"/>
  <c r="AG400" i="20"/>
  <c r="B401" i="20"/>
  <c r="J401" i="20"/>
  <c r="K401" i="20"/>
  <c r="L401" i="20"/>
  <c r="M401" i="20"/>
  <c r="N401" i="20"/>
  <c r="X401" i="20"/>
  <c r="AE401" i="20"/>
  <c r="T401" i="20" s="1"/>
  <c r="AF401" i="20"/>
  <c r="AG401" i="20"/>
  <c r="AB401" i="20" s="1"/>
  <c r="B402" i="20"/>
  <c r="J402" i="20"/>
  <c r="K402" i="20"/>
  <c r="L402" i="20"/>
  <c r="M402" i="20"/>
  <c r="N402" i="20"/>
  <c r="X402" i="20" s="1"/>
  <c r="AE402" i="20"/>
  <c r="AF402" i="20"/>
  <c r="AG402" i="20"/>
  <c r="B403" i="20"/>
  <c r="J403" i="20"/>
  <c r="K403" i="20"/>
  <c r="L403" i="20"/>
  <c r="M403" i="20"/>
  <c r="N403" i="20"/>
  <c r="X403" i="20" s="1"/>
  <c r="AE403" i="20"/>
  <c r="AF403" i="20"/>
  <c r="AG403" i="20"/>
  <c r="B404" i="20"/>
  <c r="J404" i="20"/>
  <c r="K404" i="20"/>
  <c r="L404" i="20"/>
  <c r="M404" i="20"/>
  <c r="N404" i="20"/>
  <c r="AE404" i="20"/>
  <c r="AF404" i="20"/>
  <c r="AG404" i="20"/>
  <c r="AB404" i="20" s="1"/>
  <c r="B405" i="20"/>
  <c r="J405" i="20"/>
  <c r="K405" i="20"/>
  <c r="L405" i="20"/>
  <c r="M405" i="20"/>
  <c r="N405" i="20"/>
  <c r="T405" i="20" s="1"/>
  <c r="AE405" i="20"/>
  <c r="AF405" i="20"/>
  <c r="AG405" i="20"/>
  <c r="B406" i="20"/>
  <c r="J406" i="20"/>
  <c r="K406" i="20"/>
  <c r="L406" i="20"/>
  <c r="M406" i="20"/>
  <c r="N406" i="20"/>
  <c r="AB406" i="20"/>
  <c r="AE406" i="20"/>
  <c r="AF406" i="20"/>
  <c r="AG406" i="20"/>
  <c r="B407" i="20"/>
  <c r="J407" i="20"/>
  <c r="K407" i="20"/>
  <c r="L407" i="20"/>
  <c r="M407" i="20"/>
  <c r="N407" i="20"/>
  <c r="AE407" i="20"/>
  <c r="T407" i="20" s="1"/>
  <c r="AF407" i="20"/>
  <c r="X407" i="20" s="1"/>
  <c r="AG407" i="20"/>
  <c r="B408" i="20"/>
  <c r="J408" i="20"/>
  <c r="K408" i="20"/>
  <c r="L408" i="20"/>
  <c r="M408" i="20"/>
  <c r="N408" i="20"/>
  <c r="T408" i="20" s="1"/>
  <c r="AE408" i="20"/>
  <c r="AF408" i="20"/>
  <c r="X408" i="20" s="1"/>
  <c r="AG408" i="20"/>
  <c r="B409" i="20"/>
  <c r="J409" i="20"/>
  <c r="K409" i="20"/>
  <c r="L409" i="20"/>
  <c r="M409" i="20"/>
  <c r="N409" i="20"/>
  <c r="AE409" i="20"/>
  <c r="AF409" i="20"/>
  <c r="AG409" i="20"/>
  <c r="B410" i="20"/>
  <c r="J410" i="20"/>
  <c r="K410" i="20"/>
  <c r="L410" i="20"/>
  <c r="M410" i="20"/>
  <c r="N410" i="20"/>
  <c r="X410" i="20"/>
  <c r="AE410" i="20"/>
  <c r="AF410" i="20"/>
  <c r="AG410" i="20"/>
  <c r="AB410" i="20" s="1"/>
  <c r="B411" i="20"/>
  <c r="J411" i="20"/>
  <c r="K411" i="20"/>
  <c r="L411" i="20"/>
  <c r="M411" i="20"/>
  <c r="N411" i="20"/>
  <c r="X411" i="20" s="1"/>
  <c r="AE411" i="20"/>
  <c r="AF411" i="20"/>
  <c r="AG411" i="20"/>
  <c r="B412" i="20"/>
  <c r="J412" i="20"/>
  <c r="K412" i="20"/>
  <c r="L412" i="20"/>
  <c r="M412" i="20"/>
  <c r="N412" i="20"/>
  <c r="AB412" i="20" s="1"/>
  <c r="AE412" i="20"/>
  <c r="AF412" i="20"/>
  <c r="AG412" i="20"/>
  <c r="B413" i="20"/>
  <c r="J413" i="20"/>
  <c r="K413" i="20"/>
  <c r="L413" i="20"/>
  <c r="M413" i="20"/>
  <c r="N413" i="20"/>
  <c r="AE413" i="20"/>
  <c r="AF413" i="20"/>
  <c r="AG413" i="20"/>
  <c r="B414" i="20"/>
  <c r="J414" i="20"/>
  <c r="K414" i="20"/>
  <c r="L414" i="20"/>
  <c r="M414" i="20"/>
  <c r="N414" i="20"/>
  <c r="T414" i="20" s="1"/>
  <c r="AE414" i="20"/>
  <c r="AF414" i="20"/>
  <c r="X414" i="20" s="1"/>
  <c r="AG414" i="20"/>
  <c r="B415" i="20"/>
  <c r="J415" i="20"/>
  <c r="K415" i="20"/>
  <c r="L415" i="20"/>
  <c r="M415" i="20"/>
  <c r="N415" i="20"/>
  <c r="AE415" i="20"/>
  <c r="AF415" i="20"/>
  <c r="AG415" i="20"/>
  <c r="B416" i="20"/>
  <c r="J416" i="20"/>
  <c r="K416" i="20"/>
  <c r="L416" i="20"/>
  <c r="M416" i="20"/>
  <c r="N416" i="20"/>
  <c r="AE416" i="20"/>
  <c r="AF416" i="20"/>
  <c r="AG416" i="20"/>
  <c r="B417" i="20"/>
  <c r="J417" i="20"/>
  <c r="K417" i="20"/>
  <c r="L417" i="20"/>
  <c r="M417" i="20"/>
  <c r="N417" i="20"/>
  <c r="AE417" i="20"/>
  <c r="AF417" i="20"/>
  <c r="AG417" i="20"/>
  <c r="B418" i="20"/>
  <c r="J418" i="20"/>
  <c r="K418" i="20"/>
  <c r="L418" i="20"/>
  <c r="M418" i="20"/>
  <c r="N418" i="20"/>
  <c r="AE418" i="20"/>
  <c r="AF418" i="20"/>
  <c r="AG418" i="20"/>
  <c r="B419" i="20"/>
  <c r="J419" i="20"/>
  <c r="K419" i="20"/>
  <c r="L419" i="20"/>
  <c r="M419" i="20"/>
  <c r="N419" i="20"/>
  <c r="X419" i="20"/>
  <c r="AE419" i="20"/>
  <c r="AF419" i="20"/>
  <c r="AG419" i="20"/>
  <c r="B420" i="20"/>
  <c r="J420" i="20"/>
  <c r="K420" i="20"/>
  <c r="L420" i="20"/>
  <c r="M420" i="20"/>
  <c r="N420" i="20"/>
  <c r="AB420" i="20" s="1"/>
  <c r="AE420" i="20"/>
  <c r="AF420" i="20"/>
  <c r="X420" i="20" s="1"/>
  <c r="AG420" i="20"/>
  <c r="B421" i="20"/>
  <c r="J421" i="20"/>
  <c r="K421" i="20"/>
  <c r="L421" i="20"/>
  <c r="M421" i="20"/>
  <c r="N421" i="20"/>
  <c r="T421" i="20"/>
  <c r="AE421" i="20"/>
  <c r="AF421" i="20"/>
  <c r="AG421" i="20"/>
  <c r="B422" i="20"/>
  <c r="J422" i="20"/>
  <c r="K422" i="20"/>
  <c r="L422" i="20"/>
  <c r="M422" i="20"/>
  <c r="N422" i="20"/>
  <c r="AB422" i="20" s="1"/>
  <c r="AE422" i="20"/>
  <c r="AF422" i="20"/>
  <c r="AG422" i="20"/>
  <c r="B423" i="20"/>
  <c r="J423" i="20"/>
  <c r="K423" i="20"/>
  <c r="L423" i="20"/>
  <c r="M423" i="20"/>
  <c r="N423" i="20"/>
  <c r="AE423" i="20"/>
  <c r="AF423" i="20"/>
  <c r="AG423" i="20"/>
  <c r="B424" i="20"/>
  <c r="J424" i="20"/>
  <c r="K424" i="20"/>
  <c r="L424" i="20"/>
  <c r="M424" i="20"/>
  <c r="N424" i="20"/>
  <c r="T424" i="20" s="1"/>
  <c r="AE424" i="20"/>
  <c r="AF424" i="20"/>
  <c r="X424" i="20" s="1"/>
  <c r="AG424" i="20"/>
  <c r="B425" i="20"/>
  <c r="J425" i="20"/>
  <c r="K425" i="20"/>
  <c r="L425" i="20"/>
  <c r="M425" i="20"/>
  <c r="N425" i="20"/>
  <c r="T425" i="20"/>
  <c r="AE425" i="20"/>
  <c r="AF425" i="20"/>
  <c r="AG425" i="20"/>
  <c r="B426" i="20"/>
  <c r="J426" i="20"/>
  <c r="K426" i="20"/>
  <c r="L426" i="20"/>
  <c r="M426" i="20"/>
  <c r="N426" i="20"/>
  <c r="AE426" i="20"/>
  <c r="T426" i="20" s="1"/>
  <c r="AF426" i="20"/>
  <c r="AG426" i="20"/>
  <c r="B427" i="20"/>
  <c r="J427" i="20"/>
  <c r="K427" i="20"/>
  <c r="L427" i="20"/>
  <c r="M427" i="20"/>
  <c r="N427" i="20"/>
  <c r="X427" i="20" s="1"/>
  <c r="AE427" i="20"/>
  <c r="AF427" i="20"/>
  <c r="AG427" i="20"/>
  <c r="B428" i="20"/>
  <c r="J428" i="20"/>
  <c r="K428" i="20"/>
  <c r="L428" i="20"/>
  <c r="M428" i="20"/>
  <c r="N428" i="20"/>
  <c r="AE428" i="20"/>
  <c r="AF428" i="20"/>
  <c r="AG428" i="20"/>
  <c r="B429" i="20"/>
  <c r="J429" i="20"/>
  <c r="K429" i="20"/>
  <c r="L429" i="20"/>
  <c r="M429" i="20"/>
  <c r="N429" i="20"/>
  <c r="AB429" i="20" s="1"/>
  <c r="AE429" i="20"/>
  <c r="T429" i="20" s="1"/>
  <c r="AF429" i="20"/>
  <c r="AG429" i="20"/>
  <c r="B430" i="20"/>
  <c r="J430" i="20"/>
  <c r="K430" i="20"/>
  <c r="L430" i="20"/>
  <c r="M430" i="20"/>
  <c r="N430" i="20"/>
  <c r="AE430" i="20"/>
  <c r="AF430" i="20"/>
  <c r="AG430" i="20"/>
  <c r="AB430" i="20" s="1"/>
  <c r="B431" i="20"/>
  <c r="J431" i="20"/>
  <c r="K431" i="20"/>
  <c r="L431" i="20"/>
  <c r="M431" i="20"/>
  <c r="N431" i="20"/>
  <c r="AE431" i="20"/>
  <c r="AF431" i="20"/>
  <c r="AG431" i="20"/>
  <c r="B432" i="20"/>
  <c r="J432" i="20"/>
  <c r="K432" i="20"/>
  <c r="L432" i="20"/>
  <c r="M432" i="20"/>
  <c r="N432" i="20"/>
  <c r="X432" i="20"/>
  <c r="AE432" i="20"/>
  <c r="AF432" i="20"/>
  <c r="AG432" i="20"/>
  <c r="B433" i="20"/>
  <c r="J433" i="20"/>
  <c r="K433" i="20"/>
  <c r="L433" i="20"/>
  <c r="M433" i="20"/>
  <c r="N433" i="20"/>
  <c r="AE433" i="20"/>
  <c r="AF433" i="20"/>
  <c r="AG433" i="20"/>
  <c r="B434" i="20"/>
  <c r="J434" i="20"/>
  <c r="K434" i="20"/>
  <c r="L434" i="20"/>
  <c r="M434" i="20"/>
  <c r="N434" i="20"/>
  <c r="X434" i="20" s="1"/>
  <c r="AE434" i="20"/>
  <c r="AF434" i="20"/>
  <c r="AG434" i="20"/>
  <c r="AB434" i="20" s="1"/>
  <c r="B435" i="20"/>
  <c r="J435" i="20"/>
  <c r="K435" i="20"/>
  <c r="L435" i="20"/>
  <c r="M435" i="20"/>
  <c r="N435" i="20"/>
  <c r="AB435" i="20" s="1"/>
  <c r="AE435" i="20"/>
  <c r="AF435" i="20"/>
  <c r="AG435" i="20"/>
  <c r="B436" i="20"/>
  <c r="J436" i="20"/>
  <c r="K436" i="20"/>
  <c r="L436" i="20"/>
  <c r="M436" i="20"/>
  <c r="N436" i="20"/>
  <c r="AE436" i="20"/>
  <c r="AF436" i="20"/>
  <c r="AG436" i="20"/>
  <c r="B437" i="20"/>
  <c r="J437" i="20"/>
  <c r="K437" i="20"/>
  <c r="L437" i="20"/>
  <c r="M437" i="20"/>
  <c r="N437" i="20"/>
  <c r="X437" i="20" s="1"/>
  <c r="AE437" i="20"/>
  <c r="T437" i="20" s="1"/>
  <c r="AF437" i="20"/>
  <c r="AG437" i="20"/>
  <c r="B438" i="20"/>
  <c r="J438" i="20"/>
  <c r="K438" i="20"/>
  <c r="L438" i="20"/>
  <c r="M438" i="20"/>
  <c r="N438" i="20"/>
  <c r="T438" i="20" s="1"/>
  <c r="AE438" i="20"/>
  <c r="AF438" i="20"/>
  <c r="AG438" i="20"/>
  <c r="B439" i="20"/>
  <c r="J439" i="20"/>
  <c r="K439" i="20"/>
  <c r="L439" i="20"/>
  <c r="M439" i="20"/>
  <c r="N439" i="20"/>
  <c r="AE439" i="20"/>
  <c r="AF439" i="20"/>
  <c r="AG439" i="20"/>
  <c r="B440" i="20"/>
  <c r="J440" i="20"/>
  <c r="K440" i="20"/>
  <c r="L440" i="20"/>
  <c r="M440" i="20"/>
  <c r="N440" i="20"/>
  <c r="X440" i="20" s="1"/>
  <c r="AE440" i="20"/>
  <c r="AF440" i="20"/>
  <c r="AG440" i="20"/>
  <c r="AB440" i="20" s="1"/>
  <c r="B441" i="20"/>
  <c r="J441" i="20"/>
  <c r="K441" i="20"/>
  <c r="L441" i="20"/>
  <c r="M441" i="20"/>
  <c r="N441" i="20"/>
  <c r="AB441" i="20"/>
  <c r="AE441" i="20"/>
  <c r="T441" i="20" s="1"/>
  <c r="AF441" i="20"/>
  <c r="AG441" i="20"/>
  <c r="B442" i="20"/>
  <c r="J442" i="20"/>
  <c r="K442" i="20"/>
  <c r="L442" i="20"/>
  <c r="M442" i="20"/>
  <c r="N442" i="20"/>
  <c r="T442" i="20" s="1"/>
  <c r="AE442" i="20"/>
  <c r="AF442" i="20"/>
  <c r="AG442" i="20"/>
  <c r="B443" i="20"/>
  <c r="J443" i="20"/>
  <c r="K443" i="20"/>
  <c r="L443" i="20"/>
  <c r="M443" i="20"/>
  <c r="N443" i="20"/>
  <c r="X443" i="20" s="1"/>
  <c r="AE443" i="20"/>
  <c r="AF443" i="20"/>
  <c r="AG443" i="20"/>
  <c r="AB443" i="20" s="1"/>
  <c r="B444" i="20"/>
  <c r="J444" i="20"/>
  <c r="K444" i="20"/>
  <c r="L444" i="20"/>
  <c r="M444" i="20"/>
  <c r="N444" i="20"/>
  <c r="AE444" i="20"/>
  <c r="AF444" i="20"/>
  <c r="X444" i="20" s="1"/>
  <c r="AG444" i="20"/>
  <c r="B445" i="20"/>
  <c r="J445" i="20"/>
  <c r="K445" i="20"/>
  <c r="L445" i="20"/>
  <c r="M445" i="20"/>
  <c r="N445" i="20"/>
  <c r="X445" i="20"/>
  <c r="AE445" i="20"/>
  <c r="AF445" i="20"/>
  <c r="AG445" i="20"/>
  <c r="B446" i="20"/>
  <c r="J446" i="20"/>
  <c r="K446" i="20"/>
  <c r="L446" i="20"/>
  <c r="M446" i="20"/>
  <c r="N446" i="20"/>
  <c r="AE446" i="20"/>
  <c r="AF446" i="20"/>
  <c r="AG446" i="20"/>
  <c r="B447" i="20"/>
  <c r="J447" i="20"/>
  <c r="K447" i="20"/>
  <c r="L447" i="20"/>
  <c r="M447" i="20"/>
  <c r="N447" i="20"/>
  <c r="AE447" i="20"/>
  <c r="AF447" i="20"/>
  <c r="AG447" i="20"/>
  <c r="AB447" i="20" s="1"/>
  <c r="B448" i="20"/>
  <c r="J448" i="20"/>
  <c r="K448" i="20"/>
  <c r="L448" i="20"/>
  <c r="M448" i="20"/>
  <c r="N448" i="20"/>
  <c r="T448" i="20" s="1"/>
  <c r="AB448" i="20"/>
  <c r="AE448" i="20"/>
  <c r="AF448" i="20"/>
  <c r="AG448" i="20"/>
  <c r="B449" i="20"/>
  <c r="J449" i="20"/>
  <c r="K449" i="20"/>
  <c r="L449" i="20"/>
  <c r="M449" i="20"/>
  <c r="N449" i="20"/>
  <c r="T449" i="20" s="1"/>
  <c r="AE449" i="20"/>
  <c r="AF449" i="20"/>
  <c r="X449" i="20" s="1"/>
  <c r="AG449" i="20"/>
  <c r="AB449" i="20" s="1"/>
  <c r="B450" i="20"/>
  <c r="J450" i="20"/>
  <c r="K450" i="20"/>
  <c r="L450" i="20"/>
  <c r="M450" i="20"/>
  <c r="N450" i="20"/>
  <c r="AE450" i="20"/>
  <c r="AF450" i="20"/>
  <c r="AG450" i="20"/>
  <c r="B451" i="20"/>
  <c r="J451" i="20"/>
  <c r="K451" i="20"/>
  <c r="L451" i="20"/>
  <c r="M451" i="20"/>
  <c r="N451" i="20"/>
  <c r="X451" i="20" s="1"/>
  <c r="AE451" i="20"/>
  <c r="AF451" i="20"/>
  <c r="AG451" i="20"/>
  <c r="B452" i="20"/>
  <c r="J452" i="20"/>
  <c r="K452" i="20"/>
  <c r="L452" i="20"/>
  <c r="M452" i="20"/>
  <c r="N452" i="20"/>
  <c r="AE452" i="20"/>
  <c r="AF452" i="20"/>
  <c r="AG452" i="20"/>
  <c r="B453" i="20"/>
  <c r="J453" i="20"/>
  <c r="K453" i="20"/>
  <c r="L453" i="20"/>
  <c r="M453" i="20"/>
  <c r="N453" i="20"/>
  <c r="AE453" i="20"/>
  <c r="AF453" i="20"/>
  <c r="AG453" i="20"/>
  <c r="B454" i="20"/>
  <c r="J454" i="20"/>
  <c r="K454" i="20"/>
  <c r="L454" i="20"/>
  <c r="M454" i="20"/>
  <c r="N454" i="20"/>
  <c r="X454" i="20" s="1"/>
  <c r="AB454" i="20"/>
  <c r="AE454" i="20"/>
  <c r="T454" i="20" s="1"/>
  <c r="AF454" i="20"/>
  <c r="AG454" i="20"/>
  <c r="B455" i="20"/>
  <c r="J455" i="20"/>
  <c r="K455" i="20"/>
  <c r="L455" i="20"/>
  <c r="M455" i="20"/>
  <c r="N455" i="20"/>
  <c r="AB455" i="20" s="1"/>
  <c r="AE455" i="20"/>
  <c r="AF455" i="20"/>
  <c r="AG455" i="20"/>
  <c r="B456" i="20"/>
  <c r="J456" i="20"/>
  <c r="K456" i="20"/>
  <c r="L456" i="20"/>
  <c r="M456" i="20"/>
  <c r="N456" i="20"/>
  <c r="AE456" i="20"/>
  <c r="AF456" i="20"/>
  <c r="AG456" i="20"/>
  <c r="AB456" i="20" s="1"/>
  <c r="B457" i="20"/>
  <c r="J457" i="20"/>
  <c r="K457" i="20"/>
  <c r="L457" i="20"/>
  <c r="M457" i="20"/>
  <c r="N457" i="20"/>
  <c r="AB457" i="20" s="1"/>
  <c r="AE457" i="20"/>
  <c r="AF457" i="20"/>
  <c r="AG457" i="20"/>
  <c r="B458" i="20"/>
  <c r="J458" i="20"/>
  <c r="K458" i="20"/>
  <c r="L458" i="20"/>
  <c r="M458" i="20"/>
  <c r="N458" i="20"/>
  <c r="T458" i="20" s="1"/>
  <c r="AE458" i="20"/>
  <c r="AF458" i="20"/>
  <c r="AG458" i="20"/>
  <c r="B459" i="20"/>
  <c r="J459" i="20"/>
  <c r="K459" i="20"/>
  <c r="L459" i="20"/>
  <c r="M459" i="20"/>
  <c r="N459" i="20"/>
  <c r="T459" i="20" s="1"/>
  <c r="AE459" i="20"/>
  <c r="AF459" i="20"/>
  <c r="AG459" i="20"/>
  <c r="B460" i="20"/>
  <c r="J460" i="20"/>
  <c r="K460" i="20"/>
  <c r="L460" i="20"/>
  <c r="M460" i="20"/>
  <c r="N460" i="20"/>
  <c r="X460" i="20" s="1"/>
  <c r="AE460" i="20"/>
  <c r="AF460" i="20"/>
  <c r="AG460" i="20"/>
  <c r="B461" i="20"/>
  <c r="J461" i="20"/>
  <c r="K461" i="20"/>
  <c r="L461" i="20"/>
  <c r="M461" i="20"/>
  <c r="N461" i="20"/>
  <c r="AE461" i="20"/>
  <c r="AF461" i="20"/>
  <c r="AG461" i="20"/>
  <c r="B462" i="20"/>
  <c r="J462" i="20"/>
  <c r="K462" i="20"/>
  <c r="L462" i="20"/>
  <c r="M462" i="20"/>
  <c r="N462" i="20"/>
  <c r="X462" i="20" s="1"/>
  <c r="AE462" i="20"/>
  <c r="AF462" i="20"/>
  <c r="AG462" i="20"/>
  <c r="B463" i="20"/>
  <c r="J463" i="20"/>
  <c r="K463" i="20"/>
  <c r="L463" i="20"/>
  <c r="M463" i="20"/>
  <c r="N463" i="20"/>
  <c r="AE463" i="20"/>
  <c r="AF463" i="20"/>
  <c r="AG463" i="20"/>
  <c r="AB463" i="20" s="1"/>
  <c r="B464" i="20"/>
  <c r="J464" i="20"/>
  <c r="K464" i="20"/>
  <c r="L464" i="20"/>
  <c r="M464" i="20"/>
  <c r="N464" i="20"/>
  <c r="AE464" i="20"/>
  <c r="AF464" i="20"/>
  <c r="AG464" i="20"/>
  <c r="B465" i="20"/>
  <c r="J465" i="20"/>
  <c r="K465" i="20"/>
  <c r="L465" i="20"/>
  <c r="M465" i="20"/>
  <c r="N465" i="20"/>
  <c r="AE465" i="20"/>
  <c r="AF465" i="20"/>
  <c r="AG465" i="20"/>
  <c r="B466" i="20"/>
  <c r="J466" i="20"/>
  <c r="K466" i="20"/>
  <c r="L466" i="20"/>
  <c r="M466" i="20"/>
  <c r="N466" i="20"/>
  <c r="AE466" i="20"/>
  <c r="AF466" i="20"/>
  <c r="AG466" i="20"/>
  <c r="B467" i="20"/>
  <c r="J467" i="20"/>
  <c r="K467" i="20"/>
  <c r="L467" i="20"/>
  <c r="M467" i="20"/>
  <c r="N467" i="20"/>
  <c r="T467" i="20"/>
  <c r="AE467" i="20"/>
  <c r="AF467" i="20"/>
  <c r="X467" i="20" s="1"/>
  <c r="AG467" i="20"/>
  <c r="AB467" i="20" s="1"/>
  <c r="B468" i="20"/>
  <c r="J468" i="20"/>
  <c r="K468" i="20"/>
  <c r="L468" i="20"/>
  <c r="M468" i="20"/>
  <c r="N468" i="20"/>
  <c r="X468" i="20" s="1"/>
  <c r="AE468" i="20"/>
  <c r="AF468" i="20"/>
  <c r="AG468" i="20"/>
  <c r="B469" i="20"/>
  <c r="J469" i="20"/>
  <c r="K469" i="20"/>
  <c r="L469" i="20"/>
  <c r="M469" i="20"/>
  <c r="N469" i="20"/>
  <c r="X469" i="20" s="1"/>
  <c r="AE469" i="20"/>
  <c r="AF469" i="20"/>
  <c r="AG469" i="20"/>
  <c r="B470" i="20"/>
  <c r="J470" i="20"/>
  <c r="K470" i="20"/>
  <c r="L470" i="20"/>
  <c r="M470" i="20"/>
  <c r="N470" i="20"/>
  <c r="AB470" i="20" s="1"/>
  <c r="AE470" i="20"/>
  <c r="AF470" i="20"/>
  <c r="AG470" i="20"/>
  <c r="B471" i="20"/>
  <c r="J471" i="20"/>
  <c r="K471" i="20"/>
  <c r="L471" i="20"/>
  <c r="M471" i="20"/>
  <c r="N471" i="20"/>
  <c r="AE471" i="20"/>
  <c r="AF471" i="20"/>
  <c r="X471" i="20" s="1"/>
  <c r="AG471" i="20"/>
  <c r="B472" i="20"/>
  <c r="J472" i="20"/>
  <c r="K472" i="20"/>
  <c r="L472" i="20"/>
  <c r="M472" i="20"/>
  <c r="N472" i="20"/>
  <c r="AB472" i="20" s="1"/>
  <c r="T472" i="20"/>
  <c r="AE472" i="20"/>
  <c r="AF472" i="20"/>
  <c r="AG472" i="20"/>
  <c r="B473" i="20"/>
  <c r="J473" i="20"/>
  <c r="K473" i="20"/>
  <c r="L473" i="20"/>
  <c r="M473" i="20"/>
  <c r="N473" i="20"/>
  <c r="T473" i="20" s="1"/>
  <c r="AE473" i="20"/>
  <c r="AF473" i="20"/>
  <c r="X473" i="20" s="1"/>
  <c r="AG473" i="20"/>
  <c r="AB473" i="20" s="1"/>
  <c r="B474" i="20"/>
  <c r="J474" i="20"/>
  <c r="K474" i="20"/>
  <c r="L474" i="20"/>
  <c r="M474" i="20"/>
  <c r="N474" i="20"/>
  <c r="T474" i="20"/>
  <c r="AE474" i="20"/>
  <c r="AF474" i="20"/>
  <c r="AG474" i="20"/>
  <c r="B475" i="20"/>
  <c r="J475" i="20"/>
  <c r="K475" i="20"/>
  <c r="L475" i="20"/>
  <c r="M475" i="20"/>
  <c r="N475" i="20"/>
  <c r="X475" i="20" s="1"/>
  <c r="AE475" i="20"/>
  <c r="AF475" i="20"/>
  <c r="AG475" i="20"/>
  <c r="B476" i="20"/>
  <c r="J476" i="20"/>
  <c r="K476" i="20"/>
  <c r="L476" i="20"/>
  <c r="M476" i="20"/>
  <c r="N476" i="20"/>
  <c r="AE476" i="20"/>
  <c r="AF476" i="20"/>
  <c r="X476" i="20" s="1"/>
  <c r="AG476" i="20"/>
  <c r="B477" i="20"/>
  <c r="J477" i="20"/>
  <c r="K477" i="20"/>
  <c r="L477" i="20"/>
  <c r="M477" i="20"/>
  <c r="N477" i="20"/>
  <c r="X477" i="20"/>
  <c r="AE477" i="20"/>
  <c r="T477" i="20" s="1"/>
  <c r="AF477" i="20"/>
  <c r="AG477" i="20"/>
  <c r="B478" i="20"/>
  <c r="J478" i="20"/>
  <c r="K478" i="20"/>
  <c r="L478" i="20"/>
  <c r="M478" i="20"/>
  <c r="N478" i="20"/>
  <c r="X478" i="20" s="1"/>
  <c r="AE478" i="20"/>
  <c r="AF478" i="20"/>
  <c r="AG478" i="20"/>
  <c r="B479" i="20"/>
  <c r="J479" i="20"/>
  <c r="K479" i="20"/>
  <c r="L479" i="20"/>
  <c r="M479" i="20"/>
  <c r="N479" i="20"/>
  <c r="AE479" i="20"/>
  <c r="AF479" i="20"/>
  <c r="AG479" i="20"/>
  <c r="AB479" i="20" s="1"/>
  <c r="B480" i="20"/>
  <c r="J480" i="20"/>
  <c r="K480" i="20"/>
  <c r="L480" i="20"/>
  <c r="M480" i="20"/>
  <c r="N480" i="20"/>
  <c r="T480" i="20" s="1"/>
  <c r="AB480" i="20"/>
  <c r="AE480" i="20"/>
  <c r="AF480" i="20"/>
  <c r="AG480" i="20"/>
  <c r="B481" i="20"/>
  <c r="J481" i="20"/>
  <c r="K481" i="20"/>
  <c r="L481" i="20"/>
  <c r="M481" i="20"/>
  <c r="N481" i="20"/>
  <c r="T481" i="20" s="1"/>
  <c r="AE481" i="20"/>
  <c r="AF481" i="20"/>
  <c r="AG481" i="20"/>
  <c r="B482" i="20"/>
  <c r="J482" i="20"/>
  <c r="K482" i="20"/>
  <c r="L482" i="20"/>
  <c r="M482" i="20"/>
  <c r="N482" i="20"/>
  <c r="AE482" i="20"/>
  <c r="AF482" i="20"/>
  <c r="AG482" i="20"/>
  <c r="AB482" i="20" s="1"/>
  <c r="B483" i="20"/>
  <c r="J483" i="20"/>
  <c r="K483" i="20"/>
  <c r="L483" i="20"/>
  <c r="M483" i="20"/>
  <c r="N483" i="20"/>
  <c r="X483" i="20"/>
  <c r="AE483" i="20"/>
  <c r="T483" i="20" s="1"/>
  <c r="AF483" i="20"/>
  <c r="AG483" i="20"/>
  <c r="B484" i="20"/>
  <c r="J484" i="20"/>
  <c r="K484" i="20"/>
  <c r="L484" i="20"/>
  <c r="M484" i="20"/>
  <c r="N484" i="20"/>
  <c r="AE484" i="20"/>
  <c r="AF484" i="20"/>
  <c r="AG484" i="20"/>
  <c r="B485" i="20"/>
  <c r="J485" i="20"/>
  <c r="K485" i="20"/>
  <c r="L485" i="20"/>
  <c r="M485" i="20"/>
  <c r="N485" i="20"/>
  <c r="AE485" i="20"/>
  <c r="AF485" i="20"/>
  <c r="AG485" i="20"/>
  <c r="B486" i="20"/>
  <c r="J486" i="20"/>
  <c r="K486" i="20"/>
  <c r="L486" i="20"/>
  <c r="M486" i="20"/>
  <c r="N486" i="20"/>
  <c r="AB486" i="20" s="1"/>
  <c r="AE486" i="20"/>
  <c r="AF486" i="20"/>
  <c r="AG486" i="20"/>
  <c r="B487" i="20"/>
  <c r="J487" i="20"/>
  <c r="K487" i="20"/>
  <c r="L487" i="20"/>
  <c r="M487" i="20"/>
  <c r="N487" i="20"/>
  <c r="AE487" i="20"/>
  <c r="AF487" i="20"/>
  <c r="AG487" i="20"/>
  <c r="B488" i="20"/>
  <c r="J488" i="20"/>
  <c r="K488" i="20"/>
  <c r="L488" i="20"/>
  <c r="M488" i="20"/>
  <c r="N488" i="20"/>
  <c r="AB488" i="20" s="1"/>
  <c r="AE488" i="20"/>
  <c r="AF488" i="20"/>
  <c r="AG488" i="20"/>
  <c r="B489" i="20"/>
  <c r="J489" i="20"/>
  <c r="K489" i="20"/>
  <c r="L489" i="20"/>
  <c r="M489" i="20"/>
  <c r="N489" i="20"/>
  <c r="AE489" i="20"/>
  <c r="T489" i="20" s="1"/>
  <c r="AF489" i="20"/>
  <c r="AG489" i="20"/>
  <c r="B490" i="20"/>
  <c r="J490" i="20"/>
  <c r="K490" i="20"/>
  <c r="L490" i="20"/>
  <c r="M490" i="20"/>
  <c r="N490" i="20"/>
  <c r="T490" i="20" s="1"/>
  <c r="AE490" i="20"/>
  <c r="AF490" i="20"/>
  <c r="AG490" i="20"/>
  <c r="B491" i="20"/>
  <c r="J491" i="20"/>
  <c r="K491" i="20"/>
  <c r="L491" i="20"/>
  <c r="M491" i="20"/>
  <c r="N491" i="20"/>
  <c r="T491" i="20" s="1"/>
  <c r="AE491" i="20"/>
  <c r="AF491" i="20"/>
  <c r="AG491" i="20"/>
  <c r="B492" i="20"/>
  <c r="J492" i="20"/>
  <c r="K492" i="20"/>
  <c r="L492" i="20"/>
  <c r="M492" i="20"/>
  <c r="N492" i="20"/>
  <c r="X492" i="20"/>
  <c r="AE492" i="20"/>
  <c r="T492" i="20" s="1"/>
  <c r="AF492" i="20"/>
  <c r="AG492" i="20"/>
  <c r="AB492" i="20" s="1"/>
  <c r="B493" i="20"/>
  <c r="J493" i="20"/>
  <c r="K493" i="20"/>
  <c r="L493" i="20"/>
  <c r="M493" i="20"/>
  <c r="N493" i="20"/>
  <c r="AE493" i="20"/>
  <c r="AF493" i="20"/>
  <c r="AG493" i="20"/>
  <c r="B494" i="20"/>
  <c r="J494" i="20"/>
  <c r="K494" i="20"/>
  <c r="L494" i="20"/>
  <c r="M494" i="20"/>
  <c r="N494" i="20"/>
  <c r="AE494" i="20"/>
  <c r="AF494" i="20"/>
  <c r="AG494" i="20"/>
  <c r="B495" i="20"/>
  <c r="J495" i="20"/>
  <c r="K495" i="20"/>
  <c r="L495" i="20"/>
  <c r="M495" i="20"/>
  <c r="N495" i="20"/>
  <c r="AE495" i="20"/>
  <c r="AF495" i="20"/>
  <c r="AG495" i="20"/>
  <c r="AB495" i="20" s="1"/>
  <c r="B496" i="20"/>
  <c r="J496" i="20"/>
  <c r="K496" i="20"/>
  <c r="L496" i="20"/>
  <c r="M496" i="20"/>
  <c r="N496" i="20"/>
  <c r="AB496" i="20" s="1"/>
  <c r="AE496" i="20"/>
  <c r="AF496" i="20"/>
  <c r="AG496" i="20"/>
  <c r="B497" i="20"/>
  <c r="J497" i="20"/>
  <c r="K497" i="20"/>
  <c r="L497" i="20"/>
  <c r="M497" i="20"/>
  <c r="N497" i="20"/>
  <c r="AE497" i="20"/>
  <c r="AF497" i="20"/>
  <c r="AG497" i="20"/>
  <c r="B498" i="20"/>
  <c r="J498" i="20"/>
  <c r="K498" i="20"/>
  <c r="L498" i="20"/>
  <c r="M498" i="20"/>
  <c r="N498" i="20"/>
  <c r="AE498" i="20"/>
  <c r="AF498" i="20"/>
  <c r="AG498" i="20"/>
  <c r="B499" i="20"/>
  <c r="J499" i="20"/>
  <c r="K499" i="20"/>
  <c r="L499" i="20"/>
  <c r="M499" i="20"/>
  <c r="N499" i="20"/>
  <c r="T499" i="20"/>
  <c r="AE499" i="20"/>
  <c r="AF499" i="20"/>
  <c r="X499" i="20" s="1"/>
  <c r="AG499" i="20"/>
  <c r="B500" i="20"/>
  <c r="J500" i="20"/>
  <c r="K500" i="20"/>
  <c r="L500" i="20"/>
  <c r="M500" i="20"/>
  <c r="N500" i="20"/>
  <c r="X500" i="20" s="1"/>
  <c r="AE500" i="20"/>
  <c r="AF500" i="20"/>
  <c r="AG500" i="20"/>
  <c r="B501" i="20"/>
  <c r="J501" i="20"/>
  <c r="K501" i="20"/>
  <c r="L501" i="20"/>
  <c r="M501" i="20"/>
  <c r="N501" i="20"/>
  <c r="X501" i="20" s="1"/>
  <c r="AE501" i="20"/>
  <c r="AF501" i="20"/>
  <c r="AG501" i="20"/>
  <c r="B502" i="20"/>
  <c r="J502" i="20"/>
  <c r="K502" i="20"/>
  <c r="L502" i="20"/>
  <c r="M502" i="20"/>
  <c r="N502" i="20"/>
  <c r="AB502" i="20" s="1"/>
  <c r="AE502" i="20"/>
  <c r="AF502" i="20"/>
  <c r="AG502" i="20"/>
  <c r="B503" i="20"/>
  <c r="J503" i="20"/>
  <c r="K503" i="20"/>
  <c r="L503" i="20"/>
  <c r="M503" i="20"/>
  <c r="N503" i="20"/>
  <c r="AB503" i="20" s="1"/>
  <c r="AE503" i="20"/>
  <c r="AF503" i="20"/>
  <c r="AG503" i="20"/>
  <c r="B504" i="20"/>
  <c r="J504" i="20"/>
  <c r="K504" i="20"/>
  <c r="L504" i="20"/>
  <c r="M504" i="20"/>
  <c r="N504" i="20"/>
  <c r="T504" i="20"/>
  <c r="AE504" i="20"/>
  <c r="AF504" i="20"/>
  <c r="AG504" i="20"/>
  <c r="B505" i="20"/>
  <c r="J505" i="20"/>
  <c r="K505" i="20"/>
  <c r="L505" i="20"/>
  <c r="M505" i="20"/>
  <c r="N505" i="20"/>
  <c r="T505" i="20" s="1"/>
  <c r="AB505" i="20"/>
  <c r="AE505" i="20"/>
  <c r="AF505" i="20"/>
  <c r="X505" i="20" s="1"/>
  <c r="AG505" i="20"/>
  <c r="B506" i="20"/>
  <c r="J506" i="20"/>
  <c r="K506" i="20"/>
  <c r="L506" i="20"/>
  <c r="M506" i="20"/>
  <c r="N506" i="20"/>
  <c r="T506" i="20" s="1"/>
  <c r="AE506" i="20"/>
  <c r="AF506" i="20"/>
  <c r="AG506" i="20"/>
  <c r="B507" i="20"/>
  <c r="J507" i="20"/>
  <c r="K507" i="20"/>
  <c r="L507" i="20"/>
  <c r="M507" i="20"/>
  <c r="N507" i="20"/>
  <c r="X507" i="20" s="1"/>
  <c r="AE507" i="20"/>
  <c r="AF507" i="20"/>
  <c r="AG507" i="20"/>
  <c r="AB507" i="20" s="1"/>
  <c r="B508" i="20"/>
  <c r="J508" i="20"/>
  <c r="K508" i="20"/>
  <c r="L508" i="20"/>
  <c r="M508" i="20"/>
  <c r="N508" i="20"/>
  <c r="AE508" i="20"/>
  <c r="AF508" i="20"/>
  <c r="X508" i="20" s="1"/>
  <c r="AG508" i="20"/>
  <c r="B509" i="20"/>
  <c r="J509" i="20"/>
  <c r="K509" i="20"/>
  <c r="L509" i="20"/>
  <c r="M509" i="20"/>
  <c r="N509" i="20"/>
  <c r="X509" i="20"/>
  <c r="AE509" i="20"/>
  <c r="T509" i="20" s="1"/>
  <c r="AF509" i="20"/>
  <c r="AG509" i="20"/>
  <c r="B510" i="20"/>
  <c r="J510" i="20"/>
  <c r="K510" i="20"/>
  <c r="L510" i="20"/>
  <c r="M510" i="20"/>
  <c r="N510" i="20"/>
  <c r="AE510" i="20"/>
  <c r="AF510" i="20"/>
  <c r="AG510" i="20"/>
  <c r="B511" i="20"/>
  <c r="J511" i="20"/>
  <c r="K511" i="20"/>
  <c r="L511" i="20"/>
  <c r="M511" i="20"/>
  <c r="N511" i="20"/>
  <c r="AE511" i="20"/>
  <c r="AF511" i="20"/>
  <c r="AG511" i="20"/>
  <c r="AB511" i="20" s="1"/>
  <c r="B512" i="20"/>
  <c r="J512" i="20"/>
  <c r="K512" i="20"/>
  <c r="L512" i="20"/>
  <c r="M512" i="20"/>
  <c r="N512" i="20"/>
  <c r="AB512" i="20" s="1"/>
  <c r="AE512" i="20"/>
  <c r="AF512" i="20"/>
  <c r="X512" i="20" s="1"/>
  <c r="AG512" i="20"/>
  <c r="B513" i="20"/>
  <c r="J513" i="20"/>
  <c r="K513" i="20"/>
  <c r="L513" i="20"/>
  <c r="M513" i="20"/>
  <c r="N513" i="20"/>
  <c r="T513" i="20"/>
  <c r="AE513" i="20"/>
  <c r="AF513" i="20"/>
  <c r="AG513" i="20"/>
  <c r="AB513" i="20" s="1"/>
  <c r="B514" i="20"/>
  <c r="J514" i="20"/>
  <c r="K514" i="20"/>
  <c r="L514" i="20"/>
  <c r="M514" i="20"/>
  <c r="N514" i="20"/>
  <c r="T514" i="20" s="1"/>
  <c r="AE514" i="20"/>
  <c r="AF514" i="20"/>
  <c r="X514" i="20" s="1"/>
  <c r="AG514" i="20"/>
  <c r="AB514" i="20" s="1"/>
  <c r="B515" i="20"/>
  <c r="J515" i="20"/>
  <c r="K515" i="20"/>
  <c r="L515" i="20"/>
  <c r="M515" i="20"/>
  <c r="N515" i="20"/>
  <c r="X515" i="20"/>
  <c r="AE515" i="20"/>
  <c r="T515" i="20" s="1"/>
  <c r="AF515" i="20"/>
  <c r="AG515" i="20"/>
  <c r="B516" i="20"/>
  <c r="J516" i="20"/>
  <c r="K516" i="20"/>
  <c r="L516" i="20"/>
  <c r="M516" i="20"/>
  <c r="N516" i="20"/>
  <c r="AE516" i="20"/>
  <c r="AF516" i="20"/>
  <c r="AG516" i="20"/>
  <c r="B517" i="20"/>
  <c r="J517" i="20"/>
  <c r="K517" i="20"/>
  <c r="L517" i="20"/>
  <c r="M517" i="20"/>
  <c r="N517" i="20"/>
  <c r="AE517" i="20"/>
  <c r="T517" i="20" s="1"/>
  <c r="AF517" i="20"/>
  <c r="AG517" i="20"/>
  <c r="B518" i="20"/>
  <c r="J518" i="20"/>
  <c r="K518" i="20"/>
  <c r="L518" i="20"/>
  <c r="M518" i="20"/>
  <c r="N518" i="20"/>
  <c r="AE518" i="20"/>
  <c r="AF518" i="20"/>
  <c r="AG518" i="20"/>
  <c r="B519" i="20"/>
  <c r="J519" i="20"/>
  <c r="K519" i="20"/>
  <c r="L519" i="20"/>
  <c r="M519" i="20"/>
  <c r="N519" i="20"/>
  <c r="AE519" i="20"/>
  <c r="AF519" i="20"/>
  <c r="AG519" i="20"/>
  <c r="B520" i="20"/>
  <c r="J520" i="20"/>
  <c r="K520" i="20"/>
  <c r="L520" i="20"/>
  <c r="M520" i="20"/>
  <c r="N520" i="20"/>
  <c r="X520" i="20" s="1"/>
  <c r="AE520" i="20"/>
  <c r="AF520" i="20"/>
  <c r="AG520" i="20"/>
  <c r="B521" i="20"/>
  <c r="J521" i="20"/>
  <c r="K521" i="20"/>
  <c r="L521" i="20"/>
  <c r="M521" i="20"/>
  <c r="N521" i="20"/>
  <c r="AE521" i="20"/>
  <c r="AF521" i="20"/>
  <c r="AG521" i="20"/>
  <c r="AB521" i="20" s="1"/>
  <c r="B522" i="20"/>
  <c r="J522" i="20"/>
  <c r="K522" i="20"/>
  <c r="L522" i="20"/>
  <c r="M522" i="20"/>
  <c r="N522" i="20"/>
  <c r="T522" i="20" s="1"/>
  <c r="AE522" i="20"/>
  <c r="AF522" i="20"/>
  <c r="AG522" i="20"/>
  <c r="B523" i="20"/>
  <c r="J523" i="20"/>
  <c r="K523" i="20"/>
  <c r="L523" i="20"/>
  <c r="M523" i="20"/>
  <c r="N523" i="20"/>
  <c r="X523" i="20" s="1"/>
  <c r="AB523" i="20"/>
  <c r="AE523" i="20"/>
  <c r="AF523" i="20"/>
  <c r="AG523" i="20"/>
  <c r="B524" i="20"/>
  <c r="J524" i="20"/>
  <c r="K524" i="20"/>
  <c r="L524" i="20"/>
  <c r="M524" i="20"/>
  <c r="N524" i="20"/>
  <c r="AE524" i="20"/>
  <c r="AF524" i="20"/>
  <c r="AG524" i="20"/>
  <c r="B525" i="20"/>
  <c r="J525" i="20"/>
  <c r="K525" i="20"/>
  <c r="L525" i="20"/>
  <c r="M525" i="20"/>
  <c r="N525" i="20"/>
  <c r="X525" i="20" s="1"/>
  <c r="AE525" i="20"/>
  <c r="T525" i="20" s="1"/>
  <c r="AF525" i="20"/>
  <c r="AG525" i="20"/>
  <c r="AB525" i="20" s="1"/>
  <c r="B526" i="20"/>
  <c r="J526" i="20"/>
  <c r="K526" i="20"/>
  <c r="L526" i="20"/>
  <c r="M526" i="20"/>
  <c r="N526" i="20"/>
  <c r="AB526" i="20" s="1"/>
  <c r="AE526" i="20"/>
  <c r="AF526" i="20"/>
  <c r="AG526" i="20"/>
  <c r="B527" i="20"/>
  <c r="J527" i="20"/>
  <c r="K527" i="20"/>
  <c r="L527" i="20"/>
  <c r="M527" i="20"/>
  <c r="N527" i="20"/>
  <c r="AB527" i="20" s="1"/>
  <c r="AE527" i="20"/>
  <c r="AF527" i="20"/>
  <c r="AG527" i="20"/>
  <c r="B528" i="20"/>
  <c r="J528" i="20"/>
  <c r="K528" i="20"/>
  <c r="L528" i="20"/>
  <c r="M528" i="20"/>
  <c r="N528" i="20"/>
  <c r="AE528" i="20"/>
  <c r="AF528" i="20"/>
  <c r="AG528" i="20"/>
  <c r="B529" i="20"/>
  <c r="J529" i="20"/>
  <c r="K529" i="20"/>
  <c r="L529" i="20"/>
  <c r="M529" i="20"/>
  <c r="N529" i="20"/>
  <c r="T529" i="20"/>
  <c r="AE529" i="20"/>
  <c r="AF529" i="20"/>
  <c r="AG529" i="20"/>
  <c r="B530" i="20"/>
  <c r="J530" i="20"/>
  <c r="K530" i="20"/>
  <c r="L530" i="20"/>
  <c r="M530" i="20"/>
  <c r="N530" i="20"/>
  <c r="AE530" i="20"/>
  <c r="AF530" i="20"/>
  <c r="AG530" i="20"/>
  <c r="B531" i="20"/>
  <c r="J531" i="20"/>
  <c r="K531" i="20"/>
  <c r="L531" i="20"/>
  <c r="M531" i="20"/>
  <c r="N531" i="20"/>
  <c r="X531" i="20" s="1"/>
  <c r="AE531" i="20"/>
  <c r="T531" i="20" s="1"/>
  <c r="AF531" i="20"/>
  <c r="AG531" i="20"/>
  <c r="B532" i="20"/>
  <c r="J532" i="20"/>
  <c r="K532" i="20"/>
  <c r="L532" i="20"/>
  <c r="M532" i="20"/>
  <c r="N532" i="20"/>
  <c r="AE532" i="20"/>
  <c r="AF532" i="20"/>
  <c r="X532" i="20" s="1"/>
  <c r="AG532" i="20"/>
  <c r="B533" i="20"/>
  <c r="J533" i="20"/>
  <c r="K533" i="20"/>
  <c r="L533" i="20"/>
  <c r="M533" i="20"/>
  <c r="N533" i="20"/>
  <c r="X533" i="20"/>
  <c r="AE533" i="20"/>
  <c r="AF533" i="20"/>
  <c r="AG533" i="20"/>
  <c r="AB533" i="20" s="1"/>
  <c r="B534" i="20"/>
  <c r="J534" i="20"/>
  <c r="K534" i="20"/>
  <c r="L534" i="20"/>
  <c r="M534" i="20"/>
  <c r="N534" i="20"/>
  <c r="AE534" i="20"/>
  <c r="AF534" i="20"/>
  <c r="AG534" i="20"/>
  <c r="B535" i="20"/>
  <c r="J535" i="20"/>
  <c r="K535" i="20"/>
  <c r="L535" i="20"/>
  <c r="M535" i="20"/>
  <c r="N535" i="20"/>
  <c r="AE535" i="20"/>
  <c r="AF535" i="20"/>
  <c r="AG535" i="20"/>
  <c r="B536" i="20"/>
  <c r="J536" i="20"/>
  <c r="K536" i="20"/>
  <c r="L536" i="20"/>
  <c r="M536" i="20"/>
  <c r="N536" i="20"/>
  <c r="AB536" i="20" s="1"/>
  <c r="AE536" i="20"/>
  <c r="AF536" i="20"/>
  <c r="AG536" i="20"/>
  <c r="B537" i="20"/>
  <c r="J537" i="20"/>
  <c r="K537" i="20"/>
  <c r="L537" i="20"/>
  <c r="M537" i="20"/>
  <c r="N537" i="20"/>
  <c r="AE537" i="20"/>
  <c r="AF537" i="20"/>
  <c r="AG537" i="20"/>
  <c r="B538" i="20"/>
  <c r="J538" i="20"/>
  <c r="K538" i="20"/>
  <c r="L538" i="20"/>
  <c r="M538" i="20"/>
  <c r="N538" i="20"/>
  <c r="AE538" i="20"/>
  <c r="AF538" i="20"/>
  <c r="AG538" i="20"/>
  <c r="B539" i="20"/>
  <c r="J539" i="20"/>
  <c r="K539" i="20"/>
  <c r="L539" i="20"/>
  <c r="M539" i="20"/>
  <c r="N539" i="20"/>
  <c r="T539" i="20"/>
  <c r="AE539" i="20"/>
  <c r="AF539" i="20"/>
  <c r="AG539" i="20"/>
  <c r="B540" i="20"/>
  <c r="J540" i="20"/>
  <c r="K540" i="20"/>
  <c r="L540" i="20"/>
  <c r="M540" i="20"/>
  <c r="N540" i="20"/>
  <c r="X540" i="20" s="1"/>
  <c r="AE540" i="20"/>
  <c r="AF540" i="20"/>
  <c r="AG540" i="20"/>
  <c r="B541" i="20"/>
  <c r="J541" i="20"/>
  <c r="K541" i="20"/>
  <c r="L541" i="20"/>
  <c r="M541" i="20"/>
  <c r="N541" i="20"/>
  <c r="T541" i="20" s="1"/>
  <c r="AE541" i="20"/>
  <c r="AF541" i="20"/>
  <c r="X541" i="20" s="1"/>
  <c r="AG541" i="20"/>
  <c r="B542" i="20"/>
  <c r="J542" i="20"/>
  <c r="K542" i="20"/>
  <c r="L542" i="20"/>
  <c r="M542" i="20"/>
  <c r="N542" i="20"/>
  <c r="AB542" i="20"/>
  <c r="AE542" i="20"/>
  <c r="T542" i="20" s="1"/>
  <c r="AF542" i="20"/>
  <c r="AG542" i="20"/>
  <c r="B543" i="20"/>
  <c r="J543" i="20"/>
  <c r="K543" i="20"/>
  <c r="L543" i="20"/>
  <c r="M543" i="20"/>
  <c r="N543" i="20"/>
  <c r="AE543" i="20"/>
  <c r="AF543" i="20"/>
  <c r="AG543" i="20"/>
  <c r="B544" i="20"/>
  <c r="J544" i="20"/>
  <c r="K544" i="20"/>
  <c r="L544" i="20"/>
  <c r="M544" i="20"/>
  <c r="N544" i="20"/>
  <c r="T544" i="20" s="1"/>
  <c r="AE544" i="20"/>
  <c r="AF544" i="20"/>
  <c r="AG544" i="20"/>
  <c r="B545" i="20"/>
  <c r="J545" i="20"/>
  <c r="K545" i="20"/>
  <c r="L545" i="20"/>
  <c r="M545" i="20"/>
  <c r="N545" i="20"/>
  <c r="T545" i="20" s="1"/>
  <c r="AE545" i="20"/>
  <c r="AF545" i="20"/>
  <c r="AG545" i="20"/>
  <c r="B546" i="20"/>
  <c r="J546" i="20"/>
  <c r="K546" i="20"/>
  <c r="L546" i="20"/>
  <c r="M546" i="20"/>
  <c r="N546" i="20"/>
  <c r="AE546" i="20"/>
  <c r="AF546" i="20"/>
  <c r="AG546" i="20"/>
  <c r="B547" i="20"/>
  <c r="J547" i="20"/>
  <c r="K547" i="20"/>
  <c r="L547" i="20"/>
  <c r="M547" i="20"/>
  <c r="N547" i="20"/>
  <c r="AE547" i="20"/>
  <c r="AF547" i="20"/>
  <c r="AG547" i="20"/>
  <c r="B548" i="20"/>
  <c r="J548" i="20"/>
  <c r="K548" i="20"/>
  <c r="L548" i="20"/>
  <c r="M548" i="20"/>
  <c r="N548" i="20"/>
  <c r="T548" i="20" s="1"/>
  <c r="AE548" i="20"/>
  <c r="AF548" i="20"/>
  <c r="X548" i="20" s="1"/>
  <c r="AG548" i="20"/>
  <c r="AB548" i="20" s="1"/>
  <c r="B549" i="20"/>
  <c r="J549" i="20"/>
  <c r="K549" i="20"/>
  <c r="L549" i="20"/>
  <c r="M549" i="20"/>
  <c r="N549" i="20"/>
  <c r="AE549" i="20"/>
  <c r="AF549" i="20"/>
  <c r="X549" i="20" s="1"/>
  <c r="AG549" i="20"/>
  <c r="B550" i="20"/>
  <c r="J550" i="20"/>
  <c r="K550" i="20"/>
  <c r="L550" i="20"/>
  <c r="M550" i="20"/>
  <c r="N550" i="20"/>
  <c r="AE550" i="20"/>
  <c r="AF550" i="20"/>
  <c r="AG550" i="20"/>
  <c r="B551" i="20"/>
  <c r="J551" i="20"/>
  <c r="K551" i="20"/>
  <c r="L551" i="20"/>
  <c r="M551" i="20"/>
  <c r="N551" i="20"/>
  <c r="T551" i="20" s="1"/>
  <c r="AE551" i="20"/>
  <c r="AF551" i="20"/>
  <c r="AG551" i="20"/>
  <c r="B552" i="20"/>
  <c r="J552" i="20"/>
  <c r="K552" i="20"/>
  <c r="L552" i="20"/>
  <c r="M552" i="20"/>
  <c r="N552" i="20"/>
  <c r="AB552" i="20" s="1"/>
  <c r="AE552" i="20"/>
  <c r="AF552" i="20"/>
  <c r="AG552" i="20"/>
  <c r="B553" i="20"/>
  <c r="J553" i="20"/>
  <c r="K553" i="20"/>
  <c r="L553" i="20"/>
  <c r="M553" i="20"/>
  <c r="N553" i="20"/>
  <c r="AE553" i="20"/>
  <c r="AF553" i="20"/>
  <c r="AG553" i="20"/>
  <c r="B554" i="20"/>
  <c r="J554" i="20"/>
  <c r="K554" i="20"/>
  <c r="L554" i="20"/>
  <c r="M554" i="20"/>
  <c r="N554" i="20"/>
  <c r="AE554" i="20"/>
  <c r="AF554" i="20"/>
  <c r="AG554" i="20"/>
  <c r="B555" i="20"/>
  <c r="J555" i="20"/>
  <c r="K555" i="20"/>
  <c r="L555" i="20"/>
  <c r="M555" i="20"/>
  <c r="N555" i="20"/>
  <c r="T555" i="20" s="1"/>
  <c r="AE555" i="20"/>
  <c r="AF555" i="20"/>
  <c r="X555" i="20" s="1"/>
  <c r="AG555" i="20"/>
  <c r="AB555" i="20" s="1"/>
  <c r="B556" i="20"/>
  <c r="J556" i="20"/>
  <c r="K556" i="20"/>
  <c r="L556" i="20"/>
  <c r="M556" i="20"/>
  <c r="N556" i="20"/>
  <c r="AE556" i="20"/>
  <c r="AF556" i="20"/>
  <c r="AG556" i="20"/>
  <c r="B557" i="20"/>
  <c r="J557" i="20"/>
  <c r="K557" i="20"/>
  <c r="L557" i="20"/>
  <c r="M557" i="20"/>
  <c r="N557" i="20"/>
  <c r="X557" i="20" s="1"/>
  <c r="AE557" i="20"/>
  <c r="AF557" i="20"/>
  <c r="AG557" i="20"/>
  <c r="B558" i="20"/>
  <c r="J558" i="20"/>
  <c r="K558" i="20"/>
  <c r="L558" i="20"/>
  <c r="M558" i="20"/>
  <c r="N558" i="20"/>
  <c r="AB558" i="20" s="1"/>
  <c r="AE558" i="20"/>
  <c r="AF558" i="20"/>
  <c r="AG558" i="20"/>
  <c r="B559" i="20"/>
  <c r="J559" i="20"/>
  <c r="K559" i="20"/>
  <c r="L559" i="20"/>
  <c r="M559" i="20"/>
  <c r="N559" i="20"/>
  <c r="T559" i="20" s="1"/>
  <c r="AE559" i="20"/>
  <c r="AF559" i="20"/>
  <c r="AG559" i="20"/>
  <c r="B560" i="20"/>
  <c r="J560" i="20"/>
  <c r="K560" i="20"/>
  <c r="L560" i="20"/>
  <c r="M560" i="20"/>
  <c r="N560" i="20"/>
  <c r="X560" i="20"/>
  <c r="AE560" i="20"/>
  <c r="AF560" i="20"/>
  <c r="AG560" i="20"/>
  <c r="B561" i="20"/>
  <c r="J561" i="20"/>
  <c r="K561" i="20"/>
  <c r="L561" i="20"/>
  <c r="M561" i="20"/>
  <c r="N561" i="20"/>
  <c r="AB561" i="20" s="1"/>
  <c r="AE561" i="20"/>
  <c r="AF561" i="20"/>
  <c r="AG561" i="20"/>
  <c r="B562" i="20"/>
  <c r="J562" i="20"/>
  <c r="K562" i="20"/>
  <c r="L562" i="20"/>
  <c r="M562" i="20"/>
  <c r="N562" i="20"/>
  <c r="AE562" i="20"/>
  <c r="AF562" i="20"/>
  <c r="AG562" i="20"/>
  <c r="AB562" i="20" s="1"/>
  <c r="B563" i="20"/>
  <c r="J563" i="20"/>
  <c r="K563" i="20"/>
  <c r="L563" i="20"/>
  <c r="M563" i="20"/>
  <c r="N563" i="20"/>
  <c r="AB563" i="20" s="1"/>
  <c r="AE563" i="20"/>
  <c r="T563" i="20" s="1"/>
  <c r="AF563" i="20"/>
  <c r="AG563" i="20"/>
  <c r="B564" i="20"/>
  <c r="J564" i="20"/>
  <c r="K564" i="20"/>
  <c r="L564" i="20"/>
  <c r="M564" i="20"/>
  <c r="N564" i="20"/>
  <c r="AE564" i="20"/>
  <c r="AF564" i="20"/>
  <c r="AG564" i="20"/>
  <c r="B565" i="20"/>
  <c r="J565" i="20"/>
  <c r="K565" i="20"/>
  <c r="L565" i="20"/>
  <c r="M565" i="20"/>
  <c r="N565" i="20"/>
  <c r="X565" i="20" s="1"/>
  <c r="AE565" i="20"/>
  <c r="AF565" i="20"/>
  <c r="AG565" i="20"/>
  <c r="B566" i="20"/>
  <c r="J566" i="20"/>
  <c r="K566" i="20"/>
  <c r="L566" i="20"/>
  <c r="M566" i="20"/>
  <c r="N566" i="20"/>
  <c r="AE566" i="20"/>
  <c r="AF566" i="20"/>
  <c r="AG566" i="20"/>
  <c r="B567" i="20"/>
  <c r="J567" i="20"/>
  <c r="K567" i="20"/>
  <c r="L567" i="20"/>
  <c r="M567" i="20"/>
  <c r="N567" i="20"/>
  <c r="T567" i="20" s="1"/>
  <c r="AE567" i="20"/>
  <c r="AF567" i="20"/>
  <c r="AG567" i="20"/>
  <c r="B568" i="20"/>
  <c r="J568" i="20"/>
  <c r="K568" i="20"/>
  <c r="L568" i="20"/>
  <c r="M568" i="20"/>
  <c r="N568" i="20"/>
  <c r="X568" i="20"/>
  <c r="AE568" i="20"/>
  <c r="AF568" i="20"/>
  <c r="AG568" i="20"/>
  <c r="AB568" i="20" s="1"/>
  <c r="B569" i="20"/>
  <c r="J569" i="20"/>
  <c r="K569" i="20"/>
  <c r="L569" i="20"/>
  <c r="M569" i="20"/>
  <c r="N569" i="20"/>
  <c r="AE569" i="20"/>
  <c r="AF569" i="20"/>
  <c r="AG569" i="20"/>
  <c r="B570" i="20"/>
  <c r="J570" i="20"/>
  <c r="K570" i="20"/>
  <c r="L570" i="20"/>
  <c r="M570" i="20"/>
  <c r="N570" i="20"/>
  <c r="AE570" i="20"/>
  <c r="T570" i="20" s="1"/>
  <c r="AF570" i="20"/>
  <c r="AG570" i="20"/>
  <c r="B571" i="20"/>
  <c r="J571" i="20"/>
  <c r="K571" i="20"/>
  <c r="L571" i="20"/>
  <c r="M571" i="20"/>
  <c r="N571" i="20"/>
  <c r="AE571" i="20"/>
  <c r="AF571" i="20"/>
  <c r="AG571" i="20"/>
  <c r="B572" i="20"/>
  <c r="J572" i="20"/>
  <c r="K572" i="20"/>
  <c r="L572" i="20"/>
  <c r="M572" i="20"/>
  <c r="N572" i="20"/>
  <c r="X572" i="20" s="1"/>
  <c r="AE572" i="20"/>
  <c r="AF572" i="20"/>
  <c r="AG572" i="20"/>
  <c r="B573" i="20"/>
  <c r="J573" i="20"/>
  <c r="K573" i="20"/>
  <c r="L573" i="20"/>
  <c r="M573" i="20"/>
  <c r="N573" i="20"/>
  <c r="AE573" i="20"/>
  <c r="AF573" i="20"/>
  <c r="AG573" i="20"/>
  <c r="B574" i="20"/>
  <c r="J574" i="20"/>
  <c r="K574" i="20"/>
  <c r="L574" i="20"/>
  <c r="M574" i="20"/>
  <c r="N574" i="20"/>
  <c r="AE574" i="20"/>
  <c r="AF574" i="20"/>
  <c r="AG574" i="20"/>
  <c r="B575" i="20"/>
  <c r="J575" i="20"/>
  <c r="K575" i="20"/>
  <c r="L575" i="20"/>
  <c r="M575" i="20"/>
  <c r="N575" i="20"/>
  <c r="X575" i="20"/>
  <c r="AE575" i="20"/>
  <c r="AF575" i="20"/>
  <c r="AG575" i="20"/>
  <c r="AB575" i="20" s="1"/>
  <c r="B576" i="20"/>
  <c r="J576" i="20"/>
  <c r="K576" i="20"/>
  <c r="L576" i="20"/>
  <c r="M576" i="20"/>
  <c r="N576" i="20"/>
  <c r="AB576" i="20" s="1"/>
  <c r="AE576" i="20"/>
  <c r="AF576" i="20"/>
  <c r="AG576" i="20"/>
  <c r="B577" i="20"/>
  <c r="J577" i="20"/>
  <c r="K577" i="20"/>
  <c r="L577" i="20"/>
  <c r="M577" i="20"/>
  <c r="N577" i="20"/>
  <c r="AE577" i="20"/>
  <c r="AF577" i="20"/>
  <c r="AG577" i="20"/>
  <c r="B578" i="20"/>
  <c r="J578" i="20"/>
  <c r="K578" i="20"/>
  <c r="L578" i="20"/>
  <c r="M578" i="20"/>
  <c r="N578" i="20"/>
  <c r="T578" i="20" s="1"/>
  <c r="AE578" i="20"/>
  <c r="AF578" i="20"/>
  <c r="AG578" i="20"/>
  <c r="B579" i="20"/>
  <c r="J579" i="20"/>
  <c r="K579" i="20"/>
  <c r="L579" i="20"/>
  <c r="M579" i="20"/>
  <c r="N579" i="20"/>
  <c r="X579" i="20" s="1"/>
  <c r="AE579" i="20"/>
  <c r="AF579" i="20"/>
  <c r="AG579" i="20"/>
  <c r="B580" i="20"/>
  <c r="J580" i="20"/>
  <c r="K580" i="20"/>
  <c r="L580" i="20"/>
  <c r="M580" i="20"/>
  <c r="N580" i="20"/>
  <c r="T580" i="20" s="1"/>
  <c r="AE580" i="20"/>
  <c r="AF580" i="20"/>
  <c r="AG580" i="20"/>
  <c r="B581" i="20"/>
  <c r="J581" i="20"/>
  <c r="K581" i="20"/>
  <c r="L581" i="20"/>
  <c r="M581" i="20"/>
  <c r="N581" i="20"/>
  <c r="AE581" i="20"/>
  <c r="AF581" i="20"/>
  <c r="AG581" i="20"/>
  <c r="B582" i="20"/>
  <c r="J582" i="20"/>
  <c r="K582" i="20"/>
  <c r="L582" i="20"/>
  <c r="M582" i="20"/>
  <c r="N582" i="20"/>
  <c r="X582" i="20" s="1"/>
  <c r="AE582" i="20"/>
  <c r="AF582" i="20"/>
  <c r="AG582" i="20"/>
  <c r="B583" i="20"/>
  <c r="J583" i="20"/>
  <c r="K583" i="20"/>
  <c r="L583" i="20"/>
  <c r="M583" i="20"/>
  <c r="N583" i="20"/>
  <c r="AE583" i="20"/>
  <c r="AF583" i="20"/>
  <c r="AG583" i="20"/>
  <c r="B584" i="20"/>
  <c r="J584" i="20"/>
  <c r="K584" i="20"/>
  <c r="L584" i="20"/>
  <c r="M584" i="20"/>
  <c r="N584" i="20"/>
  <c r="X584" i="20" s="1"/>
  <c r="AB584" i="20"/>
  <c r="AE584" i="20"/>
  <c r="T584" i="20" s="1"/>
  <c r="AF584" i="20"/>
  <c r="AG584" i="20"/>
  <c r="B585" i="20"/>
  <c r="J585" i="20"/>
  <c r="K585" i="20"/>
  <c r="L585" i="20"/>
  <c r="M585" i="20"/>
  <c r="N585" i="20"/>
  <c r="AE585" i="20"/>
  <c r="AF585" i="20"/>
  <c r="AG585" i="20"/>
  <c r="B586" i="20"/>
  <c r="J586" i="20"/>
  <c r="K586" i="20"/>
  <c r="L586" i="20"/>
  <c r="M586" i="20"/>
  <c r="N586" i="20"/>
  <c r="T586" i="20" s="1"/>
  <c r="AE586" i="20"/>
  <c r="AF586" i="20"/>
  <c r="AG586" i="20"/>
  <c r="B587" i="20"/>
  <c r="J587" i="20"/>
  <c r="K587" i="20"/>
  <c r="L587" i="20"/>
  <c r="M587" i="20"/>
  <c r="N587" i="20"/>
  <c r="X587" i="20" s="1"/>
  <c r="AE587" i="20"/>
  <c r="AF587" i="20"/>
  <c r="AG587" i="20"/>
  <c r="B588" i="20"/>
  <c r="J588" i="20"/>
  <c r="K588" i="20"/>
  <c r="L588" i="20"/>
  <c r="M588" i="20"/>
  <c r="N588" i="20"/>
  <c r="X588" i="20" s="1"/>
  <c r="AE588" i="20"/>
  <c r="AF588" i="20"/>
  <c r="AG588" i="20"/>
  <c r="B589" i="20"/>
  <c r="J589" i="20"/>
  <c r="K589" i="20"/>
  <c r="L589" i="20"/>
  <c r="M589" i="20"/>
  <c r="N589" i="20"/>
  <c r="AB589" i="20" s="1"/>
  <c r="AE589" i="20"/>
  <c r="AF589" i="20"/>
  <c r="AG589" i="20"/>
  <c r="B590" i="20"/>
  <c r="J590" i="20"/>
  <c r="K590" i="20"/>
  <c r="L590" i="20"/>
  <c r="M590" i="20"/>
  <c r="N590" i="20"/>
  <c r="T590" i="20" s="1"/>
  <c r="AE590" i="20"/>
  <c r="AF590" i="20"/>
  <c r="AG590" i="20"/>
  <c r="B591" i="20"/>
  <c r="J591" i="20"/>
  <c r="K591" i="20"/>
  <c r="L591" i="20"/>
  <c r="M591" i="20"/>
  <c r="N591" i="20"/>
  <c r="T591" i="20" s="1"/>
  <c r="AE591" i="20"/>
  <c r="AF591" i="20"/>
  <c r="AG591" i="20"/>
  <c r="B592" i="20"/>
  <c r="J592" i="20"/>
  <c r="K592" i="20"/>
  <c r="L592" i="20"/>
  <c r="M592" i="20"/>
  <c r="N592" i="20"/>
  <c r="X592" i="20" s="1"/>
  <c r="AE592" i="20"/>
  <c r="AF592" i="20"/>
  <c r="AG592" i="20"/>
  <c r="B593" i="20"/>
  <c r="J593" i="20"/>
  <c r="K593" i="20"/>
  <c r="L593" i="20"/>
  <c r="M593" i="20"/>
  <c r="N593" i="20"/>
  <c r="AE593" i="20"/>
  <c r="AF593" i="20"/>
  <c r="AG593" i="20"/>
  <c r="B594" i="20"/>
  <c r="J594" i="20"/>
  <c r="K594" i="20"/>
  <c r="L594" i="20"/>
  <c r="M594" i="20"/>
  <c r="N594" i="20"/>
  <c r="AE594" i="20"/>
  <c r="T594" i="20" s="1"/>
  <c r="AF594" i="20"/>
  <c r="AG594" i="20"/>
  <c r="AB594" i="20" s="1"/>
  <c r="B595" i="20"/>
  <c r="J595" i="20"/>
  <c r="K595" i="20"/>
  <c r="L595" i="20"/>
  <c r="M595" i="20"/>
  <c r="N595" i="20"/>
  <c r="AE595" i="20"/>
  <c r="AF595" i="20"/>
  <c r="AG595" i="20"/>
  <c r="B596" i="20"/>
  <c r="J596" i="20"/>
  <c r="K596" i="20"/>
  <c r="L596" i="20"/>
  <c r="M596" i="20"/>
  <c r="N596" i="20"/>
  <c r="AB596" i="20" s="1"/>
  <c r="AE596" i="20"/>
  <c r="AF596" i="20"/>
  <c r="AG596" i="20"/>
  <c r="B597" i="20"/>
  <c r="J597" i="20"/>
  <c r="K597" i="20"/>
  <c r="L597" i="20"/>
  <c r="M597" i="20"/>
  <c r="N597" i="20"/>
  <c r="AB597" i="20" s="1"/>
  <c r="AE597" i="20"/>
  <c r="AF597" i="20"/>
  <c r="AG597" i="20"/>
  <c r="B598" i="20"/>
  <c r="J598" i="20"/>
  <c r="K598" i="20"/>
  <c r="L598" i="20"/>
  <c r="M598" i="20"/>
  <c r="N598" i="20"/>
  <c r="T598" i="20"/>
  <c r="AE598" i="20"/>
  <c r="AF598" i="20"/>
  <c r="AG598" i="20"/>
  <c r="AB598" i="20" s="1"/>
  <c r="B599" i="20"/>
  <c r="J599" i="20"/>
  <c r="K599" i="20"/>
  <c r="L599" i="20"/>
  <c r="M599" i="20"/>
  <c r="N599" i="20"/>
  <c r="T599" i="20" s="1"/>
  <c r="AE599" i="20"/>
  <c r="AF599" i="20"/>
  <c r="AG599" i="20"/>
  <c r="B600" i="20"/>
  <c r="J600" i="20"/>
  <c r="K600" i="20"/>
  <c r="L600" i="20"/>
  <c r="M600" i="20"/>
  <c r="N600" i="20"/>
  <c r="X600" i="20" s="1"/>
  <c r="AE600" i="20"/>
  <c r="AF600" i="20"/>
  <c r="AG600" i="20"/>
  <c r="B601" i="20"/>
  <c r="J601" i="20"/>
  <c r="K601" i="20"/>
  <c r="L601" i="20"/>
  <c r="M601" i="20"/>
  <c r="N601" i="20"/>
  <c r="AE601" i="20"/>
  <c r="AF601" i="20"/>
  <c r="X601" i="20" s="1"/>
  <c r="AG601" i="20"/>
  <c r="B602" i="20"/>
  <c r="J602" i="20"/>
  <c r="K602" i="20"/>
  <c r="L602" i="20"/>
  <c r="M602" i="20"/>
  <c r="N602" i="20"/>
  <c r="AE602" i="20"/>
  <c r="T602" i="20" s="1"/>
  <c r="AF602" i="20"/>
  <c r="AG602" i="20"/>
  <c r="B603" i="20"/>
  <c r="J603" i="20"/>
  <c r="K603" i="20"/>
  <c r="L603" i="20"/>
  <c r="M603" i="20"/>
  <c r="N603" i="20"/>
  <c r="AE603" i="20"/>
  <c r="AF603" i="20"/>
  <c r="AG603" i="20"/>
  <c r="B604" i="20"/>
  <c r="J604" i="20"/>
  <c r="K604" i="20"/>
  <c r="L604" i="20"/>
  <c r="M604" i="20"/>
  <c r="N604" i="20"/>
  <c r="AB604" i="20" s="1"/>
  <c r="AE604" i="20"/>
  <c r="AF604" i="20"/>
  <c r="AG604" i="20"/>
  <c r="B605" i="20"/>
  <c r="J605" i="20"/>
  <c r="K605" i="20"/>
  <c r="L605" i="20"/>
  <c r="M605" i="20"/>
  <c r="N605" i="20"/>
  <c r="AB605" i="20" s="1"/>
  <c r="AE605" i="20"/>
  <c r="AF605" i="20"/>
  <c r="AG605" i="20"/>
  <c r="B606" i="20"/>
  <c r="J606" i="20"/>
  <c r="K606" i="20"/>
  <c r="L606" i="20"/>
  <c r="M606" i="20"/>
  <c r="N606" i="20"/>
  <c r="T606" i="20" s="1"/>
  <c r="AE606" i="20"/>
  <c r="AF606" i="20"/>
  <c r="AG606" i="20"/>
  <c r="B607" i="20"/>
  <c r="J607" i="20"/>
  <c r="K607" i="20"/>
  <c r="L607" i="20"/>
  <c r="M607" i="20"/>
  <c r="N607" i="20"/>
  <c r="T607" i="20" s="1"/>
  <c r="AE607" i="20"/>
  <c r="AF607" i="20"/>
  <c r="AG607" i="20"/>
  <c r="B608" i="20"/>
  <c r="J608" i="20"/>
  <c r="K608" i="20"/>
  <c r="L608" i="20"/>
  <c r="M608" i="20"/>
  <c r="N608" i="20"/>
  <c r="X608" i="20"/>
  <c r="AE608" i="20"/>
  <c r="T608" i="20" s="1"/>
  <c r="AF608" i="20"/>
  <c r="AG608" i="20"/>
  <c r="B609" i="20"/>
  <c r="J609" i="20"/>
  <c r="K609" i="20"/>
  <c r="L609" i="20"/>
  <c r="M609" i="20"/>
  <c r="N609" i="20"/>
  <c r="AE609" i="20"/>
  <c r="AF609" i="20"/>
  <c r="AG609" i="20"/>
  <c r="B610" i="20"/>
  <c r="J610" i="20"/>
  <c r="K610" i="20"/>
  <c r="L610" i="20"/>
  <c r="M610" i="20"/>
  <c r="N610" i="20"/>
  <c r="AE610" i="20"/>
  <c r="AF610" i="20"/>
  <c r="AG610" i="20"/>
  <c r="B611" i="20"/>
  <c r="J611" i="20"/>
  <c r="K611" i="20"/>
  <c r="L611" i="20"/>
  <c r="M611" i="20"/>
  <c r="N611" i="20"/>
  <c r="AE611" i="20"/>
  <c r="AF611" i="20"/>
  <c r="AG611" i="20"/>
  <c r="B612" i="20"/>
  <c r="J612" i="20"/>
  <c r="K612" i="20"/>
  <c r="L612" i="20"/>
  <c r="M612" i="20"/>
  <c r="N612" i="20"/>
  <c r="AB612" i="20" s="1"/>
  <c r="AE612" i="20"/>
  <c r="AF612" i="20"/>
  <c r="AG612" i="20"/>
  <c r="B613" i="20"/>
  <c r="J613" i="20"/>
  <c r="K613" i="20"/>
  <c r="L613" i="20"/>
  <c r="M613" i="20"/>
  <c r="N613" i="20"/>
  <c r="AB613" i="20" s="1"/>
  <c r="AE613" i="20"/>
  <c r="AF613" i="20"/>
  <c r="AG613" i="20"/>
  <c r="B614" i="20"/>
  <c r="J614" i="20"/>
  <c r="K614" i="20"/>
  <c r="L614" i="20"/>
  <c r="M614" i="20"/>
  <c r="N614" i="20"/>
  <c r="T614" i="20"/>
  <c r="AE614" i="20"/>
  <c r="AF614" i="20"/>
  <c r="AG614" i="20"/>
  <c r="AB614" i="20" s="1"/>
  <c r="B615" i="20"/>
  <c r="J615" i="20"/>
  <c r="K615" i="20"/>
  <c r="L615" i="20"/>
  <c r="M615" i="20"/>
  <c r="N615" i="20"/>
  <c r="T615" i="20" s="1"/>
  <c r="AE615" i="20"/>
  <c r="AF615" i="20"/>
  <c r="AG615" i="20"/>
  <c r="B616" i="20"/>
  <c r="J616" i="20"/>
  <c r="K616" i="20"/>
  <c r="L616" i="20"/>
  <c r="M616" i="20"/>
  <c r="N616" i="20"/>
  <c r="X616" i="20" s="1"/>
  <c r="AE616" i="20"/>
  <c r="AF616" i="20"/>
  <c r="AG616" i="20"/>
  <c r="B617" i="20"/>
  <c r="J617" i="20"/>
  <c r="K617" i="20"/>
  <c r="L617" i="20"/>
  <c r="M617" i="20"/>
  <c r="N617" i="20"/>
  <c r="AE617" i="20"/>
  <c r="AF617" i="20"/>
  <c r="AG617" i="20"/>
  <c r="B618" i="20"/>
  <c r="J618" i="20"/>
  <c r="K618" i="20"/>
  <c r="L618" i="20"/>
  <c r="M618" i="20"/>
  <c r="N618" i="20"/>
  <c r="AE618" i="20"/>
  <c r="AF618" i="20"/>
  <c r="AG618" i="20"/>
  <c r="AB618" i="20" s="1"/>
  <c r="B619" i="20"/>
  <c r="J619" i="20"/>
  <c r="K619" i="20"/>
  <c r="L619" i="20"/>
  <c r="M619" i="20"/>
  <c r="N619" i="20"/>
  <c r="AE619" i="20"/>
  <c r="AF619" i="20"/>
  <c r="AG619" i="20"/>
  <c r="B620" i="20"/>
  <c r="J620" i="20"/>
  <c r="K620" i="20"/>
  <c r="L620" i="20"/>
  <c r="M620" i="20"/>
  <c r="N620" i="20"/>
  <c r="AB620" i="20" s="1"/>
  <c r="AE620" i="20"/>
  <c r="AF620" i="20"/>
  <c r="AG620" i="20"/>
  <c r="B621" i="20"/>
  <c r="J621" i="20"/>
  <c r="K621" i="20"/>
  <c r="L621" i="20"/>
  <c r="M621" i="20"/>
  <c r="N621" i="20"/>
  <c r="AB621" i="20" s="1"/>
  <c r="AE621" i="20"/>
  <c r="AF621" i="20"/>
  <c r="AG621" i="20"/>
  <c r="B622" i="20"/>
  <c r="J622" i="20"/>
  <c r="K622" i="20"/>
  <c r="L622" i="20"/>
  <c r="M622" i="20"/>
  <c r="N622" i="20"/>
  <c r="T622" i="20" s="1"/>
  <c r="AE622" i="20"/>
  <c r="AF622" i="20"/>
  <c r="AG622" i="20"/>
  <c r="B623" i="20"/>
  <c r="J623" i="20"/>
  <c r="K623" i="20"/>
  <c r="L623" i="20"/>
  <c r="M623" i="20"/>
  <c r="N623" i="20"/>
  <c r="T623" i="20" s="1"/>
  <c r="AE623" i="20"/>
  <c r="AF623" i="20"/>
  <c r="AG623" i="20"/>
  <c r="B624" i="20"/>
  <c r="J624" i="20"/>
  <c r="K624" i="20"/>
  <c r="L624" i="20"/>
  <c r="M624" i="20"/>
  <c r="N624" i="20"/>
  <c r="X624" i="20" s="1"/>
  <c r="AE624" i="20"/>
  <c r="AF624" i="20"/>
  <c r="AG624" i="20"/>
  <c r="B625" i="20"/>
  <c r="J625" i="20"/>
  <c r="K625" i="20"/>
  <c r="L625" i="20"/>
  <c r="M625" i="20"/>
  <c r="N625" i="20"/>
  <c r="AE625" i="20"/>
  <c r="AF625" i="20"/>
  <c r="AG625" i="20"/>
  <c r="B626" i="20"/>
  <c r="J626" i="20"/>
  <c r="K626" i="20"/>
  <c r="L626" i="20"/>
  <c r="M626" i="20"/>
  <c r="N626" i="20"/>
  <c r="AB626" i="20" s="1"/>
  <c r="AE626" i="20"/>
  <c r="AF626" i="20"/>
  <c r="AG626" i="20"/>
  <c r="B627" i="20"/>
  <c r="J627" i="20"/>
  <c r="K627" i="20"/>
  <c r="L627" i="20"/>
  <c r="M627" i="20"/>
  <c r="N627" i="20"/>
  <c r="AE627" i="20"/>
  <c r="AF627" i="20"/>
  <c r="AG627" i="20"/>
  <c r="B628" i="20"/>
  <c r="J628" i="20"/>
  <c r="K628" i="20"/>
  <c r="L628" i="20"/>
  <c r="M628" i="20"/>
  <c r="N628" i="20"/>
  <c r="AB628" i="20"/>
  <c r="AE628" i="20"/>
  <c r="T628" i="20" s="1"/>
  <c r="AF628" i="20"/>
  <c r="AG628" i="20"/>
  <c r="B629" i="20"/>
  <c r="J629" i="20"/>
  <c r="K629" i="20"/>
  <c r="L629" i="20"/>
  <c r="M629" i="20"/>
  <c r="N629" i="20"/>
  <c r="AB629" i="20" s="1"/>
  <c r="AE629" i="20"/>
  <c r="AF629" i="20"/>
  <c r="AG629" i="20"/>
  <c r="B630" i="20"/>
  <c r="J630" i="20"/>
  <c r="K630" i="20"/>
  <c r="L630" i="20"/>
  <c r="M630" i="20"/>
  <c r="N630" i="20"/>
  <c r="T630" i="20" s="1"/>
  <c r="AE630" i="20"/>
  <c r="AF630" i="20"/>
  <c r="AG630" i="20"/>
  <c r="B631" i="20"/>
  <c r="J631" i="20"/>
  <c r="K631" i="20"/>
  <c r="L631" i="20"/>
  <c r="M631" i="20"/>
  <c r="N631" i="20"/>
  <c r="T631" i="20" s="1"/>
  <c r="AE631" i="20"/>
  <c r="AF631" i="20"/>
  <c r="X631" i="20" s="1"/>
  <c r="AG631" i="20"/>
  <c r="B632" i="20"/>
  <c r="J632" i="20"/>
  <c r="K632" i="20"/>
  <c r="L632" i="20"/>
  <c r="M632" i="20"/>
  <c r="N632" i="20"/>
  <c r="X632" i="20"/>
  <c r="AE632" i="20"/>
  <c r="AF632" i="20"/>
  <c r="AG632" i="20"/>
  <c r="B633" i="20"/>
  <c r="J633" i="20"/>
  <c r="K633" i="20"/>
  <c r="L633" i="20"/>
  <c r="M633" i="20"/>
  <c r="N633" i="20"/>
  <c r="AE633" i="20"/>
  <c r="AF633" i="20"/>
  <c r="AG633" i="20"/>
  <c r="B634" i="20"/>
  <c r="J634" i="20"/>
  <c r="K634" i="20"/>
  <c r="L634" i="20"/>
  <c r="M634" i="20"/>
  <c r="N634" i="20"/>
  <c r="AE634" i="20"/>
  <c r="AF634" i="20"/>
  <c r="AG634" i="20"/>
  <c r="B635" i="20"/>
  <c r="J635" i="20"/>
  <c r="K635" i="20"/>
  <c r="L635" i="20"/>
  <c r="M635" i="20"/>
  <c r="N635" i="20"/>
  <c r="AE635" i="20"/>
  <c r="AF635" i="20"/>
  <c r="AG635" i="20"/>
  <c r="B636" i="20"/>
  <c r="J636" i="20"/>
  <c r="K636" i="20"/>
  <c r="L636" i="20"/>
  <c r="M636" i="20"/>
  <c r="N636" i="20"/>
  <c r="AB636" i="20" s="1"/>
  <c r="AE636" i="20"/>
  <c r="AF636" i="20"/>
  <c r="AG636" i="20"/>
  <c r="B637" i="20"/>
  <c r="J637" i="20"/>
  <c r="K637" i="20"/>
  <c r="L637" i="20"/>
  <c r="M637" i="20"/>
  <c r="N637" i="20"/>
  <c r="AB637" i="20" s="1"/>
  <c r="AE637" i="20"/>
  <c r="AF637" i="20"/>
  <c r="AG637" i="20"/>
  <c r="B638" i="20"/>
  <c r="J638" i="20"/>
  <c r="K638" i="20"/>
  <c r="L638" i="20"/>
  <c r="M638" i="20"/>
  <c r="N638" i="20"/>
  <c r="T638" i="20"/>
  <c r="AE638" i="20"/>
  <c r="AF638" i="20"/>
  <c r="AG638" i="20"/>
  <c r="AB638" i="20" s="1"/>
  <c r="B639" i="20"/>
  <c r="J639" i="20"/>
  <c r="K639" i="20"/>
  <c r="L639" i="20"/>
  <c r="M639" i="20"/>
  <c r="N639" i="20"/>
  <c r="T639" i="20" s="1"/>
  <c r="AE639" i="20"/>
  <c r="AF639" i="20"/>
  <c r="AG639" i="20"/>
  <c r="B640" i="20"/>
  <c r="J640" i="20"/>
  <c r="K640" i="20"/>
  <c r="L640" i="20"/>
  <c r="M640" i="20"/>
  <c r="N640" i="20"/>
  <c r="X640" i="20" s="1"/>
  <c r="AE640" i="20"/>
  <c r="AF640" i="20"/>
  <c r="AG640" i="20"/>
  <c r="B641" i="20"/>
  <c r="J641" i="20"/>
  <c r="K641" i="20"/>
  <c r="L641" i="20"/>
  <c r="M641" i="20"/>
  <c r="N641" i="20"/>
  <c r="AE641" i="20"/>
  <c r="AF641" i="20"/>
  <c r="X641" i="20" s="1"/>
  <c r="AG641" i="20"/>
  <c r="B642" i="20"/>
  <c r="J642" i="20"/>
  <c r="K642" i="20"/>
  <c r="L642" i="20"/>
  <c r="M642" i="20"/>
  <c r="N642" i="20"/>
  <c r="AB642" i="20"/>
  <c r="AE642" i="20"/>
  <c r="AF642" i="20"/>
  <c r="AG642" i="20"/>
  <c r="B643" i="20"/>
  <c r="J643" i="20"/>
  <c r="K643" i="20"/>
  <c r="L643" i="20"/>
  <c r="M643" i="20"/>
  <c r="N643" i="20"/>
  <c r="AE643" i="20"/>
  <c r="AF643" i="20"/>
  <c r="AG643" i="20"/>
  <c r="B644" i="20"/>
  <c r="J644" i="20"/>
  <c r="K644" i="20"/>
  <c r="L644" i="20"/>
  <c r="M644" i="20"/>
  <c r="N644" i="20"/>
  <c r="AB644" i="20" s="1"/>
  <c r="AE644" i="20"/>
  <c r="AF644" i="20"/>
  <c r="AG644" i="20"/>
  <c r="B645" i="20"/>
  <c r="J645" i="20"/>
  <c r="K645" i="20"/>
  <c r="L645" i="20"/>
  <c r="M645" i="20"/>
  <c r="N645" i="20"/>
  <c r="AB645" i="20" s="1"/>
  <c r="AE645" i="20"/>
  <c r="AF645" i="20"/>
  <c r="AG645" i="20"/>
  <c r="B646" i="20"/>
  <c r="J646" i="20"/>
  <c r="K646" i="20"/>
  <c r="L646" i="20"/>
  <c r="M646" i="20"/>
  <c r="N646" i="20"/>
  <c r="T646" i="20" s="1"/>
  <c r="AE646" i="20"/>
  <c r="AF646" i="20"/>
  <c r="AG646" i="20"/>
  <c r="B647" i="20"/>
  <c r="J647" i="20"/>
  <c r="K647" i="20"/>
  <c r="L647" i="20"/>
  <c r="M647" i="20"/>
  <c r="N647" i="20"/>
  <c r="T647" i="20" s="1"/>
  <c r="AE647" i="20"/>
  <c r="AF647" i="20"/>
  <c r="AG647" i="20"/>
  <c r="B648" i="20"/>
  <c r="J648" i="20"/>
  <c r="K648" i="20"/>
  <c r="L648" i="20"/>
  <c r="M648" i="20"/>
  <c r="N648" i="20"/>
  <c r="X648" i="20" s="1"/>
  <c r="AE648" i="20"/>
  <c r="T648" i="20" s="1"/>
  <c r="AF648" i="20"/>
  <c r="AG648" i="20"/>
  <c r="B649" i="20"/>
  <c r="J649" i="20"/>
  <c r="K649" i="20"/>
  <c r="L649" i="20"/>
  <c r="M649" i="20"/>
  <c r="N649" i="20"/>
  <c r="AB649" i="20" s="1"/>
  <c r="AE649" i="20"/>
  <c r="AF649" i="20"/>
  <c r="AG649" i="20"/>
  <c r="B650" i="20"/>
  <c r="J650" i="20"/>
  <c r="K650" i="20"/>
  <c r="L650" i="20"/>
  <c r="M650" i="20"/>
  <c r="N650" i="20"/>
  <c r="AE650" i="20"/>
  <c r="AF650" i="20"/>
  <c r="AG650" i="20"/>
  <c r="B651" i="20"/>
  <c r="J651" i="20"/>
  <c r="K651" i="20"/>
  <c r="L651" i="20"/>
  <c r="M651" i="20"/>
  <c r="N651" i="20"/>
  <c r="AE651" i="20"/>
  <c r="AF651" i="20"/>
  <c r="AG651" i="20"/>
  <c r="B652" i="20"/>
  <c r="J652" i="20"/>
  <c r="K652" i="20"/>
  <c r="L652" i="20"/>
  <c r="M652" i="20"/>
  <c r="N652" i="20"/>
  <c r="AB652" i="20" s="1"/>
  <c r="AE652" i="20"/>
  <c r="AF652" i="20"/>
  <c r="AG652" i="20"/>
  <c r="B653" i="20"/>
  <c r="J653" i="20"/>
  <c r="K653" i="20"/>
  <c r="L653" i="20"/>
  <c r="M653" i="20"/>
  <c r="N653" i="20"/>
  <c r="AE653" i="20"/>
  <c r="AF653" i="20"/>
  <c r="AG653" i="20"/>
  <c r="B654" i="20"/>
  <c r="J654" i="20"/>
  <c r="K654" i="20"/>
  <c r="L654" i="20"/>
  <c r="M654" i="20"/>
  <c r="N654" i="20"/>
  <c r="T654" i="20" s="1"/>
  <c r="AE654" i="20"/>
  <c r="AF654" i="20"/>
  <c r="X654" i="20" s="1"/>
  <c r="AG654" i="20"/>
  <c r="B655" i="20"/>
  <c r="J655" i="20"/>
  <c r="K655" i="20"/>
  <c r="L655" i="20"/>
  <c r="M655" i="20"/>
  <c r="N655" i="20"/>
  <c r="X655" i="20"/>
  <c r="AE655" i="20"/>
  <c r="AF655" i="20"/>
  <c r="AG655" i="20"/>
  <c r="AB655" i="20" s="1"/>
  <c r="B656" i="20"/>
  <c r="J656" i="20"/>
  <c r="K656" i="20"/>
  <c r="L656" i="20"/>
  <c r="M656" i="20"/>
  <c r="N656" i="20"/>
  <c r="AE656" i="20"/>
  <c r="AF656" i="20"/>
  <c r="AG656" i="20"/>
  <c r="B657" i="20"/>
  <c r="J657" i="20"/>
  <c r="K657" i="20"/>
  <c r="L657" i="20"/>
  <c r="M657" i="20"/>
  <c r="N657" i="20"/>
  <c r="AE657" i="20"/>
  <c r="AF657" i="20"/>
  <c r="AG657" i="20"/>
  <c r="B658" i="20"/>
  <c r="J658" i="20"/>
  <c r="K658" i="20"/>
  <c r="L658" i="20"/>
  <c r="M658" i="20"/>
  <c r="N658" i="20"/>
  <c r="AB658" i="20" s="1"/>
  <c r="AE658" i="20"/>
  <c r="AF658" i="20"/>
  <c r="AG658" i="20"/>
  <c r="B659" i="20"/>
  <c r="J659" i="20"/>
  <c r="K659" i="20"/>
  <c r="L659" i="20"/>
  <c r="M659" i="20"/>
  <c r="N659" i="20"/>
  <c r="AE659" i="20"/>
  <c r="AF659" i="20"/>
  <c r="AG659" i="20"/>
  <c r="B660" i="20"/>
  <c r="J660" i="20"/>
  <c r="K660" i="20"/>
  <c r="L660" i="20"/>
  <c r="M660" i="20"/>
  <c r="N660" i="20"/>
  <c r="AE660" i="20"/>
  <c r="AF660" i="20"/>
  <c r="AG660" i="20"/>
  <c r="B661" i="20"/>
  <c r="J661" i="20"/>
  <c r="K661" i="20"/>
  <c r="L661" i="20"/>
  <c r="M661" i="20"/>
  <c r="N661" i="20"/>
  <c r="AE661" i="20"/>
  <c r="AF661" i="20"/>
  <c r="X661" i="20" s="1"/>
  <c r="AG661" i="20"/>
  <c r="B662" i="20"/>
  <c r="J662" i="20"/>
  <c r="K662" i="20"/>
  <c r="L662" i="20"/>
  <c r="M662" i="20"/>
  <c r="N662" i="20"/>
  <c r="T662" i="20"/>
  <c r="AE662" i="20"/>
  <c r="AF662" i="20"/>
  <c r="AG662" i="20"/>
  <c r="B663" i="20"/>
  <c r="J663" i="20"/>
  <c r="K663" i="20"/>
  <c r="L663" i="20"/>
  <c r="M663" i="20"/>
  <c r="N663" i="20"/>
  <c r="AE663" i="20"/>
  <c r="AF663" i="20"/>
  <c r="AG663" i="20"/>
  <c r="B664" i="20"/>
  <c r="J664" i="20"/>
  <c r="K664" i="20"/>
  <c r="L664" i="20"/>
  <c r="M664" i="20"/>
  <c r="N664" i="20"/>
  <c r="X664" i="20" s="1"/>
  <c r="AE664" i="20"/>
  <c r="AF664" i="20"/>
  <c r="AG664" i="20"/>
  <c r="B665" i="20"/>
  <c r="J665" i="20"/>
  <c r="K665" i="20"/>
  <c r="L665" i="20"/>
  <c r="M665" i="20"/>
  <c r="N665" i="20"/>
  <c r="AE665" i="20"/>
  <c r="AF665" i="20"/>
  <c r="AG665" i="20"/>
  <c r="B666" i="20"/>
  <c r="J666" i="20"/>
  <c r="K666" i="20"/>
  <c r="L666" i="20"/>
  <c r="M666" i="20"/>
  <c r="N666" i="20"/>
  <c r="AE666" i="20"/>
  <c r="AF666" i="20"/>
  <c r="AG666" i="20"/>
  <c r="B667" i="20"/>
  <c r="J667" i="20"/>
  <c r="K667" i="20"/>
  <c r="L667" i="20"/>
  <c r="M667" i="20"/>
  <c r="N667" i="20"/>
  <c r="AE667" i="20"/>
  <c r="AF667" i="20"/>
  <c r="AG667" i="20"/>
  <c r="B668" i="20"/>
  <c r="J668" i="20"/>
  <c r="K668" i="20"/>
  <c r="L668" i="20"/>
  <c r="M668" i="20"/>
  <c r="N668" i="20"/>
  <c r="AB668" i="20" s="1"/>
  <c r="AE668" i="20"/>
  <c r="AF668" i="20"/>
  <c r="AG668" i="20"/>
  <c r="B669" i="20"/>
  <c r="J669" i="20"/>
  <c r="K669" i="20"/>
  <c r="L669" i="20"/>
  <c r="M669" i="20"/>
  <c r="N669" i="20"/>
  <c r="AE669" i="20"/>
  <c r="T669" i="20" s="1"/>
  <c r="AF669" i="20"/>
  <c r="AG669" i="20"/>
  <c r="B670" i="20"/>
  <c r="J670" i="20"/>
  <c r="K670" i="20"/>
  <c r="L670" i="20"/>
  <c r="M670" i="20"/>
  <c r="N670" i="20"/>
  <c r="T670" i="20" s="1"/>
  <c r="AE670" i="20"/>
  <c r="AF670" i="20"/>
  <c r="AG670" i="20"/>
  <c r="B671" i="20"/>
  <c r="J671" i="20"/>
  <c r="K671" i="20"/>
  <c r="L671" i="20"/>
  <c r="M671" i="20"/>
  <c r="N671" i="20"/>
  <c r="X671" i="20" s="1"/>
  <c r="AE671" i="20"/>
  <c r="AF671" i="20"/>
  <c r="AG671" i="20"/>
  <c r="B672" i="20"/>
  <c r="J672" i="20"/>
  <c r="K672" i="20"/>
  <c r="L672" i="20"/>
  <c r="M672" i="20"/>
  <c r="N672" i="20"/>
  <c r="AE672" i="20"/>
  <c r="AF672" i="20"/>
  <c r="AG672" i="20"/>
  <c r="B673" i="20"/>
  <c r="J673" i="20"/>
  <c r="K673" i="20"/>
  <c r="L673" i="20"/>
  <c r="M673" i="20"/>
  <c r="N673" i="20"/>
  <c r="X673" i="20" s="1"/>
  <c r="AE673" i="20"/>
  <c r="AF673" i="20"/>
  <c r="AG673" i="20"/>
  <c r="B674" i="20"/>
  <c r="J674" i="20"/>
  <c r="K674" i="20"/>
  <c r="L674" i="20"/>
  <c r="M674" i="20"/>
  <c r="N674" i="20"/>
  <c r="AB674" i="20" s="1"/>
  <c r="AE674" i="20"/>
  <c r="AF674" i="20"/>
  <c r="AG674" i="20"/>
  <c r="B675" i="20"/>
  <c r="J675" i="20"/>
  <c r="K675" i="20"/>
  <c r="L675" i="20"/>
  <c r="M675" i="20"/>
  <c r="N675" i="20"/>
  <c r="AE675" i="20"/>
  <c r="AF675" i="20"/>
  <c r="AG675" i="20"/>
  <c r="B676" i="20"/>
  <c r="J676" i="20"/>
  <c r="K676" i="20"/>
  <c r="L676" i="20"/>
  <c r="M676" i="20"/>
  <c r="N676" i="20"/>
  <c r="T676" i="20" s="1"/>
  <c r="AE676" i="20"/>
  <c r="AF676" i="20"/>
  <c r="AG676" i="20"/>
  <c r="B677" i="20"/>
  <c r="J677" i="20"/>
  <c r="K677" i="20"/>
  <c r="L677" i="20"/>
  <c r="M677" i="20"/>
  <c r="N677" i="20"/>
  <c r="T677" i="20" s="1"/>
  <c r="AE677" i="20"/>
  <c r="AF677" i="20"/>
  <c r="AG677" i="20"/>
  <c r="B678" i="20"/>
  <c r="J678" i="20"/>
  <c r="K678" i="20"/>
  <c r="L678" i="20"/>
  <c r="M678" i="20"/>
  <c r="N678" i="20"/>
  <c r="X678" i="20" s="1"/>
  <c r="AE678" i="20"/>
  <c r="AF678" i="20"/>
  <c r="AG678" i="20"/>
  <c r="B679" i="20"/>
  <c r="J679" i="20"/>
  <c r="K679" i="20"/>
  <c r="L679" i="20"/>
  <c r="M679" i="20"/>
  <c r="N679" i="20"/>
  <c r="AE679" i="20"/>
  <c r="AF679" i="20"/>
  <c r="AG679" i="20"/>
  <c r="B680" i="20"/>
  <c r="J680" i="20"/>
  <c r="K680" i="20"/>
  <c r="L680" i="20"/>
  <c r="M680" i="20"/>
  <c r="N680" i="20"/>
  <c r="X680" i="20"/>
  <c r="AE680" i="20"/>
  <c r="AF680" i="20"/>
  <c r="AG680" i="20"/>
  <c r="B681" i="20"/>
  <c r="J681" i="20"/>
  <c r="K681" i="20"/>
  <c r="L681" i="20"/>
  <c r="M681" i="20"/>
  <c r="N681" i="20"/>
  <c r="AE681" i="20"/>
  <c r="AF681" i="20"/>
  <c r="AG681" i="20"/>
  <c r="B682" i="20"/>
  <c r="J682" i="20"/>
  <c r="K682" i="20"/>
  <c r="L682" i="20"/>
  <c r="M682" i="20"/>
  <c r="N682" i="20"/>
  <c r="AE682" i="20"/>
  <c r="AF682" i="20"/>
  <c r="AG682" i="20"/>
  <c r="B683" i="20"/>
  <c r="J683" i="20"/>
  <c r="K683" i="20"/>
  <c r="L683" i="20"/>
  <c r="M683" i="20"/>
  <c r="N683" i="20"/>
  <c r="AE683" i="20"/>
  <c r="AF683" i="20"/>
  <c r="AG683" i="20"/>
  <c r="B684" i="20"/>
  <c r="J684" i="20"/>
  <c r="K684" i="20"/>
  <c r="L684" i="20"/>
  <c r="M684" i="20"/>
  <c r="N684" i="20"/>
  <c r="AE684" i="20"/>
  <c r="AF684" i="20"/>
  <c r="AG684" i="20"/>
  <c r="B685" i="20"/>
  <c r="J685" i="20"/>
  <c r="K685" i="20"/>
  <c r="L685" i="20"/>
  <c r="M685" i="20"/>
  <c r="N685" i="20"/>
  <c r="AE685" i="20"/>
  <c r="AF685" i="20"/>
  <c r="AG685" i="20"/>
  <c r="B686" i="20"/>
  <c r="J686" i="20"/>
  <c r="K686" i="20"/>
  <c r="L686" i="20"/>
  <c r="M686" i="20"/>
  <c r="N686" i="20"/>
  <c r="T686" i="20" s="1"/>
  <c r="AE686" i="20"/>
  <c r="AF686" i="20"/>
  <c r="AG686" i="20"/>
  <c r="B687" i="20"/>
  <c r="J687" i="20"/>
  <c r="K687" i="20"/>
  <c r="L687" i="20"/>
  <c r="M687" i="20"/>
  <c r="N687" i="20"/>
  <c r="AE687" i="20"/>
  <c r="T687" i="20" s="1"/>
  <c r="AF687" i="20"/>
  <c r="AG687" i="20"/>
  <c r="B688" i="20"/>
  <c r="J688" i="20"/>
  <c r="K688" i="20"/>
  <c r="L688" i="20"/>
  <c r="M688" i="20"/>
  <c r="N688" i="20"/>
  <c r="AE688" i="20"/>
  <c r="AF688" i="20"/>
  <c r="AG688" i="20"/>
  <c r="B689" i="20"/>
  <c r="J689" i="20"/>
  <c r="K689" i="20"/>
  <c r="L689" i="20"/>
  <c r="M689" i="20"/>
  <c r="N689" i="20"/>
  <c r="AE689" i="20"/>
  <c r="AF689" i="20"/>
  <c r="AG689" i="20"/>
  <c r="B690" i="20"/>
  <c r="J690" i="20"/>
  <c r="K690" i="20"/>
  <c r="L690" i="20"/>
  <c r="M690" i="20"/>
  <c r="N690" i="20"/>
  <c r="AE690" i="20"/>
  <c r="AF690" i="20"/>
  <c r="AG690" i="20"/>
  <c r="B691" i="20"/>
  <c r="J691" i="20"/>
  <c r="K691" i="20"/>
  <c r="L691" i="20"/>
  <c r="M691" i="20"/>
  <c r="N691" i="20"/>
  <c r="AE691" i="20"/>
  <c r="AF691" i="20"/>
  <c r="AG691" i="20"/>
  <c r="B692" i="20"/>
  <c r="J692" i="20"/>
  <c r="K692" i="20"/>
  <c r="L692" i="20"/>
  <c r="M692" i="20"/>
  <c r="N692" i="20"/>
  <c r="T692" i="20" s="1"/>
  <c r="AE692" i="20"/>
  <c r="AF692" i="20"/>
  <c r="AG692" i="20"/>
  <c r="B693" i="20"/>
  <c r="J693" i="20"/>
  <c r="K693" i="20"/>
  <c r="L693" i="20"/>
  <c r="M693" i="20"/>
  <c r="N693" i="20"/>
  <c r="T693" i="20" s="1"/>
  <c r="AE693" i="20"/>
  <c r="AF693" i="20"/>
  <c r="AG693" i="20"/>
  <c r="B694" i="20"/>
  <c r="J694" i="20"/>
  <c r="K694" i="20"/>
  <c r="L694" i="20"/>
  <c r="M694" i="20"/>
  <c r="N694" i="20"/>
  <c r="X694" i="20" s="1"/>
  <c r="AE694" i="20"/>
  <c r="AF694" i="20"/>
  <c r="AG694" i="20"/>
  <c r="B695" i="20"/>
  <c r="J695" i="20"/>
  <c r="K695" i="20"/>
  <c r="L695" i="20"/>
  <c r="M695" i="20"/>
  <c r="N695" i="20"/>
  <c r="AE695" i="20"/>
  <c r="AF695" i="20"/>
  <c r="AG695" i="20"/>
  <c r="B696" i="20"/>
  <c r="J696" i="20"/>
  <c r="K696" i="20"/>
  <c r="L696" i="20"/>
  <c r="M696" i="20"/>
  <c r="N696" i="20"/>
  <c r="X696" i="20"/>
  <c r="AE696" i="20"/>
  <c r="AF696" i="20"/>
  <c r="AG696" i="20"/>
  <c r="AB696" i="20" s="1"/>
  <c r="B697" i="20"/>
  <c r="J697" i="20"/>
  <c r="K697" i="20"/>
  <c r="L697" i="20"/>
  <c r="M697" i="20"/>
  <c r="N697" i="20"/>
  <c r="AB697" i="20" s="1"/>
  <c r="AE697" i="20"/>
  <c r="AF697" i="20"/>
  <c r="AG697" i="20"/>
  <c r="B698" i="20"/>
  <c r="J698" i="20"/>
  <c r="K698" i="20"/>
  <c r="L698" i="20"/>
  <c r="M698" i="20"/>
  <c r="N698" i="20"/>
  <c r="AB698" i="20" s="1"/>
  <c r="AE698" i="20"/>
  <c r="AF698" i="20"/>
  <c r="X698" i="20" s="1"/>
  <c r="AG698" i="20"/>
  <c r="B699" i="20"/>
  <c r="J699" i="20"/>
  <c r="K699" i="20"/>
  <c r="L699" i="20"/>
  <c r="M699" i="20"/>
  <c r="N699" i="20"/>
  <c r="AE699" i="20"/>
  <c r="AF699" i="20"/>
  <c r="AG699" i="20"/>
  <c r="B700" i="20"/>
  <c r="J700" i="20"/>
  <c r="K700" i="20"/>
  <c r="L700" i="20"/>
  <c r="M700" i="20"/>
  <c r="N700" i="20"/>
  <c r="AE700" i="20"/>
  <c r="AF700" i="20"/>
  <c r="AG700" i="20"/>
  <c r="B701" i="20"/>
  <c r="J701" i="20"/>
  <c r="K701" i="20"/>
  <c r="L701" i="20"/>
  <c r="M701" i="20"/>
  <c r="N701" i="20"/>
  <c r="AE701" i="20"/>
  <c r="AF701" i="20"/>
  <c r="AG701" i="20"/>
  <c r="B702" i="20"/>
  <c r="J702" i="20"/>
  <c r="K702" i="20"/>
  <c r="L702" i="20"/>
  <c r="M702" i="20"/>
  <c r="N702" i="20"/>
  <c r="T702" i="20"/>
  <c r="AE702" i="20"/>
  <c r="AF702" i="20"/>
  <c r="AG702" i="20"/>
  <c r="B703" i="20"/>
  <c r="J703" i="20"/>
  <c r="K703" i="20"/>
  <c r="L703" i="20"/>
  <c r="M703" i="20"/>
  <c r="N703" i="20"/>
  <c r="AE703" i="20"/>
  <c r="AF703" i="20"/>
  <c r="AG703" i="20"/>
  <c r="B704" i="20"/>
  <c r="J704" i="20"/>
  <c r="K704" i="20"/>
  <c r="L704" i="20"/>
  <c r="M704" i="20"/>
  <c r="N704" i="20"/>
  <c r="X704" i="20" s="1"/>
  <c r="AE704" i="20"/>
  <c r="AF704" i="20"/>
  <c r="AG704" i="20"/>
  <c r="B705" i="20"/>
  <c r="J705" i="20"/>
  <c r="K705" i="20"/>
  <c r="L705" i="20"/>
  <c r="M705" i="20"/>
  <c r="N705" i="20"/>
  <c r="AE705" i="20"/>
  <c r="AF705" i="20"/>
  <c r="AG705" i="20"/>
  <c r="B706" i="20"/>
  <c r="J706" i="20"/>
  <c r="K706" i="20"/>
  <c r="L706" i="20"/>
  <c r="M706" i="20"/>
  <c r="N706" i="20"/>
  <c r="AE706" i="20"/>
  <c r="AF706" i="20"/>
  <c r="AG706" i="20"/>
  <c r="B707" i="20"/>
  <c r="J707" i="20"/>
  <c r="K707" i="20"/>
  <c r="L707" i="20"/>
  <c r="M707" i="20"/>
  <c r="N707" i="20"/>
  <c r="T707" i="20" s="1"/>
  <c r="AE707" i="20"/>
  <c r="AF707" i="20"/>
  <c r="AG707" i="20"/>
  <c r="B708" i="20"/>
  <c r="J708" i="20"/>
  <c r="K708" i="20"/>
  <c r="L708" i="20"/>
  <c r="M708" i="20"/>
  <c r="N708" i="20"/>
  <c r="T708" i="20" s="1"/>
  <c r="AE708" i="20"/>
  <c r="AF708" i="20"/>
  <c r="AG708" i="20"/>
  <c r="B709" i="20"/>
  <c r="J709" i="20"/>
  <c r="K709" i="20"/>
  <c r="L709" i="20"/>
  <c r="M709" i="20"/>
  <c r="N709" i="20"/>
  <c r="T709" i="20"/>
  <c r="AE709" i="20"/>
  <c r="AF709" i="20"/>
  <c r="AG709" i="20"/>
  <c r="B710" i="20"/>
  <c r="J710" i="20"/>
  <c r="K710" i="20"/>
  <c r="L710" i="20"/>
  <c r="M710" i="20"/>
  <c r="N710" i="20"/>
  <c r="X710" i="20" s="1"/>
  <c r="AE710" i="20"/>
  <c r="AF710" i="20"/>
  <c r="AG710" i="20"/>
  <c r="B711" i="20"/>
  <c r="J711" i="20"/>
  <c r="K711" i="20"/>
  <c r="L711" i="20"/>
  <c r="M711" i="20"/>
  <c r="N711" i="20"/>
  <c r="AE711" i="20"/>
  <c r="AF711" i="20"/>
  <c r="AG711" i="20"/>
  <c r="B712" i="20"/>
  <c r="J712" i="20"/>
  <c r="K712" i="20"/>
  <c r="L712" i="20"/>
  <c r="M712" i="20"/>
  <c r="N712" i="20"/>
  <c r="X712" i="20"/>
  <c r="AE712" i="20"/>
  <c r="AF712" i="20"/>
  <c r="AG712" i="20"/>
  <c r="B713" i="20"/>
  <c r="J713" i="20"/>
  <c r="K713" i="20"/>
  <c r="L713" i="20"/>
  <c r="M713" i="20"/>
  <c r="N713" i="20"/>
  <c r="AB713" i="20" s="1"/>
  <c r="AE713" i="20"/>
  <c r="AF713" i="20"/>
  <c r="AG713" i="20"/>
  <c r="B714" i="20"/>
  <c r="J714" i="20"/>
  <c r="K714" i="20"/>
  <c r="L714" i="20"/>
  <c r="M714" i="20"/>
  <c r="N714" i="20"/>
  <c r="AB714" i="20" s="1"/>
  <c r="AE714" i="20"/>
  <c r="AF714" i="20"/>
  <c r="AG714" i="20"/>
  <c r="B715" i="20"/>
  <c r="J715" i="20"/>
  <c r="K715" i="20"/>
  <c r="L715" i="20"/>
  <c r="M715" i="20"/>
  <c r="N715" i="20"/>
  <c r="AE715" i="20"/>
  <c r="AF715" i="20"/>
  <c r="AG715" i="20"/>
  <c r="B716" i="20"/>
  <c r="J716" i="20"/>
  <c r="K716" i="20"/>
  <c r="L716" i="20"/>
  <c r="M716" i="20"/>
  <c r="N716" i="20"/>
  <c r="AB716" i="20" s="1"/>
  <c r="AE716" i="20"/>
  <c r="AF716" i="20"/>
  <c r="AG716" i="20"/>
  <c r="B717" i="20"/>
  <c r="J717" i="20"/>
  <c r="K717" i="20"/>
  <c r="L717" i="20"/>
  <c r="M717" i="20"/>
  <c r="N717" i="20"/>
  <c r="AE717" i="20"/>
  <c r="AF717" i="20"/>
  <c r="AG717" i="20"/>
  <c r="B718" i="20"/>
  <c r="J718" i="20"/>
  <c r="K718" i="20"/>
  <c r="L718" i="20"/>
  <c r="M718" i="20"/>
  <c r="N718" i="20"/>
  <c r="T718" i="20"/>
  <c r="AE718" i="20"/>
  <c r="AF718" i="20"/>
  <c r="AG718" i="20"/>
  <c r="B719" i="20"/>
  <c r="J719" i="20"/>
  <c r="K719" i="20"/>
  <c r="L719" i="20"/>
  <c r="M719" i="20"/>
  <c r="N719" i="20"/>
  <c r="AE719" i="20"/>
  <c r="AF719" i="20"/>
  <c r="AG719" i="20"/>
  <c r="B720" i="20"/>
  <c r="J720" i="20"/>
  <c r="K720" i="20"/>
  <c r="L720" i="20"/>
  <c r="M720" i="20"/>
  <c r="N720" i="20"/>
  <c r="X720" i="20"/>
  <c r="AE720" i="20"/>
  <c r="AF720" i="20"/>
  <c r="AG720" i="20"/>
  <c r="B721" i="20"/>
  <c r="J721" i="20"/>
  <c r="K721" i="20"/>
  <c r="L721" i="20"/>
  <c r="M721" i="20"/>
  <c r="N721" i="20"/>
  <c r="AE721" i="20"/>
  <c r="AF721" i="20"/>
  <c r="AG721" i="20"/>
  <c r="B722" i="20"/>
  <c r="J722" i="20"/>
  <c r="K722" i="20"/>
  <c r="L722" i="20"/>
  <c r="M722" i="20"/>
  <c r="N722" i="20"/>
  <c r="AE722" i="20"/>
  <c r="AF722" i="20"/>
  <c r="AG722" i="20"/>
  <c r="B723" i="20"/>
  <c r="J723" i="20"/>
  <c r="K723" i="20"/>
  <c r="L723" i="20"/>
  <c r="M723" i="20"/>
  <c r="N723" i="20"/>
  <c r="AE723" i="20"/>
  <c r="AF723" i="20"/>
  <c r="AG723" i="20"/>
  <c r="B724" i="20"/>
  <c r="J724" i="20"/>
  <c r="K724" i="20"/>
  <c r="L724" i="20"/>
  <c r="M724" i="20"/>
  <c r="N724" i="20"/>
  <c r="AE724" i="20"/>
  <c r="AF724" i="20"/>
  <c r="AG724" i="20"/>
  <c r="B725" i="20"/>
  <c r="J725" i="20"/>
  <c r="K725" i="20"/>
  <c r="L725" i="20"/>
  <c r="M725" i="20"/>
  <c r="N725" i="20"/>
  <c r="T725" i="20"/>
  <c r="AE725" i="20"/>
  <c r="AF725" i="20"/>
  <c r="AG725" i="20"/>
  <c r="B726" i="20"/>
  <c r="J726" i="20"/>
  <c r="K726" i="20"/>
  <c r="L726" i="20"/>
  <c r="M726" i="20"/>
  <c r="N726" i="20"/>
  <c r="T726" i="20" s="1"/>
  <c r="X726" i="20"/>
  <c r="AE726" i="20"/>
  <c r="AF726" i="20"/>
  <c r="AG726" i="20"/>
  <c r="AB726" i="20" s="1"/>
  <c r="B727" i="20"/>
  <c r="J727" i="20"/>
  <c r="K727" i="20"/>
  <c r="L727" i="20"/>
  <c r="M727" i="20"/>
  <c r="N727" i="20"/>
  <c r="AE727" i="20"/>
  <c r="AF727" i="20"/>
  <c r="AG727" i="20"/>
  <c r="B728" i="20"/>
  <c r="J728" i="20"/>
  <c r="K728" i="20"/>
  <c r="L728" i="20"/>
  <c r="M728" i="20"/>
  <c r="N728" i="20"/>
  <c r="X728" i="20" s="1"/>
  <c r="AE728" i="20"/>
  <c r="AF728" i="20"/>
  <c r="AG728" i="20"/>
  <c r="B729" i="20"/>
  <c r="J729" i="20"/>
  <c r="K729" i="20"/>
  <c r="L729" i="20"/>
  <c r="M729" i="20"/>
  <c r="N729" i="20"/>
  <c r="AB729" i="20" s="1"/>
  <c r="AE729" i="20"/>
  <c r="AF729" i="20"/>
  <c r="AG729" i="20"/>
  <c r="B730" i="20"/>
  <c r="J730" i="20"/>
  <c r="K730" i="20"/>
  <c r="L730" i="20"/>
  <c r="M730" i="20"/>
  <c r="N730" i="20"/>
  <c r="AE730" i="20"/>
  <c r="T730" i="20" s="1"/>
  <c r="AF730" i="20"/>
  <c r="X730" i="20" s="1"/>
  <c r="AG730" i="20"/>
  <c r="B731" i="20"/>
  <c r="J731" i="20"/>
  <c r="K731" i="20"/>
  <c r="L731" i="20"/>
  <c r="M731" i="20"/>
  <c r="N731" i="20"/>
  <c r="AE731" i="20"/>
  <c r="AF731" i="20"/>
  <c r="AG731" i="20"/>
  <c r="B732" i="20"/>
  <c r="J732" i="20"/>
  <c r="K732" i="20"/>
  <c r="L732" i="20"/>
  <c r="M732" i="20"/>
  <c r="N732" i="20"/>
  <c r="AB732" i="20" s="1"/>
  <c r="AE732" i="20"/>
  <c r="AF732" i="20"/>
  <c r="AG732" i="20"/>
  <c r="B733" i="20"/>
  <c r="J733" i="20"/>
  <c r="K733" i="20"/>
  <c r="L733" i="20"/>
  <c r="M733" i="20"/>
  <c r="N733" i="20"/>
  <c r="AE733" i="20"/>
  <c r="T733" i="20" s="1"/>
  <c r="AF733" i="20"/>
  <c r="X733" i="20" s="1"/>
  <c r="AG733" i="20"/>
  <c r="B734" i="20"/>
  <c r="J734" i="20"/>
  <c r="K734" i="20"/>
  <c r="L734" i="20"/>
  <c r="M734" i="20"/>
  <c r="N734" i="20"/>
  <c r="T734" i="20"/>
  <c r="AE734" i="20"/>
  <c r="AF734" i="20"/>
  <c r="AG734" i="20"/>
  <c r="B735" i="20"/>
  <c r="J735" i="20"/>
  <c r="K735" i="20"/>
  <c r="L735" i="20"/>
  <c r="M735" i="20"/>
  <c r="N735" i="20"/>
  <c r="X735" i="20" s="1"/>
  <c r="AE735" i="20"/>
  <c r="AF735" i="20"/>
  <c r="AG735" i="20"/>
  <c r="B736" i="20"/>
  <c r="J736" i="20"/>
  <c r="K736" i="20"/>
  <c r="L736" i="20"/>
  <c r="M736" i="20"/>
  <c r="N736" i="20"/>
  <c r="AE736" i="20"/>
  <c r="AF736" i="20"/>
  <c r="AG736" i="20"/>
  <c r="B737" i="20"/>
  <c r="J737" i="20"/>
  <c r="K737" i="20"/>
  <c r="L737" i="20"/>
  <c r="M737" i="20"/>
  <c r="N737" i="20"/>
  <c r="AE737" i="20"/>
  <c r="AF737" i="20"/>
  <c r="AG737" i="20"/>
  <c r="B738" i="20"/>
  <c r="J738" i="20"/>
  <c r="K738" i="20"/>
  <c r="L738" i="20"/>
  <c r="M738" i="20"/>
  <c r="N738" i="20"/>
  <c r="AB738" i="20" s="1"/>
  <c r="AE738" i="20"/>
  <c r="AF738" i="20"/>
  <c r="AG738" i="20"/>
  <c r="B739" i="20"/>
  <c r="J739" i="20"/>
  <c r="K739" i="20"/>
  <c r="L739" i="20"/>
  <c r="M739" i="20"/>
  <c r="N739" i="20"/>
  <c r="T739" i="20" s="1"/>
  <c r="AE739" i="20"/>
  <c r="AF739" i="20"/>
  <c r="X739" i="20" s="1"/>
  <c r="AG739" i="20"/>
  <c r="AB739" i="20" s="1"/>
  <c r="B740" i="20"/>
  <c r="J740" i="20"/>
  <c r="K740" i="20"/>
  <c r="L740" i="20"/>
  <c r="M740" i="20"/>
  <c r="N740" i="20"/>
  <c r="AB740" i="20" s="1"/>
  <c r="T740" i="20"/>
  <c r="AE740" i="20"/>
  <c r="AF740" i="20"/>
  <c r="AG740" i="20"/>
  <c r="B741" i="20"/>
  <c r="J741" i="20"/>
  <c r="K741" i="20"/>
  <c r="L741" i="20"/>
  <c r="M741" i="20"/>
  <c r="N741" i="20"/>
  <c r="AE741" i="20"/>
  <c r="T741" i="20" s="1"/>
  <c r="AF741" i="20"/>
  <c r="AG741" i="20"/>
  <c r="AB741" i="20" s="1"/>
  <c r="B742" i="20"/>
  <c r="J742" i="20"/>
  <c r="K742" i="20"/>
  <c r="L742" i="20"/>
  <c r="M742" i="20"/>
  <c r="N742" i="20"/>
  <c r="X742" i="20"/>
  <c r="AE742" i="20"/>
  <c r="AF742" i="20"/>
  <c r="AG742" i="20"/>
  <c r="B743" i="20"/>
  <c r="J743" i="20"/>
  <c r="K743" i="20"/>
  <c r="L743" i="20"/>
  <c r="M743" i="20"/>
  <c r="N743" i="20"/>
  <c r="AE743" i="20"/>
  <c r="AF743" i="20"/>
  <c r="AG743" i="20"/>
  <c r="B744" i="20"/>
  <c r="J744" i="20"/>
  <c r="K744" i="20"/>
  <c r="L744" i="20"/>
  <c r="M744" i="20"/>
  <c r="N744" i="20"/>
  <c r="AE744" i="20"/>
  <c r="AF744" i="20"/>
  <c r="AG744" i="20"/>
  <c r="AB744" i="20" s="1"/>
  <c r="B745" i="20"/>
  <c r="J745" i="20"/>
  <c r="K745" i="20"/>
  <c r="L745" i="20"/>
  <c r="M745" i="20"/>
  <c r="N745" i="20"/>
  <c r="AE745" i="20"/>
  <c r="AF745" i="20"/>
  <c r="AG745" i="20"/>
  <c r="B746" i="20"/>
  <c r="J746" i="20"/>
  <c r="K746" i="20"/>
  <c r="L746" i="20"/>
  <c r="M746" i="20"/>
  <c r="N746" i="20"/>
  <c r="AB746" i="20" s="1"/>
  <c r="AE746" i="20"/>
  <c r="AF746" i="20"/>
  <c r="AG746" i="20"/>
  <c r="B747" i="20"/>
  <c r="J747" i="20"/>
  <c r="K747" i="20"/>
  <c r="L747" i="20"/>
  <c r="M747" i="20"/>
  <c r="N747" i="20"/>
  <c r="T747" i="20" s="1"/>
  <c r="AE747" i="20"/>
  <c r="AF747" i="20"/>
  <c r="AG747" i="20"/>
  <c r="B748" i="20"/>
  <c r="J748" i="20"/>
  <c r="K748" i="20"/>
  <c r="L748" i="20"/>
  <c r="M748" i="20"/>
  <c r="N748" i="20"/>
  <c r="AE748" i="20"/>
  <c r="AF748" i="20"/>
  <c r="AG748" i="20"/>
  <c r="AB748" i="20" s="1"/>
  <c r="B749" i="20"/>
  <c r="J749" i="20"/>
  <c r="K749" i="20"/>
  <c r="L749" i="20"/>
  <c r="M749" i="20"/>
  <c r="N749" i="20"/>
  <c r="AE749" i="20"/>
  <c r="AF749" i="20"/>
  <c r="AG749" i="20"/>
  <c r="B750" i="20"/>
  <c r="J750" i="20"/>
  <c r="K750" i="20"/>
  <c r="L750" i="20"/>
  <c r="M750" i="20"/>
  <c r="N750" i="20"/>
  <c r="T750" i="20" s="1"/>
  <c r="AE750" i="20"/>
  <c r="AF750" i="20"/>
  <c r="AG750" i="20"/>
  <c r="B751" i="20"/>
  <c r="J751" i="20"/>
  <c r="K751" i="20"/>
  <c r="L751" i="20"/>
  <c r="M751" i="20"/>
  <c r="N751" i="20"/>
  <c r="AE751" i="20"/>
  <c r="AF751" i="20"/>
  <c r="X751" i="20" s="1"/>
  <c r="AG751" i="20"/>
  <c r="B752" i="20"/>
  <c r="J752" i="20"/>
  <c r="K752" i="20"/>
  <c r="L752" i="20"/>
  <c r="M752" i="20"/>
  <c r="N752" i="20"/>
  <c r="X752" i="20" s="1"/>
  <c r="AE752" i="20"/>
  <c r="AF752" i="20"/>
  <c r="AG752" i="20"/>
  <c r="B753" i="20"/>
  <c r="J753" i="20"/>
  <c r="K753" i="20"/>
  <c r="L753" i="20"/>
  <c r="M753" i="20"/>
  <c r="N753" i="20"/>
  <c r="AE753" i="20"/>
  <c r="AF753" i="20"/>
  <c r="AG753" i="20"/>
  <c r="B754" i="20"/>
  <c r="J754" i="20"/>
  <c r="K754" i="20"/>
  <c r="L754" i="20"/>
  <c r="M754" i="20"/>
  <c r="N754" i="20"/>
  <c r="AE754" i="20"/>
  <c r="AF754" i="20"/>
  <c r="AG754" i="20"/>
  <c r="B755" i="20"/>
  <c r="J755" i="20"/>
  <c r="K755" i="20"/>
  <c r="L755" i="20"/>
  <c r="M755" i="20"/>
  <c r="N755" i="20"/>
  <c r="T755" i="20" s="1"/>
  <c r="AE755" i="20"/>
  <c r="AF755" i="20"/>
  <c r="AG755" i="20"/>
  <c r="B756" i="20"/>
  <c r="J756" i="20"/>
  <c r="K756" i="20"/>
  <c r="L756" i="20"/>
  <c r="M756" i="20"/>
  <c r="N756" i="20"/>
  <c r="AB756" i="20" s="1"/>
  <c r="AE756" i="20"/>
  <c r="AF756" i="20"/>
  <c r="AG756" i="20"/>
  <c r="B757" i="20"/>
  <c r="J757" i="20"/>
  <c r="K757" i="20"/>
  <c r="L757" i="20"/>
  <c r="M757" i="20"/>
  <c r="N757" i="20"/>
  <c r="AE757" i="20"/>
  <c r="AF757" i="20"/>
  <c r="AG757" i="20"/>
  <c r="B758" i="20"/>
  <c r="J758" i="20"/>
  <c r="K758" i="20"/>
  <c r="L758" i="20"/>
  <c r="M758" i="20"/>
  <c r="N758" i="20"/>
  <c r="T758" i="20" s="1"/>
  <c r="AE758" i="20"/>
  <c r="AF758" i="20"/>
  <c r="AG758" i="20"/>
  <c r="B759" i="20"/>
  <c r="J759" i="20"/>
  <c r="K759" i="20"/>
  <c r="L759" i="20"/>
  <c r="M759" i="20"/>
  <c r="N759" i="20"/>
  <c r="X759" i="20" s="1"/>
  <c r="AE759" i="20"/>
  <c r="AF759" i="20"/>
  <c r="AG759" i="20"/>
  <c r="B760" i="20"/>
  <c r="J760" i="20"/>
  <c r="K760" i="20"/>
  <c r="L760" i="20"/>
  <c r="M760" i="20"/>
  <c r="N760" i="20"/>
  <c r="T760" i="20" s="1"/>
  <c r="AE760" i="20"/>
  <c r="AF760" i="20"/>
  <c r="AG760" i="20"/>
  <c r="B761" i="20"/>
  <c r="J761" i="20"/>
  <c r="K761" i="20"/>
  <c r="L761" i="20"/>
  <c r="M761" i="20"/>
  <c r="N761" i="20"/>
  <c r="AE761" i="20"/>
  <c r="AF761" i="20"/>
  <c r="AG761" i="20"/>
  <c r="B762" i="20"/>
  <c r="J762" i="20"/>
  <c r="K762" i="20"/>
  <c r="L762" i="20"/>
  <c r="M762" i="20"/>
  <c r="N762" i="20"/>
  <c r="AE762" i="20"/>
  <c r="T762" i="20" s="1"/>
  <c r="AF762" i="20"/>
  <c r="AG762" i="20"/>
  <c r="B763" i="20"/>
  <c r="J763" i="20"/>
  <c r="K763" i="20"/>
  <c r="L763" i="20"/>
  <c r="M763" i="20"/>
  <c r="N763" i="20"/>
  <c r="AE763" i="20"/>
  <c r="AF763" i="20"/>
  <c r="AG763" i="20"/>
  <c r="B764" i="20"/>
  <c r="J764" i="20"/>
  <c r="K764" i="20"/>
  <c r="L764" i="20"/>
  <c r="M764" i="20"/>
  <c r="N764" i="20"/>
  <c r="AB764" i="20" s="1"/>
  <c r="AE764" i="20"/>
  <c r="AF764" i="20"/>
  <c r="AG764" i="20"/>
  <c r="B765" i="20"/>
  <c r="J765" i="20"/>
  <c r="K765" i="20"/>
  <c r="L765" i="20"/>
  <c r="M765" i="20"/>
  <c r="N765" i="20"/>
  <c r="T765" i="20"/>
  <c r="AE765" i="20"/>
  <c r="AF765" i="20"/>
  <c r="X765" i="20" s="1"/>
  <c r="AG765" i="20"/>
  <c r="AB765" i="20" s="1"/>
  <c r="B766" i="20"/>
  <c r="J766" i="20"/>
  <c r="K766" i="20"/>
  <c r="L766" i="20"/>
  <c r="M766" i="20"/>
  <c r="N766" i="20"/>
  <c r="T766" i="20" s="1"/>
  <c r="X766" i="20"/>
  <c r="AE766" i="20"/>
  <c r="AF766" i="20"/>
  <c r="AG766" i="20"/>
  <c r="AB766" i="20" s="1"/>
  <c r="B767" i="20"/>
  <c r="J767" i="20"/>
  <c r="K767" i="20"/>
  <c r="L767" i="20"/>
  <c r="M767" i="20"/>
  <c r="N767" i="20"/>
  <c r="X767" i="20" s="1"/>
  <c r="AE767" i="20"/>
  <c r="AF767" i="20"/>
  <c r="AG767" i="20"/>
  <c r="AB767" i="20" s="1"/>
  <c r="B768" i="20"/>
  <c r="J768" i="20"/>
  <c r="K768" i="20"/>
  <c r="L768" i="20"/>
  <c r="M768" i="20"/>
  <c r="N768" i="20"/>
  <c r="AE768" i="20"/>
  <c r="AF768" i="20"/>
  <c r="AG768" i="20"/>
  <c r="B769" i="20"/>
  <c r="J769" i="20"/>
  <c r="K769" i="20"/>
  <c r="L769" i="20"/>
  <c r="M769" i="20"/>
  <c r="N769" i="20"/>
  <c r="X769" i="20" s="1"/>
  <c r="AE769" i="20"/>
  <c r="AF769" i="20"/>
  <c r="AG769" i="20"/>
  <c r="B770" i="20"/>
  <c r="J770" i="20"/>
  <c r="K770" i="20"/>
  <c r="L770" i="20"/>
  <c r="M770" i="20"/>
  <c r="N770" i="20"/>
  <c r="AB770" i="20" s="1"/>
  <c r="AE770" i="20"/>
  <c r="AF770" i="20"/>
  <c r="AG770" i="20"/>
  <c r="B771" i="20"/>
  <c r="J771" i="20"/>
  <c r="K771" i="20"/>
  <c r="L771" i="20"/>
  <c r="M771" i="20"/>
  <c r="N771" i="20"/>
  <c r="AE771" i="20"/>
  <c r="T771" i="20" s="1"/>
  <c r="AF771" i="20"/>
  <c r="X771" i="20" s="1"/>
  <c r="AG771" i="20"/>
  <c r="B772" i="20"/>
  <c r="J772" i="20"/>
  <c r="K772" i="20"/>
  <c r="L772" i="20"/>
  <c r="M772" i="20"/>
  <c r="N772" i="20"/>
  <c r="AB772" i="20" s="1"/>
  <c r="AE772" i="20"/>
  <c r="AF772" i="20"/>
  <c r="AG772" i="20"/>
  <c r="B773" i="20"/>
  <c r="J773" i="20"/>
  <c r="K773" i="20"/>
  <c r="L773" i="20"/>
  <c r="M773" i="20"/>
  <c r="N773" i="20"/>
  <c r="AE773" i="20"/>
  <c r="AF773" i="20"/>
  <c r="AG773" i="20"/>
  <c r="B774" i="20"/>
  <c r="J774" i="20"/>
  <c r="K774" i="20"/>
  <c r="L774" i="20"/>
  <c r="M774" i="20"/>
  <c r="N774" i="20"/>
  <c r="T774" i="20" s="1"/>
  <c r="AE774" i="20"/>
  <c r="AF774" i="20"/>
  <c r="AG774" i="20"/>
  <c r="B775" i="20"/>
  <c r="J775" i="20"/>
  <c r="K775" i="20"/>
  <c r="L775" i="20"/>
  <c r="M775" i="20"/>
  <c r="N775" i="20"/>
  <c r="T775" i="20" s="1"/>
  <c r="X775" i="20"/>
  <c r="AB775" i="20"/>
  <c r="AE775" i="20"/>
  <c r="AF775" i="20"/>
  <c r="AG775" i="20"/>
  <c r="B776" i="20"/>
  <c r="J776" i="20"/>
  <c r="K776" i="20"/>
  <c r="L776" i="20"/>
  <c r="M776" i="20"/>
  <c r="N776" i="20"/>
  <c r="AE776" i="20"/>
  <c r="AF776" i="20"/>
  <c r="AG776" i="20"/>
  <c r="AB776" i="20" s="1"/>
  <c r="B777" i="20"/>
  <c r="J777" i="20"/>
  <c r="K777" i="20"/>
  <c r="L777" i="20"/>
  <c r="M777" i="20"/>
  <c r="N777" i="20"/>
  <c r="AE777" i="20"/>
  <c r="AF777" i="20"/>
  <c r="AG777" i="20"/>
  <c r="B778" i="20"/>
  <c r="J778" i="20"/>
  <c r="K778" i="20"/>
  <c r="L778" i="20"/>
  <c r="M778" i="20"/>
  <c r="N778" i="20"/>
  <c r="AE778" i="20"/>
  <c r="AF778" i="20"/>
  <c r="AG778" i="20"/>
  <c r="B779" i="20"/>
  <c r="J779" i="20"/>
  <c r="K779" i="20"/>
  <c r="L779" i="20"/>
  <c r="M779" i="20"/>
  <c r="N779" i="20"/>
  <c r="AE779" i="20"/>
  <c r="AF779" i="20"/>
  <c r="AG779" i="20"/>
  <c r="B780" i="20"/>
  <c r="J780" i="20"/>
  <c r="K780" i="20"/>
  <c r="L780" i="20"/>
  <c r="M780" i="20"/>
  <c r="N780" i="20"/>
  <c r="X780" i="20" s="1"/>
  <c r="AE780" i="20"/>
  <c r="AF780" i="20"/>
  <c r="AG780" i="20"/>
  <c r="B781" i="20"/>
  <c r="J781" i="20"/>
  <c r="K781" i="20"/>
  <c r="L781" i="20"/>
  <c r="M781" i="20"/>
  <c r="N781" i="20"/>
  <c r="AE781" i="20"/>
  <c r="T781" i="20" s="1"/>
  <c r="AF781" i="20"/>
  <c r="AG781" i="20"/>
  <c r="B782" i="20"/>
  <c r="J782" i="20"/>
  <c r="K782" i="20"/>
  <c r="L782" i="20"/>
  <c r="M782" i="20"/>
  <c r="N782" i="20"/>
  <c r="T782" i="20" s="1"/>
  <c r="AE782" i="20"/>
  <c r="AF782" i="20"/>
  <c r="AG782" i="20"/>
  <c r="B783" i="20"/>
  <c r="J783" i="20"/>
  <c r="K783" i="20"/>
  <c r="L783" i="20"/>
  <c r="M783" i="20"/>
  <c r="N783" i="20"/>
  <c r="AB783" i="20" s="1"/>
  <c r="AE783" i="20"/>
  <c r="AF783" i="20"/>
  <c r="AG783" i="20"/>
  <c r="B784" i="20"/>
  <c r="J784" i="20"/>
  <c r="K784" i="20"/>
  <c r="L784" i="20"/>
  <c r="M784" i="20"/>
  <c r="N784" i="20"/>
  <c r="AE784" i="20"/>
  <c r="AF784" i="20"/>
  <c r="AG784" i="20"/>
  <c r="B785" i="20"/>
  <c r="J785" i="20"/>
  <c r="K785" i="20"/>
  <c r="L785" i="20"/>
  <c r="M785" i="20"/>
  <c r="N785" i="20"/>
  <c r="AE785" i="20"/>
  <c r="AF785" i="20"/>
  <c r="AG785" i="20"/>
  <c r="B786" i="20"/>
  <c r="J786" i="20"/>
  <c r="K786" i="20"/>
  <c r="L786" i="20"/>
  <c r="M786" i="20"/>
  <c r="N786" i="20"/>
  <c r="AE786" i="20"/>
  <c r="AF786" i="20"/>
  <c r="AG786" i="20"/>
  <c r="B787" i="20"/>
  <c r="J787" i="20"/>
  <c r="K787" i="20"/>
  <c r="L787" i="20"/>
  <c r="M787" i="20"/>
  <c r="N787" i="20"/>
  <c r="AE787" i="20"/>
  <c r="AF787" i="20"/>
  <c r="AG787" i="20"/>
  <c r="B788" i="20"/>
  <c r="J788" i="20"/>
  <c r="K788" i="20"/>
  <c r="L788" i="20"/>
  <c r="M788" i="20"/>
  <c r="N788" i="20"/>
  <c r="T788" i="20" s="1"/>
  <c r="AE788" i="20"/>
  <c r="AF788" i="20"/>
  <c r="X788" i="20" s="1"/>
  <c r="AG788" i="20"/>
  <c r="B789" i="20"/>
  <c r="J789" i="20"/>
  <c r="K789" i="20"/>
  <c r="L789" i="20"/>
  <c r="M789" i="20"/>
  <c r="N789" i="20"/>
  <c r="AB789" i="20" s="1"/>
  <c r="AE789" i="20"/>
  <c r="AF789" i="20"/>
  <c r="AG789" i="20"/>
  <c r="B790" i="20"/>
  <c r="J790" i="20"/>
  <c r="K790" i="20"/>
  <c r="L790" i="20"/>
  <c r="M790" i="20"/>
  <c r="N790" i="20"/>
  <c r="T790" i="20" s="1"/>
  <c r="AE790" i="20"/>
  <c r="AF790" i="20"/>
  <c r="AG790" i="20"/>
  <c r="B791" i="20"/>
  <c r="J791" i="20"/>
  <c r="K791" i="20"/>
  <c r="L791" i="20"/>
  <c r="M791" i="20"/>
  <c r="N791" i="20"/>
  <c r="AE791" i="20"/>
  <c r="T791" i="20" s="1"/>
  <c r="AF791" i="20"/>
  <c r="X791" i="20" s="1"/>
  <c r="AG791" i="20"/>
  <c r="AB791" i="20" s="1"/>
  <c r="B792" i="20"/>
  <c r="J792" i="20"/>
  <c r="K792" i="20"/>
  <c r="L792" i="20"/>
  <c r="M792" i="20"/>
  <c r="N792" i="20"/>
  <c r="AE792" i="20"/>
  <c r="AF792" i="20"/>
  <c r="AG792" i="20"/>
  <c r="B793" i="20"/>
  <c r="J793" i="20"/>
  <c r="K793" i="20"/>
  <c r="L793" i="20"/>
  <c r="M793" i="20"/>
  <c r="N793" i="20"/>
  <c r="AE793" i="20"/>
  <c r="AF793" i="20"/>
  <c r="AG793" i="20"/>
  <c r="B794" i="20"/>
  <c r="J794" i="20"/>
  <c r="K794" i="20"/>
  <c r="L794" i="20"/>
  <c r="M794" i="20"/>
  <c r="N794" i="20"/>
  <c r="AE794" i="20"/>
  <c r="AF794" i="20"/>
  <c r="AG794" i="20"/>
  <c r="B795" i="20"/>
  <c r="J795" i="20"/>
  <c r="K795" i="20"/>
  <c r="L795" i="20"/>
  <c r="M795" i="20"/>
  <c r="N795" i="20"/>
  <c r="AE795" i="20"/>
  <c r="AF795" i="20"/>
  <c r="X795" i="20" s="1"/>
  <c r="AG795" i="20"/>
  <c r="AB795" i="20" s="1"/>
  <c r="B796" i="20"/>
  <c r="J796" i="20"/>
  <c r="K796" i="20"/>
  <c r="L796" i="20"/>
  <c r="M796" i="20"/>
  <c r="N796" i="20"/>
  <c r="T796" i="20" s="1"/>
  <c r="AE796" i="20"/>
  <c r="AF796" i="20"/>
  <c r="AG796" i="20"/>
  <c r="B797" i="20"/>
  <c r="J797" i="20"/>
  <c r="K797" i="20"/>
  <c r="L797" i="20"/>
  <c r="M797" i="20"/>
  <c r="N797" i="20"/>
  <c r="AE797" i="20"/>
  <c r="AF797" i="20"/>
  <c r="AG797" i="20"/>
  <c r="B798" i="20"/>
  <c r="J798" i="20"/>
  <c r="K798" i="20"/>
  <c r="L798" i="20"/>
  <c r="M798" i="20"/>
  <c r="N798" i="20"/>
  <c r="T798" i="20" s="1"/>
  <c r="AE798" i="20"/>
  <c r="AF798" i="20"/>
  <c r="AG798" i="20"/>
  <c r="B799" i="20"/>
  <c r="J799" i="20"/>
  <c r="K799" i="20"/>
  <c r="L799" i="20"/>
  <c r="M799" i="20"/>
  <c r="N799" i="20"/>
  <c r="T799" i="20" s="1"/>
  <c r="AE799" i="20"/>
  <c r="AF799" i="20"/>
  <c r="X799" i="20" s="1"/>
  <c r="AG799" i="20"/>
  <c r="B800" i="20"/>
  <c r="J800" i="20"/>
  <c r="K800" i="20"/>
  <c r="L800" i="20"/>
  <c r="M800" i="20"/>
  <c r="N800" i="20"/>
  <c r="AE800" i="20"/>
  <c r="AF800" i="20"/>
  <c r="X800" i="20" s="1"/>
  <c r="AG800" i="20"/>
  <c r="AB800" i="20" s="1"/>
  <c r="B801" i="20"/>
  <c r="J801" i="20"/>
  <c r="K801" i="20"/>
  <c r="L801" i="20"/>
  <c r="M801" i="20"/>
  <c r="N801" i="20"/>
  <c r="X801" i="20" s="1"/>
  <c r="AE801" i="20"/>
  <c r="T801" i="20" s="1"/>
  <c r="AF801" i="20"/>
  <c r="AG801" i="20"/>
  <c r="B802" i="20"/>
  <c r="J802" i="20"/>
  <c r="K802" i="20"/>
  <c r="L802" i="20"/>
  <c r="M802" i="20"/>
  <c r="N802" i="20"/>
  <c r="AE802" i="20"/>
  <c r="AF802" i="20"/>
  <c r="AG802" i="20"/>
  <c r="B803" i="20"/>
  <c r="J803" i="20"/>
  <c r="K803" i="20"/>
  <c r="L803" i="20"/>
  <c r="M803" i="20"/>
  <c r="N803" i="20"/>
  <c r="AE803" i="20"/>
  <c r="AF803" i="20"/>
  <c r="X803" i="20" s="1"/>
  <c r="AG803" i="20"/>
  <c r="B804" i="20"/>
  <c r="J804" i="20"/>
  <c r="K804" i="20"/>
  <c r="L804" i="20"/>
  <c r="M804" i="20"/>
  <c r="N804" i="20"/>
  <c r="X804" i="20" s="1"/>
  <c r="AE804" i="20"/>
  <c r="AF804" i="20"/>
  <c r="AG804" i="20"/>
  <c r="B805" i="20"/>
  <c r="J805" i="20"/>
  <c r="K805" i="20"/>
  <c r="L805" i="20"/>
  <c r="M805" i="20"/>
  <c r="N805" i="20"/>
  <c r="AE805" i="20"/>
  <c r="AF805" i="20"/>
  <c r="AG805" i="20"/>
  <c r="B806" i="20"/>
  <c r="J806" i="20"/>
  <c r="K806" i="20"/>
  <c r="L806" i="20"/>
  <c r="M806" i="20"/>
  <c r="N806" i="20"/>
  <c r="AE806" i="20"/>
  <c r="AF806" i="20"/>
  <c r="AG806" i="20"/>
  <c r="B807" i="20"/>
  <c r="J807" i="20"/>
  <c r="K807" i="20"/>
  <c r="L807" i="20"/>
  <c r="M807" i="20"/>
  <c r="N807" i="20"/>
  <c r="T807" i="20" s="1"/>
  <c r="AE807" i="20"/>
  <c r="AF807" i="20"/>
  <c r="AG807" i="20"/>
  <c r="B808" i="20"/>
  <c r="J808" i="20"/>
  <c r="K808" i="20"/>
  <c r="L808" i="20"/>
  <c r="M808" i="20"/>
  <c r="N808" i="20"/>
  <c r="AE808" i="20"/>
  <c r="T808" i="20" s="1"/>
  <c r="AF808" i="20"/>
  <c r="X808" i="20" s="1"/>
  <c r="AG808" i="20"/>
  <c r="AB808" i="20" s="1"/>
  <c r="B809" i="20"/>
  <c r="J809" i="20"/>
  <c r="K809" i="20"/>
  <c r="L809" i="20"/>
  <c r="M809" i="20"/>
  <c r="N809" i="20"/>
  <c r="T809" i="20"/>
  <c r="AE809" i="20"/>
  <c r="AF809" i="20"/>
  <c r="AG809" i="20"/>
  <c r="B810" i="20"/>
  <c r="J810" i="20"/>
  <c r="K810" i="20"/>
  <c r="L810" i="20"/>
  <c r="M810" i="20"/>
  <c r="N810" i="20"/>
  <c r="X810" i="20" s="1"/>
  <c r="AE810" i="20"/>
  <c r="AF810" i="20"/>
  <c r="AG810" i="20"/>
  <c r="B811" i="20"/>
  <c r="J811" i="20"/>
  <c r="K811" i="20"/>
  <c r="L811" i="20"/>
  <c r="M811" i="20"/>
  <c r="N811" i="20"/>
  <c r="AE811" i="20"/>
  <c r="T811" i="20" s="1"/>
  <c r="AF811" i="20"/>
  <c r="X811" i="20" s="1"/>
  <c r="AG811" i="20"/>
  <c r="B812" i="20"/>
  <c r="J812" i="20"/>
  <c r="K812" i="20"/>
  <c r="L812" i="20"/>
  <c r="M812" i="20"/>
  <c r="N812" i="20"/>
  <c r="AB812" i="20" s="1"/>
  <c r="AE812" i="20"/>
  <c r="AF812" i="20"/>
  <c r="AG812" i="20"/>
  <c r="B813" i="20"/>
  <c r="J813" i="20"/>
  <c r="K813" i="20"/>
  <c r="L813" i="20"/>
  <c r="M813" i="20"/>
  <c r="N813" i="20"/>
  <c r="AE813" i="20"/>
  <c r="AF813" i="20"/>
  <c r="AG813" i="20"/>
  <c r="B814" i="20"/>
  <c r="J814" i="20"/>
  <c r="K814" i="20"/>
  <c r="L814" i="20"/>
  <c r="M814" i="20"/>
  <c r="N814" i="20"/>
  <c r="AE814" i="20"/>
  <c r="AF814" i="20"/>
  <c r="AG814" i="20"/>
  <c r="B815" i="20"/>
  <c r="J815" i="20"/>
  <c r="K815" i="20"/>
  <c r="L815" i="20"/>
  <c r="M815" i="20"/>
  <c r="N815" i="20"/>
  <c r="T815" i="20" s="1"/>
  <c r="AE815" i="20"/>
  <c r="AF815" i="20"/>
  <c r="AG815" i="20"/>
  <c r="B816" i="20"/>
  <c r="J816" i="20"/>
  <c r="K816" i="20"/>
  <c r="L816" i="20"/>
  <c r="M816" i="20"/>
  <c r="N816" i="20"/>
  <c r="AE816" i="20"/>
  <c r="T816" i="20" s="1"/>
  <c r="AF816" i="20"/>
  <c r="AG816" i="20"/>
  <c r="B817" i="20"/>
  <c r="J817" i="20"/>
  <c r="K817" i="20"/>
  <c r="L817" i="20"/>
  <c r="M817" i="20"/>
  <c r="N817" i="20"/>
  <c r="T817" i="20" s="1"/>
  <c r="AE817" i="20"/>
  <c r="AF817" i="20"/>
  <c r="AG817" i="20"/>
  <c r="B818" i="20"/>
  <c r="J818" i="20"/>
  <c r="K818" i="20"/>
  <c r="L818" i="20"/>
  <c r="M818" i="20"/>
  <c r="N818" i="20"/>
  <c r="X818" i="20" s="1"/>
  <c r="AE818" i="20"/>
  <c r="AF818" i="20"/>
  <c r="AG818" i="20"/>
  <c r="B819" i="20"/>
  <c r="J819" i="20"/>
  <c r="K819" i="20"/>
  <c r="L819" i="20"/>
  <c r="M819" i="20"/>
  <c r="N819" i="20"/>
  <c r="AE819" i="20"/>
  <c r="T819" i="20" s="1"/>
  <c r="AF819" i="20"/>
  <c r="X819" i="20" s="1"/>
  <c r="AG819" i="20"/>
  <c r="B820" i="20"/>
  <c r="J820" i="20"/>
  <c r="K820" i="20"/>
  <c r="L820" i="20"/>
  <c r="M820" i="20"/>
  <c r="N820" i="20"/>
  <c r="AB820" i="20" s="1"/>
  <c r="AE820" i="20"/>
  <c r="AF820" i="20"/>
  <c r="AG820" i="20"/>
  <c r="B821" i="20"/>
  <c r="J821" i="20"/>
  <c r="K821" i="20"/>
  <c r="L821" i="20"/>
  <c r="M821" i="20"/>
  <c r="N821" i="20"/>
  <c r="AE821" i="20"/>
  <c r="AF821" i="20"/>
  <c r="AG821" i="20"/>
  <c r="B822" i="20"/>
  <c r="J822" i="20"/>
  <c r="K822" i="20"/>
  <c r="L822" i="20"/>
  <c r="M822" i="20"/>
  <c r="N822" i="20"/>
  <c r="AE822" i="20"/>
  <c r="AF822" i="20"/>
  <c r="AG822" i="20"/>
  <c r="B823" i="20"/>
  <c r="J823" i="20"/>
  <c r="K823" i="20"/>
  <c r="L823" i="20"/>
  <c r="M823" i="20"/>
  <c r="N823" i="20"/>
  <c r="AB823" i="20" s="1"/>
  <c r="AE823" i="20"/>
  <c r="T823" i="20" s="1"/>
  <c r="AF823" i="20"/>
  <c r="AG823" i="20"/>
  <c r="B824" i="20"/>
  <c r="J824" i="20"/>
  <c r="K824" i="20"/>
  <c r="L824" i="20"/>
  <c r="M824" i="20"/>
  <c r="N824" i="20"/>
  <c r="AE824" i="20"/>
  <c r="AF824" i="20"/>
  <c r="AG824" i="20"/>
  <c r="B825" i="20"/>
  <c r="J825" i="20"/>
  <c r="K825" i="20"/>
  <c r="L825" i="20"/>
  <c r="M825" i="20"/>
  <c r="N825" i="20"/>
  <c r="X825" i="20" s="1"/>
  <c r="AE825" i="20"/>
  <c r="AF825" i="20"/>
  <c r="AG825" i="20"/>
  <c r="B826" i="20"/>
  <c r="J826" i="20"/>
  <c r="K826" i="20"/>
  <c r="L826" i="20"/>
  <c r="M826" i="20"/>
  <c r="N826" i="20"/>
  <c r="AB826" i="20" s="1"/>
  <c r="AE826" i="20"/>
  <c r="AF826" i="20"/>
  <c r="AG826" i="20"/>
  <c r="B827" i="20"/>
  <c r="J827" i="20"/>
  <c r="K827" i="20"/>
  <c r="L827" i="20"/>
  <c r="M827" i="20"/>
  <c r="N827" i="20"/>
  <c r="AE827" i="20"/>
  <c r="AF827" i="20"/>
  <c r="AG827" i="20"/>
  <c r="B828" i="20"/>
  <c r="J828" i="20"/>
  <c r="K828" i="20"/>
  <c r="L828" i="20"/>
  <c r="M828" i="20"/>
  <c r="N828" i="20"/>
  <c r="AE828" i="20"/>
  <c r="AF828" i="20"/>
  <c r="AG828" i="20"/>
  <c r="B829" i="20"/>
  <c r="J829" i="20"/>
  <c r="K829" i="20"/>
  <c r="L829" i="20"/>
  <c r="M829" i="20"/>
  <c r="N829" i="20"/>
  <c r="AB829" i="20" s="1"/>
  <c r="AE829" i="20"/>
  <c r="AF829" i="20"/>
  <c r="AG829" i="20"/>
  <c r="B830" i="20"/>
  <c r="J830" i="20"/>
  <c r="K830" i="20"/>
  <c r="L830" i="20"/>
  <c r="M830" i="20"/>
  <c r="N830" i="20"/>
  <c r="AE830" i="20"/>
  <c r="AF830" i="20"/>
  <c r="X830" i="20" s="1"/>
  <c r="AG830" i="20"/>
  <c r="B831" i="20"/>
  <c r="J831" i="20"/>
  <c r="K831" i="20"/>
  <c r="L831" i="20"/>
  <c r="M831" i="20"/>
  <c r="N831" i="20"/>
  <c r="AE831" i="20"/>
  <c r="AF831" i="20"/>
  <c r="AG831" i="20"/>
  <c r="B832" i="20"/>
  <c r="J832" i="20"/>
  <c r="K832" i="20"/>
  <c r="L832" i="20"/>
  <c r="M832" i="20"/>
  <c r="N832" i="20"/>
  <c r="AE832" i="20"/>
  <c r="AF832" i="20"/>
  <c r="AG832" i="20"/>
  <c r="B833" i="20"/>
  <c r="J833" i="20"/>
  <c r="K833" i="20"/>
  <c r="L833" i="20"/>
  <c r="M833" i="20"/>
  <c r="N833" i="20"/>
  <c r="AE833" i="20"/>
  <c r="AF833" i="20"/>
  <c r="AG833" i="20"/>
  <c r="B834" i="20"/>
  <c r="J834" i="20"/>
  <c r="K834" i="20"/>
  <c r="L834" i="20"/>
  <c r="M834" i="20"/>
  <c r="N834" i="20"/>
  <c r="AB834" i="20" s="1"/>
  <c r="AE834" i="20"/>
  <c r="T834" i="20" s="1"/>
  <c r="AF834" i="20"/>
  <c r="X834" i="20" s="1"/>
  <c r="AG834" i="20"/>
  <c r="B835" i="20"/>
  <c r="J835" i="20"/>
  <c r="K835" i="20"/>
  <c r="L835" i="20"/>
  <c r="M835" i="20"/>
  <c r="N835" i="20"/>
  <c r="AE835" i="20"/>
  <c r="AF835" i="20"/>
  <c r="AG835" i="20"/>
  <c r="B836" i="20"/>
  <c r="J836" i="20"/>
  <c r="K836" i="20"/>
  <c r="L836" i="20"/>
  <c r="M836" i="20"/>
  <c r="N836" i="20"/>
  <c r="AE836" i="20"/>
  <c r="AF836" i="20"/>
  <c r="AG836" i="20"/>
  <c r="B837" i="20"/>
  <c r="J837" i="20"/>
  <c r="K837" i="20"/>
  <c r="L837" i="20"/>
  <c r="M837" i="20"/>
  <c r="N837" i="20"/>
  <c r="AE837" i="20"/>
  <c r="AF837" i="20"/>
  <c r="AG837" i="20"/>
  <c r="AB837" i="20" s="1"/>
  <c r="B838" i="20"/>
  <c r="J838" i="20"/>
  <c r="K838" i="20"/>
  <c r="L838" i="20"/>
  <c r="M838" i="20"/>
  <c r="N838" i="20"/>
  <c r="T838" i="20" s="1"/>
  <c r="AE838" i="20"/>
  <c r="AF838" i="20"/>
  <c r="AG838" i="20"/>
  <c r="B839" i="20"/>
  <c r="J839" i="20"/>
  <c r="K839" i="20"/>
  <c r="L839" i="20"/>
  <c r="M839" i="20"/>
  <c r="N839" i="20"/>
  <c r="AE839" i="20"/>
  <c r="AF839" i="20"/>
  <c r="AG839" i="20"/>
  <c r="B840" i="20"/>
  <c r="J840" i="20"/>
  <c r="K840" i="20"/>
  <c r="L840" i="20"/>
  <c r="M840" i="20"/>
  <c r="N840" i="20"/>
  <c r="AE840" i="20"/>
  <c r="AF840" i="20"/>
  <c r="AG840" i="20"/>
  <c r="B841" i="20"/>
  <c r="J841" i="20"/>
  <c r="K841" i="20"/>
  <c r="L841" i="20"/>
  <c r="M841" i="20"/>
  <c r="N841" i="20"/>
  <c r="AE841" i="20"/>
  <c r="AF841" i="20"/>
  <c r="AG841" i="20"/>
  <c r="B842" i="20"/>
  <c r="J842" i="20"/>
  <c r="K842" i="20"/>
  <c r="L842" i="20"/>
  <c r="M842" i="20"/>
  <c r="N842" i="20"/>
  <c r="AE842" i="20"/>
  <c r="AF842" i="20"/>
  <c r="AG842" i="20"/>
  <c r="B843" i="20"/>
  <c r="J843" i="20"/>
  <c r="K843" i="20"/>
  <c r="L843" i="20"/>
  <c r="M843" i="20"/>
  <c r="N843" i="20"/>
  <c r="AE843" i="20"/>
  <c r="AF843" i="20"/>
  <c r="AG843" i="20"/>
  <c r="B844" i="20"/>
  <c r="J844" i="20"/>
  <c r="K844" i="20"/>
  <c r="L844" i="20"/>
  <c r="M844" i="20"/>
  <c r="N844" i="20"/>
  <c r="T844" i="20" s="1"/>
  <c r="AE844" i="20"/>
  <c r="AF844" i="20"/>
  <c r="AG844" i="20"/>
  <c r="B845" i="20"/>
  <c r="J845" i="20"/>
  <c r="K845" i="20"/>
  <c r="L845" i="20"/>
  <c r="M845" i="20"/>
  <c r="N845" i="20"/>
  <c r="AE845" i="20"/>
  <c r="AF845" i="20"/>
  <c r="AG845" i="20"/>
  <c r="B846" i="20"/>
  <c r="J846" i="20"/>
  <c r="K846" i="20"/>
  <c r="L846" i="20"/>
  <c r="M846" i="20"/>
  <c r="N846" i="20"/>
  <c r="AE846" i="20"/>
  <c r="AF846" i="20"/>
  <c r="AG846" i="20"/>
  <c r="B847" i="20"/>
  <c r="J847" i="20"/>
  <c r="K847" i="20"/>
  <c r="L847" i="20"/>
  <c r="M847" i="20"/>
  <c r="N847" i="20"/>
  <c r="X847" i="20" s="1"/>
  <c r="AE847" i="20"/>
  <c r="AF847" i="20"/>
  <c r="AG847" i="20"/>
  <c r="B848" i="20"/>
  <c r="J848" i="20"/>
  <c r="K848" i="20"/>
  <c r="L848" i="20"/>
  <c r="M848" i="20"/>
  <c r="N848" i="20"/>
  <c r="AE848" i="20"/>
  <c r="AF848" i="20"/>
  <c r="AG848" i="20"/>
  <c r="B849" i="20"/>
  <c r="J849" i="20"/>
  <c r="K849" i="20"/>
  <c r="L849" i="20"/>
  <c r="M849" i="20"/>
  <c r="N849" i="20"/>
  <c r="T849" i="20"/>
  <c r="AE849" i="20"/>
  <c r="AF849" i="20"/>
  <c r="AG849" i="20"/>
  <c r="B850" i="20"/>
  <c r="J850" i="20"/>
  <c r="K850" i="20"/>
  <c r="L850" i="20"/>
  <c r="M850" i="20"/>
  <c r="N850" i="20"/>
  <c r="X850" i="20" s="1"/>
  <c r="AE850" i="20"/>
  <c r="AF850" i="20"/>
  <c r="AG850" i="20"/>
  <c r="B851" i="20"/>
  <c r="J851" i="20"/>
  <c r="K851" i="20"/>
  <c r="L851" i="20"/>
  <c r="M851" i="20"/>
  <c r="N851" i="20"/>
  <c r="AE851" i="20"/>
  <c r="AF851" i="20"/>
  <c r="AG851" i="20"/>
  <c r="AB851" i="20" s="1"/>
  <c r="B852" i="20"/>
  <c r="J852" i="20"/>
  <c r="K852" i="20"/>
  <c r="L852" i="20"/>
  <c r="M852" i="20"/>
  <c r="N852" i="20"/>
  <c r="AB852" i="20" s="1"/>
  <c r="AE852" i="20"/>
  <c r="AF852" i="20"/>
  <c r="AG852" i="20"/>
  <c r="B853" i="20"/>
  <c r="J853" i="20"/>
  <c r="K853" i="20"/>
  <c r="L853" i="20"/>
  <c r="M853" i="20"/>
  <c r="N853" i="20"/>
  <c r="AB853" i="20"/>
  <c r="AE853" i="20"/>
  <c r="T853" i="20" s="1"/>
  <c r="AF853" i="20"/>
  <c r="AG853" i="20"/>
  <c r="B854" i="20"/>
  <c r="J854" i="20"/>
  <c r="K854" i="20"/>
  <c r="L854" i="20"/>
  <c r="M854" i="20"/>
  <c r="N854" i="20"/>
  <c r="T854" i="20" s="1"/>
  <c r="AE854" i="20"/>
  <c r="AF854" i="20"/>
  <c r="AG854" i="20"/>
  <c r="B855" i="20"/>
  <c r="J855" i="20"/>
  <c r="K855" i="20"/>
  <c r="L855" i="20"/>
  <c r="M855" i="20"/>
  <c r="N855" i="20"/>
  <c r="T855" i="20" s="1"/>
  <c r="AE855" i="20"/>
  <c r="AF855" i="20"/>
  <c r="AG855" i="20"/>
  <c r="B856" i="20"/>
  <c r="J856" i="20"/>
  <c r="K856" i="20"/>
  <c r="L856" i="20"/>
  <c r="M856" i="20"/>
  <c r="N856" i="20"/>
  <c r="T856" i="20" s="1"/>
  <c r="AE856" i="20"/>
  <c r="AF856" i="20"/>
  <c r="AG856" i="20"/>
  <c r="B857" i="20"/>
  <c r="J857" i="20"/>
  <c r="K857" i="20"/>
  <c r="L857" i="20"/>
  <c r="M857" i="20"/>
  <c r="N857" i="20"/>
  <c r="T857" i="20" s="1"/>
  <c r="AE857" i="20"/>
  <c r="AF857" i="20"/>
  <c r="AG857" i="20"/>
  <c r="B858" i="20"/>
  <c r="J858" i="20"/>
  <c r="K858" i="20"/>
  <c r="L858" i="20"/>
  <c r="M858" i="20"/>
  <c r="N858" i="20"/>
  <c r="X858" i="20"/>
  <c r="AE858" i="20"/>
  <c r="AF858" i="20"/>
  <c r="AG858" i="20"/>
  <c r="AB858" i="20" s="1"/>
  <c r="B859" i="20"/>
  <c r="J859" i="20"/>
  <c r="K859" i="20"/>
  <c r="L859" i="20"/>
  <c r="M859" i="20"/>
  <c r="N859" i="20"/>
  <c r="AE859" i="20"/>
  <c r="T859" i="20" s="1"/>
  <c r="AF859" i="20"/>
  <c r="AG859" i="20"/>
  <c r="B860" i="20"/>
  <c r="J860" i="20"/>
  <c r="K860" i="20"/>
  <c r="L860" i="20"/>
  <c r="M860" i="20"/>
  <c r="N860" i="20"/>
  <c r="AB860" i="20" s="1"/>
  <c r="AE860" i="20"/>
  <c r="AF860" i="20"/>
  <c r="AG860" i="20"/>
  <c r="B861" i="20"/>
  <c r="J861" i="20"/>
  <c r="K861" i="20"/>
  <c r="L861" i="20"/>
  <c r="M861" i="20"/>
  <c r="N861" i="20"/>
  <c r="AB861" i="20" s="1"/>
  <c r="AE861" i="20"/>
  <c r="AF861" i="20"/>
  <c r="AG861" i="20"/>
  <c r="B862" i="20"/>
  <c r="J862" i="20"/>
  <c r="K862" i="20"/>
  <c r="L862" i="20"/>
  <c r="M862" i="20"/>
  <c r="N862" i="20"/>
  <c r="AE862" i="20"/>
  <c r="AF862" i="20"/>
  <c r="AG862" i="20"/>
  <c r="AB862" i="20" s="1"/>
  <c r="B863" i="20"/>
  <c r="J863" i="20"/>
  <c r="K863" i="20"/>
  <c r="L863" i="20"/>
  <c r="M863" i="20"/>
  <c r="N863" i="20"/>
  <c r="T863" i="20" s="1"/>
  <c r="AE863" i="20"/>
  <c r="AF863" i="20"/>
  <c r="AG863" i="20"/>
  <c r="B864" i="20"/>
  <c r="J864" i="20"/>
  <c r="K864" i="20"/>
  <c r="L864" i="20"/>
  <c r="M864" i="20"/>
  <c r="N864" i="20"/>
  <c r="X864" i="20" s="1"/>
  <c r="AE864" i="20"/>
  <c r="AF864" i="20"/>
  <c r="AG864" i="20"/>
  <c r="AB864" i="20" s="1"/>
  <c r="B865" i="20"/>
  <c r="J865" i="20"/>
  <c r="K865" i="20"/>
  <c r="L865" i="20"/>
  <c r="M865" i="20"/>
  <c r="N865" i="20"/>
  <c r="AE865" i="20"/>
  <c r="AF865" i="20"/>
  <c r="AG865" i="20"/>
  <c r="B866" i="20"/>
  <c r="J866" i="20"/>
  <c r="K866" i="20"/>
  <c r="L866" i="20"/>
  <c r="M866" i="20"/>
  <c r="N866" i="20"/>
  <c r="X866" i="20" s="1"/>
  <c r="AE866" i="20"/>
  <c r="AF866" i="20"/>
  <c r="AG866" i="20"/>
  <c r="B867" i="20"/>
  <c r="J867" i="20"/>
  <c r="K867" i="20"/>
  <c r="L867" i="20"/>
  <c r="M867" i="20"/>
  <c r="N867" i="20"/>
  <c r="X867" i="20" s="1"/>
  <c r="AE867" i="20"/>
  <c r="AF867" i="20"/>
  <c r="AG867" i="20"/>
  <c r="B868" i="20"/>
  <c r="J868" i="20"/>
  <c r="K868" i="20"/>
  <c r="L868" i="20"/>
  <c r="M868" i="20"/>
  <c r="N868" i="20"/>
  <c r="AB868" i="20" s="1"/>
  <c r="AE868" i="20"/>
  <c r="AF868" i="20"/>
  <c r="AG868" i="20"/>
  <c r="B869" i="20"/>
  <c r="J869" i="20"/>
  <c r="K869" i="20"/>
  <c r="L869" i="20"/>
  <c r="M869" i="20"/>
  <c r="N869" i="20"/>
  <c r="AB869" i="20" s="1"/>
  <c r="AE869" i="20"/>
  <c r="AF869" i="20"/>
  <c r="AG869" i="20"/>
  <c r="B870" i="20"/>
  <c r="J870" i="20"/>
  <c r="K870" i="20"/>
  <c r="L870" i="20"/>
  <c r="M870" i="20"/>
  <c r="N870" i="20"/>
  <c r="T870" i="20" s="1"/>
  <c r="AE870" i="20"/>
  <c r="AF870" i="20"/>
  <c r="AG870" i="20"/>
  <c r="B871" i="20"/>
  <c r="J871" i="20"/>
  <c r="K871" i="20"/>
  <c r="L871" i="20"/>
  <c r="M871" i="20"/>
  <c r="N871" i="20"/>
  <c r="T871" i="20" s="1"/>
  <c r="AE871" i="20"/>
  <c r="AF871" i="20"/>
  <c r="AG871" i="20"/>
  <c r="B872" i="20"/>
  <c r="J872" i="20"/>
  <c r="K872" i="20"/>
  <c r="L872" i="20"/>
  <c r="M872" i="20"/>
  <c r="N872" i="20"/>
  <c r="AE872" i="20"/>
  <c r="AF872" i="20"/>
  <c r="AG872" i="20"/>
  <c r="AB872" i="20" s="1"/>
  <c r="B873" i="20"/>
  <c r="J873" i="20"/>
  <c r="K873" i="20"/>
  <c r="L873" i="20"/>
  <c r="M873" i="20"/>
  <c r="N873" i="20"/>
  <c r="AE873" i="20"/>
  <c r="AF873" i="20"/>
  <c r="AG873" i="20"/>
  <c r="B874" i="20"/>
  <c r="J874" i="20"/>
  <c r="K874" i="20"/>
  <c r="L874" i="20"/>
  <c r="M874" i="20"/>
  <c r="N874" i="20"/>
  <c r="X874" i="20" s="1"/>
  <c r="AE874" i="20"/>
  <c r="AF874" i="20"/>
  <c r="AG874" i="20"/>
  <c r="B875" i="20"/>
  <c r="J875" i="20"/>
  <c r="K875" i="20"/>
  <c r="L875" i="20"/>
  <c r="M875" i="20"/>
  <c r="N875" i="20"/>
  <c r="AE875" i="20"/>
  <c r="AF875" i="20"/>
  <c r="AG875" i="20"/>
  <c r="B876" i="20"/>
  <c r="J876" i="20"/>
  <c r="K876" i="20"/>
  <c r="L876" i="20"/>
  <c r="M876" i="20"/>
  <c r="N876" i="20"/>
  <c r="AE876" i="20"/>
  <c r="AF876" i="20"/>
  <c r="AG876" i="20"/>
  <c r="B877" i="20"/>
  <c r="J877" i="20"/>
  <c r="K877" i="20"/>
  <c r="L877" i="20"/>
  <c r="M877" i="20"/>
  <c r="N877" i="20"/>
  <c r="AE877" i="20"/>
  <c r="AF877" i="20"/>
  <c r="AG877" i="20"/>
  <c r="B878" i="20"/>
  <c r="J878" i="20"/>
  <c r="K878" i="20"/>
  <c r="L878" i="20"/>
  <c r="M878" i="20"/>
  <c r="N878" i="20"/>
  <c r="T878" i="20" s="1"/>
  <c r="AE878" i="20"/>
  <c r="AF878" i="20"/>
  <c r="AG878" i="20"/>
  <c r="B879" i="20"/>
  <c r="J879" i="20"/>
  <c r="K879" i="20"/>
  <c r="L879" i="20"/>
  <c r="M879" i="20"/>
  <c r="N879" i="20"/>
  <c r="X879" i="20" s="1"/>
  <c r="AE879" i="20"/>
  <c r="AF879" i="20"/>
  <c r="AG879" i="20"/>
  <c r="B880" i="20"/>
  <c r="J880" i="20"/>
  <c r="K880" i="20"/>
  <c r="L880" i="20"/>
  <c r="M880" i="20"/>
  <c r="N880" i="20"/>
  <c r="AE880" i="20"/>
  <c r="AF880" i="20"/>
  <c r="AG880" i="20"/>
  <c r="B881" i="20"/>
  <c r="J881" i="20"/>
  <c r="K881" i="20"/>
  <c r="L881" i="20"/>
  <c r="M881" i="20"/>
  <c r="N881" i="20"/>
  <c r="AE881" i="20"/>
  <c r="AF881" i="20"/>
  <c r="AG881" i="20"/>
  <c r="B882" i="20"/>
  <c r="J882" i="20"/>
  <c r="K882" i="20"/>
  <c r="L882" i="20"/>
  <c r="M882" i="20"/>
  <c r="N882" i="20"/>
  <c r="AE882" i="20"/>
  <c r="AF882" i="20"/>
  <c r="X882" i="20" s="1"/>
  <c r="AG882" i="20"/>
  <c r="B883" i="20"/>
  <c r="J883" i="20"/>
  <c r="K883" i="20"/>
  <c r="L883" i="20"/>
  <c r="M883" i="20"/>
  <c r="N883" i="20"/>
  <c r="X883" i="20" s="1"/>
  <c r="AE883" i="20"/>
  <c r="AF883" i="20"/>
  <c r="AG883" i="20"/>
  <c r="B884" i="20"/>
  <c r="J884" i="20"/>
  <c r="K884" i="20"/>
  <c r="L884" i="20"/>
  <c r="M884" i="20"/>
  <c r="N884" i="20"/>
  <c r="AE884" i="20"/>
  <c r="T884" i="20" s="1"/>
  <c r="AF884" i="20"/>
  <c r="AG884" i="20"/>
  <c r="B885" i="20"/>
  <c r="J885" i="20"/>
  <c r="K885" i="20"/>
  <c r="L885" i="20"/>
  <c r="M885" i="20"/>
  <c r="N885" i="20"/>
  <c r="AB885" i="20" s="1"/>
  <c r="AE885" i="20"/>
  <c r="AF885" i="20"/>
  <c r="AG885" i="20"/>
  <c r="B886" i="20"/>
  <c r="J886" i="20"/>
  <c r="K886" i="20"/>
  <c r="L886" i="20"/>
  <c r="M886" i="20"/>
  <c r="N886" i="20"/>
  <c r="T886" i="20" s="1"/>
  <c r="AE886" i="20"/>
  <c r="AF886" i="20"/>
  <c r="AG886" i="20"/>
  <c r="B887" i="20"/>
  <c r="J887" i="20"/>
  <c r="K887" i="20"/>
  <c r="L887" i="20"/>
  <c r="M887" i="20"/>
  <c r="N887" i="20"/>
  <c r="X887" i="20" s="1"/>
  <c r="AE887" i="20"/>
  <c r="AF887" i="20"/>
  <c r="AG887" i="20"/>
  <c r="B888" i="20"/>
  <c r="J888" i="20"/>
  <c r="K888" i="20"/>
  <c r="L888" i="20"/>
  <c r="M888" i="20"/>
  <c r="N888" i="20"/>
  <c r="T888" i="20" s="1"/>
  <c r="AE888" i="20"/>
  <c r="AF888" i="20"/>
  <c r="AG888" i="20"/>
  <c r="B889" i="20"/>
  <c r="J889" i="20"/>
  <c r="K889" i="20"/>
  <c r="L889" i="20"/>
  <c r="M889" i="20"/>
  <c r="N889" i="20"/>
  <c r="AE889" i="20"/>
  <c r="T889" i="20" s="1"/>
  <c r="AF889" i="20"/>
  <c r="AG889" i="20"/>
  <c r="B890" i="20"/>
  <c r="J890" i="20"/>
  <c r="K890" i="20"/>
  <c r="L890" i="20"/>
  <c r="M890" i="20"/>
  <c r="N890" i="20"/>
  <c r="X890" i="20" s="1"/>
  <c r="AE890" i="20"/>
  <c r="AF890" i="20"/>
  <c r="AG890" i="20"/>
  <c r="B891" i="20"/>
  <c r="J891" i="20"/>
  <c r="K891" i="20"/>
  <c r="L891" i="20"/>
  <c r="M891" i="20"/>
  <c r="N891" i="20"/>
  <c r="AE891" i="20"/>
  <c r="AF891" i="20"/>
  <c r="AG891" i="20"/>
  <c r="AB891" i="20" s="1"/>
  <c r="B892" i="20"/>
  <c r="J892" i="20"/>
  <c r="K892" i="20"/>
  <c r="L892" i="20"/>
  <c r="M892" i="20"/>
  <c r="N892" i="20"/>
  <c r="AE892" i="20"/>
  <c r="T892" i="20" s="1"/>
  <c r="AF892" i="20"/>
  <c r="AG892" i="20"/>
  <c r="B893" i="20"/>
  <c r="J893" i="20"/>
  <c r="K893" i="20"/>
  <c r="L893" i="20"/>
  <c r="M893" i="20"/>
  <c r="N893" i="20"/>
  <c r="AB893" i="20" s="1"/>
  <c r="AE893" i="20"/>
  <c r="AF893" i="20"/>
  <c r="AG893" i="20"/>
  <c r="B894" i="20"/>
  <c r="J894" i="20"/>
  <c r="K894" i="20"/>
  <c r="L894" i="20"/>
  <c r="M894" i="20"/>
  <c r="N894" i="20"/>
  <c r="T894" i="20" s="1"/>
  <c r="AE894" i="20"/>
  <c r="AF894" i="20"/>
  <c r="AG894" i="20"/>
  <c r="B895" i="20"/>
  <c r="J895" i="20"/>
  <c r="K895" i="20"/>
  <c r="L895" i="20"/>
  <c r="M895" i="20"/>
  <c r="N895" i="20"/>
  <c r="AB895" i="20" s="1"/>
  <c r="AE895" i="20"/>
  <c r="AF895" i="20"/>
  <c r="AG895" i="20"/>
  <c r="B896" i="20"/>
  <c r="J896" i="20"/>
  <c r="K896" i="20"/>
  <c r="L896" i="20"/>
  <c r="M896" i="20"/>
  <c r="N896" i="20"/>
  <c r="X896" i="20"/>
  <c r="AE896" i="20"/>
  <c r="T896" i="20" s="1"/>
  <c r="AF896" i="20"/>
  <c r="AG896" i="20"/>
  <c r="B897" i="20"/>
  <c r="J897" i="20"/>
  <c r="K897" i="20"/>
  <c r="L897" i="20"/>
  <c r="M897" i="20"/>
  <c r="N897" i="20"/>
  <c r="X897" i="20" s="1"/>
  <c r="AE897" i="20"/>
  <c r="AF897" i="20"/>
  <c r="AG897" i="20"/>
  <c r="B898" i="20"/>
  <c r="J898" i="20"/>
  <c r="K898" i="20"/>
  <c r="L898" i="20"/>
  <c r="M898" i="20"/>
  <c r="N898" i="20"/>
  <c r="AE898" i="20"/>
  <c r="AF898" i="20"/>
  <c r="AG898" i="20"/>
  <c r="B899" i="20"/>
  <c r="J899" i="20"/>
  <c r="K899" i="20"/>
  <c r="L899" i="20"/>
  <c r="M899" i="20"/>
  <c r="N899" i="20"/>
  <c r="AE899" i="20"/>
  <c r="AF899" i="20"/>
  <c r="AG899" i="20"/>
  <c r="B900" i="20"/>
  <c r="J900" i="20"/>
  <c r="K900" i="20"/>
  <c r="L900" i="20"/>
  <c r="M900" i="20"/>
  <c r="N900" i="20"/>
  <c r="AB900" i="20" s="1"/>
  <c r="AE900" i="20"/>
  <c r="AF900" i="20"/>
  <c r="AG900" i="20"/>
  <c r="B901" i="20"/>
  <c r="J901" i="20"/>
  <c r="K901" i="20"/>
  <c r="L901" i="20"/>
  <c r="M901" i="20"/>
  <c r="N901" i="20"/>
  <c r="AE901" i="20"/>
  <c r="AF901" i="20"/>
  <c r="AG901" i="20"/>
  <c r="B902" i="20"/>
  <c r="J902" i="20"/>
  <c r="K902" i="20"/>
  <c r="L902" i="20"/>
  <c r="M902" i="20"/>
  <c r="N902" i="20"/>
  <c r="AB902" i="20" s="1"/>
  <c r="AE902" i="20"/>
  <c r="AF902" i="20"/>
  <c r="AG902" i="20"/>
  <c r="B903" i="20"/>
  <c r="J903" i="20"/>
  <c r="K903" i="20"/>
  <c r="L903" i="20"/>
  <c r="M903" i="20"/>
  <c r="N903" i="20"/>
  <c r="T903" i="20" s="1"/>
  <c r="AE903" i="20"/>
  <c r="AF903" i="20"/>
  <c r="AG903" i="20"/>
  <c r="B904" i="20"/>
  <c r="J904" i="20"/>
  <c r="K904" i="20"/>
  <c r="L904" i="20"/>
  <c r="M904" i="20"/>
  <c r="N904" i="20"/>
  <c r="AE904" i="20"/>
  <c r="AF904" i="20"/>
  <c r="X904" i="20" s="1"/>
  <c r="AG904" i="20"/>
  <c r="AB904" i="20" s="1"/>
  <c r="B905" i="20"/>
  <c r="J905" i="20"/>
  <c r="K905" i="20"/>
  <c r="L905" i="20"/>
  <c r="M905" i="20"/>
  <c r="N905" i="20"/>
  <c r="AE905" i="20"/>
  <c r="AF905" i="20"/>
  <c r="AG905" i="20"/>
  <c r="B906" i="20"/>
  <c r="J906" i="20"/>
  <c r="K906" i="20"/>
  <c r="L906" i="20"/>
  <c r="M906" i="20"/>
  <c r="N906" i="20"/>
  <c r="AE906" i="20"/>
  <c r="AF906" i="20"/>
  <c r="AG906" i="20"/>
  <c r="B907" i="20"/>
  <c r="J907" i="20"/>
  <c r="K907" i="20"/>
  <c r="L907" i="20"/>
  <c r="M907" i="20"/>
  <c r="N907" i="20"/>
  <c r="AE907" i="20"/>
  <c r="AF907" i="20"/>
  <c r="AG907" i="20"/>
  <c r="B908" i="20"/>
  <c r="J908" i="20"/>
  <c r="K908" i="20"/>
  <c r="L908" i="20"/>
  <c r="M908" i="20"/>
  <c r="N908" i="20"/>
  <c r="AE908" i="20"/>
  <c r="AF908" i="20"/>
  <c r="AG908" i="20"/>
  <c r="B909" i="20"/>
  <c r="J909" i="20"/>
  <c r="K909" i="20"/>
  <c r="L909" i="20"/>
  <c r="M909" i="20"/>
  <c r="N909" i="20"/>
  <c r="AB909" i="20" s="1"/>
  <c r="AE909" i="20"/>
  <c r="T909" i="20" s="1"/>
  <c r="AF909" i="20"/>
  <c r="AG909" i="20"/>
  <c r="B910" i="20"/>
  <c r="J910" i="20"/>
  <c r="K910" i="20"/>
  <c r="L910" i="20"/>
  <c r="M910" i="20"/>
  <c r="N910" i="20"/>
  <c r="AE910" i="20"/>
  <c r="AF910" i="20"/>
  <c r="AG910" i="20"/>
  <c r="B911" i="20"/>
  <c r="J911" i="20"/>
  <c r="K911" i="20"/>
  <c r="L911" i="20"/>
  <c r="M911" i="20"/>
  <c r="N911" i="20"/>
  <c r="AE911" i="20"/>
  <c r="AF911" i="20"/>
  <c r="AG911" i="20"/>
  <c r="B912" i="20"/>
  <c r="J912" i="20"/>
  <c r="K912" i="20"/>
  <c r="L912" i="20"/>
  <c r="M912" i="20"/>
  <c r="N912" i="20"/>
  <c r="X912" i="20" s="1"/>
  <c r="AE912" i="20"/>
  <c r="AF912" i="20"/>
  <c r="AG912" i="20"/>
  <c r="B913" i="20"/>
  <c r="J913" i="20"/>
  <c r="K913" i="20"/>
  <c r="L913" i="20"/>
  <c r="M913" i="20"/>
  <c r="N913" i="20"/>
  <c r="AE913" i="20"/>
  <c r="AF913" i="20"/>
  <c r="AG913" i="20"/>
  <c r="B914" i="20"/>
  <c r="J914" i="20"/>
  <c r="K914" i="20"/>
  <c r="L914" i="20"/>
  <c r="M914" i="20"/>
  <c r="N914" i="20"/>
  <c r="X914" i="20" s="1"/>
  <c r="AE914" i="20"/>
  <c r="AF914" i="20"/>
  <c r="AG914" i="20"/>
  <c r="B915" i="20"/>
  <c r="J915" i="20"/>
  <c r="K915" i="20"/>
  <c r="L915" i="20"/>
  <c r="M915" i="20"/>
  <c r="N915" i="20"/>
  <c r="AE915" i="20"/>
  <c r="AF915" i="20"/>
  <c r="AG915" i="20"/>
  <c r="B916" i="20"/>
  <c r="J916" i="20"/>
  <c r="K916" i="20"/>
  <c r="L916" i="20"/>
  <c r="M916" i="20"/>
  <c r="N916" i="20"/>
  <c r="T916" i="20" s="1"/>
  <c r="AE916" i="20"/>
  <c r="AF916" i="20"/>
  <c r="X916" i="20" s="1"/>
  <c r="AG916" i="20"/>
  <c r="B917" i="20"/>
  <c r="J917" i="20"/>
  <c r="K917" i="20"/>
  <c r="L917" i="20"/>
  <c r="M917" i="20"/>
  <c r="N917" i="20"/>
  <c r="T917" i="20" s="1"/>
  <c r="AE917" i="20"/>
  <c r="AF917" i="20"/>
  <c r="AG917" i="20"/>
  <c r="B918" i="20"/>
  <c r="J918" i="20"/>
  <c r="K918" i="20"/>
  <c r="L918" i="20"/>
  <c r="M918" i="20"/>
  <c r="N918" i="20"/>
  <c r="AB918" i="20" s="1"/>
  <c r="AE918" i="20"/>
  <c r="AF918" i="20"/>
  <c r="AG918" i="20"/>
  <c r="B919" i="20"/>
  <c r="J919" i="20"/>
  <c r="K919" i="20"/>
  <c r="L919" i="20"/>
  <c r="M919" i="20"/>
  <c r="N919" i="20"/>
  <c r="T919" i="20" s="1"/>
  <c r="AE919" i="20"/>
  <c r="AF919" i="20"/>
  <c r="AG919" i="20"/>
  <c r="B920" i="20"/>
  <c r="J920" i="20"/>
  <c r="K920" i="20"/>
  <c r="L920" i="20"/>
  <c r="M920" i="20"/>
  <c r="N920" i="20"/>
  <c r="AE920" i="20"/>
  <c r="AF920" i="20"/>
  <c r="AG920" i="20"/>
  <c r="B921" i="20"/>
  <c r="J921" i="20"/>
  <c r="K921" i="20"/>
  <c r="L921" i="20"/>
  <c r="M921" i="20"/>
  <c r="N921" i="20"/>
  <c r="AE921" i="20"/>
  <c r="AF921" i="20"/>
  <c r="AG921" i="20"/>
  <c r="B922" i="20"/>
  <c r="J922" i="20"/>
  <c r="K922" i="20"/>
  <c r="L922" i="20"/>
  <c r="M922" i="20"/>
  <c r="N922" i="20"/>
  <c r="X922" i="20" s="1"/>
  <c r="AE922" i="20"/>
  <c r="AF922" i="20"/>
  <c r="AG922" i="20"/>
  <c r="AB922" i="20" s="1"/>
  <c r="B923" i="20"/>
  <c r="J923" i="20"/>
  <c r="K923" i="20"/>
  <c r="L923" i="20"/>
  <c r="M923" i="20"/>
  <c r="N923" i="20"/>
  <c r="AE923" i="20"/>
  <c r="AF923" i="20"/>
  <c r="AG923" i="20"/>
  <c r="AB923" i="20" s="1"/>
  <c r="B924" i="20"/>
  <c r="J924" i="20"/>
  <c r="K924" i="20"/>
  <c r="L924" i="20"/>
  <c r="M924" i="20"/>
  <c r="N924" i="20"/>
  <c r="AB924" i="20" s="1"/>
  <c r="AE924" i="20"/>
  <c r="AF924" i="20"/>
  <c r="AG924" i="20"/>
  <c r="B925" i="20"/>
  <c r="J925" i="20"/>
  <c r="K925" i="20"/>
  <c r="L925" i="20"/>
  <c r="M925" i="20"/>
  <c r="N925" i="20"/>
  <c r="AB925" i="20" s="1"/>
  <c r="AE925" i="20"/>
  <c r="AF925" i="20"/>
  <c r="AG925" i="20"/>
  <c r="B926" i="20"/>
  <c r="J926" i="20"/>
  <c r="K926" i="20"/>
  <c r="L926" i="20"/>
  <c r="M926" i="20"/>
  <c r="N926" i="20"/>
  <c r="AE926" i="20"/>
  <c r="AF926" i="20"/>
  <c r="X926" i="20" s="1"/>
  <c r="AG926" i="20"/>
  <c r="AB926" i="20" s="1"/>
  <c r="B927" i="20"/>
  <c r="J927" i="20"/>
  <c r="K927" i="20"/>
  <c r="L927" i="20"/>
  <c r="M927" i="20"/>
  <c r="N927" i="20"/>
  <c r="T927" i="20" s="1"/>
  <c r="AE927" i="20"/>
  <c r="AF927" i="20"/>
  <c r="X927" i="20" s="1"/>
  <c r="AG927" i="20"/>
  <c r="B928" i="20"/>
  <c r="J928" i="20"/>
  <c r="K928" i="20"/>
  <c r="L928" i="20"/>
  <c r="M928" i="20"/>
  <c r="N928" i="20"/>
  <c r="AE928" i="20"/>
  <c r="AF928" i="20"/>
  <c r="AG928" i="20"/>
  <c r="B929" i="20"/>
  <c r="J929" i="20"/>
  <c r="K929" i="20"/>
  <c r="L929" i="20"/>
  <c r="M929" i="20"/>
  <c r="N929" i="20"/>
  <c r="AE929" i="20"/>
  <c r="AF929" i="20"/>
  <c r="AG929" i="20"/>
  <c r="B930" i="20"/>
  <c r="J930" i="20"/>
  <c r="K930" i="20"/>
  <c r="L930" i="20"/>
  <c r="M930" i="20"/>
  <c r="N930" i="20"/>
  <c r="AE930" i="20"/>
  <c r="AF930" i="20"/>
  <c r="AG930" i="20"/>
  <c r="B931" i="20"/>
  <c r="J931" i="20"/>
  <c r="K931" i="20"/>
  <c r="L931" i="20"/>
  <c r="M931" i="20"/>
  <c r="N931" i="20"/>
  <c r="AE931" i="20"/>
  <c r="AF931" i="20"/>
  <c r="X931" i="20" s="1"/>
  <c r="AG931" i="20"/>
  <c r="B932" i="20"/>
  <c r="J932" i="20"/>
  <c r="K932" i="20"/>
  <c r="L932" i="20"/>
  <c r="M932" i="20"/>
  <c r="N932" i="20"/>
  <c r="AE932" i="20"/>
  <c r="T932" i="20" s="1"/>
  <c r="AF932" i="20"/>
  <c r="AG932" i="20"/>
  <c r="B933" i="20"/>
  <c r="J933" i="20"/>
  <c r="K933" i="20"/>
  <c r="L933" i="20"/>
  <c r="M933" i="20"/>
  <c r="N933" i="20"/>
  <c r="AB933" i="20" s="1"/>
  <c r="AE933" i="20"/>
  <c r="AF933" i="20"/>
  <c r="AG933" i="20"/>
  <c r="B934" i="20"/>
  <c r="J934" i="20"/>
  <c r="K934" i="20"/>
  <c r="L934" i="20"/>
  <c r="M934" i="20"/>
  <c r="N934" i="20"/>
  <c r="T934" i="20" s="1"/>
  <c r="AE934" i="20"/>
  <c r="AF934" i="20"/>
  <c r="X934" i="20" s="1"/>
  <c r="AG934" i="20"/>
  <c r="B935" i="20"/>
  <c r="J935" i="20"/>
  <c r="K935" i="20"/>
  <c r="L935" i="20"/>
  <c r="M935" i="20"/>
  <c r="N935" i="20"/>
  <c r="AB935" i="20"/>
  <c r="AE935" i="20"/>
  <c r="T935" i="20" s="1"/>
  <c r="AF935" i="20"/>
  <c r="AG935" i="20"/>
  <c r="B936" i="20"/>
  <c r="J936" i="20"/>
  <c r="K936" i="20"/>
  <c r="L936" i="20"/>
  <c r="M936" i="20"/>
  <c r="N936" i="20"/>
  <c r="AE936" i="20"/>
  <c r="AF936" i="20"/>
  <c r="AG936" i="20"/>
  <c r="B937" i="20"/>
  <c r="J937" i="20"/>
  <c r="K937" i="20"/>
  <c r="L937" i="20"/>
  <c r="M937" i="20"/>
  <c r="N937" i="20"/>
  <c r="AE937" i="20"/>
  <c r="AF937" i="20"/>
  <c r="AG937" i="20"/>
  <c r="B938" i="20"/>
  <c r="J938" i="20"/>
  <c r="K938" i="20"/>
  <c r="L938" i="20"/>
  <c r="M938" i="20"/>
  <c r="N938" i="20"/>
  <c r="AE938" i="20"/>
  <c r="AF938" i="20"/>
  <c r="AG938" i="20"/>
  <c r="B939" i="20"/>
  <c r="J939" i="20"/>
  <c r="K939" i="20"/>
  <c r="L939" i="20"/>
  <c r="M939" i="20"/>
  <c r="N939" i="20"/>
  <c r="X939" i="20" s="1"/>
  <c r="AE939" i="20"/>
  <c r="AF939" i="20"/>
  <c r="AG939" i="20"/>
  <c r="B940" i="20"/>
  <c r="J940" i="20"/>
  <c r="K940" i="20"/>
  <c r="L940" i="20"/>
  <c r="M940" i="20"/>
  <c r="N940" i="20"/>
  <c r="AE940" i="20"/>
  <c r="AF940" i="20"/>
  <c r="AG940" i="20"/>
  <c r="B941" i="20"/>
  <c r="J941" i="20"/>
  <c r="K941" i="20"/>
  <c r="L941" i="20"/>
  <c r="M941" i="20"/>
  <c r="N941" i="20"/>
  <c r="AE941" i="20"/>
  <c r="AF941" i="20"/>
  <c r="AG941" i="20"/>
  <c r="B942" i="20"/>
  <c r="J942" i="20"/>
  <c r="K942" i="20"/>
  <c r="L942" i="20"/>
  <c r="M942" i="20"/>
  <c r="N942" i="20"/>
  <c r="T942" i="20" s="1"/>
  <c r="AE942" i="20"/>
  <c r="AF942" i="20"/>
  <c r="AG942" i="20"/>
  <c r="B943" i="20"/>
  <c r="J943" i="20"/>
  <c r="K943" i="20"/>
  <c r="L943" i="20"/>
  <c r="M943" i="20"/>
  <c r="N943" i="20"/>
  <c r="X943" i="20" s="1"/>
  <c r="AE943" i="20"/>
  <c r="AF943" i="20"/>
  <c r="AG943" i="20"/>
  <c r="B944" i="20"/>
  <c r="J944" i="20"/>
  <c r="K944" i="20"/>
  <c r="L944" i="20"/>
  <c r="M944" i="20"/>
  <c r="N944" i="20"/>
  <c r="AE944" i="20"/>
  <c r="AF944" i="20"/>
  <c r="AG944" i="20"/>
  <c r="B945" i="20"/>
  <c r="J945" i="20"/>
  <c r="K945" i="20"/>
  <c r="L945" i="20"/>
  <c r="M945" i="20"/>
  <c r="N945" i="20"/>
  <c r="AE945" i="20"/>
  <c r="AF945" i="20"/>
  <c r="AG945" i="20"/>
  <c r="B946" i="20"/>
  <c r="J946" i="20"/>
  <c r="K946" i="20"/>
  <c r="L946" i="20"/>
  <c r="M946" i="20"/>
  <c r="N946" i="20"/>
  <c r="AE946" i="20"/>
  <c r="AF946" i="20"/>
  <c r="AG946" i="20"/>
  <c r="B947" i="20"/>
  <c r="J947" i="20"/>
  <c r="K947" i="20"/>
  <c r="L947" i="20"/>
  <c r="M947" i="20"/>
  <c r="N947" i="20"/>
  <c r="X947" i="20" s="1"/>
  <c r="AE947" i="20"/>
  <c r="AF947" i="20"/>
  <c r="AG947" i="20"/>
  <c r="B948" i="20"/>
  <c r="J948" i="20"/>
  <c r="K948" i="20"/>
  <c r="L948" i="20"/>
  <c r="M948" i="20"/>
  <c r="N948" i="20"/>
  <c r="AE948" i="20"/>
  <c r="AF948" i="20"/>
  <c r="X948" i="20" s="1"/>
  <c r="AG948" i="20"/>
  <c r="B949" i="20"/>
  <c r="J949" i="20"/>
  <c r="K949" i="20"/>
  <c r="L949" i="20"/>
  <c r="M949" i="20"/>
  <c r="N949" i="20"/>
  <c r="AB949" i="20" s="1"/>
  <c r="AE949" i="20"/>
  <c r="AF949" i="20"/>
  <c r="AG949" i="20"/>
  <c r="B950" i="20"/>
  <c r="J950" i="20"/>
  <c r="K950" i="20"/>
  <c r="L950" i="20"/>
  <c r="M950" i="20"/>
  <c r="N950" i="20"/>
  <c r="T950" i="20" s="1"/>
  <c r="AE950" i="20"/>
  <c r="AF950" i="20"/>
  <c r="AG950" i="20"/>
  <c r="B951" i="20"/>
  <c r="J951" i="20"/>
  <c r="K951" i="20"/>
  <c r="L951" i="20"/>
  <c r="M951" i="20"/>
  <c r="N951" i="20"/>
  <c r="T951" i="20" s="1"/>
  <c r="AE951" i="20"/>
  <c r="AF951" i="20"/>
  <c r="AG951" i="20"/>
  <c r="B952" i="20"/>
  <c r="J952" i="20"/>
  <c r="K952" i="20"/>
  <c r="L952" i="20"/>
  <c r="M952" i="20"/>
  <c r="N952" i="20"/>
  <c r="T952" i="20" s="1"/>
  <c r="AE952" i="20"/>
  <c r="AF952" i="20"/>
  <c r="AG952" i="20"/>
  <c r="B953" i="20"/>
  <c r="J953" i="20"/>
  <c r="K953" i="20"/>
  <c r="L953" i="20"/>
  <c r="M953" i="20"/>
  <c r="N953" i="20"/>
  <c r="T953" i="20" s="1"/>
  <c r="AE953" i="20"/>
  <c r="AF953" i="20"/>
  <c r="AG953" i="20"/>
  <c r="B954" i="20"/>
  <c r="J954" i="20"/>
  <c r="K954" i="20"/>
  <c r="L954" i="20"/>
  <c r="M954" i="20"/>
  <c r="N954" i="20"/>
  <c r="AE954" i="20"/>
  <c r="AF954" i="20"/>
  <c r="AG954" i="20"/>
  <c r="B955" i="20"/>
  <c r="J955" i="20"/>
  <c r="K955" i="20"/>
  <c r="L955" i="20"/>
  <c r="M955" i="20"/>
  <c r="N955" i="20"/>
  <c r="AB955" i="20" s="1"/>
  <c r="AE955" i="20"/>
  <c r="AF955" i="20"/>
  <c r="AG955" i="20"/>
  <c r="B956" i="20"/>
  <c r="J956" i="20"/>
  <c r="K956" i="20"/>
  <c r="L956" i="20"/>
  <c r="M956" i="20"/>
  <c r="N956" i="20"/>
  <c r="AB956" i="20" s="1"/>
  <c r="AE956" i="20"/>
  <c r="AF956" i="20"/>
  <c r="AG956" i="20"/>
  <c r="B957" i="20"/>
  <c r="J957" i="20"/>
  <c r="K957" i="20"/>
  <c r="L957" i="20"/>
  <c r="M957" i="20"/>
  <c r="N957" i="20"/>
  <c r="AB957" i="20" s="1"/>
  <c r="AE957" i="20"/>
  <c r="AF957" i="20"/>
  <c r="AG957" i="20"/>
  <c r="B958" i="20"/>
  <c r="J958" i="20"/>
  <c r="K958" i="20"/>
  <c r="L958" i="20"/>
  <c r="M958" i="20"/>
  <c r="N958" i="20"/>
  <c r="T958" i="20"/>
  <c r="AE958" i="20"/>
  <c r="AF958" i="20"/>
  <c r="AG958" i="20"/>
  <c r="B959" i="20"/>
  <c r="J959" i="20"/>
  <c r="K959" i="20"/>
  <c r="L959" i="20"/>
  <c r="M959" i="20"/>
  <c r="N959" i="20"/>
  <c r="T959" i="20" s="1"/>
  <c r="AE959" i="20"/>
  <c r="AF959" i="20"/>
  <c r="AG959" i="20"/>
  <c r="B960" i="20"/>
  <c r="J960" i="20"/>
  <c r="K960" i="20"/>
  <c r="L960" i="20"/>
  <c r="M960" i="20"/>
  <c r="N960" i="20"/>
  <c r="X960" i="20"/>
  <c r="AE960" i="20"/>
  <c r="T960" i="20" s="1"/>
  <c r="AF960" i="20"/>
  <c r="AG960" i="20"/>
  <c r="B961" i="20"/>
  <c r="J961" i="20"/>
  <c r="K961" i="20"/>
  <c r="L961" i="20"/>
  <c r="M961" i="20"/>
  <c r="N961" i="20"/>
  <c r="X961" i="20" s="1"/>
  <c r="AE961" i="20"/>
  <c r="AF961" i="20"/>
  <c r="AG961" i="20"/>
  <c r="B962" i="20"/>
  <c r="J962" i="20"/>
  <c r="K962" i="20"/>
  <c r="L962" i="20"/>
  <c r="M962" i="20"/>
  <c r="N962" i="20"/>
  <c r="AE962" i="20"/>
  <c r="AF962" i="20"/>
  <c r="AG962" i="20"/>
  <c r="B963" i="20"/>
  <c r="J963" i="20"/>
  <c r="K963" i="20"/>
  <c r="L963" i="20"/>
  <c r="M963" i="20"/>
  <c r="N963" i="20"/>
  <c r="AE963" i="20"/>
  <c r="T963" i="20" s="1"/>
  <c r="AF963" i="20"/>
  <c r="AG963" i="20"/>
  <c r="B964" i="20"/>
  <c r="J964" i="20"/>
  <c r="K964" i="20"/>
  <c r="L964" i="20"/>
  <c r="M964" i="20"/>
  <c r="N964" i="20"/>
  <c r="T964" i="20" s="1"/>
  <c r="AE964" i="20"/>
  <c r="AF964" i="20"/>
  <c r="AG964" i="20"/>
  <c r="B965" i="20"/>
  <c r="J965" i="20"/>
  <c r="K965" i="20"/>
  <c r="L965" i="20"/>
  <c r="M965" i="20"/>
  <c r="N965" i="20"/>
  <c r="AE965" i="20"/>
  <c r="AF965" i="20"/>
  <c r="AG965" i="20"/>
  <c r="B966" i="20"/>
  <c r="J966" i="20"/>
  <c r="K966" i="20"/>
  <c r="L966" i="20"/>
  <c r="M966" i="20"/>
  <c r="N966" i="20"/>
  <c r="AE966" i="20"/>
  <c r="AF966" i="20"/>
  <c r="AG966" i="20"/>
  <c r="B967" i="20"/>
  <c r="J967" i="20"/>
  <c r="K967" i="20"/>
  <c r="L967" i="20"/>
  <c r="M967" i="20"/>
  <c r="N967" i="20"/>
  <c r="T967" i="20" s="1"/>
  <c r="AE967" i="20"/>
  <c r="AF967" i="20"/>
  <c r="AG967" i="20"/>
  <c r="AB967" i="20" s="1"/>
  <c r="B968" i="20"/>
  <c r="J968" i="20"/>
  <c r="K968" i="20"/>
  <c r="L968" i="20"/>
  <c r="M968" i="20"/>
  <c r="N968" i="20"/>
  <c r="AE968" i="20"/>
  <c r="AF968" i="20"/>
  <c r="AG968" i="20"/>
  <c r="B969" i="20"/>
  <c r="J969" i="20"/>
  <c r="K969" i="20"/>
  <c r="L969" i="20"/>
  <c r="M969" i="20"/>
  <c r="N969" i="20"/>
  <c r="AB969" i="20" s="1"/>
  <c r="AE969" i="20"/>
  <c r="AF969" i="20"/>
  <c r="AG969" i="20"/>
  <c r="B970" i="20"/>
  <c r="J970" i="20"/>
  <c r="K970" i="20"/>
  <c r="L970" i="20"/>
  <c r="M970" i="20"/>
  <c r="N970" i="20"/>
  <c r="AE970" i="20"/>
  <c r="AF970" i="20"/>
  <c r="AG970" i="20"/>
  <c r="B971" i="20"/>
  <c r="J971" i="20"/>
  <c r="K971" i="20"/>
  <c r="L971" i="20"/>
  <c r="M971" i="20"/>
  <c r="N971" i="20"/>
  <c r="AE971" i="20"/>
  <c r="AF971" i="20"/>
  <c r="AG971" i="20"/>
  <c r="AB971" i="20" s="1"/>
  <c r="B972" i="20"/>
  <c r="J972" i="20"/>
  <c r="K972" i="20"/>
  <c r="L972" i="20"/>
  <c r="M972" i="20"/>
  <c r="N972" i="20"/>
  <c r="AB972" i="20" s="1"/>
  <c r="AE972" i="20"/>
  <c r="T972" i="20" s="1"/>
  <c r="AF972" i="20"/>
  <c r="AG972" i="20"/>
  <c r="B973" i="20"/>
  <c r="J973" i="20"/>
  <c r="K973" i="20"/>
  <c r="L973" i="20"/>
  <c r="M973" i="20"/>
  <c r="N973" i="20"/>
  <c r="T973" i="20" s="1"/>
  <c r="AE973" i="20"/>
  <c r="AF973" i="20"/>
  <c r="AG973" i="20"/>
  <c r="B974" i="20"/>
  <c r="J974" i="20"/>
  <c r="K974" i="20"/>
  <c r="L974" i="20"/>
  <c r="M974" i="20"/>
  <c r="N974" i="20"/>
  <c r="AB974" i="20" s="1"/>
  <c r="AE974" i="20"/>
  <c r="AF974" i="20"/>
  <c r="AG974" i="20"/>
  <c r="B975" i="20"/>
  <c r="J975" i="20"/>
  <c r="K975" i="20"/>
  <c r="L975" i="20"/>
  <c r="M975" i="20"/>
  <c r="N975" i="20"/>
  <c r="AE975" i="20"/>
  <c r="AF975" i="20"/>
  <c r="AG975" i="20"/>
  <c r="B976" i="20"/>
  <c r="J976" i="20"/>
  <c r="K976" i="20"/>
  <c r="L976" i="20"/>
  <c r="M976" i="20"/>
  <c r="N976" i="20"/>
  <c r="AE976" i="20"/>
  <c r="T976" i="20" s="1"/>
  <c r="AF976" i="20"/>
  <c r="AG976" i="20"/>
  <c r="B977" i="20"/>
  <c r="J977" i="20"/>
  <c r="K977" i="20"/>
  <c r="L977" i="20"/>
  <c r="M977" i="20"/>
  <c r="N977" i="20"/>
  <c r="AB977" i="20" s="1"/>
  <c r="AE977" i="20"/>
  <c r="AF977" i="20"/>
  <c r="AG977" i="20"/>
  <c r="B978" i="20"/>
  <c r="J978" i="20"/>
  <c r="K978" i="20"/>
  <c r="L978" i="20"/>
  <c r="M978" i="20"/>
  <c r="N978" i="20"/>
  <c r="X978" i="20" s="1"/>
  <c r="AE978" i="20"/>
  <c r="AF978" i="20"/>
  <c r="AG978" i="20"/>
  <c r="B979" i="20"/>
  <c r="J979" i="20"/>
  <c r="K979" i="20"/>
  <c r="L979" i="20"/>
  <c r="M979" i="20"/>
  <c r="N979" i="20"/>
  <c r="AE979" i="20"/>
  <c r="AF979" i="20"/>
  <c r="X979" i="20" s="1"/>
  <c r="AG979" i="20"/>
  <c r="B980" i="20"/>
  <c r="J980" i="20"/>
  <c r="K980" i="20"/>
  <c r="L980" i="20"/>
  <c r="M980" i="20"/>
  <c r="N980" i="20"/>
  <c r="AB980" i="20" s="1"/>
  <c r="AE980" i="20"/>
  <c r="AF980" i="20"/>
  <c r="AG980" i="20"/>
  <c r="B981" i="20"/>
  <c r="J981" i="20"/>
  <c r="K981" i="20"/>
  <c r="L981" i="20"/>
  <c r="M981" i="20"/>
  <c r="N981" i="20"/>
  <c r="AE981" i="20"/>
  <c r="AF981" i="20"/>
  <c r="AG981" i="20"/>
  <c r="B982" i="20"/>
  <c r="J982" i="20"/>
  <c r="K982" i="20"/>
  <c r="L982" i="20"/>
  <c r="M982" i="20"/>
  <c r="N982" i="20"/>
  <c r="AE982" i="20"/>
  <c r="AF982" i="20"/>
  <c r="AG982" i="20"/>
  <c r="B983" i="20"/>
  <c r="J983" i="20"/>
  <c r="K983" i="20"/>
  <c r="L983" i="20"/>
  <c r="M983" i="20"/>
  <c r="N983" i="20"/>
  <c r="AE983" i="20"/>
  <c r="AF983" i="20"/>
  <c r="X983" i="20" s="1"/>
  <c r="AG983" i="20"/>
  <c r="B984" i="20"/>
  <c r="J984" i="20"/>
  <c r="K984" i="20"/>
  <c r="L984" i="20"/>
  <c r="M984" i="20"/>
  <c r="N984" i="20"/>
  <c r="X984" i="20"/>
  <c r="AE984" i="20"/>
  <c r="AF984" i="20"/>
  <c r="AG984" i="20"/>
  <c r="B985" i="20"/>
  <c r="J985" i="20"/>
  <c r="K985" i="20"/>
  <c r="L985" i="20"/>
  <c r="M985" i="20"/>
  <c r="N985" i="20"/>
  <c r="AE985" i="20"/>
  <c r="AF985" i="20"/>
  <c r="AG985" i="20"/>
  <c r="B986" i="20"/>
  <c r="J986" i="20"/>
  <c r="K986" i="20"/>
  <c r="L986" i="20"/>
  <c r="M986" i="20"/>
  <c r="N986" i="20"/>
  <c r="AE986" i="20"/>
  <c r="T986" i="20" s="1"/>
  <c r="AF986" i="20"/>
  <c r="AG986" i="20"/>
  <c r="AB986" i="20" s="1"/>
  <c r="B987" i="20"/>
  <c r="J987" i="20"/>
  <c r="K987" i="20"/>
  <c r="L987" i="20"/>
  <c r="M987" i="20"/>
  <c r="N987" i="20"/>
  <c r="AE987" i="20"/>
  <c r="AF987" i="20"/>
  <c r="AG987" i="20"/>
  <c r="B988" i="20"/>
  <c r="J988" i="20"/>
  <c r="K988" i="20"/>
  <c r="L988" i="20"/>
  <c r="M988" i="20"/>
  <c r="N988" i="20"/>
  <c r="AB988" i="20" s="1"/>
  <c r="AE988" i="20"/>
  <c r="AF988" i="20"/>
  <c r="AG988" i="20"/>
  <c r="B989" i="20"/>
  <c r="J989" i="20"/>
  <c r="K989" i="20"/>
  <c r="L989" i="20"/>
  <c r="M989" i="20"/>
  <c r="N989" i="20"/>
  <c r="AE989" i="20"/>
  <c r="AF989" i="20"/>
  <c r="AG989" i="20"/>
  <c r="AB989" i="20" s="1"/>
  <c r="B990" i="20"/>
  <c r="J990" i="20"/>
  <c r="K990" i="20"/>
  <c r="L990" i="20"/>
  <c r="M990" i="20"/>
  <c r="N990" i="20"/>
  <c r="X990" i="20" s="1"/>
  <c r="AE990" i="20"/>
  <c r="T990" i="20" s="1"/>
  <c r="AF990" i="20"/>
  <c r="AG990" i="20"/>
  <c r="AB990" i="20" s="1"/>
  <c r="B991" i="20"/>
  <c r="J991" i="20"/>
  <c r="K991" i="20"/>
  <c r="L991" i="20"/>
  <c r="M991" i="20"/>
  <c r="N991" i="20"/>
  <c r="AB991" i="20" s="1"/>
  <c r="AE991" i="20"/>
  <c r="AF991" i="20"/>
  <c r="AG991" i="20"/>
  <c r="B992" i="20"/>
  <c r="J992" i="20"/>
  <c r="K992" i="20"/>
  <c r="L992" i="20"/>
  <c r="M992" i="20"/>
  <c r="N992" i="20"/>
  <c r="AE992" i="20"/>
  <c r="AF992" i="20"/>
  <c r="AG992" i="20"/>
  <c r="B993" i="20"/>
  <c r="J993" i="20"/>
  <c r="K993" i="20"/>
  <c r="L993" i="20"/>
  <c r="M993" i="20"/>
  <c r="N993" i="20"/>
  <c r="AE993" i="20"/>
  <c r="AF993" i="20"/>
  <c r="AG993" i="20"/>
  <c r="B994" i="20"/>
  <c r="J994" i="20"/>
  <c r="K994" i="20"/>
  <c r="L994" i="20"/>
  <c r="M994" i="20"/>
  <c r="N994" i="20"/>
  <c r="AE994" i="20"/>
  <c r="T994" i="20" s="1"/>
  <c r="AF994" i="20"/>
  <c r="AG994" i="20"/>
  <c r="AB994" i="20" s="1"/>
  <c r="B995" i="20"/>
  <c r="J995" i="20"/>
  <c r="K995" i="20"/>
  <c r="L995" i="20"/>
  <c r="M995" i="20"/>
  <c r="N995" i="20"/>
  <c r="AB995" i="20" s="1"/>
  <c r="AE995" i="20"/>
  <c r="AF995" i="20"/>
  <c r="AG995" i="20"/>
  <c r="B996" i="20"/>
  <c r="J996" i="20"/>
  <c r="K996" i="20"/>
  <c r="L996" i="20"/>
  <c r="M996" i="20"/>
  <c r="N996" i="20"/>
  <c r="AB996" i="20" s="1"/>
  <c r="AE996" i="20"/>
  <c r="AF996" i="20"/>
  <c r="AG996" i="20"/>
  <c r="B997" i="20"/>
  <c r="J997" i="20"/>
  <c r="K997" i="20"/>
  <c r="L997" i="20"/>
  <c r="M997" i="20"/>
  <c r="N997" i="20"/>
  <c r="AE997" i="20"/>
  <c r="T997" i="20" s="1"/>
  <c r="AF997" i="20"/>
  <c r="AG997" i="20"/>
  <c r="B998" i="20"/>
  <c r="J998" i="20"/>
  <c r="K998" i="20"/>
  <c r="L998" i="20"/>
  <c r="M998" i="20"/>
  <c r="N998" i="20"/>
  <c r="X998" i="20" s="1"/>
  <c r="AB998" i="20"/>
  <c r="AE998" i="20"/>
  <c r="AF998" i="20"/>
  <c r="AG998" i="20"/>
  <c r="B999" i="20"/>
  <c r="J999" i="20"/>
  <c r="K999" i="20"/>
  <c r="L999" i="20"/>
  <c r="M999" i="20"/>
  <c r="N999" i="20"/>
  <c r="AE999" i="20"/>
  <c r="AF999" i="20"/>
  <c r="AG999" i="20"/>
  <c r="B1000" i="20"/>
  <c r="J1000" i="20"/>
  <c r="K1000" i="20"/>
  <c r="L1000" i="20"/>
  <c r="M1000" i="20"/>
  <c r="N1000" i="20"/>
  <c r="X1000" i="20"/>
  <c r="AE1000" i="20"/>
  <c r="AF1000" i="20"/>
  <c r="AG1000" i="20"/>
  <c r="B1001" i="20"/>
  <c r="J1001" i="20"/>
  <c r="K1001" i="20"/>
  <c r="L1001" i="20"/>
  <c r="M1001" i="20"/>
  <c r="N1001" i="20"/>
  <c r="AE1001" i="20"/>
  <c r="AF1001" i="20"/>
  <c r="AG1001" i="20"/>
  <c r="B1002" i="20"/>
  <c r="J1002" i="20"/>
  <c r="K1002" i="20"/>
  <c r="L1002" i="20"/>
  <c r="M1002" i="20"/>
  <c r="N1002" i="20"/>
  <c r="AE1002" i="20"/>
  <c r="AF1002" i="20"/>
  <c r="AG1002" i="20"/>
  <c r="B1003" i="20"/>
  <c r="J1003" i="20"/>
  <c r="K1003" i="20"/>
  <c r="L1003" i="20"/>
  <c r="M1003" i="20"/>
  <c r="N1003" i="20"/>
  <c r="AE1003" i="20"/>
  <c r="T1003" i="20" s="1"/>
  <c r="AF1003" i="20"/>
  <c r="AG1003" i="20"/>
  <c r="B1004" i="20"/>
  <c r="J1004" i="20"/>
  <c r="K1004" i="20"/>
  <c r="L1004" i="20"/>
  <c r="M1004" i="20"/>
  <c r="N1004" i="20"/>
  <c r="AE1004" i="20"/>
  <c r="AF1004" i="20"/>
  <c r="AG1004" i="20"/>
  <c r="B1005" i="20"/>
  <c r="J1005" i="20"/>
  <c r="K1005" i="20"/>
  <c r="L1005" i="20"/>
  <c r="M1005" i="20"/>
  <c r="N1005" i="20"/>
  <c r="AE1005" i="20"/>
  <c r="AF1005" i="20"/>
  <c r="AG1005" i="20"/>
  <c r="B1006" i="20"/>
  <c r="J1006" i="20"/>
  <c r="K1006" i="20"/>
  <c r="L1006" i="20"/>
  <c r="M1006" i="20"/>
  <c r="N1006" i="20"/>
  <c r="T1006" i="20" s="1"/>
  <c r="AE1006" i="20"/>
  <c r="AF1006" i="20"/>
  <c r="X1006" i="20" s="1"/>
  <c r="AG1006" i="20"/>
  <c r="B1007" i="20"/>
  <c r="J1007" i="20"/>
  <c r="K1007" i="20"/>
  <c r="L1007" i="20"/>
  <c r="M1007" i="20"/>
  <c r="N1007" i="20"/>
  <c r="T1007" i="20" s="1"/>
  <c r="AE1007" i="20"/>
  <c r="AF1007" i="20"/>
  <c r="AG1007" i="20"/>
  <c r="B1008" i="20"/>
  <c r="J1008" i="20"/>
  <c r="K1008" i="20"/>
  <c r="L1008" i="20"/>
  <c r="M1008" i="20"/>
  <c r="N1008" i="20"/>
  <c r="AE1008" i="20"/>
  <c r="AF1008" i="20"/>
  <c r="AG1008" i="20"/>
  <c r="B1009" i="20"/>
  <c r="J1009" i="20"/>
  <c r="K1009" i="20"/>
  <c r="L1009" i="20"/>
  <c r="M1009" i="20"/>
  <c r="N1009" i="20"/>
  <c r="X1009" i="20" s="1"/>
  <c r="AE1009" i="20"/>
  <c r="T1009" i="20" s="1"/>
  <c r="AF1009" i="20"/>
  <c r="AG1009" i="20"/>
  <c r="B1010" i="20"/>
  <c r="J1010" i="20"/>
  <c r="K1010" i="20"/>
  <c r="L1010" i="20"/>
  <c r="M1010" i="20"/>
  <c r="N1010" i="20"/>
  <c r="AE1010" i="20"/>
  <c r="T1010" i="20" s="1"/>
  <c r="AF1010" i="20"/>
  <c r="X1010" i="20" s="1"/>
  <c r="AG1010" i="20"/>
  <c r="B1011" i="20"/>
  <c r="J1011" i="20"/>
  <c r="K1011" i="20"/>
  <c r="L1011" i="20"/>
  <c r="M1011" i="20"/>
  <c r="N1011" i="20"/>
  <c r="AE1011" i="20"/>
  <c r="AF1011" i="20"/>
  <c r="AG1011" i="20"/>
  <c r="B1012" i="20"/>
  <c r="J1012" i="20"/>
  <c r="K1012" i="20"/>
  <c r="L1012" i="20"/>
  <c r="M1012" i="20"/>
  <c r="N1012" i="20"/>
  <c r="X1012" i="20" s="1"/>
  <c r="AE1012" i="20"/>
  <c r="AF1012" i="20"/>
  <c r="AG1012" i="20"/>
  <c r="B1013" i="20"/>
  <c r="J1013" i="20"/>
  <c r="K1013" i="20"/>
  <c r="L1013" i="20"/>
  <c r="M1013" i="20"/>
  <c r="N1013" i="20"/>
  <c r="AE1013" i="20"/>
  <c r="T1013" i="20" s="1"/>
  <c r="AF1013" i="20"/>
  <c r="X1013" i="20" s="1"/>
  <c r="AG1013" i="20"/>
  <c r="B1014" i="20"/>
  <c r="J1014" i="20"/>
  <c r="K1014" i="20"/>
  <c r="L1014" i="20"/>
  <c r="M1014" i="20"/>
  <c r="N1014" i="20"/>
  <c r="T1014" i="20" s="1"/>
  <c r="AE1014" i="20"/>
  <c r="AF1014" i="20"/>
  <c r="AG1014" i="20"/>
  <c r="B1015" i="20"/>
  <c r="J1015" i="20"/>
  <c r="K1015" i="20"/>
  <c r="L1015" i="20"/>
  <c r="M1015" i="20"/>
  <c r="N1015" i="20"/>
  <c r="AE1015" i="20"/>
  <c r="AF1015" i="20"/>
  <c r="AG1015" i="20"/>
  <c r="B1016" i="20"/>
  <c r="J1016" i="20"/>
  <c r="K1016" i="20"/>
  <c r="L1016" i="20"/>
  <c r="M1016" i="20"/>
  <c r="N1016" i="20"/>
  <c r="X1016" i="20" s="1"/>
  <c r="AE1016" i="20"/>
  <c r="AF1016" i="20"/>
  <c r="AG1016" i="20"/>
  <c r="AB1016" i="20" s="1"/>
  <c r="B1017" i="20"/>
  <c r="J1017" i="20"/>
  <c r="K1017" i="20"/>
  <c r="L1017" i="20"/>
  <c r="M1017" i="20"/>
  <c r="N1017" i="20"/>
  <c r="AB1017" i="20" s="1"/>
  <c r="AE1017" i="20"/>
  <c r="AF1017" i="20"/>
  <c r="AG1017" i="20"/>
  <c r="B1018" i="20"/>
  <c r="J1018" i="20"/>
  <c r="K1018" i="20"/>
  <c r="L1018" i="20"/>
  <c r="M1018" i="20"/>
  <c r="N1018" i="20"/>
  <c r="AE1018" i="20"/>
  <c r="AF1018" i="20"/>
  <c r="X1018" i="20" s="1"/>
  <c r="AG1018" i="20"/>
  <c r="B1019" i="20"/>
  <c r="J1019" i="20"/>
  <c r="K1019" i="20"/>
  <c r="L1019" i="20"/>
  <c r="M1019" i="20"/>
  <c r="N1019" i="20"/>
  <c r="X1019" i="20" s="1"/>
  <c r="AE1019" i="20"/>
  <c r="AF1019" i="20"/>
  <c r="AG1019" i="20"/>
  <c r="B1020" i="20"/>
  <c r="J1020" i="20"/>
  <c r="K1020" i="20"/>
  <c r="L1020" i="20"/>
  <c r="M1020" i="20"/>
  <c r="N1020" i="20"/>
  <c r="AE1020" i="20"/>
  <c r="AF1020" i="20"/>
  <c r="X1020" i="20" s="1"/>
  <c r="AG1020" i="20"/>
  <c r="B1021" i="20"/>
  <c r="J1021" i="20"/>
  <c r="K1021" i="20"/>
  <c r="L1021" i="20"/>
  <c r="M1021" i="20"/>
  <c r="N1021" i="20"/>
  <c r="AE1021" i="20"/>
  <c r="AF1021" i="20"/>
  <c r="AG1021" i="20"/>
  <c r="B1022" i="20"/>
  <c r="J1022" i="20"/>
  <c r="K1022" i="20"/>
  <c r="L1022" i="20"/>
  <c r="M1022" i="20"/>
  <c r="N1022" i="20"/>
  <c r="AE1022" i="20"/>
  <c r="AF1022" i="20"/>
  <c r="AG1022" i="20"/>
  <c r="B1023" i="20"/>
  <c r="J1023" i="20"/>
  <c r="K1023" i="20"/>
  <c r="L1023" i="20"/>
  <c r="M1023" i="20"/>
  <c r="N1023" i="20"/>
  <c r="AE1023" i="20"/>
  <c r="AF1023" i="20"/>
  <c r="X1023" i="20" s="1"/>
  <c r="AG1023" i="20"/>
  <c r="AB1023" i="20" s="1"/>
  <c r="B1024" i="20"/>
  <c r="J1024" i="20"/>
  <c r="K1024" i="20"/>
  <c r="L1024" i="20"/>
  <c r="M1024" i="20"/>
  <c r="N1024" i="20"/>
  <c r="X1024" i="20" s="1"/>
  <c r="AE1024" i="20"/>
  <c r="AF1024" i="20"/>
  <c r="AG1024" i="20"/>
  <c r="B1025" i="20"/>
  <c r="J1025" i="20"/>
  <c r="K1025" i="20"/>
  <c r="L1025" i="20"/>
  <c r="M1025" i="20"/>
  <c r="N1025" i="20"/>
  <c r="AE1025" i="20"/>
  <c r="T1025" i="20" s="1"/>
  <c r="AF1025" i="20"/>
  <c r="X1025" i="20" s="1"/>
  <c r="AG1025" i="20"/>
  <c r="B1026" i="20"/>
  <c r="J1026" i="20"/>
  <c r="K1026" i="20"/>
  <c r="L1026" i="20"/>
  <c r="M1026" i="20"/>
  <c r="N1026" i="20"/>
  <c r="AB1026" i="20" s="1"/>
  <c r="AE1026" i="20"/>
  <c r="AF1026" i="20"/>
  <c r="AG1026" i="20"/>
  <c r="B1027" i="20"/>
  <c r="J1027" i="20"/>
  <c r="K1027" i="20"/>
  <c r="L1027" i="20"/>
  <c r="M1027" i="20"/>
  <c r="N1027" i="20"/>
  <c r="AE1027" i="20"/>
  <c r="AF1027" i="20"/>
  <c r="AG1027" i="20"/>
  <c r="B1028" i="20"/>
  <c r="J1028" i="20"/>
  <c r="K1028" i="20"/>
  <c r="L1028" i="20"/>
  <c r="M1028" i="20"/>
  <c r="N1028" i="20"/>
  <c r="T1028" i="20" s="1"/>
  <c r="AE1028" i="20"/>
  <c r="AF1028" i="20"/>
  <c r="AG1028" i="20"/>
  <c r="B1029" i="20"/>
  <c r="J1029" i="20"/>
  <c r="K1029" i="20"/>
  <c r="L1029" i="20"/>
  <c r="M1029" i="20"/>
  <c r="N1029" i="20"/>
  <c r="AE1029" i="20"/>
  <c r="AF1029" i="20"/>
  <c r="AG1029" i="20"/>
  <c r="B1030" i="20"/>
  <c r="J1030" i="20"/>
  <c r="K1030" i="20"/>
  <c r="L1030" i="20"/>
  <c r="M1030" i="20"/>
  <c r="N1030" i="20"/>
  <c r="T1030" i="20" s="1"/>
  <c r="AE1030" i="20"/>
  <c r="AF1030" i="20"/>
  <c r="AG1030" i="20"/>
  <c r="B1031" i="20"/>
  <c r="J1031" i="20"/>
  <c r="K1031" i="20"/>
  <c r="L1031" i="20"/>
  <c r="M1031" i="20"/>
  <c r="N1031" i="20"/>
  <c r="AB1031" i="20" s="1"/>
  <c r="AE1031" i="20"/>
  <c r="AF1031" i="20"/>
  <c r="AG1031" i="20"/>
  <c r="B1032" i="20"/>
  <c r="J1032" i="20"/>
  <c r="K1032" i="20"/>
  <c r="L1032" i="20"/>
  <c r="M1032" i="20"/>
  <c r="N1032" i="20"/>
  <c r="AE1032" i="20"/>
  <c r="AF1032" i="20"/>
  <c r="X1032" i="20" s="1"/>
  <c r="AG1032" i="20"/>
  <c r="B1033" i="20"/>
  <c r="J1033" i="20"/>
  <c r="K1033" i="20"/>
  <c r="L1033" i="20"/>
  <c r="M1033" i="20"/>
  <c r="N1033" i="20"/>
  <c r="T1033" i="20" s="1"/>
  <c r="AE1033" i="20"/>
  <c r="AF1033" i="20"/>
  <c r="AG1033" i="20"/>
  <c r="B1034" i="20"/>
  <c r="J1034" i="20"/>
  <c r="K1034" i="20"/>
  <c r="L1034" i="20"/>
  <c r="M1034" i="20"/>
  <c r="N1034" i="20"/>
  <c r="AE1034" i="20"/>
  <c r="T1034" i="20" s="1"/>
  <c r="AF1034" i="20"/>
  <c r="X1034" i="20" s="1"/>
  <c r="AG1034" i="20"/>
  <c r="B1035" i="20"/>
  <c r="J1035" i="20"/>
  <c r="K1035" i="20"/>
  <c r="L1035" i="20"/>
  <c r="M1035" i="20"/>
  <c r="N1035" i="20"/>
  <c r="AE1035" i="20"/>
  <c r="AF1035" i="20"/>
  <c r="AG1035" i="20"/>
  <c r="B1036" i="20"/>
  <c r="J1036" i="20"/>
  <c r="K1036" i="20"/>
  <c r="L1036" i="20"/>
  <c r="M1036" i="20"/>
  <c r="N1036" i="20"/>
  <c r="X1036" i="20" s="1"/>
  <c r="AE1036" i="20"/>
  <c r="AF1036" i="20"/>
  <c r="AG1036" i="20"/>
  <c r="AB1036" i="20" s="1"/>
  <c r="B1037" i="20"/>
  <c r="J1037" i="20"/>
  <c r="K1037" i="20"/>
  <c r="L1037" i="20"/>
  <c r="M1037" i="20"/>
  <c r="N1037" i="20"/>
  <c r="AE1037" i="20"/>
  <c r="T1037" i="20" s="1"/>
  <c r="AF1037" i="20"/>
  <c r="AG1037" i="20"/>
  <c r="B1038" i="20"/>
  <c r="J1038" i="20"/>
  <c r="K1038" i="20"/>
  <c r="L1038" i="20"/>
  <c r="M1038" i="20"/>
  <c r="N1038" i="20"/>
  <c r="X1038" i="20" s="1"/>
  <c r="AE1038" i="20"/>
  <c r="AF1038" i="20"/>
  <c r="AG1038" i="20"/>
  <c r="B1039" i="20"/>
  <c r="J1039" i="20"/>
  <c r="K1039" i="20"/>
  <c r="L1039" i="20"/>
  <c r="M1039" i="20"/>
  <c r="N1039" i="20"/>
  <c r="AE1039" i="20"/>
  <c r="AF1039" i="20"/>
  <c r="AG1039" i="20"/>
  <c r="B1040" i="20"/>
  <c r="J1040" i="20"/>
  <c r="K1040" i="20"/>
  <c r="L1040" i="20"/>
  <c r="M1040" i="20"/>
  <c r="N1040" i="20"/>
  <c r="T1040" i="20" s="1"/>
  <c r="AE1040" i="20"/>
  <c r="AF1040" i="20"/>
  <c r="AG1040" i="20"/>
  <c r="B1041" i="20"/>
  <c r="J1041" i="20"/>
  <c r="K1041" i="20"/>
  <c r="L1041" i="20"/>
  <c r="M1041" i="20"/>
  <c r="N1041" i="20"/>
  <c r="AB1041" i="20" s="1"/>
  <c r="AE1041" i="20"/>
  <c r="AF1041" i="20"/>
  <c r="AG1041" i="20"/>
  <c r="B1042" i="20"/>
  <c r="J1042" i="20"/>
  <c r="K1042" i="20"/>
  <c r="L1042" i="20"/>
  <c r="M1042" i="20"/>
  <c r="N1042" i="20"/>
  <c r="AE1042" i="20"/>
  <c r="AF1042" i="20"/>
  <c r="AG1042" i="20"/>
  <c r="B1043" i="20"/>
  <c r="J1043" i="20"/>
  <c r="K1043" i="20"/>
  <c r="L1043" i="20"/>
  <c r="M1043" i="20"/>
  <c r="N1043" i="20"/>
  <c r="X1043" i="20" s="1"/>
  <c r="AE1043" i="20"/>
  <c r="AF1043" i="20"/>
  <c r="AG1043" i="20"/>
  <c r="B1044" i="20"/>
  <c r="J1044" i="20"/>
  <c r="K1044" i="20"/>
  <c r="L1044" i="20"/>
  <c r="M1044" i="20"/>
  <c r="N1044" i="20"/>
  <c r="AE1044" i="20"/>
  <c r="AF1044" i="20"/>
  <c r="AG1044" i="20"/>
  <c r="B1045" i="20"/>
  <c r="J1045" i="20"/>
  <c r="K1045" i="20"/>
  <c r="L1045" i="20"/>
  <c r="M1045" i="20"/>
  <c r="N1045" i="20"/>
  <c r="AE1045" i="20"/>
  <c r="AF1045" i="20"/>
  <c r="AG1045" i="20"/>
  <c r="B1046" i="20"/>
  <c r="J1046" i="20"/>
  <c r="K1046" i="20"/>
  <c r="L1046" i="20"/>
  <c r="M1046" i="20"/>
  <c r="N1046" i="20"/>
  <c r="T1046" i="20" s="1"/>
  <c r="AE1046" i="20"/>
  <c r="AF1046" i="20"/>
  <c r="AG1046" i="20"/>
  <c r="B1047" i="20"/>
  <c r="J1047" i="20"/>
  <c r="K1047" i="20"/>
  <c r="L1047" i="20"/>
  <c r="M1047" i="20"/>
  <c r="N1047" i="20"/>
  <c r="AE1047" i="20"/>
  <c r="AF1047" i="20"/>
  <c r="AG1047" i="20"/>
  <c r="B1048" i="20"/>
  <c r="J1048" i="20"/>
  <c r="K1048" i="20"/>
  <c r="L1048" i="20"/>
  <c r="M1048" i="20"/>
  <c r="N1048" i="20"/>
  <c r="AE1048" i="20"/>
  <c r="AF1048" i="20"/>
  <c r="AG1048" i="20"/>
  <c r="B1049" i="20"/>
  <c r="J1049" i="20"/>
  <c r="K1049" i="20"/>
  <c r="L1049" i="20"/>
  <c r="M1049" i="20"/>
  <c r="N1049" i="20"/>
  <c r="AE1049" i="20"/>
  <c r="AF1049" i="20"/>
  <c r="AG1049" i="20"/>
  <c r="AB1049" i="20" s="1"/>
  <c r="B1050" i="20"/>
  <c r="J1050" i="20"/>
  <c r="K1050" i="20"/>
  <c r="L1050" i="20"/>
  <c r="M1050" i="20"/>
  <c r="N1050" i="20"/>
  <c r="AB1050" i="20" s="1"/>
  <c r="AE1050" i="20"/>
  <c r="T1050" i="20" s="1"/>
  <c r="AF1050" i="20"/>
  <c r="AG1050" i="20"/>
  <c r="B1051" i="20"/>
  <c r="J1051" i="20"/>
  <c r="K1051" i="20"/>
  <c r="L1051" i="20"/>
  <c r="M1051" i="20"/>
  <c r="N1051" i="20"/>
  <c r="AE1051" i="20"/>
  <c r="AF1051" i="20"/>
  <c r="AG1051" i="20"/>
  <c r="B1052" i="20"/>
  <c r="J1052" i="20"/>
  <c r="K1052" i="20"/>
  <c r="L1052" i="20"/>
  <c r="M1052" i="20"/>
  <c r="N1052" i="20"/>
  <c r="T1052" i="20" s="1"/>
  <c r="AE1052" i="20"/>
  <c r="AF1052" i="20"/>
  <c r="AG1052" i="20"/>
  <c r="B1053" i="20"/>
  <c r="J1053" i="20"/>
  <c r="K1053" i="20"/>
  <c r="L1053" i="20"/>
  <c r="M1053" i="20"/>
  <c r="N1053" i="20"/>
  <c r="AE1053" i="20"/>
  <c r="AF1053" i="20"/>
  <c r="X1053" i="20" s="1"/>
  <c r="AG1053" i="20"/>
  <c r="B1054" i="20"/>
  <c r="J1054" i="20"/>
  <c r="K1054" i="20"/>
  <c r="L1054" i="20"/>
  <c r="M1054" i="20"/>
  <c r="N1054" i="20"/>
  <c r="X1054" i="20" s="1"/>
  <c r="T1054" i="20"/>
  <c r="AE1054" i="20"/>
  <c r="AF1054" i="20"/>
  <c r="AG1054" i="20"/>
  <c r="B1055" i="20"/>
  <c r="J1055" i="20"/>
  <c r="K1055" i="20"/>
  <c r="L1055" i="20"/>
  <c r="M1055" i="20"/>
  <c r="N1055" i="20"/>
  <c r="AE1055" i="20"/>
  <c r="AF1055" i="20"/>
  <c r="AG1055" i="20"/>
  <c r="B1056" i="20"/>
  <c r="J1056" i="20"/>
  <c r="K1056" i="20"/>
  <c r="L1056" i="20"/>
  <c r="M1056" i="20"/>
  <c r="N1056" i="20"/>
  <c r="T1056" i="20" s="1"/>
  <c r="AE1056" i="20"/>
  <c r="AF1056" i="20"/>
  <c r="X1056" i="20" s="1"/>
  <c r="AG1056" i="20"/>
  <c r="B1057" i="20"/>
  <c r="J1057" i="20"/>
  <c r="K1057" i="20"/>
  <c r="L1057" i="20"/>
  <c r="M1057" i="20"/>
  <c r="N1057" i="20"/>
  <c r="T1057" i="20"/>
  <c r="AE1057" i="20"/>
  <c r="AF1057" i="20"/>
  <c r="AG1057" i="20"/>
  <c r="B1058" i="20"/>
  <c r="J1058" i="20"/>
  <c r="K1058" i="20"/>
  <c r="L1058" i="20"/>
  <c r="M1058" i="20"/>
  <c r="N1058" i="20"/>
  <c r="AE1058" i="20"/>
  <c r="AF1058" i="20"/>
  <c r="AG1058" i="20"/>
  <c r="B1059" i="20"/>
  <c r="J1059" i="20"/>
  <c r="K1059" i="20"/>
  <c r="L1059" i="20"/>
  <c r="M1059" i="20"/>
  <c r="N1059" i="20"/>
  <c r="AE1059" i="20"/>
  <c r="AF1059" i="20"/>
  <c r="AG1059" i="20"/>
  <c r="B1060" i="20"/>
  <c r="J1060" i="20"/>
  <c r="K1060" i="20"/>
  <c r="L1060" i="20"/>
  <c r="M1060" i="20"/>
  <c r="N1060" i="20"/>
  <c r="AE1060" i="20"/>
  <c r="AF1060" i="20"/>
  <c r="AG1060" i="20"/>
  <c r="B1061" i="20"/>
  <c r="J1061" i="20"/>
  <c r="K1061" i="20"/>
  <c r="L1061" i="20"/>
  <c r="M1061" i="20"/>
  <c r="N1061" i="20"/>
  <c r="T1061" i="20" s="1"/>
  <c r="AE1061" i="20"/>
  <c r="AF1061" i="20"/>
  <c r="AG1061" i="20"/>
  <c r="B1062" i="20"/>
  <c r="J1062" i="20"/>
  <c r="K1062" i="20"/>
  <c r="L1062" i="20"/>
  <c r="M1062" i="20"/>
  <c r="N1062" i="20"/>
  <c r="AE1062" i="20"/>
  <c r="AF1062" i="20"/>
  <c r="AG1062" i="20"/>
  <c r="B1063" i="20"/>
  <c r="J1063" i="20"/>
  <c r="K1063" i="20"/>
  <c r="L1063" i="20"/>
  <c r="M1063" i="20"/>
  <c r="N1063" i="20"/>
  <c r="AE1063" i="20"/>
  <c r="T1063" i="20" s="1"/>
  <c r="AF1063" i="20"/>
  <c r="X1063" i="20" s="1"/>
  <c r="AG1063" i="20"/>
  <c r="B1064" i="20"/>
  <c r="J1064" i="20"/>
  <c r="K1064" i="20"/>
  <c r="L1064" i="20"/>
  <c r="M1064" i="20"/>
  <c r="N1064" i="20"/>
  <c r="AE1064" i="20"/>
  <c r="AF1064" i="20"/>
  <c r="AG1064" i="20"/>
  <c r="B1065" i="20"/>
  <c r="J1065" i="20"/>
  <c r="K1065" i="20"/>
  <c r="L1065" i="20"/>
  <c r="M1065" i="20"/>
  <c r="N1065" i="20"/>
  <c r="AE1065" i="20"/>
  <c r="AF1065" i="20"/>
  <c r="AG1065" i="20"/>
  <c r="B1066" i="20"/>
  <c r="J1066" i="20"/>
  <c r="K1066" i="20"/>
  <c r="L1066" i="20"/>
  <c r="M1066" i="20"/>
  <c r="N1066" i="20"/>
  <c r="AE1066" i="20"/>
  <c r="AF1066" i="20"/>
  <c r="AG1066" i="20"/>
  <c r="B1067" i="20"/>
  <c r="J1067" i="20"/>
  <c r="K1067" i="20"/>
  <c r="L1067" i="20"/>
  <c r="M1067" i="20"/>
  <c r="N1067" i="20"/>
  <c r="T1067" i="20" s="1"/>
  <c r="AE1067" i="20"/>
  <c r="AF1067" i="20"/>
  <c r="AG1067" i="20"/>
  <c r="B1068" i="20"/>
  <c r="J1068" i="20"/>
  <c r="K1068" i="20"/>
  <c r="L1068" i="20"/>
  <c r="M1068" i="20"/>
  <c r="N1068" i="20"/>
  <c r="AE1068" i="20"/>
  <c r="AF1068" i="20"/>
  <c r="AG1068" i="20"/>
  <c r="B1069" i="20"/>
  <c r="J1069" i="20"/>
  <c r="K1069" i="20"/>
  <c r="L1069" i="20"/>
  <c r="M1069" i="20"/>
  <c r="N1069" i="20"/>
  <c r="AE1069" i="20"/>
  <c r="AF1069" i="20"/>
  <c r="AG1069" i="20"/>
  <c r="B1070" i="20"/>
  <c r="J1070" i="20"/>
  <c r="K1070" i="20"/>
  <c r="L1070" i="20"/>
  <c r="M1070" i="20"/>
  <c r="N1070" i="20"/>
  <c r="X1070" i="20" s="1"/>
  <c r="AE1070" i="20"/>
  <c r="AF1070" i="20"/>
  <c r="AG1070" i="20"/>
  <c r="B1071" i="20"/>
  <c r="J1071" i="20"/>
  <c r="K1071" i="20"/>
  <c r="L1071" i="20"/>
  <c r="M1071" i="20"/>
  <c r="N1071" i="20"/>
  <c r="AE1071" i="20"/>
  <c r="T1071" i="20" s="1"/>
  <c r="AF1071" i="20"/>
  <c r="X1071" i="20" s="1"/>
  <c r="AG1071" i="20"/>
  <c r="B1072" i="20"/>
  <c r="J1072" i="20"/>
  <c r="K1072" i="20"/>
  <c r="L1072" i="20"/>
  <c r="M1072" i="20"/>
  <c r="N1072" i="20"/>
  <c r="X1072" i="20" s="1"/>
  <c r="AE1072" i="20"/>
  <c r="AF1072" i="20"/>
  <c r="AG1072" i="20"/>
  <c r="B1073" i="20"/>
  <c r="J1073" i="20"/>
  <c r="K1073" i="20"/>
  <c r="L1073" i="20"/>
  <c r="M1073" i="20"/>
  <c r="N1073" i="20"/>
  <c r="AE1073" i="20"/>
  <c r="AF1073" i="20"/>
  <c r="AG1073" i="20"/>
  <c r="B1074" i="20"/>
  <c r="J1074" i="20"/>
  <c r="K1074" i="20"/>
  <c r="L1074" i="20"/>
  <c r="M1074" i="20"/>
  <c r="N1074" i="20"/>
  <c r="AE1074" i="20"/>
  <c r="AF1074" i="20"/>
  <c r="AG1074" i="20"/>
  <c r="B1075" i="20"/>
  <c r="J1075" i="20"/>
  <c r="K1075" i="20"/>
  <c r="L1075" i="20"/>
  <c r="M1075" i="20"/>
  <c r="N1075" i="20"/>
  <c r="AB1075" i="20" s="1"/>
  <c r="AE1075" i="20"/>
  <c r="AF1075" i="20"/>
  <c r="AG1075" i="20"/>
  <c r="B1076" i="20"/>
  <c r="J1076" i="20"/>
  <c r="K1076" i="20"/>
  <c r="L1076" i="20"/>
  <c r="M1076" i="20"/>
  <c r="N1076" i="20"/>
  <c r="AE1076" i="20"/>
  <c r="AF1076" i="20"/>
  <c r="AG1076" i="20"/>
  <c r="B1077" i="20"/>
  <c r="J1077" i="20"/>
  <c r="K1077" i="20"/>
  <c r="L1077" i="20"/>
  <c r="M1077" i="20"/>
  <c r="N1077" i="20"/>
  <c r="AE1077" i="20"/>
  <c r="AF1077" i="20"/>
  <c r="AG1077" i="20"/>
  <c r="B1078" i="20"/>
  <c r="J1078" i="20"/>
  <c r="K1078" i="20"/>
  <c r="L1078" i="20"/>
  <c r="M1078" i="20"/>
  <c r="N1078" i="20"/>
  <c r="T1078" i="20" s="1"/>
  <c r="AE1078" i="20"/>
  <c r="AF1078" i="20"/>
  <c r="X1078" i="20" s="1"/>
  <c r="AG1078" i="20"/>
  <c r="AB1078" i="20" s="1"/>
  <c r="B1079" i="20"/>
  <c r="J1079" i="20"/>
  <c r="K1079" i="20"/>
  <c r="L1079" i="20"/>
  <c r="M1079" i="20"/>
  <c r="N1079" i="20"/>
  <c r="AE1079" i="20"/>
  <c r="T1079" i="20" s="1"/>
  <c r="AF1079" i="20"/>
  <c r="AG1079" i="20"/>
  <c r="B1080" i="20"/>
  <c r="J1080" i="20"/>
  <c r="K1080" i="20"/>
  <c r="L1080" i="20"/>
  <c r="M1080" i="20"/>
  <c r="N1080" i="20"/>
  <c r="X1080" i="20" s="1"/>
  <c r="AE1080" i="20"/>
  <c r="AF1080" i="20"/>
  <c r="AG1080" i="20"/>
  <c r="B1081" i="20"/>
  <c r="J1081" i="20"/>
  <c r="K1081" i="20"/>
  <c r="L1081" i="20"/>
  <c r="M1081" i="20"/>
  <c r="N1081" i="20"/>
  <c r="AB1081" i="20" s="1"/>
  <c r="AE1081" i="20"/>
  <c r="AF1081" i="20"/>
  <c r="AG1081" i="20"/>
  <c r="B1082" i="20"/>
  <c r="J1082" i="20"/>
  <c r="K1082" i="20"/>
  <c r="L1082" i="20"/>
  <c r="M1082" i="20"/>
  <c r="N1082" i="20"/>
  <c r="AE1082" i="20"/>
  <c r="T1082" i="20" s="1"/>
  <c r="AF1082" i="20"/>
  <c r="X1082" i="20" s="1"/>
  <c r="AG1082" i="20"/>
  <c r="B1083" i="20"/>
  <c r="J1083" i="20"/>
  <c r="K1083" i="20"/>
  <c r="L1083" i="20"/>
  <c r="M1083" i="20"/>
  <c r="N1083" i="20"/>
  <c r="AE1083" i="20"/>
  <c r="AF1083" i="20"/>
  <c r="AG1083" i="20"/>
  <c r="B1084" i="20"/>
  <c r="J1084" i="20"/>
  <c r="K1084" i="20"/>
  <c r="L1084" i="20"/>
  <c r="M1084" i="20"/>
  <c r="N1084" i="20"/>
  <c r="AE1084" i="20"/>
  <c r="AF1084" i="20"/>
  <c r="AG1084" i="20"/>
  <c r="B1085" i="20"/>
  <c r="J1085" i="20"/>
  <c r="K1085" i="20"/>
  <c r="L1085" i="20"/>
  <c r="M1085" i="20"/>
  <c r="N1085" i="20"/>
  <c r="T1085" i="20" s="1"/>
  <c r="AE1085" i="20"/>
  <c r="AF1085" i="20"/>
  <c r="AG1085" i="20"/>
  <c r="B1086" i="20"/>
  <c r="J1086" i="20"/>
  <c r="K1086" i="20"/>
  <c r="L1086" i="20"/>
  <c r="M1086" i="20"/>
  <c r="N1086" i="20"/>
  <c r="AB1086" i="20"/>
  <c r="AE1086" i="20"/>
  <c r="T1086" i="20" s="1"/>
  <c r="AF1086" i="20"/>
  <c r="AG1086" i="20"/>
  <c r="B1087" i="20"/>
  <c r="J1087" i="20"/>
  <c r="K1087" i="20"/>
  <c r="L1087" i="20"/>
  <c r="M1087" i="20"/>
  <c r="N1087" i="20"/>
  <c r="AE1087" i="20"/>
  <c r="AF1087" i="20"/>
  <c r="AG1087" i="20"/>
  <c r="B1088" i="20"/>
  <c r="J1088" i="20"/>
  <c r="K1088" i="20"/>
  <c r="L1088" i="20"/>
  <c r="M1088" i="20"/>
  <c r="N1088" i="20"/>
  <c r="AE1088" i="20"/>
  <c r="AF1088" i="20"/>
  <c r="AG1088" i="20"/>
  <c r="B1089" i="20"/>
  <c r="J1089" i="20"/>
  <c r="K1089" i="20"/>
  <c r="L1089" i="20"/>
  <c r="M1089" i="20"/>
  <c r="N1089" i="20"/>
  <c r="AB1089" i="20"/>
  <c r="AE1089" i="20"/>
  <c r="T1089" i="20" s="1"/>
  <c r="AF1089" i="20"/>
  <c r="X1089" i="20" s="1"/>
  <c r="AG1089" i="20"/>
  <c r="B1090" i="20"/>
  <c r="J1090" i="20"/>
  <c r="K1090" i="20"/>
  <c r="L1090" i="20"/>
  <c r="M1090" i="20"/>
  <c r="N1090" i="20"/>
  <c r="AE1090" i="20"/>
  <c r="AF1090" i="20"/>
  <c r="AG1090" i="20"/>
  <c r="B1091" i="20"/>
  <c r="J1091" i="20"/>
  <c r="K1091" i="20"/>
  <c r="L1091" i="20"/>
  <c r="M1091" i="20"/>
  <c r="N1091" i="20"/>
  <c r="AE1091" i="20"/>
  <c r="AF1091" i="20"/>
  <c r="AG1091" i="20"/>
  <c r="B1092" i="20"/>
  <c r="J1092" i="20"/>
  <c r="K1092" i="20"/>
  <c r="L1092" i="20"/>
  <c r="M1092" i="20"/>
  <c r="N1092" i="20"/>
  <c r="AE1092" i="20"/>
  <c r="AF1092" i="20"/>
  <c r="X1092" i="20" s="1"/>
  <c r="AG1092" i="20"/>
  <c r="AB1092" i="20" s="1"/>
  <c r="B1093" i="20"/>
  <c r="J1093" i="20"/>
  <c r="K1093" i="20"/>
  <c r="L1093" i="20"/>
  <c r="M1093" i="20"/>
  <c r="N1093" i="20"/>
  <c r="AE1093" i="20"/>
  <c r="AF1093" i="20"/>
  <c r="AG1093" i="20"/>
  <c r="B1094" i="20"/>
  <c r="J1094" i="20"/>
  <c r="K1094" i="20"/>
  <c r="L1094" i="20"/>
  <c r="M1094" i="20"/>
  <c r="N1094" i="20"/>
  <c r="X1094" i="20" s="1"/>
  <c r="AE1094" i="20"/>
  <c r="AF1094" i="20"/>
  <c r="AG1094" i="20"/>
  <c r="B1095" i="20"/>
  <c r="J1095" i="20"/>
  <c r="K1095" i="20"/>
  <c r="L1095" i="20"/>
  <c r="M1095" i="20"/>
  <c r="N1095" i="20"/>
  <c r="AE1095" i="20"/>
  <c r="AF1095" i="20"/>
  <c r="X1095" i="20" s="1"/>
  <c r="AG1095" i="20"/>
  <c r="B1096" i="20"/>
  <c r="J1096" i="20"/>
  <c r="K1096" i="20"/>
  <c r="L1096" i="20"/>
  <c r="M1096" i="20"/>
  <c r="N1096" i="20"/>
  <c r="X1096" i="20" s="1"/>
  <c r="AE1096" i="20"/>
  <c r="AF1096" i="20"/>
  <c r="AG1096" i="20"/>
  <c r="B1097" i="20"/>
  <c r="J1097" i="20"/>
  <c r="K1097" i="20"/>
  <c r="L1097" i="20"/>
  <c r="M1097" i="20"/>
  <c r="N1097" i="20"/>
  <c r="X1097" i="20" s="1"/>
  <c r="AE1097" i="20"/>
  <c r="AF1097" i="20"/>
  <c r="AG1097" i="20"/>
  <c r="B1098" i="20"/>
  <c r="J1098" i="20"/>
  <c r="K1098" i="20"/>
  <c r="L1098" i="20"/>
  <c r="M1098" i="20"/>
  <c r="N1098" i="20"/>
  <c r="AE1098" i="20"/>
  <c r="AF1098" i="20"/>
  <c r="AG1098" i="20"/>
  <c r="B1099" i="20"/>
  <c r="J1099" i="20"/>
  <c r="K1099" i="20"/>
  <c r="L1099" i="20"/>
  <c r="M1099" i="20"/>
  <c r="N1099" i="20"/>
  <c r="AB1099" i="20" s="1"/>
  <c r="AE1099" i="20"/>
  <c r="AF1099" i="20"/>
  <c r="AG1099" i="20"/>
  <c r="B1100" i="20"/>
  <c r="J1100" i="20"/>
  <c r="K1100" i="20"/>
  <c r="L1100" i="20"/>
  <c r="M1100" i="20"/>
  <c r="N1100" i="20"/>
  <c r="AE1100" i="20"/>
  <c r="AF1100" i="20"/>
  <c r="AG1100" i="20"/>
  <c r="B1101" i="20"/>
  <c r="J1101" i="20"/>
  <c r="K1101" i="20"/>
  <c r="L1101" i="20"/>
  <c r="M1101" i="20"/>
  <c r="N1101" i="20"/>
  <c r="AE1101" i="20"/>
  <c r="AF1101" i="20"/>
  <c r="AG1101" i="20"/>
  <c r="B1102" i="20"/>
  <c r="J1102" i="20"/>
  <c r="K1102" i="20"/>
  <c r="L1102" i="20"/>
  <c r="M1102" i="20"/>
  <c r="N1102" i="20"/>
  <c r="X1102" i="20" s="1"/>
  <c r="AE1102" i="20"/>
  <c r="AF1102" i="20"/>
  <c r="AG1102" i="20"/>
  <c r="B1103" i="20"/>
  <c r="J1103" i="20"/>
  <c r="K1103" i="20"/>
  <c r="L1103" i="20"/>
  <c r="M1103" i="20"/>
  <c r="N1103" i="20"/>
  <c r="AE1103" i="20"/>
  <c r="AF1103" i="20"/>
  <c r="AG1103" i="20"/>
  <c r="B1104" i="20"/>
  <c r="J1104" i="20"/>
  <c r="K1104" i="20"/>
  <c r="L1104" i="20"/>
  <c r="M1104" i="20"/>
  <c r="N1104" i="20"/>
  <c r="AE1104" i="20"/>
  <c r="AF1104" i="20"/>
  <c r="AG1104" i="20"/>
  <c r="B1105" i="20"/>
  <c r="J1105" i="20"/>
  <c r="K1105" i="20"/>
  <c r="L1105" i="20"/>
  <c r="M1105" i="20"/>
  <c r="N1105" i="20"/>
  <c r="X1105" i="20" s="1"/>
  <c r="AE1105" i="20"/>
  <c r="AF1105" i="20"/>
  <c r="AG1105" i="20"/>
  <c r="B1106" i="20"/>
  <c r="J1106" i="20"/>
  <c r="K1106" i="20"/>
  <c r="L1106" i="20"/>
  <c r="M1106" i="20"/>
  <c r="N1106" i="20"/>
  <c r="AE1106" i="20"/>
  <c r="T1106" i="20" s="1"/>
  <c r="AF1106" i="20"/>
  <c r="AG1106" i="20"/>
  <c r="AB1106" i="20" s="1"/>
  <c r="B1107" i="20"/>
  <c r="J1107" i="20"/>
  <c r="K1107" i="20"/>
  <c r="L1107" i="20"/>
  <c r="M1107" i="20"/>
  <c r="N1107" i="20"/>
  <c r="AE1107" i="20"/>
  <c r="AF1107" i="20"/>
  <c r="AG1107" i="20"/>
  <c r="B1108" i="20"/>
  <c r="J1108" i="20"/>
  <c r="K1108" i="20"/>
  <c r="L1108" i="20"/>
  <c r="M1108" i="20"/>
  <c r="N1108" i="20"/>
  <c r="AB1108" i="20" s="1"/>
  <c r="AE1108" i="20"/>
  <c r="AF1108" i="20"/>
  <c r="AG1108" i="20"/>
  <c r="B1109" i="20"/>
  <c r="J1109" i="20"/>
  <c r="K1109" i="20"/>
  <c r="L1109" i="20"/>
  <c r="M1109" i="20"/>
  <c r="N1109" i="20"/>
  <c r="AE1109" i="20"/>
  <c r="AF1109" i="20"/>
  <c r="X1109" i="20" s="1"/>
  <c r="AG1109" i="20"/>
  <c r="B1110" i="20"/>
  <c r="J1110" i="20"/>
  <c r="K1110" i="20"/>
  <c r="L1110" i="20"/>
  <c r="M1110" i="20"/>
  <c r="N1110" i="20"/>
  <c r="T1110" i="20"/>
  <c r="AB1110" i="20"/>
  <c r="AE1110" i="20"/>
  <c r="AF1110" i="20"/>
  <c r="X1110" i="20" s="1"/>
  <c r="AG1110" i="20"/>
  <c r="B1111" i="20"/>
  <c r="J1111" i="20"/>
  <c r="K1111" i="20"/>
  <c r="L1111" i="20"/>
  <c r="M1111" i="20"/>
  <c r="N1111" i="20"/>
  <c r="AE1111" i="20"/>
  <c r="AF1111" i="20"/>
  <c r="X1111" i="20" s="1"/>
  <c r="AG1111" i="20"/>
  <c r="B1112" i="20"/>
  <c r="J1112" i="20"/>
  <c r="K1112" i="20"/>
  <c r="L1112" i="20"/>
  <c r="M1112" i="20"/>
  <c r="N1112" i="20"/>
  <c r="AE1112" i="20"/>
  <c r="AF1112" i="20"/>
  <c r="AG1112" i="20"/>
  <c r="B1113" i="20"/>
  <c r="J1113" i="20"/>
  <c r="K1113" i="20"/>
  <c r="L1113" i="20"/>
  <c r="M1113" i="20"/>
  <c r="N1113" i="20"/>
  <c r="AB1113" i="20"/>
  <c r="AE1113" i="20"/>
  <c r="T1113" i="20" s="1"/>
  <c r="AF1113" i="20"/>
  <c r="AG1113" i="20"/>
  <c r="B1114" i="20"/>
  <c r="J1114" i="20"/>
  <c r="K1114" i="20"/>
  <c r="L1114" i="20"/>
  <c r="M1114" i="20"/>
  <c r="N1114" i="20"/>
  <c r="AE1114" i="20"/>
  <c r="AF1114" i="20"/>
  <c r="AG1114" i="20"/>
  <c r="B1115" i="20"/>
  <c r="J1115" i="20"/>
  <c r="K1115" i="20"/>
  <c r="L1115" i="20"/>
  <c r="M1115" i="20"/>
  <c r="N1115" i="20"/>
  <c r="T1115" i="20"/>
  <c r="AE1115" i="20"/>
  <c r="AF1115" i="20"/>
  <c r="X1115" i="20" s="1"/>
  <c r="AG1115" i="20"/>
  <c r="B1116" i="20"/>
  <c r="J1116" i="20"/>
  <c r="K1116" i="20"/>
  <c r="L1116" i="20"/>
  <c r="M1116" i="20"/>
  <c r="N1116" i="20"/>
  <c r="T1116" i="20" s="1"/>
  <c r="AE1116" i="20"/>
  <c r="AF1116" i="20"/>
  <c r="AG1116" i="20"/>
  <c r="B1117" i="20"/>
  <c r="J1117" i="20"/>
  <c r="K1117" i="20"/>
  <c r="L1117" i="20"/>
  <c r="M1117" i="20"/>
  <c r="N1117" i="20"/>
  <c r="AE1117" i="20"/>
  <c r="AF1117" i="20"/>
  <c r="X1117" i="20" s="1"/>
  <c r="AG1117" i="20"/>
  <c r="B1118" i="20"/>
  <c r="J1118" i="20"/>
  <c r="K1118" i="20"/>
  <c r="L1118" i="20"/>
  <c r="M1118" i="20"/>
  <c r="N1118" i="20"/>
  <c r="AB1118" i="20" s="1"/>
  <c r="AE1118" i="20"/>
  <c r="AF1118" i="20"/>
  <c r="AG1118" i="20"/>
  <c r="B1119" i="20"/>
  <c r="J1119" i="20"/>
  <c r="K1119" i="20"/>
  <c r="L1119" i="20"/>
  <c r="M1119" i="20"/>
  <c r="N1119" i="20"/>
  <c r="AB1119" i="20" s="1"/>
  <c r="AE1119" i="20"/>
  <c r="AF1119" i="20"/>
  <c r="AG1119" i="20"/>
  <c r="B1120" i="20"/>
  <c r="J1120" i="20"/>
  <c r="K1120" i="20"/>
  <c r="L1120" i="20"/>
  <c r="M1120" i="20"/>
  <c r="N1120" i="20"/>
  <c r="AE1120" i="20"/>
  <c r="AF1120" i="20"/>
  <c r="AG1120" i="20"/>
  <c r="B1121" i="20"/>
  <c r="J1121" i="20"/>
  <c r="K1121" i="20"/>
  <c r="L1121" i="20"/>
  <c r="M1121" i="20"/>
  <c r="N1121" i="20"/>
  <c r="T1121" i="20" s="1"/>
  <c r="AE1121" i="20"/>
  <c r="AF1121" i="20"/>
  <c r="AG1121" i="20"/>
  <c r="B1122" i="20"/>
  <c r="J1122" i="20"/>
  <c r="K1122" i="20"/>
  <c r="L1122" i="20"/>
  <c r="M1122" i="20"/>
  <c r="N1122" i="20"/>
  <c r="AB1122" i="20" s="1"/>
  <c r="AE1122" i="20"/>
  <c r="AF1122" i="20"/>
  <c r="AG1122" i="20"/>
  <c r="B1123" i="20"/>
  <c r="J1123" i="20"/>
  <c r="K1123" i="20"/>
  <c r="L1123" i="20"/>
  <c r="M1123" i="20"/>
  <c r="N1123" i="20"/>
  <c r="T1123" i="20" s="1"/>
  <c r="AE1123" i="20"/>
  <c r="AF1123" i="20"/>
  <c r="AG1123" i="20"/>
  <c r="B1124" i="20"/>
  <c r="J1124" i="20"/>
  <c r="K1124" i="20"/>
  <c r="L1124" i="20"/>
  <c r="M1124" i="20"/>
  <c r="N1124" i="20"/>
  <c r="X1124" i="20" s="1"/>
  <c r="AE1124" i="20"/>
  <c r="AF1124" i="20"/>
  <c r="AG1124" i="20"/>
  <c r="B1125" i="20"/>
  <c r="J1125" i="20"/>
  <c r="K1125" i="20"/>
  <c r="L1125" i="20"/>
  <c r="M1125" i="20"/>
  <c r="N1125" i="20"/>
  <c r="AE1125" i="20"/>
  <c r="AF1125" i="20"/>
  <c r="AG1125" i="20"/>
  <c r="B1126" i="20"/>
  <c r="J1126" i="20"/>
  <c r="K1126" i="20"/>
  <c r="L1126" i="20"/>
  <c r="M1126" i="20"/>
  <c r="N1126" i="20"/>
  <c r="X1126" i="20" s="1"/>
  <c r="AE1126" i="20"/>
  <c r="AF1126" i="20"/>
  <c r="AG1126" i="20"/>
  <c r="AB1126" i="20" s="1"/>
  <c r="B1127" i="20"/>
  <c r="J1127" i="20"/>
  <c r="K1127" i="20"/>
  <c r="L1127" i="20"/>
  <c r="M1127" i="20"/>
  <c r="N1127" i="20"/>
  <c r="AE1127" i="20"/>
  <c r="T1127" i="20" s="1"/>
  <c r="AF1127" i="20"/>
  <c r="AG1127" i="20"/>
  <c r="B1128" i="20"/>
  <c r="J1128" i="20"/>
  <c r="K1128" i="20"/>
  <c r="L1128" i="20"/>
  <c r="M1128" i="20"/>
  <c r="N1128" i="20"/>
  <c r="AE1128" i="20"/>
  <c r="AF1128" i="20"/>
  <c r="AG1128" i="20"/>
  <c r="B1129" i="20"/>
  <c r="J1129" i="20"/>
  <c r="K1129" i="20"/>
  <c r="L1129" i="20"/>
  <c r="M1129" i="20"/>
  <c r="N1129" i="20"/>
  <c r="T1129" i="20" s="1"/>
  <c r="AE1129" i="20"/>
  <c r="AF1129" i="20"/>
  <c r="AG1129" i="20"/>
  <c r="B1130" i="20"/>
  <c r="J1130" i="20"/>
  <c r="K1130" i="20"/>
  <c r="L1130" i="20"/>
  <c r="M1130" i="20"/>
  <c r="N1130" i="20"/>
  <c r="AE1130" i="20"/>
  <c r="AF1130" i="20"/>
  <c r="AG1130" i="20"/>
  <c r="AB1130" i="20" s="1"/>
  <c r="B1131" i="20"/>
  <c r="J1131" i="20"/>
  <c r="K1131" i="20"/>
  <c r="L1131" i="20"/>
  <c r="M1131" i="20"/>
  <c r="N1131" i="20"/>
  <c r="AE1131" i="20"/>
  <c r="T1131" i="20" s="1"/>
  <c r="AF1131" i="20"/>
  <c r="AG1131" i="20"/>
  <c r="AB1131" i="20" s="1"/>
  <c r="B1132" i="20"/>
  <c r="J1132" i="20"/>
  <c r="K1132" i="20"/>
  <c r="L1132" i="20"/>
  <c r="M1132" i="20"/>
  <c r="N1132" i="20"/>
  <c r="X1132" i="20" s="1"/>
  <c r="AE1132" i="20"/>
  <c r="AF1132" i="20"/>
  <c r="AG1132" i="20"/>
  <c r="B1133" i="20"/>
  <c r="J1133" i="20"/>
  <c r="K1133" i="20"/>
  <c r="L1133" i="20"/>
  <c r="M1133" i="20"/>
  <c r="N1133" i="20"/>
  <c r="AE1133" i="20"/>
  <c r="AF1133" i="20"/>
  <c r="AG1133" i="20"/>
  <c r="B1134" i="20"/>
  <c r="J1134" i="20"/>
  <c r="K1134" i="20"/>
  <c r="L1134" i="20"/>
  <c r="M1134" i="20"/>
  <c r="N1134" i="20"/>
  <c r="AB1134" i="20" s="1"/>
  <c r="AE1134" i="20"/>
  <c r="T1134" i="20" s="1"/>
  <c r="AF1134" i="20"/>
  <c r="X1134" i="20" s="1"/>
  <c r="AG1134" i="20"/>
  <c r="B1135" i="20"/>
  <c r="J1135" i="20"/>
  <c r="K1135" i="20"/>
  <c r="L1135" i="20"/>
  <c r="M1135" i="20"/>
  <c r="N1135" i="20"/>
  <c r="AB1135" i="20" s="1"/>
  <c r="AE1135" i="20"/>
  <c r="AF1135" i="20"/>
  <c r="AG1135" i="20"/>
  <c r="B1136" i="20"/>
  <c r="J1136" i="20"/>
  <c r="K1136" i="20"/>
  <c r="L1136" i="20"/>
  <c r="M1136" i="20"/>
  <c r="N1136" i="20"/>
  <c r="AE1136" i="20"/>
  <c r="AF1136" i="20"/>
  <c r="AG1136" i="20"/>
  <c r="B1137" i="20"/>
  <c r="J1137" i="20"/>
  <c r="K1137" i="20"/>
  <c r="L1137" i="20"/>
  <c r="M1137" i="20"/>
  <c r="N1137" i="20"/>
  <c r="AE1137" i="20"/>
  <c r="AF1137" i="20"/>
  <c r="AG1137" i="20"/>
  <c r="B1138" i="20"/>
  <c r="J1138" i="20"/>
  <c r="K1138" i="20"/>
  <c r="L1138" i="20"/>
  <c r="M1138" i="20"/>
  <c r="N1138" i="20"/>
  <c r="AE1138" i="20"/>
  <c r="AF1138" i="20"/>
  <c r="AG1138" i="20"/>
  <c r="B1139" i="20"/>
  <c r="J1139" i="20"/>
  <c r="K1139" i="20"/>
  <c r="L1139" i="20"/>
  <c r="M1139" i="20"/>
  <c r="N1139" i="20"/>
  <c r="AE1139" i="20"/>
  <c r="AF1139" i="20"/>
  <c r="X1139" i="20" s="1"/>
  <c r="AG1139" i="20"/>
  <c r="B1140" i="20"/>
  <c r="J1140" i="20"/>
  <c r="K1140" i="20"/>
  <c r="L1140" i="20"/>
  <c r="M1140" i="20"/>
  <c r="N1140" i="20"/>
  <c r="AE1140" i="20"/>
  <c r="AF1140" i="20"/>
  <c r="AG1140" i="20"/>
  <c r="B1141" i="20"/>
  <c r="J1141" i="20"/>
  <c r="K1141" i="20"/>
  <c r="L1141" i="20"/>
  <c r="M1141" i="20"/>
  <c r="N1141" i="20"/>
  <c r="AE1141" i="20"/>
  <c r="AF1141" i="20"/>
  <c r="AG1141" i="20"/>
  <c r="B1142" i="20"/>
  <c r="J1142" i="20"/>
  <c r="K1142" i="20"/>
  <c r="L1142" i="20"/>
  <c r="M1142" i="20"/>
  <c r="N1142" i="20"/>
  <c r="T1142" i="20" s="1"/>
  <c r="AE1142" i="20"/>
  <c r="AF1142" i="20"/>
  <c r="AG1142" i="20"/>
  <c r="B1143" i="20"/>
  <c r="J1143" i="20"/>
  <c r="K1143" i="20"/>
  <c r="L1143" i="20"/>
  <c r="M1143" i="20"/>
  <c r="N1143" i="20"/>
  <c r="T1143" i="20" s="1"/>
  <c r="AE1143" i="20"/>
  <c r="AF1143" i="20"/>
  <c r="AG1143" i="20"/>
  <c r="B1144" i="20"/>
  <c r="J1144" i="20"/>
  <c r="K1144" i="20"/>
  <c r="L1144" i="20"/>
  <c r="M1144" i="20"/>
  <c r="N1144" i="20"/>
  <c r="AE1144" i="20"/>
  <c r="AF1144" i="20"/>
  <c r="X1144" i="20" s="1"/>
  <c r="AG1144" i="20"/>
  <c r="B1145" i="20"/>
  <c r="J1145" i="20"/>
  <c r="K1145" i="20"/>
  <c r="L1145" i="20"/>
  <c r="M1145" i="20"/>
  <c r="N1145" i="20"/>
  <c r="T1145" i="20" s="1"/>
  <c r="AE1145" i="20"/>
  <c r="AF1145" i="20"/>
  <c r="AG1145" i="20"/>
  <c r="B1146" i="20"/>
  <c r="J1146" i="20"/>
  <c r="K1146" i="20"/>
  <c r="L1146" i="20"/>
  <c r="M1146" i="20"/>
  <c r="N1146" i="20"/>
  <c r="AE1146" i="20"/>
  <c r="T1146" i="20" s="1"/>
  <c r="AF1146" i="20"/>
  <c r="X1146" i="20" s="1"/>
  <c r="AG1146" i="20"/>
  <c r="B1147" i="20"/>
  <c r="J1147" i="20"/>
  <c r="K1147" i="20"/>
  <c r="L1147" i="20"/>
  <c r="M1147" i="20"/>
  <c r="N1147" i="20"/>
  <c r="T1147" i="20" s="1"/>
  <c r="AE1147" i="20"/>
  <c r="AF1147" i="20"/>
  <c r="AG1147" i="20"/>
  <c r="B1148" i="20"/>
  <c r="J1148" i="20"/>
  <c r="K1148" i="20"/>
  <c r="L1148" i="20"/>
  <c r="M1148" i="20"/>
  <c r="N1148" i="20"/>
  <c r="AE1148" i="20"/>
  <c r="AF1148" i="20"/>
  <c r="AG1148" i="20"/>
  <c r="B1149" i="20"/>
  <c r="J1149" i="20"/>
  <c r="K1149" i="20"/>
  <c r="L1149" i="20"/>
  <c r="M1149" i="20"/>
  <c r="N1149" i="20"/>
  <c r="AB1149" i="20" s="1"/>
  <c r="AE1149" i="20"/>
  <c r="AF1149" i="20"/>
  <c r="AG1149" i="20"/>
  <c r="B1150" i="20"/>
  <c r="J1150" i="20"/>
  <c r="K1150" i="20"/>
  <c r="L1150" i="20"/>
  <c r="M1150" i="20"/>
  <c r="N1150" i="20"/>
  <c r="AE1150" i="20"/>
  <c r="AF1150" i="20"/>
  <c r="AG1150" i="20"/>
  <c r="B1151" i="20"/>
  <c r="J1151" i="20"/>
  <c r="K1151" i="20"/>
  <c r="L1151" i="20"/>
  <c r="M1151" i="20"/>
  <c r="N1151" i="20"/>
  <c r="AE1151" i="20"/>
  <c r="AF1151" i="20"/>
  <c r="AG1151" i="20"/>
  <c r="B1152" i="20"/>
  <c r="J1152" i="20"/>
  <c r="K1152" i="20"/>
  <c r="L1152" i="20"/>
  <c r="M1152" i="20"/>
  <c r="N1152" i="20"/>
  <c r="AE1152" i="20"/>
  <c r="AF1152" i="20"/>
  <c r="AG1152" i="20"/>
  <c r="B1153" i="20"/>
  <c r="J1153" i="20"/>
  <c r="K1153" i="20"/>
  <c r="L1153" i="20"/>
  <c r="M1153" i="20"/>
  <c r="N1153" i="20"/>
  <c r="T1153" i="20" s="1"/>
  <c r="AE1153" i="20"/>
  <c r="AF1153" i="20"/>
  <c r="AG1153" i="20"/>
  <c r="B1154" i="20"/>
  <c r="J1154" i="20"/>
  <c r="K1154" i="20"/>
  <c r="L1154" i="20"/>
  <c r="M1154" i="20"/>
  <c r="N1154" i="20"/>
  <c r="AE1154" i="20"/>
  <c r="T1154" i="20" s="1"/>
  <c r="AF1154" i="20"/>
  <c r="X1154" i="20" s="1"/>
  <c r="AG1154" i="20"/>
  <c r="B1155" i="20"/>
  <c r="J1155" i="20"/>
  <c r="K1155" i="20"/>
  <c r="L1155" i="20"/>
  <c r="M1155" i="20"/>
  <c r="N1155" i="20"/>
  <c r="X1155" i="20" s="1"/>
  <c r="AE1155" i="20"/>
  <c r="AF1155" i="20"/>
  <c r="AG1155" i="20"/>
  <c r="B1156" i="20"/>
  <c r="J1156" i="20"/>
  <c r="K1156" i="20"/>
  <c r="L1156" i="20"/>
  <c r="M1156" i="20"/>
  <c r="N1156" i="20"/>
  <c r="X1156" i="20" s="1"/>
  <c r="AE1156" i="20"/>
  <c r="AF1156" i="20"/>
  <c r="AG1156" i="20"/>
  <c r="B1157" i="20"/>
  <c r="J1157" i="20"/>
  <c r="K1157" i="20"/>
  <c r="L1157" i="20"/>
  <c r="M1157" i="20"/>
  <c r="N1157" i="20"/>
  <c r="AB1157" i="20" s="1"/>
  <c r="AE1157" i="20"/>
  <c r="AF1157" i="20"/>
  <c r="AG1157" i="20"/>
  <c r="B1158" i="20"/>
  <c r="J1158" i="20"/>
  <c r="K1158" i="20"/>
  <c r="L1158" i="20"/>
  <c r="M1158" i="20"/>
  <c r="N1158" i="20"/>
  <c r="AE1158" i="20"/>
  <c r="T1158" i="20" s="1"/>
  <c r="AF1158" i="20"/>
  <c r="AG1158" i="20"/>
  <c r="B1159" i="20"/>
  <c r="J1159" i="20"/>
  <c r="K1159" i="20"/>
  <c r="L1159" i="20"/>
  <c r="M1159" i="20"/>
  <c r="N1159" i="20"/>
  <c r="AB1159" i="20" s="1"/>
  <c r="AE1159" i="20"/>
  <c r="T1159" i="20" s="1"/>
  <c r="AF1159" i="20"/>
  <c r="AG1159" i="20"/>
  <c r="B1160" i="20"/>
  <c r="J1160" i="20"/>
  <c r="K1160" i="20"/>
  <c r="L1160" i="20"/>
  <c r="M1160" i="20"/>
  <c r="N1160" i="20"/>
  <c r="T1160" i="20" s="1"/>
  <c r="AE1160" i="20"/>
  <c r="AF1160" i="20"/>
  <c r="AG1160" i="20"/>
  <c r="B1161" i="20"/>
  <c r="J1161" i="20"/>
  <c r="K1161" i="20"/>
  <c r="L1161" i="20"/>
  <c r="M1161" i="20"/>
  <c r="N1161" i="20"/>
  <c r="AE1161" i="20"/>
  <c r="AF1161" i="20"/>
  <c r="AG1161" i="20"/>
  <c r="AB1161" i="20" s="1"/>
  <c r="B1162" i="20"/>
  <c r="J1162" i="20"/>
  <c r="K1162" i="20"/>
  <c r="L1162" i="20"/>
  <c r="M1162" i="20"/>
  <c r="N1162" i="20"/>
  <c r="X1162" i="20"/>
  <c r="AE1162" i="20"/>
  <c r="AF1162" i="20"/>
  <c r="AG1162" i="20"/>
  <c r="B1163" i="20"/>
  <c r="J1163" i="20"/>
  <c r="K1163" i="20"/>
  <c r="L1163" i="20"/>
  <c r="M1163" i="20"/>
  <c r="N1163" i="20"/>
  <c r="AE1163" i="20"/>
  <c r="AF1163" i="20"/>
  <c r="AG1163" i="20"/>
  <c r="B1164" i="20"/>
  <c r="J1164" i="20"/>
  <c r="K1164" i="20"/>
  <c r="L1164" i="20"/>
  <c r="M1164" i="20"/>
  <c r="N1164" i="20"/>
  <c r="AE1164" i="20"/>
  <c r="T1164" i="20" s="1"/>
  <c r="AF1164" i="20"/>
  <c r="AG1164" i="20"/>
  <c r="AB1164" i="20" s="1"/>
  <c r="B1165" i="20"/>
  <c r="J1165" i="20"/>
  <c r="K1165" i="20"/>
  <c r="L1165" i="20"/>
  <c r="M1165" i="20"/>
  <c r="N1165" i="20"/>
  <c r="AE1165" i="20"/>
  <c r="T1165" i="20" s="1"/>
  <c r="AF1165" i="20"/>
  <c r="AG1165" i="20"/>
  <c r="B1166" i="20"/>
  <c r="J1166" i="20"/>
  <c r="K1166" i="20"/>
  <c r="L1166" i="20"/>
  <c r="M1166" i="20"/>
  <c r="N1166" i="20"/>
  <c r="AE1166" i="20"/>
  <c r="AF1166" i="20"/>
  <c r="AG1166" i="20"/>
  <c r="B1167" i="20"/>
  <c r="J1167" i="20"/>
  <c r="K1167" i="20"/>
  <c r="L1167" i="20"/>
  <c r="M1167" i="20"/>
  <c r="N1167" i="20"/>
  <c r="AE1167" i="20"/>
  <c r="AF1167" i="20"/>
  <c r="AG1167" i="20"/>
  <c r="B1168" i="20"/>
  <c r="J1168" i="20"/>
  <c r="K1168" i="20"/>
  <c r="L1168" i="20"/>
  <c r="M1168" i="20"/>
  <c r="N1168" i="20"/>
  <c r="AE1168" i="20"/>
  <c r="AF1168" i="20"/>
  <c r="AG1168" i="20"/>
  <c r="B1169" i="20"/>
  <c r="J1169" i="20"/>
  <c r="K1169" i="20"/>
  <c r="L1169" i="20"/>
  <c r="M1169" i="20"/>
  <c r="N1169" i="20"/>
  <c r="T1169" i="20" s="1"/>
  <c r="AE1169" i="20"/>
  <c r="AF1169" i="20"/>
  <c r="AG1169" i="20"/>
  <c r="B1170" i="20"/>
  <c r="J1170" i="20"/>
  <c r="K1170" i="20"/>
  <c r="L1170" i="20"/>
  <c r="M1170" i="20"/>
  <c r="N1170" i="20"/>
  <c r="AB1170" i="20" s="1"/>
  <c r="AE1170" i="20"/>
  <c r="AF1170" i="20"/>
  <c r="AG1170" i="20"/>
  <c r="B1171" i="20"/>
  <c r="J1171" i="20"/>
  <c r="K1171" i="20"/>
  <c r="L1171" i="20"/>
  <c r="M1171" i="20"/>
  <c r="N1171" i="20"/>
  <c r="AE1171" i="20"/>
  <c r="AF1171" i="20"/>
  <c r="AG1171" i="20"/>
  <c r="B1172" i="20"/>
  <c r="J1172" i="20"/>
  <c r="K1172" i="20"/>
  <c r="L1172" i="20"/>
  <c r="M1172" i="20"/>
  <c r="N1172" i="20"/>
  <c r="AE1172" i="20"/>
  <c r="AF1172" i="20"/>
  <c r="AG1172" i="20"/>
  <c r="B1173" i="20"/>
  <c r="J1173" i="20"/>
  <c r="K1173" i="20"/>
  <c r="L1173" i="20"/>
  <c r="M1173" i="20"/>
  <c r="N1173" i="20"/>
  <c r="AE1173" i="20"/>
  <c r="AF1173" i="20"/>
  <c r="AG1173" i="20"/>
  <c r="B1174" i="20"/>
  <c r="J1174" i="20"/>
  <c r="K1174" i="20"/>
  <c r="L1174" i="20"/>
  <c r="M1174" i="20"/>
  <c r="N1174" i="20"/>
  <c r="AB1174" i="20" s="1"/>
  <c r="X1174" i="20"/>
  <c r="AE1174" i="20"/>
  <c r="AF1174" i="20"/>
  <c r="AG1174" i="20"/>
  <c r="B1175" i="20"/>
  <c r="J1175" i="20"/>
  <c r="K1175" i="20"/>
  <c r="L1175" i="20"/>
  <c r="M1175" i="20"/>
  <c r="N1175" i="20"/>
  <c r="AB1175" i="20" s="1"/>
  <c r="AE1175" i="20"/>
  <c r="AF1175" i="20"/>
  <c r="X1175" i="20" s="1"/>
  <c r="AG1175" i="20"/>
  <c r="B1176" i="20"/>
  <c r="J1176" i="20"/>
  <c r="K1176" i="20"/>
  <c r="L1176" i="20"/>
  <c r="M1176" i="20"/>
  <c r="N1176" i="20"/>
  <c r="T1176" i="20" s="1"/>
  <c r="AE1176" i="20"/>
  <c r="AF1176" i="20"/>
  <c r="AG1176" i="20"/>
  <c r="B1177" i="20"/>
  <c r="J1177" i="20"/>
  <c r="K1177" i="20"/>
  <c r="L1177" i="20"/>
  <c r="M1177" i="20"/>
  <c r="N1177" i="20"/>
  <c r="AE1177" i="20"/>
  <c r="AF1177" i="20"/>
  <c r="AG1177" i="20"/>
  <c r="B1178" i="20"/>
  <c r="J1178" i="20"/>
  <c r="K1178" i="20"/>
  <c r="L1178" i="20"/>
  <c r="M1178" i="20"/>
  <c r="N1178" i="20"/>
  <c r="X1178" i="20" s="1"/>
  <c r="AE1178" i="20"/>
  <c r="AF1178" i="20"/>
  <c r="AG1178" i="20"/>
  <c r="B1179" i="20"/>
  <c r="J1179" i="20"/>
  <c r="K1179" i="20"/>
  <c r="L1179" i="20"/>
  <c r="M1179" i="20"/>
  <c r="N1179" i="20"/>
  <c r="AE1179" i="20"/>
  <c r="AF1179" i="20"/>
  <c r="X1179" i="20" s="1"/>
  <c r="AG1179" i="20"/>
  <c r="B1180" i="20"/>
  <c r="J1180" i="20"/>
  <c r="K1180" i="20"/>
  <c r="L1180" i="20"/>
  <c r="M1180" i="20"/>
  <c r="N1180" i="20"/>
  <c r="AE1180" i="20"/>
  <c r="AF1180" i="20"/>
  <c r="AG1180" i="20"/>
  <c r="B1181" i="20"/>
  <c r="J1181" i="20"/>
  <c r="K1181" i="20"/>
  <c r="L1181" i="20"/>
  <c r="M1181" i="20"/>
  <c r="N1181" i="20"/>
  <c r="AB1181" i="20"/>
  <c r="AE1181" i="20"/>
  <c r="T1181" i="20" s="1"/>
  <c r="AF1181" i="20"/>
  <c r="AG1181" i="20"/>
  <c r="B1182" i="20"/>
  <c r="J1182" i="20"/>
  <c r="K1182" i="20"/>
  <c r="L1182" i="20"/>
  <c r="M1182" i="20"/>
  <c r="N1182" i="20"/>
  <c r="T1182" i="20" s="1"/>
  <c r="AE1182" i="20"/>
  <c r="AF1182" i="20"/>
  <c r="AG1182" i="20"/>
  <c r="B1183" i="20"/>
  <c r="J1183" i="20"/>
  <c r="K1183" i="20"/>
  <c r="L1183" i="20"/>
  <c r="M1183" i="20"/>
  <c r="N1183" i="20"/>
  <c r="AE1183" i="20"/>
  <c r="T1183" i="20" s="1"/>
  <c r="AF1183" i="20"/>
  <c r="X1183" i="20" s="1"/>
  <c r="AG1183" i="20"/>
  <c r="B1184" i="20"/>
  <c r="J1184" i="20"/>
  <c r="K1184" i="20"/>
  <c r="L1184" i="20"/>
  <c r="M1184" i="20"/>
  <c r="N1184" i="20"/>
  <c r="AE1184" i="20"/>
  <c r="AF1184" i="20"/>
  <c r="AG1184" i="20"/>
  <c r="B1185" i="20"/>
  <c r="J1185" i="20"/>
  <c r="K1185" i="20"/>
  <c r="L1185" i="20"/>
  <c r="M1185" i="20"/>
  <c r="N1185" i="20"/>
  <c r="AE1185" i="20"/>
  <c r="AF1185" i="20"/>
  <c r="AG1185" i="20"/>
  <c r="B1186" i="20"/>
  <c r="J1186" i="20"/>
  <c r="K1186" i="20"/>
  <c r="L1186" i="20"/>
  <c r="M1186" i="20"/>
  <c r="N1186" i="20"/>
  <c r="AE1186" i="20"/>
  <c r="AF1186" i="20"/>
  <c r="AG1186" i="20"/>
  <c r="B1187" i="20"/>
  <c r="J1187" i="20"/>
  <c r="K1187" i="20"/>
  <c r="L1187" i="20"/>
  <c r="M1187" i="20"/>
  <c r="N1187" i="20"/>
  <c r="AE1187" i="20"/>
  <c r="AF1187" i="20"/>
  <c r="AG1187" i="20"/>
  <c r="B1188" i="20"/>
  <c r="J1188" i="20"/>
  <c r="K1188" i="20"/>
  <c r="L1188" i="20"/>
  <c r="M1188" i="20"/>
  <c r="N1188" i="20"/>
  <c r="X1188" i="20" s="1"/>
  <c r="AE1188" i="20"/>
  <c r="AF1188" i="20"/>
  <c r="AG1188" i="20"/>
  <c r="B1189" i="20"/>
  <c r="J1189" i="20"/>
  <c r="K1189" i="20"/>
  <c r="L1189" i="20"/>
  <c r="M1189" i="20"/>
  <c r="N1189" i="20"/>
  <c r="AE1189" i="20"/>
  <c r="AF1189" i="20"/>
  <c r="AG1189" i="20"/>
  <c r="B1190" i="20"/>
  <c r="J1190" i="20"/>
  <c r="K1190" i="20"/>
  <c r="L1190" i="20"/>
  <c r="M1190" i="20"/>
  <c r="N1190" i="20"/>
  <c r="AE1190" i="20"/>
  <c r="AF1190" i="20"/>
  <c r="AG1190" i="20"/>
  <c r="B1191" i="20"/>
  <c r="J1191" i="20"/>
  <c r="K1191" i="20"/>
  <c r="L1191" i="20"/>
  <c r="M1191" i="20"/>
  <c r="N1191" i="20"/>
  <c r="AB1191" i="20" s="1"/>
  <c r="AE1191" i="20"/>
  <c r="AF1191" i="20"/>
  <c r="X1191" i="20" s="1"/>
  <c r="AG1191" i="20"/>
  <c r="B1192" i="20"/>
  <c r="J1192" i="20"/>
  <c r="K1192" i="20"/>
  <c r="L1192" i="20"/>
  <c r="M1192" i="20"/>
  <c r="N1192" i="20"/>
  <c r="AE1192" i="20"/>
  <c r="AF1192" i="20"/>
  <c r="AG1192" i="20"/>
  <c r="B1193" i="20"/>
  <c r="J1193" i="20"/>
  <c r="K1193" i="20"/>
  <c r="L1193" i="20"/>
  <c r="M1193" i="20"/>
  <c r="N1193" i="20"/>
  <c r="AE1193" i="20"/>
  <c r="AF1193" i="20"/>
  <c r="AG1193" i="20"/>
  <c r="B1194" i="20"/>
  <c r="J1194" i="20"/>
  <c r="K1194" i="20"/>
  <c r="L1194" i="20"/>
  <c r="M1194" i="20"/>
  <c r="N1194" i="20"/>
  <c r="AB1194" i="20" s="1"/>
  <c r="AE1194" i="20"/>
  <c r="AF1194" i="20"/>
  <c r="AG1194" i="20"/>
  <c r="B1195" i="20"/>
  <c r="J1195" i="20"/>
  <c r="K1195" i="20"/>
  <c r="L1195" i="20"/>
  <c r="M1195" i="20"/>
  <c r="N1195" i="20"/>
  <c r="X1195" i="20" s="1"/>
  <c r="AE1195" i="20"/>
  <c r="AF1195" i="20"/>
  <c r="AG1195" i="20"/>
  <c r="B1196" i="20"/>
  <c r="J1196" i="20"/>
  <c r="K1196" i="20"/>
  <c r="L1196" i="20"/>
  <c r="M1196" i="20"/>
  <c r="N1196" i="20"/>
  <c r="AE1196" i="20"/>
  <c r="T1196" i="20" s="1"/>
  <c r="AF1196" i="20"/>
  <c r="AG1196" i="20"/>
  <c r="B1197" i="20"/>
  <c r="J1197" i="20"/>
  <c r="K1197" i="20"/>
  <c r="L1197" i="20"/>
  <c r="M1197" i="20"/>
  <c r="N1197" i="20"/>
  <c r="X1197" i="20" s="1"/>
  <c r="AE1197" i="20"/>
  <c r="AF1197" i="20"/>
  <c r="AG1197" i="20"/>
  <c r="B1198" i="20"/>
  <c r="J1198" i="20"/>
  <c r="K1198" i="20"/>
  <c r="L1198" i="20"/>
  <c r="M1198" i="20"/>
  <c r="N1198" i="20"/>
  <c r="AE1198" i="20"/>
  <c r="AF1198" i="20"/>
  <c r="AG1198" i="20"/>
  <c r="B1199" i="20"/>
  <c r="J1199" i="20"/>
  <c r="K1199" i="20"/>
  <c r="L1199" i="20"/>
  <c r="M1199" i="20"/>
  <c r="N1199" i="20"/>
  <c r="AE1199" i="20"/>
  <c r="AF1199" i="20"/>
  <c r="AG1199" i="20"/>
  <c r="B1200" i="20"/>
  <c r="J1200" i="20"/>
  <c r="K1200" i="20"/>
  <c r="L1200" i="20"/>
  <c r="M1200" i="20"/>
  <c r="N1200" i="20"/>
  <c r="AE1200" i="20"/>
  <c r="AF1200" i="20"/>
  <c r="AG1200" i="20"/>
  <c r="B1201" i="20"/>
  <c r="J1201" i="20"/>
  <c r="K1201" i="20"/>
  <c r="L1201" i="20"/>
  <c r="M1201" i="20"/>
  <c r="N1201" i="20"/>
  <c r="AE1201" i="20"/>
  <c r="AF1201" i="20"/>
  <c r="AG1201" i="20"/>
  <c r="B1202" i="20"/>
  <c r="J1202" i="20"/>
  <c r="K1202" i="20"/>
  <c r="L1202" i="20"/>
  <c r="M1202" i="20"/>
  <c r="N1202" i="20"/>
  <c r="AB1202" i="20" s="1"/>
  <c r="AE1202" i="20"/>
  <c r="AF1202" i="20"/>
  <c r="AG1202" i="20"/>
  <c r="B1203" i="20"/>
  <c r="J1203" i="20"/>
  <c r="K1203" i="20"/>
  <c r="L1203" i="20"/>
  <c r="M1203" i="20"/>
  <c r="N1203" i="20"/>
  <c r="AE1203" i="20"/>
  <c r="AF1203" i="20"/>
  <c r="X1203" i="20" s="1"/>
  <c r="AG1203" i="20"/>
  <c r="B1204" i="20"/>
  <c r="J1204" i="20"/>
  <c r="K1204" i="20"/>
  <c r="L1204" i="20"/>
  <c r="M1204" i="20"/>
  <c r="N1204" i="20"/>
  <c r="AE1204" i="20"/>
  <c r="AF1204" i="20"/>
  <c r="AG1204" i="20"/>
  <c r="B1205" i="20"/>
  <c r="J1205" i="20"/>
  <c r="K1205" i="20"/>
  <c r="L1205" i="20"/>
  <c r="M1205" i="20"/>
  <c r="N1205" i="20"/>
  <c r="AE1205" i="20"/>
  <c r="AF1205" i="20"/>
  <c r="AG1205" i="20"/>
  <c r="B1206" i="20"/>
  <c r="J1206" i="20"/>
  <c r="K1206" i="20"/>
  <c r="L1206" i="20"/>
  <c r="M1206" i="20"/>
  <c r="N1206" i="20"/>
  <c r="AE1206" i="20"/>
  <c r="AF1206" i="20"/>
  <c r="AG1206" i="20"/>
  <c r="AB1206" i="20" s="1"/>
  <c r="B1207" i="20"/>
  <c r="J1207" i="20"/>
  <c r="K1207" i="20"/>
  <c r="L1207" i="20"/>
  <c r="M1207" i="20"/>
  <c r="N1207" i="20"/>
  <c r="AB1207" i="20" s="1"/>
  <c r="AE1207" i="20"/>
  <c r="T1207" i="20" s="1"/>
  <c r="AF1207" i="20"/>
  <c r="AG1207" i="20"/>
  <c r="B1208" i="20"/>
  <c r="J1208" i="20"/>
  <c r="K1208" i="20"/>
  <c r="L1208" i="20"/>
  <c r="M1208" i="20"/>
  <c r="N1208" i="20"/>
  <c r="T1208" i="20" s="1"/>
  <c r="AE1208" i="20"/>
  <c r="AF1208" i="20"/>
  <c r="AG1208" i="20"/>
  <c r="B1209" i="20"/>
  <c r="J1209" i="20"/>
  <c r="K1209" i="20"/>
  <c r="L1209" i="20"/>
  <c r="M1209" i="20"/>
  <c r="N1209" i="20"/>
  <c r="T1209" i="20" s="1"/>
  <c r="AE1209" i="20"/>
  <c r="AF1209" i="20"/>
  <c r="AG1209" i="20"/>
  <c r="B1210" i="20"/>
  <c r="J1210" i="20"/>
  <c r="K1210" i="20"/>
  <c r="L1210" i="20"/>
  <c r="M1210" i="20"/>
  <c r="N1210" i="20"/>
  <c r="X1210" i="20" s="1"/>
  <c r="AE1210" i="20"/>
  <c r="AF1210" i="20"/>
  <c r="AG1210" i="20"/>
  <c r="B1211" i="20"/>
  <c r="J1211" i="20"/>
  <c r="K1211" i="20"/>
  <c r="L1211" i="20"/>
  <c r="M1211" i="20"/>
  <c r="N1211" i="20"/>
  <c r="AE1211" i="20"/>
  <c r="AF1211" i="20"/>
  <c r="X1211" i="20" s="1"/>
  <c r="AG1211" i="20"/>
  <c r="B1212" i="20"/>
  <c r="J1212" i="20"/>
  <c r="K1212" i="20"/>
  <c r="L1212" i="20"/>
  <c r="M1212" i="20"/>
  <c r="N1212" i="20"/>
  <c r="AE1212" i="20"/>
  <c r="AF1212" i="20"/>
  <c r="AG1212" i="20"/>
  <c r="B1213" i="20"/>
  <c r="J1213" i="20"/>
  <c r="K1213" i="20"/>
  <c r="L1213" i="20"/>
  <c r="M1213" i="20"/>
  <c r="N1213" i="20"/>
  <c r="AB1213" i="20" s="1"/>
  <c r="AE1213" i="20"/>
  <c r="AF1213" i="20"/>
  <c r="AG1213" i="20"/>
  <c r="B1214" i="20"/>
  <c r="J1214" i="20"/>
  <c r="K1214" i="20"/>
  <c r="L1214" i="20"/>
  <c r="M1214" i="20"/>
  <c r="N1214" i="20"/>
  <c r="AE1214" i="20"/>
  <c r="AF1214" i="20"/>
  <c r="AG1214" i="20"/>
  <c r="B1215" i="20"/>
  <c r="J1215" i="20"/>
  <c r="K1215" i="20"/>
  <c r="L1215" i="20"/>
  <c r="M1215" i="20"/>
  <c r="N1215" i="20"/>
  <c r="AB1215" i="20" s="1"/>
  <c r="AE1215" i="20"/>
  <c r="AF1215" i="20"/>
  <c r="AG1215" i="20"/>
  <c r="B22" i="20"/>
  <c r="J22" i="20"/>
  <c r="K22" i="20"/>
  <c r="L22" i="20"/>
  <c r="M22" i="20"/>
  <c r="N22" i="20"/>
  <c r="B1210" i="26"/>
  <c r="J1210" i="26"/>
  <c r="K1210" i="26"/>
  <c r="L1210" i="26"/>
  <c r="M1210" i="26"/>
  <c r="N1210" i="26"/>
  <c r="R1210" i="26" s="1"/>
  <c r="AD1210" i="26"/>
  <c r="AE1210" i="26"/>
  <c r="AF1210" i="26"/>
  <c r="AG1210" i="26"/>
  <c r="B1211" i="26"/>
  <c r="J1211" i="26"/>
  <c r="K1211" i="26"/>
  <c r="L1211" i="26"/>
  <c r="M1211" i="26"/>
  <c r="N1211" i="26"/>
  <c r="Y1211" i="26" s="1"/>
  <c r="AD1211" i="26"/>
  <c r="AE1211" i="26"/>
  <c r="AF1211" i="26"/>
  <c r="AG1211" i="26"/>
  <c r="AC1211" i="26" s="1"/>
  <c r="B1212" i="26"/>
  <c r="J1212" i="26"/>
  <c r="K1212" i="26"/>
  <c r="L1212" i="26"/>
  <c r="M1212" i="26"/>
  <c r="N1212" i="26"/>
  <c r="R1212" i="26" s="1"/>
  <c r="AD1212" i="26"/>
  <c r="AE1212" i="26"/>
  <c r="AF1212" i="26"/>
  <c r="V1212" i="26" s="1"/>
  <c r="AG1212" i="26"/>
  <c r="AC1212" i="26" s="1"/>
  <c r="B1213" i="26"/>
  <c r="J1213" i="26"/>
  <c r="K1213" i="26"/>
  <c r="L1213" i="26"/>
  <c r="M1213" i="26"/>
  <c r="N1213" i="26"/>
  <c r="R1213" i="26" s="1"/>
  <c r="AD1213" i="26"/>
  <c r="AE1213" i="26"/>
  <c r="AF1213" i="26"/>
  <c r="AG1213" i="26"/>
  <c r="B1155" i="26"/>
  <c r="J1155" i="26"/>
  <c r="K1155" i="26"/>
  <c r="L1155" i="26"/>
  <c r="M1155" i="26"/>
  <c r="N1155" i="26"/>
  <c r="Y1155" i="26" s="1"/>
  <c r="AD1155" i="26"/>
  <c r="AE1155" i="26"/>
  <c r="AF1155" i="26"/>
  <c r="AG1155" i="26"/>
  <c r="B1156" i="26"/>
  <c r="J1156" i="26"/>
  <c r="K1156" i="26"/>
  <c r="L1156" i="26"/>
  <c r="M1156" i="26"/>
  <c r="N1156" i="26"/>
  <c r="Y1156" i="26" s="1"/>
  <c r="AD1156" i="26"/>
  <c r="AE1156" i="26"/>
  <c r="AF1156" i="26"/>
  <c r="V1156" i="26" s="1"/>
  <c r="AG1156" i="26"/>
  <c r="B1157" i="26"/>
  <c r="J1157" i="26"/>
  <c r="K1157" i="26"/>
  <c r="L1157" i="26"/>
  <c r="M1157" i="26"/>
  <c r="N1157" i="26"/>
  <c r="Y1157" i="26" s="1"/>
  <c r="R1157" i="26"/>
  <c r="AD1157" i="26"/>
  <c r="AE1157" i="26"/>
  <c r="AF1157" i="26"/>
  <c r="AG1157" i="26"/>
  <c r="B1158" i="26"/>
  <c r="J1158" i="26"/>
  <c r="K1158" i="26"/>
  <c r="L1158" i="26"/>
  <c r="M1158" i="26"/>
  <c r="N1158" i="26"/>
  <c r="R1158" i="26" s="1"/>
  <c r="AD1158" i="26"/>
  <c r="AE1158" i="26"/>
  <c r="AF1158" i="26"/>
  <c r="AG1158" i="26"/>
  <c r="B1159" i="26"/>
  <c r="J1159" i="26"/>
  <c r="K1159" i="26"/>
  <c r="L1159" i="26"/>
  <c r="M1159" i="26"/>
  <c r="N1159" i="26"/>
  <c r="Y1159" i="26" s="1"/>
  <c r="AD1159" i="26"/>
  <c r="AE1159" i="26"/>
  <c r="AF1159" i="26"/>
  <c r="AG1159" i="26"/>
  <c r="B1160" i="26"/>
  <c r="J1160" i="26"/>
  <c r="K1160" i="26"/>
  <c r="L1160" i="26"/>
  <c r="M1160" i="26"/>
  <c r="N1160" i="26"/>
  <c r="Y1160" i="26" s="1"/>
  <c r="R1160" i="26"/>
  <c r="AD1160" i="26"/>
  <c r="AE1160" i="26"/>
  <c r="AF1160" i="26"/>
  <c r="AG1160" i="26"/>
  <c r="B1161" i="26"/>
  <c r="J1161" i="26"/>
  <c r="K1161" i="26"/>
  <c r="L1161" i="26"/>
  <c r="M1161" i="26"/>
  <c r="N1161" i="26"/>
  <c r="AD1161" i="26"/>
  <c r="AE1161" i="26"/>
  <c r="AF1161" i="26"/>
  <c r="AG1161" i="26"/>
  <c r="B1162" i="26"/>
  <c r="J1162" i="26"/>
  <c r="K1162" i="26"/>
  <c r="L1162" i="26"/>
  <c r="M1162" i="26"/>
  <c r="N1162" i="26"/>
  <c r="R1162" i="26" s="1"/>
  <c r="AD1162" i="26"/>
  <c r="AE1162" i="26"/>
  <c r="AF1162" i="26"/>
  <c r="AG1162" i="26"/>
  <c r="B1163" i="26"/>
  <c r="J1163" i="26"/>
  <c r="K1163" i="26"/>
  <c r="L1163" i="26"/>
  <c r="M1163" i="26"/>
  <c r="N1163" i="26"/>
  <c r="Y1163" i="26" s="1"/>
  <c r="AD1163" i="26"/>
  <c r="AE1163" i="26"/>
  <c r="AF1163" i="26"/>
  <c r="AG1163" i="26"/>
  <c r="B1164" i="26"/>
  <c r="J1164" i="26"/>
  <c r="K1164" i="26"/>
  <c r="L1164" i="26"/>
  <c r="M1164" i="26"/>
  <c r="N1164" i="26"/>
  <c r="AD1164" i="26"/>
  <c r="AE1164" i="26"/>
  <c r="AF1164" i="26"/>
  <c r="AG1164" i="26"/>
  <c r="B1165" i="26"/>
  <c r="J1165" i="26"/>
  <c r="K1165" i="26"/>
  <c r="L1165" i="26"/>
  <c r="M1165" i="26"/>
  <c r="N1165" i="26"/>
  <c r="Y1165" i="26" s="1"/>
  <c r="AD1165" i="26"/>
  <c r="AE1165" i="26"/>
  <c r="AF1165" i="26"/>
  <c r="AG1165" i="26"/>
  <c r="B1166" i="26"/>
  <c r="J1166" i="26"/>
  <c r="K1166" i="26"/>
  <c r="L1166" i="26"/>
  <c r="M1166" i="26"/>
  <c r="N1166" i="26"/>
  <c r="R1166" i="26" s="1"/>
  <c r="AD1166" i="26"/>
  <c r="AE1166" i="26"/>
  <c r="AF1166" i="26"/>
  <c r="AG1166" i="26"/>
  <c r="B1167" i="26"/>
  <c r="J1167" i="26"/>
  <c r="K1167" i="26"/>
  <c r="L1167" i="26"/>
  <c r="M1167" i="26"/>
  <c r="N1167" i="26"/>
  <c r="Y1167" i="26" s="1"/>
  <c r="AD1167" i="26"/>
  <c r="AE1167" i="26"/>
  <c r="AF1167" i="26"/>
  <c r="AG1167" i="26"/>
  <c r="B1168" i="26"/>
  <c r="J1168" i="26"/>
  <c r="K1168" i="26"/>
  <c r="L1168" i="26"/>
  <c r="M1168" i="26"/>
  <c r="N1168" i="26"/>
  <c r="Y1168" i="26" s="1"/>
  <c r="AD1168" i="26"/>
  <c r="AE1168" i="26"/>
  <c r="AF1168" i="26"/>
  <c r="AG1168" i="26"/>
  <c r="B1169" i="26"/>
  <c r="J1169" i="26"/>
  <c r="K1169" i="26"/>
  <c r="L1169" i="26"/>
  <c r="M1169" i="26"/>
  <c r="N1169" i="26"/>
  <c r="Y1169" i="26" s="1"/>
  <c r="AD1169" i="26"/>
  <c r="AE1169" i="26"/>
  <c r="AF1169" i="26"/>
  <c r="V1169" i="26" s="1"/>
  <c r="AG1169" i="26"/>
  <c r="B1170" i="26"/>
  <c r="J1170" i="26"/>
  <c r="K1170" i="26"/>
  <c r="L1170" i="26"/>
  <c r="M1170" i="26"/>
  <c r="N1170" i="26"/>
  <c r="R1170" i="26" s="1"/>
  <c r="AD1170" i="26"/>
  <c r="AE1170" i="26"/>
  <c r="AF1170" i="26"/>
  <c r="AG1170" i="26"/>
  <c r="AC1170" i="26" s="1"/>
  <c r="B1171" i="26"/>
  <c r="J1171" i="26"/>
  <c r="K1171" i="26"/>
  <c r="L1171" i="26"/>
  <c r="M1171" i="26"/>
  <c r="N1171" i="26"/>
  <c r="Y1171" i="26" s="1"/>
  <c r="AD1171" i="26"/>
  <c r="AE1171" i="26"/>
  <c r="AF1171" i="26"/>
  <c r="AG1171" i="26"/>
  <c r="B1172" i="26"/>
  <c r="J1172" i="26"/>
  <c r="K1172" i="26"/>
  <c r="L1172" i="26"/>
  <c r="M1172" i="26"/>
  <c r="N1172" i="26"/>
  <c r="R1172" i="26" s="1"/>
  <c r="AD1172" i="26"/>
  <c r="AE1172" i="26"/>
  <c r="AF1172" i="26"/>
  <c r="AG1172" i="26"/>
  <c r="B1173" i="26"/>
  <c r="J1173" i="26"/>
  <c r="K1173" i="26"/>
  <c r="L1173" i="26"/>
  <c r="M1173" i="26"/>
  <c r="N1173" i="26"/>
  <c r="R1173" i="26" s="1"/>
  <c r="AD1173" i="26"/>
  <c r="AE1173" i="26"/>
  <c r="AF1173" i="26"/>
  <c r="V1173" i="26" s="1"/>
  <c r="AG1173" i="26"/>
  <c r="B1174" i="26"/>
  <c r="J1174" i="26"/>
  <c r="K1174" i="26"/>
  <c r="L1174" i="26"/>
  <c r="M1174" i="26"/>
  <c r="N1174" i="26"/>
  <c r="R1174" i="26" s="1"/>
  <c r="AD1174" i="26"/>
  <c r="AE1174" i="26"/>
  <c r="AF1174" i="26"/>
  <c r="AG1174" i="26"/>
  <c r="B1175" i="26"/>
  <c r="J1175" i="26"/>
  <c r="K1175" i="26"/>
  <c r="L1175" i="26"/>
  <c r="M1175" i="26"/>
  <c r="N1175" i="26"/>
  <c r="Y1175" i="26" s="1"/>
  <c r="AD1175" i="26"/>
  <c r="AE1175" i="26"/>
  <c r="AF1175" i="26"/>
  <c r="AG1175" i="26"/>
  <c r="B1176" i="26"/>
  <c r="J1176" i="26"/>
  <c r="K1176" i="26"/>
  <c r="L1176" i="26"/>
  <c r="M1176" i="26"/>
  <c r="N1176" i="26"/>
  <c r="R1176" i="26" s="1"/>
  <c r="AD1176" i="26"/>
  <c r="AE1176" i="26"/>
  <c r="AF1176" i="26"/>
  <c r="AG1176" i="26"/>
  <c r="B1177" i="26"/>
  <c r="J1177" i="26"/>
  <c r="K1177" i="26"/>
  <c r="L1177" i="26"/>
  <c r="M1177" i="26"/>
  <c r="N1177" i="26"/>
  <c r="R1177" i="26" s="1"/>
  <c r="AD1177" i="26"/>
  <c r="AE1177" i="26"/>
  <c r="AF1177" i="26"/>
  <c r="AG1177" i="26"/>
  <c r="B1178" i="26"/>
  <c r="J1178" i="26"/>
  <c r="K1178" i="26"/>
  <c r="L1178" i="26"/>
  <c r="M1178" i="26"/>
  <c r="N1178" i="26"/>
  <c r="R1178" i="26" s="1"/>
  <c r="AD1178" i="26"/>
  <c r="AE1178" i="26"/>
  <c r="AF1178" i="26"/>
  <c r="AG1178" i="26"/>
  <c r="B1179" i="26"/>
  <c r="J1179" i="26"/>
  <c r="K1179" i="26"/>
  <c r="L1179" i="26"/>
  <c r="M1179" i="26"/>
  <c r="N1179" i="26"/>
  <c r="Y1179" i="26" s="1"/>
  <c r="AD1179" i="26"/>
  <c r="AE1179" i="26"/>
  <c r="AF1179" i="26"/>
  <c r="AG1179" i="26"/>
  <c r="AC1179" i="26" s="1"/>
  <c r="B1180" i="26"/>
  <c r="J1180" i="26"/>
  <c r="K1180" i="26"/>
  <c r="L1180" i="26"/>
  <c r="M1180" i="26"/>
  <c r="N1180" i="26"/>
  <c r="Y1180" i="26" s="1"/>
  <c r="R1180" i="26"/>
  <c r="AD1180" i="26"/>
  <c r="AE1180" i="26"/>
  <c r="AF1180" i="26"/>
  <c r="V1180" i="26" s="1"/>
  <c r="AG1180" i="26"/>
  <c r="B1181" i="26"/>
  <c r="J1181" i="26"/>
  <c r="K1181" i="26"/>
  <c r="L1181" i="26"/>
  <c r="M1181" i="26"/>
  <c r="N1181" i="26"/>
  <c r="R1181" i="26" s="1"/>
  <c r="AD1181" i="26"/>
  <c r="AE1181" i="26"/>
  <c r="AF1181" i="26"/>
  <c r="V1181" i="26" s="1"/>
  <c r="AG1181" i="26"/>
  <c r="B1182" i="26"/>
  <c r="J1182" i="26"/>
  <c r="K1182" i="26"/>
  <c r="L1182" i="26"/>
  <c r="M1182" i="26"/>
  <c r="N1182" i="26"/>
  <c r="R1182" i="26" s="1"/>
  <c r="AD1182" i="26"/>
  <c r="AE1182" i="26"/>
  <c r="AF1182" i="26"/>
  <c r="AG1182" i="26"/>
  <c r="B1183" i="26"/>
  <c r="J1183" i="26"/>
  <c r="K1183" i="26"/>
  <c r="L1183" i="26"/>
  <c r="M1183" i="26"/>
  <c r="N1183" i="26"/>
  <c r="Y1183" i="26" s="1"/>
  <c r="AD1183" i="26"/>
  <c r="AE1183" i="26"/>
  <c r="AF1183" i="26"/>
  <c r="V1183" i="26" s="1"/>
  <c r="AG1183" i="26"/>
  <c r="B1184" i="26"/>
  <c r="J1184" i="26"/>
  <c r="K1184" i="26"/>
  <c r="L1184" i="26"/>
  <c r="M1184" i="26"/>
  <c r="N1184" i="26"/>
  <c r="R1184" i="26"/>
  <c r="Y1184" i="26"/>
  <c r="AD1184" i="26"/>
  <c r="AE1184" i="26"/>
  <c r="AF1184" i="26"/>
  <c r="V1184" i="26" s="1"/>
  <c r="AG1184" i="26"/>
  <c r="B1185" i="26"/>
  <c r="J1185" i="26"/>
  <c r="K1185" i="26"/>
  <c r="L1185" i="26"/>
  <c r="M1185" i="26"/>
  <c r="N1185" i="26"/>
  <c r="R1185" i="26" s="1"/>
  <c r="AD1185" i="26"/>
  <c r="AE1185" i="26"/>
  <c r="AF1185" i="26"/>
  <c r="AG1185" i="26"/>
  <c r="B1186" i="26"/>
  <c r="J1186" i="26"/>
  <c r="K1186" i="26"/>
  <c r="L1186" i="26"/>
  <c r="M1186" i="26"/>
  <c r="N1186" i="26"/>
  <c r="R1186" i="26" s="1"/>
  <c r="AD1186" i="26"/>
  <c r="AE1186" i="26"/>
  <c r="AF1186" i="26"/>
  <c r="AG1186" i="26"/>
  <c r="B1187" i="26"/>
  <c r="J1187" i="26"/>
  <c r="K1187" i="26"/>
  <c r="L1187" i="26"/>
  <c r="M1187" i="26"/>
  <c r="N1187" i="26"/>
  <c r="Y1187" i="26" s="1"/>
  <c r="AD1187" i="26"/>
  <c r="AE1187" i="26"/>
  <c r="AF1187" i="26"/>
  <c r="AG1187" i="26"/>
  <c r="B1188" i="26"/>
  <c r="J1188" i="26"/>
  <c r="K1188" i="26"/>
  <c r="L1188" i="26"/>
  <c r="M1188" i="26"/>
  <c r="N1188" i="26"/>
  <c r="R1188" i="26" s="1"/>
  <c r="Y1188" i="26"/>
  <c r="AD1188" i="26"/>
  <c r="AE1188" i="26"/>
  <c r="AF1188" i="26"/>
  <c r="AG1188" i="26"/>
  <c r="B1189" i="26"/>
  <c r="J1189" i="26"/>
  <c r="K1189" i="26"/>
  <c r="L1189" i="26"/>
  <c r="M1189" i="26"/>
  <c r="N1189" i="26"/>
  <c r="R1189" i="26" s="1"/>
  <c r="AD1189" i="26"/>
  <c r="AE1189" i="26"/>
  <c r="AF1189" i="26"/>
  <c r="V1189" i="26" s="1"/>
  <c r="AG1189" i="26"/>
  <c r="AC1189" i="26" s="1"/>
  <c r="B1190" i="26"/>
  <c r="J1190" i="26"/>
  <c r="K1190" i="26"/>
  <c r="L1190" i="26"/>
  <c r="M1190" i="26"/>
  <c r="N1190" i="26"/>
  <c r="R1190" i="26" s="1"/>
  <c r="AD1190" i="26"/>
  <c r="AE1190" i="26"/>
  <c r="AF1190" i="26"/>
  <c r="AG1190" i="26"/>
  <c r="AC1190" i="26" s="1"/>
  <c r="B1191" i="26"/>
  <c r="J1191" i="26"/>
  <c r="K1191" i="26"/>
  <c r="L1191" i="26"/>
  <c r="M1191" i="26"/>
  <c r="N1191" i="26"/>
  <c r="Y1191" i="26" s="1"/>
  <c r="AD1191" i="26"/>
  <c r="AE1191" i="26"/>
  <c r="AF1191" i="26"/>
  <c r="V1191" i="26" s="1"/>
  <c r="AG1191" i="26"/>
  <c r="B1192" i="26"/>
  <c r="J1192" i="26"/>
  <c r="K1192" i="26"/>
  <c r="L1192" i="26"/>
  <c r="M1192" i="26"/>
  <c r="N1192" i="26"/>
  <c r="Y1192" i="26" s="1"/>
  <c r="AD1192" i="26"/>
  <c r="AE1192" i="26"/>
  <c r="AF1192" i="26"/>
  <c r="AG1192" i="26"/>
  <c r="AC1192" i="26" s="1"/>
  <c r="B1193" i="26"/>
  <c r="J1193" i="26"/>
  <c r="K1193" i="26"/>
  <c r="L1193" i="26"/>
  <c r="M1193" i="26"/>
  <c r="N1193" i="26"/>
  <c r="R1193" i="26" s="1"/>
  <c r="AD1193" i="26"/>
  <c r="AE1193" i="26"/>
  <c r="AF1193" i="26"/>
  <c r="AG1193" i="26"/>
  <c r="AC1193" i="26" s="1"/>
  <c r="B1194" i="26"/>
  <c r="J1194" i="26"/>
  <c r="K1194" i="26"/>
  <c r="L1194" i="26"/>
  <c r="M1194" i="26"/>
  <c r="N1194" i="26"/>
  <c r="R1194" i="26" s="1"/>
  <c r="AD1194" i="26"/>
  <c r="AE1194" i="26"/>
  <c r="AF1194" i="26"/>
  <c r="AG1194" i="26"/>
  <c r="B1195" i="26"/>
  <c r="J1195" i="26"/>
  <c r="K1195" i="26"/>
  <c r="L1195" i="26"/>
  <c r="M1195" i="26"/>
  <c r="N1195" i="26"/>
  <c r="Y1195" i="26" s="1"/>
  <c r="AD1195" i="26"/>
  <c r="AE1195" i="26"/>
  <c r="AF1195" i="26"/>
  <c r="AG1195" i="26"/>
  <c r="B1196" i="26"/>
  <c r="J1196" i="26"/>
  <c r="K1196" i="26"/>
  <c r="L1196" i="26"/>
  <c r="M1196" i="26"/>
  <c r="N1196" i="26"/>
  <c r="R1196" i="26" s="1"/>
  <c r="AD1196" i="26"/>
  <c r="AE1196" i="26"/>
  <c r="AF1196" i="26"/>
  <c r="AG1196" i="26"/>
  <c r="B1197" i="26"/>
  <c r="J1197" i="26"/>
  <c r="K1197" i="26"/>
  <c r="L1197" i="26"/>
  <c r="M1197" i="26"/>
  <c r="N1197" i="26"/>
  <c r="Y1197" i="26" s="1"/>
  <c r="AD1197" i="26"/>
  <c r="AE1197" i="26"/>
  <c r="AF1197" i="26"/>
  <c r="AG1197" i="26"/>
  <c r="B1198" i="26"/>
  <c r="J1198" i="26"/>
  <c r="K1198" i="26"/>
  <c r="L1198" i="26"/>
  <c r="M1198" i="26"/>
  <c r="N1198" i="26"/>
  <c r="R1198" i="26" s="1"/>
  <c r="AD1198" i="26"/>
  <c r="AE1198" i="26"/>
  <c r="AF1198" i="26"/>
  <c r="AG1198" i="26"/>
  <c r="B1199" i="26"/>
  <c r="J1199" i="26"/>
  <c r="K1199" i="26"/>
  <c r="L1199" i="26"/>
  <c r="M1199" i="26"/>
  <c r="N1199" i="26"/>
  <c r="Y1199" i="26" s="1"/>
  <c r="AD1199" i="26"/>
  <c r="AE1199" i="26"/>
  <c r="AF1199" i="26"/>
  <c r="AG1199" i="26"/>
  <c r="B1200" i="26"/>
  <c r="J1200" i="26"/>
  <c r="K1200" i="26"/>
  <c r="L1200" i="26"/>
  <c r="M1200" i="26"/>
  <c r="N1200" i="26"/>
  <c r="R1200" i="26"/>
  <c r="Y1200" i="26"/>
  <c r="AD1200" i="26"/>
  <c r="AE1200" i="26"/>
  <c r="AF1200" i="26"/>
  <c r="AG1200" i="26"/>
  <c r="AC1200" i="26" s="1"/>
  <c r="B1201" i="26"/>
  <c r="J1201" i="26"/>
  <c r="K1201" i="26"/>
  <c r="L1201" i="26"/>
  <c r="M1201" i="26"/>
  <c r="N1201" i="26"/>
  <c r="Y1201" i="26" s="1"/>
  <c r="R1201" i="26"/>
  <c r="AD1201" i="26"/>
  <c r="AE1201" i="26"/>
  <c r="AF1201" i="26"/>
  <c r="AG1201" i="26"/>
  <c r="B1202" i="26"/>
  <c r="J1202" i="26"/>
  <c r="K1202" i="26"/>
  <c r="L1202" i="26"/>
  <c r="M1202" i="26"/>
  <c r="N1202" i="26"/>
  <c r="R1202" i="26" s="1"/>
  <c r="AD1202" i="26"/>
  <c r="AE1202" i="26"/>
  <c r="AF1202" i="26"/>
  <c r="AG1202" i="26"/>
  <c r="AC1202" i="26" s="1"/>
  <c r="B1203" i="26"/>
  <c r="J1203" i="26"/>
  <c r="K1203" i="26"/>
  <c r="L1203" i="26"/>
  <c r="M1203" i="26"/>
  <c r="N1203" i="26"/>
  <c r="Y1203" i="26" s="1"/>
  <c r="AD1203" i="26"/>
  <c r="AE1203" i="26"/>
  <c r="AF1203" i="26"/>
  <c r="AG1203" i="26"/>
  <c r="AC1203" i="26" s="1"/>
  <c r="B1204" i="26"/>
  <c r="J1204" i="26"/>
  <c r="K1204" i="26"/>
  <c r="L1204" i="26"/>
  <c r="M1204" i="26"/>
  <c r="N1204" i="26"/>
  <c r="R1204" i="26" s="1"/>
  <c r="AD1204" i="26"/>
  <c r="AE1204" i="26"/>
  <c r="AF1204" i="26"/>
  <c r="AG1204" i="26"/>
  <c r="B1205" i="26"/>
  <c r="J1205" i="26"/>
  <c r="K1205" i="26"/>
  <c r="L1205" i="26"/>
  <c r="M1205" i="26"/>
  <c r="N1205" i="26"/>
  <c r="Y1205" i="26" s="1"/>
  <c r="AD1205" i="26"/>
  <c r="AE1205" i="26"/>
  <c r="AF1205" i="26"/>
  <c r="AG1205" i="26"/>
  <c r="AC1205" i="26" s="1"/>
  <c r="B1206" i="26"/>
  <c r="J1206" i="26"/>
  <c r="K1206" i="26"/>
  <c r="L1206" i="26"/>
  <c r="M1206" i="26"/>
  <c r="N1206" i="26"/>
  <c r="R1206" i="26" s="1"/>
  <c r="AD1206" i="26"/>
  <c r="AE1206" i="26"/>
  <c r="AF1206" i="26"/>
  <c r="AG1206" i="26"/>
  <c r="B1207" i="26"/>
  <c r="J1207" i="26"/>
  <c r="K1207" i="26"/>
  <c r="L1207" i="26"/>
  <c r="M1207" i="26"/>
  <c r="N1207" i="26"/>
  <c r="Y1207" i="26" s="1"/>
  <c r="AD1207" i="26"/>
  <c r="AE1207" i="26"/>
  <c r="AF1207" i="26"/>
  <c r="AG1207" i="26"/>
  <c r="B1208" i="26"/>
  <c r="J1208" i="26"/>
  <c r="K1208" i="26"/>
  <c r="L1208" i="26"/>
  <c r="M1208" i="26"/>
  <c r="N1208" i="26"/>
  <c r="Y1208" i="26" s="1"/>
  <c r="R1208" i="26"/>
  <c r="AD1208" i="26"/>
  <c r="AE1208" i="26"/>
  <c r="AF1208" i="26"/>
  <c r="AG1208" i="26"/>
  <c r="AC1208" i="26" s="1"/>
  <c r="B1209" i="26"/>
  <c r="J1209" i="26"/>
  <c r="K1209" i="26"/>
  <c r="L1209" i="26"/>
  <c r="M1209" i="26"/>
  <c r="N1209" i="26"/>
  <c r="Y1209" i="26" s="1"/>
  <c r="AD1209" i="26"/>
  <c r="AE1209" i="26"/>
  <c r="AF1209" i="26"/>
  <c r="AG1209" i="26"/>
  <c r="B126" i="26"/>
  <c r="J126" i="26"/>
  <c r="K126" i="26"/>
  <c r="L126" i="26"/>
  <c r="M126" i="26"/>
  <c r="N126" i="26"/>
  <c r="R126" i="26" s="1"/>
  <c r="AD126" i="26"/>
  <c r="AE126" i="26"/>
  <c r="AF126" i="26"/>
  <c r="AG126" i="26"/>
  <c r="AC126" i="26" s="1"/>
  <c r="B127" i="26"/>
  <c r="J127" i="26"/>
  <c r="K127" i="26"/>
  <c r="L127" i="26"/>
  <c r="M127" i="26"/>
  <c r="N127" i="26"/>
  <c r="Y127" i="26" s="1"/>
  <c r="AD127" i="26"/>
  <c r="AE127" i="26"/>
  <c r="AF127" i="26"/>
  <c r="AG127" i="26"/>
  <c r="B128" i="26"/>
  <c r="J128" i="26"/>
  <c r="K128" i="26"/>
  <c r="L128" i="26"/>
  <c r="M128" i="26"/>
  <c r="N128" i="26"/>
  <c r="R128" i="26" s="1"/>
  <c r="AD128" i="26"/>
  <c r="AE128" i="26"/>
  <c r="AF128" i="26"/>
  <c r="AG128" i="26"/>
  <c r="B129" i="26"/>
  <c r="J129" i="26"/>
  <c r="K129" i="26"/>
  <c r="L129" i="26"/>
  <c r="M129" i="26"/>
  <c r="N129" i="26"/>
  <c r="AD129" i="26"/>
  <c r="AE129" i="26"/>
  <c r="AF129" i="26"/>
  <c r="AG129" i="26"/>
  <c r="B130" i="26"/>
  <c r="J130" i="26"/>
  <c r="K130" i="26"/>
  <c r="L130" i="26"/>
  <c r="M130" i="26"/>
  <c r="N130" i="26"/>
  <c r="Y130" i="26" s="1"/>
  <c r="AD130" i="26"/>
  <c r="AE130" i="26"/>
  <c r="AF130" i="26"/>
  <c r="AG130" i="26"/>
  <c r="AC130" i="26" s="1"/>
  <c r="B131" i="26"/>
  <c r="J131" i="26"/>
  <c r="K131" i="26"/>
  <c r="L131" i="26"/>
  <c r="M131" i="26"/>
  <c r="N131" i="26"/>
  <c r="Y131" i="26" s="1"/>
  <c r="AD131" i="26"/>
  <c r="AE131" i="26"/>
  <c r="AF131" i="26"/>
  <c r="AG131" i="26"/>
  <c r="B132" i="26"/>
  <c r="J132" i="26"/>
  <c r="K132" i="26"/>
  <c r="L132" i="26"/>
  <c r="M132" i="26"/>
  <c r="N132" i="26"/>
  <c r="R132" i="26" s="1"/>
  <c r="AD132" i="26"/>
  <c r="AE132" i="26"/>
  <c r="AF132" i="26"/>
  <c r="AG132" i="26"/>
  <c r="AC132" i="26" s="1"/>
  <c r="B133" i="26"/>
  <c r="J133" i="26"/>
  <c r="K133" i="26"/>
  <c r="L133" i="26"/>
  <c r="M133" i="26"/>
  <c r="N133" i="26"/>
  <c r="AD133" i="26"/>
  <c r="AE133" i="26"/>
  <c r="AF133" i="26"/>
  <c r="AG133" i="26"/>
  <c r="B134" i="26"/>
  <c r="J134" i="26"/>
  <c r="K134" i="26"/>
  <c r="L134" i="26"/>
  <c r="M134" i="26"/>
  <c r="N134" i="26"/>
  <c r="Y134" i="26" s="1"/>
  <c r="AD134" i="26"/>
  <c r="AE134" i="26"/>
  <c r="AF134" i="26"/>
  <c r="AG134" i="26"/>
  <c r="B135" i="26"/>
  <c r="J135" i="26"/>
  <c r="K135" i="26"/>
  <c r="L135" i="26"/>
  <c r="M135" i="26"/>
  <c r="N135" i="26"/>
  <c r="Y135" i="26" s="1"/>
  <c r="R135" i="26"/>
  <c r="AD135" i="26"/>
  <c r="AE135" i="26"/>
  <c r="AF135" i="26"/>
  <c r="AG135" i="26"/>
  <c r="AC135" i="26" s="1"/>
  <c r="B136" i="26"/>
  <c r="J136" i="26"/>
  <c r="K136" i="26"/>
  <c r="L136" i="26"/>
  <c r="M136" i="26"/>
  <c r="N136" i="26"/>
  <c r="R136" i="26" s="1"/>
  <c r="AD136" i="26"/>
  <c r="AE136" i="26"/>
  <c r="AF136" i="26"/>
  <c r="V136" i="26" s="1"/>
  <c r="AG136" i="26"/>
  <c r="AC136" i="26" s="1"/>
  <c r="B137" i="26"/>
  <c r="J137" i="26"/>
  <c r="K137" i="26"/>
  <c r="L137" i="26"/>
  <c r="M137" i="26"/>
  <c r="N137" i="26"/>
  <c r="AD137" i="26"/>
  <c r="AE137" i="26"/>
  <c r="AF137" i="26"/>
  <c r="AG137" i="26"/>
  <c r="AC137" i="26" s="1"/>
  <c r="B138" i="26"/>
  <c r="J138" i="26"/>
  <c r="K138" i="26"/>
  <c r="L138" i="26"/>
  <c r="M138" i="26"/>
  <c r="N138" i="26"/>
  <c r="Y138" i="26" s="1"/>
  <c r="AD138" i="26"/>
  <c r="AE138" i="26"/>
  <c r="AF138" i="26"/>
  <c r="AG138" i="26"/>
  <c r="B139" i="26"/>
  <c r="J139" i="26"/>
  <c r="K139" i="26"/>
  <c r="L139" i="26"/>
  <c r="M139" i="26"/>
  <c r="N139" i="26"/>
  <c r="R139" i="26" s="1"/>
  <c r="AD139" i="26"/>
  <c r="AE139" i="26"/>
  <c r="AF139" i="26"/>
  <c r="AG139" i="26"/>
  <c r="B140" i="26"/>
  <c r="J140" i="26"/>
  <c r="K140" i="26"/>
  <c r="L140" i="26"/>
  <c r="M140" i="26"/>
  <c r="N140" i="26"/>
  <c r="R140" i="26" s="1"/>
  <c r="AD140" i="26"/>
  <c r="AE140" i="26"/>
  <c r="AF140" i="26"/>
  <c r="V140" i="26" s="1"/>
  <c r="AG140" i="26"/>
  <c r="AC140" i="26" s="1"/>
  <c r="B141" i="26"/>
  <c r="J141" i="26"/>
  <c r="K141" i="26"/>
  <c r="L141" i="26"/>
  <c r="M141" i="26"/>
  <c r="N141" i="26"/>
  <c r="AD141" i="26"/>
  <c r="AE141" i="26"/>
  <c r="AF141" i="26"/>
  <c r="AG141" i="26"/>
  <c r="B142" i="26"/>
  <c r="J142" i="26"/>
  <c r="K142" i="26"/>
  <c r="L142" i="26"/>
  <c r="M142" i="26"/>
  <c r="N142" i="26"/>
  <c r="Y142" i="26" s="1"/>
  <c r="AD142" i="26"/>
  <c r="AE142" i="26"/>
  <c r="AF142" i="26"/>
  <c r="AG142" i="26"/>
  <c r="B143" i="26"/>
  <c r="J143" i="26"/>
  <c r="K143" i="26"/>
  <c r="L143" i="26"/>
  <c r="M143" i="26"/>
  <c r="N143" i="26"/>
  <c r="R143" i="26" s="1"/>
  <c r="AD143" i="26"/>
  <c r="AE143" i="26"/>
  <c r="AF143" i="26"/>
  <c r="AG143" i="26"/>
  <c r="B144" i="26"/>
  <c r="J144" i="26"/>
  <c r="K144" i="26"/>
  <c r="L144" i="26"/>
  <c r="M144" i="26"/>
  <c r="N144" i="26"/>
  <c r="R144" i="26" s="1"/>
  <c r="AD144" i="26"/>
  <c r="AE144" i="26"/>
  <c r="AF144" i="26"/>
  <c r="AG144" i="26"/>
  <c r="B145" i="26"/>
  <c r="J145" i="26"/>
  <c r="K145" i="26"/>
  <c r="L145" i="26"/>
  <c r="M145" i="26"/>
  <c r="N145" i="26"/>
  <c r="AD145" i="26"/>
  <c r="AE145" i="26"/>
  <c r="AF145" i="26"/>
  <c r="AG145" i="26"/>
  <c r="B146" i="26"/>
  <c r="J146" i="26"/>
  <c r="K146" i="26"/>
  <c r="L146" i="26"/>
  <c r="M146" i="26"/>
  <c r="N146" i="26"/>
  <c r="Y146" i="26" s="1"/>
  <c r="AD146" i="26"/>
  <c r="AE146" i="26"/>
  <c r="AF146" i="26"/>
  <c r="AG146" i="26"/>
  <c r="B147" i="26"/>
  <c r="J147" i="26"/>
  <c r="K147" i="26"/>
  <c r="L147" i="26"/>
  <c r="M147" i="26"/>
  <c r="N147" i="26"/>
  <c r="R147" i="26"/>
  <c r="Y147" i="26"/>
  <c r="AD147" i="26"/>
  <c r="AE147" i="26"/>
  <c r="AF147" i="26"/>
  <c r="V147" i="26" s="1"/>
  <c r="AG147" i="26"/>
  <c r="AC147" i="26" s="1"/>
  <c r="B148" i="26"/>
  <c r="J148" i="26"/>
  <c r="K148" i="26"/>
  <c r="L148" i="26"/>
  <c r="M148" i="26"/>
  <c r="N148" i="26"/>
  <c r="R148" i="26" s="1"/>
  <c r="AD148" i="26"/>
  <c r="AE148" i="26"/>
  <c r="AF148" i="26"/>
  <c r="AG148" i="26"/>
  <c r="B149" i="26"/>
  <c r="J149" i="26"/>
  <c r="K149" i="26"/>
  <c r="L149" i="26"/>
  <c r="M149" i="26"/>
  <c r="N149" i="26"/>
  <c r="AD149" i="26"/>
  <c r="AE149" i="26"/>
  <c r="AF149" i="26"/>
  <c r="AG149" i="26"/>
  <c r="B150" i="26"/>
  <c r="J150" i="26"/>
  <c r="K150" i="26"/>
  <c r="L150" i="26"/>
  <c r="M150" i="26"/>
  <c r="N150" i="26"/>
  <c r="Y150" i="26" s="1"/>
  <c r="AD150" i="26"/>
  <c r="AE150" i="26"/>
  <c r="AF150" i="26"/>
  <c r="V150" i="26" s="1"/>
  <c r="AG150" i="26"/>
  <c r="B151" i="26"/>
  <c r="J151" i="26"/>
  <c r="K151" i="26"/>
  <c r="L151" i="26"/>
  <c r="M151" i="26"/>
  <c r="N151" i="26"/>
  <c r="Y151" i="26" s="1"/>
  <c r="AD151" i="26"/>
  <c r="AE151" i="26"/>
  <c r="AF151" i="26"/>
  <c r="AG151" i="26"/>
  <c r="B152" i="26"/>
  <c r="J152" i="26"/>
  <c r="K152" i="26"/>
  <c r="L152" i="26"/>
  <c r="M152" i="26"/>
  <c r="N152" i="26"/>
  <c r="R152" i="26" s="1"/>
  <c r="AD152" i="26"/>
  <c r="AE152" i="26"/>
  <c r="AF152" i="26"/>
  <c r="AG152" i="26"/>
  <c r="B153" i="26"/>
  <c r="J153" i="26"/>
  <c r="K153" i="26"/>
  <c r="L153" i="26"/>
  <c r="M153" i="26"/>
  <c r="N153" i="26"/>
  <c r="AD153" i="26"/>
  <c r="AE153" i="26"/>
  <c r="AF153" i="26"/>
  <c r="AG153" i="26"/>
  <c r="B154" i="26"/>
  <c r="J154" i="26"/>
  <c r="K154" i="26"/>
  <c r="L154" i="26"/>
  <c r="M154" i="26"/>
  <c r="N154" i="26"/>
  <c r="Y154" i="26" s="1"/>
  <c r="AD154" i="26"/>
  <c r="AE154" i="26"/>
  <c r="AF154" i="26"/>
  <c r="AG154" i="26"/>
  <c r="B155" i="26"/>
  <c r="J155" i="26"/>
  <c r="K155" i="26"/>
  <c r="L155" i="26"/>
  <c r="M155" i="26"/>
  <c r="N155" i="26"/>
  <c r="Y155" i="26" s="1"/>
  <c r="R155" i="26"/>
  <c r="AD155" i="26"/>
  <c r="AE155" i="26"/>
  <c r="AF155" i="26"/>
  <c r="AG155" i="26"/>
  <c r="AC155" i="26" s="1"/>
  <c r="B156" i="26"/>
  <c r="J156" i="26"/>
  <c r="K156" i="26"/>
  <c r="L156" i="26"/>
  <c r="M156" i="26"/>
  <c r="N156" i="26"/>
  <c r="R156" i="26" s="1"/>
  <c r="AD156" i="26"/>
  <c r="AE156" i="26"/>
  <c r="AF156" i="26"/>
  <c r="V156" i="26" s="1"/>
  <c r="AG156" i="26"/>
  <c r="B157" i="26"/>
  <c r="J157" i="26"/>
  <c r="K157" i="26"/>
  <c r="L157" i="26"/>
  <c r="M157" i="26"/>
  <c r="N157" i="26"/>
  <c r="AD157" i="26"/>
  <c r="AE157" i="26"/>
  <c r="AF157" i="26"/>
  <c r="AG157" i="26"/>
  <c r="B158" i="26"/>
  <c r="J158" i="26"/>
  <c r="K158" i="26"/>
  <c r="L158" i="26"/>
  <c r="M158" i="26"/>
  <c r="N158" i="26"/>
  <c r="Y158" i="26" s="1"/>
  <c r="AD158" i="26"/>
  <c r="AE158" i="26"/>
  <c r="AF158" i="26"/>
  <c r="AG158" i="26"/>
  <c r="B159" i="26"/>
  <c r="J159" i="26"/>
  <c r="K159" i="26"/>
  <c r="L159" i="26"/>
  <c r="M159" i="26"/>
  <c r="N159" i="26"/>
  <c r="Y159" i="26" s="1"/>
  <c r="AD159" i="26"/>
  <c r="AE159" i="26"/>
  <c r="AF159" i="26"/>
  <c r="AG159" i="26"/>
  <c r="B160" i="26"/>
  <c r="J160" i="26"/>
  <c r="K160" i="26"/>
  <c r="L160" i="26"/>
  <c r="M160" i="26"/>
  <c r="N160" i="26"/>
  <c r="R160" i="26" s="1"/>
  <c r="AD160" i="26"/>
  <c r="AE160" i="26"/>
  <c r="AF160" i="26"/>
  <c r="AG160" i="26"/>
  <c r="B161" i="26"/>
  <c r="J161" i="26"/>
  <c r="K161" i="26"/>
  <c r="L161" i="26"/>
  <c r="M161" i="26"/>
  <c r="N161" i="26"/>
  <c r="AD161" i="26"/>
  <c r="AE161" i="26"/>
  <c r="AF161" i="26"/>
  <c r="AG161" i="26"/>
  <c r="B162" i="26"/>
  <c r="J162" i="26"/>
  <c r="K162" i="26"/>
  <c r="L162" i="26"/>
  <c r="M162" i="26"/>
  <c r="N162" i="26"/>
  <c r="Y162" i="26" s="1"/>
  <c r="AD162" i="26"/>
  <c r="AE162" i="26"/>
  <c r="AF162" i="26"/>
  <c r="AG162" i="26"/>
  <c r="B163" i="26"/>
  <c r="J163" i="26"/>
  <c r="K163" i="26"/>
  <c r="L163" i="26"/>
  <c r="M163" i="26"/>
  <c r="N163" i="26"/>
  <c r="Y163" i="26" s="1"/>
  <c r="AD163" i="26"/>
  <c r="AE163" i="26"/>
  <c r="AF163" i="26"/>
  <c r="AG163" i="26"/>
  <c r="AC163" i="26" s="1"/>
  <c r="B164" i="26"/>
  <c r="J164" i="26"/>
  <c r="K164" i="26"/>
  <c r="L164" i="26"/>
  <c r="M164" i="26"/>
  <c r="N164" i="26"/>
  <c r="R164" i="26" s="1"/>
  <c r="Y164" i="26"/>
  <c r="AD164" i="26"/>
  <c r="AE164" i="26"/>
  <c r="AF164" i="26"/>
  <c r="V164" i="26" s="1"/>
  <c r="AG164" i="26"/>
  <c r="B165" i="26"/>
  <c r="J165" i="26"/>
  <c r="K165" i="26"/>
  <c r="L165" i="26"/>
  <c r="M165" i="26"/>
  <c r="N165" i="26"/>
  <c r="AD165" i="26"/>
  <c r="AE165" i="26"/>
  <c r="AF165" i="26"/>
  <c r="AG165" i="26"/>
  <c r="B166" i="26"/>
  <c r="J166" i="26"/>
  <c r="K166" i="26"/>
  <c r="L166" i="26"/>
  <c r="M166" i="26"/>
  <c r="N166" i="26"/>
  <c r="Y166" i="26" s="1"/>
  <c r="AD166" i="26"/>
  <c r="AE166" i="26"/>
  <c r="AF166" i="26"/>
  <c r="AG166" i="26"/>
  <c r="AC166" i="26" s="1"/>
  <c r="B167" i="26"/>
  <c r="J167" i="26"/>
  <c r="K167" i="26"/>
  <c r="L167" i="26"/>
  <c r="M167" i="26"/>
  <c r="N167" i="26"/>
  <c r="R167" i="26" s="1"/>
  <c r="Y167" i="26"/>
  <c r="AD167" i="26"/>
  <c r="AE167" i="26"/>
  <c r="AF167" i="26"/>
  <c r="V167" i="26" s="1"/>
  <c r="AG167" i="26"/>
  <c r="AC167" i="26" s="1"/>
  <c r="B168" i="26"/>
  <c r="J168" i="26"/>
  <c r="K168" i="26"/>
  <c r="L168" i="26"/>
  <c r="M168" i="26"/>
  <c r="N168" i="26"/>
  <c r="R168" i="26" s="1"/>
  <c r="AD168" i="26"/>
  <c r="AE168" i="26"/>
  <c r="AF168" i="26"/>
  <c r="AG168" i="26"/>
  <c r="B169" i="26"/>
  <c r="J169" i="26"/>
  <c r="K169" i="26"/>
  <c r="L169" i="26"/>
  <c r="M169" i="26"/>
  <c r="N169" i="26"/>
  <c r="AD169" i="26"/>
  <c r="AE169" i="26"/>
  <c r="AF169" i="26"/>
  <c r="AG169" i="26"/>
  <c r="B170" i="26"/>
  <c r="J170" i="26"/>
  <c r="K170" i="26"/>
  <c r="L170" i="26"/>
  <c r="M170" i="26"/>
  <c r="N170" i="26"/>
  <c r="Y170" i="26" s="1"/>
  <c r="AD170" i="26"/>
  <c r="AE170" i="26"/>
  <c r="AF170" i="26"/>
  <c r="V170" i="26" s="1"/>
  <c r="AG170" i="26"/>
  <c r="AC170" i="26" s="1"/>
  <c r="B171" i="26"/>
  <c r="J171" i="26"/>
  <c r="K171" i="26"/>
  <c r="L171" i="26"/>
  <c r="M171" i="26"/>
  <c r="N171" i="26"/>
  <c r="Y171" i="26" s="1"/>
  <c r="AD171" i="26"/>
  <c r="AE171" i="26"/>
  <c r="AF171" i="26"/>
  <c r="AG171" i="26"/>
  <c r="AC171" i="26" s="1"/>
  <c r="B172" i="26"/>
  <c r="J172" i="26"/>
  <c r="K172" i="26"/>
  <c r="L172" i="26"/>
  <c r="M172" i="26"/>
  <c r="N172" i="26"/>
  <c r="R172" i="26" s="1"/>
  <c r="AD172" i="26"/>
  <c r="AE172" i="26"/>
  <c r="AF172" i="26"/>
  <c r="AG172" i="26"/>
  <c r="B173" i="26"/>
  <c r="J173" i="26"/>
  <c r="K173" i="26"/>
  <c r="L173" i="26"/>
  <c r="M173" i="26"/>
  <c r="N173" i="26"/>
  <c r="AD173" i="26"/>
  <c r="AE173" i="26"/>
  <c r="AF173" i="26"/>
  <c r="AG173" i="26"/>
  <c r="B174" i="26"/>
  <c r="J174" i="26"/>
  <c r="K174" i="26"/>
  <c r="L174" i="26"/>
  <c r="M174" i="26"/>
  <c r="N174" i="26"/>
  <c r="Y174" i="26" s="1"/>
  <c r="AD174" i="26"/>
  <c r="AE174" i="26"/>
  <c r="AF174" i="26"/>
  <c r="V174" i="26" s="1"/>
  <c r="AG174" i="26"/>
  <c r="B175" i="26"/>
  <c r="J175" i="26"/>
  <c r="K175" i="26"/>
  <c r="L175" i="26"/>
  <c r="M175" i="26"/>
  <c r="N175" i="26"/>
  <c r="Y175" i="26" s="1"/>
  <c r="AD175" i="26"/>
  <c r="AE175" i="26"/>
  <c r="AF175" i="26"/>
  <c r="AG175" i="26"/>
  <c r="B176" i="26"/>
  <c r="J176" i="26"/>
  <c r="K176" i="26"/>
  <c r="L176" i="26"/>
  <c r="M176" i="26"/>
  <c r="N176" i="26"/>
  <c r="Y176" i="26" s="1"/>
  <c r="AD176" i="26"/>
  <c r="AE176" i="26"/>
  <c r="AF176" i="26"/>
  <c r="V176" i="26" s="1"/>
  <c r="AG176" i="26"/>
  <c r="B177" i="26"/>
  <c r="J177" i="26"/>
  <c r="K177" i="26"/>
  <c r="L177" i="26"/>
  <c r="M177" i="26"/>
  <c r="N177" i="26"/>
  <c r="AD177" i="26"/>
  <c r="AE177" i="26"/>
  <c r="AF177" i="26"/>
  <c r="AG177" i="26"/>
  <c r="B178" i="26"/>
  <c r="J178" i="26"/>
  <c r="K178" i="26"/>
  <c r="L178" i="26"/>
  <c r="M178" i="26"/>
  <c r="N178" i="26"/>
  <c r="AD178" i="26"/>
  <c r="AE178" i="26"/>
  <c r="AF178" i="26"/>
  <c r="AG178" i="26"/>
  <c r="B179" i="26"/>
  <c r="J179" i="26"/>
  <c r="K179" i="26"/>
  <c r="L179" i="26"/>
  <c r="M179" i="26"/>
  <c r="N179" i="26"/>
  <c r="Y179" i="26" s="1"/>
  <c r="AD179" i="26"/>
  <c r="AE179" i="26"/>
  <c r="AF179" i="26"/>
  <c r="AG179" i="26"/>
  <c r="B180" i="26"/>
  <c r="J180" i="26"/>
  <c r="K180" i="26"/>
  <c r="L180" i="26"/>
  <c r="M180" i="26"/>
  <c r="N180" i="26"/>
  <c r="R180" i="26" s="1"/>
  <c r="AD180" i="26"/>
  <c r="AE180" i="26"/>
  <c r="AF180" i="26"/>
  <c r="AG180" i="26"/>
  <c r="B181" i="26"/>
  <c r="J181" i="26"/>
  <c r="K181" i="26"/>
  <c r="L181" i="26"/>
  <c r="M181" i="26"/>
  <c r="N181" i="26"/>
  <c r="AD181" i="26"/>
  <c r="AE181" i="26"/>
  <c r="AF181" i="26"/>
  <c r="AG181" i="26"/>
  <c r="AC181" i="26" s="1"/>
  <c r="B182" i="26"/>
  <c r="J182" i="26"/>
  <c r="K182" i="26"/>
  <c r="L182" i="26"/>
  <c r="M182" i="26"/>
  <c r="N182" i="26"/>
  <c r="AD182" i="26"/>
  <c r="AE182" i="26"/>
  <c r="AF182" i="26"/>
  <c r="AG182" i="26"/>
  <c r="B183" i="26"/>
  <c r="J183" i="26"/>
  <c r="K183" i="26"/>
  <c r="L183" i="26"/>
  <c r="M183" i="26"/>
  <c r="N183" i="26"/>
  <c r="R183" i="26" s="1"/>
  <c r="AD183" i="26"/>
  <c r="AE183" i="26"/>
  <c r="AF183" i="26"/>
  <c r="AG183" i="26"/>
  <c r="B184" i="26"/>
  <c r="J184" i="26"/>
  <c r="K184" i="26"/>
  <c r="L184" i="26"/>
  <c r="M184" i="26"/>
  <c r="N184" i="26"/>
  <c r="Y184" i="26" s="1"/>
  <c r="AD184" i="26"/>
  <c r="AE184" i="26"/>
  <c r="AF184" i="26"/>
  <c r="V184" i="26" s="1"/>
  <c r="AG184" i="26"/>
  <c r="B185" i="26"/>
  <c r="J185" i="26"/>
  <c r="K185" i="26"/>
  <c r="L185" i="26"/>
  <c r="M185" i="26"/>
  <c r="N185" i="26"/>
  <c r="AD185" i="26"/>
  <c r="AE185" i="26"/>
  <c r="AF185" i="26"/>
  <c r="AG185" i="26"/>
  <c r="B186" i="26"/>
  <c r="J186" i="26"/>
  <c r="K186" i="26"/>
  <c r="L186" i="26"/>
  <c r="M186" i="26"/>
  <c r="N186" i="26"/>
  <c r="AD186" i="26"/>
  <c r="AE186" i="26"/>
  <c r="AF186" i="26"/>
  <c r="AG186" i="26"/>
  <c r="B187" i="26"/>
  <c r="J187" i="26"/>
  <c r="K187" i="26"/>
  <c r="L187" i="26"/>
  <c r="M187" i="26"/>
  <c r="N187" i="26"/>
  <c r="R187" i="26" s="1"/>
  <c r="AD187" i="26"/>
  <c r="AE187" i="26"/>
  <c r="AF187" i="26"/>
  <c r="AG187" i="26"/>
  <c r="AC187" i="26" s="1"/>
  <c r="B188" i="26"/>
  <c r="J188" i="26"/>
  <c r="K188" i="26"/>
  <c r="L188" i="26"/>
  <c r="M188" i="26"/>
  <c r="N188" i="26"/>
  <c r="Y188" i="26" s="1"/>
  <c r="R188" i="26"/>
  <c r="AD188" i="26"/>
  <c r="AE188" i="26"/>
  <c r="AF188" i="26"/>
  <c r="AG188" i="26"/>
  <c r="AC188" i="26" s="1"/>
  <c r="B189" i="26"/>
  <c r="J189" i="26"/>
  <c r="K189" i="26"/>
  <c r="L189" i="26"/>
  <c r="M189" i="26"/>
  <c r="N189" i="26"/>
  <c r="AD189" i="26"/>
  <c r="AE189" i="26"/>
  <c r="AF189" i="26"/>
  <c r="AG189" i="26"/>
  <c r="B190" i="26"/>
  <c r="J190" i="26"/>
  <c r="K190" i="26"/>
  <c r="L190" i="26"/>
  <c r="M190" i="26"/>
  <c r="N190" i="26"/>
  <c r="AD190" i="26"/>
  <c r="AE190" i="26"/>
  <c r="AF190" i="26"/>
  <c r="AG190" i="26"/>
  <c r="B191" i="26"/>
  <c r="J191" i="26"/>
  <c r="K191" i="26"/>
  <c r="L191" i="26"/>
  <c r="M191" i="26"/>
  <c r="N191" i="26"/>
  <c r="Y191" i="26" s="1"/>
  <c r="AD191" i="26"/>
  <c r="AE191" i="26"/>
  <c r="AF191" i="26"/>
  <c r="AG191" i="26"/>
  <c r="B192" i="26"/>
  <c r="J192" i="26"/>
  <c r="K192" i="26"/>
  <c r="L192" i="26"/>
  <c r="M192" i="26"/>
  <c r="N192" i="26"/>
  <c r="R192" i="26" s="1"/>
  <c r="AD192" i="26"/>
  <c r="AE192" i="26"/>
  <c r="AF192" i="26"/>
  <c r="AG192" i="26"/>
  <c r="B193" i="26"/>
  <c r="J193" i="26"/>
  <c r="K193" i="26"/>
  <c r="L193" i="26"/>
  <c r="M193" i="26"/>
  <c r="N193" i="26"/>
  <c r="AD193" i="26"/>
  <c r="AE193" i="26"/>
  <c r="AF193" i="26"/>
  <c r="AG193" i="26"/>
  <c r="B194" i="26"/>
  <c r="J194" i="26"/>
  <c r="K194" i="26"/>
  <c r="L194" i="26"/>
  <c r="M194" i="26"/>
  <c r="N194" i="26"/>
  <c r="AD194" i="26"/>
  <c r="AE194" i="26"/>
  <c r="AF194" i="26"/>
  <c r="AG194" i="26"/>
  <c r="B195" i="26"/>
  <c r="J195" i="26"/>
  <c r="K195" i="26"/>
  <c r="L195" i="26"/>
  <c r="M195" i="26"/>
  <c r="N195" i="26"/>
  <c r="Y195" i="26" s="1"/>
  <c r="AD195" i="26"/>
  <c r="AE195" i="26"/>
  <c r="AF195" i="26"/>
  <c r="AG195" i="26"/>
  <c r="B196" i="26"/>
  <c r="J196" i="26"/>
  <c r="K196" i="26"/>
  <c r="L196" i="26"/>
  <c r="M196" i="26"/>
  <c r="N196" i="26"/>
  <c r="R196" i="26" s="1"/>
  <c r="AD196" i="26"/>
  <c r="AE196" i="26"/>
  <c r="AF196" i="26"/>
  <c r="AG196" i="26"/>
  <c r="B197" i="26"/>
  <c r="J197" i="26"/>
  <c r="K197" i="26"/>
  <c r="L197" i="26"/>
  <c r="M197" i="26"/>
  <c r="N197" i="26"/>
  <c r="AD197" i="26"/>
  <c r="AE197" i="26"/>
  <c r="AF197" i="26"/>
  <c r="AG197" i="26"/>
  <c r="B198" i="26"/>
  <c r="J198" i="26"/>
  <c r="K198" i="26"/>
  <c r="L198" i="26"/>
  <c r="M198" i="26"/>
  <c r="N198" i="26"/>
  <c r="AD198" i="26"/>
  <c r="AE198" i="26"/>
  <c r="AF198" i="26"/>
  <c r="AG198" i="26"/>
  <c r="B199" i="26"/>
  <c r="J199" i="26"/>
  <c r="K199" i="26"/>
  <c r="L199" i="26"/>
  <c r="M199" i="26"/>
  <c r="N199" i="26"/>
  <c r="R199" i="26"/>
  <c r="Y199" i="26"/>
  <c r="AD199" i="26"/>
  <c r="AE199" i="26"/>
  <c r="AF199" i="26"/>
  <c r="V199" i="26" s="1"/>
  <c r="AG199" i="26"/>
  <c r="AC199" i="26" s="1"/>
  <c r="B200" i="26"/>
  <c r="J200" i="26"/>
  <c r="K200" i="26"/>
  <c r="L200" i="26"/>
  <c r="M200" i="26"/>
  <c r="N200" i="26"/>
  <c r="R200" i="26" s="1"/>
  <c r="AD200" i="26"/>
  <c r="AE200" i="26"/>
  <c r="AF200" i="26"/>
  <c r="AG200" i="26"/>
  <c r="AC200" i="26" s="1"/>
  <c r="B201" i="26"/>
  <c r="J201" i="26"/>
  <c r="K201" i="26"/>
  <c r="L201" i="26"/>
  <c r="M201" i="26"/>
  <c r="N201" i="26"/>
  <c r="AD201" i="26"/>
  <c r="AE201" i="26"/>
  <c r="AF201" i="26"/>
  <c r="AG201" i="26"/>
  <c r="B202" i="26"/>
  <c r="J202" i="26"/>
  <c r="K202" i="26"/>
  <c r="L202" i="26"/>
  <c r="M202" i="26"/>
  <c r="N202" i="26"/>
  <c r="AD202" i="26"/>
  <c r="AE202" i="26"/>
  <c r="AF202" i="26"/>
  <c r="AG202" i="26"/>
  <c r="B203" i="26"/>
  <c r="J203" i="26"/>
  <c r="K203" i="26"/>
  <c r="L203" i="26"/>
  <c r="M203" i="26"/>
  <c r="N203" i="26"/>
  <c r="Y203" i="26" s="1"/>
  <c r="AD203" i="26"/>
  <c r="AE203" i="26"/>
  <c r="AF203" i="26"/>
  <c r="AG203" i="26"/>
  <c r="B204" i="26"/>
  <c r="J204" i="26"/>
  <c r="K204" i="26"/>
  <c r="L204" i="26"/>
  <c r="M204" i="26"/>
  <c r="N204" i="26"/>
  <c r="R204" i="26" s="1"/>
  <c r="AD204" i="26"/>
  <c r="AE204" i="26"/>
  <c r="AF204" i="26"/>
  <c r="AG204" i="26"/>
  <c r="AC204" i="26" s="1"/>
  <c r="B205" i="26"/>
  <c r="J205" i="26"/>
  <c r="K205" i="26"/>
  <c r="L205" i="26"/>
  <c r="M205" i="26"/>
  <c r="N205" i="26"/>
  <c r="AD205" i="26"/>
  <c r="AE205" i="26"/>
  <c r="AF205" i="26"/>
  <c r="AG205" i="26"/>
  <c r="B206" i="26"/>
  <c r="J206" i="26"/>
  <c r="K206" i="26"/>
  <c r="L206" i="26"/>
  <c r="M206" i="26"/>
  <c r="N206" i="26"/>
  <c r="AD206" i="26"/>
  <c r="AE206" i="26"/>
  <c r="AF206" i="26"/>
  <c r="AG206" i="26"/>
  <c r="B207" i="26"/>
  <c r="J207" i="26"/>
  <c r="K207" i="26"/>
  <c r="L207" i="26"/>
  <c r="M207" i="26"/>
  <c r="N207" i="26"/>
  <c r="R207" i="26" s="1"/>
  <c r="AD207" i="26"/>
  <c r="AE207" i="26"/>
  <c r="AF207" i="26"/>
  <c r="AG207" i="26"/>
  <c r="B208" i="26"/>
  <c r="J208" i="26"/>
  <c r="K208" i="26"/>
  <c r="L208" i="26"/>
  <c r="M208" i="26"/>
  <c r="N208" i="26"/>
  <c r="R208" i="26" s="1"/>
  <c r="AD208" i="26"/>
  <c r="AE208" i="26"/>
  <c r="AF208" i="26"/>
  <c r="V208" i="26" s="1"/>
  <c r="AG208" i="26"/>
  <c r="B209" i="26"/>
  <c r="J209" i="26"/>
  <c r="K209" i="26"/>
  <c r="L209" i="26"/>
  <c r="M209" i="26"/>
  <c r="N209" i="26"/>
  <c r="AD209" i="26"/>
  <c r="AE209" i="26"/>
  <c r="AF209" i="26"/>
  <c r="AG209" i="26"/>
  <c r="B210" i="26"/>
  <c r="J210" i="26"/>
  <c r="K210" i="26"/>
  <c r="L210" i="26"/>
  <c r="M210" i="26"/>
  <c r="N210" i="26"/>
  <c r="R210" i="26" s="1"/>
  <c r="AD210" i="26"/>
  <c r="AE210" i="26"/>
  <c r="AF210" i="26"/>
  <c r="AG210" i="26"/>
  <c r="B211" i="26"/>
  <c r="J211" i="26"/>
  <c r="K211" i="26"/>
  <c r="L211" i="26"/>
  <c r="M211" i="26"/>
  <c r="N211" i="26"/>
  <c r="Y211" i="26" s="1"/>
  <c r="AD211" i="26"/>
  <c r="AE211" i="26"/>
  <c r="AF211" i="26"/>
  <c r="AG211" i="26"/>
  <c r="B212" i="26"/>
  <c r="J212" i="26"/>
  <c r="K212" i="26"/>
  <c r="L212" i="26"/>
  <c r="M212" i="26"/>
  <c r="N212" i="26"/>
  <c r="R212" i="26" s="1"/>
  <c r="AD212" i="26"/>
  <c r="AE212" i="26"/>
  <c r="AF212" i="26"/>
  <c r="AG212" i="26"/>
  <c r="AC212" i="26" s="1"/>
  <c r="B213" i="26"/>
  <c r="J213" i="26"/>
  <c r="K213" i="26"/>
  <c r="L213" i="26"/>
  <c r="M213" i="26"/>
  <c r="N213" i="26"/>
  <c r="R213" i="26" s="1"/>
  <c r="AD213" i="26"/>
  <c r="AE213" i="26"/>
  <c r="AF213" i="26"/>
  <c r="AG213" i="26"/>
  <c r="B214" i="26"/>
  <c r="J214" i="26"/>
  <c r="K214" i="26"/>
  <c r="L214" i="26"/>
  <c r="M214" i="26"/>
  <c r="N214" i="26"/>
  <c r="R214" i="26" s="1"/>
  <c r="AD214" i="26"/>
  <c r="AE214" i="26"/>
  <c r="AF214" i="26"/>
  <c r="AG214" i="26"/>
  <c r="B215" i="26"/>
  <c r="J215" i="26"/>
  <c r="K215" i="26"/>
  <c r="L215" i="26"/>
  <c r="M215" i="26"/>
  <c r="N215" i="26"/>
  <c r="Y215" i="26" s="1"/>
  <c r="AD215" i="26"/>
  <c r="AE215" i="26"/>
  <c r="AF215" i="26"/>
  <c r="AG215" i="26"/>
  <c r="AC215" i="26" s="1"/>
  <c r="B216" i="26"/>
  <c r="J216" i="26"/>
  <c r="K216" i="26"/>
  <c r="L216" i="26"/>
  <c r="M216" i="26"/>
  <c r="N216" i="26"/>
  <c r="R216" i="26" s="1"/>
  <c r="AD216" i="26"/>
  <c r="AE216" i="26"/>
  <c r="AF216" i="26"/>
  <c r="V216" i="26" s="1"/>
  <c r="AG216" i="26"/>
  <c r="B217" i="26"/>
  <c r="J217" i="26"/>
  <c r="K217" i="26"/>
  <c r="L217" i="26"/>
  <c r="M217" i="26"/>
  <c r="N217" i="26"/>
  <c r="R217" i="26" s="1"/>
  <c r="AD217" i="26"/>
  <c r="AE217" i="26"/>
  <c r="AF217" i="26"/>
  <c r="AG217" i="26"/>
  <c r="B218" i="26"/>
  <c r="J218" i="26"/>
  <c r="K218" i="26"/>
  <c r="L218" i="26"/>
  <c r="M218" i="26"/>
  <c r="N218" i="26"/>
  <c r="R218" i="26" s="1"/>
  <c r="AD218" i="26"/>
  <c r="AE218" i="26"/>
  <c r="AF218" i="26"/>
  <c r="AG218" i="26"/>
  <c r="AC218" i="26" s="1"/>
  <c r="B219" i="26"/>
  <c r="J219" i="26"/>
  <c r="K219" i="26"/>
  <c r="L219" i="26"/>
  <c r="M219" i="26"/>
  <c r="N219" i="26"/>
  <c r="Y219" i="26" s="1"/>
  <c r="AD219" i="26"/>
  <c r="AE219" i="26"/>
  <c r="AF219" i="26"/>
  <c r="AG219" i="26"/>
  <c r="B220" i="26"/>
  <c r="J220" i="26"/>
  <c r="K220" i="26"/>
  <c r="L220" i="26"/>
  <c r="M220" i="26"/>
  <c r="N220" i="26"/>
  <c r="R220" i="26" s="1"/>
  <c r="AD220" i="26"/>
  <c r="AE220" i="26"/>
  <c r="AF220" i="26"/>
  <c r="AG220" i="26"/>
  <c r="AC220" i="26" s="1"/>
  <c r="B221" i="26"/>
  <c r="J221" i="26"/>
  <c r="K221" i="26"/>
  <c r="L221" i="26"/>
  <c r="M221" i="26"/>
  <c r="N221" i="26"/>
  <c r="R221" i="26" s="1"/>
  <c r="AD221" i="26"/>
  <c r="AE221" i="26"/>
  <c r="AF221" i="26"/>
  <c r="AG221" i="26"/>
  <c r="B222" i="26"/>
  <c r="J222" i="26"/>
  <c r="K222" i="26"/>
  <c r="L222" i="26"/>
  <c r="M222" i="26"/>
  <c r="N222" i="26"/>
  <c r="R222" i="26" s="1"/>
  <c r="AD222" i="26"/>
  <c r="AE222" i="26"/>
  <c r="AF222" i="26"/>
  <c r="AG222" i="26"/>
  <c r="AC222" i="26" s="1"/>
  <c r="B223" i="26"/>
  <c r="J223" i="26"/>
  <c r="K223" i="26"/>
  <c r="L223" i="26"/>
  <c r="M223" i="26"/>
  <c r="N223" i="26"/>
  <c r="R223" i="26"/>
  <c r="Y223" i="26"/>
  <c r="AD223" i="26"/>
  <c r="AE223" i="26"/>
  <c r="AF223" i="26"/>
  <c r="V223" i="26" s="1"/>
  <c r="AG223" i="26"/>
  <c r="AC223" i="26" s="1"/>
  <c r="B224" i="26"/>
  <c r="J224" i="26"/>
  <c r="K224" i="26"/>
  <c r="L224" i="26"/>
  <c r="M224" i="26"/>
  <c r="N224" i="26"/>
  <c r="R224" i="26" s="1"/>
  <c r="AD224" i="26"/>
  <c r="AE224" i="26"/>
  <c r="AF224" i="26"/>
  <c r="AG224" i="26"/>
  <c r="B225" i="26"/>
  <c r="J225" i="26"/>
  <c r="K225" i="26"/>
  <c r="L225" i="26"/>
  <c r="M225" i="26"/>
  <c r="N225" i="26"/>
  <c r="R225" i="26" s="1"/>
  <c r="AD225" i="26"/>
  <c r="AE225" i="26"/>
  <c r="AF225" i="26"/>
  <c r="AG225" i="26"/>
  <c r="B226" i="26"/>
  <c r="J226" i="26"/>
  <c r="K226" i="26"/>
  <c r="L226" i="26"/>
  <c r="M226" i="26"/>
  <c r="N226" i="26"/>
  <c r="AD226" i="26"/>
  <c r="AE226" i="26"/>
  <c r="AF226" i="26"/>
  <c r="AG226" i="26"/>
  <c r="B227" i="26"/>
  <c r="J227" i="26"/>
  <c r="K227" i="26"/>
  <c r="L227" i="26"/>
  <c r="M227" i="26"/>
  <c r="N227" i="26"/>
  <c r="AD227" i="26"/>
  <c r="AE227" i="26"/>
  <c r="AF227" i="26"/>
  <c r="AG227" i="26"/>
  <c r="B228" i="26"/>
  <c r="J228" i="26"/>
  <c r="K228" i="26"/>
  <c r="L228" i="26"/>
  <c r="M228" i="26"/>
  <c r="N228" i="26"/>
  <c r="R228" i="26" s="1"/>
  <c r="AD228" i="26"/>
  <c r="AE228" i="26"/>
  <c r="AF228" i="26"/>
  <c r="AG228" i="26"/>
  <c r="B229" i="26"/>
  <c r="J229" i="26"/>
  <c r="K229" i="26"/>
  <c r="L229" i="26"/>
  <c r="M229" i="26"/>
  <c r="N229" i="26"/>
  <c r="R229" i="26" s="1"/>
  <c r="AD229" i="26"/>
  <c r="AE229" i="26"/>
  <c r="AF229" i="26"/>
  <c r="AG229" i="26"/>
  <c r="B230" i="26"/>
  <c r="J230" i="26"/>
  <c r="K230" i="26"/>
  <c r="L230" i="26"/>
  <c r="M230" i="26"/>
  <c r="N230" i="26"/>
  <c r="AD230" i="26"/>
  <c r="AE230" i="26"/>
  <c r="AF230" i="26"/>
  <c r="AG230" i="26"/>
  <c r="B231" i="26"/>
  <c r="J231" i="26"/>
  <c r="K231" i="26"/>
  <c r="L231" i="26"/>
  <c r="M231" i="26"/>
  <c r="N231" i="26"/>
  <c r="R231" i="26"/>
  <c r="Y231" i="26"/>
  <c r="AD231" i="26"/>
  <c r="AE231" i="26"/>
  <c r="AF231" i="26"/>
  <c r="AG231" i="26"/>
  <c r="B232" i="26"/>
  <c r="J232" i="26"/>
  <c r="K232" i="26"/>
  <c r="L232" i="26"/>
  <c r="M232" i="26"/>
  <c r="N232" i="26"/>
  <c r="R232" i="26" s="1"/>
  <c r="AD232" i="26"/>
  <c r="AE232" i="26"/>
  <c r="AF232" i="26"/>
  <c r="AG232" i="26"/>
  <c r="B233" i="26"/>
  <c r="J233" i="26"/>
  <c r="K233" i="26"/>
  <c r="L233" i="26"/>
  <c r="M233" i="26"/>
  <c r="N233" i="26"/>
  <c r="R233" i="26" s="1"/>
  <c r="AD233" i="26"/>
  <c r="AE233" i="26"/>
  <c r="AF233" i="26"/>
  <c r="AG233" i="26"/>
  <c r="B234" i="26"/>
  <c r="J234" i="26"/>
  <c r="K234" i="26"/>
  <c r="L234" i="26"/>
  <c r="M234" i="26"/>
  <c r="N234" i="26"/>
  <c r="R234" i="26" s="1"/>
  <c r="Y234" i="26"/>
  <c r="AD234" i="26"/>
  <c r="AE234" i="26"/>
  <c r="AF234" i="26"/>
  <c r="AG234" i="26"/>
  <c r="B235" i="26"/>
  <c r="J235" i="26"/>
  <c r="K235" i="26"/>
  <c r="L235" i="26"/>
  <c r="M235" i="26"/>
  <c r="N235" i="26"/>
  <c r="Y235" i="26" s="1"/>
  <c r="AD235" i="26"/>
  <c r="AE235" i="26"/>
  <c r="AF235" i="26"/>
  <c r="AG235" i="26"/>
  <c r="B236" i="26"/>
  <c r="J236" i="26"/>
  <c r="K236" i="26"/>
  <c r="L236" i="26"/>
  <c r="M236" i="26"/>
  <c r="N236" i="26"/>
  <c r="R236" i="26" s="1"/>
  <c r="AD236" i="26"/>
  <c r="AE236" i="26"/>
  <c r="AF236" i="26"/>
  <c r="AG236" i="26"/>
  <c r="B237" i="26"/>
  <c r="J237" i="26"/>
  <c r="K237" i="26"/>
  <c r="L237" i="26"/>
  <c r="M237" i="26"/>
  <c r="N237" i="26"/>
  <c r="R237" i="26" s="1"/>
  <c r="AD237" i="26"/>
  <c r="AE237" i="26"/>
  <c r="AF237" i="26"/>
  <c r="AG237" i="26"/>
  <c r="B238" i="26"/>
  <c r="J238" i="26"/>
  <c r="K238" i="26"/>
  <c r="L238" i="26"/>
  <c r="M238" i="26"/>
  <c r="N238" i="26"/>
  <c r="R238" i="26" s="1"/>
  <c r="AD238" i="26"/>
  <c r="AE238" i="26"/>
  <c r="AF238" i="26"/>
  <c r="AG238" i="26"/>
  <c r="B239" i="26"/>
  <c r="J239" i="26"/>
  <c r="K239" i="26"/>
  <c r="L239" i="26"/>
  <c r="M239" i="26"/>
  <c r="N239" i="26"/>
  <c r="Y239" i="26" s="1"/>
  <c r="AD239" i="26"/>
  <c r="AE239" i="26"/>
  <c r="AF239" i="26"/>
  <c r="V239" i="26" s="1"/>
  <c r="AG239" i="26"/>
  <c r="B240" i="26"/>
  <c r="J240" i="26"/>
  <c r="K240" i="26"/>
  <c r="L240" i="26"/>
  <c r="M240" i="26"/>
  <c r="N240" i="26"/>
  <c r="AD240" i="26"/>
  <c r="AE240" i="26"/>
  <c r="AF240" i="26"/>
  <c r="AG240" i="26"/>
  <c r="B241" i="26"/>
  <c r="J241" i="26"/>
  <c r="K241" i="26"/>
  <c r="L241" i="26"/>
  <c r="M241" i="26"/>
  <c r="N241" i="26"/>
  <c r="R241" i="26" s="1"/>
  <c r="AD241" i="26"/>
  <c r="AE241" i="26"/>
  <c r="AF241" i="26"/>
  <c r="AG241" i="26"/>
  <c r="B242" i="26"/>
  <c r="J242" i="26"/>
  <c r="K242" i="26"/>
  <c r="L242" i="26"/>
  <c r="M242" i="26"/>
  <c r="N242" i="26"/>
  <c r="R242" i="26" s="1"/>
  <c r="AD242" i="26"/>
  <c r="AE242" i="26"/>
  <c r="AF242" i="26"/>
  <c r="AG242" i="26"/>
  <c r="B243" i="26"/>
  <c r="J243" i="26"/>
  <c r="K243" i="26"/>
  <c r="L243" i="26"/>
  <c r="M243" i="26"/>
  <c r="N243" i="26"/>
  <c r="Y243" i="26" s="1"/>
  <c r="AD243" i="26"/>
  <c r="AE243" i="26"/>
  <c r="AF243" i="26"/>
  <c r="AG243" i="26"/>
  <c r="B244" i="26"/>
  <c r="J244" i="26"/>
  <c r="K244" i="26"/>
  <c r="L244" i="26"/>
  <c r="M244" i="26"/>
  <c r="N244" i="26"/>
  <c r="R244" i="26" s="1"/>
  <c r="AD244" i="26"/>
  <c r="AE244" i="26"/>
  <c r="AF244" i="26"/>
  <c r="AG244" i="26"/>
  <c r="B245" i="26"/>
  <c r="J245" i="26"/>
  <c r="K245" i="26"/>
  <c r="L245" i="26"/>
  <c r="M245" i="26"/>
  <c r="N245" i="26"/>
  <c r="AD245" i="26"/>
  <c r="AE245" i="26"/>
  <c r="AF245" i="26"/>
  <c r="AG245" i="26"/>
  <c r="B246" i="26"/>
  <c r="J246" i="26"/>
  <c r="K246" i="26"/>
  <c r="L246" i="26"/>
  <c r="M246" i="26"/>
  <c r="N246" i="26"/>
  <c r="R246" i="26" s="1"/>
  <c r="AD246" i="26"/>
  <c r="AE246" i="26"/>
  <c r="AF246" i="26"/>
  <c r="AG246" i="26"/>
  <c r="B247" i="26"/>
  <c r="J247" i="26"/>
  <c r="K247" i="26"/>
  <c r="L247" i="26"/>
  <c r="M247" i="26"/>
  <c r="N247" i="26"/>
  <c r="R247" i="26" s="1"/>
  <c r="AD247" i="26"/>
  <c r="AE247" i="26"/>
  <c r="AF247" i="26"/>
  <c r="AG247" i="26"/>
  <c r="B248" i="26"/>
  <c r="J248" i="26"/>
  <c r="K248" i="26"/>
  <c r="L248" i="26"/>
  <c r="M248" i="26"/>
  <c r="N248" i="26"/>
  <c r="R248" i="26"/>
  <c r="Y248" i="26"/>
  <c r="AD248" i="26"/>
  <c r="AE248" i="26"/>
  <c r="AF248" i="26"/>
  <c r="AG248" i="26"/>
  <c r="AC248" i="26" s="1"/>
  <c r="B249" i="26"/>
  <c r="J249" i="26"/>
  <c r="K249" i="26"/>
  <c r="L249" i="26"/>
  <c r="M249" i="26"/>
  <c r="N249" i="26"/>
  <c r="R249" i="26" s="1"/>
  <c r="AD249" i="26"/>
  <c r="AE249" i="26"/>
  <c r="AF249" i="26"/>
  <c r="AG249" i="26"/>
  <c r="B250" i="26"/>
  <c r="J250" i="26"/>
  <c r="K250" i="26"/>
  <c r="L250" i="26"/>
  <c r="M250" i="26"/>
  <c r="N250" i="26"/>
  <c r="R250" i="26" s="1"/>
  <c r="AD250" i="26"/>
  <c r="AE250" i="26"/>
  <c r="AF250" i="26"/>
  <c r="AG250" i="26"/>
  <c r="B251" i="26"/>
  <c r="J251" i="26"/>
  <c r="K251" i="26"/>
  <c r="L251" i="26"/>
  <c r="M251" i="26"/>
  <c r="N251" i="26"/>
  <c r="R251" i="26"/>
  <c r="Y251" i="26"/>
  <c r="AD251" i="26"/>
  <c r="AE251" i="26"/>
  <c r="AF251" i="26"/>
  <c r="AG251" i="26"/>
  <c r="AC251" i="26" s="1"/>
  <c r="B252" i="26"/>
  <c r="J252" i="26"/>
  <c r="K252" i="26"/>
  <c r="L252" i="26"/>
  <c r="M252" i="26"/>
  <c r="N252" i="26"/>
  <c r="R252" i="26" s="1"/>
  <c r="AD252" i="26"/>
  <c r="AE252" i="26"/>
  <c r="AF252" i="26"/>
  <c r="AG252" i="26"/>
  <c r="B253" i="26"/>
  <c r="J253" i="26"/>
  <c r="K253" i="26"/>
  <c r="L253" i="26"/>
  <c r="M253" i="26"/>
  <c r="N253" i="26"/>
  <c r="R253" i="26" s="1"/>
  <c r="AD253" i="26"/>
  <c r="AE253" i="26"/>
  <c r="AF253" i="26"/>
  <c r="AG253" i="26"/>
  <c r="B254" i="26"/>
  <c r="J254" i="26"/>
  <c r="K254" i="26"/>
  <c r="L254" i="26"/>
  <c r="M254" i="26"/>
  <c r="N254" i="26"/>
  <c r="R254" i="26" s="1"/>
  <c r="AD254" i="26"/>
  <c r="AE254" i="26"/>
  <c r="AF254" i="26"/>
  <c r="AG254" i="26"/>
  <c r="AC254" i="26" s="1"/>
  <c r="B255" i="26"/>
  <c r="J255" i="26"/>
  <c r="K255" i="26"/>
  <c r="L255" i="26"/>
  <c r="M255" i="26"/>
  <c r="N255" i="26"/>
  <c r="Y255" i="26" s="1"/>
  <c r="R255" i="26"/>
  <c r="AD255" i="26"/>
  <c r="AE255" i="26"/>
  <c r="AF255" i="26"/>
  <c r="AG255" i="26"/>
  <c r="B256" i="26"/>
  <c r="J256" i="26"/>
  <c r="K256" i="26"/>
  <c r="L256" i="26"/>
  <c r="M256" i="26"/>
  <c r="N256" i="26"/>
  <c r="AD256" i="26"/>
  <c r="AE256" i="26"/>
  <c r="AF256" i="26"/>
  <c r="AG256" i="26"/>
  <c r="B257" i="26"/>
  <c r="J257" i="26"/>
  <c r="K257" i="26"/>
  <c r="L257" i="26"/>
  <c r="M257" i="26"/>
  <c r="N257" i="26"/>
  <c r="R257" i="26" s="1"/>
  <c r="AD257" i="26"/>
  <c r="AE257" i="26"/>
  <c r="AF257" i="26"/>
  <c r="AG257" i="26"/>
  <c r="B258" i="26"/>
  <c r="J258" i="26"/>
  <c r="K258" i="26"/>
  <c r="L258" i="26"/>
  <c r="M258" i="26"/>
  <c r="N258" i="26"/>
  <c r="AD258" i="26"/>
  <c r="AE258" i="26"/>
  <c r="AF258" i="26"/>
  <c r="AG258" i="26"/>
  <c r="B259" i="26"/>
  <c r="J259" i="26"/>
  <c r="K259" i="26"/>
  <c r="L259" i="26"/>
  <c r="M259" i="26"/>
  <c r="N259" i="26"/>
  <c r="AD259" i="26"/>
  <c r="AE259" i="26"/>
  <c r="AF259" i="26"/>
  <c r="AG259" i="26"/>
  <c r="B260" i="26"/>
  <c r="J260" i="26"/>
  <c r="K260" i="26"/>
  <c r="L260" i="26"/>
  <c r="M260" i="26"/>
  <c r="N260" i="26"/>
  <c r="R260" i="26" s="1"/>
  <c r="Y260" i="26"/>
  <c r="AD260" i="26"/>
  <c r="AE260" i="26"/>
  <c r="AF260" i="26"/>
  <c r="AG260" i="26"/>
  <c r="B261" i="26"/>
  <c r="J261" i="26"/>
  <c r="K261" i="26"/>
  <c r="L261" i="26"/>
  <c r="M261" i="26"/>
  <c r="N261" i="26"/>
  <c r="R261" i="26" s="1"/>
  <c r="AD261" i="26"/>
  <c r="AE261" i="26"/>
  <c r="AF261" i="26"/>
  <c r="AG261" i="26"/>
  <c r="B262" i="26"/>
  <c r="J262" i="26"/>
  <c r="K262" i="26"/>
  <c r="L262" i="26"/>
  <c r="M262" i="26"/>
  <c r="N262" i="26"/>
  <c r="R262" i="26" s="1"/>
  <c r="AD262" i="26"/>
  <c r="AE262" i="26"/>
  <c r="AF262" i="26"/>
  <c r="AG262" i="26"/>
  <c r="B263" i="26"/>
  <c r="J263" i="26"/>
  <c r="K263" i="26"/>
  <c r="L263" i="26"/>
  <c r="M263" i="26"/>
  <c r="N263" i="26"/>
  <c r="Y263" i="26" s="1"/>
  <c r="AD263" i="26"/>
  <c r="AE263" i="26"/>
  <c r="AF263" i="26"/>
  <c r="AG263" i="26"/>
  <c r="B264" i="26"/>
  <c r="J264" i="26"/>
  <c r="K264" i="26"/>
  <c r="L264" i="26"/>
  <c r="M264" i="26"/>
  <c r="N264" i="26"/>
  <c r="AD264" i="26"/>
  <c r="AE264" i="26"/>
  <c r="AF264" i="26"/>
  <c r="AG264" i="26"/>
  <c r="B265" i="26"/>
  <c r="J265" i="26"/>
  <c r="K265" i="26"/>
  <c r="L265" i="26"/>
  <c r="M265" i="26"/>
  <c r="N265" i="26"/>
  <c r="AD265" i="26"/>
  <c r="AE265" i="26"/>
  <c r="AF265" i="26"/>
  <c r="AG265" i="26"/>
  <c r="B266" i="26"/>
  <c r="J266" i="26"/>
  <c r="K266" i="26"/>
  <c r="L266" i="26"/>
  <c r="M266" i="26"/>
  <c r="N266" i="26"/>
  <c r="R266" i="26" s="1"/>
  <c r="AD266" i="26"/>
  <c r="AE266" i="26"/>
  <c r="AF266" i="26"/>
  <c r="AG266" i="26"/>
  <c r="B267" i="26"/>
  <c r="J267" i="26"/>
  <c r="K267" i="26"/>
  <c r="L267" i="26"/>
  <c r="M267" i="26"/>
  <c r="N267" i="26"/>
  <c r="AD267" i="26"/>
  <c r="AE267" i="26"/>
  <c r="AF267" i="26"/>
  <c r="AG267" i="26"/>
  <c r="B268" i="26"/>
  <c r="J268" i="26"/>
  <c r="K268" i="26"/>
  <c r="L268" i="26"/>
  <c r="M268" i="26"/>
  <c r="N268" i="26"/>
  <c r="R268" i="26" s="1"/>
  <c r="AD268" i="26"/>
  <c r="AE268" i="26"/>
  <c r="AF268" i="26"/>
  <c r="AG268" i="26"/>
  <c r="B269" i="26"/>
  <c r="J269" i="26"/>
  <c r="K269" i="26"/>
  <c r="L269" i="26"/>
  <c r="M269" i="26"/>
  <c r="N269" i="26"/>
  <c r="R269" i="26" s="1"/>
  <c r="AD269" i="26"/>
  <c r="AE269" i="26"/>
  <c r="AF269" i="26"/>
  <c r="AG269" i="26"/>
  <c r="B270" i="26"/>
  <c r="J270" i="26"/>
  <c r="K270" i="26"/>
  <c r="L270" i="26"/>
  <c r="M270" i="26"/>
  <c r="N270" i="26"/>
  <c r="R270" i="26" s="1"/>
  <c r="AD270" i="26"/>
  <c r="AE270" i="26"/>
  <c r="AF270" i="26"/>
  <c r="AG270" i="26"/>
  <c r="B271" i="26"/>
  <c r="J271" i="26"/>
  <c r="K271" i="26"/>
  <c r="L271" i="26"/>
  <c r="M271" i="26"/>
  <c r="N271" i="26"/>
  <c r="R271" i="26" s="1"/>
  <c r="AD271" i="26"/>
  <c r="AE271" i="26"/>
  <c r="AF271" i="26"/>
  <c r="AG271" i="26"/>
  <c r="B272" i="26"/>
  <c r="J272" i="26"/>
  <c r="K272" i="26"/>
  <c r="L272" i="26"/>
  <c r="M272" i="26"/>
  <c r="N272" i="26"/>
  <c r="R272" i="26"/>
  <c r="Y272" i="26"/>
  <c r="AD272" i="26"/>
  <c r="AE272" i="26"/>
  <c r="AF272" i="26"/>
  <c r="AG272" i="26"/>
  <c r="B273" i="26"/>
  <c r="J273" i="26"/>
  <c r="K273" i="26"/>
  <c r="L273" i="26"/>
  <c r="M273" i="26"/>
  <c r="N273" i="26"/>
  <c r="R273" i="26" s="1"/>
  <c r="AD273" i="26"/>
  <c r="AE273" i="26"/>
  <c r="AF273" i="26"/>
  <c r="AG273" i="26"/>
  <c r="B274" i="26"/>
  <c r="J274" i="26"/>
  <c r="K274" i="26"/>
  <c r="L274" i="26"/>
  <c r="M274" i="26"/>
  <c r="N274" i="26"/>
  <c r="AD274" i="26"/>
  <c r="AE274" i="26"/>
  <c r="AF274" i="26"/>
  <c r="AG274" i="26"/>
  <c r="B275" i="26"/>
  <c r="J275" i="26"/>
  <c r="K275" i="26"/>
  <c r="L275" i="26"/>
  <c r="M275" i="26"/>
  <c r="N275" i="26"/>
  <c r="Y275" i="26" s="1"/>
  <c r="R275" i="26"/>
  <c r="AD275" i="26"/>
  <c r="AE275" i="26"/>
  <c r="AF275" i="26"/>
  <c r="AG275" i="26"/>
  <c r="AC275" i="26" s="1"/>
  <c r="B276" i="26"/>
  <c r="J276" i="26"/>
  <c r="K276" i="26"/>
  <c r="L276" i="26"/>
  <c r="M276" i="26"/>
  <c r="N276" i="26"/>
  <c r="R276" i="26" s="1"/>
  <c r="Y276" i="26"/>
  <c r="AD276" i="26"/>
  <c r="AE276" i="26"/>
  <c r="AF276" i="26"/>
  <c r="AG276" i="26"/>
  <c r="B277" i="26"/>
  <c r="J277" i="26"/>
  <c r="K277" i="26"/>
  <c r="L277" i="26"/>
  <c r="M277" i="26"/>
  <c r="N277" i="26"/>
  <c r="R277" i="26"/>
  <c r="AD277" i="26"/>
  <c r="AE277" i="26"/>
  <c r="AF277" i="26"/>
  <c r="AG277" i="26"/>
  <c r="B278" i="26"/>
  <c r="J278" i="26"/>
  <c r="K278" i="26"/>
  <c r="L278" i="26"/>
  <c r="M278" i="26"/>
  <c r="N278" i="26"/>
  <c r="R278" i="26" s="1"/>
  <c r="AD278" i="26"/>
  <c r="AE278" i="26"/>
  <c r="AF278" i="26"/>
  <c r="AG278" i="26"/>
  <c r="B279" i="26"/>
  <c r="J279" i="26"/>
  <c r="K279" i="26"/>
  <c r="L279" i="26"/>
  <c r="M279" i="26"/>
  <c r="N279" i="26"/>
  <c r="AD279" i="26"/>
  <c r="AE279" i="26"/>
  <c r="AF279" i="26"/>
  <c r="AG279" i="26"/>
  <c r="B280" i="26"/>
  <c r="J280" i="26"/>
  <c r="K280" i="26"/>
  <c r="L280" i="26"/>
  <c r="M280" i="26"/>
  <c r="N280" i="26"/>
  <c r="R280" i="26" s="1"/>
  <c r="AD280" i="26"/>
  <c r="AE280" i="26"/>
  <c r="AF280" i="26"/>
  <c r="V280" i="26" s="1"/>
  <c r="AG280" i="26"/>
  <c r="B281" i="26"/>
  <c r="J281" i="26"/>
  <c r="K281" i="26"/>
  <c r="L281" i="26"/>
  <c r="M281" i="26"/>
  <c r="N281" i="26"/>
  <c r="AD281" i="26"/>
  <c r="AE281" i="26"/>
  <c r="AF281" i="26"/>
  <c r="AG281" i="26"/>
  <c r="B282" i="26"/>
  <c r="J282" i="26"/>
  <c r="K282" i="26"/>
  <c r="L282" i="26"/>
  <c r="M282" i="26"/>
  <c r="N282" i="26"/>
  <c r="R282" i="26" s="1"/>
  <c r="Y282" i="26"/>
  <c r="AD282" i="26"/>
  <c r="AE282" i="26"/>
  <c r="AF282" i="26"/>
  <c r="V282" i="26" s="1"/>
  <c r="AG282" i="26"/>
  <c r="B283" i="26"/>
  <c r="J283" i="26"/>
  <c r="K283" i="26"/>
  <c r="L283" i="26"/>
  <c r="M283" i="26"/>
  <c r="N283" i="26"/>
  <c r="R283" i="26"/>
  <c r="Y283" i="26"/>
  <c r="AD283" i="26"/>
  <c r="AE283" i="26"/>
  <c r="AF283" i="26"/>
  <c r="AG283" i="26"/>
  <c r="B284" i="26"/>
  <c r="J284" i="26"/>
  <c r="K284" i="26"/>
  <c r="L284" i="26"/>
  <c r="M284" i="26"/>
  <c r="N284" i="26"/>
  <c r="AD284" i="26"/>
  <c r="AE284" i="26"/>
  <c r="AF284" i="26"/>
  <c r="AG284" i="26"/>
  <c r="B285" i="26"/>
  <c r="J285" i="26"/>
  <c r="K285" i="26"/>
  <c r="L285" i="26"/>
  <c r="M285" i="26"/>
  <c r="N285" i="26"/>
  <c r="AD285" i="26"/>
  <c r="AE285" i="26"/>
  <c r="AF285" i="26"/>
  <c r="AG285" i="26"/>
  <c r="B286" i="26"/>
  <c r="J286" i="26"/>
  <c r="K286" i="26"/>
  <c r="L286" i="26"/>
  <c r="M286" i="26"/>
  <c r="N286" i="26"/>
  <c r="AD286" i="26"/>
  <c r="AE286" i="26"/>
  <c r="AF286" i="26"/>
  <c r="AG286" i="26"/>
  <c r="B287" i="26"/>
  <c r="J287" i="26"/>
  <c r="K287" i="26"/>
  <c r="L287" i="26"/>
  <c r="M287" i="26"/>
  <c r="N287" i="26"/>
  <c r="Y287" i="26" s="1"/>
  <c r="R287" i="26"/>
  <c r="AD287" i="26"/>
  <c r="AE287" i="26"/>
  <c r="AF287" i="26"/>
  <c r="V287" i="26" s="1"/>
  <c r="AG287" i="26"/>
  <c r="AC287" i="26" s="1"/>
  <c r="B288" i="26"/>
  <c r="J288" i="26"/>
  <c r="K288" i="26"/>
  <c r="L288" i="26"/>
  <c r="M288" i="26"/>
  <c r="N288" i="26"/>
  <c r="Y288" i="26" s="1"/>
  <c r="AD288" i="26"/>
  <c r="AE288" i="26"/>
  <c r="AF288" i="26"/>
  <c r="AG288" i="26"/>
  <c r="B289" i="26"/>
  <c r="J289" i="26"/>
  <c r="K289" i="26"/>
  <c r="L289" i="26"/>
  <c r="M289" i="26"/>
  <c r="N289" i="26"/>
  <c r="Y289" i="26" s="1"/>
  <c r="AD289" i="26"/>
  <c r="AE289" i="26"/>
  <c r="AF289" i="26"/>
  <c r="AG289" i="26"/>
  <c r="B290" i="26"/>
  <c r="J290" i="26"/>
  <c r="K290" i="26"/>
  <c r="L290" i="26"/>
  <c r="M290" i="26"/>
  <c r="N290" i="26"/>
  <c r="AD290" i="26"/>
  <c r="AE290" i="26"/>
  <c r="AF290" i="26"/>
  <c r="AG290" i="26"/>
  <c r="B291" i="26"/>
  <c r="J291" i="26"/>
  <c r="K291" i="26"/>
  <c r="L291" i="26"/>
  <c r="M291" i="26"/>
  <c r="N291" i="26"/>
  <c r="AD291" i="26"/>
  <c r="AE291" i="26"/>
  <c r="AF291" i="26"/>
  <c r="AG291" i="26"/>
  <c r="B292" i="26"/>
  <c r="J292" i="26"/>
  <c r="K292" i="26"/>
  <c r="L292" i="26"/>
  <c r="M292" i="26"/>
  <c r="N292" i="26"/>
  <c r="AD292" i="26"/>
  <c r="AE292" i="26"/>
  <c r="AF292" i="26"/>
  <c r="AG292" i="26"/>
  <c r="B293" i="26"/>
  <c r="J293" i="26"/>
  <c r="K293" i="26"/>
  <c r="L293" i="26"/>
  <c r="M293" i="26"/>
  <c r="N293" i="26"/>
  <c r="AD293" i="26"/>
  <c r="AE293" i="26"/>
  <c r="AF293" i="26"/>
  <c r="AG293" i="26"/>
  <c r="B294" i="26"/>
  <c r="J294" i="26"/>
  <c r="K294" i="26"/>
  <c r="L294" i="26"/>
  <c r="M294" i="26"/>
  <c r="N294" i="26"/>
  <c r="AD294" i="26"/>
  <c r="AE294" i="26"/>
  <c r="AF294" i="26"/>
  <c r="AG294" i="26"/>
  <c r="B295" i="26"/>
  <c r="J295" i="26"/>
  <c r="K295" i="26"/>
  <c r="L295" i="26"/>
  <c r="M295" i="26"/>
  <c r="N295" i="26"/>
  <c r="AD295" i="26"/>
  <c r="AE295" i="26"/>
  <c r="AF295" i="26"/>
  <c r="AG295" i="26"/>
  <c r="B296" i="26"/>
  <c r="J296" i="26"/>
  <c r="K296" i="26"/>
  <c r="L296" i="26"/>
  <c r="M296" i="26"/>
  <c r="N296" i="26"/>
  <c r="R296" i="26" s="1"/>
  <c r="AD296" i="26"/>
  <c r="AE296" i="26"/>
  <c r="AF296" i="26"/>
  <c r="AG296" i="26"/>
  <c r="B297" i="26"/>
  <c r="J297" i="26"/>
  <c r="K297" i="26"/>
  <c r="L297" i="26"/>
  <c r="M297" i="26"/>
  <c r="N297" i="26"/>
  <c r="AD297" i="26"/>
  <c r="AE297" i="26"/>
  <c r="AF297" i="26"/>
  <c r="AG297" i="26"/>
  <c r="B298" i="26"/>
  <c r="J298" i="26"/>
  <c r="K298" i="26"/>
  <c r="L298" i="26"/>
  <c r="M298" i="26"/>
  <c r="N298" i="26"/>
  <c r="R298" i="26" s="1"/>
  <c r="Y298" i="26"/>
  <c r="AD298" i="26"/>
  <c r="AE298" i="26"/>
  <c r="AF298" i="26"/>
  <c r="AG298" i="26"/>
  <c r="AC298" i="26" s="1"/>
  <c r="B299" i="26"/>
  <c r="J299" i="26"/>
  <c r="K299" i="26"/>
  <c r="L299" i="26"/>
  <c r="M299" i="26"/>
  <c r="N299" i="26"/>
  <c r="R299" i="26" s="1"/>
  <c r="Y299" i="26"/>
  <c r="AD299" i="26"/>
  <c r="AE299" i="26"/>
  <c r="AF299" i="26"/>
  <c r="AG299" i="26"/>
  <c r="B300" i="26"/>
  <c r="J300" i="26"/>
  <c r="K300" i="26"/>
  <c r="L300" i="26"/>
  <c r="M300" i="26"/>
  <c r="N300" i="26"/>
  <c r="R300" i="26" s="1"/>
  <c r="AD300" i="26"/>
  <c r="AE300" i="26"/>
  <c r="AF300" i="26"/>
  <c r="AG300" i="26"/>
  <c r="B301" i="26"/>
  <c r="J301" i="26"/>
  <c r="K301" i="26"/>
  <c r="L301" i="26"/>
  <c r="M301" i="26"/>
  <c r="N301" i="26"/>
  <c r="R301" i="26" s="1"/>
  <c r="Y301" i="26"/>
  <c r="AD301" i="26"/>
  <c r="AE301" i="26"/>
  <c r="AF301" i="26"/>
  <c r="V301" i="26" s="1"/>
  <c r="AG301" i="26"/>
  <c r="B302" i="26"/>
  <c r="J302" i="26"/>
  <c r="K302" i="26"/>
  <c r="L302" i="26"/>
  <c r="M302" i="26"/>
  <c r="N302" i="26"/>
  <c r="R302" i="26" s="1"/>
  <c r="Y302" i="26"/>
  <c r="AD302" i="26"/>
  <c r="AE302" i="26"/>
  <c r="AF302" i="26"/>
  <c r="V302" i="26" s="1"/>
  <c r="AG302" i="26"/>
  <c r="AC302" i="26" s="1"/>
  <c r="B303" i="26"/>
  <c r="J303" i="26"/>
  <c r="K303" i="26"/>
  <c r="L303" i="26"/>
  <c r="M303" i="26"/>
  <c r="N303" i="26"/>
  <c r="AD303" i="26"/>
  <c r="AE303" i="26"/>
  <c r="AF303" i="26"/>
  <c r="AG303" i="26"/>
  <c r="B304" i="26"/>
  <c r="J304" i="26"/>
  <c r="K304" i="26"/>
  <c r="L304" i="26"/>
  <c r="M304" i="26"/>
  <c r="N304" i="26"/>
  <c r="R304" i="26" s="1"/>
  <c r="AD304" i="26"/>
  <c r="AE304" i="26"/>
  <c r="AF304" i="26"/>
  <c r="AG304" i="26"/>
  <c r="B305" i="26"/>
  <c r="J305" i="26"/>
  <c r="K305" i="26"/>
  <c r="L305" i="26"/>
  <c r="M305" i="26"/>
  <c r="N305" i="26"/>
  <c r="R305" i="26" s="1"/>
  <c r="Y305" i="26"/>
  <c r="AD305" i="26"/>
  <c r="AE305" i="26"/>
  <c r="AF305" i="26"/>
  <c r="AG305" i="26"/>
  <c r="B306" i="26"/>
  <c r="J306" i="26"/>
  <c r="K306" i="26"/>
  <c r="L306" i="26"/>
  <c r="M306" i="26"/>
  <c r="N306" i="26"/>
  <c r="R306" i="26" s="1"/>
  <c r="AD306" i="26"/>
  <c r="AE306" i="26"/>
  <c r="AF306" i="26"/>
  <c r="AG306" i="26"/>
  <c r="B307" i="26"/>
  <c r="J307" i="26"/>
  <c r="K307" i="26"/>
  <c r="L307" i="26"/>
  <c r="M307" i="26"/>
  <c r="N307" i="26"/>
  <c r="AD307" i="26"/>
  <c r="AE307" i="26"/>
  <c r="AF307" i="26"/>
  <c r="AG307" i="26"/>
  <c r="B308" i="26"/>
  <c r="J308" i="26"/>
  <c r="K308" i="26"/>
  <c r="L308" i="26"/>
  <c r="M308" i="26"/>
  <c r="N308" i="26"/>
  <c r="R308" i="26" s="1"/>
  <c r="AD308" i="26"/>
  <c r="AE308" i="26"/>
  <c r="AF308" i="26"/>
  <c r="AG308" i="26"/>
  <c r="B309" i="26"/>
  <c r="J309" i="26"/>
  <c r="K309" i="26"/>
  <c r="L309" i="26"/>
  <c r="M309" i="26"/>
  <c r="N309" i="26"/>
  <c r="R309" i="26" s="1"/>
  <c r="AD309" i="26"/>
  <c r="AE309" i="26"/>
  <c r="AF309" i="26"/>
  <c r="AG309" i="26"/>
  <c r="B310" i="26"/>
  <c r="J310" i="26"/>
  <c r="K310" i="26"/>
  <c r="L310" i="26"/>
  <c r="M310" i="26"/>
  <c r="N310" i="26"/>
  <c r="R310" i="26" s="1"/>
  <c r="Y310" i="26"/>
  <c r="AD310" i="26"/>
  <c r="AE310" i="26"/>
  <c r="AF310" i="26"/>
  <c r="AG310" i="26"/>
  <c r="AC310" i="26" s="1"/>
  <c r="B311" i="26"/>
  <c r="J311" i="26"/>
  <c r="K311" i="26"/>
  <c r="L311" i="26"/>
  <c r="M311" i="26"/>
  <c r="N311" i="26"/>
  <c r="R311" i="26" s="1"/>
  <c r="Y311" i="26"/>
  <c r="AD311" i="26"/>
  <c r="AE311" i="26"/>
  <c r="AF311" i="26"/>
  <c r="AG311" i="26"/>
  <c r="B312" i="26"/>
  <c r="J312" i="26"/>
  <c r="K312" i="26"/>
  <c r="L312" i="26"/>
  <c r="M312" i="26"/>
  <c r="N312" i="26"/>
  <c r="AD312" i="26"/>
  <c r="AE312" i="26"/>
  <c r="AF312" i="26"/>
  <c r="AG312" i="26"/>
  <c r="B313" i="26"/>
  <c r="J313" i="26"/>
  <c r="K313" i="26"/>
  <c r="L313" i="26"/>
  <c r="M313" i="26"/>
  <c r="N313" i="26"/>
  <c r="R313" i="26" s="1"/>
  <c r="AD313" i="26"/>
  <c r="AE313" i="26"/>
  <c r="AF313" i="26"/>
  <c r="AG313" i="26"/>
  <c r="B314" i="26"/>
  <c r="J314" i="26"/>
  <c r="K314" i="26"/>
  <c r="L314" i="26"/>
  <c r="M314" i="26"/>
  <c r="N314" i="26"/>
  <c r="AD314" i="26"/>
  <c r="AE314" i="26"/>
  <c r="AF314" i="26"/>
  <c r="AG314" i="26"/>
  <c r="B315" i="26"/>
  <c r="J315" i="26"/>
  <c r="K315" i="26"/>
  <c r="L315" i="26"/>
  <c r="M315" i="26"/>
  <c r="N315" i="26"/>
  <c r="R315" i="26"/>
  <c r="Y315" i="26"/>
  <c r="AD315" i="26"/>
  <c r="AE315" i="26"/>
  <c r="AF315" i="26"/>
  <c r="AG315" i="26"/>
  <c r="B316" i="26"/>
  <c r="J316" i="26"/>
  <c r="K316" i="26"/>
  <c r="L316" i="26"/>
  <c r="M316" i="26"/>
  <c r="N316" i="26"/>
  <c r="R316" i="26" s="1"/>
  <c r="AD316" i="26"/>
  <c r="AE316" i="26"/>
  <c r="AF316" i="26"/>
  <c r="AG316" i="26"/>
  <c r="B317" i="26"/>
  <c r="J317" i="26"/>
  <c r="K317" i="26"/>
  <c r="L317" i="26"/>
  <c r="M317" i="26"/>
  <c r="N317" i="26"/>
  <c r="R317" i="26" s="1"/>
  <c r="Y317" i="26"/>
  <c r="AD317" i="26"/>
  <c r="AE317" i="26"/>
  <c r="AF317" i="26"/>
  <c r="V317" i="26" s="1"/>
  <c r="AG317" i="26"/>
  <c r="B318" i="26"/>
  <c r="J318" i="26"/>
  <c r="K318" i="26"/>
  <c r="L318" i="26"/>
  <c r="M318" i="26"/>
  <c r="N318" i="26"/>
  <c r="R318" i="26" s="1"/>
  <c r="AD318" i="26"/>
  <c r="AE318" i="26"/>
  <c r="AF318" i="26"/>
  <c r="AG318" i="26"/>
  <c r="B319" i="26"/>
  <c r="J319" i="26"/>
  <c r="K319" i="26"/>
  <c r="L319" i="26"/>
  <c r="M319" i="26"/>
  <c r="N319" i="26"/>
  <c r="R319" i="26"/>
  <c r="Y319" i="26"/>
  <c r="AD319" i="26"/>
  <c r="AE319" i="26"/>
  <c r="AF319" i="26"/>
  <c r="V319" i="26" s="1"/>
  <c r="AG319" i="26"/>
  <c r="AC319" i="26" s="1"/>
  <c r="B320" i="26"/>
  <c r="J320" i="26"/>
  <c r="K320" i="26"/>
  <c r="L320" i="26"/>
  <c r="M320" i="26"/>
  <c r="N320" i="26"/>
  <c r="R320" i="26" s="1"/>
  <c r="AD320" i="26"/>
  <c r="AE320" i="26"/>
  <c r="AF320" i="26"/>
  <c r="AG320" i="26"/>
  <c r="B321" i="26"/>
  <c r="J321" i="26"/>
  <c r="K321" i="26"/>
  <c r="L321" i="26"/>
  <c r="M321" i="26"/>
  <c r="N321" i="26"/>
  <c r="AD321" i="26"/>
  <c r="AE321" i="26"/>
  <c r="AF321" i="26"/>
  <c r="AG321" i="26"/>
  <c r="B322" i="26"/>
  <c r="J322" i="26"/>
  <c r="K322" i="26"/>
  <c r="L322" i="26"/>
  <c r="M322" i="26"/>
  <c r="N322" i="26"/>
  <c r="AD322" i="26"/>
  <c r="AE322" i="26"/>
  <c r="AF322" i="26"/>
  <c r="AG322" i="26"/>
  <c r="AC322" i="26" s="1"/>
  <c r="B323" i="26"/>
  <c r="J323" i="26"/>
  <c r="K323" i="26"/>
  <c r="L323" i="26"/>
  <c r="M323" i="26"/>
  <c r="N323" i="26"/>
  <c r="AD323" i="26"/>
  <c r="AE323" i="26"/>
  <c r="AF323" i="26"/>
  <c r="AG323" i="26"/>
  <c r="B324" i="26"/>
  <c r="J324" i="26"/>
  <c r="K324" i="26"/>
  <c r="L324" i="26"/>
  <c r="M324" i="26"/>
  <c r="N324" i="26"/>
  <c r="AD324" i="26"/>
  <c r="AE324" i="26"/>
  <c r="AF324" i="26"/>
  <c r="AG324" i="26"/>
  <c r="B325" i="26"/>
  <c r="J325" i="26"/>
  <c r="K325" i="26"/>
  <c r="L325" i="26"/>
  <c r="M325" i="26"/>
  <c r="N325" i="26"/>
  <c r="R325" i="26" s="1"/>
  <c r="AD325" i="26"/>
  <c r="AE325" i="26"/>
  <c r="AF325" i="26"/>
  <c r="AG325" i="26"/>
  <c r="B326" i="26"/>
  <c r="J326" i="26"/>
  <c r="K326" i="26"/>
  <c r="L326" i="26"/>
  <c r="M326" i="26"/>
  <c r="N326" i="26"/>
  <c r="R326" i="26"/>
  <c r="Y326" i="26"/>
  <c r="AD326" i="26"/>
  <c r="AE326" i="26"/>
  <c r="AF326" i="26"/>
  <c r="V326" i="26" s="1"/>
  <c r="AG326" i="26"/>
  <c r="AC326" i="26" s="1"/>
  <c r="B327" i="26"/>
  <c r="J327" i="26"/>
  <c r="K327" i="26"/>
  <c r="L327" i="26"/>
  <c r="M327" i="26"/>
  <c r="N327" i="26"/>
  <c r="Y327" i="26" s="1"/>
  <c r="R327" i="26"/>
  <c r="AD327" i="26"/>
  <c r="AE327" i="26"/>
  <c r="AF327" i="26"/>
  <c r="V327" i="26" s="1"/>
  <c r="AG327" i="26"/>
  <c r="AC327" i="26" s="1"/>
  <c r="B328" i="26"/>
  <c r="J328" i="26"/>
  <c r="K328" i="26"/>
  <c r="L328" i="26"/>
  <c r="M328" i="26"/>
  <c r="N328" i="26"/>
  <c r="R328" i="26"/>
  <c r="Y328" i="26"/>
  <c r="AD328" i="26"/>
  <c r="AE328" i="26"/>
  <c r="AF328" i="26"/>
  <c r="V328" i="26" s="1"/>
  <c r="AG328" i="26"/>
  <c r="B329" i="26"/>
  <c r="J329" i="26"/>
  <c r="K329" i="26"/>
  <c r="L329" i="26"/>
  <c r="M329" i="26"/>
  <c r="N329" i="26"/>
  <c r="AD329" i="26"/>
  <c r="AE329" i="26"/>
  <c r="AF329" i="26"/>
  <c r="AG329" i="26"/>
  <c r="B330" i="26"/>
  <c r="J330" i="26"/>
  <c r="K330" i="26"/>
  <c r="L330" i="26"/>
  <c r="M330" i="26"/>
  <c r="N330" i="26"/>
  <c r="AD330" i="26"/>
  <c r="AE330" i="26"/>
  <c r="AF330" i="26"/>
  <c r="AG330" i="26"/>
  <c r="B331" i="26"/>
  <c r="J331" i="26"/>
  <c r="K331" i="26"/>
  <c r="L331" i="26"/>
  <c r="M331" i="26"/>
  <c r="N331" i="26"/>
  <c r="R331" i="26" s="1"/>
  <c r="Y331" i="26"/>
  <c r="AD331" i="26"/>
  <c r="AE331" i="26"/>
  <c r="AF331" i="26"/>
  <c r="AG331" i="26"/>
  <c r="B332" i="26"/>
  <c r="J332" i="26"/>
  <c r="K332" i="26"/>
  <c r="L332" i="26"/>
  <c r="M332" i="26"/>
  <c r="N332" i="26"/>
  <c r="R332" i="26"/>
  <c r="Y332" i="26"/>
  <c r="AD332" i="26"/>
  <c r="AE332" i="26"/>
  <c r="AF332" i="26"/>
  <c r="AG332" i="26"/>
  <c r="AC332" i="26" s="1"/>
  <c r="B333" i="26"/>
  <c r="J333" i="26"/>
  <c r="K333" i="26"/>
  <c r="L333" i="26"/>
  <c r="M333" i="26"/>
  <c r="N333" i="26"/>
  <c r="R333" i="26" s="1"/>
  <c r="AD333" i="26"/>
  <c r="AE333" i="26"/>
  <c r="AF333" i="26"/>
  <c r="AG333" i="26"/>
  <c r="B334" i="26"/>
  <c r="J334" i="26"/>
  <c r="K334" i="26"/>
  <c r="L334" i="26"/>
  <c r="M334" i="26"/>
  <c r="N334" i="26"/>
  <c r="AD334" i="26"/>
  <c r="AE334" i="26"/>
  <c r="AF334" i="26"/>
  <c r="AG334" i="26"/>
  <c r="B335" i="26"/>
  <c r="J335" i="26"/>
  <c r="K335" i="26"/>
  <c r="L335" i="26"/>
  <c r="M335" i="26"/>
  <c r="N335" i="26"/>
  <c r="R335" i="26" s="1"/>
  <c r="AD335" i="26"/>
  <c r="AE335" i="26"/>
  <c r="AF335" i="26"/>
  <c r="AG335" i="26"/>
  <c r="B336" i="26"/>
  <c r="J336" i="26"/>
  <c r="K336" i="26"/>
  <c r="L336" i="26"/>
  <c r="M336" i="26"/>
  <c r="N336" i="26"/>
  <c r="R336" i="26" s="1"/>
  <c r="AD336" i="26"/>
  <c r="AE336" i="26"/>
  <c r="AF336" i="26"/>
  <c r="AG336" i="26"/>
  <c r="B337" i="26"/>
  <c r="J337" i="26"/>
  <c r="K337" i="26"/>
  <c r="L337" i="26"/>
  <c r="M337" i="26"/>
  <c r="N337" i="26"/>
  <c r="Y337" i="26" s="1"/>
  <c r="AD337" i="26"/>
  <c r="AE337" i="26"/>
  <c r="AF337" i="26"/>
  <c r="V337" i="26" s="1"/>
  <c r="AG337" i="26"/>
  <c r="B338" i="26"/>
  <c r="J338" i="26"/>
  <c r="K338" i="26"/>
  <c r="L338" i="26"/>
  <c r="M338" i="26"/>
  <c r="N338" i="26"/>
  <c r="R338" i="26" s="1"/>
  <c r="AD338" i="26"/>
  <c r="AE338" i="26"/>
  <c r="AF338" i="26"/>
  <c r="AG338" i="26"/>
  <c r="B339" i="26"/>
  <c r="J339" i="26"/>
  <c r="K339" i="26"/>
  <c r="L339" i="26"/>
  <c r="M339" i="26"/>
  <c r="N339" i="26"/>
  <c r="R339" i="26" s="1"/>
  <c r="AD339" i="26"/>
  <c r="AE339" i="26"/>
  <c r="AF339" i="26"/>
  <c r="V339" i="26" s="1"/>
  <c r="AG339" i="26"/>
  <c r="B340" i="26"/>
  <c r="J340" i="26"/>
  <c r="K340" i="26"/>
  <c r="L340" i="26"/>
  <c r="M340" i="26"/>
  <c r="N340" i="26"/>
  <c r="R340" i="26" s="1"/>
  <c r="AD340" i="26"/>
  <c r="AE340" i="26"/>
  <c r="AF340" i="26"/>
  <c r="AG340" i="26"/>
  <c r="B341" i="26"/>
  <c r="J341" i="26"/>
  <c r="K341" i="26"/>
  <c r="L341" i="26"/>
  <c r="M341" i="26"/>
  <c r="N341" i="26"/>
  <c r="AD341" i="26"/>
  <c r="AE341" i="26"/>
  <c r="AF341" i="26"/>
  <c r="AG341" i="26"/>
  <c r="B342" i="26"/>
  <c r="J342" i="26"/>
  <c r="K342" i="26"/>
  <c r="L342" i="26"/>
  <c r="M342" i="26"/>
  <c r="N342" i="26"/>
  <c r="R342" i="26" s="1"/>
  <c r="AD342" i="26"/>
  <c r="AE342" i="26"/>
  <c r="AF342" i="26"/>
  <c r="V342" i="26" s="1"/>
  <c r="AG342" i="26"/>
  <c r="B343" i="26"/>
  <c r="J343" i="26"/>
  <c r="K343" i="26"/>
  <c r="L343" i="26"/>
  <c r="M343" i="26"/>
  <c r="N343" i="26"/>
  <c r="AD343" i="26"/>
  <c r="AE343" i="26"/>
  <c r="AF343" i="26"/>
  <c r="AG343" i="26"/>
  <c r="B344" i="26"/>
  <c r="J344" i="26"/>
  <c r="K344" i="26"/>
  <c r="L344" i="26"/>
  <c r="M344" i="26"/>
  <c r="N344" i="26"/>
  <c r="R344" i="26" s="1"/>
  <c r="AD344" i="26"/>
  <c r="AE344" i="26"/>
  <c r="AF344" i="26"/>
  <c r="AG344" i="26"/>
  <c r="B345" i="26"/>
  <c r="J345" i="26"/>
  <c r="K345" i="26"/>
  <c r="L345" i="26"/>
  <c r="M345" i="26"/>
  <c r="N345" i="26"/>
  <c r="Y345" i="26" s="1"/>
  <c r="AD345" i="26"/>
  <c r="AE345" i="26"/>
  <c r="AF345" i="26"/>
  <c r="V345" i="26" s="1"/>
  <c r="AG345" i="26"/>
  <c r="B346" i="26"/>
  <c r="J346" i="26"/>
  <c r="K346" i="26"/>
  <c r="L346" i="26"/>
  <c r="M346" i="26"/>
  <c r="N346" i="26"/>
  <c r="Y346" i="26" s="1"/>
  <c r="R346" i="26"/>
  <c r="AD346" i="26"/>
  <c r="AE346" i="26"/>
  <c r="AF346" i="26"/>
  <c r="V346" i="26" s="1"/>
  <c r="AG346" i="26"/>
  <c r="AC346" i="26" s="1"/>
  <c r="B347" i="26"/>
  <c r="J347" i="26"/>
  <c r="K347" i="26"/>
  <c r="L347" i="26"/>
  <c r="M347" i="26"/>
  <c r="N347" i="26"/>
  <c r="R347" i="26"/>
  <c r="Y347" i="26"/>
  <c r="AD347" i="26"/>
  <c r="AE347" i="26"/>
  <c r="AF347" i="26"/>
  <c r="V347" i="26" s="1"/>
  <c r="AG347" i="26"/>
  <c r="B348" i="26"/>
  <c r="J348" i="26"/>
  <c r="K348" i="26"/>
  <c r="L348" i="26"/>
  <c r="M348" i="26"/>
  <c r="N348" i="26"/>
  <c r="R348" i="26" s="1"/>
  <c r="Y348" i="26"/>
  <c r="AD348" i="26"/>
  <c r="AE348" i="26"/>
  <c r="AF348" i="26"/>
  <c r="V348" i="26" s="1"/>
  <c r="AG348" i="26"/>
  <c r="B349" i="26"/>
  <c r="J349" i="26"/>
  <c r="K349" i="26"/>
  <c r="L349" i="26"/>
  <c r="M349" i="26"/>
  <c r="N349" i="26"/>
  <c r="R349" i="26" s="1"/>
  <c r="AD349" i="26"/>
  <c r="AE349" i="26"/>
  <c r="AF349" i="26"/>
  <c r="AG349" i="26"/>
  <c r="B350" i="26"/>
  <c r="J350" i="26"/>
  <c r="K350" i="26"/>
  <c r="L350" i="26"/>
  <c r="M350" i="26"/>
  <c r="N350" i="26"/>
  <c r="R350" i="26" s="1"/>
  <c r="AD350" i="26"/>
  <c r="AE350" i="26"/>
  <c r="AF350" i="26"/>
  <c r="AG350" i="26"/>
  <c r="B351" i="26"/>
  <c r="J351" i="26"/>
  <c r="K351" i="26"/>
  <c r="L351" i="26"/>
  <c r="M351" i="26"/>
  <c r="N351" i="26"/>
  <c r="R351" i="26"/>
  <c r="Y351" i="26"/>
  <c r="AD351" i="26"/>
  <c r="AE351" i="26"/>
  <c r="AF351" i="26"/>
  <c r="V351" i="26" s="1"/>
  <c r="AG351" i="26"/>
  <c r="AC351" i="26" s="1"/>
  <c r="B352" i="26"/>
  <c r="J352" i="26"/>
  <c r="K352" i="26"/>
  <c r="L352" i="26"/>
  <c r="M352" i="26"/>
  <c r="N352" i="26"/>
  <c r="R352" i="26" s="1"/>
  <c r="AD352" i="26"/>
  <c r="AE352" i="26"/>
  <c r="AF352" i="26"/>
  <c r="AG352" i="26"/>
  <c r="B353" i="26"/>
  <c r="J353" i="26"/>
  <c r="K353" i="26"/>
  <c r="L353" i="26"/>
  <c r="M353" i="26"/>
  <c r="N353" i="26"/>
  <c r="Y353" i="26" s="1"/>
  <c r="AD353" i="26"/>
  <c r="AE353" i="26"/>
  <c r="AF353" i="26"/>
  <c r="AG353" i="26"/>
  <c r="AC353" i="26" s="1"/>
  <c r="B354" i="26"/>
  <c r="J354" i="26"/>
  <c r="K354" i="26"/>
  <c r="L354" i="26"/>
  <c r="M354" i="26"/>
  <c r="N354" i="26"/>
  <c r="R354" i="26"/>
  <c r="Y354" i="26"/>
  <c r="AD354" i="26"/>
  <c r="AE354" i="26"/>
  <c r="AF354" i="26"/>
  <c r="V354" i="26" s="1"/>
  <c r="AG354" i="26"/>
  <c r="AC354" i="26" s="1"/>
  <c r="B355" i="26"/>
  <c r="J355" i="26"/>
  <c r="K355" i="26"/>
  <c r="L355" i="26"/>
  <c r="M355" i="26"/>
  <c r="N355" i="26"/>
  <c r="R355" i="26" s="1"/>
  <c r="AD355" i="26"/>
  <c r="AE355" i="26"/>
  <c r="AF355" i="26"/>
  <c r="AG355" i="26"/>
  <c r="B356" i="26"/>
  <c r="J356" i="26"/>
  <c r="K356" i="26"/>
  <c r="L356" i="26"/>
  <c r="M356" i="26"/>
  <c r="N356" i="26"/>
  <c r="R356" i="26" s="1"/>
  <c r="AD356" i="26"/>
  <c r="AE356" i="26"/>
  <c r="AF356" i="26"/>
  <c r="V356" i="26" s="1"/>
  <c r="AG356" i="26"/>
  <c r="B357" i="26"/>
  <c r="J357" i="26"/>
  <c r="K357" i="26"/>
  <c r="L357" i="26"/>
  <c r="M357" i="26"/>
  <c r="N357" i="26"/>
  <c r="R357" i="26" s="1"/>
  <c r="Y357" i="26"/>
  <c r="AD357" i="26"/>
  <c r="AE357" i="26"/>
  <c r="AF357" i="26"/>
  <c r="AG357" i="26"/>
  <c r="B358" i="26"/>
  <c r="J358" i="26"/>
  <c r="K358" i="26"/>
  <c r="L358" i="26"/>
  <c r="M358" i="26"/>
  <c r="N358" i="26"/>
  <c r="Y358" i="26" s="1"/>
  <c r="R358" i="26"/>
  <c r="AD358" i="26"/>
  <c r="AE358" i="26"/>
  <c r="AF358" i="26"/>
  <c r="AG358" i="26"/>
  <c r="AC358" i="26" s="1"/>
  <c r="B359" i="26"/>
  <c r="J359" i="26"/>
  <c r="K359" i="26"/>
  <c r="L359" i="26"/>
  <c r="M359" i="26"/>
  <c r="N359" i="26"/>
  <c r="R359" i="26"/>
  <c r="Y359" i="26"/>
  <c r="AD359" i="26"/>
  <c r="AE359" i="26"/>
  <c r="AF359" i="26"/>
  <c r="V359" i="26" s="1"/>
  <c r="AG359" i="26"/>
  <c r="B360" i="26"/>
  <c r="J360" i="26"/>
  <c r="K360" i="26"/>
  <c r="L360" i="26"/>
  <c r="M360" i="26"/>
  <c r="N360" i="26"/>
  <c r="R360" i="26" s="1"/>
  <c r="AD360" i="26"/>
  <c r="AE360" i="26"/>
  <c r="AF360" i="26"/>
  <c r="AG360" i="26"/>
  <c r="B361" i="26"/>
  <c r="J361" i="26"/>
  <c r="K361" i="26"/>
  <c r="L361" i="26"/>
  <c r="M361" i="26"/>
  <c r="N361" i="26"/>
  <c r="Y361" i="26" s="1"/>
  <c r="AD361" i="26"/>
  <c r="AE361" i="26"/>
  <c r="AF361" i="26"/>
  <c r="AG361" i="26"/>
  <c r="B362" i="26"/>
  <c r="J362" i="26"/>
  <c r="K362" i="26"/>
  <c r="L362" i="26"/>
  <c r="M362" i="26"/>
  <c r="N362" i="26"/>
  <c r="R362" i="26"/>
  <c r="Y362" i="26"/>
  <c r="AD362" i="26"/>
  <c r="AE362" i="26"/>
  <c r="AF362" i="26"/>
  <c r="V362" i="26" s="1"/>
  <c r="AG362" i="26"/>
  <c r="B363" i="26"/>
  <c r="J363" i="26"/>
  <c r="K363" i="26"/>
  <c r="L363" i="26"/>
  <c r="M363" i="26"/>
  <c r="N363" i="26"/>
  <c r="Y363" i="26" s="1"/>
  <c r="AD363" i="26"/>
  <c r="AE363" i="26"/>
  <c r="AF363" i="26"/>
  <c r="AG363" i="26"/>
  <c r="B364" i="26"/>
  <c r="J364" i="26"/>
  <c r="K364" i="26"/>
  <c r="L364" i="26"/>
  <c r="M364" i="26"/>
  <c r="N364" i="26"/>
  <c r="R364" i="26" s="1"/>
  <c r="AD364" i="26"/>
  <c r="AE364" i="26"/>
  <c r="AF364" i="26"/>
  <c r="AG364" i="26"/>
  <c r="B365" i="26"/>
  <c r="J365" i="26"/>
  <c r="K365" i="26"/>
  <c r="L365" i="26"/>
  <c r="M365" i="26"/>
  <c r="N365" i="26"/>
  <c r="R365" i="26" s="1"/>
  <c r="AD365" i="26"/>
  <c r="AE365" i="26"/>
  <c r="AF365" i="26"/>
  <c r="AG365" i="26"/>
  <c r="B366" i="26"/>
  <c r="J366" i="26"/>
  <c r="K366" i="26"/>
  <c r="L366" i="26"/>
  <c r="M366" i="26"/>
  <c r="N366" i="26"/>
  <c r="R366" i="26" s="1"/>
  <c r="Y366" i="26"/>
  <c r="AD366" i="26"/>
  <c r="AE366" i="26"/>
  <c r="AF366" i="26"/>
  <c r="AG366" i="26"/>
  <c r="B367" i="26"/>
  <c r="J367" i="26"/>
  <c r="K367" i="26"/>
  <c r="L367" i="26"/>
  <c r="M367" i="26"/>
  <c r="N367" i="26"/>
  <c r="AD367" i="26"/>
  <c r="AE367" i="26"/>
  <c r="AF367" i="26"/>
  <c r="AG367" i="26"/>
  <c r="B368" i="26"/>
  <c r="J368" i="26"/>
  <c r="K368" i="26"/>
  <c r="L368" i="26"/>
  <c r="M368" i="26"/>
  <c r="N368" i="26"/>
  <c r="R368" i="26" s="1"/>
  <c r="AD368" i="26"/>
  <c r="AE368" i="26"/>
  <c r="AF368" i="26"/>
  <c r="AG368" i="26"/>
  <c r="AC368" i="26" s="1"/>
  <c r="B369" i="26"/>
  <c r="J369" i="26"/>
  <c r="K369" i="26"/>
  <c r="L369" i="26"/>
  <c r="M369" i="26"/>
  <c r="N369" i="26"/>
  <c r="Y369" i="26" s="1"/>
  <c r="AD369" i="26"/>
  <c r="AE369" i="26"/>
  <c r="AF369" i="26"/>
  <c r="AG369" i="26"/>
  <c r="B370" i="26"/>
  <c r="J370" i="26"/>
  <c r="K370" i="26"/>
  <c r="L370" i="26"/>
  <c r="M370" i="26"/>
  <c r="N370" i="26"/>
  <c r="AD370" i="26"/>
  <c r="AE370" i="26"/>
  <c r="AF370" i="26"/>
  <c r="AG370" i="26"/>
  <c r="B371" i="26"/>
  <c r="J371" i="26"/>
  <c r="K371" i="26"/>
  <c r="L371" i="26"/>
  <c r="M371" i="26"/>
  <c r="N371" i="26"/>
  <c r="R371" i="26"/>
  <c r="Y371" i="26"/>
  <c r="AD371" i="26"/>
  <c r="AE371" i="26"/>
  <c r="AF371" i="26"/>
  <c r="V371" i="26" s="1"/>
  <c r="AG371" i="26"/>
  <c r="AC371" i="26" s="1"/>
  <c r="B372" i="26"/>
  <c r="J372" i="26"/>
  <c r="K372" i="26"/>
  <c r="L372" i="26"/>
  <c r="M372" i="26"/>
  <c r="N372" i="26"/>
  <c r="R372" i="26" s="1"/>
  <c r="AD372" i="26"/>
  <c r="AE372" i="26"/>
  <c r="AF372" i="26"/>
  <c r="AG372" i="26"/>
  <c r="B373" i="26"/>
  <c r="J373" i="26"/>
  <c r="K373" i="26"/>
  <c r="L373" i="26"/>
  <c r="M373" i="26"/>
  <c r="N373" i="26"/>
  <c r="AD373" i="26"/>
  <c r="AE373" i="26"/>
  <c r="AF373" i="26"/>
  <c r="AG373" i="26"/>
  <c r="B374" i="26"/>
  <c r="J374" i="26"/>
  <c r="K374" i="26"/>
  <c r="L374" i="26"/>
  <c r="M374" i="26"/>
  <c r="N374" i="26"/>
  <c r="R374" i="26"/>
  <c r="Y374" i="26"/>
  <c r="AD374" i="26"/>
  <c r="AE374" i="26"/>
  <c r="AF374" i="26"/>
  <c r="V374" i="26" s="1"/>
  <c r="AG374" i="26"/>
  <c r="B375" i="26"/>
  <c r="J375" i="26"/>
  <c r="K375" i="26"/>
  <c r="L375" i="26"/>
  <c r="M375" i="26"/>
  <c r="N375" i="26"/>
  <c r="Y375" i="26" s="1"/>
  <c r="R375" i="26"/>
  <c r="AD375" i="26"/>
  <c r="AE375" i="26"/>
  <c r="AF375" i="26"/>
  <c r="AG375" i="26"/>
  <c r="AC375" i="26" s="1"/>
  <c r="B376" i="26"/>
  <c r="J376" i="26"/>
  <c r="K376" i="26"/>
  <c r="L376" i="26"/>
  <c r="M376" i="26"/>
  <c r="N376" i="26"/>
  <c r="R376" i="26" s="1"/>
  <c r="AD376" i="26"/>
  <c r="AE376" i="26"/>
  <c r="AF376" i="26"/>
  <c r="AG376" i="26"/>
  <c r="B377" i="26"/>
  <c r="J377" i="26"/>
  <c r="K377" i="26"/>
  <c r="L377" i="26"/>
  <c r="M377" i="26"/>
  <c r="N377" i="26"/>
  <c r="Y377" i="26" s="1"/>
  <c r="AD377" i="26"/>
  <c r="AE377" i="26"/>
  <c r="AF377" i="26"/>
  <c r="AG377" i="26"/>
  <c r="B378" i="26"/>
  <c r="J378" i="26"/>
  <c r="K378" i="26"/>
  <c r="L378" i="26"/>
  <c r="M378" i="26"/>
  <c r="N378" i="26"/>
  <c r="AD378" i="26"/>
  <c r="AE378" i="26"/>
  <c r="AF378" i="26"/>
  <c r="AG378" i="26"/>
  <c r="B379" i="26"/>
  <c r="J379" i="26"/>
  <c r="K379" i="26"/>
  <c r="L379" i="26"/>
  <c r="M379" i="26"/>
  <c r="N379" i="26"/>
  <c r="R379" i="26" s="1"/>
  <c r="AD379" i="26"/>
  <c r="AE379" i="26"/>
  <c r="AF379" i="26"/>
  <c r="V379" i="26" s="1"/>
  <c r="AG379" i="26"/>
  <c r="B380" i="26"/>
  <c r="J380" i="26"/>
  <c r="K380" i="26"/>
  <c r="L380" i="26"/>
  <c r="M380" i="26"/>
  <c r="N380" i="26"/>
  <c r="R380" i="26" s="1"/>
  <c r="Y380" i="26"/>
  <c r="AD380" i="26"/>
  <c r="AE380" i="26"/>
  <c r="AF380" i="26"/>
  <c r="AG380" i="26"/>
  <c r="B381" i="26"/>
  <c r="J381" i="26"/>
  <c r="K381" i="26"/>
  <c r="L381" i="26"/>
  <c r="M381" i="26"/>
  <c r="N381" i="26"/>
  <c r="AD381" i="26"/>
  <c r="AE381" i="26"/>
  <c r="AF381" i="26"/>
  <c r="AG381" i="26"/>
  <c r="B382" i="26"/>
  <c r="J382" i="26"/>
  <c r="K382" i="26"/>
  <c r="L382" i="26"/>
  <c r="M382" i="26"/>
  <c r="N382" i="26"/>
  <c r="Y382" i="26" s="1"/>
  <c r="R382" i="26"/>
  <c r="AD382" i="26"/>
  <c r="AE382" i="26"/>
  <c r="AF382" i="26"/>
  <c r="AG382" i="26"/>
  <c r="B383" i="26"/>
  <c r="J383" i="26"/>
  <c r="K383" i="26"/>
  <c r="L383" i="26"/>
  <c r="M383" i="26"/>
  <c r="N383" i="26"/>
  <c r="R383" i="26" s="1"/>
  <c r="Y383" i="26"/>
  <c r="AD383" i="26"/>
  <c r="AE383" i="26"/>
  <c r="AF383" i="26"/>
  <c r="AG383" i="26"/>
  <c r="B384" i="26"/>
  <c r="J384" i="26"/>
  <c r="K384" i="26"/>
  <c r="L384" i="26"/>
  <c r="M384" i="26"/>
  <c r="N384" i="26"/>
  <c r="R384" i="26" s="1"/>
  <c r="AD384" i="26"/>
  <c r="AE384" i="26"/>
  <c r="AF384" i="26"/>
  <c r="AG384" i="26"/>
  <c r="B385" i="26"/>
  <c r="J385" i="26"/>
  <c r="K385" i="26"/>
  <c r="L385" i="26"/>
  <c r="M385" i="26"/>
  <c r="N385" i="26"/>
  <c r="Y385" i="26" s="1"/>
  <c r="AD385" i="26"/>
  <c r="AE385" i="26"/>
  <c r="AF385" i="26"/>
  <c r="AG385" i="26"/>
  <c r="AC385" i="26" s="1"/>
  <c r="B386" i="26"/>
  <c r="J386" i="26"/>
  <c r="K386" i="26"/>
  <c r="L386" i="26"/>
  <c r="M386" i="26"/>
  <c r="N386" i="26"/>
  <c r="R386" i="26" s="1"/>
  <c r="AD386" i="26"/>
  <c r="AE386" i="26"/>
  <c r="AF386" i="26"/>
  <c r="AG386" i="26"/>
  <c r="B387" i="26"/>
  <c r="J387" i="26"/>
  <c r="K387" i="26"/>
  <c r="L387" i="26"/>
  <c r="M387" i="26"/>
  <c r="N387" i="26"/>
  <c r="R387" i="26" s="1"/>
  <c r="Y387" i="26"/>
  <c r="AD387" i="26"/>
  <c r="AE387" i="26"/>
  <c r="AF387" i="26"/>
  <c r="AG387" i="26"/>
  <c r="B388" i="26"/>
  <c r="J388" i="26"/>
  <c r="K388" i="26"/>
  <c r="L388" i="26"/>
  <c r="M388" i="26"/>
  <c r="N388" i="26"/>
  <c r="R388" i="26" s="1"/>
  <c r="Y388" i="26"/>
  <c r="AD388" i="26"/>
  <c r="AE388" i="26"/>
  <c r="AF388" i="26"/>
  <c r="V388" i="26" s="1"/>
  <c r="AG388" i="26"/>
  <c r="B389" i="26"/>
  <c r="J389" i="26"/>
  <c r="K389" i="26"/>
  <c r="L389" i="26"/>
  <c r="M389" i="26"/>
  <c r="N389" i="26"/>
  <c r="R389" i="26" s="1"/>
  <c r="AD389" i="26"/>
  <c r="AE389" i="26"/>
  <c r="AF389" i="26"/>
  <c r="AG389" i="26"/>
  <c r="B390" i="26"/>
  <c r="J390" i="26"/>
  <c r="K390" i="26"/>
  <c r="L390" i="26"/>
  <c r="M390" i="26"/>
  <c r="N390" i="26"/>
  <c r="AD390" i="26"/>
  <c r="AE390" i="26"/>
  <c r="AF390" i="26"/>
  <c r="AG390" i="26"/>
  <c r="B391" i="26"/>
  <c r="J391" i="26"/>
  <c r="K391" i="26"/>
  <c r="L391" i="26"/>
  <c r="M391" i="26"/>
  <c r="N391" i="26"/>
  <c r="R391" i="26"/>
  <c r="Y391" i="26"/>
  <c r="AD391" i="26"/>
  <c r="AE391" i="26"/>
  <c r="AF391" i="26"/>
  <c r="AG391" i="26"/>
  <c r="B392" i="26"/>
  <c r="J392" i="26"/>
  <c r="K392" i="26"/>
  <c r="L392" i="26"/>
  <c r="M392" i="26"/>
  <c r="N392" i="26"/>
  <c r="R392" i="26" s="1"/>
  <c r="AD392" i="26"/>
  <c r="AE392" i="26"/>
  <c r="AF392" i="26"/>
  <c r="AG392" i="26"/>
  <c r="B393" i="26"/>
  <c r="J393" i="26"/>
  <c r="K393" i="26"/>
  <c r="L393" i="26"/>
  <c r="M393" i="26"/>
  <c r="N393" i="26"/>
  <c r="Y393" i="26" s="1"/>
  <c r="AD393" i="26"/>
  <c r="AE393" i="26"/>
  <c r="AF393" i="26"/>
  <c r="V393" i="26" s="1"/>
  <c r="AG393" i="26"/>
  <c r="AC393" i="26" s="1"/>
  <c r="B394" i="26"/>
  <c r="J394" i="26"/>
  <c r="K394" i="26"/>
  <c r="L394" i="26"/>
  <c r="M394" i="26"/>
  <c r="N394" i="26"/>
  <c r="R394" i="26" s="1"/>
  <c r="Y394" i="26"/>
  <c r="AD394" i="26"/>
  <c r="AE394" i="26"/>
  <c r="AF394" i="26"/>
  <c r="AG394" i="26"/>
  <c r="B395" i="26"/>
  <c r="J395" i="26"/>
  <c r="K395" i="26"/>
  <c r="L395" i="26"/>
  <c r="M395" i="26"/>
  <c r="N395" i="26"/>
  <c r="AD395" i="26"/>
  <c r="AE395" i="26"/>
  <c r="AF395" i="26"/>
  <c r="AG395" i="26"/>
  <c r="B396" i="26"/>
  <c r="J396" i="26"/>
  <c r="K396" i="26"/>
  <c r="L396" i="26"/>
  <c r="M396" i="26"/>
  <c r="N396" i="26"/>
  <c r="R396" i="26" s="1"/>
  <c r="AD396" i="26"/>
  <c r="AE396" i="26"/>
  <c r="AF396" i="26"/>
  <c r="V396" i="26" s="1"/>
  <c r="AG396" i="26"/>
  <c r="B397" i="26"/>
  <c r="J397" i="26"/>
  <c r="K397" i="26"/>
  <c r="L397" i="26"/>
  <c r="M397" i="26"/>
  <c r="N397" i="26"/>
  <c r="R397" i="26" s="1"/>
  <c r="Y397" i="26"/>
  <c r="AD397" i="26"/>
  <c r="AE397" i="26"/>
  <c r="AF397" i="26"/>
  <c r="V397" i="26" s="1"/>
  <c r="AG397" i="26"/>
  <c r="B398" i="26"/>
  <c r="J398" i="26"/>
  <c r="K398" i="26"/>
  <c r="L398" i="26"/>
  <c r="M398" i="26"/>
  <c r="N398" i="26"/>
  <c r="Y398" i="26" s="1"/>
  <c r="AD398" i="26"/>
  <c r="AE398" i="26"/>
  <c r="AF398" i="26"/>
  <c r="AG398" i="26"/>
  <c r="B399" i="26"/>
  <c r="J399" i="26"/>
  <c r="K399" i="26"/>
  <c r="L399" i="26"/>
  <c r="M399" i="26"/>
  <c r="N399" i="26"/>
  <c r="R399" i="26" s="1"/>
  <c r="AD399" i="26"/>
  <c r="AE399" i="26"/>
  <c r="AF399" i="26"/>
  <c r="AG399" i="26"/>
  <c r="B400" i="26"/>
  <c r="J400" i="26"/>
  <c r="K400" i="26"/>
  <c r="L400" i="26"/>
  <c r="M400" i="26"/>
  <c r="N400" i="26"/>
  <c r="R400" i="26" s="1"/>
  <c r="AD400" i="26"/>
  <c r="AE400" i="26"/>
  <c r="AF400" i="26"/>
  <c r="AG400" i="26"/>
  <c r="B401" i="26"/>
  <c r="J401" i="26"/>
  <c r="K401" i="26"/>
  <c r="L401" i="26"/>
  <c r="M401" i="26"/>
  <c r="N401" i="26"/>
  <c r="Y401" i="26" s="1"/>
  <c r="AD401" i="26"/>
  <c r="AE401" i="26"/>
  <c r="AF401" i="26"/>
  <c r="AG401" i="26"/>
  <c r="B402" i="26"/>
  <c r="J402" i="26"/>
  <c r="K402" i="26"/>
  <c r="L402" i="26"/>
  <c r="M402" i="26"/>
  <c r="N402" i="26"/>
  <c r="R402" i="26" s="1"/>
  <c r="AD402" i="26"/>
  <c r="AE402" i="26"/>
  <c r="AF402" i="26"/>
  <c r="AG402" i="26"/>
  <c r="B403" i="26"/>
  <c r="J403" i="26"/>
  <c r="K403" i="26"/>
  <c r="L403" i="26"/>
  <c r="M403" i="26"/>
  <c r="N403" i="26"/>
  <c r="Y403" i="26" s="1"/>
  <c r="R403" i="26"/>
  <c r="AD403" i="26"/>
  <c r="AE403" i="26"/>
  <c r="AF403" i="26"/>
  <c r="AG403" i="26"/>
  <c r="B404" i="26"/>
  <c r="J404" i="26"/>
  <c r="K404" i="26"/>
  <c r="L404" i="26"/>
  <c r="M404" i="26"/>
  <c r="N404" i="26"/>
  <c r="AD404" i="26"/>
  <c r="AE404" i="26"/>
  <c r="AF404" i="26"/>
  <c r="AG404" i="26"/>
  <c r="B405" i="26"/>
  <c r="J405" i="26"/>
  <c r="K405" i="26"/>
  <c r="L405" i="26"/>
  <c r="M405" i="26"/>
  <c r="N405" i="26"/>
  <c r="R405" i="26" s="1"/>
  <c r="Y405" i="26"/>
  <c r="AD405" i="26"/>
  <c r="AE405" i="26"/>
  <c r="AF405" i="26"/>
  <c r="V405" i="26" s="1"/>
  <c r="AG405" i="26"/>
  <c r="B406" i="26"/>
  <c r="J406" i="26"/>
  <c r="K406" i="26"/>
  <c r="L406" i="26"/>
  <c r="M406" i="26"/>
  <c r="N406" i="26"/>
  <c r="R406" i="26" s="1"/>
  <c r="AD406" i="26"/>
  <c r="AE406" i="26"/>
  <c r="AF406" i="26"/>
  <c r="AG406" i="26"/>
  <c r="B407" i="26"/>
  <c r="J407" i="26"/>
  <c r="K407" i="26"/>
  <c r="L407" i="26"/>
  <c r="M407" i="26"/>
  <c r="N407" i="26"/>
  <c r="AD407" i="26"/>
  <c r="AE407" i="26"/>
  <c r="AF407" i="26"/>
  <c r="AG407" i="26"/>
  <c r="AC407" i="26" s="1"/>
  <c r="B408" i="26"/>
  <c r="J408" i="26"/>
  <c r="K408" i="26"/>
  <c r="L408" i="26"/>
  <c r="M408" i="26"/>
  <c r="N408" i="26"/>
  <c r="R408" i="26" s="1"/>
  <c r="AD408" i="26"/>
  <c r="AE408" i="26"/>
  <c r="AF408" i="26"/>
  <c r="AG408" i="26"/>
  <c r="B409" i="26"/>
  <c r="J409" i="26"/>
  <c r="K409" i="26"/>
  <c r="L409" i="26"/>
  <c r="M409" i="26"/>
  <c r="N409" i="26"/>
  <c r="Y409" i="26" s="1"/>
  <c r="AD409" i="26"/>
  <c r="AE409" i="26"/>
  <c r="AF409" i="26"/>
  <c r="AG409" i="26"/>
  <c r="B410" i="26"/>
  <c r="J410" i="26"/>
  <c r="K410" i="26"/>
  <c r="L410" i="26"/>
  <c r="M410" i="26"/>
  <c r="N410" i="26"/>
  <c r="AD410" i="26"/>
  <c r="AE410" i="26"/>
  <c r="AF410" i="26"/>
  <c r="AG410" i="26"/>
  <c r="B411" i="26"/>
  <c r="J411" i="26"/>
  <c r="K411" i="26"/>
  <c r="L411" i="26"/>
  <c r="M411" i="26"/>
  <c r="N411" i="26"/>
  <c r="Y411" i="26" s="1"/>
  <c r="AD411" i="26"/>
  <c r="AE411" i="26"/>
  <c r="AF411" i="26"/>
  <c r="AG411" i="26"/>
  <c r="B412" i="26"/>
  <c r="J412" i="26"/>
  <c r="K412" i="26"/>
  <c r="L412" i="26"/>
  <c r="M412" i="26"/>
  <c r="N412" i="26"/>
  <c r="R412" i="26" s="1"/>
  <c r="AD412" i="26"/>
  <c r="AE412" i="26"/>
  <c r="AF412" i="26"/>
  <c r="V412" i="26" s="1"/>
  <c r="AG412" i="26"/>
  <c r="B413" i="26"/>
  <c r="J413" i="26"/>
  <c r="K413" i="26"/>
  <c r="L413" i="26"/>
  <c r="M413" i="26"/>
  <c r="N413" i="26"/>
  <c r="R413" i="26" s="1"/>
  <c r="AD413" i="26"/>
  <c r="AE413" i="26"/>
  <c r="AF413" i="26"/>
  <c r="AG413" i="26"/>
  <c r="B414" i="26"/>
  <c r="J414" i="26"/>
  <c r="K414" i="26"/>
  <c r="L414" i="26"/>
  <c r="M414" i="26"/>
  <c r="N414" i="26"/>
  <c r="Y414" i="26" s="1"/>
  <c r="R414" i="26"/>
  <c r="AD414" i="26"/>
  <c r="AE414" i="26"/>
  <c r="AF414" i="26"/>
  <c r="V414" i="26" s="1"/>
  <c r="AG414" i="26"/>
  <c r="AC414" i="26" s="1"/>
  <c r="B415" i="26"/>
  <c r="J415" i="26"/>
  <c r="K415" i="26"/>
  <c r="L415" i="26"/>
  <c r="M415" i="26"/>
  <c r="N415" i="26"/>
  <c r="R415" i="26" s="1"/>
  <c r="AD415" i="26"/>
  <c r="AE415" i="26"/>
  <c r="AF415" i="26"/>
  <c r="AG415" i="26"/>
  <c r="B416" i="26"/>
  <c r="J416" i="26"/>
  <c r="K416" i="26"/>
  <c r="L416" i="26"/>
  <c r="M416" i="26"/>
  <c r="N416" i="26"/>
  <c r="R416" i="26" s="1"/>
  <c r="AD416" i="26"/>
  <c r="AE416" i="26"/>
  <c r="AF416" i="26"/>
  <c r="AG416" i="26"/>
  <c r="B417" i="26"/>
  <c r="J417" i="26"/>
  <c r="K417" i="26"/>
  <c r="L417" i="26"/>
  <c r="M417" i="26"/>
  <c r="N417" i="26"/>
  <c r="Y417" i="26" s="1"/>
  <c r="AD417" i="26"/>
  <c r="AE417" i="26"/>
  <c r="AF417" i="26"/>
  <c r="AG417" i="26"/>
  <c r="B418" i="26"/>
  <c r="J418" i="26"/>
  <c r="K418" i="26"/>
  <c r="L418" i="26"/>
  <c r="M418" i="26"/>
  <c r="N418" i="26"/>
  <c r="R418" i="26" s="1"/>
  <c r="AD418" i="26"/>
  <c r="AE418" i="26"/>
  <c r="AF418" i="26"/>
  <c r="AG418" i="26"/>
  <c r="B419" i="26"/>
  <c r="J419" i="26"/>
  <c r="K419" i="26"/>
  <c r="L419" i="26"/>
  <c r="M419" i="26"/>
  <c r="N419" i="26"/>
  <c r="Y419" i="26" s="1"/>
  <c r="R419" i="26"/>
  <c r="AD419" i="26"/>
  <c r="AE419" i="26"/>
  <c r="AF419" i="26"/>
  <c r="V419" i="26" s="1"/>
  <c r="AG419" i="26"/>
  <c r="AC419" i="26" s="1"/>
  <c r="B420" i="26"/>
  <c r="J420" i="26"/>
  <c r="K420" i="26"/>
  <c r="L420" i="26"/>
  <c r="M420" i="26"/>
  <c r="N420" i="26"/>
  <c r="AD420" i="26"/>
  <c r="AE420" i="26"/>
  <c r="AF420" i="26"/>
  <c r="AG420" i="26"/>
  <c r="B421" i="26"/>
  <c r="J421" i="26"/>
  <c r="K421" i="26"/>
  <c r="L421" i="26"/>
  <c r="M421" i="26"/>
  <c r="N421" i="26"/>
  <c r="AD421" i="26"/>
  <c r="AE421" i="26"/>
  <c r="AF421" i="26"/>
  <c r="V421" i="26" s="1"/>
  <c r="AG421" i="26"/>
  <c r="B422" i="26"/>
  <c r="J422" i="26"/>
  <c r="K422" i="26"/>
  <c r="L422" i="26"/>
  <c r="M422" i="26"/>
  <c r="N422" i="26"/>
  <c r="R422" i="26"/>
  <c r="Y422" i="26"/>
  <c r="AD422" i="26"/>
  <c r="AE422" i="26"/>
  <c r="AF422" i="26"/>
  <c r="AG422" i="26"/>
  <c r="B423" i="26"/>
  <c r="J423" i="26"/>
  <c r="K423" i="26"/>
  <c r="L423" i="26"/>
  <c r="M423" i="26"/>
  <c r="N423" i="26"/>
  <c r="Y423" i="26" s="1"/>
  <c r="AD423" i="26"/>
  <c r="AE423" i="26"/>
  <c r="AF423" i="26"/>
  <c r="AG423" i="26"/>
  <c r="AC423" i="26" s="1"/>
  <c r="B424" i="26"/>
  <c r="J424" i="26"/>
  <c r="K424" i="26"/>
  <c r="L424" i="26"/>
  <c r="M424" i="26"/>
  <c r="N424" i="26"/>
  <c r="Y424" i="26" s="1"/>
  <c r="AD424" i="26"/>
  <c r="AE424" i="26"/>
  <c r="AF424" i="26"/>
  <c r="AG424" i="26"/>
  <c r="B425" i="26"/>
  <c r="J425" i="26"/>
  <c r="K425" i="26"/>
  <c r="L425" i="26"/>
  <c r="M425" i="26"/>
  <c r="N425" i="26"/>
  <c r="Y425" i="26" s="1"/>
  <c r="AD425" i="26"/>
  <c r="AE425" i="26"/>
  <c r="AF425" i="26"/>
  <c r="AG425" i="26"/>
  <c r="B426" i="26"/>
  <c r="J426" i="26"/>
  <c r="K426" i="26"/>
  <c r="L426" i="26"/>
  <c r="M426" i="26"/>
  <c r="N426" i="26"/>
  <c r="R426" i="26" s="1"/>
  <c r="Y426" i="26"/>
  <c r="AD426" i="26"/>
  <c r="AE426" i="26"/>
  <c r="AF426" i="26"/>
  <c r="V426" i="26" s="1"/>
  <c r="AG426" i="26"/>
  <c r="AC426" i="26" s="1"/>
  <c r="B427" i="26"/>
  <c r="J427" i="26"/>
  <c r="K427" i="26"/>
  <c r="L427" i="26"/>
  <c r="M427" i="26"/>
  <c r="N427" i="26"/>
  <c r="Y427" i="26" s="1"/>
  <c r="R427" i="26"/>
  <c r="AD427" i="26"/>
  <c r="AE427" i="26"/>
  <c r="AF427" i="26"/>
  <c r="V427" i="26" s="1"/>
  <c r="AG427" i="26"/>
  <c r="B428" i="26"/>
  <c r="J428" i="26"/>
  <c r="K428" i="26"/>
  <c r="L428" i="26"/>
  <c r="M428" i="26"/>
  <c r="N428" i="26"/>
  <c r="AD428" i="26"/>
  <c r="AE428" i="26"/>
  <c r="AF428" i="26"/>
  <c r="AG428" i="26"/>
  <c r="B429" i="26"/>
  <c r="J429" i="26"/>
  <c r="K429" i="26"/>
  <c r="L429" i="26"/>
  <c r="M429" i="26"/>
  <c r="N429" i="26"/>
  <c r="R429" i="26" s="1"/>
  <c r="Y429" i="26"/>
  <c r="AD429" i="26"/>
  <c r="AE429" i="26"/>
  <c r="AF429" i="26"/>
  <c r="AG429" i="26"/>
  <c r="B430" i="26"/>
  <c r="J430" i="26"/>
  <c r="K430" i="26"/>
  <c r="L430" i="26"/>
  <c r="M430" i="26"/>
  <c r="N430" i="26"/>
  <c r="AD430" i="26"/>
  <c r="AE430" i="26"/>
  <c r="AF430" i="26"/>
  <c r="AG430" i="26"/>
  <c r="AC430" i="26" s="1"/>
  <c r="B431" i="26"/>
  <c r="J431" i="26"/>
  <c r="K431" i="26"/>
  <c r="L431" i="26"/>
  <c r="M431" i="26"/>
  <c r="N431" i="26"/>
  <c r="R431" i="26" s="1"/>
  <c r="Y431" i="26"/>
  <c r="AD431" i="26"/>
  <c r="AE431" i="26"/>
  <c r="AF431" i="26"/>
  <c r="AG431" i="26"/>
  <c r="B432" i="26"/>
  <c r="J432" i="26"/>
  <c r="K432" i="26"/>
  <c r="L432" i="26"/>
  <c r="M432" i="26"/>
  <c r="N432" i="26"/>
  <c r="R432" i="26" s="1"/>
  <c r="AD432" i="26"/>
  <c r="AE432" i="26"/>
  <c r="AF432" i="26"/>
  <c r="AG432" i="26"/>
  <c r="B433" i="26"/>
  <c r="J433" i="26"/>
  <c r="K433" i="26"/>
  <c r="L433" i="26"/>
  <c r="M433" i="26"/>
  <c r="N433" i="26"/>
  <c r="R433" i="26" s="1"/>
  <c r="AD433" i="26"/>
  <c r="AE433" i="26"/>
  <c r="AF433" i="26"/>
  <c r="AG433" i="26"/>
  <c r="B434" i="26"/>
  <c r="J434" i="26"/>
  <c r="K434" i="26"/>
  <c r="L434" i="26"/>
  <c r="M434" i="26"/>
  <c r="N434" i="26"/>
  <c r="AD434" i="26"/>
  <c r="AE434" i="26"/>
  <c r="AF434" i="26"/>
  <c r="AG434" i="26"/>
  <c r="B435" i="26"/>
  <c r="J435" i="26"/>
  <c r="K435" i="26"/>
  <c r="L435" i="26"/>
  <c r="M435" i="26"/>
  <c r="N435" i="26"/>
  <c r="R435" i="26" s="1"/>
  <c r="AD435" i="26"/>
  <c r="AE435" i="26"/>
  <c r="AF435" i="26"/>
  <c r="AG435" i="26"/>
  <c r="B436" i="26"/>
  <c r="J436" i="26"/>
  <c r="K436" i="26"/>
  <c r="L436" i="26"/>
  <c r="M436" i="26"/>
  <c r="N436" i="26"/>
  <c r="R436" i="26" s="1"/>
  <c r="Y436" i="26"/>
  <c r="AD436" i="26"/>
  <c r="AE436" i="26"/>
  <c r="AF436" i="26"/>
  <c r="AG436" i="26"/>
  <c r="B437" i="26"/>
  <c r="J437" i="26"/>
  <c r="K437" i="26"/>
  <c r="L437" i="26"/>
  <c r="M437" i="26"/>
  <c r="N437" i="26"/>
  <c r="R437" i="26" s="1"/>
  <c r="AD437" i="26"/>
  <c r="AE437" i="26"/>
  <c r="AF437" i="26"/>
  <c r="AG437" i="26"/>
  <c r="AC437" i="26" s="1"/>
  <c r="B438" i="26"/>
  <c r="J438" i="26"/>
  <c r="K438" i="26"/>
  <c r="L438" i="26"/>
  <c r="M438" i="26"/>
  <c r="N438" i="26"/>
  <c r="Y438" i="26" s="1"/>
  <c r="AD438" i="26"/>
  <c r="AE438" i="26"/>
  <c r="AF438" i="26"/>
  <c r="AG438" i="26"/>
  <c r="B439" i="26"/>
  <c r="J439" i="26"/>
  <c r="K439" i="26"/>
  <c r="L439" i="26"/>
  <c r="M439" i="26"/>
  <c r="N439" i="26"/>
  <c r="R439" i="26" s="1"/>
  <c r="AD439" i="26"/>
  <c r="AE439" i="26"/>
  <c r="AF439" i="26"/>
  <c r="AG439" i="26"/>
  <c r="B440" i="26"/>
  <c r="J440" i="26"/>
  <c r="K440" i="26"/>
  <c r="L440" i="26"/>
  <c r="M440" i="26"/>
  <c r="N440" i="26"/>
  <c r="Y440" i="26" s="1"/>
  <c r="AD440" i="26"/>
  <c r="AE440" i="26"/>
  <c r="AF440" i="26"/>
  <c r="V440" i="26" s="1"/>
  <c r="AG440" i="26"/>
  <c r="B441" i="26"/>
  <c r="J441" i="26"/>
  <c r="K441" i="26"/>
  <c r="L441" i="26"/>
  <c r="M441" i="26"/>
  <c r="N441" i="26"/>
  <c r="Y441" i="26" s="1"/>
  <c r="R441" i="26"/>
  <c r="AD441" i="26"/>
  <c r="AE441" i="26"/>
  <c r="AF441" i="26"/>
  <c r="V441" i="26" s="1"/>
  <c r="AG441" i="26"/>
  <c r="B442" i="26"/>
  <c r="J442" i="26"/>
  <c r="K442" i="26"/>
  <c r="L442" i="26"/>
  <c r="M442" i="26"/>
  <c r="N442" i="26"/>
  <c r="R442" i="26" s="1"/>
  <c r="AD442" i="26"/>
  <c r="AE442" i="26"/>
  <c r="AF442" i="26"/>
  <c r="AG442" i="26"/>
  <c r="B443" i="26"/>
  <c r="J443" i="26"/>
  <c r="K443" i="26"/>
  <c r="L443" i="26"/>
  <c r="M443" i="26"/>
  <c r="N443" i="26"/>
  <c r="Y443" i="26" s="1"/>
  <c r="R443" i="26"/>
  <c r="AD443" i="26"/>
  <c r="AE443" i="26"/>
  <c r="AF443" i="26"/>
  <c r="V443" i="26" s="1"/>
  <c r="AG443" i="26"/>
  <c r="B444" i="26"/>
  <c r="J444" i="26"/>
  <c r="K444" i="26"/>
  <c r="L444" i="26"/>
  <c r="M444" i="26"/>
  <c r="N444" i="26"/>
  <c r="AD444" i="26"/>
  <c r="AE444" i="26"/>
  <c r="AF444" i="26"/>
  <c r="AG444" i="26"/>
  <c r="B445" i="26"/>
  <c r="J445" i="26"/>
  <c r="K445" i="26"/>
  <c r="L445" i="26"/>
  <c r="M445" i="26"/>
  <c r="N445" i="26"/>
  <c r="R445" i="26" s="1"/>
  <c r="AD445" i="26"/>
  <c r="AE445" i="26"/>
  <c r="AF445" i="26"/>
  <c r="AG445" i="26"/>
  <c r="B446" i="26"/>
  <c r="J446" i="26"/>
  <c r="K446" i="26"/>
  <c r="L446" i="26"/>
  <c r="M446" i="26"/>
  <c r="N446" i="26"/>
  <c r="Y446" i="26" s="1"/>
  <c r="AD446" i="26"/>
  <c r="AE446" i="26"/>
  <c r="AF446" i="26"/>
  <c r="AG446" i="26"/>
  <c r="B447" i="26"/>
  <c r="J447" i="26"/>
  <c r="K447" i="26"/>
  <c r="L447" i="26"/>
  <c r="M447" i="26"/>
  <c r="N447" i="26"/>
  <c r="R447" i="26" s="1"/>
  <c r="AD447" i="26"/>
  <c r="AE447" i="26"/>
  <c r="AF447" i="26"/>
  <c r="AG447" i="26"/>
  <c r="AC447" i="26" s="1"/>
  <c r="B448" i="26"/>
  <c r="J448" i="26"/>
  <c r="K448" i="26"/>
  <c r="L448" i="26"/>
  <c r="M448" i="26"/>
  <c r="N448" i="26"/>
  <c r="R448" i="26" s="1"/>
  <c r="AD448" i="26"/>
  <c r="AE448" i="26"/>
  <c r="AF448" i="26"/>
  <c r="AG448" i="26"/>
  <c r="B449" i="26"/>
  <c r="J449" i="26"/>
  <c r="K449" i="26"/>
  <c r="L449" i="26"/>
  <c r="M449" i="26"/>
  <c r="N449" i="26"/>
  <c r="AD449" i="26"/>
  <c r="AE449" i="26"/>
  <c r="AF449" i="26"/>
  <c r="AG449" i="26"/>
  <c r="B450" i="26"/>
  <c r="J450" i="26"/>
  <c r="K450" i="26"/>
  <c r="L450" i="26"/>
  <c r="M450" i="26"/>
  <c r="N450" i="26"/>
  <c r="AD450" i="26"/>
  <c r="AE450" i="26"/>
  <c r="AF450" i="26"/>
  <c r="AG450" i="26"/>
  <c r="B451" i="26"/>
  <c r="J451" i="26"/>
  <c r="K451" i="26"/>
  <c r="L451" i="26"/>
  <c r="M451" i="26"/>
  <c r="N451" i="26"/>
  <c r="R451" i="26"/>
  <c r="Y451" i="26"/>
  <c r="AD451" i="26"/>
  <c r="AE451" i="26"/>
  <c r="AF451" i="26"/>
  <c r="V451" i="26" s="1"/>
  <c r="AG451" i="26"/>
  <c r="B452" i="26"/>
  <c r="J452" i="26"/>
  <c r="K452" i="26"/>
  <c r="L452" i="26"/>
  <c r="M452" i="26"/>
  <c r="N452" i="26"/>
  <c r="Y452" i="26" s="1"/>
  <c r="R452" i="26"/>
  <c r="AD452" i="26"/>
  <c r="AE452" i="26"/>
  <c r="AF452" i="26"/>
  <c r="AG452" i="26"/>
  <c r="AC452" i="26" s="1"/>
  <c r="B453" i="26"/>
  <c r="J453" i="26"/>
  <c r="K453" i="26"/>
  <c r="L453" i="26"/>
  <c r="M453" i="26"/>
  <c r="N453" i="26"/>
  <c r="R453" i="26"/>
  <c r="Y453" i="26"/>
  <c r="AD453" i="26"/>
  <c r="AE453" i="26"/>
  <c r="AF453" i="26"/>
  <c r="V453" i="26" s="1"/>
  <c r="AG453" i="26"/>
  <c r="B454" i="26"/>
  <c r="J454" i="26"/>
  <c r="K454" i="26"/>
  <c r="L454" i="26"/>
  <c r="M454" i="26"/>
  <c r="N454" i="26"/>
  <c r="Y454" i="26" s="1"/>
  <c r="R454" i="26"/>
  <c r="AD454" i="26"/>
  <c r="AE454" i="26"/>
  <c r="AF454" i="26"/>
  <c r="AG454" i="26"/>
  <c r="B455" i="26"/>
  <c r="J455" i="26"/>
  <c r="K455" i="26"/>
  <c r="L455" i="26"/>
  <c r="M455" i="26"/>
  <c r="N455" i="26"/>
  <c r="R455" i="26" s="1"/>
  <c r="AD455" i="26"/>
  <c r="AE455" i="26"/>
  <c r="AF455" i="26"/>
  <c r="AG455" i="26"/>
  <c r="AC455" i="26" s="1"/>
  <c r="B456" i="26"/>
  <c r="J456" i="26"/>
  <c r="K456" i="26"/>
  <c r="L456" i="26"/>
  <c r="M456" i="26"/>
  <c r="N456" i="26"/>
  <c r="R456" i="26" s="1"/>
  <c r="Y456" i="26"/>
  <c r="AD456" i="26"/>
  <c r="AE456" i="26"/>
  <c r="AF456" i="26"/>
  <c r="AG456" i="26"/>
  <c r="B457" i="26"/>
  <c r="J457" i="26"/>
  <c r="K457" i="26"/>
  <c r="L457" i="26"/>
  <c r="M457" i="26"/>
  <c r="N457" i="26"/>
  <c r="R457" i="26" s="1"/>
  <c r="AD457" i="26"/>
  <c r="AE457" i="26"/>
  <c r="AF457" i="26"/>
  <c r="AG457" i="26"/>
  <c r="B458" i="26"/>
  <c r="J458" i="26"/>
  <c r="K458" i="26"/>
  <c r="L458" i="26"/>
  <c r="M458" i="26"/>
  <c r="N458" i="26"/>
  <c r="Y458" i="26" s="1"/>
  <c r="AD458" i="26"/>
  <c r="AE458" i="26"/>
  <c r="AF458" i="26"/>
  <c r="V458" i="26" s="1"/>
  <c r="AG458" i="26"/>
  <c r="B459" i="26"/>
  <c r="J459" i="26"/>
  <c r="K459" i="26"/>
  <c r="L459" i="26"/>
  <c r="M459" i="26"/>
  <c r="N459" i="26"/>
  <c r="Y459" i="26" s="1"/>
  <c r="R459" i="26"/>
  <c r="AD459" i="26"/>
  <c r="AE459" i="26"/>
  <c r="AF459" i="26"/>
  <c r="V459" i="26" s="1"/>
  <c r="AG459" i="26"/>
  <c r="B460" i="26"/>
  <c r="J460" i="26"/>
  <c r="K460" i="26"/>
  <c r="L460" i="26"/>
  <c r="M460" i="26"/>
  <c r="N460" i="26"/>
  <c r="R460" i="26" s="1"/>
  <c r="AD460" i="26"/>
  <c r="AE460" i="26"/>
  <c r="AF460" i="26"/>
  <c r="AG460" i="26"/>
  <c r="B461" i="26"/>
  <c r="J461" i="26"/>
  <c r="K461" i="26"/>
  <c r="L461" i="26"/>
  <c r="M461" i="26"/>
  <c r="N461" i="26"/>
  <c r="R461" i="26" s="1"/>
  <c r="AD461" i="26"/>
  <c r="AE461" i="26"/>
  <c r="AF461" i="26"/>
  <c r="AG461" i="26"/>
  <c r="B462" i="26"/>
  <c r="J462" i="26"/>
  <c r="K462" i="26"/>
  <c r="L462" i="26"/>
  <c r="M462" i="26"/>
  <c r="N462" i="26"/>
  <c r="Y462" i="26" s="1"/>
  <c r="AD462" i="26"/>
  <c r="AE462" i="26"/>
  <c r="AF462" i="26"/>
  <c r="AG462" i="26"/>
  <c r="B463" i="26"/>
  <c r="J463" i="26"/>
  <c r="K463" i="26"/>
  <c r="L463" i="26"/>
  <c r="M463" i="26"/>
  <c r="N463" i="26"/>
  <c r="R463" i="26" s="1"/>
  <c r="AD463" i="26"/>
  <c r="AE463" i="26"/>
  <c r="AF463" i="26"/>
  <c r="V463" i="26" s="1"/>
  <c r="AG463" i="26"/>
  <c r="B464" i="26"/>
  <c r="J464" i="26"/>
  <c r="K464" i="26"/>
  <c r="L464" i="26"/>
  <c r="M464" i="26"/>
  <c r="N464" i="26"/>
  <c r="Y464" i="26" s="1"/>
  <c r="R464" i="26"/>
  <c r="AD464" i="26"/>
  <c r="AE464" i="26"/>
  <c r="AF464" i="26"/>
  <c r="AG464" i="26"/>
  <c r="B465" i="26"/>
  <c r="J465" i="26"/>
  <c r="K465" i="26"/>
  <c r="L465" i="26"/>
  <c r="M465" i="26"/>
  <c r="N465" i="26"/>
  <c r="R465" i="26" s="1"/>
  <c r="AD465" i="26"/>
  <c r="AE465" i="26"/>
  <c r="AF465" i="26"/>
  <c r="AG465" i="26"/>
  <c r="AC465" i="26" s="1"/>
  <c r="B466" i="26"/>
  <c r="J466" i="26"/>
  <c r="K466" i="26"/>
  <c r="L466" i="26"/>
  <c r="M466" i="26"/>
  <c r="N466" i="26"/>
  <c r="Y466" i="26" s="1"/>
  <c r="AD466" i="26"/>
  <c r="AE466" i="26"/>
  <c r="AF466" i="26"/>
  <c r="AG466" i="26"/>
  <c r="B467" i="26"/>
  <c r="J467" i="26"/>
  <c r="K467" i="26"/>
  <c r="L467" i="26"/>
  <c r="M467" i="26"/>
  <c r="N467" i="26"/>
  <c r="Y467" i="26" s="1"/>
  <c r="AD467" i="26"/>
  <c r="AE467" i="26"/>
  <c r="AF467" i="26"/>
  <c r="AG467" i="26"/>
  <c r="B468" i="26"/>
  <c r="J468" i="26"/>
  <c r="K468" i="26"/>
  <c r="L468" i="26"/>
  <c r="M468" i="26"/>
  <c r="N468" i="26"/>
  <c r="AD468" i="26"/>
  <c r="AE468" i="26"/>
  <c r="AF468" i="26"/>
  <c r="AG468" i="26"/>
  <c r="B469" i="26"/>
  <c r="J469" i="26"/>
  <c r="K469" i="26"/>
  <c r="L469" i="26"/>
  <c r="M469" i="26"/>
  <c r="N469" i="26"/>
  <c r="R469" i="26" s="1"/>
  <c r="AD469" i="26"/>
  <c r="AE469" i="26"/>
  <c r="AF469" i="26"/>
  <c r="AG469" i="26"/>
  <c r="B470" i="26"/>
  <c r="J470" i="26"/>
  <c r="K470" i="26"/>
  <c r="L470" i="26"/>
  <c r="M470" i="26"/>
  <c r="N470" i="26"/>
  <c r="Y470" i="26" s="1"/>
  <c r="AD470" i="26"/>
  <c r="AE470" i="26"/>
  <c r="AF470" i="26"/>
  <c r="AG470" i="26"/>
  <c r="B471" i="26"/>
  <c r="J471" i="26"/>
  <c r="K471" i="26"/>
  <c r="L471" i="26"/>
  <c r="M471" i="26"/>
  <c r="N471" i="26"/>
  <c r="R471" i="26" s="1"/>
  <c r="AD471" i="26"/>
  <c r="AE471" i="26"/>
  <c r="AF471" i="26"/>
  <c r="AG471" i="26"/>
  <c r="B472" i="26"/>
  <c r="J472" i="26"/>
  <c r="K472" i="26"/>
  <c r="L472" i="26"/>
  <c r="M472" i="26"/>
  <c r="N472" i="26"/>
  <c r="AD472" i="26"/>
  <c r="AE472" i="26"/>
  <c r="AF472" i="26"/>
  <c r="AG472" i="26"/>
  <c r="AC472" i="26" s="1"/>
  <c r="B473" i="26"/>
  <c r="J473" i="26"/>
  <c r="K473" i="26"/>
  <c r="L473" i="26"/>
  <c r="M473" i="26"/>
  <c r="N473" i="26"/>
  <c r="R473" i="26" s="1"/>
  <c r="AD473" i="26"/>
  <c r="AE473" i="26"/>
  <c r="AF473" i="26"/>
  <c r="AG473" i="26"/>
  <c r="B474" i="26"/>
  <c r="J474" i="26"/>
  <c r="K474" i="26"/>
  <c r="L474" i="26"/>
  <c r="M474" i="26"/>
  <c r="N474" i="26"/>
  <c r="Y474" i="26" s="1"/>
  <c r="AD474" i="26"/>
  <c r="AE474" i="26"/>
  <c r="AF474" i="26"/>
  <c r="AG474" i="26"/>
  <c r="B475" i="26"/>
  <c r="J475" i="26"/>
  <c r="K475" i="26"/>
  <c r="L475" i="26"/>
  <c r="M475" i="26"/>
  <c r="N475" i="26"/>
  <c r="R475" i="26"/>
  <c r="Y475" i="26"/>
  <c r="AD475" i="26"/>
  <c r="AE475" i="26"/>
  <c r="AF475" i="26"/>
  <c r="V475" i="26" s="1"/>
  <c r="AG475" i="26"/>
  <c r="AC475" i="26" s="1"/>
  <c r="B476" i="26"/>
  <c r="J476" i="26"/>
  <c r="K476" i="26"/>
  <c r="L476" i="26"/>
  <c r="M476" i="26"/>
  <c r="N476" i="26"/>
  <c r="R476" i="26" s="1"/>
  <c r="AD476" i="26"/>
  <c r="AE476" i="26"/>
  <c r="AF476" i="26"/>
  <c r="AG476" i="26"/>
  <c r="B477" i="26"/>
  <c r="J477" i="26"/>
  <c r="K477" i="26"/>
  <c r="L477" i="26"/>
  <c r="M477" i="26"/>
  <c r="N477" i="26"/>
  <c r="R477" i="26" s="1"/>
  <c r="AD477" i="26"/>
  <c r="AE477" i="26"/>
  <c r="AF477" i="26"/>
  <c r="AG477" i="26"/>
  <c r="B478" i="26"/>
  <c r="J478" i="26"/>
  <c r="K478" i="26"/>
  <c r="L478" i="26"/>
  <c r="M478" i="26"/>
  <c r="N478" i="26"/>
  <c r="Y478" i="26" s="1"/>
  <c r="AD478" i="26"/>
  <c r="AE478" i="26"/>
  <c r="AF478" i="26"/>
  <c r="V478" i="26" s="1"/>
  <c r="AG478" i="26"/>
  <c r="B479" i="26"/>
  <c r="J479" i="26"/>
  <c r="K479" i="26"/>
  <c r="L479" i="26"/>
  <c r="M479" i="26"/>
  <c r="N479" i="26"/>
  <c r="Y479" i="26" s="1"/>
  <c r="R479" i="26"/>
  <c r="AD479" i="26"/>
  <c r="AE479" i="26"/>
  <c r="AF479" i="26"/>
  <c r="AG479" i="26"/>
  <c r="B480" i="26"/>
  <c r="J480" i="26"/>
  <c r="K480" i="26"/>
  <c r="L480" i="26"/>
  <c r="M480" i="26"/>
  <c r="N480" i="26"/>
  <c r="R480" i="26" s="1"/>
  <c r="AD480" i="26"/>
  <c r="AE480" i="26"/>
  <c r="AF480" i="26"/>
  <c r="AG480" i="26"/>
  <c r="B481" i="26"/>
  <c r="J481" i="26"/>
  <c r="K481" i="26"/>
  <c r="L481" i="26"/>
  <c r="M481" i="26"/>
  <c r="N481" i="26"/>
  <c r="AD481" i="26"/>
  <c r="AE481" i="26"/>
  <c r="AF481" i="26"/>
  <c r="AG481" i="26"/>
  <c r="B482" i="26"/>
  <c r="J482" i="26"/>
  <c r="K482" i="26"/>
  <c r="L482" i="26"/>
  <c r="M482" i="26"/>
  <c r="N482" i="26"/>
  <c r="Y482" i="26" s="1"/>
  <c r="R482" i="26"/>
  <c r="AD482" i="26"/>
  <c r="AE482" i="26"/>
  <c r="AF482" i="26"/>
  <c r="V482" i="26" s="1"/>
  <c r="AG482" i="26"/>
  <c r="B483" i="26"/>
  <c r="J483" i="26"/>
  <c r="K483" i="26"/>
  <c r="L483" i="26"/>
  <c r="M483" i="26"/>
  <c r="N483" i="26"/>
  <c r="R483" i="26" s="1"/>
  <c r="AD483" i="26"/>
  <c r="AE483" i="26"/>
  <c r="AF483" i="26"/>
  <c r="AG483" i="26"/>
  <c r="AC483" i="26" s="1"/>
  <c r="B484" i="26"/>
  <c r="J484" i="26"/>
  <c r="K484" i="26"/>
  <c r="L484" i="26"/>
  <c r="M484" i="26"/>
  <c r="N484" i="26"/>
  <c r="Y484" i="26"/>
  <c r="AD484" i="26"/>
  <c r="AE484" i="26"/>
  <c r="AF484" i="26"/>
  <c r="AG484" i="26"/>
  <c r="B485" i="26"/>
  <c r="J485" i="26"/>
  <c r="K485" i="26"/>
  <c r="L485" i="26"/>
  <c r="M485" i="26"/>
  <c r="N485" i="26"/>
  <c r="R485" i="26" s="1"/>
  <c r="AD485" i="26"/>
  <c r="AE485" i="26"/>
  <c r="AF485" i="26"/>
  <c r="AG485" i="26"/>
  <c r="B486" i="26"/>
  <c r="J486" i="26"/>
  <c r="K486" i="26"/>
  <c r="L486" i="26"/>
  <c r="M486" i="26"/>
  <c r="N486" i="26"/>
  <c r="Y486" i="26" s="1"/>
  <c r="AD486" i="26"/>
  <c r="AE486" i="26"/>
  <c r="AF486" i="26"/>
  <c r="AG486" i="26"/>
  <c r="B487" i="26"/>
  <c r="J487" i="26"/>
  <c r="K487" i="26"/>
  <c r="L487" i="26"/>
  <c r="M487" i="26"/>
  <c r="N487" i="26"/>
  <c r="R487" i="26"/>
  <c r="Y487" i="26"/>
  <c r="AD487" i="26"/>
  <c r="AE487" i="26"/>
  <c r="AF487" i="26"/>
  <c r="V487" i="26" s="1"/>
  <c r="AG487" i="26"/>
  <c r="AC487" i="26" s="1"/>
  <c r="B488" i="26"/>
  <c r="J488" i="26"/>
  <c r="K488" i="26"/>
  <c r="L488" i="26"/>
  <c r="M488" i="26"/>
  <c r="N488" i="26"/>
  <c r="AD488" i="26"/>
  <c r="AE488" i="26"/>
  <c r="AF488" i="26"/>
  <c r="AG488" i="26"/>
  <c r="B489" i="26"/>
  <c r="J489" i="26"/>
  <c r="K489" i="26"/>
  <c r="L489" i="26"/>
  <c r="M489" i="26"/>
  <c r="N489" i="26"/>
  <c r="R489" i="26" s="1"/>
  <c r="AD489" i="26"/>
  <c r="AE489" i="26"/>
  <c r="AF489" i="26"/>
  <c r="AG489" i="26"/>
  <c r="B490" i="26"/>
  <c r="J490" i="26"/>
  <c r="K490" i="26"/>
  <c r="L490" i="26"/>
  <c r="M490" i="26"/>
  <c r="N490" i="26"/>
  <c r="Y490" i="26" s="1"/>
  <c r="AD490" i="26"/>
  <c r="AE490" i="26"/>
  <c r="AF490" i="26"/>
  <c r="AG490" i="26"/>
  <c r="AC490" i="26" s="1"/>
  <c r="B491" i="26"/>
  <c r="J491" i="26"/>
  <c r="K491" i="26"/>
  <c r="L491" i="26"/>
  <c r="M491" i="26"/>
  <c r="N491" i="26"/>
  <c r="R491" i="26" s="1"/>
  <c r="Y491" i="26"/>
  <c r="AD491" i="26"/>
  <c r="AE491" i="26"/>
  <c r="AF491" i="26"/>
  <c r="AG491" i="26"/>
  <c r="B492" i="26"/>
  <c r="J492" i="26"/>
  <c r="K492" i="26"/>
  <c r="L492" i="26"/>
  <c r="M492" i="26"/>
  <c r="N492" i="26"/>
  <c r="R492" i="26" s="1"/>
  <c r="AD492" i="26"/>
  <c r="AE492" i="26"/>
  <c r="AF492" i="26"/>
  <c r="AG492" i="26"/>
  <c r="B493" i="26"/>
  <c r="J493" i="26"/>
  <c r="K493" i="26"/>
  <c r="L493" i="26"/>
  <c r="M493" i="26"/>
  <c r="N493" i="26"/>
  <c r="R493" i="26" s="1"/>
  <c r="AD493" i="26"/>
  <c r="AE493" i="26"/>
  <c r="AF493" i="26"/>
  <c r="V493" i="26" s="1"/>
  <c r="AG493" i="26"/>
  <c r="B494" i="26"/>
  <c r="J494" i="26"/>
  <c r="K494" i="26"/>
  <c r="L494" i="26"/>
  <c r="M494" i="26"/>
  <c r="N494" i="26"/>
  <c r="Y494" i="26" s="1"/>
  <c r="AD494" i="26"/>
  <c r="AE494" i="26"/>
  <c r="AF494" i="26"/>
  <c r="AG494" i="26"/>
  <c r="B495" i="26"/>
  <c r="J495" i="26"/>
  <c r="K495" i="26"/>
  <c r="L495" i="26"/>
  <c r="M495" i="26"/>
  <c r="N495" i="26"/>
  <c r="R495" i="26" s="1"/>
  <c r="AD495" i="26"/>
  <c r="AE495" i="26"/>
  <c r="AF495" i="26"/>
  <c r="AG495" i="26"/>
  <c r="B496" i="26"/>
  <c r="J496" i="26"/>
  <c r="K496" i="26"/>
  <c r="L496" i="26"/>
  <c r="M496" i="26"/>
  <c r="N496" i="26"/>
  <c r="Y496" i="26" s="1"/>
  <c r="R496" i="26"/>
  <c r="AD496" i="26"/>
  <c r="AE496" i="26"/>
  <c r="AF496" i="26"/>
  <c r="AG496" i="26"/>
  <c r="B497" i="26"/>
  <c r="J497" i="26"/>
  <c r="K497" i="26"/>
  <c r="L497" i="26"/>
  <c r="M497" i="26"/>
  <c r="N497" i="26"/>
  <c r="AD497" i="26"/>
  <c r="AE497" i="26"/>
  <c r="AF497" i="26"/>
  <c r="AG497" i="26"/>
  <c r="B498" i="26"/>
  <c r="J498" i="26"/>
  <c r="K498" i="26"/>
  <c r="L498" i="26"/>
  <c r="M498" i="26"/>
  <c r="N498" i="26"/>
  <c r="Y498" i="26" s="1"/>
  <c r="R498" i="26"/>
  <c r="AD498" i="26"/>
  <c r="AE498" i="26"/>
  <c r="AF498" i="26"/>
  <c r="AG498" i="26"/>
  <c r="B499" i="26"/>
  <c r="J499" i="26"/>
  <c r="K499" i="26"/>
  <c r="L499" i="26"/>
  <c r="M499" i="26"/>
  <c r="N499" i="26"/>
  <c r="AD499" i="26"/>
  <c r="AE499" i="26"/>
  <c r="AF499" i="26"/>
  <c r="AG499" i="26"/>
  <c r="B500" i="26"/>
  <c r="J500" i="26"/>
  <c r="K500" i="26"/>
  <c r="L500" i="26"/>
  <c r="M500" i="26"/>
  <c r="N500" i="26"/>
  <c r="Y500" i="26"/>
  <c r="AD500" i="26"/>
  <c r="AE500" i="26"/>
  <c r="AF500" i="26"/>
  <c r="AG500" i="26"/>
  <c r="B501" i="26"/>
  <c r="J501" i="26"/>
  <c r="K501" i="26"/>
  <c r="L501" i="26"/>
  <c r="M501" i="26"/>
  <c r="N501" i="26"/>
  <c r="R501" i="26" s="1"/>
  <c r="AD501" i="26"/>
  <c r="AE501" i="26"/>
  <c r="AF501" i="26"/>
  <c r="AG501" i="26"/>
  <c r="B502" i="26"/>
  <c r="J502" i="26"/>
  <c r="K502" i="26"/>
  <c r="L502" i="26"/>
  <c r="M502" i="26"/>
  <c r="N502" i="26"/>
  <c r="Y502" i="26" s="1"/>
  <c r="AD502" i="26"/>
  <c r="AE502" i="26"/>
  <c r="AF502" i="26"/>
  <c r="AG502" i="26"/>
  <c r="AC502" i="26" s="1"/>
  <c r="B503" i="26"/>
  <c r="J503" i="26"/>
  <c r="K503" i="26"/>
  <c r="L503" i="26"/>
  <c r="M503" i="26"/>
  <c r="N503" i="26"/>
  <c r="R503" i="26"/>
  <c r="Y503" i="26"/>
  <c r="AD503" i="26"/>
  <c r="AE503" i="26"/>
  <c r="AF503" i="26"/>
  <c r="V503" i="26" s="1"/>
  <c r="AG503" i="26"/>
  <c r="B504" i="26"/>
  <c r="J504" i="26"/>
  <c r="K504" i="26"/>
  <c r="L504" i="26"/>
  <c r="M504" i="26"/>
  <c r="N504" i="26"/>
  <c r="AD504" i="26"/>
  <c r="AE504" i="26"/>
  <c r="AF504" i="26"/>
  <c r="AG504" i="26"/>
  <c r="B505" i="26"/>
  <c r="J505" i="26"/>
  <c r="K505" i="26"/>
  <c r="L505" i="26"/>
  <c r="M505" i="26"/>
  <c r="N505" i="26"/>
  <c r="R505" i="26" s="1"/>
  <c r="AD505" i="26"/>
  <c r="AE505" i="26"/>
  <c r="AF505" i="26"/>
  <c r="V505" i="26" s="1"/>
  <c r="AG505" i="26"/>
  <c r="AC505" i="26" s="1"/>
  <c r="B506" i="26"/>
  <c r="J506" i="26"/>
  <c r="K506" i="26"/>
  <c r="L506" i="26"/>
  <c r="M506" i="26"/>
  <c r="N506" i="26"/>
  <c r="Y506" i="26" s="1"/>
  <c r="AD506" i="26"/>
  <c r="AE506" i="26"/>
  <c r="AF506" i="26"/>
  <c r="AG506" i="26"/>
  <c r="B507" i="26"/>
  <c r="J507" i="26"/>
  <c r="K507" i="26"/>
  <c r="L507" i="26"/>
  <c r="M507" i="26"/>
  <c r="N507" i="26"/>
  <c r="Y507" i="26" s="1"/>
  <c r="AD507" i="26"/>
  <c r="AE507" i="26"/>
  <c r="AF507" i="26"/>
  <c r="AG507" i="26"/>
  <c r="B508" i="26"/>
  <c r="J508" i="26"/>
  <c r="K508" i="26"/>
  <c r="L508" i="26"/>
  <c r="M508" i="26"/>
  <c r="N508" i="26"/>
  <c r="R508" i="26" s="1"/>
  <c r="AD508" i="26"/>
  <c r="AE508" i="26"/>
  <c r="AF508" i="26"/>
  <c r="AG508" i="26"/>
  <c r="AC508" i="26" s="1"/>
  <c r="B509" i="26"/>
  <c r="J509" i="26"/>
  <c r="K509" i="26"/>
  <c r="L509" i="26"/>
  <c r="M509" i="26"/>
  <c r="N509" i="26"/>
  <c r="R509" i="26" s="1"/>
  <c r="AD509" i="26"/>
  <c r="AE509" i="26"/>
  <c r="AF509" i="26"/>
  <c r="AG509" i="26"/>
  <c r="B510" i="26"/>
  <c r="J510" i="26"/>
  <c r="K510" i="26"/>
  <c r="L510" i="26"/>
  <c r="M510" i="26"/>
  <c r="N510" i="26"/>
  <c r="Y510" i="26" s="1"/>
  <c r="AD510" i="26"/>
  <c r="AE510" i="26"/>
  <c r="AF510" i="26"/>
  <c r="AG510" i="26"/>
  <c r="B511" i="26"/>
  <c r="J511" i="26"/>
  <c r="K511" i="26"/>
  <c r="L511" i="26"/>
  <c r="M511" i="26"/>
  <c r="N511" i="26"/>
  <c r="R511" i="26" s="1"/>
  <c r="AD511" i="26"/>
  <c r="AE511" i="26"/>
  <c r="AF511" i="26"/>
  <c r="AG511" i="26"/>
  <c r="B512" i="26"/>
  <c r="J512" i="26"/>
  <c r="K512" i="26"/>
  <c r="L512" i="26"/>
  <c r="M512" i="26"/>
  <c r="N512" i="26"/>
  <c r="R512" i="26"/>
  <c r="Y512" i="26"/>
  <c r="AD512" i="26"/>
  <c r="AE512" i="26"/>
  <c r="AF512" i="26"/>
  <c r="AG512" i="26"/>
  <c r="B513" i="26"/>
  <c r="J513" i="26"/>
  <c r="K513" i="26"/>
  <c r="L513" i="26"/>
  <c r="M513" i="26"/>
  <c r="N513" i="26"/>
  <c r="R513" i="26" s="1"/>
  <c r="AD513" i="26"/>
  <c r="AE513" i="26"/>
  <c r="AF513" i="26"/>
  <c r="AG513" i="26"/>
  <c r="B514" i="26"/>
  <c r="J514" i="26"/>
  <c r="K514" i="26"/>
  <c r="L514" i="26"/>
  <c r="M514" i="26"/>
  <c r="N514" i="26"/>
  <c r="Y514" i="26" s="1"/>
  <c r="AD514" i="26"/>
  <c r="AE514" i="26"/>
  <c r="AF514" i="26"/>
  <c r="V514" i="26" s="1"/>
  <c r="AG514" i="26"/>
  <c r="AC514" i="26" s="1"/>
  <c r="B515" i="26"/>
  <c r="J515" i="26"/>
  <c r="K515" i="26"/>
  <c r="L515" i="26"/>
  <c r="M515" i="26"/>
  <c r="N515" i="26"/>
  <c r="R515" i="26" s="1"/>
  <c r="Y515" i="26"/>
  <c r="AD515" i="26"/>
  <c r="AE515" i="26"/>
  <c r="AF515" i="26"/>
  <c r="AG515" i="26"/>
  <c r="B516" i="26"/>
  <c r="J516" i="26"/>
  <c r="K516" i="26"/>
  <c r="L516" i="26"/>
  <c r="M516" i="26"/>
  <c r="N516" i="26"/>
  <c r="AD516" i="26"/>
  <c r="AE516" i="26"/>
  <c r="AF516" i="26"/>
  <c r="AG516" i="26"/>
  <c r="B517" i="26"/>
  <c r="J517" i="26"/>
  <c r="K517" i="26"/>
  <c r="L517" i="26"/>
  <c r="M517" i="26"/>
  <c r="N517" i="26"/>
  <c r="R517" i="26" s="1"/>
  <c r="AD517" i="26"/>
  <c r="AE517" i="26"/>
  <c r="AF517" i="26"/>
  <c r="V517" i="26" s="1"/>
  <c r="AG517" i="26"/>
  <c r="AC517" i="26" s="1"/>
  <c r="B518" i="26"/>
  <c r="J518" i="26"/>
  <c r="K518" i="26"/>
  <c r="L518" i="26"/>
  <c r="M518" i="26"/>
  <c r="N518" i="26"/>
  <c r="Y518" i="26" s="1"/>
  <c r="R518" i="26"/>
  <c r="AD518" i="26"/>
  <c r="AE518" i="26"/>
  <c r="AF518" i="26"/>
  <c r="AG518" i="26"/>
  <c r="AC518" i="26" s="1"/>
  <c r="B519" i="26"/>
  <c r="J519" i="26"/>
  <c r="K519" i="26"/>
  <c r="L519" i="26"/>
  <c r="M519" i="26"/>
  <c r="N519" i="26"/>
  <c r="Y519" i="26" s="1"/>
  <c r="AD519" i="26"/>
  <c r="AE519" i="26"/>
  <c r="AF519" i="26"/>
  <c r="AG519" i="26"/>
  <c r="B520" i="26"/>
  <c r="J520" i="26"/>
  <c r="K520" i="26"/>
  <c r="L520" i="26"/>
  <c r="M520" i="26"/>
  <c r="N520" i="26"/>
  <c r="R520" i="26" s="1"/>
  <c r="AD520" i="26"/>
  <c r="AE520" i="26"/>
  <c r="AF520" i="26"/>
  <c r="V520" i="26" s="1"/>
  <c r="AG520" i="26"/>
  <c r="B521" i="26"/>
  <c r="J521" i="26"/>
  <c r="K521" i="26"/>
  <c r="L521" i="26"/>
  <c r="M521" i="26"/>
  <c r="N521" i="26"/>
  <c r="R521" i="26" s="1"/>
  <c r="Y521" i="26"/>
  <c r="AD521" i="26"/>
  <c r="AE521" i="26"/>
  <c r="AF521" i="26"/>
  <c r="V521" i="26" s="1"/>
  <c r="AG521" i="26"/>
  <c r="B522" i="26"/>
  <c r="J522" i="26"/>
  <c r="K522" i="26"/>
  <c r="L522" i="26"/>
  <c r="M522" i="26"/>
  <c r="N522" i="26"/>
  <c r="Y522" i="26" s="1"/>
  <c r="R522" i="26"/>
  <c r="AD522" i="26"/>
  <c r="AE522" i="26"/>
  <c r="AF522" i="26"/>
  <c r="AG522" i="26"/>
  <c r="AC522" i="26" s="1"/>
  <c r="B523" i="26"/>
  <c r="J523" i="26"/>
  <c r="K523" i="26"/>
  <c r="L523" i="26"/>
  <c r="M523" i="26"/>
  <c r="N523" i="26"/>
  <c r="AD523" i="26"/>
  <c r="AE523" i="26"/>
  <c r="AF523" i="26"/>
  <c r="AG523" i="26"/>
  <c r="B524" i="26"/>
  <c r="J524" i="26"/>
  <c r="K524" i="26"/>
  <c r="L524" i="26"/>
  <c r="M524" i="26"/>
  <c r="N524" i="26"/>
  <c r="Y524" i="26" s="1"/>
  <c r="AD524" i="26"/>
  <c r="AE524" i="26"/>
  <c r="AF524" i="26"/>
  <c r="AG524" i="26"/>
  <c r="B525" i="26"/>
  <c r="J525" i="26"/>
  <c r="K525" i="26"/>
  <c r="L525" i="26"/>
  <c r="M525" i="26"/>
  <c r="N525" i="26"/>
  <c r="R525" i="26" s="1"/>
  <c r="Y525" i="26"/>
  <c r="AD525" i="26"/>
  <c r="AE525" i="26"/>
  <c r="AF525" i="26"/>
  <c r="AG525" i="26"/>
  <c r="B526" i="26"/>
  <c r="J526" i="26"/>
  <c r="K526" i="26"/>
  <c r="L526" i="26"/>
  <c r="M526" i="26"/>
  <c r="N526" i="26"/>
  <c r="Y526" i="26" s="1"/>
  <c r="R526" i="26"/>
  <c r="AD526" i="26"/>
  <c r="AE526" i="26"/>
  <c r="AF526" i="26"/>
  <c r="AG526" i="26"/>
  <c r="AC526" i="26" s="1"/>
  <c r="B527" i="26"/>
  <c r="J527" i="26"/>
  <c r="K527" i="26"/>
  <c r="L527" i="26"/>
  <c r="M527" i="26"/>
  <c r="N527" i="26"/>
  <c r="AD527" i="26"/>
  <c r="AE527" i="26"/>
  <c r="AF527" i="26"/>
  <c r="AG527" i="26"/>
  <c r="B528" i="26"/>
  <c r="J528" i="26"/>
  <c r="K528" i="26"/>
  <c r="L528" i="26"/>
  <c r="M528" i="26"/>
  <c r="N528" i="26"/>
  <c r="Y528" i="26" s="1"/>
  <c r="AD528" i="26"/>
  <c r="AE528" i="26"/>
  <c r="AF528" i="26"/>
  <c r="AG528" i="26"/>
  <c r="B529" i="26"/>
  <c r="J529" i="26"/>
  <c r="K529" i="26"/>
  <c r="L529" i="26"/>
  <c r="M529" i="26"/>
  <c r="N529" i="26"/>
  <c r="R529" i="26" s="1"/>
  <c r="AD529" i="26"/>
  <c r="AE529" i="26"/>
  <c r="AF529" i="26"/>
  <c r="V529" i="26" s="1"/>
  <c r="AG529" i="26"/>
  <c r="B530" i="26"/>
  <c r="J530" i="26"/>
  <c r="K530" i="26"/>
  <c r="L530" i="26"/>
  <c r="M530" i="26"/>
  <c r="N530" i="26"/>
  <c r="R530" i="26"/>
  <c r="AD530" i="26"/>
  <c r="AE530" i="26"/>
  <c r="AF530" i="26"/>
  <c r="AG530" i="26"/>
  <c r="B531" i="26"/>
  <c r="J531" i="26"/>
  <c r="K531" i="26"/>
  <c r="L531" i="26"/>
  <c r="M531" i="26"/>
  <c r="N531" i="26"/>
  <c r="AD531" i="26"/>
  <c r="AE531" i="26"/>
  <c r="AF531" i="26"/>
  <c r="AG531" i="26"/>
  <c r="B532" i="26"/>
  <c r="J532" i="26"/>
  <c r="K532" i="26"/>
  <c r="L532" i="26"/>
  <c r="M532" i="26"/>
  <c r="N532" i="26"/>
  <c r="Y532" i="26" s="1"/>
  <c r="AD532" i="26"/>
  <c r="AE532" i="26"/>
  <c r="AF532" i="26"/>
  <c r="AG532" i="26"/>
  <c r="AC532" i="26" s="1"/>
  <c r="B533" i="26"/>
  <c r="J533" i="26"/>
  <c r="K533" i="26"/>
  <c r="L533" i="26"/>
  <c r="M533" i="26"/>
  <c r="N533" i="26"/>
  <c r="R533" i="26" s="1"/>
  <c r="AD533" i="26"/>
  <c r="AE533" i="26"/>
  <c r="AF533" i="26"/>
  <c r="AG533" i="26"/>
  <c r="B534" i="26"/>
  <c r="J534" i="26"/>
  <c r="K534" i="26"/>
  <c r="L534" i="26"/>
  <c r="M534" i="26"/>
  <c r="N534" i="26"/>
  <c r="R534" i="26" s="1"/>
  <c r="AD534" i="26"/>
  <c r="AE534" i="26"/>
  <c r="AF534" i="26"/>
  <c r="AG534" i="26"/>
  <c r="B535" i="26"/>
  <c r="J535" i="26"/>
  <c r="K535" i="26"/>
  <c r="L535" i="26"/>
  <c r="M535" i="26"/>
  <c r="N535" i="26"/>
  <c r="AD535" i="26"/>
  <c r="AE535" i="26"/>
  <c r="AF535" i="26"/>
  <c r="AG535" i="26"/>
  <c r="B536" i="26"/>
  <c r="J536" i="26"/>
  <c r="K536" i="26"/>
  <c r="L536" i="26"/>
  <c r="M536" i="26"/>
  <c r="N536" i="26"/>
  <c r="Y536" i="26" s="1"/>
  <c r="AD536" i="26"/>
  <c r="AE536" i="26"/>
  <c r="AF536" i="26"/>
  <c r="V536" i="26" s="1"/>
  <c r="AG536" i="26"/>
  <c r="AC536" i="26" s="1"/>
  <c r="B537" i="26"/>
  <c r="J537" i="26"/>
  <c r="K537" i="26"/>
  <c r="L537" i="26"/>
  <c r="M537" i="26"/>
  <c r="N537" i="26"/>
  <c r="R537" i="26" s="1"/>
  <c r="Y537" i="26"/>
  <c r="AD537" i="26"/>
  <c r="AE537" i="26"/>
  <c r="AF537" i="26"/>
  <c r="AG537" i="26"/>
  <c r="B538" i="26"/>
  <c r="J538" i="26"/>
  <c r="K538" i="26"/>
  <c r="L538" i="26"/>
  <c r="M538" i="26"/>
  <c r="N538" i="26"/>
  <c r="R538" i="26" s="1"/>
  <c r="AD538" i="26"/>
  <c r="AE538" i="26"/>
  <c r="AF538" i="26"/>
  <c r="AG538" i="26"/>
  <c r="B539" i="26"/>
  <c r="J539" i="26"/>
  <c r="K539" i="26"/>
  <c r="L539" i="26"/>
  <c r="M539" i="26"/>
  <c r="N539" i="26"/>
  <c r="AD539" i="26"/>
  <c r="AE539" i="26"/>
  <c r="AF539" i="26"/>
  <c r="AG539" i="26"/>
  <c r="B540" i="26"/>
  <c r="J540" i="26"/>
  <c r="K540" i="26"/>
  <c r="L540" i="26"/>
  <c r="M540" i="26"/>
  <c r="N540" i="26"/>
  <c r="Y540" i="26" s="1"/>
  <c r="AD540" i="26"/>
  <c r="AE540" i="26"/>
  <c r="AF540" i="26"/>
  <c r="AG540" i="26"/>
  <c r="B541" i="26"/>
  <c r="J541" i="26"/>
  <c r="K541" i="26"/>
  <c r="L541" i="26"/>
  <c r="M541" i="26"/>
  <c r="N541" i="26"/>
  <c r="R541" i="26" s="1"/>
  <c r="Y541" i="26"/>
  <c r="AD541" i="26"/>
  <c r="AE541" i="26"/>
  <c r="AF541" i="26"/>
  <c r="AG541" i="26"/>
  <c r="AC541" i="26" s="1"/>
  <c r="B542" i="26"/>
  <c r="J542" i="26"/>
  <c r="K542" i="26"/>
  <c r="L542" i="26"/>
  <c r="M542" i="26"/>
  <c r="N542" i="26"/>
  <c r="R542" i="26" s="1"/>
  <c r="AD542" i="26"/>
  <c r="AE542" i="26"/>
  <c r="AF542" i="26"/>
  <c r="AG542" i="26"/>
  <c r="B543" i="26"/>
  <c r="J543" i="26"/>
  <c r="K543" i="26"/>
  <c r="L543" i="26"/>
  <c r="M543" i="26"/>
  <c r="N543" i="26"/>
  <c r="AD543" i="26"/>
  <c r="AE543" i="26"/>
  <c r="AF543" i="26"/>
  <c r="AG543" i="26"/>
  <c r="B544" i="26"/>
  <c r="J544" i="26"/>
  <c r="K544" i="26"/>
  <c r="L544" i="26"/>
  <c r="M544" i="26"/>
  <c r="N544" i="26"/>
  <c r="Y544" i="26" s="1"/>
  <c r="AD544" i="26"/>
  <c r="AE544" i="26"/>
  <c r="AF544" i="26"/>
  <c r="AG544" i="26"/>
  <c r="B545" i="26"/>
  <c r="J545" i="26"/>
  <c r="K545" i="26"/>
  <c r="L545" i="26"/>
  <c r="M545" i="26"/>
  <c r="N545" i="26"/>
  <c r="Y545" i="26" s="1"/>
  <c r="R545" i="26"/>
  <c r="AD545" i="26"/>
  <c r="AE545" i="26"/>
  <c r="AF545" i="26"/>
  <c r="V545" i="26" s="1"/>
  <c r="AG545" i="26"/>
  <c r="B546" i="26"/>
  <c r="J546" i="26"/>
  <c r="K546" i="26"/>
  <c r="L546" i="26"/>
  <c r="M546" i="26"/>
  <c r="N546" i="26"/>
  <c r="R546" i="26" s="1"/>
  <c r="Y546" i="26"/>
  <c r="AD546" i="26"/>
  <c r="AE546" i="26"/>
  <c r="AF546" i="26"/>
  <c r="AG546" i="26"/>
  <c r="B547" i="26"/>
  <c r="J547" i="26"/>
  <c r="K547" i="26"/>
  <c r="L547" i="26"/>
  <c r="M547" i="26"/>
  <c r="N547" i="26"/>
  <c r="AD547" i="26"/>
  <c r="AE547" i="26"/>
  <c r="AF547" i="26"/>
  <c r="AG547" i="26"/>
  <c r="B548" i="26"/>
  <c r="J548" i="26"/>
  <c r="K548" i="26"/>
  <c r="L548" i="26"/>
  <c r="M548" i="26"/>
  <c r="N548" i="26"/>
  <c r="Y548" i="26" s="1"/>
  <c r="AD548" i="26"/>
  <c r="AE548" i="26"/>
  <c r="AF548" i="26"/>
  <c r="AG548" i="26"/>
  <c r="B549" i="26"/>
  <c r="J549" i="26"/>
  <c r="K549" i="26"/>
  <c r="L549" i="26"/>
  <c r="M549" i="26"/>
  <c r="N549" i="26"/>
  <c r="Y549" i="26" s="1"/>
  <c r="AD549" i="26"/>
  <c r="AE549" i="26"/>
  <c r="AF549" i="26"/>
  <c r="AG549" i="26"/>
  <c r="B550" i="26"/>
  <c r="J550" i="26"/>
  <c r="K550" i="26"/>
  <c r="L550" i="26"/>
  <c r="M550" i="26"/>
  <c r="N550" i="26"/>
  <c r="R550" i="26" s="1"/>
  <c r="AD550" i="26"/>
  <c r="AE550" i="26"/>
  <c r="AF550" i="26"/>
  <c r="AG550" i="26"/>
  <c r="AC550" i="26" s="1"/>
  <c r="B551" i="26"/>
  <c r="J551" i="26"/>
  <c r="K551" i="26"/>
  <c r="L551" i="26"/>
  <c r="M551" i="26"/>
  <c r="N551" i="26"/>
  <c r="AD551" i="26"/>
  <c r="AE551" i="26"/>
  <c r="AF551" i="26"/>
  <c r="AG551" i="26"/>
  <c r="B552" i="26"/>
  <c r="J552" i="26"/>
  <c r="K552" i="26"/>
  <c r="L552" i="26"/>
  <c r="M552" i="26"/>
  <c r="N552" i="26"/>
  <c r="Y552" i="26" s="1"/>
  <c r="AD552" i="26"/>
  <c r="AE552" i="26"/>
  <c r="AF552" i="26"/>
  <c r="AG552" i="26"/>
  <c r="AC552" i="26" s="1"/>
  <c r="B553" i="26"/>
  <c r="J553" i="26"/>
  <c r="K553" i="26"/>
  <c r="L553" i="26"/>
  <c r="M553" i="26"/>
  <c r="N553" i="26"/>
  <c r="R553" i="26" s="1"/>
  <c r="Y553" i="26"/>
  <c r="AD553" i="26"/>
  <c r="AE553" i="26"/>
  <c r="AF553" i="26"/>
  <c r="AG553" i="26"/>
  <c r="B554" i="26"/>
  <c r="J554" i="26"/>
  <c r="K554" i="26"/>
  <c r="L554" i="26"/>
  <c r="M554" i="26"/>
  <c r="N554" i="26"/>
  <c r="Y554" i="26" s="1"/>
  <c r="R554" i="26"/>
  <c r="AD554" i="26"/>
  <c r="AE554" i="26"/>
  <c r="AF554" i="26"/>
  <c r="AG554" i="26"/>
  <c r="AC554" i="26" s="1"/>
  <c r="B555" i="26"/>
  <c r="J555" i="26"/>
  <c r="K555" i="26"/>
  <c r="L555" i="26"/>
  <c r="M555" i="26"/>
  <c r="N555" i="26"/>
  <c r="AD555" i="26"/>
  <c r="AE555" i="26"/>
  <c r="AF555" i="26"/>
  <c r="AG555" i="26"/>
  <c r="B556" i="26"/>
  <c r="J556" i="26"/>
  <c r="K556" i="26"/>
  <c r="L556" i="26"/>
  <c r="M556" i="26"/>
  <c r="N556" i="26"/>
  <c r="Y556" i="26" s="1"/>
  <c r="AD556" i="26"/>
  <c r="AE556" i="26"/>
  <c r="AF556" i="26"/>
  <c r="AG556" i="26"/>
  <c r="B557" i="26"/>
  <c r="J557" i="26"/>
  <c r="K557" i="26"/>
  <c r="L557" i="26"/>
  <c r="M557" i="26"/>
  <c r="N557" i="26"/>
  <c r="R557" i="26" s="1"/>
  <c r="AD557" i="26"/>
  <c r="AE557" i="26"/>
  <c r="AF557" i="26"/>
  <c r="AG557" i="26"/>
  <c r="AC557" i="26" s="1"/>
  <c r="B558" i="26"/>
  <c r="J558" i="26"/>
  <c r="K558" i="26"/>
  <c r="L558" i="26"/>
  <c r="M558" i="26"/>
  <c r="N558" i="26"/>
  <c r="AD558" i="26"/>
  <c r="AE558" i="26"/>
  <c r="AF558" i="26"/>
  <c r="AG558" i="26"/>
  <c r="B559" i="26"/>
  <c r="J559" i="26"/>
  <c r="K559" i="26"/>
  <c r="L559" i="26"/>
  <c r="M559" i="26"/>
  <c r="N559" i="26"/>
  <c r="AD559" i="26"/>
  <c r="AE559" i="26"/>
  <c r="AF559" i="26"/>
  <c r="AG559" i="26"/>
  <c r="B560" i="26"/>
  <c r="J560" i="26"/>
  <c r="K560" i="26"/>
  <c r="L560" i="26"/>
  <c r="M560" i="26"/>
  <c r="N560" i="26"/>
  <c r="AD560" i="26"/>
  <c r="AE560" i="26"/>
  <c r="AF560" i="26"/>
  <c r="AG560" i="26"/>
  <c r="B561" i="26"/>
  <c r="J561" i="26"/>
  <c r="K561" i="26"/>
  <c r="L561" i="26"/>
  <c r="M561" i="26"/>
  <c r="N561" i="26"/>
  <c r="Y561" i="26" s="1"/>
  <c r="AD561" i="26"/>
  <c r="AE561" i="26"/>
  <c r="AF561" i="26"/>
  <c r="AG561" i="26"/>
  <c r="B562" i="26"/>
  <c r="J562" i="26"/>
  <c r="K562" i="26"/>
  <c r="L562" i="26"/>
  <c r="M562" i="26"/>
  <c r="N562" i="26"/>
  <c r="Y562" i="26" s="1"/>
  <c r="AD562" i="26"/>
  <c r="AE562" i="26"/>
  <c r="AF562" i="26"/>
  <c r="AG562" i="26"/>
  <c r="B563" i="26"/>
  <c r="J563" i="26"/>
  <c r="K563" i="26"/>
  <c r="L563" i="26"/>
  <c r="M563" i="26"/>
  <c r="N563" i="26"/>
  <c r="AD563" i="26"/>
  <c r="AE563" i="26"/>
  <c r="AF563" i="26"/>
  <c r="AG563" i="26"/>
  <c r="B564" i="26"/>
  <c r="J564" i="26"/>
  <c r="K564" i="26"/>
  <c r="L564" i="26"/>
  <c r="M564" i="26"/>
  <c r="N564" i="26"/>
  <c r="Y564" i="26" s="1"/>
  <c r="AD564" i="26"/>
  <c r="AE564" i="26"/>
  <c r="AF564" i="26"/>
  <c r="AG564" i="26"/>
  <c r="AC564" i="26" s="1"/>
  <c r="B565" i="26"/>
  <c r="J565" i="26"/>
  <c r="K565" i="26"/>
  <c r="L565" i="26"/>
  <c r="M565" i="26"/>
  <c r="N565" i="26"/>
  <c r="R565" i="26" s="1"/>
  <c r="AD565" i="26"/>
  <c r="AE565" i="26"/>
  <c r="AF565" i="26"/>
  <c r="AG565" i="26"/>
  <c r="B566" i="26"/>
  <c r="J566" i="26"/>
  <c r="K566" i="26"/>
  <c r="L566" i="26"/>
  <c r="M566" i="26"/>
  <c r="N566" i="26"/>
  <c r="AD566" i="26"/>
  <c r="AE566" i="26"/>
  <c r="AF566" i="26"/>
  <c r="AG566" i="26"/>
  <c r="B567" i="26"/>
  <c r="J567" i="26"/>
  <c r="K567" i="26"/>
  <c r="L567" i="26"/>
  <c r="M567" i="26"/>
  <c r="N567" i="26"/>
  <c r="AD567" i="26"/>
  <c r="AE567" i="26"/>
  <c r="AF567" i="26"/>
  <c r="AG567" i="26"/>
  <c r="B568" i="26"/>
  <c r="J568" i="26"/>
  <c r="K568" i="26"/>
  <c r="L568" i="26"/>
  <c r="M568" i="26"/>
  <c r="N568" i="26"/>
  <c r="Y568" i="26" s="1"/>
  <c r="AD568" i="26"/>
  <c r="AE568" i="26"/>
  <c r="AF568" i="26"/>
  <c r="V568" i="26" s="1"/>
  <c r="AG568" i="26"/>
  <c r="AC568" i="26" s="1"/>
  <c r="B569" i="26"/>
  <c r="J569" i="26"/>
  <c r="K569" i="26"/>
  <c r="L569" i="26"/>
  <c r="M569" i="26"/>
  <c r="N569" i="26"/>
  <c r="R569" i="26"/>
  <c r="Y569" i="26"/>
  <c r="AD569" i="26"/>
  <c r="AE569" i="26"/>
  <c r="AF569" i="26"/>
  <c r="AG569" i="26"/>
  <c r="B570" i="26"/>
  <c r="J570" i="26"/>
  <c r="K570" i="26"/>
  <c r="L570" i="26"/>
  <c r="M570" i="26"/>
  <c r="N570" i="26"/>
  <c r="R570" i="26" s="1"/>
  <c r="AD570" i="26"/>
  <c r="AE570" i="26"/>
  <c r="AF570" i="26"/>
  <c r="AG570" i="26"/>
  <c r="B571" i="26"/>
  <c r="J571" i="26"/>
  <c r="K571" i="26"/>
  <c r="L571" i="26"/>
  <c r="M571" i="26"/>
  <c r="N571" i="26"/>
  <c r="AD571" i="26"/>
  <c r="AE571" i="26"/>
  <c r="AF571" i="26"/>
  <c r="AG571" i="26"/>
  <c r="B572" i="26"/>
  <c r="J572" i="26"/>
  <c r="K572" i="26"/>
  <c r="L572" i="26"/>
  <c r="M572" i="26"/>
  <c r="N572" i="26"/>
  <c r="Y572" i="26" s="1"/>
  <c r="AD572" i="26"/>
  <c r="AE572" i="26"/>
  <c r="AF572" i="26"/>
  <c r="AG572" i="26"/>
  <c r="B573" i="26"/>
  <c r="J573" i="26"/>
  <c r="K573" i="26"/>
  <c r="L573" i="26"/>
  <c r="M573" i="26"/>
  <c r="N573" i="26"/>
  <c r="R573" i="26" s="1"/>
  <c r="AD573" i="26"/>
  <c r="AE573" i="26"/>
  <c r="AF573" i="26"/>
  <c r="V573" i="26" s="1"/>
  <c r="AG573" i="26"/>
  <c r="B574" i="26"/>
  <c r="J574" i="26"/>
  <c r="K574" i="26"/>
  <c r="L574" i="26"/>
  <c r="M574" i="26"/>
  <c r="N574" i="26"/>
  <c r="Y574" i="26" s="1"/>
  <c r="R574" i="26"/>
  <c r="AD574" i="26"/>
  <c r="AE574" i="26"/>
  <c r="AF574" i="26"/>
  <c r="AG574" i="26"/>
  <c r="B575" i="26"/>
  <c r="J575" i="26"/>
  <c r="K575" i="26"/>
  <c r="L575" i="26"/>
  <c r="M575" i="26"/>
  <c r="N575" i="26"/>
  <c r="AD575" i="26"/>
  <c r="AE575" i="26"/>
  <c r="AF575" i="26"/>
  <c r="AG575" i="26"/>
  <c r="B576" i="26"/>
  <c r="J576" i="26"/>
  <c r="K576" i="26"/>
  <c r="L576" i="26"/>
  <c r="M576" i="26"/>
  <c r="N576" i="26"/>
  <c r="Y576" i="26" s="1"/>
  <c r="R576" i="26"/>
  <c r="AD576" i="26"/>
  <c r="AE576" i="26"/>
  <c r="AF576" i="26"/>
  <c r="AG576" i="26"/>
  <c r="B577" i="26"/>
  <c r="J577" i="26"/>
  <c r="K577" i="26"/>
  <c r="L577" i="26"/>
  <c r="M577" i="26"/>
  <c r="N577" i="26"/>
  <c r="AD577" i="26"/>
  <c r="AE577" i="26"/>
  <c r="AF577" i="26"/>
  <c r="AG577" i="26"/>
  <c r="B578" i="26"/>
  <c r="J578" i="26"/>
  <c r="K578" i="26"/>
  <c r="L578" i="26"/>
  <c r="M578" i="26"/>
  <c r="N578" i="26"/>
  <c r="R578" i="26"/>
  <c r="Y578" i="26"/>
  <c r="AD578" i="26"/>
  <c r="AE578" i="26"/>
  <c r="AF578" i="26"/>
  <c r="AG578" i="26"/>
  <c r="B579" i="26"/>
  <c r="J579" i="26"/>
  <c r="K579" i="26"/>
  <c r="L579" i="26"/>
  <c r="M579" i="26"/>
  <c r="N579" i="26"/>
  <c r="AD579" i="26"/>
  <c r="AE579" i="26"/>
  <c r="AF579" i="26"/>
  <c r="AG579" i="26"/>
  <c r="B580" i="26"/>
  <c r="J580" i="26"/>
  <c r="K580" i="26"/>
  <c r="L580" i="26"/>
  <c r="M580" i="26"/>
  <c r="N580" i="26"/>
  <c r="Y580" i="26" s="1"/>
  <c r="AD580" i="26"/>
  <c r="AE580" i="26"/>
  <c r="AF580" i="26"/>
  <c r="V580" i="26" s="1"/>
  <c r="AG580" i="26"/>
  <c r="AC580" i="26" s="1"/>
  <c r="B581" i="26"/>
  <c r="J581" i="26"/>
  <c r="K581" i="26"/>
  <c r="L581" i="26"/>
  <c r="M581" i="26"/>
  <c r="N581" i="26"/>
  <c r="R581" i="26" s="1"/>
  <c r="Y581" i="26"/>
  <c r="AD581" i="26"/>
  <c r="AE581" i="26"/>
  <c r="AF581" i="26"/>
  <c r="AG581" i="26"/>
  <c r="B582" i="26"/>
  <c r="J582" i="26"/>
  <c r="K582" i="26"/>
  <c r="L582" i="26"/>
  <c r="M582" i="26"/>
  <c r="N582" i="26"/>
  <c r="R582" i="26" s="1"/>
  <c r="AD582" i="26"/>
  <c r="AE582" i="26"/>
  <c r="AF582" i="26"/>
  <c r="AG582" i="26"/>
  <c r="AC582" i="26" s="1"/>
  <c r="B583" i="26"/>
  <c r="J583" i="26"/>
  <c r="K583" i="26"/>
  <c r="L583" i="26"/>
  <c r="M583" i="26"/>
  <c r="N583" i="26"/>
  <c r="AD583" i="26"/>
  <c r="AE583" i="26"/>
  <c r="AF583" i="26"/>
  <c r="AG583" i="26"/>
  <c r="B584" i="26"/>
  <c r="J584" i="26"/>
  <c r="K584" i="26"/>
  <c r="L584" i="26"/>
  <c r="M584" i="26"/>
  <c r="N584" i="26"/>
  <c r="Y584" i="26" s="1"/>
  <c r="AD584" i="26"/>
  <c r="AE584" i="26"/>
  <c r="AF584" i="26"/>
  <c r="AG584" i="26"/>
  <c r="B585" i="26"/>
  <c r="J585" i="26"/>
  <c r="K585" i="26"/>
  <c r="L585" i="26"/>
  <c r="M585" i="26"/>
  <c r="N585" i="26"/>
  <c r="R585" i="26" s="1"/>
  <c r="AD585" i="26"/>
  <c r="AE585" i="26"/>
  <c r="AF585" i="26"/>
  <c r="AG585" i="26"/>
  <c r="B586" i="26"/>
  <c r="J586" i="26"/>
  <c r="K586" i="26"/>
  <c r="L586" i="26"/>
  <c r="M586" i="26"/>
  <c r="N586" i="26"/>
  <c r="R586" i="26"/>
  <c r="AD586" i="26"/>
  <c r="AE586" i="26"/>
  <c r="AF586" i="26"/>
  <c r="AG586" i="26"/>
  <c r="B587" i="26"/>
  <c r="J587" i="26"/>
  <c r="K587" i="26"/>
  <c r="L587" i="26"/>
  <c r="M587" i="26"/>
  <c r="N587" i="26"/>
  <c r="AD587" i="26"/>
  <c r="AE587" i="26"/>
  <c r="AF587" i="26"/>
  <c r="AG587" i="26"/>
  <c r="B588" i="26"/>
  <c r="J588" i="26"/>
  <c r="K588" i="26"/>
  <c r="L588" i="26"/>
  <c r="M588" i="26"/>
  <c r="N588" i="26"/>
  <c r="Y588" i="26" s="1"/>
  <c r="R588" i="26"/>
  <c r="AD588" i="26"/>
  <c r="AE588" i="26"/>
  <c r="AF588" i="26"/>
  <c r="AG588" i="26"/>
  <c r="B589" i="26"/>
  <c r="J589" i="26"/>
  <c r="K589" i="26"/>
  <c r="L589" i="26"/>
  <c r="M589" i="26"/>
  <c r="N589" i="26"/>
  <c r="R589" i="26" s="1"/>
  <c r="AD589" i="26"/>
  <c r="AE589" i="26"/>
  <c r="AF589" i="26"/>
  <c r="AG589" i="26"/>
  <c r="B590" i="26"/>
  <c r="J590" i="26"/>
  <c r="K590" i="26"/>
  <c r="L590" i="26"/>
  <c r="M590" i="26"/>
  <c r="N590" i="26"/>
  <c r="Y590" i="26" s="1"/>
  <c r="AD590" i="26"/>
  <c r="AE590" i="26"/>
  <c r="AF590" i="26"/>
  <c r="AG590" i="26"/>
  <c r="AC590" i="26" s="1"/>
  <c r="B591" i="26"/>
  <c r="J591" i="26"/>
  <c r="K591" i="26"/>
  <c r="L591" i="26"/>
  <c r="M591" i="26"/>
  <c r="N591" i="26"/>
  <c r="AD591" i="26"/>
  <c r="AE591" i="26"/>
  <c r="AF591" i="26"/>
  <c r="AG591" i="26"/>
  <c r="B592" i="26"/>
  <c r="J592" i="26"/>
  <c r="K592" i="26"/>
  <c r="L592" i="26"/>
  <c r="M592" i="26"/>
  <c r="N592" i="26"/>
  <c r="Y592" i="26" s="1"/>
  <c r="AD592" i="26"/>
  <c r="AE592" i="26"/>
  <c r="AF592" i="26"/>
  <c r="AG592" i="26"/>
  <c r="B593" i="26"/>
  <c r="J593" i="26"/>
  <c r="K593" i="26"/>
  <c r="L593" i="26"/>
  <c r="M593" i="26"/>
  <c r="N593" i="26"/>
  <c r="R593" i="26" s="1"/>
  <c r="AD593" i="26"/>
  <c r="AE593" i="26"/>
  <c r="AF593" i="26"/>
  <c r="V593" i="26" s="1"/>
  <c r="AG593" i="26"/>
  <c r="B594" i="26"/>
  <c r="J594" i="26"/>
  <c r="K594" i="26"/>
  <c r="L594" i="26"/>
  <c r="M594" i="26"/>
  <c r="N594" i="26"/>
  <c r="AD594" i="26"/>
  <c r="AE594" i="26"/>
  <c r="AF594" i="26"/>
  <c r="AG594" i="26"/>
  <c r="AC594" i="26" s="1"/>
  <c r="B595" i="26"/>
  <c r="J595" i="26"/>
  <c r="K595" i="26"/>
  <c r="L595" i="26"/>
  <c r="M595" i="26"/>
  <c r="N595" i="26"/>
  <c r="AD595" i="26"/>
  <c r="AE595" i="26"/>
  <c r="AF595" i="26"/>
  <c r="AG595" i="26"/>
  <c r="B596" i="26"/>
  <c r="J596" i="26"/>
  <c r="K596" i="26"/>
  <c r="L596" i="26"/>
  <c r="M596" i="26"/>
  <c r="N596" i="26"/>
  <c r="Y596" i="26" s="1"/>
  <c r="AD596" i="26"/>
  <c r="AE596" i="26"/>
  <c r="AF596" i="26"/>
  <c r="AG596" i="26"/>
  <c r="B597" i="26"/>
  <c r="J597" i="26"/>
  <c r="K597" i="26"/>
  <c r="L597" i="26"/>
  <c r="M597" i="26"/>
  <c r="N597" i="26"/>
  <c r="R597" i="26" s="1"/>
  <c r="AD597" i="26"/>
  <c r="AE597" i="26"/>
  <c r="AF597" i="26"/>
  <c r="V597" i="26" s="1"/>
  <c r="AG597" i="26"/>
  <c r="B598" i="26"/>
  <c r="J598" i="26"/>
  <c r="K598" i="26"/>
  <c r="L598" i="26"/>
  <c r="M598" i="26"/>
  <c r="N598" i="26"/>
  <c r="Y598" i="26" s="1"/>
  <c r="R598" i="26"/>
  <c r="AD598" i="26"/>
  <c r="AE598" i="26"/>
  <c r="AF598" i="26"/>
  <c r="AG598" i="26"/>
  <c r="B599" i="26"/>
  <c r="J599" i="26"/>
  <c r="K599" i="26"/>
  <c r="L599" i="26"/>
  <c r="M599" i="26"/>
  <c r="N599" i="26"/>
  <c r="AD599" i="26"/>
  <c r="AE599" i="26"/>
  <c r="AF599" i="26"/>
  <c r="AG599" i="26"/>
  <c r="B600" i="26"/>
  <c r="J600" i="26"/>
  <c r="K600" i="26"/>
  <c r="L600" i="26"/>
  <c r="M600" i="26"/>
  <c r="N600" i="26"/>
  <c r="Y600" i="26" s="1"/>
  <c r="AD600" i="26"/>
  <c r="AE600" i="26"/>
  <c r="AF600" i="26"/>
  <c r="V600" i="26" s="1"/>
  <c r="AG600" i="26"/>
  <c r="B601" i="26"/>
  <c r="J601" i="26"/>
  <c r="K601" i="26"/>
  <c r="L601" i="26"/>
  <c r="M601" i="26"/>
  <c r="N601" i="26"/>
  <c r="Y601" i="26" s="1"/>
  <c r="R601" i="26"/>
  <c r="AD601" i="26"/>
  <c r="AE601" i="26"/>
  <c r="AF601" i="26"/>
  <c r="AG601" i="26"/>
  <c r="B602" i="26"/>
  <c r="J602" i="26"/>
  <c r="K602" i="26"/>
  <c r="L602" i="26"/>
  <c r="M602" i="26"/>
  <c r="N602" i="26"/>
  <c r="R602" i="26" s="1"/>
  <c r="AD602" i="26"/>
  <c r="AE602" i="26"/>
  <c r="AF602" i="26"/>
  <c r="AG602" i="26"/>
  <c r="B603" i="26"/>
  <c r="J603" i="26"/>
  <c r="K603" i="26"/>
  <c r="L603" i="26"/>
  <c r="M603" i="26"/>
  <c r="N603" i="26"/>
  <c r="AD603" i="26"/>
  <c r="AE603" i="26"/>
  <c r="AF603" i="26"/>
  <c r="AG603" i="26"/>
  <c r="B604" i="26"/>
  <c r="J604" i="26"/>
  <c r="K604" i="26"/>
  <c r="L604" i="26"/>
  <c r="M604" i="26"/>
  <c r="N604" i="26"/>
  <c r="Y604" i="26" s="1"/>
  <c r="AD604" i="26"/>
  <c r="AE604" i="26"/>
  <c r="AF604" i="26"/>
  <c r="V604" i="26" s="1"/>
  <c r="AG604" i="26"/>
  <c r="B605" i="26"/>
  <c r="J605" i="26"/>
  <c r="K605" i="26"/>
  <c r="L605" i="26"/>
  <c r="M605" i="26"/>
  <c r="N605" i="26"/>
  <c r="R605" i="26" s="1"/>
  <c r="AD605" i="26"/>
  <c r="AE605" i="26"/>
  <c r="AF605" i="26"/>
  <c r="AG605" i="26"/>
  <c r="B606" i="26"/>
  <c r="J606" i="26"/>
  <c r="K606" i="26"/>
  <c r="L606" i="26"/>
  <c r="M606" i="26"/>
  <c r="N606" i="26"/>
  <c r="AD606" i="26"/>
  <c r="AE606" i="26"/>
  <c r="AF606" i="26"/>
  <c r="AG606" i="26"/>
  <c r="B607" i="26"/>
  <c r="J607" i="26"/>
  <c r="K607" i="26"/>
  <c r="L607" i="26"/>
  <c r="M607" i="26"/>
  <c r="N607" i="26"/>
  <c r="AD607" i="26"/>
  <c r="AE607" i="26"/>
  <c r="AF607" i="26"/>
  <c r="V607" i="26" s="1"/>
  <c r="AG607" i="26"/>
  <c r="B608" i="26"/>
  <c r="J608" i="26"/>
  <c r="K608" i="26"/>
  <c r="L608" i="26"/>
  <c r="M608" i="26"/>
  <c r="N608" i="26"/>
  <c r="Y608" i="26" s="1"/>
  <c r="AD608" i="26"/>
  <c r="AE608" i="26"/>
  <c r="AF608" i="26"/>
  <c r="AG608" i="26"/>
  <c r="B609" i="26"/>
  <c r="J609" i="26"/>
  <c r="K609" i="26"/>
  <c r="L609" i="26"/>
  <c r="M609" i="26"/>
  <c r="N609" i="26"/>
  <c r="AD609" i="26"/>
  <c r="AE609" i="26"/>
  <c r="AF609" i="26"/>
  <c r="AG609" i="26"/>
  <c r="B610" i="26"/>
  <c r="J610" i="26"/>
  <c r="K610" i="26"/>
  <c r="L610" i="26"/>
  <c r="M610" i="26"/>
  <c r="N610" i="26"/>
  <c r="R610" i="26"/>
  <c r="Y610" i="26"/>
  <c r="AD610" i="26"/>
  <c r="AE610" i="26"/>
  <c r="AF610" i="26"/>
  <c r="AG610" i="26"/>
  <c r="AC610" i="26" s="1"/>
  <c r="B611" i="26"/>
  <c r="J611" i="26"/>
  <c r="K611" i="26"/>
  <c r="L611" i="26"/>
  <c r="M611" i="26"/>
  <c r="N611" i="26"/>
  <c r="AD611" i="26"/>
  <c r="AE611" i="26"/>
  <c r="AF611" i="26"/>
  <c r="AG611" i="26"/>
  <c r="B612" i="26"/>
  <c r="J612" i="26"/>
  <c r="K612" i="26"/>
  <c r="L612" i="26"/>
  <c r="M612" i="26"/>
  <c r="N612" i="26"/>
  <c r="AD612" i="26"/>
  <c r="AE612" i="26"/>
  <c r="AF612" i="26"/>
  <c r="AG612" i="26"/>
  <c r="B613" i="26"/>
  <c r="J613" i="26"/>
  <c r="K613" i="26"/>
  <c r="L613" i="26"/>
  <c r="M613" i="26"/>
  <c r="N613" i="26"/>
  <c r="R613" i="26" s="1"/>
  <c r="Y613" i="26"/>
  <c r="AD613" i="26"/>
  <c r="AE613" i="26"/>
  <c r="AF613" i="26"/>
  <c r="V613" i="26" s="1"/>
  <c r="AG613" i="26"/>
  <c r="AC613" i="26" s="1"/>
  <c r="B614" i="26"/>
  <c r="J614" i="26"/>
  <c r="K614" i="26"/>
  <c r="L614" i="26"/>
  <c r="M614" i="26"/>
  <c r="N614" i="26"/>
  <c r="R614" i="26" s="1"/>
  <c r="AD614" i="26"/>
  <c r="AE614" i="26"/>
  <c r="AF614" i="26"/>
  <c r="AG614" i="26"/>
  <c r="B615" i="26"/>
  <c r="J615" i="26"/>
  <c r="K615" i="26"/>
  <c r="L615" i="26"/>
  <c r="M615" i="26"/>
  <c r="N615" i="26"/>
  <c r="R615" i="26" s="1"/>
  <c r="Y615" i="26"/>
  <c r="AD615" i="26"/>
  <c r="AE615" i="26"/>
  <c r="AF615" i="26"/>
  <c r="AG615" i="26"/>
  <c r="B616" i="26"/>
  <c r="J616" i="26"/>
  <c r="K616" i="26"/>
  <c r="L616" i="26"/>
  <c r="M616" i="26"/>
  <c r="N616" i="26"/>
  <c r="AD616" i="26"/>
  <c r="AE616" i="26"/>
  <c r="AF616" i="26"/>
  <c r="AG616" i="26"/>
  <c r="AC616" i="26" s="1"/>
  <c r="B617" i="26"/>
  <c r="J617" i="26"/>
  <c r="K617" i="26"/>
  <c r="L617" i="26"/>
  <c r="M617" i="26"/>
  <c r="N617" i="26"/>
  <c r="R617" i="26" s="1"/>
  <c r="Y617" i="26"/>
  <c r="AD617" i="26"/>
  <c r="AE617" i="26"/>
  <c r="AF617" i="26"/>
  <c r="AG617" i="26"/>
  <c r="B618" i="26"/>
  <c r="J618" i="26"/>
  <c r="K618" i="26"/>
  <c r="L618" i="26"/>
  <c r="M618" i="26"/>
  <c r="N618" i="26"/>
  <c r="R618" i="26" s="1"/>
  <c r="AD618" i="26"/>
  <c r="AE618" i="26"/>
  <c r="AF618" i="26"/>
  <c r="AG618" i="26"/>
  <c r="B619" i="26"/>
  <c r="J619" i="26"/>
  <c r="K619" i="26"/>
  <c r="L619" i="26"/>
  <c r="M619" i="26"/>
  <c r="N619" i="26"/>
  <c r="R619" i="26" s="1"/>
  <c r="AD619" i="26"/>
  <c r="AE619" i="26"/>
  <c r="AF619" i="26"/>
  <c r="V619" i="26" s="1"/>
  <c r="AG619" i="26"/>
  <c r="B620" i="26"/>
  <c r="J620" i="26"/>
  <c r="K620" i="26"/>
  <c r="L620" i="26"/>
  <c r="M620" i="26"/>
  <c r="N620" i="26"/>
  <c r="Y620" i="26" s="1"/>
  <c r="R620" i="26"/>
  <c r="AD620" i="26"/>
  <c r="AE620" i="26"/>
  <c r="AF620" i="26"/>
  <c r="AG620" i="26"/>
  <c r="B621" i="26"/>
  <c r="J621" i="26"/>
  <c r="K621" i="26"/>
  <c r="L621" i="26"/>
  <c r="M621" i="26"/>
  <c r="N621" i="26"/>
  <c r="R621" i="26" s="1"/>
  <c r="AD621" i="26"/>
  <c r="AE621" i="26"/>
  <c r="AF621" i="26"/>
  <c r="AG621" i="26"/>
  <c r="B622" i="26"/>
  <c r="J622" i="26"/>
  <c r="K622" i="26"/>
  <c r="L622" i="26"/>
  <c r="M622" i="26"/>
  <c r="N622" i="26"/>
  <c r="R622" i="26" s="1"/>
  <c r="AD622" i="26"/>
  <c r="AE622" i="26"/>
  <c r="AF622" i="26"/>
  <c r="AG622" i="26"/>
  <c r="B623" i="26"/>
  <c r="J623" i="26"/>
  <c r="K623" i="26"/>
  <c r="L623" i="26"/>
  <c r="M623" i="26"/>
  <c r="N623" i="26"/>
  <c r="R623" i="26" s="1"/>
  <c r="AD623" i="26"/>
  <c r="AE623" i="26"/>
  <c r="AF623" i="26"/>
  <c r="AG623" i="26"/>
  <c r="B624" i="26"/>
  <c r="J624" i="26"/>
  <c r="K624" i="26"/>
  <c r="L624" i="26"/>
  <c r="M624" i="26"/>
  <c r="N624" i="26"/>
  <c r="Y624" i="26" s="1"/>
  <c r="AD624" i="26"/>
  <c r="AE624" i="26"/>
  <c r="AF624" i="26"/>
  <c r="AG624" i="26"/>
  <c r="B625" i="26"/>
  <c r="J625" i="26"/>
  <c r="K625" i="26"/>
  <c r="L625" i="26"/>
  <c r="M625" i="26"/>
  <c r="N625" i="26"/>
  <c r="Y625" i="26" s="1"/>
  <c r="R625" i="26"/>
  <c r="AD625" i="26"/>
  <c r="AE625" i="26"/>
  <c r="AF625" i="26"/>
  <c r="AG625" i="26"/>
  <c r="B626" i="26"/>
  <c r="J626" i="26"/>
  <c r="K626" i="26"/>
  <c r="L626" i="26"/>
  <c r="M626" i="26"/>
  <c r="N626" i="26"/>
  <c r="R626" i="26" s="1"/>
  <c r="AD626" i="26"/>
  <c r="AE626" i="26"/>
  <c r="AF626" i="26"/>
  <c r="AG626" i="26"/>
  <c r="B627" i="26"/>
  <c r="J627" i="26"/>
  <c r="K627" i="26"/>
  <c r="L627" i="26"/>
  <c r="M627" i="26"/>
  <c r="N627" i="26"/>
  <c r="R627" i="26" s="1"/>
  <c r="AD627" i="26"/>
  <c r="AE627" i="26"/>
  <c r="AF627" i="26"/>
  <c r="AG627" i="26"/>
  <c r="B628" i="26"/>
  <c r="J628" i="26"/>
  <c r="K628" i="26"/>
  <c r="L628" i="26"/>
  <c r="M628" i="26"/>
  <c r="N628" i="26"/>
  <c r="AD628" i="26"/>
  <c r="AE628" i="26"/>
  <c r="AF628" i="26"/>
  <c r="AG628" i="26"/>
  <c r="B629" i="26"/>
  <c r="J629" i="26"/>
  <c r="K629" i="26"/>
  <c r="L629" i="26"/>
  <c r="M629" i="26"/>
  <c r="N629" i="26"/>
  <c r="R629" i="26" s="1"/>
  <c r="AD629" i="26"/>
  <c r="AE629" i="26"/>
  <c r="AF629" i="26"/>
  <c r="V629" i="26" s="1"/>
  <c r="AG629" i="26"/>
  <c r="B630" i="26"/>
  <c r="J630" i="26"/>
  <c r="K630" i="26"/>
  <c r="L630" i="26"/>
  <c r="M630" i="26"/>
  <c r="N630" i="26"/>
  <c r="Y630" i="26" s="1"/>
  <c r="R630" i="26"/>
  <c r="AD630" i="26"/>
  <c r="AE630" i="26"/>
  <c r="AF630" i="26"/>
  <c r="AG630" i="26"/>
  <c r="B631" i="26"/>
  <c r="J631" i="26"/>
  <c r="K631" i="26"/>
  <c r="L631" i="26"/>
  <c r="M631" i="26"/>
  <c r="N631" i="26"/>
  <c r="R631" i="26" s="1"/>
  <c r="AD631" i="26"/>
  <c r="AE631" i="26"/>
  <c r="AF631" i="26"/>
  <c r="AG631" i="26"/>
  <c r="B632" i="26"/>
  <c r="J632" i="26"/>
  <c r="K632" i="26"/>
  <c r="L632" i="26"/>
  <c r="M632" i="26"/>
  <c r="N632" i="26"/>
  <c r="AD632" i="26"/>
  <c r="AE632" i="26"/>
  <c r="AF632" i="26"/>
  <c r="AG632" i="26"/>
  <c r="B633" i="26"/>
  <c r="J633" i="26"/>
  <c r="K633" i="26"/>
  <c r="L633" i="26"/>
  <c r="M633" i="26"/>
  <c r="N633" i="26"/>
  <c r="R633" i="26" s="1"/>
  <c r="AD633" i="26"/>
  <c r="AE633" i="26"/>
  <c r="AF633" i="26"/>
  <c r="AG633" i="26"/>
  <c r="B634" i="26"/>
  <c r="J634" i="26"/>
  <c r="K634" i="26"/>
  <c r="L634" i="26"/>
  <c r="M634" i="26"/>
  <c r="N634" i="26"/>
  <c r="R634" i="26" s="1"/>
  <c r="Y634" i="26"/>
  <c r="AD634" i="26"/>
  <c r="AE634" i="26"/>
  <c r="AF634" i="26"/>
  <c r="AG634" i="26"/>
  <c r="B635" i="26"/>
  <c r="J635" i="26"/>
  <c r="K635" i="26"/>
  <c r="L635" i="26"/>
  <c r="M635" i="26"/>
  <c r="N635" i="26"/>
  <c r="R635" i="26" s="1"/>
  <c r="AD635" i="26"/>
  <c r="AE635" i="26"/>
  <c r="AF635" i="26"/>
  <c r="AG635" i="26"/>
  <c r="B636" i="26"/>
  <c r="J636" i="26"/>
  <c r="K636" i="26"/>
  <c r="L636" i="26"/>
  <c r="M636" i="26"/>
  <c r="N636" i="26"/>
  <c r="Y636" i="26" s="1"/>
  <c r="AD636" i="26"/>
  <c r="AE636" i="26"/>
  <c r="AF636" i="26"/>
  <c r="V636" i="26" s="1"/>
  <c r="AG636" i="26"/>
  <c r="AC636" i="26" s="1"/>
  <c r="B637" i="26"/>
  <c r="J637" i="26"/>
  <c r="K637" i="26"/>
  <c r="L637" i="26"/>
  <c r="M637" i="26"/>
  <c r="N637" i="26"/>
  <c r="R637" i="26" s="1"/>
  <c r="Y637" i="26"/>
  <c r="AD637" i="26"/>
  <c r="AE637" i="26"/>
  <c r="AF637" i="26"/>
  <c r="AG637" i="26"/>
  <c r="B638" i="26"/>
  <c r="J638" i="26"/>
  <c r="K638" i="26"/>
  <c r="L638" i="26"/>
  <c r="M638" i="26"/>
  <c r="N638" i="26"/>
  <c r="R638" i="26" s="1"/>
  <c r="AD638" i="26"/>
  <c r="AE638" i="26"/>
  <c r="AF638" i="26"/>
  <c r="AG638" i="26"/>
  <c r="B639" i="26"/>
  <c r="J639" i="26"/>
  <c r="K639" i="26"/>
  <c r="L639" i="26"/>
  <c r="M639" i="26"/>
  <c r="N639" i="26"/>
  <c r="R639" i="26" s="1"/>
  <c r="AD639" i="26"/>
  <c r="AE639" i="26"/>
  <c r="AF639" i="26"/>
  <c r="AG639" i="26"/>
  <c r="B640" i="26"/>
  <c r="J640" i="26"/>
  <c r="K640" i="26"/>
  <c r="L640" i="26"/>
  <c r="M640" i="26"/>
  <c r="N640" i="26"/>
  <c r="Y640" i="26" s="1"/>
  <c r="AD640" i="26"/>
  <c r="AE640" i="26"/>
  <c r="AF640" i="26"/>
  <c r="V640" i="26" s="1"/>
  <c r="AG640" i="26"/>
  <c r="B641" i="26"/>
  <c r="J641" i="26"/>
  <c r="K641" i="26"/>
  <c r="L641" i="26"/>
  <c r="M641" i="26"/>
  <c r="N641" i="26"/>
  <c r="R641" i="26" s="1"/>
  <c r="AD641" i="26"/>
  <c r="AE641" i="26"/>
  <c r="AF641" i="26"/>
  <c r="AG641" i="26"/>
  <c r="B642" i="26"/>
  <c r="J642" i="26"/>
  <c r="K642" i="26"/>
  <c r="L642" i="26"/>
  <c r="M642" i="26"/>
  <c r="N642" i="26"/>
  <c r="R642" i="26" s="1"/>
  <c r="AD642" i="26"/>
  <c r="AE642" i="26"/>
  <c r="AF642" i="26"/>
  <c r="AG642" i="26"/>
  <c r="B643" i="26"/>
  <c r="J643" i="26"/>
  <c r="K643" i="26"/>
  <c r="L643" i="26"/>
  <c r="M643" i="26"/>
  <c r="N643" i="26"/>
  <c r="R643" i="26" s="1"/>
  <c r="AD643" i="26"/>
  <c r="AE643" i="26"/>
  <c r="AF643" i="26"/>
  <c r="AG643" i="26"/>
  <c r="AC643" i="26" s="1"/>
  <c r="B644" i="26"/>
  <c r="J644" i="26"/>
  <c r="K644" i="26"/>
  <c r="L644" i="26"/>
  <c r="M644" i="26"/>
  <c r="N644" i="26"/>
  <c r="AD644" i="26"/>
  <c r="AE644" i="26"/>
  <c r="AF644" i="26"/>
  <c r="V644" i="26" s="1"/>
  <c r="AG644" i="26"/>
  <c r="B645" i="26"/>
  <c r="J645" i="26"/>
  <c r="K645" i="26"/>
  <c r="L645" i="26"/>
  <c r="M645" i="26"/>
  <c r="N645" i="26"/>
  <c r="Y645" i="26" s="1"/>
  <c r="R645" i="26"/>
  <c r="AD645" i="26"/>
  <c r="AE645" i="26"/>
  <c r="AF645" i="26"/>
  <c r="AG645" i="26"/>
  <c r="B646" i="26"/>
  <c r="J646" i="26"/>
  <c r="K646" i="26"/>
  <c r="L646" i="26"/>
  <c r="M646" i="26"/>
  <c r="N646" i="26"/>
  <c r="R646" i="26" s="1"/>
  <c r="AD646" i="26"/>
  <c r="AE646" i="26"/>
  <c r="AF646" i="26"/>
  <c r="AG646" i="26"/>
  <c r="AC646" i="26" s="1"/>
  <c r="B647" i="26"/>
  <c r="J647" i="26"/>
  <c r="K647" i="26"/>
  <c r="L647" i="26"/>
  <c r="M647" i="26"/>
  <c r="N647" i="26"/>
  <c r="R647" i="26" s="1"/>
  <c r="AD647" i="26"/>
  <c r="AE647" i="26"/>
  <c r="AF647" i="26"/>
  <c r="AG647" i="26"/>
  <c r="B648" i="26"/>
  <c r="J648" i="26"/>
  <c r="K648" i="26"/>
  <c r="L648" i="26"/>
  <c r="M648" i="26"/>
  <c r="N648" i="26"/>
  <c r="AD648" i="26"/>
  <c r="AE648" i="26"/>
  <c r="AF648" i="26"/>
  <c r="AG648" i="26"/>
  <c r="B649" i="26"/>
  <c r="J649" i="26"/>
  <c r="K649" i="26"/>
  <c r="L649" i="26"/>
  <c r="M649" i="26"/>
  <c r="N649" i="26"/>
  <c r="AD649" i="26"/>
  <c r="AE649" i="26"/>
  <c r="AF649" i="26"/>
  <c r="AG649" i="26"/>
  <c r="B650" i="26"/>
  <c r="J650" i="26"/>
  <c r="K650" i="26"/>
  <c r="L650" i="26"/>
  <c r="M650" i="26"/>
  <c r="N650" i="26"/>
  <c r="R650" i="26" s="1"/>
  <c r="Y650" i="26"/>
  <c r="AD650" i="26"/>
  <c r="AE650" i="26"/>
  <c r="AF650" i="26"/>
  <c r="AG650" i="26"/>
  <c r="AC650" i="26" s="1"/>
  <c r="B651" i="26"/>
  <c r="J651" i="26"/>
  <c r="K651" i="26"/>
  <c r="L651" i="26"/>
  <c r="M651" i="26"/>
  <c r="N651" i="26"/>
  <c r="AD651" i="26"/>
  <c r="AE651" i="26"/>
  <c r="AF651" i="26"/>
  <c r="AG651" i="26"/>
  <c r="B652" i="26"/>
  <c r="J652" i="26"/>
  <c r="K652" i="26"/>
  <c r="L652" i="26"/>
  <c r="M652" i="26"/>
  <c r="N652" i="26"/>
  <c r="Y652" i="26" s="1"/>
  <c r="AD652" i="26"/>
  <c r="AE652" i="26"/>
  <c r="AF652" i="26"/>
  <c r="AG652" i="26"/>
  <c r="B653" i="26"/>
  <c r="J653" i="26"/>
  <c r="K653" i="26"/>
  <c r="L653" i="26"/>
  <c r="M653" i="26"/>
  <c r="N653" i="26"/>
  <c r="R653" i="26" s="1"/>
  <c r="AD653" i="26"/>
  <c r="AE653" i="26"/>
  <c r="AF653" i="26"/>
  <c r="V653" i="26" s="1"/>
  <c r="AG653" i="26"/>
  <c r="B654" i="26"/>
  <c r="J654" i="26"/>
  <c r="K654" i="26"/>
  <c r="L654" i="26"/>
  <c r="M654" i="26"/>
  <c r="N654" i="26"/>
  <c r="Y654" i="26" s="1"/>
  <c r="R654" i="26"/>
  <c r="AD654" i="26"/>
  <c r="AE654" i="26"/>
  <c r="AF654" i="26"/>
  <c r="AG654" i="26"/>
  <c r="B655" i="26"/>
  <c r="J655" i="26"/>
  <c r="K655" i="26"/>
  <c r="L655" i="26"/>
  <c r="M655" i="26"/>
  <c r="N655" i="26"/>
  <c r="R655" i="26" s="1"/>
  <c r="AD655" i="26"/>
  <c r="AE655" i="26"/>
  <c r="AF655" i="26"/>
  <c r="AG655" i="26"/>
  <c r="AC655" i="26" s="1"/>
  <c r="B656" i="26"/>
  <c r="J656" i="26"/>
  <c r="K656" i="26"/>
  <c r="L656" i="26"/>
  <c r="M656" i="26"/>
  <c r="N656" i="26"/>
  <c r="Y656" i="26" s="1"/>
  <c r="AD656" i="26"/>
  <c r="AE656" i="26"/>
  <c r="AF656" i="26"/>
  <c r="AG656" i="26"/>
  <c r="B657" i="26"/>
  <c r="J657" i="26"/>
  <c r="K657" i="26"/>
  <c r="L657" i="26"/>
  <c r="M657" i="26"/>
  <c r="N657" i="26"/>
  <c r="AD657" i="26"/>
  <c r="AE657" i="26"/>
  <c r="AF657" i="26"/>
  <c r="AG657" i="26"/>
  <c r="B658" i="26"/>
  <c r="J658" i="26"/>
  <c r="K658" i="26"/>
  <c r="L658" i="26"/>
  <c r="M658" i="26"/>
  <c r="N658" i="26"/>
  <c r="AD658" i="26"/>
  <c r="AE658" i="26"/>
  <c r="AF658" i="26"/>
  <c r="AG658" i="26"/>
  <c r="B659" i="26"/>
  <c r="J659" i="26"/>
  <c r="K659" i="26"/>
  <c r="L659" i="26"/>
  <c r="M659" i="26"/>
  <c r="N659" i="26"/>
  <c r="R659" i="26" s="1"/>
  <c r="AD659" i="26"/>
  <c r="AE659" i="26"/>
  <c r="AF659" i="26"/>
  <c r="AG659" i="26"/>
  <c r="AC659" i="26" s="1"/>
  <c r="B660" i="26"/>
  <c r="J660" i="26"/>
  <c r="K660" i="26"/>
  <c r="L660" i="26"/>
  <c r="M660" i="26"/>
  <c r="N660" i="26"/>
  <c r="AD660" i="26"/>
  <c r="AE660" i="26"/>
  <c r="AF660" i="26"/>
  <c r="AG660" i="26"/>
  <c r="B661" i="26"/>
  <c r="J661" i="26"/>
  <c r="K661" i="26"/>
  <c r="L661" i="26"/>
  <c r="M661" i="26"/>
  <c r="N661" i="26"/>
  <c r="AD661" i="26"/>
  <c r="AE661" i="26"/>
  <c r="AF661" i="26"/>
  <c r="AG661" i="26"/>
  <c r="B662" i="26"/>
  <c r="J662" i="26"/>
  <c r="K662" i="26"/>
  <c r="L662" i="26"/>
  <c r="M662" i="26"/>
  <c r="N662" i="26"/>
  <c r="R662" i="26" s="1"/>
  <c r="Y662" i="26"/>
  <c r="AD662" i="26"/>
  <c r="AE662" i="26"/>
  <c r="AF662" i="26"/>
  <c r="AG662" i="26"/>
  <c r="AC662" i="26" s="1"/>
  <c r="B663" i="26"/>
  <c r="J663" i="26"/>
  <c r="K663" i="26"/>
  <c r="L663" i="26"/>
  <c r="M663" i="26"/>
  <c r="N663" i="26"/>
  <c r="AD663" i="26"/>
  <c r="AE663" i="26"/>
  <c r="AF663" i="26"/>
  <c r="AG663" i="26"/>
  <c r="B664" i="26"/>
  <c r="J664" i="26"/>
  <c r="K664" i="26"/>
  <c r="L664" i="26"/>
  <c r="M664" i="26"/>
  <c r="N664" i="26"/>
  <c r="AD664" i="26"/>
  <c r="AE664" i="26"/>
  <c r="AF664" i="26"/>
  <c r="AG664" i="26"/>
  <c r="B665" i="26"/>
  <c r="J665" i="26"/>
  <c r="K665" i="26"/>
  <c r="L665" i="26"/>
  <c r="M665" i="26"/>
  <c r="N665" i="26"/>
  <c r="R665" i="26" s="1"/>
  <c r="AD665" i="26"/>
  <c r="AE665" i="26"/>
  <c r="AF665" i="26"/>
  <c r="AG665" i="26"/>
  <c r="B666" i="26"/>
  <c r="J666" i="26"/>
  <c r="K666" i="26"/>
  <c r="L666" i="26"/>
  <c r="M666" i="26"/>
  <c r="N666" i="26"/>
  <c r="Y666" i="26" s="1"/>
  <c r="AD666" i="26"/>
  <c r="AE666" i="26"/>
  <c r="AF666" i="26"/>
  <c r="AG666" i="26"/>
  <c r="B667" i="26"/>
  <c r="J667" i="26"/>
  <c r="K667" i="26"/>
  <c r="L667" i="26"/>
  <c r="M667" i="26"/>
  <c r="N667" i="26"/>
  <c r="R667" i="26" s="1"/>
  <c r="AD667" i="26"/>
  <c r="AE667" i="26"/>
  <c r="AF667" i="26"/>
  <c r="AG667" i="26"/>
  <c r="AC667" i="26" s="1"/>
  <c r="B668" i="26"/>
  <c r="J668" i="26"/>
  <c r="K668" i="26"/>
  <c r="L668" i="26"/>
  <c r="M668" i="26"/>
  <c r="N668" i="26"/>
  <c r="Y668" i="26" s="1"/>
  <c r="AD668" i="26"/>
  <c r="AE668" i="26"/>
  <c r="AF668" i="26"/>
  <c r="V668" i="26" s="1"/>
  <c r="AG668" i="26"/>
  <c r="B669" i="26"/>
  <c r="J669" i="26"/>
  <c r="K669" i="26"/>
  <c r="L669" i="26"/>
  <c r="M669" i="26"/>
  <c r="N669" i="26"/>
  <c r="R669" i="26" s="1"/>
  <c r="AD669" i="26"/>
  <c r="AE669" i="26"/>
  <c r="AF669" i="26"/>
  <c r="AG669" i="26"/>
  <c r="B670" i="26"/>
  <c r="J670" i="26"/>
  <c r="K670" i="26"/>
  <c r="L670" i="26"/>
  <c r="M670" i="26"/>
  <c r="N670" i="26"/>
  <c r="AD670" i="26"/>
  <c r="AE670" i="26"/>
  <c r="AF670" i="26"/>
  <c r="AG670" i="26"/>
  <c r="B671" i="26"/>
  <c r="J671" i="26"/>
  <c r="K671" i="26"/>
  <c r="L671" i="26"/>
  <c r="M671" i="26"/>
  <c r="N671" i="26"/>
  <c r="R671" i="26" s="1"/>
  <c r="AD671" i="26"/>
  <c r="AE671" i="26"/>
  <c r="AF671" i="26"/>
  <c r="V671" i="26" s="1"/>
  <c r="AG671" i="26"/>
  <c r="AC671" i="26" s="1"/>
  <c r="B672" i="26"/>
  <c r="J672" i="26"/>
  <c r="K672" i="26"/>
  <c r="L672" i="26"/>
  <c r="M672" i="26"/>
  <c r="N672" i="26"/>
  <c r="Y672" i="26" s="1"/>
  <c r="AD672" i="26"/>
  <c r="AE672" i="26"/>
  <c r="AF672" i="26"/>
  <c r="AG672" i="26"/>
  <c r="B673" i="26"/>
  <c r="J673" i="26"/>
  <c r="K673" i="26"/>
  <c r="L673" i="26"/>
  <c r="M673" i="26"/>
  <c r="N673" i="26"/>
  <c r="AD673" i="26"/>
  <c r="AE673" i="26"/>
  <c r="AF673" i="26"/>
  <c r="AG673" i="26"/>
  <c r="B674" i="26"/>
  <c r="J674" i="26"/>
  <c r="K674" i="26"/>
  <c r="L674" i="26"/>
  <c r="M674" i="26"/>
  <c r="N674" i="26"/>
  <c r="AD674" i="26"/>
  <c r="AE674" i="26"/>
  <c r="AF674" i="26"/>
  <c r="AG674" i="26"/>
  <c r="B675" i="26"/>
  <c r="J675" i="26"/>
  <c r="K675" i="26"/>
  <c r="L675" i="26"/>
  <c r="M675" i="26"/>
  <c r="N675" i="26"/>
  <c r="R675" i="26" s="1"/>
  <c r="AD675" i="26"/>
  <c r="AE675" i="26"/>
  <c r="AF675" i="26"/>
  <c r="AG675" i="26"/>
  <c r="B676" i="26"/>
  <c r="J676" i="26"/>
  <c r="K676" i="26"/>
  <c r="L676" i="26"/>
  <c r="M676" i="26"/>
  <c r="N676" i="26"/>
  <c r="AD676" i="26"/>
  <c r="AE676" i="26"/>
  <c r="AF676" i="26"/>
  <c r="AG676" i="26"/>
  <c r="B677" i="26"/>
  <c r="J677" i="26"/>
  <c r="K677" i="26"/>
  <c r="L677" i="26"/>
  <c r="M677" i="26"/>
  <c r="N677" i="26"/>
  <c r="R677" i="26" s="1"/>
  <c r="AD677" i="26"/>
  <c r="AE677" i="26"/>
  <c r="AF677" i="26"/>
  <c r="AG677" i="26"/>
  <c r="B678" i="26"/>
  <c r="J678" i="26"/>
  <c r="K678" i="26"/>
  <c r="L678" i="26"/>
  <c r="M678" i="26"/>
  <c r="N678" i="26"/>
  <c r="R678" i="26" s="1"/>
  <c r="AD678" i="26"/>
  <c r="AE678" i="26"/>
  <c r="AF678" i="26"/>
  <c r="AG678" i="26"/>
  <c r="B679" i="26"/>
  <c r="J679" i="26"/>
  <c r="K679" i="26"/>
  <c r="L679" i="26"/>
  <c r="M679" i="26"/>
  <c r="N679" i="26"/>
  <c r="R679" i="26" s="1"/>
  <c r="AD679" i="26"/>
  <c r="AE679" i="26"/>
  <c r="AF679" i="26"/>
  <c r="AG679" i="26"/>
  <c r="B680" i="26"/>
  <c r="J680" i="26"/>
  <c r="K680" i="26"/>
  <c r="L680" i="26"/>
  <c r="M680" i="26"/>
  <c r="N680" i="26"/>
  <c r="AD680" i="26"/>
  <c r="AE680" i="26"/>
  <c r="AF680" i="26"/>
  <c r="AG680" i="26"/>
  <c r="B681" i="26"/>
  <c r="J681" i="26"/>
  <c r="K681" i="26"/>
  <c r="L681" i="26"/>
  <c r="M681" i="26"/>
  <c r="N681" i="26"/>
  <c r="R681" i="26" s="1"/>
  <c r="AD681" i="26"/>
  <c r="AE681" i="26"/>
  <c r="AF681" i="26"/>
  <c r="AG681" i="26"/>
  <c r="B682" i="26"/>
  <c r="J682" i="26"/>
  <c r="K682" i="26"/>
  <c r="L682" i="26"/>
  <c r="M682" i="26"/>
  <c r="N682" i="26"/>
  <c r="R682" i="26" s="1"/>
  <c r="Y682" i="26"/>
  <c r="AD682" i="26"/>
  <c r="AE682" i="26"/>
  <c r="AF682" i="26"/>
  <c r="AG682" i="26"/>
  <c r="B683" i="26"/>
  <c r="J683" i="26"/>
  <c r="K683" i="26"/>
  <c r="L683" i="26"/>
  <c r="M683" i="26"/>
  <c r="N683" i="26"/>
  <c r="R683" i="26" s="1"/>
  <c r="AD683" i="26"/>
  <c r="AE683" i="26"/>
  <c r="AF683" i="26"/>
  <c r="AG683" i="26"/>
  <c r="B684" i="26"/>
  <c r="J684" i="26"/>
  <c r="K684" i="26"/>
  <c r="L684" i="26"/>
  <c r="M684" i="26"/>
  <c r="N684" i="26"/>
  <c r="Y684" i="26" s="1"/>
  <c r="AD684" i="26"/>
  <c r="AE684" i="26"/>
  <c r="AF684" i="26"/>
  <c r="AG684" i="26"/>
  <c r="B685" i="26"/>
  <c r="J685" i="26"/>
  <c r="K685" i="26"/>
  <c r="L685" i="26"/>
  <c r="M685" i="26"/>
  <c r="N685" i="26"/>
  <c r="R685" i="26" s="1"/>
  <c r="AD685" i="26"/>
  <c r="AE685" i="26"/>
  <c r="AF685" i="26"/>
  <c r="AG685" i="26"/>
  <c r="AC685" i="26" s="1"/>
  <c r="B686" i="26"/>
  <c r="J686" i="26"/>
  <c r="K686" i="26"/>
  <c r="L686" i="26"/>
  <c r="M686" i="26"/>
  <c r="N686" i="26"/>
  <c r="Y686" i="26" s="1"/>
  <c r="AD686" i="26"/>
  <c r="AE686" i="26"/>
  <c r="AF686" i="26"/>
  <c r="AG686" i="26"/>
  <c r="B687" i="26"/>
  <c r="J687" i="26"/>
  <c r="K687" i="26"/>
  <c r="L687" i="26"/>
  <c r="M687" i="26"/>
  <c r="N687" i="26"/>
  <c r="R687" i="26" s="1"/>
  <c r="AD687" i="26"/>
  <c r="AE687" i="26"/>
  <c r="AF687" i="26"/>
  <c r="AG687" i="26"/>
  <c r="B688" i="26"/>
  <c r="J688" i="26"/>
  <c r="K688" i="26"/>
  <c r="L688" i="26"/>
  <c r="M688" i="26"/>
  <c r="N688" i="26"/>
  <c r="Y688" i="26" s="1"/>
  <c r="AD688" i="26"/>
  <c r="AE688" i="26"/>
  <c r="AF688" i="26"/>
  <c r="AG688" i="26"/>
  <c r="AC688" i="26" s="1"/>
  <c r="B689" i="26"/>
  <c r="J689" i="26"/>
  <c r="K689" i="26"/>
  <c r="L689" i="26"/>
  <c r="M689" i="26"/>
  <c r="N689" i="26"/>
  <c r="Y689" i="26" s="1"/>
  <c r="AD689" i="26"/>
  <c r="AE689" i="26"/>
  <c r="AF689" i="26"/>
  <c r="AG689" i="26"/>
  <c r="B690" i="26"/>
  <c r="J690" i="26"/>
  <c r="K690" i="26"/>
  <c r="L690" i="26"/>
  <c r="M690" i="26"/>
  <c r="N690" i="26"/>
  <c r="Y690" i="26" s="1"/>
  <c r="R690" i="26"/>
  <c r="AD690" i="26"/>
  <c r="AE690" i="26"/>
  <c r="AF690" i="26"/>
  <c r="AG690" i="26"/>
  <c r="B691" i="26"/>
  <c r="J691" i="26"/>
  <c r="K691" i="26"/>
  <c r="L691" i="26"/>
  <c r="M691" i="26"/>
  <c r="N691" i="26"/>
  <c r="R691" i="26" s="1"/>
  <c r="AD691" i="26"/>
  <c r="AE691" i="26"/>
  <c r="AF691" i="26"/>
  <c r="V691" i="26" s="1"/>
  <c r="AG691" i="26"/>
  <c r="B692" i="26"/>
  <c r="J692" i="26"/>
  <c r="K692" i="26"/>
  <c r="L692" i="26"/>
  <c r="M692" i="26"/>
  <c r="N692" i="26"/>
  <c r="Y692" i="26" s="1"/>
  <c r="AD692" i="26"/>
  <c r="AE692" i="26"/>
  <c r="AF692" i="26"/>
  <c r="AG692" i="26"/>
  <c r="B693" i="26"/>
  <c r="J693" i="26"/>
  <c r="K693" i="26"/>
  <c r="L693" i="26"/>
  <c r="M693" i="26"/>
  <c r="N693" i="26"/>
  <c r="Y693" i="26" s="1"/>
  <c r="R693" i="26"/>
  <c r="AD693" i="26"/>
  <c r="AE693" i="26"/>
  <c r="AF693" i="26"/>
  <c r="AG693" i="26"/>
  <c r="B694" i="26"/>
  <c r="J694" i="26"/>
  <c r="K694" i="26"/>
  <c r="L694" i="26"/>
  <c r="M694" i="26"/>
  <c r="N694" i="26"/>
  <c r="Y694" i="26" s="1"/>
  <c r="AD694" i="26"/>
  <c r="AE694" i="26"/>
  <c r="AF694" i="26"/>
  <c r="AG694" i="26"/>
  <c r="B695" i="26"/>
  <c r="J695" i="26"/>
  <c r="K695" i="26"/>
  <c r="L695" i="26"/>
  <c r="M695" i="26"/>
  <c r="N695" i="26"/>
  <c r="R695" i="26" s="1"/>
  <c r="AD695" i="26"/>
  <c r="AE695" i="26"/>
  <c r="AF695" i="26"/>
  <c r="AG695" i="26"/>
  <c r="B696" i="26"/>
  <c r="J696" i="26"/>
  <c r="K696" i="26"/>
  <c r="L696" i="26"/>
  <c r="M696" i="26"/>
  <c r="N696" i="26"/>
  <c r="AD696" i="26"/>
  <c r="AE696" i="26"/>
  <c r="AF696" i="26"/>
  <c r="AG696" i="26"/>
  <c r="B697" i="26"/>
  <c r="J697" i="26"/>
  <c r="K697" i="26"/>
  <c r="L697" i="26"/>
  <c r="M697" i="26"/>
  <c r="N697" i="26"/>
  <c r="R697" i="26" s="1"/>
  <c r="AD697" i="26"/>
  <c r="AE697" i="26"/>
  <c r="AF697" i="26"/>
  <c r="V697" i="26" s="1"/>
  <c r="AG697" i="26"/>
  <c r="B698" i="26"/>
  <c r="J698" i="26"/>
  <c r="K698" i="26"/>
  <c r="L698" i="26"/>
  <c r="M698" i="26"/>
  <c r="N698" i="26"/>
  <c r="Y698" i="26" s="1"/>
  <c r="AD698" i="26"/>
  <c r="AE698" i="26"/>
  <c r="AF698" i="26"/>
  <c r="AG698" i="26"/>
  <c r="B699" i="26"/>
  <c r="J699" i="26"/>
  <c r="K699" i="26"/>
  <c r="L699" i="26"/>
  <c r="M699" i="26"/>
  <c r="N699" i="26"/>
  <c r="R699" i="26" s="1"/>
  <c r="AD699" i="26"/>
  <c r="AE699" i="26"/>
  <c r="AF699" i="26"/>
  <c r="AG699" i="26"/>
  <c r="B700" i="26"/>
  <c r="J700" i="26"/>
  <c r="K700" i="26"/>
  <c r="L700" i="26"/>
  <c r="M700" i="26"/>
  <c r="N700" i="26"/>
  <c r="Y700" i="26" s="1"/>
  <c r="AD700" i="26"/>
  <c r="AE700" i="26"/>
  <c r="AF700" i="26"/>
  <c r="AG700" i="26"/>
  <c r="B701" i="26"/>
  <c r="J701" i="26"/>
  <c r="K701" i="26"/>
  <c r="L701" i="26"/>
  <c r="M701" i="26"/>
  <c r="N701" i="26"/>
  <c r="Y701" i="26" s="1"/>
  <c r="AD701" i="26"/>
  <c r="AE701" i="26"/>
  <c r="AF701" i="26"/>
  <c r="AG701" i="26"/>
  <c r="B702" i="26"/>
  <c r="J702" i="26"/>
  <c r="K702" i="26"/>
  <c r="L702" i="26"/>
  <c r="M702" i="26"/>
  <c r="N702" i="26"/>
  <c r="Y702" i="26" s="1"/>
  <c r="AD702" i="26"/>
  <c r="AE702" i="26"/>
  <c r="AF702" i="26"/>
  <c r="AG702" i="26"/>
  <c r="AC702" i="26" s="1"/>
  <c r="B703" i="26"/>
  <c r="J703" i="26"/>
  <c r="K703" i="26"/>
  <c r="L703" i="26"/>
  <c r="M703" i="26"/>
  <c r="N703" i="26"/>
  <c r="R703" i="26" s="1"/>
  <c r="AD703" i="26"/>
  <c r="AE703" i="26"/>
  <c r="AF703" i="26"/>
  <c r="V703" i="26" s="1"/>
  <c r="AG703" i="26"/>
  <c r="B704" i="26"/>
  <c r="J704" i="26"/>
  <c r="K704" i="26"/>
  <c r="L704" i="26"/>
  <c r="M704" i="26"/>
  <c r="N704" i="26"/>
  <c r="Y704" i="26" s="1"/>
  <c r="R704" i="26"/>
  <c r="AD704" i="26"/>
  <c r="AE704" i="26"/>
  <c r="AF704" i="26"/>
  <c r="AG704" i="26"/>
  <c r="B705" i="26"/>
  <c r="J705" i="26"/>
  <c r="K705" i="26"/>
  <c r="L705" i="26"/>
  <c r="M705" i="26"/>
  <c r="N705" i="26"/>
  <c r="R705" i="26" s="1"/>
  <c r="AD705" i="26"/>
  <c r="AE705" i="26"/>
  <c r="AF705" i="26"/>
  <c r="AG705" i="26"/>
  <c r="AC705" i="26" s="1"/>
  <c r="B706" i="26"/>
  <c r="J706" i="26"/>
  <c r="K706" i="26"/>
  <c r="L706" i="26"/>
  <c r="M706" i="26"/>
  <c r="N706" i="26"/>
  <c r="R706" i="26"/>
  <c r="Y706" i="26"/>
  <c r="AD706" i="26"/>
  <c r="AE706" i="26"/>
  <c r="AF706" i="26"/>
  <c r="AG706" i="26"/>
  <c r="B707" i="26"/>
  <c r="J707" i="26"/>
  <c r="K707" i="26"/>
  <c r="L707" i="26"/>
  <c r="M707" i="26"/>
  <c r="N707" i="26"/>
  <c r="R707" i="26" s="1"/>
  <c r="AD707" i="26"/>
  <c r="AE707" i="26"/>
  <c r="AF707" i="26"/>
  <c r="AG707" i="26"/>
  <c r="B708" i="26"/>
  <c r="J708" i="26"/>
  <c r="K708" i="26"/>
  <c r="L708" i="26"/>
  <c r="M708" i="26"/>
  <c r="N708" i="26"/>
  <c r="Y708" i="26" s="1"/>
  <c r="AD708" i="26"/>
  <c r="AE708" i="26"/>
  <c r="AF708" i="26"/>
  <c r="AG708" i="26"/>
  <c r="AC708" i="26" s="1"/>
  <c r="B709" i="26"/>
  <c r="J709" i="26"/>
  <c r="K709" i="26"/>
  <c r="L709" i="26"/>
  <c r="M709" i="26"/>
  <c r="N709" i="26"/>
  <c r="R709" i="26"/>
  <c r="Y709" i="26"/>
  <c r="AD709" i="26"/>
  <c r="AE709" i="26"/>
  <c r="AF709" i="26"/>
  <c r="AG709" i="26"/>
  <c r="B710" i="26"/>
  <c r="J710" i="26"/>
  <c r="K710" i="26"/>
  <c r="L710" i="26"/>
  <c r="M710" i="26"/>
  <c r="N710" i="26"/>
  <c r="AD710" i="26"/>
  <c r="AE710" i="26"/>
  <c r="AF710" i="26"/>
  <c r="AG710" i="26"/>
  <c r="B711" i="26"/>
  <c r="J711" i="26"/>
  <c r="K711" i="26"/>
  <c r="L711" i="26"/>
  <c r="M711" i="26"/>
  <c r="N711" i="26"/>
  <c r="R711" i="26" s="1"/>
  <c r="AD711" i="26"/>
  <c r="AE711" i="26"/>
  <c r="AF711" i="26"/>
  <c r="AG711" i="26"/>
  <c r="B712" i="26"/>
  <c r="J712" i="26"/>
  <c r="K712" i="26"/>
  <c r="L712" i="26"/>
  <c r="M712" i="26"/>
  <c r="N712" i="26"/>
  <c r="Y712" i="26" s="1"/>
  <c r="R712" i="26"/>
  <c r="AD712" i="26"/>
  <c r="AE712" i="26"/>
  <c r="AF712" i="26"/>
  <c r="AG712" i="26"/>
  <c r="B713" i="26"/>
  <c r="J713" i="26"/>
  <c r="K713" i="26"/>
  <c r="L713" i="26"/>
  <c r="M713" i="26"/>
  <c r="N713" i="26"/>
  <c r="Y713" i="26" s="1"/>
  <c r="R713" i="26"/>
  <c r="AD713" i="26"/>
  <c r="AE713" i="26"/>
  <c r="AF713" i="26"/>
  <c r="AG713" i="26"/>
  <c r="B714" i="26"/>
  <c r="J714" i="26"/>
  <c r="K714" i="26"/>
  <c r="L714" i="26"/>
  <c r="M714" i="26"/>
  <c r="N714" i="26"/>
  <c r="R714" i="26" s="1"/>
  <c r="AD714" i="26"/>
  <c r="AE714" i="26"/>
  <c r="AF714" i="26"/>
  <c r="V714" i="26" s="1"/>
  <c r="AG714" i="26"/>
  <c r="B715" i="26"/>
  <c r="J715" i="26"/>
  <c r="K715" i="26"/>
  <c r="L715" i="26"/>
  <c r="M715" i="26"/>
  <c r="N715" i="26"/>
  <c r="R715" i="26" s="1"/>
  <c r="AD715" i="26"/>
  <c r="AE715" i="26"/>
  <c r="AF715" i="26"/>
  <c r="AG715" i="26"/>
  <c r="B716" i="26"/>
  <c r="J716" i="26"/>
  <c r="K716" i="26"/>
  <c r="L716" i="26"/>
  <c r="M716" i="26"/>
  <c r="N716" i="26"/>
  <c r="Y716" i="26" s="1"/>
  <c r="AD716" i="26"/>
  <c r="AE716" i="26"/>
  <c r="AF716" i="26"/>
  <c r="AG716" i="26"/>
  <c r="AC716" i="26" s="1"/>
  <c r="B717" i="26"/>
  <c r="J717" i="26"/>
  <c r="K717" i="26"/>
  <c r="L717" i="26"/>
  <c r="M717" i="26"/>
  <c r="N717" i="26"/>
  <c r="R717" i="26"/>
  <c r="Y717" i="26"/>
  <c r="AD717" i="26"/>
  <c r="AE717" i="26"/>
  <c r="AF717" i="26"/>
  <c r="AG717" i="26"/>
  <c r="B718" i="26"/>
  <c r="J718" i="26"/>
  <c r="K718" i="26"/>
  <c r="L718" i="26"/>
  <c r="M718" i="26"/>
  <c r="N718" i="26"/>
  <c r="R718" i="26" s="1"/>
  <c r="AD718" i="26"/>
  <c r="AE718" i="26"/>
  <c r="AF718" i="26"/>
  <c r="AG718" i="26"/>
  <c r="B719" i="26"/>
  <c r="J719" i="26"/>
  <c r="K719" i="26"/>
  <c r="L719" i="26"/>
  <c r="M719" i="26"/>
  <c r="N719" i="26"/>
  <c r="R719" i="26" s="1"/>
  <c r="AD719" i="26"/>
  <c r="AE719" i="26"/>
  <c r="AF719" i="26"/>
  <c r="AG719" i="26"/>
  <c r="B720" i="26"/>
  <c r="J720" i="26"/>
  <c r="K720" i="26"/>
  <c r="L720" i="26"/>
  <c r="M720" i="26"/>
  <c r="N720" i="26"/>
  <c r="Y720" i="26" s="1"/>
  <c r="R720" i="26"/>
  <c r="AD720" i="26"/>
  <c r="AE720" i="26"/>
  <c r="AF720" i="26"/>
  <c r="AG720" i="26"/>
  <c r="B721" i="26"/>
  <c r="J721" i="26"/>
  <c r="K721" i="26"/>
  <c r="L721" i="26"/>
  <c r="M721" i="26"/>
  <c r="N721" i="26"/>
  <c r="R721" i="26" s="1"/>
  <c r="AD721" i="26"/>
  <c r="AE721" i="26"/>
  <c r="AF721" i="26"/>
  <c r="AG721" i="26"/>
  <c r="B722" i="26"/>
  <c r="J722" i="26"/>
  <c r="K722" i="26"/>
  <c r="L722" i="26"/>
  <c r="M722" i="26"/>
  <c r="N722" i="26"/>
  <c r="R722" i="26"/>
  <c r="Y722" i="26"/>
  <c r="AD722" i="26"/>
  <c r="AE722" i="26"/>
  <c r="AF722" i="26"/>
  <c r="AG722" i="26"/>
  <c r="B723" i="26"/>
  <c r="J723" i="26"/>
  <c r="K723" i="26"/>
  <c r="L723" i="26"/>
  <c r="M723" i="26"/>
  <c r="N723" i="26"/>
  <c r="R723" i="26" s="1"/>
  <c r="AD723" i="26"/>
  <c r="AE723" i="26"/>
  <c r="AF723" i="26"/>
  <c r="AG723" i="26"/>
  <c r="B724" i="26"/>
  <c r="J724" i="26"/>
  <c r="K724" i="26"/>
  <c r="L724" i="26"/>
  <c r="M724" i="26"/>
  <c r="N724" i="26"/>
  <c r="Y724" i="26" s="1"/>
  <c r="AD724" i="26"/>
  <c r="AE724" i="26"/>
  <c r="AF724" i="26"/>
  <c r="AG724" i="26"/>
  <c r="B725" i="26"/>
  <c r="J725" i="26"/>
  <c r="K725" i="26"/>
  <c r="L725" i="26"/>
  <c r="M725" i="26"/>
  <c r="N725" i="26"/>
  <c r="R725" i="26"/>
  <c r="Y725" i="26"/>
  <c r="AD725" i="26"/>
  <c r="AE725" i="26"/>
  <c r="AF725" i="26"/>
  <c r="AG725" i="26"/>
  <c r="B726" i="26"/>
  <c r="J726" i="26"/>
  <c r="K726" i="26"/>
  <c r="L726" i="26"/>
  <c r="M726" i="26"/>
  <c r="N726" i="26"/>
  <c r="R726" i="26" s="1"/>
  <c r="AD726" i="26"/>
  <c r="AE726" i="26"/>
  <c r="AF726" i="26"/>
  <c r="AG726" i="26"/>
  <c r="B727" i="26"/>
  <c r="J727" i="26"/>
  <c r="K727" i="26"/>
  <c r="L727" i="26"/>
  <c r="M727" i="26"/>
  <c r="N727" i="26"/>
  <c r="R727" i="26" s="1"/>
  <c r="AD727" i="26"/>
  <c r="AE727" i="26"/>
  <c r="AF727" i="26"/>
  <c r="AG727" i="26"/>
  <c r="B728" i="26"/>
  <c r="J728" i="26"/>
  <c r="K728" i="26"/>
  <c r="L728" i="26"/>
  <c r="M728" i="26"/>
  <c r="N728" i="26"/>
  <c r="Y728" i="26" s="1"/>
  <c r="R728" i="26"/>
  <c r="AD728" i="26"/>
  <c r="AE728" i="26"/>
  <c r="AF728" i="26"/>
  <c r="AG728" i="26"/>
  <c r="B729" i="26"/>
  <c r="J729" i="26"/>
  <c r="K729" i="26"/>
  <c r="L729" i="26"/>
  <c r="M729" i="26"/>
  <c r="N729" i="26"/>
  <c r="R729" i="26"/>
  <c r="Y729" i="26"/>
  <c r="AD729" i="26"/>
  <c r="AE729" i="26"/>
  <c r="AF729" i="26"/>
  <c r="AG729" i="26"/>
  <c r="AC729" i="26" s="1"/>
  <c r="B730" i="26"/>
  <c r="J730" i="26"/>
  <c r="K730" i="26"/>
  <c r="L730" i="26"/>
  <c r="M730" i="26"/>
  <c r="N730" i="26"/>
  <c r="AD730" i="26"/>
  <c r="AE730" i="26"/>
  <c r="AF730" i="26"/>
  <c r="AG730" i="26"/>
  <c r="B731" i="26"/>
  <c r="J731" i="26"/>
  <c r="K731" i="26"/>
  <c r="L731" i="26"/>
  <c r="M731" i="26"/>
  <c r="N731" i="26"/>
  <c r="R731" i="26" s="1"/>
  <c r="AD731" i="26"/>
  <c r="AE731" i="26"/>
  <c r="AF731" i="26"/>
  <c r="AG731" i="26"/>
  <c r="B732" i="26"/>
  <c r="J732" i="26"/>
  <c r="K732" i="26"/>
  <c r="L732" i="26"/>
  <c r="M732" i="26"/>
  <c r="N732" i="26"/>
  <c r="Y732" i="26" s="1"/>
  <c r="AD732" i="26"/>
  <c r="AE732" i="26"/>
  <c r="AF732" i="26"/>
  <c r="AG732" i="26"/>
  <c r="B733" i="26"/>
  <c r="J733" i="26"/>
  <c r="K733" i="26"/>
  <c r="L733" i="26"/>
  <c r="M733" i="26"/>
  <c r="N733" i="26"/>
  <c r="AD733" i="26"/>
  <c r="AE733" i="26"/>
  <c r="AF733" i="26"/>
  <c r="AG733" i="26"/>
  <c r="B734" i="26"/>
  <c r="J734" i="26"/>
  <c r="K734" i="26"/>
  <c r="L734" i="26"/>
  <c r="M734" i="26"/>
  <c r="N734" i="26"/>
  <c r="R734" i="26" s="1"/>
  <c r="AD734" i="26"/>
  <c r="AE734" i="26"/>
  <c r="AF734" i="26"/>
  <c r="AG734" i="26"/>
  <c r="B735" i="26"/>
  <c r="J735" i="26"/>
  <c r="K735" i="26"/>
  <c r="L735" i="26"/>
  <c r="M735" i="26"/>
  <c r="N735" i="26"/>
  <c r="R735" i="26" s="1"/>
  <c r="AD735" i="26"/>
  <c r="AE735" i="26"/>
  <c r="AF735" i="26"/>
  <c r="AG735" i="26"/>
  <c r="B736" i="26"/>
  <c r="J736" i="26"/>
  <c r="K736" i="26"/>
  <c r="L736" i="26"/>
  <c r="M736" i="26"/>
  <c r="N736" i="26"/>
  <c r="AD736" i="26"/>
  <c r="AE736" i="26"/>
  <c r="AF736" i="26"/>
  <c r="AG736" i="26"/>
  <c r="B737" i="26"/>
  <c r="J737" i="26"/>
  <c r="K737" i="26"/>
  <c r="L737" i="26"/>
  <c r="M737" i="26"/>
  <c r="N737" i="26"/>
  <c r="R737" i="26" s="1"/>
  <c r="AD737" i="26"/>
  <c r="AE737" i="26"/>
  <c r="AF737" i="26"/>
  <c r="V737" i="26" s="1"/>
  <c r="AG737" i="26"/>
  <c r="B738" i="26"/>
  <c r="J738" i="26"/>
  <c r="K738" i="26"/>
  <c r="L738" i="26"/>
  <c r="M738" i="26"/>
  <c r="N738" i="26"/>
  <c r="R738" i="26" s="1"/>
  <c r="AD738" i="26"/>
  <c r="AE738" i="26"/>
  <c r="AF738" i="26"/>
  <c r="AG738" i="26"/>
  <c r="B739" i="26"/>
  <c r="J739" i="26"/>
  <c r="K739" i="26"/>
  <c r="L739" i="26"/>
  <c r="M739" i="26"/>
  <c r="N739" i="26"/>
  <c r="R739" i="26" s="1"/>
  <c r="AD739" i="26"/>
  <c r="AE739" i="26"/>
  <c r="AF739" i="26"/>
  <c r="AG739" i="26"/>
  <c r="B740" i="26"/>
  <c r="J740" i="26"/>
  <c r="K740" i="26"/>
  <c r="L740" i="26"/>
  <c r="M740" i="26"/>
  <c r="N740" i="26"/>
  <c r="AD740" i="26"/>
  <c r="AE740" i="26"/>
  <c r="AF740" i="26"/>
  <c r="AG740" i="26"/>
  <c r="B741" i="26"/>
  <c r="J741" i="26"/>
  <c r="K741" i="26"/>
  <c r="L741" i="26"/>
  <c r="M741" i="26"/>
  <c r="N741" i="26"/>
  <c r="R741" i="26" s="1"/>
  <c r="AD741" i="26"/>
  <c r="AE741" i="26"/>
  <c r="AF741" i="26"/>
  <c r="V741" i="26" s="1"/>
  <c r="AG741" i="26"/>
  <c r="B742" i="26"/>
  <c r="J742" i="26"/>
  <c r="K742" i="26"/>
  <c r="L742" i="26"/>
  <c r="M742" i="26"/>
  <c r="N742" i="26"/>
  <c r="R742" i="26" s="1"/>
  <c r="AD742" i="26"/>
  <c r="AE742" i="26"/>
  <c r="AF742" i="26"/>
  <c r="AG742" i="26"/>
  <c r="B743" i="26"/>
  <c r="J743" i="26"/>
  <c r="K743" i="26"/>
  <c r="L743" i="26"/>
  <c r="M743" i="26"/>
  <c r="N743" i="26"/>
  <c r="AD743" i="26"/>
  <c r="AE743" i="26"/>
  <c r="AF743" i="26"/>
  <c r="AG743" i="26"/>
  <c r="B744" i="26"/>
  <c r="J744" i="26"/>
  <c r="K744" i="26"/>
  <c r="L744" i="26"/>
  <c r="M744" i="26"/>
  <c r="N744" i="26"/>
  <c r="Y744" i="26" s="1"/>
  <c r="R744" i="26"/>
  <c r="AD744" i="26"/>
  <c r="AE744" i="26"/>
  <c r="AF744" i="26"/>
  <c r="AG744" i="26"/>
  <c r="B745" i="26"/>
  <c r="J745" i="26"/>
  <c r="K745" i="26"/>
  <c r="L745" i="26"/>
  <c r="M745" i="26"/>
  <c r="N745" i="26"/>
  <c r="AD745" i="26"/>
  <c r="AE745" i="26"/>
  <c r="AF745" i="26"/>
  <c r="AG745" i="26"/>
  <c r="B746" i="26"/>
  <c r="J746" i="26"/>
  <c r="K746" i="26"/>
  <c r="L746" i="26"/>
  <c r="M746" i="26"/>
  <c r="N746" i="26"/>
  <c r="R746" i="26" s="1"/>
  <c r="AD746" i="26"/>
  <c r="AE746" i="26"/>
  <c r="AF746" i="26"/>
  <c r="AG746" i="26"/>
  <c r="B747" i="26"/>
  <c r="J747" i="26"/>
  <c r="K747" i="26"/>
  <c r="L747" i="26"/>
  <c r="M747" i="26"/>
  <c r="N747" i="26"/>
  <c r="Y747" i="26" s="1"/>
  <c r="AD747" i="26"/>
  <c r="AE747" i="26"/>
  <c r="AF747" i="26"/>
  <c r="AG747" i="26"/>
  <c r="B748" i="26"/>
  <c r="J748" i="26"/>
  <c r="K748" i="26"/>
  <c r="L748" i="26"/>
  <c r="M748" i="26"/>
  <c r="N748" i="26"/>
  <c r="Y748" i="26" s="1"/>
  <c r="AD748" i="26"/>
  <c r="AE748" i="26"/>
  <c r="AF748" i="26"/>
  <c r="AG748" i="26"/>
  <c r="B749" i="26"/>
  <c r="J749" i="26"/>
  <c r="K749" i="26"/>
  <c r="L749" i="26"/>
  <c r="M749" i="26"/>
  <c r="N749" i="26"/>
  <c r="AD749" i="26"/>
  <c r="AE749" i="26"/>
  <c r="AF749" i="26"/>
  <c r="AG749" i="26"/>
  <c r="B750" i="26"/>
  <c r="J750" i="26"/>
  <c r="K750" i="26"/>
  <c r="L750" i="26"/>
  <c r="M750" i="26"/>
  <c r="N750" i="26"/>
  <c r="AD750" i="26"/>
  <c r="AE750" i="26"/>
  <c r="AF750" i="26"/>
  <c r="AG750" i="26"/>
  <c r="B751" i="26"/>
  <c r="J751" i="26"/>
  <c r="K751" i="26"/>
  <c r="L751" i="26"/>
  <c r="M751" i="26"/>
  <c r="N751" i="26"/>
  <c r="R751" i="26" s="1"/>
  <c r="Y751" i="26"/>
  <c r="AD751" i="26"/>
  <c r="AE751" i="26"/>
  <c r="AF751" i="26"/>
  <c r="AG751" i="26"/>
  <c r="B752" i="26"/>
  <c r="J752" i="26"/>
  <c r="K752" i="26"/>
  <c r="L752" i="26"/>
  <c r="M752" i="26"/>
  <c r="N752" i="26"/>
  <c r="AD752" i="26"/>
  <c r="AE752" i="26"/>
  <c r="AF752" i="26"/>
  <c r="AG752" i="26"/>
  <c r="B753" i="26"/>
  <c r="J753" i="26"/>
  <c r="K753" i="26"/>
  <c r="L753" i="26"/>
  <c r="M753" i="26"/>
  <c r="N753" i="26"/>
  <c r="R753" i="26" s="1"/>
  <c r="AD753" i="26"/>
  <c r="AE753" i="26"/>
  <c r="AF753" i="26"/>
  <c r="V753" i="26" s="1"/>
  <c r="AG753" i="26"/>
  <c r="B754" i="26"/>
  <c r="J754" i="26"/>
  <c r="K754" i="26"/>
  <c r="L754" i="26"/>
  <c r="M754" i="26"/>
  <c r="N754" i="26"/>
  <c r="R754" i="26" s="1"/>
  <c r="AD754" i="26"/>
  <c r="AE754" i="26"/>
  <c r="AF754" i="26"/>
  <c r="AG754" i="26"/>
  <c r="B755" i="26"/>
  <c r="J755" i="26"/>
  <c r="K755" i="26"/>
  <c r="L755" i="26"/>
  <c r="M755" i="26"/>
  <c r="N755" i="26"/>
  <c r="R755" i="26" s="1"/>
  <c r="AD755" i="26"/>
  <c r="AE755" i="26"/>
  <c r="AF755" i="26"/>
  <c r="AG755" i="26"/>
  <c r="B756" i="26"/>
  <c r="J756" i="26"/>
  <c r="K756" i="26"/>
  <c r="L756" i="26"/>
  <c r="M756" i="26"/>
  <c r="N756" i="26"/>
  <c r="Y756" i="26" s="1"/>
  <c r="AD756" i="26"/>
  <c r="AE756" i="26"/>
  <c r="AF756" i="26"/>
  <c r="AG756" i="26"/>
  <c r="B757" i="26"/>
  <c r="J757" i="26"/>
  <c r="K757" i="26"/>
  <c r="L757" i="26"/>
  <c r="M757" i="26"/>
  <c r="N757" i="26"/>
  <c r="R757" i="26" s="1"/>
  <c r="AD757" i="26"/>
  <c r="AE757" i="26"/>
  <c r="AF757" i="26"/>
  <c r="V757" i="26" s="1"/>
  <c r="AG757" i="26"/>
  <c r="B758" i="26"/>
  <c r="J758" i="26"/>
  <c r="K758" i="26"/>
  <c r="L758" i="26"/>
  <c r="M758" i="26"/>
  <c r="N758" i="26"/>
  <c r="R758" i="26" s="1"/>
  <c r="AD758" i="26"/>
  <c r="AE758" i="26"/>
  <c r="AF758" i="26"/>
  <c r="AG758" i="26"/>
  <c r="B759" i="26"/>
  <c r="J759" i="26"/>
  <c r="K759" i="26"/>
  <c r="L759" i="26"/>
  <c r="M759" i="26"/>
  <c r="N759" i="26"/>
  <c r="Y759" i="26" s="1"/>
  <c r="R759" i="26"/>
  <c r="AD759" i="26"/>
  <c r="AE759" i="26"/>
  <c r="AF759" i="26"/>
  <c r="AG759" i="26"/>
  <c r="B760" i="26"/>
  <c r="J760" i="26"/>
  <c r="K760" i="26"/>
  <c r="L760" i="26"/>
  <c r="M760" i="26"/>
  <c r="N760" i="26"/>
  <c r="Y760" i="26" s="1"/>
  <c r="AD760" i="26"/>
  <c r="AE760" i="26"/>
  <c r="AF760" i="26"/>
  <c r="V760" i="26" s="1"/>
  <c r="AG760" i="26"/>
  <c r="AC760" i="26" s="1"/>
  <c r="B761" i="26"/>
  <c r="J761" i="26"/>
  <c r="K761" i="26"/>
  <c r="L761" i="26"/>
  <c r="M761" i="26"/>
  <c r="N761" i="26"/>
  <c r="R761" i="26"/>
  <c r="Y761" i="26"/>
  <c r="AD761" i="26"/>
  <c r="AE761" i="26"/>
  <c r="AF761" i="26"/>
  <c r="AG761" i="26"/>
  <c r="B762" i="26"/>
  <c r="J762" i="26"/>
  <c r="K762" i="26"/>
  <c r="L762" i="26"/>
  <c r="M762" i="26"/>
  <c r="N762" i="26"/>
  <c r="R762" i="26" s="1"/>
  <c r="AD762" i="26"/>
  <c r="AE762" i="26"/>
  <c r="AF762" i="26"/>
  <c r="AG762" i="26"/>
  <c r="AC762" i="26" s="1"/>
  <c r="B763" i="26"/>
  <c r="J763" i="26"/>
  <c r="K763" i="26"/>
  <c r="L763" i="26"/>
  <c r="M763" i="26"/>
  <c r="N763" i="26"/>
  <c r="R763" i="26"/>
  <c r="Y763" i="26"/>
  <c r="AD763" i="26"/>
  <c r="AE763" i="26"/>
  <c r="AF763" i="26"/>
  <c r="V763" i="26" s="1"/>
  <c r="AG763" i="26"/>
  <c r="AC763" i="26" s="1"/>
  <c r="B764" i="26"/>
  <c r="J764" i="26"/>
  <c r="K764" i="26"/>
  <c r="L764" i="26"/>
  <c r="M764" i="26"/>
  <c r="N764" i="26"/>
  <c r="AD764" i="26"/>
  <c r="AE764" i="26"/>
  <c r="AF764" i="26"/>
  <c r="AG764" i="26"/>
  <c r="B765" i="26"/>
  <c r="J765" i="26"/>
  <c r="K765" i="26"/>
  <c r="L765" i="26"/>
  <c r="M765" i="26"/>
  <c r="N765" i="26"/>
  <c r="R765" i="26" s="1"/>
  <c r="AD765" i="26"/>
  <c r="AE765" i="26"/>
  <c r="AF765" i="26"/>
  <c r="V765" i="26" s="1"/>
  <c r="AG765" i="26"/>
  <c r="B766" i="26"/>
  <c r="J766" i="26"/>
  <c r="K766" i="26"/>
  <c r="L766" i="26"/>
  <c r="M766" i="26"/>
  <c r="N766" i="26"/>
  <c r="R766" i="26" s="1"/>
  <c r="AD766" i="26"/>
  <c r="AE766" i="26"/>
  <c r="AF766" i="26"/>
  <c r="AG766" i="26"/>
  <c r="B767" i="26"/>
  <c r="J767" i="26"/>
  <c r="K767" i="26"/>
  <c r="L767" i="26"/>
  <c r="M767" i="26"/>
  <c r="N767" i="26"/>
  <c r="R767" i="26" s="1"/>
  <c r="AD767" i="26"/>
  <c r="AE767" i="26"/>
  <c r="AF767" i="26"/>
  <c r="AG767" i="26"/>
  <c r="B768" i="26"/>
  <c r="J768" i="26"/>
  <c r="K768" i="26"/>
  <c r="L768" i="26"/>
  <c r="M768" i="26"/>
  <c r="N768" i="26"/>
  <c r="Y768" i="26" s="1"/>
  <c r="AD768" i="26"/>
  <c r="AE768" i="26"/>
  <c r="AF768" i="26"/>
  <c r="AG768" i="26"/>
  <c r="AC768" i="26" s="1"/>
  <c r="B769" i="26"/>
  <c r="J769" i="26"/>
  <c r="K769" i="26"/>
  <c r="L769" i="26"/>
  <c r="M769" i="26"/>
  <c r="N769" i="26"/>
  <c r="R769" i="26" s="1"/>
  <c r="Y769" i="26"/>
  <c r="AD769" i="26"/>
  <c r="AE769" i="26"/>
  <c r="AF769" i="26"/>
  <c r="AG769" i="26"/>
  <c r="B770" i="26"/>
  <c r="J770" i="26"/>
  <c r="K770" i="26"/>
  <c r="L770" i="26"/>
  <c r="M770" i="26"/>
  <c r="N770" i="26"/>
  <c r="AD770" i="26"/>
  <c r="AE770" i="26"/>
  <c r="AF770" i="26"/>
  <c r="AG770" i="26"/>
  <c r="B771" i="26"/>
  <c r="J771" i="26"/>
  <c r="K771" i="26"/>
  <c r="L771" i="26"/>
  <c r="M771" i="26"/>
  <c r="N771" i="26"/>
  <c r="R771" i="26" s="1"/>
  <c r="AD771" i="26"/>
  <c r="AE771" i="26"/>
  <c r="AF771" i="26"/>
  <c r="V771" i="26" s="1"/>
  <c r="AG771" i="26"/>
  <c r="B772" i="26"/>
  <c r="J772" i="26"/>
  <c r="K772" i="26"/>
  <c r="L772" i="26"/>
  <c r="M772" i="26"/>
  <c r="N772" i="26"/>
  <c r="Y772" i="26" s="1"/>
  <c r="R772" i="26"/>
  <c r="AD772" i="26"/>
  <c r="AE772" i="26"/>
  <c r="AF772" i="26"/>
  <c r="AG772" i="26"/>
  <c r="B773" i="26"/>
  <c r="J773" i="26"/>
  <c r="K773" i="26"/>
  <c r="L773" i="26"/>
  <c r="M773" i="26"/>
  <c r="N773" i="26"/>
  <c r="AD773" i="26"/>
  <c r="AE773" i="26"/>
  <c r="AF773" i="26"/>
  <c r="AG773" i="26"/>
  <c r="B774" i="26"/>
  <c r="J774" i="26"/>
  <c r="K774" i="26"/>
  <c r="L774" i="26"/>
  <c r="M774" i="26"/>
  <c r="N774" i="26"/>
  <c r="AD774" i="26"/>
  <c r="AE774" i="26"/>
  <c r="AF774" i="26"/>
  <c r="AG774" i="26"/>
  <c r="B775" i="26"/>
  <c r="J775" i="26"/>
  <c r="K775" i="26"/>
  <c r="L775" i="26"/>
  <c r="M775" i="26"/>
  <c r="N775" i="26"/>
  <c r="AD775" i="26"/>
  <c r="AE775" i="26"/>
  <c r="AF775" i="26"/>
  <c r="AG775" i="26"/>
  <c r="B776" i="26"/>
  <c r="J776" i="26"/>
  <c r="K776" i="26"/>
  <c r="L776" i="26"/>
  <c r="M776" i="26"/>
  <c r="N776" i="26"/>
  <c r="AD776" i="26"/>
  <c r="AE776" i="26"/>
  <c r="AF776" i="26"/>
  <c r="AG776" i="26"/>
  <c r="B777" i="26"/>
  <c r="J777" i="26"/>
  <c r="K777" i="26"/>
  <c r="L777" i="26"/>
  <c r="M777" i="26"/>
  <c r="N777" i="26"/>
  <c r="R777" i="26" s="1"/>
  <c r="AD777" i="26"/>
  <c r="AE777" i="26"/>
  <c r="AF777" i="26"/>
  <c r="AG777" i="26"/>
  <c r="B778" i="26"/>
  <c r="J778" i="26"/>
  <c r="K778" i="26"/>
  <c r="L778" i="26"/>
  <c r="M778" i="26"/>
  <c r="N778" i="26"/>
  <c r="R778" i="26" s="1"/>
  <c r="AD778" i="26"/>
  <c r="AE778" i="26"/>
  <c r="AF778" i="26"/>
  <c r="AG778" i="26"/>
  <c r="B779" i="26"/>
  <c r="J779" i="26"/>
  <c r="K779" i="26"/>
  <c r="L779" i="26"/>
  <c r="M779" i="26"/>
  <c r="N779" i="26"/>
  <c r="R779" i="26"/>
  <c r="Y779" i="26"/>
  <c r="AD779" i="26"/>
  <c r="AE779" i="26"/>
  <c r="AF779" i="26"/>
  <c r="V779" i="26" s="1"/>
  <c r="AG779" i="26"/>
  <c r="AC779" i="26" s="1"/>
  <c r="B780" i="26"/>
  <c r="J780" i="26"/>
  <c r="K780" i="26"/>
  <c r="L780" i="26"/>
  <c r="M780" i="26"/>
  <c r="N780" i="26"/>
  <c r="R780" i="26"/>
  <c r="Y780" i="26"/>
  <c r="AD780" i="26"/>
  <c r="AE780" i="26"/>
  <c r="AF780" i="26"/>
  <c r="V780" i="26" s="1"/>
  <c r="AG780" i="26"/>
  <c r="AC780" i="26" s="1"/>
  <c r="B781" i="26"/>
  <c r="J781" i="26"/>
  <c r="K781" i="26"/>
  <c r="L781" i="26"/>
  <c r="M781" i="26"/>
  <c r="N781" i="26"/>
  <c r="R781" i="26"/>
  <c r="Y781" i="26"/>
  <c r="AD781" i="26"/>
  <c r="AE781" i="26"/>
  <c r="AF781" i="26"/>
  <c r="V781" i="26" s="1"/>
  <c r="AG781" i="26"/>
  <c r="AC781" i="26" s="1"/>
  <c r="B782" i="26"/>
  <c r="J782" i="26"/>
  <c r="K782" i="26"/>
  <c r="L782" i="26"/>
  <c r="M782" i="26"/>
  <c r="N782" i="26"/>
  <c r="R782" i="26" s="1"/>
  <c r="AD782" i="26"/>
  <c r="AE782" i="26"/>
  <c r="AF782" i="26"/>
  <c r="AG782" i="26"/>
  <c r="B783" i="26"/>
  <c r="J783" i="26"/>
  <c r="K783" i="26"/>
  <c r="L783" i="26"/>
  <c r="M783" i="26"/>
  <c r="N783" i="26"/>
  <c r="Y783" i="26" s="1"/>
  <c r="AD783" i="26"/>
  <c r="AE783" i="26"/>
  <c r="AF783" i="26"/>
  <c r="AG783" i="26"/>
  <c r="B784" i="26"/>
  <c r="J784" i="26"/>
  <c r="K784" i="26"/>
  <c r="L784" i="26"/>
  <c r="M784" i="26"/>
  <c r="N784" i="26"/>
  <c r="Y784" i="26" s="1"/>
  <c r="AD784" i="26"/>
  <c r="AE784" i="26"/>
  <c r="AF784" i="26"/>
  <c r="V784" i="26" s="1"/>
  <c r="AG784" i="26"/>
  <c r="B785" i="26"/>
  <c r="J785" i="26"/>
  <c r="K785" i="26"/>
  <c r="L785" i="26"/>
  <c r="M785" i="26"/>
  <c r="N785" i="26"/>
  <c r="R785" i="26" s="1"/>
  <c r="Y785" i="26"/>
  <c r="AD785" i="26"/>
  <c r="AE785" i="26"/>
  <c r="AF785" i="26"/>
  <c r="AG785" i="26"/>
  <c r="B786" i="26"/>
  <c r="J786" i="26"/>
  <c r="K786" i="26"/>
  <c r="L786" i="26"/>
  <c r="M786" i="26"/>
  <c r="N786" i="26"/>
  <c r="AD786" i="26"/>
  <c r="AE786" i="26"/>
  <c r="AF786" i="26"/>
  <c r="AG786" i="26"/>
  <c r="B787" i="26"/>
  <c r="J787" i="26"/>
  <c r="K787" i="26"/>
  <c r="L787" i="26"/>
  <c r="M787" i="26"/>
  <c r="N787" i="26"/>
  <c r="R787" i="26"/>
  <c r="Y787" i="26"/>
  <c r="AD787" i="26"/>
  <c r="AE787" i="26"/>
  <c r="AF787" i="26"/>
  <c r="V787" i="26" s="1"/>
  <c r="AG787" i="26"/>
  <c r="AC787" i="26" s="1"/>
  <c r="B788" i="26"/>
  <c r="J788" i="26"/>
  <c r="K788" i="26"/>
  <c r="L788" i="26"/>
  <c r="M788" i="26"/>
  <c r="N788" i="26"/>
  <c r="AD788" i="26"/>
  <c r="AE788" i="26"/>
  <c r="AF788" i="26"/>
  <c r="AG788" i="26"/>
  <c r="B789" i="26"/>
  <c r="J789" i="26"/>
  <c r="K789" i="26"/>
  <c r="L789" i="26"/>
  <c r="M789" i="26"/>
  <c r="N789" i="26"/>
  <c r="R789" i="26" s="1"/>
  <c r="AD789" i="26"/>
  <c r="AE789" i="26"/>
  <c r="AF789" i="26"/>
  <c r="AG789" i="26"/>
  <c r="AC789" i="26" s="1"/>
  <c r="B790" i="26"/>
  <c r="J790" i="26"/>
  <c r="K790" i="26"/>
  <c r="L790" i="26"/>
  <c r="M790" i="26"/>
  <c r="N790" i="26"/>
  <c r="AD790" i="26"/>
  <c r="AE790" i="26"/>
  <c r="AF790" i="26"/>
  <c r="AG790" i="26"/>
  <c r="B791" i="26"/>
  <c r="J791" i="26"/>
  <c r="K791" i="26"/>
  <c r="L791" i="26"/>
  <c r="M791" i="26"/>
  <c r="N791" i="26"/>
  <c r="AD791" i="26"/>
  <c r="AE791" i="26"/>
  <c r="AF791" i="26"/>
  <c r="AG791" i="26"/>
  <c r="B792" i="26"/>
  <c r="J792" i="26"/>
  <c r="K792" i="26"/>
  <c r="L792" i="26"/>
  <c r="M792" i="26"/>
  <c r="N792" i="26"/>
  <c r="R792" i="26" s="1"/>
  <c r="AD792" i="26"/>
  <c r="AE792" i="26"/>
  <c r="AF792" i="26"/>
  <c r="AG792" i="26"/>
  <c r="B793" i="26"/>
  <c r="J793" i="26"/>
  <c r="K793" i="26"/>
  <c r="L793" i="26"/>
  <c r="M793" i="26"/>
  <c r="N793" i="26"/>
  <c r="AD793" i="26"/>
  <c r="AE793" i="26"/>
  <c r="AF793" i="26"/>
  <c r="V793" i="26" s="1"/>
  <c r="AG793" i="26"/>
  <c r="B794" i="26"/>
  <c r="J794" i="26"/>
  <c r="K794" i="26"/>
  <c r="L794" i="26"/>
  <c r="M794" i="26"/>
  <c r="N794" i="26"/>
  <c r="Y794" i="26" s="1"/>
  <c r="AD794" i="26"/>
  <c r="AE794" i="26"/>
  <c r="AF794" i="26"/>
  <c r="AG794" i="26"/>
  <c r="B795" i="26"/>
  <c r="J795" i="26"/>
  <c r="K795" i="26"/>
  <c r="L795" i="26"/>
  <c r="M795" i="26"/>
  <c r="N795" i="26"/>
  <c r="Y795" i="26" s="1"/>
  <c r="AD795" i="26"/>
  <c r="AE795" i="26"/>
  <c r="AF795" i="26"/>
  <c r="AG795" i="26"/>
  <c r="B796" i="26"/>
  <c r="J796" i="26"/>
  <c r="K796" i="26"/>
  <c r="L796" i="26"/>
  <c r="M796" i="26"/>
  <c r="N796" i="26"/>
  <c r="Y796" i="26" s="1"/>
  <c r="R796" i="26"/>
  <c r="AD796" i="26"/>
  <c r="AE796" i="26"/>
  <c r="AF796" i="26"/>
  <c r="AG796" i="26"/>
  <c r="AC796" i="26" s="1"/>
  <c r="B797" i="26"/>
  <c r="J797" i="26"/>
  <c r="K797" i="26"/>
  <c r="L797" i="26"/>
  <c r="M797" i="26"/>
  <c r="N797" i="26"/>
  <c r="Y797" i="26" s="1"/>
  <c r="AD797" i="26"/>
  <c r="AE797" i="26"/>
  <c r="AF797" i="26"/>
  <c r="AG797" i="26"/>
  <c r="B798" i="26"/>
  <c r="J798" i="26"/>
  <c r="K798" i="26"/>
  <c r="L798" i="26"/>
  <c r="M798" i="26"/>
  <c r="N798" i="26"/>
  <c r="R798" i="26" s="1"/>
  <c r="AD798" i="26"/>
  <c r="AE798" i="26"/>
  <c r="AF798" i="26"/>
  <c r="V798" i="26" s="1"/>
  <c r="AG798" i="26"/>
  <c r="B799" i="26"/>
  <c r="J799" i="26"/>
  <c r="K799" i="26"/>
  <c r="L799" i="26"/>
  <c r="M799" i="26"/>
  <c r="N799" i="26"/>
  <c r="Y799" i="26" s="1"/>
  <c r="R799" i="26"/>
  <c r="AD799" i="26"/>
  <c r="AE799" i="26"/>
  <c r="AF799" i="26"/>
  <c r="AG799" i="26"/>
  <c r="B800" i="26"/>
  <c r="J800" i="26"/>
  <c r="K800" i="26"/>
  <c r="L800" i="26"/>
  <c r="M800" i="26"/>
  <c r="N800" i="26"/>
  <c r="R800" i="26" s="1"/>
  <c r="AD800" i="26"/>
  <c r="AE800" i="26"/>
  <c r="AF800" i="26"/>
  <c r="AG800" i="26"/>
  <c r="B801" i="26"/>
  <c r="J801" i="26"/>
  <c r="K801" i="26"/>
  <c r="L801" i="26"/>
  <c r="M801" i="26"/>
  <c r="N801" i="26"/>
  <c r="Y801" i="26" s="1"/>
  <c r="AD801" i="26"/>
  <c r="AE801" i="26"/>
  <c r="AF801" i="26"/>
  <c r="V801" i="26" s="1"/>
  <c r="AG801" i="26"/>
  <c r="B802" i="26"/>
  <c r="J802" i="26"/>
  <c r="K802" i="26"/>
  <c r="L802" i="26"/>
  <c r="M802" i="26"/>
  <c r="N802" i="26"/>
  <c r="R802" i="26" s="1"/>
  <c r="Y802" i="26"/>
  <c r="AD802" i="26"/>
  <c r="AE802" i="26"/>
  <c r="AF802" i="26"/>
  <c r="AG802" i="26"/>
  <c r="B803" i="26"/>
  <c r="J803" i="26"/>
  <c r="K803" i="26"/>
  <c r="L803" i="26"/>
  <c r="M803" i="26"/>
  <c r="N803" i="26"/>
  <c r="AD803" i="26"/>
  <c r="AE803" i="26"/>
  <c r="AF803" i="26"/>
  <c r="AG803" i="26"/>
  <c r="AC803" i="26" s="1"/>
  <c r="B804" i="26"/>
  <c r="J804" i="26"/>
  <c r="K804" i="26"/>
  <c r="L804" i="26"/>
  <c r="M804" i="26"/>
  <c r="N804" i="26"/>
  <c r="R804" i="26"/>
  <c r="Y804" i="26"/>
  <c r="AD804" i="26"/>
  <c r="AE804" i="26"/>
  <c r="AF804" i="26"/>
  <c r="V804" i="26" s="1"/>
  <c r="AG804" i="26"/>
  <c r="AC804" i="26" s="1"/>
  <c r="B805" i="26"/>
  <c r="J805" i="26"/>
  <c r="K805" i="26"/>
  <c r="L805" i="26"/>
  <c r="M805" i="26"/>
  <c r="N805" i="26"/>
  <c r="AD805" i="26"/>
  <c r="AE805" i="26"/>
  <c r="AF805" i="26"/>
  <c r="AG805" i="26"/>
  <c r="B806" i="26"/>
  <c r="J806" i="26"/>
  <c r="K806" i="26"/>
  <c r="L806" i="26"/>
  <c r="M806" i="26"/>
  <c r="N806" i="26"/>
  <c r="Y806" i="26" s="1"/>
  <c r="AD806" i="26"/>
  <c r="AE806" i="26"/>
  <c r="AF806" i="26"/>
  <c r="AG806" i="26"/>
  <c r="B807" i="26"/>
  <c r="J807" i="26"/>
  <c r="K807" i="26"/>
  <c r="L807" i="26"/>
  <c r="M807" i="26"/>
  <c r="N807" i="26"/>
  <c r="Y807" i="26" s="1"/>
  <c r="AD807" i="26"/>
  <c r="AE807" i="26"/>
  <c r="AF807" i="26"/>
  <c r="AG807" i="26"/>
  <c r="B808" i="26"/>
  <c r="J808" i="26"/>
  <c r="K808" i="26"/>
  <c r="L808" i="26"/>
  <c r="M808" i="26"/>
  <c r="N808" i="26"/>
  <c r="AD808" i="26"/>
  <c r="AE808" i="26"/>
  <c r="AF808" i="26"/>
  <c r="AG808" i="26"/>
  <c r="B809" i="26"/>
  <c r="J809" i="26"/>
  <c r="K809" i="26"/>
  <c r="L809" i="26"/>
  <c r="M809" i="26"/>
  <c r="N809" i="26"/>
  <c r="AD809" i="26"/>
  <c r="AE809" i="26"/>
  <c r="AF809" i="26"/>
  <c r="AG809" i="26"/>
  <c r="B810" i="26"/>
  <c r="J810" i="26"/>
  <c r="K810" i="26"/>
  <c r="L810" i="26"/>
  <c r="M810" i="26"/>
  <c r="N810" i="26"/>
  <c r="R810" i="26" s="1"/>
  <c r="AD810" i="26"/>
  <c r="AE810" i="26"/>
  <c r="AF810" i="26"/>
  <c r="AG810" i="26"/>
  <c r="B811" i="26"/>
  <c r="J811" i="26"/>
  <c r="K811" i="26"/>
  <c r="L811" i="26"/>
  <c r="M811" i="26"/>
  <c r="N811" i="26"/>
  <c r="Y811" i="26" s="1"/>
  <c r="AD811" i="26"/>
  <c r="AE811" i="26"/>
  <c r="AF811" i="26"/>
  <c r="AG811" i="26"/>
  <c r="B812" i="26"/>
  <c r="J812" i="26"/>
  <c r="K812" i="26"/>
  <c r="L812" i="26"/>
  <c r="M812" i="26"/>
  <c r="N812" i="26"/>
  <c r="R812" i="26" s="1"/>
  <c r="AD812" i="26"/>
  <c r="AE812" i="26"/>
  <c r="AF812" i="26"/>
  <c r="V812" i="26" s="1"/>
  <c r="AG812" i="26"/>
  <c r="B813" i="26"/>
  <c r="J813" i="26"/>
  <c r="K813" i="26"/>
  <c r="L813" i="26"/>
  <c r="M813" i="26"/>
  <c r="N813" i="26"/>
  <c r="Y813" i="26" s="1"/>
  <c r="AD813" i="26"/>
  <c r="AE813" i="26"/>
  <c r="AF813" i="26"/>
  <c r="AG813" i="26"/>
  <c r="B814" i="26"/>
  <c r="J814" i="26"/>
  <c r="K814" i="26"/>
  <c r="L814" i="26"/>
  <c r="M814" i="26"/>
  <c r="N814" i="26"/>
  <c r="R814" i="26" s="1"/>
  <c r="AD814" i="26"/>
  <c r="AE814" i="26"/>
  <c r="AF814" i="26"/>
  <c r="V814" i="26" s="1"/>
  <c r="AG814" i="26"/>
  <c r="B815" i="26"/>
  <c r="J815" i="26"/>
  <c r="K815" i="26"/>
  <c r="L815" i="26"/>
  <c r="M815" i="26"/>
  <c r="N815" i="26"/>
  <c r="Y815" i="26" s="1"/>
  <c r="AD815" i="26"/>
  <c r="AE815" i="26"/>
  <c r="AF815" i="26"/>
  <c r="AG815" i="26"/>
  <c r="B816" i="26"/>
  <c r="J816" i="26"/>
  <c r="K816" i="26"/>
  <c r="L816" i="26"/>
  <c r="M816" i="26"/>
  <c r="N816" i="26"/>
  <c r="R816" i="26" s="1"/>
  <c r="AD816" i="26"/>
  <c r="AE816" i="26"/>
  <c r="AF816" i="26"/>
  <c r="V816" i="26" s="1"/>
  <c r="AG816" i="26"/>
  <c r="B817" i="26"/>
  <c r="J817" i="26"/>
  <c r="K817" i="26"/>
  <c r="L817" i="26"/>
  <c r="M817" i="26"/>
  <c r="N817" i="26"/>
  <c r="Y817" i="26" s="1"/>
  <c r="R817" i="26"/>
  <c r="AD817" i="26"/>
  <c r="AE817" i="26"/>
  <c r="AF817" i="26"/>
  <c r="AG817" i="26"/>
  <c r="B818" i="26"/>
  <c r="J818" i="26"/>
  <c r="K818" i="26"/>
  <c r="L818" i="26"/>
  <c r="M818" i="26"/>
  <c r="N818" i="26"/>
  <c r="AD818" i="26"/>
  <c r="AE818" i="26"/>
  <c r="AF818" i="26"/>
  <c r="AG818" i="26"/>
  <c r="B819" i="26"/>
  <c r="J819" i="26"/>
  <c r="K819" i="26"/>
  <c r="L819" i="26"/>
  <c r="M819" i="26"/>
  <c r="N819" i="26"/>
  <c r="Y819" i="26" s="1"/>
  <c r="AD819" i="26"/>
  <c r="AE819" i="26"/>
  <c r="AF819" i="26"/>
  <c r="AG819" i="26"/>
  <c r="B820" i="26"/>
  <c r="J820" i="26"/>
  <c r="K820" i="26"/>
  <c r="L820" i="26"/>
  <c r="M820" i="26"/>
  <c r="N820" i="26"/>
  <c r="Y820" i="26" s="1"/>
  <c r="AD820" i="26"/>
  <c r="AE820" i="26"/>
  <c r="AF820" i="26"/>
  <c r="AG820" i="26"/>
  <c r="B821" i="26"/>
  <c r="J821" i="26"/>
  <c r="K821" i="26"/>
  <c r="L821" i="26"/>
  <c r="M821" i="26"/>
  <c r="N821" i="26"/>
  <c r="R821" i="26" s="1"/>
  <c r="Y821" i="26"/>
  <c r="AD821" i="26"/>
  <c r="AE821" i="26"/>
  <c r="AF821" i="26"/>
  <c r="AG821" i="26"/>
  <c r="B822" i="26"/>
  <c r="J822" i="26"/>
  <c r="K822" i="26"/>
  <c r="L822" i="26"/>
  <c r="M822" i="26"/>
  <c r="N822" i="26"/>
  <c r="AD822" i="26"/>
  <c r="AE822" i="26"/>
  <c r="AF822" i="26"/>
  <c r="V822" i="26" s="1"/>
  <c r="AG822" i="26"/>
  <c r="B823" i="26"/>
  <c r="J823" i="26"/>
  <c r="K823" i="26"/>
  <c r="L823" i="26"/>
  <c r="M823" i="26"/>
  <c r="N823" i="26"/>
  <c r="Y823" i="26" s="1"/>
  <c r="AD823" i="26"/>
  <c r="AE823" i="26"/>
  <c r="AF823" i="26"/>
  <c r="V823" i="26" s="1"/>
  <c r="AG823" i="26"/>
  <c r="B824" i="26"/>
  <c r="J824" i="26"/>
  <c r="K824" i="26"/>
  <c r="L824" i="26"/>
  <c r="M824" i="26"/>
  <c r="N824" i="26"/>
  <c r="Y824" i="26" s="1"/>
  <c r="R824" i="26"/>
  <c r="AD824" i="26"/>
  <c r="AE824" i="26"/>
  <c r="AF824" i="26"/>
  <c r="AG824" i="26"/>
  <c r="B825" i="26"/>
  <c r="J825" i="26"/>
  <c r="K825" i="26"/>
  <c r="L825" i="26"/>
  <c r="M825" i="26"/>
  <c r="N825" i="26"/>
  <c r="R825" i="26" s="1"/>
  <c r="AD825" i="26"/>
  <c r="AE825" i="26"/>
  <c r="AF825" i="26"/>
  <c r="AG825" i="26"/>
  <c r="AC825" i="26" s="1"/>
  <c r="B826" i="26"/>
  <c r="J826" i="26"/>
  <c r="K826" i="26"/>
  <c r="L826" i="26"/>
  <c r="M826" i="26"/>
  <c r="N826" i="26"/>
  <c r="R826" i="26" s="1"/>
  <c r="AD826" i="26"/>
  <c r="AE826" i="26"/>
  <c r="AF826" i="26"/>
  <c r="AG826" i="26"/>
  <c r="B827" i="26"/>
  <c r="J827" i="26"/>
  <c r="K827" i="26"/>
  <c r="L827" i="26"/>
  <c r="M827" i="26"/>
  <c r="N827" i="26"/>
  <c r="R827" i="26" s="1"/>
  <c r="AD827" i="26"/>
  <c r="AE827" i="26"/>
  <c r="AF827" i="26"/>
  <c r="AG827" i="26"/>
  <c r="AC827" i="26" s="1"/>
  <c r="B828" i="26"/>
  <c r="J828" i="26"/>
  <c r="K828" i="26"/>
  <c r="L828" i="26"/>
  <c r="M828" i="26"/>
  <c r="N828" i="26"/>
  <c r="AD828" i="26"/>
  <c r="AE828" i="26"/>
  <c r="AF828" i="26"/>
  <c r="AG828" i="26"/>
  <c r="B829" i="26"/>
  <c r="J829" i="26"/>
  <c r="K829" i="26"/>
  <c r="L829" i="26"/>
  <c r="M829" i="26"/>
  <c r="N829" i="26"/>
  <c r="R829" i="26" s="1"/>
  <c r="AD829" i="26"/>
  <c r="AE829" i="26"/>
  <c r="AF829" i="26"/>
  <c r="AG829" i="26"/>
  <c r="B830" i="26"/>
  <c r="J830" i="26"/>
  <c r="K830" i="26"/>
  <c r="L830" i="26"/>
  <c r="M830" i="26"/>
  <c r="N830" i="26"/>
  <c r="R830" i="26" s="1"/>
  <c r="Y830" i="26"/>
  <c r="AD830" i="26"/>
  <c r="AE830" i="26"/>
  <c r="AF830" i="26"/>
  <c r="AG830" i="26"/>
  <c r="AC830" i="26" s="1"/>
  <c r="B831" i="26"/>
  <c r="J831" i="26"/>
  <c r="K831" i="26"/>
  <c r="L831" i="26"/>
  <c r="M831" i="26"/>
  <c r="N831" i="26"/>
  <c r="R831" i="26" s="1"/>
  <c r="AD831" i="26"/>
  <c r="AE831" i="26"/>
  <c r="AF831" i="26"/>
  <c r="AG831" i="26"/>
  <c r="B832" i="26"/>
  <c r="J832" i="26"/>
  <c r="K832" i="26"/>
  <c r="L832" i="26"/>
  <c r="M832" i="26"/>
  <c r="N832" i="26"/>
  <c r="R832" i="26" s="1"/>
  <c r="AD832" i="26"/>
  <c r="AE832" i="26"/>
  <c r="AF832" i="26"/>
  <c r="AG832" i="26"/>
  <c r="B833" i="26"/>
  <c r="J833" i="26"/>
  <c r="K833" i="26"/>
  <c r="L833" i="26"/>
  <c r="M833" i="26"/>
  <c r="N833" i="26"/>
  <c r="R833" i="26" s="1"/>
  <c r="AD833" i="26"/>
  <c r="AE833" i="26"/>
  <c r="AF833" i="26"/>
  <c r="AG833" i="26"/>
  <c r="B834" i="26"/>
  <c r="J834" i="26"/>
  <c r="K834" i="26"/>
  <c r="L834" i="26"/>
  <c r="M834" i="26"/>
  <c r="N834" i="26"/>
  <c r="AD834" i="26"/>
  <c r="AE834" i="26"/>
  <c r="AF834" i="26"/>
  <c r="AG834" i="26"/>
  <c r="B835" i="26"/>
  <c r="J835" i="26"/>
  <c r="K835" i="26"/>
  <c r="L835" i="26"/>
  <c r="M835" i="26"/>
  <c r="N835" i="26"/>
  <c r="Y835" i="26" s="1"/>
  <c r="AD835" i="26"/>
  <c r="AE835" i="26"/>
  <c r="AF835" i="26"/>
  <c r="AG835" i="26"/>
  <c r="B836" i="26"/>
  <c r="J836" i="26"/>
  <c r="K836" i="26"/>
  <c r="L836" i="26"/>
  <c r="M836" i="26"/>
  <c r="N836" i="26"/>
  <c r="Y836" i="26" s="1"/>
  <c r="AD836" i="26"/>
  <c r="AE836" i="26"/>
  <c r="AF836" i="26"/>
  <c r="AG836" i="26"/>
  <c r="B837" i="26"/>
  <c r="J837" i="26"/>
  <c r="K837" i="26"/>
  <c r="L837" i="26"/>
  <c r="M837" i="26"/>
  <c r="N837" i="26"/>
  <c r="AD837" i="26"/>
  <c r="AE837" i="26"/>
  <c r="AF837" i="26"/>
  <c r="AG837" i="26"/>
  <c r="B838" i="26"/>
  <c r="J838" i="26"/>
  <c r="K838" i="26"/>
  <c r="L838" i="26"/>
  <c r="M838" i="26"/>
  <c r="N838" i="26"/>
  <c r="AD838" i="26"/>
  <c r="AE838" i="26"/>
  <c r="AF838" i="26"/>
  <c r="AG838" i="26"/>
  <c r="B839" i="26"/>
  <c r="J839" i="26"/>
  <c r="K839" i="26"/>
  <c r="L839" i="26"/>
  <c r="M839" i="26"/>
  <c r="N839" i="26"/>
  <c r="R839" i="26"/>
  <c r="Y839" i="26"/>
  <c r="AD839" i="26"/>
  <c r="AE839" i="26"/>
  <c r="AF839" i="26"/>
  <c r="V839" i="26" s="1"/>
  <c r="AG839" i="26"/>
  <c r="AC839" i="26" s="1"/>
  <c r="B840" i="26"/>
  <c r="J840" i="26"/>
  <c r="K840" i="26"/>
  <c r="L840" i="26"/>
  <c r="M840" i="26"/>
  <c r="N840" i="26"/>
  <c r="R840" i="26"/>
  <c r="Y840" i="26"/>
  <c r="AD840" i="26"/>
  <c r="AE840" i="26"/>
  <c r="AF840" i="26"/>
  <c r="V840" i="26" s="1"/>
  <c r="AG840" i="26"/>
  <c r="AC840" i="26" s="1"/>
  <c r="B841" i="26"/>
  <c r="J841" i="26"/>
  <c r="K841" i="26"/>
  <c r="L841" i="26"/>
  <c r="M841" i="26"/>
  <c r="N841" i="26"/>
  <c r="R841" i="26"/>
  <c r="Y841" i="26"/>
  <c r="AD841" i="26"/>
  <c r="AE841" i="26"/>
  <c r="AF841" i="26"/>
  <c r="V841" i="26" s="1"/>
  <c r="AG841" i="26"/>
  <c r="AC841" i="26" s="1"/>
  <c r="B842" i="26"/>
  <c r="J842" i="26"/>
  <c r="K842" i="26"/>
  <c r="L842" i="26"/>
  <c r="M842" i="26"/>
  <c r="N842" i="26"/>
  <c r="R842" i="26" s="1"/>
  <c r="AD842" i="26"/>
  <c r="AE842" i="26"/>
  <c r="AF842" i="26"/>
  <c r="V842" i="26" s="1"/>
  <c r="AG842" i="26"/>
  <c r="B843" i="26"/>
  <c r="J843" i="26"/>
  <c r="K843" i="26"/>
  <c r="L843" i="26"/>
  <c r="M843" i="26"/>
  <c r="N843" i="26"/>
  <c r="Y843" i="26" s="1"/>
  <c r="AD843" i="26"/>
  <c r="AE843" i="26"/>
  <c r="AF843" i="26"/>
  <c r="AG843" i="26"/>
  <c r="B844" i="26"/>
  <c r="J844" i="26"/>
  <c r="K844" i="26"/>
  <c r="L844" i="26"/>
  <c r="M844" i="26"/>
  <c r="N844" i="26"/>
  <c r="Y844" i="26" s="1"/>
  <c r="R844" i="26"/>
  <c r="AD844" i="26"/>
  <c r="AE844" i="26"/>
  <c r="AF844" i="26"/>
  <c r="AG844" i="26"/>
  <c r="B845" i="26"/>
  <c r="J845" i="26"/>
  <c r="K845" i="26"/>
  <c r="L845" i="26"/>
  <c r="M845" i="26"/>
  <c r="N845" i="26"/>
  <c r="AD845" i="26"/>
  <c r="AE845" i="26"/>
  <c r="AF845" i="26"/>
  <c r="AG845" i="26"/>
  <c r="B846" i="26"/>
  <c r="J846" i="26"/>
  <c r="K846" i="26"/>
  <c r="L846" i="26"/>
  <c r="M846" i="26"/>
  <c r="N846" i="26"/>
  <c r="AD846" i="26"/>
  <c r="AE846" i="26"/>
  <c r="AF846" i="26"/>
  <c r="AG846" i="26"/>
  <c r="B847" i="26"/>
  <c r="J847" i="26"/>
  <c r="K847" i="26"/>
  <c r="L847" i="26"/>
  <c r="M847" i="26"/>
  <c r="N847" i="26"/>
  <c r="Y847" i="26" s="1"/>
  <c r="AD847" i="26"/>
  <c r="AE847" i="26"/>
  <c r="AF847" i="26"/>
  <c r="AG847" i="26"/>
  <c r="B848" i="26"/>
  <c r="J848" i="26"/>
  <c r="K848" i="26"/>
  <c r="L848" i="26"/>
  <c r="M848" i="26"/>
  <c r="N848" i="26"/>
  <c r="Y848" i="26" s="1"/>
  <c r="AD848" i="26"/>
  <c r="AE848" i="26"/>
  <c r="AF848" i="26"/>
  <c r="AG848" i="26"/>
  <c r="B849" i="26"/>
  <c r="J849" i="26"/>
  <c r="K849" i="26"/>
  <c r="L849" i="26"/>
  <c r="M849" i="26"/>
  <c r="N849" i="26"/>
  <c r="Y849" i="26" s="1"/>
  <c r="AD849" i="26"/>
  <c r="AE849" i="26"/>
  <c r="AF849" i="26"/>
  <c r="AG849" i="26"/>
  <c r="B850" i="26"/>
  <c r="J850" i="26"/>
  <c r="K850" i="26"/>
  <c r="L850" i="26"/>
  <c r="M850" i="26"/>
  <c r="N850" i="26"/>
  <c r="AD850" i="26"/>
  <c r="AE850" i="26"/>
  <c r="AF850" i="26"/>
  <c r="AG850" i="26"/>
  <c r="B851" i="26"/>
  <c r="J851" i="26"/>
  <c r="K851" i="26"/>
  <c r="L851" i="26"/>
  <c r="M851" i="26"/>
  <c r="N851" i="26"/>
  <c r="R851" i="26" s="1"/>
  <c r="AD851" i="26"/>
  <c r="AE851" i="26"/>
  <c r="AF851" i="26"/>
  <c r="AG851" i="26"/>
  <c r="B852" i="26"/>
  <c r="J852" i="26"/>
  <c r="K852" i="26"/>
  <c r="L852" i="26"/>
  <c r="M852" i="26"/>
  <c r="N852" i="26"/>
  <c r="Y852" i="26" s="1"/>
  <c r="AD852" i="26"/>
  <c r="AE852" i="26"/>
  <c r="AF852" i="26"/>
  <c r="V852" i="26" s="1"/>
  <c r="AG852" i="26"/>
  <c r="B853" i="26"/>
  <c r="J853" i="26"/>
  <c r="K853" i="26"/>
  <c r="L853" i="26"/>
  <c r="M853" i="26"/>
  <c r="N853" i="26"/>
  <c r="R853" i="26" s="1"/>
  <c r="AD853" i="26"/>
  <c r="AE853" i="26"/>
  <c r="AF853" i="26"/>
  <c r="AG853" i="26"/>
  <c r="B854" i="26"/>
  <c r="J854" i="26"/>
  <c r="K854" i="26"/>
  <c r="L854" i="26"/>
  <c r="M854" i="26"/>
  <c r="N854" i="26"/>
  <c r="Y854" i="26" s="1"/>
  <c r="AD854" i="26"/>
  <c r="AE854" i="26"/>
  <c r="AF854" i="26"/>
  <c r="AG854" i="26"/>
  <c r="B855" i="26"/>
  <c r="J855" i="26"/>
  <c r="K855" i="26"/>
  <c r="L855" i="26"/>
  <c r="M855" i="26"/>
  <c r="N855" i="26"/>
  <c r="R855" i="26"/>
  <c r="Y855" i="26"/>
  <c r="AD855" i="26"/>
  <c r="AE855" i="26"/>
  <c r="AF855" i="26"/>
  <c r="V855" i="26" s="1"/>
  <c r="AG855" i="26"/>
  <c r="B856" i="26"/>
  <c r="J856" i="26"/>
  <c r="K856" i="26"/>
  <c r="L856" i="26"/>
  <c r="M856" i="26"/>
  <c r="N856" i="26"/>
  <c r="AD856" i="26"/>
  <c r="AE856" i="26"/>
  <c r="AF856" i="26"/>
  <c r="AG856" i="26"/>
  <c r="B857" i="26"/>
  <c r="J857" i="26"/>
  <c r="K857" i="26"/>
  <c r="L857" i="26"/>
  <c r="M857" i="26"/>
  <c r="N857" i="26"/>
  <c r="Y857" i="26" s="1"/>
  <c r="AD857" i="26"/>
  <c r="AE857" i="26"/>
  <c r="AF857" i="26"/>
  <c r="V857" i="26" s="1"/>
  <c r="AG857" i="26"/>
  <c r="B858" i="26"/>
  <c r="J858" i="26"/>
  <c r="K858" i="26"/>
  <c r="L858" i="26"/>
  <c r="M858" i="26"/>
  <c r="N858" i="26"/>
  <c r="R858" i="26"/>
  <c r="AD858" i="26"/>
  <c r="AE858" i="26"/>
  <c r="AF858" i="26"/>
  <c r="AG858" i="26"/>
  <c r="B859" i="26"/>
  <c r="J859" i="26"/>
  <c r="K859" i="26"/>
  <c r="L859" i="26"/>
  <c r="M859" i="26"/>
  <c r="N859" i="26"/>
  <c r="R859" i="26"/>
  <c r="Y859" i="26"/>
  <c r="AD859" i="26"/>
  <c r="AE859" i="26"/>
  <c r="AF859" i="26"/>
  <c r="V859" i="26" s="1"/>
  <c r="AG859" i="26"/>
  <c r="AC859" i="26" s="1"/>
  <c r="B860" i="26"/>
  <c r="J860" i="26"/>
  <c r="K860" i="26"/>
  <c r="L860" i="26"/>
  <c r="M860" i="26"/>
  <c r="N860" i="26"/>
  <c r="R860" i="26" s="1"/>
  <c r="AD860" i="26"/>
  <c r="AE860" i="26"/>
  <c r="AF860" i="26"/>
  <c r="V860" i="26" s="1"/>
  <c r="AG860" i="26"/>
  <c r="B861" i="26"/>
  <c r="J861" i="26"/>
  <c r="K861" i="26"/>
  <c r="L861" i="26"/>
  <c r="M861" i="26"/>
  <c r="N861" i="26"/>
  <c r="R861" i="26" s="1"/>
  <c r="AD861" i="26"/>
  <c r="AE861" i="26"/>
  <c r="AF861" i="26"/>
  <c r="AG861" i="26"/>
  <c r="B862" i="26"/>
  <c r="J862" i="26"/>
  <c r="K862" i="26"/>
  <c r="L862" i="26"/>
  <c r="M862" i="26"/>
  <c r="N862" i="26"/>
  <c r="R862" i="26" s="1"/>
  <c r="AD862" i="26"/>
  <c r="AE862" i="26"/>
  <c r="AF862" i="26"/>
  <c r="AG862" i="26"/>
  <c r="AC862" i="26" s="1"/>
  <c r="B863" i="26"/>
  <c r="J863" i="26"/>
  <c r="K863" i="26"/>
  <c r="L863" i="26"/>
  <c r="M863" i="26"/>
  <c r="N863" i="26"/>
  <c r="R863" i="26" s="1"/>
  <c r="AD863" i="26"/>
  <c r="AE863" i="26"/>
  <c r="AF863" i="26"/>
  <c r="AG863" i="26"/>
  <c r="B864" i="26"/>
  <c r="J864" i="26"/>
  <c r="K864" i="26"/>
  <c r="L864" i="26"/>
  <c r="M864" i="26"/>
  <c r="N864" i="26"/>
  <c r="AD864" i="26"/>
  <c r="AE864" i="26"/>
  <c r="AF864" i="26"/>
  <c r="AG864" i="26"/>
  <c r="B865" i="26"/>
  <c r="J865" i="26"/>
  <c r="K865" i="26"/>
  <c r="L865" i="26"/>
  <c r="M865" i="26"/>
  <c r="N865" i="26"/>
  <c r="Y865" i="26" s="1"/>
  <c r="AD865" i="26"/>
  <c r="AE865" i="26"/>
  <c r="AF865" i="26"/>
  <c r="AG865" i="26"/>
  <c r="B866" i="26"/>
  <c r="J866" i="26"/>
  <c r="K866" i="26"/>
  <c r="L866" i="26"/>
  <c r="M866" i="26"/>
  <c r="N866" i="26"/>
  <c r="R866" i="26" s="1"/>
  <c r="AD866" i="26"/>
  <c r="AE866" i="26"/>
  <c r="AF866" i="26"/>
  <c r="AG866" i="26"/>
  <c r="AC866" i="26" s="1"/>
  <c r="B867" i="26"/>
  <c r="J867" i="26"/>
  <c r="K867" i="26"/>
  <c r="L867" i="26"/>
  <c r="M867" i="26"/>
  <c r="N867" i="26"/>
  <c r="R867" i="26" s="1"/>
  <c r="Y867" i="26"/>
  <c r="AD867" i="26"/>
  <c r="AE867" i="26"/>
  <c r="AF867" i="26"/>
  <c r="AG867" i="26"/>
  <c r="B868" i="26"/>
  <c r="J868" i="26"/>
  <c r="K868" i="26"/>
  <c r="L868" i="26"/>
  <c r="M868" i="26"/>
  <c r="N868" i="26"/>
  <c r="R868" i="26"/>
  <c r="Y868" i="26"/>
  <c r="AD868" i="26"/>
  <c r="AE868" i="26"/>
  <c r="AF868" i="26"/>
  <c r="AG868" i="26"/>
  <c r="AC868" i="26" s="1"/>
  <c r="B869" i="26"/>
  <c r="J869" i="26"/>
  <c r="K869" i="26"/>
  <c r="L869" i="26"/>
  <c r="M869" i="26"/>
  <c r="N869" i="26"/>
  <c r="R869" i="26" s="1"/>
  <c r="Y869" i="26"/>
  <c r="AD869" i="26"/>
  <c r="AE869" i="26"/>
  <c r="AF869" i="26"/>
  <c r="AG869" i="26"/>
  <c r="B870" i="26"/>
  <c r="J870" i="26"/>
  <c r="K870" i="26"/>
  <c r="L870" i="26"/>
  <c r="M870" i="26"/>
  <c r="N870" i="26"/>
  <c r="AD870" i="26"/>
  <c r="AE870" i="26"/>
  <c r="AF870" i="26"/>
  <c r="AG870" i="26"/>
  <c r="B871" i="26"/>
  <c r="J871" i="26"/>
  <c r="K871" i="26"/>
  <c r="L871" i="26"/>
  <c r="M871" i="26"/>
  <c r="N871" i="26"/>
  <c r="Y871" i="26" s="1"/>
  <c r="R871" i="26"/>
  <c r="AD871" i="26"/>
  <c r="AE871" i="26"/>
  <c r="AF871" i="26"/>
  <c r="AG871" i="26"/>
  <c r="AC871" i="26" s="1"/>
  <c r="B872" i="26"/>
  <c r="J872" i="26"/>
  <c r="K872" i="26"/>
  <c r="L872" i="26"/>
  <c r="M872" i="26"/>
  <c r="N872" i="26"/>
  <c r="AD872" i="26"/>
  <c r="AE872" i="26"/>
  <c r="AF872" i="26"/>
  <c r="AG872" i="26"/>
  <c r="B873" i="26"/>
  <c r="J873" i="26"/>
  <c r="K873" i="26"/>
  <c r="L873" i="26"/>
  <c r="M873" i="26"/>
  <c r="N873" i="26"/>
  <c r="Y873" i="26" s="1"/>
  <c r="AD873" i="26"/>
  <c r="AE873" i="26"/>
  <c r="AF873" i="26"/>
  <c r="V873" i="26" s="1"/>
  <c r="AG873" i="26"/>
  <c r="B874" i="26"/>
  <c r="J874" i="26"/>
  <c r="K874" i="26"/>
  <c r="L874" i="26"/>
  <c r="M874" i="26"/>
  <c r="N874" i="26"/>
  <c r="Y874" i="26" s="1"/>
  <c r="AD874" i="26"/>
  <c r="AE874" i="26"/>
  <c r="AF874" i="26"/>
  <c r="AG874" i="26"/>
  <c r="B875" i="26"/>
  <c r="J875" i="26"/>
  <c r="K875" i="26"/>
  <c r="L875" i="26"/>
  <c r="M875" i="26"/>
  <c r="N875" i="26"/>
  <c r="R875" i="26" s="1"/>
  <c r="AD875" i="26"/>
  <c r="AE875" i="26"/>
  <c r="AF875" i="26"/>
  <c r="V875" i="26" s="1"/>
  <c r="AG875" i="26"/>
  <c r="B876" i="26"/>
  <c r="J876" i="26"/>
  <c r="K876" i="26"/>
  <c r="L876" i="26"/>
  <c r="M876" i="26"/>
  <c r="N876" i="26"/>
  <c r="AD876" i="26"/>
  <c r="AE876" i="26"/>
  <c r="AF876" i="26"/>
  <c r="AG876" i="26"/>
  <c r="B877" i="26"/>
  <c r="J877" i="26"/>
  <c r="K877" i="26"/>
  <c r="L877" i="26"/>
  <c r="M877" i="26"/>
  <c r="N877" i="26"/>
  <c r="R877" i="26" s="1"/>
  <c r="AD877" i="26"/>
  <c r="AE877" i="26"/>
  <c r="AF877" i="26"/>
  <c r="AG877" i="26"/>
  <c r="B878" i="26"/>
  <c r="J878" i="26"/>
  <c r="K878" i="26"/>
  <c r="L878" i="26"/>
  <c r="M878" i="26"/>
  <c r="N878" i="26"/>
  <c r="Y878" i="26" s="1"/>
  <c r="AD878" i="26"/>
  <c r="AE878" i="26"/>
  <c r="AF878" i="26"/>
  <c r="AG878" i="26"/>
  <c r="B879" i="26"/>
  <c r="J879" i="26"/>
  <c r="K879" i="26"/>
  <c r="L879" i="26"/>
  <c r="M879" i="26"/>
  <c r="N879" i="26"/>
  <c r="Y879" i="26" s="1"/>
  <c r="AD879" i="26"/>
  <c r="AE879" i="26"/>
  <c r="AF879" i="26"/>
  <c r="V879" i="26" s="1"/>
  <c r="AG879" i="26"/>
  <c r="B880" i="26"/>
  <c r="J880" i="26"/>
  <c r="K880" i="26"/>
  <c r="L880" i="26"/>
  <c r="M880" i="26"/>
  <c r="N880" i="26"/>
  <c r="R880" i="26" s="1"/>
  <c r="AD880" i="26"/>
  <c r="AE880" i="26"/>
  <c r="AF880" i="26"/>
  <c r="AG880" i="26"/>
  <c r="B881" i="26"/>
  <c r="J881" i="26"/>
  <c r="K881" i="26"/>
  <c r="L881" i="26"/>
  <c r="M881" i="26"/>
  <c r="N881" i="26"/>
  <c r="R881" i="26"/>
  <c r="Y881" i="26"/>
  <c r="AD881" i="26"/>
  <c r="AE881" i="26"/>
  <c r="AF881" i="26"/>
  <c r="V881" i="26" s="1"/>
  <c r="AG881" i="26"/>
  <c r="AC881" i="26" s="1"/>
  <c r="B882" i="26"/>
  <c r="J882" i="26"/>
  <c r="K882" i="26"/>
  <c r="L882" i="26"/>
  <c r="M882" i="26"/>
  <c r="N882" i="26"/>
  <c r="AD882" i="26"/>
  <c r="AE882" i="26"/>
  <c r="AF882" i="26"/>
  <c r="AG882" i="26"/>
  <c r="AC882" i="26" s="1"/>
  <c r="B883" i="26"/>
  <c r="J883" i="26"/>
  <c r="K883" i="26"/>
  <c r="L883" i="26"/>
  <c r="M883" i="26"/>
  <c r="N883" i="26"/>
  <c r="Y883" i="26" s="1"/>
  <c r="AD883" i="26"/>
  <c r="AE883" i="26"/>
  <c r="AF883" i="26"/>
  <c r="AG883" i="26"/>
  <c r="B884" i="26"/>
  <c r="J884" i="26"/>
  <c r="K884" i="26"/>
  <c r="L884" i="26"/>
  <c r="M884" i="26"/>
  <c r="N884" i="26"/>
  <c r="Y884" i="26" s="1"/>
  <c r="AD884" i="26"/>
  <c r="AE884" i="26"/>
  <c r="AF884" i="26"/>
  <c r="AG884" i="26"/>
  <c r="B885" i="26"/>
  <c r="J885" i="26"/>
  <c r="K885" i="26"/>
  <c r="L885" i="26"/>
  <c r="M885" i="26"/>
  <c r="N885" i="26"/>
  <c r="R885" i="26" s="1"/>
  <c r="AD885" i="26"/>
  <c r="AE885" i="26"/>
  <c r="AF885" i="26"/>
  <c r="AG885" i="26"/>
  <c r="B886" i="26"/>
  <c r="J886" i="26"/>
  <c r="K886" i="26"/>
  <c r="L886" i="26"/>
  <c r="M886" i="26"/>
  <c r="N886" i="26"/>
  <c r="AD886" i="26"/>
  <c r="AE886" i="26"/>
  <c r="AF886" i="26"/>
  <c r="AG886" i="26"/>
  <c r="B887" i="26"/>
  <c r="J887" i="26"/>
  <c r="K887" i="26"/>
  <c r="L887" i="26"/>
  <c r="M887" i="26"/>
  <c r="N887" i="26"/>
  <c r="R887" i="26"/>
  <c r="Y887" i="26"/>
  <c r="AD887" i="26"/>
  <c r="AE887" i="26"/>
  <c r="AF887" i="26"/>
  <c r="V887" i="26" s="1"/>
  <c r="AG887" i="26"/>
  <c r="AC887" i="26" s="1"/>
  <c r="B888" i="26"/>
  <c r="J888" i="26"/>
  <c r="K888" i="26"/>
  <c r="L888" i="26"/>
  <c r="M888" i="26"/>
  <c r="N888" i="26"/>
  <c r="R888" i="26" s="1"/>
  <c r="AD888" i="26"/>
  <c r="AE888" i="26"/>
  <c r="AF888" i="26"/>
  <c r="AG888" i="26"/>
  <c r="B889" i="26"/>
  <c r="J889" i="26"/>
  <c r="K889" i="26"/>
  <c r="L889" i="26"/>
  <c r="M889" i="26"/>
  <c r="N889" i="26"/>
  <c r="R889" i="26" s="1"/>
  <c r="AD889" i="26"/>
  <c r="AE889" i="26"/>
  <c r="AF889" i="26"/>
  <c r="V889" i="26" s="1"/>
  <c r="AG889" i="26"/>
  <c r="B890" i="26"/>
  <c r="J890" i="26"/>
  <c r="K890" i="26"/>
  <c r="L890" i="26"/>
  <c r="M890" i="26"/>
  <c r="N890" i="26"/>
  <c r="Y890" i="26" s="1"/>
  <c r="AD890" i="26"/>
  <c r="AE890" i="26"/>
  <c r="AF890" i="26"/>
  <c r="AG890" i="26"/>
  <c r="B891" i="26"/>
  <c r="J891" i="26"/>
  <c r="K891" i="26"/>
  <c r="L891" i="26"/>
  <c r="M891" i="26"/>
  <c r="N891" i="26"/>
  <c r="R891" i="26" s="1"/>
  <c r="AD891" i="26"/>
  <c r="AE891" i="26"/>
  <c r="AF891" i="26"/>
  <c r="V891" i="26" s="1"/>
  <c r="AG891" i="26"/>
  <c r="B892" i="26"/>
  <c r="J892" i="26"/>
  <c r="K892" i="26"/>
  <c r="L892" i="26"/>
  <c r="M892" i="26"/>
  <c r="N892" i="26"/>
  <c r="AD892" i="26"/>
  <c r="AE892" i="26"/>
  <c r="AF892" i="26"/>
  <c r="AG892" i="26"/>
  <c r="B893" i="26"/>
  <c r="J893" i="26"/>
  <c r="K893" i="26"/>
  <c r="L893" i="26"/>
  <c r="M893" i="26"/>
  <c r="N893" i="26"/>
  <c r="Y893" i="26" s="1"/>
  <c r="AD893" i="26"/>
  <c r="AE893" i="26"/>
  <c r="AF893" i="26"/>
  <c r="AG893" i="26"/>
  <c r="B894" i="26"/>
  <c r="J894" i="26"/>
  <c r="K894" i="26"/>
  <c r="L894" i="26"/>
  <c r="M894" i="26"/>
  <c r="N894" i="26"/>
  <c r="R894" i="26" s="1"/>
  <c r="AD894" i="26"/>
  <c r="AE894" i="26"/>
  <c r="AF894" i="26"/>
  <c r="AG894" i="26"/>
  <c r="AC894" i="26" s="1"/>
  <c r="B895" i="26"/>
  <c r="J895" i="26"/>
  <c r="K895" i="26"/>
  <c r="L895" i="26"/>
  <c r="M895" i="26"/>
  <c r="N895" i="26"/>
  <c r="R895" i="26" s="1"/>
  <c r="Y895" i="26"/>
  <c r="AD895" i="26"/>
  <c r="AE895" i="26"/>
  <c r="AF895" i="26"/>
  <c r="AG895" i="26"/>
  <c r="B896" i="26"/>
  <c r="J896" i="26"/>
  <c r="K896" i="26"/>
  <c r="L896" i="26"/>
  <c r="M896" i="26"/>
  <c r="N896" i="26"/>
  <c r="AD896" i="26"/>
  <c r="AE896" i="26"/>
  <c r="AF896" i="26"/>
  <c r="AG896" i="26"/>
  <c r="B897" i="26"/>
  <c r="J897" i="26"/>
  <c r="K897" i="26"/>
  <c r="L897" i="26"/>
  <c r="M897" i="26"/>
  <c r="N897" i="26"/>
  <c r="R897" i="26"/>
  <c r="Y897" i="26"/>
  <c r="AD897" i="26"/>
  <c r="AE897" i="26"/>
  <c r="AF897" i="26"/>
  <c r="V897" i="26" s="1"/>
  <c r="AG897" i="26"/>
  <c r="AC897" i="26" s="1"/>
  <c r="B898" i="26"/>
  <c r="J898" i="26"/>
  <c r="K898" i="26"/>
  <c r="L898" i="26"/>
  <c r="M898" i="26"/>
  <c r="N898" i="26"/>
  <c r="AD898" i="26"/>
  <c r="AE898" i="26"/>
  <c r="AF898" i="26"/>
  <c r="AG898" i="26"/>
  <c r="B899" i="26"/>
  <c r="J899" i="26"/>
  <c r="K899" i="26"/>
  <c r="L899" i="26"/>
  <c r="M899" i="26"/>
  <c r="N899" i="26"/>
  <c r="R899" i="26" s="1"/>
  <c r="AD899" i="26"/>
  <c r="AE899" i="26"/>
  <c r="AF899" i="26"/>
  <c r="V899" i="26" s="1"/>
  <c r="AG899" i="26"/>
  <c r="B900" i="26"/>
  <c r="J900" i="26"/>
  <c r="K900" i="26"/>
  <c r="L900" i="26"/>
  <c r="M900" i="26"/>
  <c r="N900" i="26"/>
  <c r="R900" i="26"/>
  <c r="Y900" i="26"/>
  <c r="AD900" i="26"/>
  <c r="AE900" i="26"/>
  <c r="AF900" i="26"/>
  <c r="AG900" i="26"/>
  <c r="B901" i="26"/>
  <c r="J901" i="26"/>
  <c r="K901" i="26"/>
  <c r="L901" i="26"/>
  <c r="M901" i="26"/>
  <c r="N901" i="26"/>
  <c r="R901" i="26" s="1"/>
  <c r="AD901" i="26"/>
  <c r="AE901" i="26"/>
  <c r="AF901" i="26"/>
  <c r="AG901" i="26"/>
  <c r="B902" i="26"/>
  <c r="J902" i="26"/>
  <c r="K902" i="26"/>
  <c r="L902" i="26"/>
  <c r="M902" i="26"/>
  <c r="N902" i="26"/>
  <c r="AD902" i="26"/>
  <c r="AE902" i="26"/>
  <c r="AF902" i="26"/>
  <c r="AG902" i="26"/>
  <c r="B903" i="26"/>
  <c r="J903" i="26"/>
  <c r="K903" i="26"/>
  <c r="L903" i="26"/>
  <c r="M903" i="26"/>
  <c r="N903" i="26"/>
  <c r="R903" i="26" s="1"/>
  <c r="AD903" i="26"/>
  <c r="AE903" i="26"/>
  <c r="AF903" i="26"/>
  <c r="AG903" i="26"/>
  <c r="B904" i="26"/>
  <c r="J904" i="26"/>
  <c r="K904" i="26"/>
  <c r="L904" i="26"/>
  <c r="M904" i="26"/>
  <c r="N904" i="26"/>
  <c r="R904" i="26" s="1"/>
  <c r="AD904" i="26"/>
  <c r="AE904" i="26"/>
  <c r="AF904" i="26"/>
  <c r="V904" i="26" s="1"/>
  <c r="AG904" i="26"/>
  <c r="B905" i="26"/>
  <c r="J905" i="26"/>
  <c r="K905" i="26"/>
  <c r="L905" i="26"/>
  <c r="M905" i="26"/>
  <c r="N905" i="26"/>
  <c r="R905" i="26" s="1"/>
  <c r="AD905" i="26"/>
  <c r="AE905" i="26"/>
  <c r="AF905" i="26"/>
  <c r="AG905" i="26"/>
  <c r="B906" i="26"/>
  <c r="J906" i="26"/>
  <c r="K906" i="26"/>
  <c r="L906" i="26"/>
  <c r="M906" i="26"/>
  <c r="N906" i="26"/>
  <c r="Y906" i="26" s="1"/>
  <c r="R906" i="26"/>
  <c r="AD906" i="26"/>
  <c r="AE906" i="26"/>
  <c r="AF906" i="26"/>
  <c r="AG906" i="26"/>
  <c r="AC906" i="26" s="1"/>
  <c r="B907" i="26"/>
  <c r="J907" i="26"/>
  <c r="K907" i="26"/>
  <c r="L907" i="26"/>
  <c r="M907" i="26"/>
  <c r="N907" i="26"/>
  <c r="Y907" i="26" s="1"/>
  <c r="AD907" i="26"/>
  <c r="AE907" i="26"/>
  <c r="AF907" i="26"/>
  <c r="AG907" i="26"/>
  <c r="B908" i="26"/>
  <c r="J908" i="26"/>
  <c r="K908" i="26"/>
  <c r="L908" i="26"/>
  <c r="M908" i="26"/>
  <c r="N908" i="26"/>
  <c r="AD908" i="26"/>
  <c r="AE908" i="26"/>
  <c r="AF908" i="26"/>
  <c r="AG908" i="26"/>
  <c r="B909" i="26"/>
  <c r="J909" i="26"/>
  <c r="K909" i="26"/>
  <c r="L909" i="26"/>
  <c r="M909" i="26"/>
  <c r="N909" i="26"/>
  <c r="Y909" i="26" s="1"/>
  <c r="AD909" i="26"/>
  <c r="AE909" i="26"/>
  <c r="AF909" i="26"/>
  <c r="AG909" i="26"/>
  <c r="B910" i="26"/>
  <c r="J910" i="26"/>
  <c r="K910" i="26"/>
  <c r="L910" i="26"/>
  <c r="M910" i="26"/>
  <c r="N910" i="26"/>
  <c r="R910" i="26" s="1"/>
  <c r="AD910" i="26"/>
  <c r="AE910" i="26"/>
  <c r="AF910" i="26"/>
  <c r="AG910" i="26"/>
  <c r="B911" i="26"/>
  <c r="J911" i="26"/>
  <c r="K911" i="26"/>
  <c r="L911" i="26"/>
  <c r="M911" i="26"/>
  <c r="N911" i="26"/>
  <c r="R911" i="26"/>
  <c r="Y911" i="26"/>
  <c r="AD911" i="26"/>
  <c r="AE911" i="26"/>
  <c r="AF911" i="26"/>
  <c r="AG911" i="26"/>
  <c r="B912" i="26"/>
  <c r="J912" i="26"/>
  <c r="K912" i="26"/>
  <c r="L912" i="26"/>
  <c r="M912" i="26"/>
  <c r="N912" i="26"/>
  <c r="R912" i="26" s="1"/>
  <c r="AD912" i="26"/>
  <c r="AE912" i="26"/>
  <c r="AF912" i="26"/>
  <c r="AG912" i="26"/>
  <c r="B913" i="26"/>
  <c r="J913" i="26"/>
  <c r="K913" i="26"/>
  <c r="L913" i="26"/>
  <c r="M913" i="26"/>
  <c r="N913" i="26"/>
  <c r="R913" i="26" s="1"/>
  <c r="AD913" i="26"/>
  <c r="AE913" i="26"/>
  <c r="AF913" i="26"/>
  <c r="AG913" i="26"/>
  <c r="B914" i="26"/>
  <c r="J914" i="26"/>
  <c r="K914" i="26"/>
  <c r="L914" i="26"/>
  <c r="M914" i="26"/>
  <c r="N914" i="26"/>
  <c r="AD914" i="26"/>
  <c r="AE914" i="26"/>
  <c r="AF914" i="26"/>
  <c r="AG914" i="26"/>
  <c r="B915" i="26"/>
  <c r="J915" i="26"/>
  <c r="K915" i="26"/>
  <c r="L915" i="26"/>
  <c r="M915" i="26"/>
  <c r="N915" i="26"/>
  <c r="R915" i="26" s="1"/>
  <c r="AD915" i="26"/>
  <c r="AE915" i="26"/>
  <c r="AF915" i="26"/>
  <c r="V915" i="26" s="1"/>
  <c r="AG915" i="26"/>
  <c r="B916" i="26"/>
  <c r="J916" i="26"/>
  <c r="K916" i="26"/>
  <c r="L916" i="26"/>
  <c r="M916" i="26"/>
  <c r="N916" i="26"/>
  <c r="R916" i="26" s="1"/>
  <c r="AD916" i="26"/>
  <c r="AE916" i="26"/>
  <c r="AF916" i="26"/>
  <c r="AG916" i="26"/>
  <c r="B917" i="26"/>
  <c r="J917" i="26"/>
  <c r="K917" i="26"/>
  <c r="L917" i="26"/>
  <c r="M917" i="26"/>
  <c r="N917" i="26"/>
  <c r="R917" i="26" s="1"/>
  <c r="AD917" i="26"/>
  <c r="AE917" i="26"/>
  <c r="AF917" i="26"/>
  <c r="AG917" i="26"/>
  <c r="AC917" i="26" s="1"/>
  <c r="B918" i="26"/>
  <c r="J918" i="26"/>
  <c r="K918" i="26"/>
  <c r="L918" i="26"/>
  <c r="M918" i="26"/>
  <c r="N918" i="26"/>
  <c r="AD918" i="26"/>
  <c r="AE918" i="26"/>
  <c r="AF918" i="26"/>
  <c r="V918" i="26" s="1"/>
  <c r="AG918" i="26"/>
  <c r="B919" i="26"/>
  <c r="J919" i="26"/>
  <c r="K919" i="26"/>
  <c r="L919" i="26"/>
  <c r="M919" i="26"/>
  <c r="N919" i="26"/>
  <c r="R919" i="26" s="1"/>
  <c r="AD919" i="26"/>
  <c r="AE919" i="26"/>
  <c r="AF919" i="26"/>
  <c r="AG919" i="26"/>
  <c r="B920" i="26"/>
  <c r="J920" i="26"/>
  <c r="K920" i="26"/>
  <c r="L920" i="26"/>
  <c r="M920" i="26"/>
  <c r="N920" i="26"/>
  <c r="R920" i="26" s="1"/>
  <c r="Y920" i="26"/>
  <c r="AD920" i="26"/>
  <c r="AE920" i="26"/>
  <c r="AF920" i="26"/>
  <c r="V920" i="26" s="1"/>
  <c r="AG920" i="26"/>
  <c r="AC920" i="26" s="1"/>
  <c r="B921" i="26"/>
  <c r="J921" i="26"/>
  <c r="K921" i="26"/>
  <c r="L921" i="26"/>
  <c r="M921" i="26"/>
  <c r="N921" i="26"/>
  <c r="Y921" i="26" s="1"/>
  <c r="AD921" i="26"/>
  <c r="AE921" i="26"/>
  <c r="AF921" i="26"/>
  <c r="AG921" i="26"/>
  <c r="B922" i="26"/>
  <c r="J922" i="26"/>
  <c r="K922" i="26"/>
  <c r="L922" i="26"/>
  <c r="M922" i="26"/>
  <c r="N922" i="26"/>
  <c r="Y922" i="26" s="1"/>
  <c r="AD922" i="26"/>
  <c r="AE922" i="26"/>
  <c r="AF922" i="26"/>
  <c r="AG922" i="26"/>
  <c r="AC922" i="26" s="1"/>
  <c r="B923" i="26"/>
  <c r="J923" i="26"/>
  <c r="K923" i="26"/>
  <c r="L923" i="26"/>
  <c r="M923" i="26"/>
  <c r="N923" i="26"/>
  <c r="R923" i="26" s="1"/>
  <c r="Y923" i="26"/>
  <c r="AD923" i="26"/>
  <c r="AE923" i="26"/>
  <c r="AF923" i="26"/>
  <c r="AG923" i="26"/>
  <c r="B924" i="26"/>
  <c r="J924" i="26"/>
  <c r="K924" i="26"/>
  <c r="L924" i="26"/>
  <c r="M924" i="26"/>
  <c r="N924" i="26"/>
  <c r="AD924" i="26"/>
  <c r="AE924" i="26"/>
  <c r="AF924" i="26"/>
  <c r="AG924" i="26"/>
  <c r="B925" i="26"/>
  <c r="J925" i="26"/>
  <c r="K925" i="26"/>
  <c r="L925" i="26"/>
  <c r="M925" i="26"/>
  <c r="N925" i="26"/>
  <c r="R925" i="26" s="1"/>
  <c r="Y925" i="26"/>
  <c r="AD925" i="26"/>
  <c r="AE925" i="26"/>
  <c r="AF925" i="26"/>
  <c r="V925" i="26" s="1"/>
  <c r="AG925" i="26"/>
  <c r="AC925" i="26" s="1"/>
  <c r="B926" i="26"/>
  <c r="J926" i="26"/>
  <c r="K926" i="26"/>
  <c r="L926" i="26"/>
  <c r="M926" i="26"/>
  <c r="N926" i="26"/>
  <c r="R926" i="26" s="1"/>
  <c r="AD926" i="26"/>
  <c r="AE926" i="26"/>
  <c r="AF926" i="26"/>
  <c r="AG926" i="26"/>
  <c r="B927" i="26"/>
  <c r="J927" i="26"/>
  <c r="K927" i="26"/>
  <c r="L927" i="26"/>
  <c r="M927" i="26"/>
  <c r="N927" i="26"/>
  <c r="R927" i="26" s="1"/>
  <c r="AD927" i="26"/>
  <c r="AE927" i="26"/>
  <c r="AF927" i="26"/>
  <c r="AG927" i="26"/>
  <c r="AC927" i="26" s="1"/>
  <c r="B928" i="26"/>
  <c r="J928" i="26"/>
  <c r="K928" i="26"/>
  <c r="L928" i="26"/>
  <c r="M928" i="26"/>
  <c r="N928" i="26"/>
  <c r="AD928" i="26"/>
  <c r="AE928" i="26"/>
  <c r="AF928" i="26"/>
  <c r="AG928" i="26"/>
  <c r="B929" i="26"/>
  <c r="J929" i="26"/>
  <c r="K929" i="26"/>
  <c r="L929" i="26"/>
  <c r="M929" i="26"/>
  <c r="N929" i="26"/>
  <c r="R929" i="26" s="1"/>
  <c r="AD929" i="26"/>
  <c r="AE929" i="26"/>
  <c r="AF929" i="26"/>
  <c r="AG929" i="26"/>
  <c r="B930" i="26"/>
  <c r="J930" i="26"/>
  <c r="K930" i="26"/>
  <c r="L930" i="26"/>
  <c r="M930" i="26"/>
  <c r="N930" i="26"/>
  <c r="AD930" i="26"/>
  <c r="AE930" i="26"/>
  <c r="AF930" i="26"/>
  <c r="AG930" i="26"/>
  <c r="AC930" i="26" s="1"/>
  <c r="B931" i="26"/>
  <c r="J931" i="26"/>
  <c r="K931" i="26"/>
  <c r="L931" i="26"/>
  <c r="M931" i="26"/>
  <c r="N931" i="26"/>
  <c r="AD931" i="26"/>
  <c r="AE931" i="26"/>
  <c r="AF931" i="26"/>
  <c r="AG931" i="26"/>
  <c r="AC931" i="26" s="1"/>
  <c r="B932" i="26"/>
  <c r="J932" i="26"/>
  <c r="K932" i="26"/>
  <c r="L932" i="26"/>
  <c r="M932" i="26"/>
  <c r="N932" i="26"/>
  <c r="AD932" i="26"/>
  <c r="AE932" i="26"/>
  <c r="AF932" i="26"/>
  <c r="AG932" i="26"/>
  <c r="B933" i="26"/>
  <c r="J933" i="26"/>
  <c r="K933" i="26"/>
  <c r="L933" i="26"/>
  <c r="M933" i="26"/>
  <c r="N933" i="26"/>
  <c r="R933" i="26" s="1"/>
  <c r="AD933" i="26"/>
  <c r="AE933" i="26"/>
  <c r="AF933" i="26"/>
  <c r="AG933" i="26"/>
  <c r="B934" i="26"/>
  <c r="J934" i="26"/>
  <c r="K934" i="26"/>
  <c r="L934" i="26"/>
  <c r="M934" i="26"/>
  <c r="N934" i="26"/>
  <c r="AD934" i="26"/>
  <c r="AE934" i="26"/>
  <c r="AF934" i="26"/>
  <c r="AG934" i="26"/>
  <c r="B935" i="26"/>
  <c r="J935" i="26"/>
  <c r="K935" i="26"/>
  <c r="L935" i="26"/>
  <c r="M935" i="26"/>
  <c r="N935" i="26"/>
  <c r="AD935" i="26"/>
  <c r="AE935" i="26"/>
  <c r="AF935" i="26"/>
  <c r="AG935" i="26"/>
  <c r="B936" i="26"/>
  <c r="J936" i="26"/>
  <c r="K936" i="26"/>
  <c r="L936" i="26"/>
  <c r="M936" i="26"/>
  <c r="N936" i="26"/>
  <c r="AD936" i="26"/>
  <c r="AE936" i="26"/>
  <c r="AF936" i="26"/>
  <c r="AG936" i="26"/>
  <c r="B937" i="26"/>
  <c r="J937" i="26"/>
  <c r="K937" i="26"/>
  <c r="L937" i="26"/>
  <c r="M937" i="26"/>
  <c r="N937" i="26"/>
  <c r="R937" i="26" s="1"/>
  <c r="AD937" i="26"/>
  <c r="AE937" i="26"/>
  <c r="AF937" i="26"/>
  <c r="AG937" i="26"/>
  <c r="B938" i="26"/>
  <c r="J938" i="26"/>
  <c r="K938" i="26"/>
  <c r="L938" i="26"/>
  <c r="M938" i="26"/>
  <c r="N938" i="26"/>
  <c r="AD938" i="26"/>
  <c r="AE938" i="26"/>
  <c r="AF938" i="26"/>
  <c r="AG938" i="26"/>
  <c r="B939" i="26"/>
  <c r="J939" i="26"/>
  <c r="K939" i="26"/>
  <c r="L939" i="26"/>
  <c r="M939" i="26"/>
  <c r="N939" i="26"/>
  <c r="AD939" i="26"/>
  <c r="AE939" i="26"/>
  <c r="AF939" i="26"/>
  <c r="AG939" i="26"/>
  <c r="B940" i="26"/>
  <c r="J940" i="26"/>
  <c r="K940" i="26"/>
  <c r="L940" i="26"/>
  <c r="M940" i="26"/>
  <c r="N940" i="26"/>
  <c r="AD940" i="26"/>
  <c r="AE940" i="26"/>
  <c r="AF940" i="26"/>
  <c r="AG940" i="26"/>
  <c r="B941" i="26"/>
  <c r="J941" i="26"/>
  <c r="K941" i="26"/>
  <c r="L941" i="26"/>
  <c r="M941" i="26"/>
  <c r="N941" i="26"/>
  <c r="R941" i="26" s="1"/>
  <c r="AD941" i="26"/>
  <c r="AE941" i="26"/>
  <c r="AF941" i="26"/>
  <c r="V941" i="26" s="1"/>
  <c r="AG941" i="26"/>
  <c r="AC941" i="26" s="1"/>
  <c r="B942" i="26"/>
  <c r="J942" i="26"/>
  <c r="K942" i="26"/>
  <c r="L942" i="26"/>
  <c r="M942" i="26"/>
  <c r="N942" i="26"/>
  <c r="AD942" i="26"/>
  <c r="AE942" i="26"/>
  <c r="AF942" i="26"/>
  <c r="AG942" i="26"/>
  <c r="B943" i="26"/>
  <c r="J943" i="26"/>
  <c r="K943" i="26"/>
  <c r="L943" i="26"/>
  <c r="M943" i="26"/>
  <c r="N943" i="26"/>
  <c r="AD943" i="26"/>
  <c r="AE943" i="26"/>
  <c r="AF943" i="26"/>
  <c r="AG943" i="26"/>
  <c r="B944" i="26"/>
  <c r="J944" i="26"/>
  <c r="K944" i="26"/>
  <c r="L944" i="26"/>
  <c r="M944" i="26"/>
  <c r="N944" i="26"/>
  <c r="AD944" i="26"/>
  <c r="AE944" i="26"/>
  <c r="AF944" i="26"/>
  <c r="AG944" i="26"/>
  <c r="AC944" i="26" s="1"/>
  <c r="B945" i="26"/>
  <c r="J945" i="26"/>
  <c r="K945" i="26"/>
  <c r="L945" i="26"/>
  <c r="M945" i="26"/>
  <c r="N945" i="26"/>
  <c r="R945" i="26" s="1"/>
  <c r="AD945" i="26"/>
  <c r="AE945" i="26"/>
  <c r="AF945" i="26"/>
  <c r="V945" i="26" s="1"/>
  <c r="AG945" i="26"/>
  <c r="B946" i="26"/>
  <c r="J946" i="26"/>
  <c r="K946" i="26"/>
  <c r="L946" i="26"/>
  <c r="M946" i="26"/>
  <c r="N946" i="26"/>
  <c r="AD946" i="26"/>
  <c r="AE946" i="26"/>
  <c r="AF946" i="26"/>
  <c r="AG946" i="26"/>
  <c r="B947" i="26"/>
  <c r="J947" i="26"/>
  <c r="K947" i="26"/>
  <c r="L947" i="26"/>
  <c r="M947" i="26"/>
  <c r="N947" i="26"/>
  <c r="AD947" i="26"/>
  <c r="AE947" i="26"/>
  <c r="AF947" i="26"/>
  <c r="V947" i="26" s="1"/>
  <c r="AG947" i="26"/>
  <c r="B948" i="26"/>
  <c r="J948" i="26"/>
  <c r="K948" i="26"/>
  <c r="L948" i="26"/>
  <c r="M948" i="26"/>
  <c r="N948" i="26"/>
  <c r="AD948" i="26"/>
  <c r="AE948" i="26"/>
  <c r="AF948" i="26"/>
  <c r="AG948" i="26"/>
  <c r="B949" i="26"/>
  <c r="J949" i="26"/>
  <c r="K949" i="26"/>
  <c r="L949" i="26"/>
  <c r="M949" i="26"/>
  <c r="N949" i="26"/>
  <c r="R949" i="26" s="1"/>
  <c r="AD949" i="26"/>
  <c r="AE949" i="26"/>
  <c r="AF949" i="26"/>
  <c r="AG949" i="26"/>
  <c r="B950" i="26"/>
  <c r="J950" i="26"/>
  <c r="K950" i="26"/>
  <c r="L950" i="26"/>
  <c r="M950" i="26"/>
  <c r="N950" i="26"/>
  <c r="AD950" i="26"/>
  <c r="AE950" i="26"/>
  <c r="AF950" i="26"/>
  <c r="AG950" i="26"/>
  <c r="B951" i="26"/>
  <c r="J951" i="26"/>
  <c r="K951" i="26"/>
  <c r="L951" i="26"/>
  <c r="M951" i="26"/>
  <c r="N951" i="26"/>
  <c r="AD951" i="26"/>
  <c r="AE951" i="26"/>
  <c r="AF951" i="26"/>
  <c r="V951" i="26" s="1"/>
  <c r="AG951" i="26"/>
  <c r="B952" i="26"/>
  <c r="J952" i="26"/>
  <c r="K952" i="26"/>
  <c r="L952" i="26"/>
  <c r="M952" i="26"/>
  <c r="N952" i="26"/>
  <c r="AD952" i="26"/>
  <c r="AE952" i="26"/>
  <c r="AF952" i="26"/>
  <c r="AG952" i="26"/>
  <c r="B953" i="26"/>
  <c r="J953" i="26"/>
  <c r="K953" i="26"/>
  <c r="L953" i="26"/>
  <c r="M953" i="26"/>
  <c r="N953" i="26"/>
  <c r="R953" i="26" s="1"/>
  <c r="AD953" i="26"/>
  <c r="AE953" i="26"/>
  <c r="AF953" i="26"/>
  <c r="AG953" i="26"/>
  <c r="B954" i="26"/>
  <c r="J954" i="26"/>
  <c r="K954" i="26"/>
  <c r="L954" i="26"/>
  <c r="M954" i="26"/>
  <c r="N954" i="26"/>
  <c r="AD954" i="26"/>
  <c r="AE954" i="26"/>
  <c r="AF954" i="26"/>
  <c r="AG954" i="26"/>
  <c r="AC954" i="26" s="1"/>
  <c r="B955" i="26"/>
  <c r="J955" i="26"/>
  <c r="K955" i="26"/>
  <c r="L955" i="26"/>
  <c r="M955" i="26"/>
  <c r="N955" i="26"/>
  <c r="AD955" i="26"/>
  <c r="AE955" i="26"/>
  <c r="AF955" i="26"/>
  <c r="V955" i="26" s="1"/>
  <c r="AG955" i="26"/>
  <c r="B956" i="26"/>
  <c r="J956" i="26"/>
  <c r="K956" i="26"/>
  <c r="L956" i="26"/>
  <c r="M956" i="26"/>
  <c r="N956" i="26"/>
  <c r="AD956" i="26"/>
  <c r="AE956" i="26"/>
  <c r="AF956" i="26"/>
  <c r="AG956" i="26"/>
  <c r="B957" i="26"/>
  <c r="J957" i="26"/>
  <c r="K957" i="26"/>
  <c r="L957" i="26"/>
  <c r="M957" i="26"/>
  <c r="N957" i="26"/>
  <c r="R957" i="26" s="1"/>
  <c r="AD957" i="26"/>
  <c r="AE957" i="26"/>
  <c r="AF957" i="26"/>
  <c r="AG957" i="26"/>
  <c r="AC957" i="26" s="1"/>
  <c r="B958" i="26"/>
  <c r="J958" i="26"/>
  <c r="K958" i="26"/>
  <c r="L958" i="26"/>
  <c r="M958" i="26"/>
  <c r="N958" i="26"/>
  <c r="AD958" i="26"/>
  <c r="AE958" i="26"/>
  <c r="AF958" i="26"/>
  <c r="AG958" i="26"/>
  <c r="B959" i="26"/>
  <c r="J959" i="26"/>
  <c r="K959" i="26"/>
  <c r="L959" i="26"/>
  <c r="M959" i="26"/>
  <c r="N959" i="26"/>
  <c r="AD959" i="26"/>
  <c r="AE959" i="26"/>
  <c r="AF959" i="26"/>
  <c r="AG959" i="26"/>
  <c r="B960" i="26"/>
  <c r="J960" i="26"/>
  <c r="K960" i="26"/>
  <c r="L960" i="26"/>
  <c r="M960" i="26"/>
  <c r="N960" i="26"/>
  <c r="AD960" i="26"/>
  <c r="AE960" i="26"/>
  <c r="AF960" i="26"/>
  <c r="AG960" i="26"/>
  <c r="B961" i="26"/>
  <c r="J961" i="26"/>
  <c r="K961" i="26"/>
  <c r="L961" i="26"/>
  <c r="M961" i="26"/>
  <c r="N961" i="26"/>
  <c r="R961" i="26" s="1"/>
  <c r="AD961" i="26"/>
  <c r="AE961" i="26"/>
  <c r="AF961" i="26"/>
  <c r="V961" i="26" s="1"/>
  <c r="AG961" i="26"/>
  <c r="AC961" i="26" s="1"/>
  <c r="B962" i="26"/>
  <c r="J962" i="26"/>
  <c r="K962" i="26"/>
  <c r="L962" i="26"/>
  <c r="M962" i="26"/>
  <c r="N962" i="26"/>
  <c r="AD962" i="26"/>
  <c r="AE962" i="26"/>
  <c r="AF962" i="26"/>
  <c r="AG962" i="26"/>
  <c r="AC962" i="26" s="1"/>
  <c r="B963" i="26"/>
  <c r="J963" i="26"/>
  <c r="K963" i="26"/>
  <c r="L963" i="26"/>
  <c r="M963" i="26"/>
  <c r="N963" i="26"/>
  <c r="AD963" i="26"/>
  <c r="AE963" i="26"/>
  <c r="AF963" i="26"/>
  <c r="AG963" i="26"/>
  <c r="B964" i="26"/>
  <c r="J964" i="26"/>
  <c r="K964" i="26"/>
  <c r="L964" i="26"/>
  <c r="M964" i="26"/>
  <c r="N964" i="26"/>
  <c r="AD964" i="26"/>
  <c r="AE964" i="26"/>
  <c r="AF964" i="26"/>
  <c r="AG964" i="26"/>
  <c r="B965" i="26"/>
  <c r="J965" i="26"/>
  <c r="K965" i="26"/>
  <c r="L965" i="26"/>
  <c r="M965" i="26"/>
  <c r="N965" i="26"/>
  <c r="R965" i="26" s="1"/>
  <c r="Y965" i="26"/>
  <c r="AD965" i="26"/>
  <c r="AE965" i="26"/>
  <c r="AF965" i="26"/>
  <c r="V965" i="26" s="1"/>
  <c r="AG965" i="26"/>
  <c r="AC965" i="26" s="1"/>
  <c r="B966" i="26"/>
  <c r="J966" i="26"/>
  <c r="K966" i="26"/>
  <c r="L966" i="26"/>
  <c r="M966" i="26"/>
  <c r="N966" i="26"/>
  <c r="AD966" i="26"/>
  <c r="AE966" i="26"/>
  <c r="AF966" i="26"/>
  <c r="AG966" i="26"/>
  <c r="B967" i="26"/>
  <c r="J967" i="26"/>
  <c r="K967" i="26"/>
  <c r="L967" i="26"/>
  <c r="M967" i="26"/>
  <c r="N967" i="26"/>
  <c r="AD967" i="26"/>
  <c r="AE967" i="26"/>
  <c r="AF967" i="26"/>
  <c r="AG967" i="26"/>
  <c r="B968" i="26"/>
  <c r="J968" i="26"/>
  <c r="K968" i="26"/>
  <c r="L968" i="26"/>
  <c r="M968" i="26"/>
  <c r="N968" i="26"/>
  <c r="AD968" i="26"/>
  <c r="AE968" i="26"/>
  <c r="AF968" i="26"/>
  <c r="V968" i="26" s="1"/>
  <c r="AG968" i="26"/>
  <c r="AC968" i="26" s="1"/>
  <c r="B969" i="26"/>
  <c r="J969" i="26"/>
  <c r="K969" i="26"/>
  <c r="L969" i="26"/>
  <c r="M969" i="26"/>
  <c r="N969" i="26"/>
  <c r="R969" i="26" s="1"/>
  <c r="Y969" i="26"/>
  <c r="AD969" i="26"/>
  <c r="AE969" i="26"/>
  <c r="AF969" i="26"/>
  <c r="AG969" i="26"/>
  <c r="AC969" i="26" s="1"/>
  <c r="B970" i="26"/>
  <c r="J970" i="26"/>
  <c r="K970" i="26"/>
  <c r="L970" i="26"/>
  <c r="M970" i="26"/>
  <c r="N970" i="26"/>
  <c r="AD970" i="26"/>
  <c r="AE970" i="26"/>
  <c r="AF970" i="26"/>
  <c r="AG970" i="26"/>
  <c r="B971" i="26"/>
  <c r="J971" i="26"/>
  <c r="K971" i="26"/>
  <c r="L971" i="26"/>
  <c r="M971" i="26"/>
  <c r="N971" i="26"/>
  <c r="AD971" i="26"/>
  <c r="AE971" i="26"/>
  <c r="AF971" i="26"/>
  <c r="AG971" i="26"/>
  <c r="B972" i="26"/>
  <c r="J972" i="26"/>
  <c r="K972" i="26"/>
  <c r="L972" i="26"/>
  <c r="M972" i="26"/>
  <c r="N972" i="26"/>
  <c r="AD972" i="26"/>
  <c r="AE972" i="26"/>
  <c r="AF972" i="26"/>
  <c r="AG972" i="26"/>
  <c r="B973" i="26"/>
  <c r="J973" i="26"/>
  <c r="K973" i="26"/>
  <c r="L973" i="26"/>
  <c r="M973" i="26"/>
  <c r="N973" i="26"/>
  <c r="R973" i="26" s="1"/>
  <c r="AD973" i="26"/>
  <c r="AE973" i="26"/>
  <c r="AF973" i="26"/>
  <c r="V973" i="26" s="1"/>
  <c r="AG973" i="26"/>
  <c r="B974" i="26"/>
  <c r="J974" i="26"/>
  <c r="K974" i="26"/>
  <c r="L974" i="26"/>
  <c r="M974" i="26"/>
  <c r="N974" i="26"/>
  <c r="AD974" i="26"/>
  <c r="AE974" i="26"/>
  <c r="AF974" i="26"/>
  <c r="AG974" i="26"/>
  <c r="B975" i="26"/>
  <c r="J975" i="26"/>
  <c r="K975" i="26"/>
  <c r="L975" i="26"/>
  <c r="M975" i="26"/>
  <c r="N975" i="26"/>
  <c r="AD975" i="26"/>
  <c r="AE975" i="26"/>
  <c r="AF975" i="26"/>
  <c r="V975" i="26" s="1"/>
  <c r="AG975" i="26"/>
  <c r="AC975" i="26" s="1"/>
  <c r="B976" i="26"/>
  <c r="J976" i="26"/>
  <c r="K976" i="26"/>
  <c r="L976" i="26"/>
  <c r="M976" i="26"/>
  <c r="N976" i="26"/>
  <c r="AD976" i="26"/>
  <c r="AE976" i="26"/>
  <c r="AF976" i="26"/>
  <c r="AG976" i="26"/>
  <c r="B977" i="26"/>
  <c r="J977" i="26"/>
  <c r="K977" i="26"/>
  <c r="L977" i="26"/>
  <c r="M977" i="26"/>
  <c r="N977" i="26"/>
  <c r="R977" i="26" s="1"/>
  <c r="AD977" i="26"/>
  <c r="AE977" i="26"/>
  <c r="AF977" i="26"/>
  <c r="AG977" i="26"/>
  <c r="B978" i="26"/>
  <c r="J978" i="26"/>
  <c r="K978" i="26"/>
  <c r="L978" i="26"/>
  <c r="M978" i="26"/>
  <c r="N978" i="26"/>
  <c r="AD978" i="26"/>
  <c r="AE978" i="26"/>
  <c r="AF978" i="26"/>
  <c r="AG978" i="26"/>
  <c r="B979" i="26"/>
  <c r="J979" i="26"/>
  <c r="K979" i="26"/>
  <c r="L979" i="26"/>
  <c r="M979" i="26"/>
  <c r="N979" i="26"/>
  <c r="AD979" i="26"/>
  <c r="AE979" i="26"/>
  <c r="AF979" i="26"/>
  <c r="V979" i="26" s="1"/>
  <c r="AG979" i="26"/>
  <c r="AC979" i="26" s="1"/>
  <c r="B980" i="26"/>
  <c r="J980" i="26"/>
  <c r="K980" i="26"/>
  <c r="L980" i="26"/>
  <c r="M980" i="26"/>
  <c r="N980" i="26"/>
  <c r="Y980" i="26" s="1"/>
  <c r="R980" i="26"/>
  <c r="AD980" i="26"/>
  <c r="AE980" i="26"/>
  <c r="AF980" i="26"/>
  <c r="AG980" i="26"/>
  <c r="B981" i="26"/>
  <c r="J981" i="26"/>
  <c r="K981" i="26"/>
  <c r="L981" i="26"/>
  <c r="M981" i="26"/>
  <c r="N981" i="26"/>
  <c r="R981" i="26" s="1"/>
  <c r="AD981" i="26"/>
  <c r="AE981" i="26"/>
  <c r="AF981" i="26"/>
  <c r="AG981" i="26"/>
  <c r="B982" i="26"/>
  <c r="J982" i="26"/>
  <c r="K982" i="26"/>
  <c r="L982" i="26"/>
  <c r="M982" i="26"/>
  <c r="N982" i="26"/>
  <c r="AD982" i="26"/>
  <c r="AE982" i="26"/>
  <c r="AF982" i="26"/>
  <c r="V982" i="26" s="1"/>
  <c r="AG982" i="26"/>
  <c r="AC982" i="26" s="1"/>
  <c r="B983" i="26"/>
  <c r="J983" i="26"/>
  <c r="K983" i="26"/>
  <c r="L983" i="26"/>
  <c r="M983" i="26"/>
  <c r="N983" i="26"/>
  <c r="AD983" i="26"/>
  <c r="AE983" i="26"/>
  <c r="AF983" i="26"/>
  <c r="AG983" i="26"/>
  <c r="B984" i="26"/>
  <c r="J984" i="26"/>
  <c r="K984" i="26"/>
  <c r="L984" i="26"/>
  <c r="M984" i="26"/>
  <c r="N984" i="26"/>
  <c r="Y984" i="26" s="1"/>
  <c r="AD984" i="26"/>
  <c r="AE984" i="26"/>
  <c r="AF984" i="26"/>
  <c r="AG984" i="26"/>
  <c r="B985" i="26"/>
  <c r="J985" i="26"/>
  <c r="K985" i="26"/>
  <c r="L985" i="26"/>
  <c r="M985" i="26"/>
  <c r="N985" i="26"/>
  <c r="Y985" i="26" s="1"/>
  <c r="AD985" i="26"/>
  <c r="AE985" i="26"/>
  <c r="AF985" i="26"/>
  <c r="AG985" i="26"/>
  <c r="B986" i="26"/>
  <c r="J986" i="26"/>
  <c r="K986" i="26"/>
  <c r="L986" i="26"/>
  <c r="M986" i="26"/>
  <c r="N986" i="26"/>
  <c r="AD986" i="26"/>
  <c r="AE986" i="26"/>
  <c r="AF986" i="26"/>
  <c r="AG986" i="26"/>
  <c r="B987" i="26"/>
  <c r="J987" i="26"/>
  <c r="K987" i="26"/>
  <c r="L987" i="26"/>
  <c r="M987" i="26"/>
  <c r="N987" i="26"/>
  <c r="AD987" i="26"/>
  <c r="AE987" i="26"/>
  <c r="AF987" i="26"/>
  <c r="AG987" i="26"/>
  <c r="B988" i="26"/>
  <c r="J988" i="26"/>
  <c r="K988" i="26"/>
  <c r="L988" i="26"/>
  <c r="M988" i="26"/>
  <c r="N988" i="26"/>
  <c r="Y988" i="26" s="1"/>
  <c r="AD988" i="26"/>
  <c r="AE988" i="26"/>
  <c r="AF988" i="26"/>
  <c r="AG988" i="26"/>
  <c r="AC988" i="26" s="1"/>
  <c r="B989" i="26"/>
  <c r="J989" i="26"/>
  <c r="K989" i="26"/>
  <c r="L989" i="26"/>
  <c r="M989" i="26"/>
  <c r="N989" i="26"/>
  <c r="AD989" i="26"/>
  <c r="AE989" i="26"/>
  <c r="AF989" i="26"/>
  <c r="AG989" i="26"/>
  <c r="B990" i="26"/>
  <c r="J990" i="26"/>
  <c r="K990" i="26"/>
  <c r="L990" i="26"/>
  <c r="M990" i="26"/>
  <c r="N990" i="26"/>
  <c r="Y990" i="26" s="1"/>
  <c r="AD990" i="26"/>
  <c r="AE990" i="26"/>
  <c r="AF990" i="26"/>
  <c r="AG990" i="26"/>
  <c r="B991" i="26"/>
  <c r="J991" i="26"/>
  <c r="K991" i="26"/>
  <c r="L991" i="26"/>
  <c r="M991" i="26"/>
  <c r="N991" i="26"/>
  <c r="R991" i="26" s="1"/>
  <c r="AD991" i="26"/>
  <c r="AE991" i="26"/>
  <c r="AF991" i="26"/>
  <c r="V991" i="26" s="1"/>
  <c r="AG991" i="26"/>
  <c r="B992" i="26"/>
  <c r="J992" i="26"/>
  <c r="K992" i="26"/>
  <c r="L992" i="26"/>
  <c r="M992" i="26"/>
  <c r="N992" i="26"/>
  <c r="Y992" i="26" s="1"/>
  <c r="AD992" i="26"/>
  <c r="AE992" i="26"/>
  <c r="AF992" i="26"/>
  <c r="AG992" i="26"/>
  <c r="B993" i="26"/>
  <c r="J993" i="26"/>
  <c r="K993" i="26"/>
  <c r="L993" i="26"/>
  <c r="M993" i="26"/>
  <c r="N993" i="26"/>
  <c r="R993" i="26" s="1"/>
  <c r="AD993" i="26"/>
  <c r="AE993" i="26"/>
  <c r="AF993" i="26"/>
  <c r="AG993" i="26"/>
  <c r="AC993" i="26" s="1"/>
  <c r="B994" i="26"/>
  <c r="J994" i="26"/>
  <c r="K994" i="26"/>
  <c r="L994" i="26"/>
  <c r="M994" i="26"/>
  <c r="N994" i="26"/>
  <c r="Y994" i="26" s="1"/>
  <c r="R994" i="26"/>
  <c r="AD994" i="26"/>
  <c r="AE994" i="26"/>
  <c r="AF994" i="26"/>
  <c r="AG994" i="26"/>
  <c r="AC994" i="26" s="1"/>
  <c r="B995" i="26"/>
  <c r="J995" i="26"/>
  <c r="K995" i="26"/>
  <c r="L995" i="26"/>
  <c r="M995" i="26"/>
  <c r="N995" i="26"/>
  <c r="Y995" i="26" s="1"/>
  <c r="AD995" i="26"/>
  <c r="AE995" i="26"/>
  <c r="AF995" i="26"/>
  <c r="AG995" i="26"/>
  <c r="B996" i="26"/>
  <c r="J996" i="26"/>
  <c r="K996" i="26"/>
  <c r="L996" i="26"/>
  <c r="M996" i="26"/>
  <c r="N996" i="26"/>
  <c r="Y996" i="26" s="1"/>
  <c r="AD996" i="26"/>
  <c r="AE996" i="26"/>
  <c r="AF996" i="26"/>
  <c r="AG996" i="26"/>
  <c r="B997" i="26"/>
  <c r="J997" i="26"/>
  <c r="K997" i="26"/>
  <c r="L997" i="26"/>
  <c r="M997" i="26"/>
  <c r="N997" i="26"/>
  <c r="AD997" i="26"/>
  <c r="AE997" i="26"/>
  <c r="AF997" i="26"/>
  <c r="AG997" i="26"/>
  <c r="B998" i="26"/>
  <c r="J998" i="26"/>
  <c r="K998" i="26"/>
  <c r="L998" i="26"/>
  <c r="M998" i="26"/>
  <c r="N998" i="26"/>
  <c r="AD998" i="26"/>
  <c r="AE998" i="26"/>
  <c r="AF998" i="26"/>
  <c r="AG998" i="26"/>
  <c r="B999" i="26"/>
  <c r="J999" i="26"/>
  <c r="K999" i="26"/>
  <c r="L999" i="26"/>
  <c r="M999" i="26"/>
  <c r="N999" i="26"/>
  <c r="R999" i="26" s="1"/>
  <c r="AD999" i="26"/>
  <c r="AE999" i="26"/>
  <c r="AF999" i="26"/>
  <c r="AG999" i="26"/>
  <c r="B1000" i="26"/>
  <c r="J1000" i="26"/>
  <c r="K1000" i="26"/>
  <c r="L1000" i="26"/>
  <c r="M1000" i="26"/>
  <c r="N1000" i="26"/>
  <c r="Y1000" i="26" s="1"/>
  <c r="AD1000" i="26"/>
  <c r="AE1000" i="26"/>
  <c r="AF1000" i="26"/>
  <c r="AG1000" i="26"/>
  <c r="B1001" i="26"/>
  <c r="J1001" i="26"/>
  <c r="K1001" i="26"/>
  <c r="L1001" i="26"/>
  <c r="M1001" i="26"/>
  <c r="N1001" i="26"/>
  <c r="AD1001" i="26"/>
  <c r="AE1001" i="26"/>
  <c r="AF1001" i="26"/>
  <c r="AG1001" i="26"/>
  <c r="B1002" i="26"/>
  <c r="J1002" i="26"/>
  <c r="K1002" i="26"/>
  <c r="L1002" i="26"/>
  <c r="M1002" i="26"/>
  <c r="N1002" i="26"/>
  <c r="Y1002" i="26" s="1"/>
  <c r="AD1002" i="26"/>
  <c r="AE1002" i="26"/>
  <c r="AF1002" i="26"/>
  <c r="AG1002" i="26"/>
  <c r="B1003" i="26"/>
  <c r="J1003" i="26"/>
  <c r="K1003" i="26"/>
  <c r="L1003" i="26"/>
  <c r="M1003" i="26"/>
  <c r="N1003" i="26"/>
  <c r="Y1003" i="26"/>
  <c r="AD1003" i="26"/>
  <c r="AE1003" i="26"/>
  <c r="AF1003" i="26"/>
  <c r="AG1003" i="26"/>
  <c r="AC1003" i="26" s="1"/>
  <c r="B1004" i="26"/>
  <c r="J1004" i="26"/>
  <c r="K1004" i="26"/>
  <c r="L1004" i="26"/>
  <c r="M1004" i="26"/>
  <c r="N1004" i="26"/>
  <c r="Y1004" i="26" s="1"/>
  <c r="AD1004" i="26"/>
  <c r="AE1004" i="26"/>
  <c r="AF1004" i="26"/>
  <c r="AG1004" i="26"/>
  <c r="B1005" i="26"/>
  <c r="J1005" i="26"/>
  <c r="K1005" i="26"/>
  <c r="L1005" i="26"/>
  <c r="M1005" i="26"/>
  <c r="N1005" i="26"/>
  <c r="AD1005" i="26"/>
  <c r="AE1005" i="26"/>
  <c r="AF1005" i="26"/>
  <c r="AG1005" i="26"/>
  <c r="B1006" i="26"/>
  <c r="J1006" i="26"/>
  <c r="K1006" i="26"/>
  <c r="L1006" i="26"/>
  <c r="M1006" i="26"/>
  <c r="N1006" i="26"/>
  <c r="Y1006" i="26" s="1"/>
  <c r="AD1006" i="26"/>
  <c r="AE1006" i="26"/>
  <c r="AF1006" i="26"/>
  <c r="AG1006" i="26"/>
  <c r="AC1006" i="26" s="1"/>
  <c r="B1007" i="26"/>
  <c r="J1007" i="26"/>
  <c r="K1007" i="26"/>
  <c r="L1007" i="26"/>
  <c r="M1007" i="26"/>
  <c r="N1007" i="26"/>
  <c r="R1007" i="26" s="1"/>
  <c r="AD1007" i="26"/>
  <c r="AE1007" i="26"/>
  <c r="AF1007" i="26"/>
  <c r="AG1007" i="26"/>
  <c r="B1008" i="26"/>
  <c r="J1008" i="26"/>
  <c r="K1008" i="26"/>
  <c r="L1008" i="26"/>
  <c r="M1008" i="26"/>
  <c r="N1008" i="26"/>
  <c r="Y1008" i="26" s="1"/>
  <c r="R1008" i="26"/>
  <c r="AD1008" i="26"/>
  <c r="AE1008" i="26"/>
  <c r="AF1008" i="26"/>
  <c r="AG1008" i="26"/>
  <c r="B1009" i="26"/>
  <c r="J1009" i="26"/>
  <c r="K1009" i="26"/>
  <c r="L1009" i="26"/>
  <c r="M1009" i="26"/>
  <c r="N1009" i="26"/>
  <c r="R1009" i="26" s="1"/>
  <c r="AD1009" i="26"/>
  <c r="AE1009" i="26"/>
  <c r="AF1009" i="26"/>
  <c r="AG1009" i="26"/>
  <c r="AC1009" i="26" s="1"/>
  <c r="B1010" i="26"/>
  <c r="J1010" i="26"/>
  <c r="K1010" i="26"/>
  <c r="L1010" i="26"/>
  <c r="M1010" i="26"/>
  <c r="N1010" i="26"/>
  <c r="AD1010" i="26"/>
  <c r="AE1010" i="26"/>
  <c r="AF1010" i="26"/>
  <c r="AG1010" i="26"/>
  <c r="B1011" i="26"/>
  <c r="J1011" i="26"/>
  <c r="K1011" i="26"/>
  <c r="L1011" i="26"/>
  <c r="M1011" i="26"/>
  <c r="N1011" i="26"/>
  <c r="Y1011" i="26" s="1"/>
  <c r="AD1011" i="26"/>
  <c r="AE1011" i="26"/>
  <c r="AF1011" i="26"/>
  <c r="AG1011" i="26"/>
  <c r="B1012" i="26"/>
  <c r="J1012" i="26"/>
  <c r="K1012" i="26"/>
  <c r="L1012" i="26"/>
  <c r="M1012" i="26"/>
  <c r="N1012" i="26"/>
  <c r="Y1012" i="26" s="1"/>
  <c r="AD1012" i="26"/>
  <c r="AE1012" i="26"/>
  <c r="AF1012" i="26"/>
  <c r="V1012" i="26" s="1"/>
  <c r="AG1012" i="26"/>
  <c r="B1013" i="26"/>
  <c r="J1013" i="26"/>
  <c r="K1013" i="26"/>
  <c r="L1013" i="26"/>
  <c r="M1013" i="26"/>
  <c r="N1013" i="26"/>
  <c r="AD1013" i="26"/>
  <c r="AE1013" i="26"/>
  <c r="AF1013" i="26"/>
  <c r="AG1013" i="26"/>
  <c r="B1014" i="26"/>
  <c r="J1014" i="26"/>
  <c r="K1014" i="26"/>
  <c r="L1014" i="26"/>
  <c r="M1014" i="26"/>
  <c r="N1014" i="26"/>
  <c r="R1014" i="26" s="1"/>
  <c r="AD1014" i="26"/>
  <c r="AE1014" i="26"/>
  <c r="AF1014" i="26"/>
  <c r="AG1014" i="26"/>
  <c r="B1015" i="26"/>
  <c r="J1015" i="26"/>
  <c r="K1015" i="26"/>
  <c r="L1015" i="26"/>
  <c r="M1015" i="26"/>
  <c r="N1015" i="26"/>
  <c r="R1015" i="26" s="1"/>
  <c r="Y1015" i="26"/>
  <c r="AD1015" i="26"/>
  <c r="AE1015" i="26"/>
  <c r="AF1015" i="26"/>
  <c r="AG1015" i="26"/>
  <c r="AC1015" i="26" s="1"/>
  <c r="B1016" i="26"/>
  <c r="J1016" i="26"/>
  <c r="K1016" i="26"/>
  <c r="L1016" i="26"/>
  <c r="M1016" i="26"/>
  <c r="N1016" i="26"/>
  <c r="R1016" i="26" s="1"/>
  <c r="AD1016" i="26"/>
  <c r="AE1016" i="26"/>
  <c r="AF1016" i="26"/>
  <c r="AG1016" i="26"/>
  <c r="B1017" i="26"/>
  <c r="J1017" i="26"/>
  <c r="K1017" i="26"/>
  <c r="L1017" i="26"/>
  <c r="M1017" i="26"/>
  <c r="N1017" i="26"/>
  <c r="Y1017" i="26" s="1"/>
  <c r="AD1017" i="26"/>
  <c r="AE1017" i="26"/>
  <c r="AF1017" i="26"/>
  <c r="AG1017" i="26"/>
  <c r="B1018" i="26"/>
  <c r="J1018" i="26"/>
  <c r="K1018" i="26"/>
  <c r="L1018" i="26"/>
  <c r="M1018" i="26"/>
  <c r="N1018" i="26"/>
  <c r="Y1018" i="26" s="1"/>
  <c r="R1018" i="26"/>
  <c r="AD1018" i="26"/>
  <c r="AE1018" i="26"/>
  <c r="AF1018" i="26"/>
  <c r="V1018" i="26" s="1"/>
  <c r="AG1018" i="26"/>
  <c r="B1019" i="26"/>
  <c r="J1019" i="26"/>
  <c r="K1019" i="26"/>
  <c r="L1019" i="26"/>
  <c r="M1019" i="26"/>
  <c r="N1019" i="26"/>
  <c r="AD1019" i="26"/>
  <c r="AE1019" i="26"/>
  <c r="AF1019" i="26"/>
  <c r="AG1019" i="26"/>
  <c r="B1020" i="26"/>
  <c r="J1020" i="26"/>
  <c r="K1020" i="26"/>
  <c r="L1020" i="26"/>
  <c r="M1020" i="26"/>
  <c r="N1020" i="26"/>
  <c r="Y1020" i="26" s="1"/>
  <c r="AD1020" i="26"/>
  <c r="AE1020" i="26"/>
  <c r="AF1020" i="26"/>
  <c r="V1020" i="26" s="1"/>
  <c r="AG1020" i="26"/>
  <c r="AC1020" i="26" s="1"/>
  <c r="B1021" i="26"/>
  <c r="J1021" i="26"/>
  <c r="K1021" i="26"/>
  <c r="L1021" i="26"/>
  <c r="M1021" i="26"/>
  <c r="N1021" i="26"/>
  <c r="Y1021" i="26" s="1"/>
  <c r="AD1021" i="26"/>
  <c r="AE1021" i="26"/>
  <c r="AF1021" i="26"/>
  <c r="AG1021" i="26"/>
  <c r="B1022" i="26"/>
  <c r="J1022" i="26"/>
  <c r="K1022" i="26"/>
  <c r="L1022" i="26"/>
  <c r="M1022" i="26"/>
  <c r="N1022" i="26"/>
  <c r="R1022" i="26" s="1"/>
  <c r="AD1022" i="26"/>
  <c r="AE1022" i="26"/>
  <c r="AF1022" i="26"/>
  <c r="AG1022" i="26"/>
  <c r="AC1022" i="26" s="1"/>
  <c r="B1023" i="26"/>
  <c r="J1023" i="26"/>
  <c r="K1023" i="26"/>
  <c r="L1023" i="26"/>
  <c r="M1023" i="26"/>
  <c r="N1023" i="26"/>
  <c r="R1023" i="26" s="1"/>
  <c r="AD1023" i="26"/>
  <c r="AE1023" i="26"/>
  <c r="AF1023" i="26"/>
  <c r="V1023" i="26" s="1"/>
  <c r="AG1023" i="26"/>
  <c r="B1024" i="26"/>
  <c r="J1024" i="26"/>
  <c r="K1024" i="26"/>
  <c r="L1024" i="26"/>
  <c r="M1024" i="26"/>
  <c r="N1024" i="26"/>
  <c r="AD1024" i="26"/>
  <c r="AE1024" i="26"/>
  <c r="AF1024" i="26"/>
  <c r="AG1024" i="26"/>
  <c r="B1025" i="26"/>
  <c r="J1025" i="26"/>
  <c r="K1025" i="26"/>
  <c r="L1025" i="26"/>
  <c r="M1025" i="26"/>
  <c r="N1025" i="26"/>
  <c r="Y1025" i="26" s="1"/>
  <c r="AD1025" i="26"/>
  <c r="AE1025" i="26"/>
  <c r="AF1025" i="26"/>
  <c r="AG1025" i="26"/>
  <c r="AC1025" i="26" s="1"/>
  <c r="B1026" i="26"/>
  <c r="J1026" i="26"/>
  <c r="K1026" i="26"/>
  <c r="L1026" i="26"/>
  <c r="M1026" i="26"/>
  <c r="N1026" i="26"/>
  <c r="Y1026" i="26" s="1"/>
  <c r="AD1026" i="26"/>
  <c r="AE1026" i="26"/>
  <c r="AF1026" i="26"/>
  <c r="AG1026" i="26"/>
  <c r="B1027" i="26"/>
  <c r="J1027" i="26"/>
  <c r="K1027" i="26"/>
  <c r="L1027" i="26"/>
  <c r="M1027" i="26"/>
  <c r="N1027" i="26"/>
  <c r="R1027" i="26" s="1"/>
  <c r="AD1027" i="26"/>
  <c r="AE1027" i="26"/>
  <c r="AF1027" i="26"/>
  <c r="AG1027" i="26"/>
  <c r="B1028" i="26"/>
  <c r="J1028" i="26"/>
  <c r="K1028" i="26"/>
  <c r="L1028" i="26"/>
  <c r="M1028" i="26"/>
  <c r="N1028" i="26"/>
  <c r="Y1028" i="26" s="1"/>
  <c r="AD1028" i="26"/>
  <c r="AE1028" i="26"/>
  <c r="AF1028" i="26"/>
  <c r="AG1028" i="26"/>
  <c r="B1029" i="26"/>
  <c r="J1029" i="26"/>
  <c r="K1029" i="26"/>
  <c r="L1029" i="26"/>
  <c r="M1029" i="26"/>
  <c r="N1029" i="26"/>
  <c r="Y1029" i="26" s="1"/>
  <c r="AD1029" i="26"/>
  <c r="AE1029" i="26"/>
  <c r="AF1029" i="26"/>
  <c r="AG1029" i="26"/>
  <c r="B1030" i="26"/>
  <c r="J1030" i="26"/>
  <c r="K1030" i="26"/>
  <c r="L1030" i="26"/>
  <c r="M1030" i="26"/>
  <c r="N1030" i="26"/>
  <c r="Y1030" i="26" s="1"/>
  <c r="R1030" i="26"/>
  <c r="AD1030" i="26"/>
  <c r="AE1030" i="26"/>
  <c r="AF1030" i="26"/>
  <c r="V1030" i="26" s="1"/>
  <c r="AG1030" i="26"/>
  <c r="B1031" i="26"/>
  <c r="J1031" i="26"/>
  <c r="K1031" i="26"/>
  <c r="L1031" i="26"/>
  <c r="M1031" i="26"/>
  <c r="N1031" i="26"/>
  <c r="R1031" i="26" s="1"/>
  <c r="Y1031" i="26"/>
  <c r="AD1031" i="26"/>
  <c r="AE1031" i="26"/>
  <c r="AF1031" i="26"/>
  <c r="AG1031" i="26"/>
  <c r="B1032" i="26"/>
  <c r="J1032" i="26"/>
  <c r="K1032" i="26"/>
  <c r="L1032" i="26"/>
  <c r="M1032" i="26"/>
  <c r="N1032" i="26"/>
  <c r="Y1032" i="26" s="1"/>
  <c r="R1032" i="26"/>
  <c r="AD1032" i="26"/>
  <c r="AE1032" i="26"/>
  <c r="AF1032" i="26"/>
  <c r="V1032" i="26" s="1"/>
  <c r="AG1032" i="26"/>
  <c r="AC1032" i="26" s="1"/>
  <c r="B1033" i="26"/>
  <c r="J1033" i="26"/>
  <c r="K1033" i="26"/>
  <c r="L1033" i="26"/>
  <c r="M1033" i="26"/>
  <c r="N1033" i="26"/>
  <c r="Y1033" i="26" s="1"/>
  <c r="AD1033" i="26"/>
  <c r="AE1033" i="26"/>
  <c r="AF1033" i="26"/>
  <c r="AG1033" i="26"/>
  <c r="B1034" i="26"/>
  <c r="J1034" i="26"/>
  <c r="K1034" i="26"/>
  <c r="L1034" i="26"/>
  <c r="M1034" i="26"/>
  <c r="N1034" i="26"/>
  <c r="R1034" i="26" s="1"/>
  <c r="Y1034" i="26"/>
  <c r="AD1034" i="26"/>
  <c r="AE1034" i="26"/>
  <c r="AF1034" i="26"/>
  <c r="AG1034" i="26"/>
  <c r="AC1034" i="26" s="1"/>
  <c r="B1035" i="26"/>
  <c r="J1035" i="26"/>
  <c r="K1035" i="26"/>
  <c r="L1035" i="26"/>
  <c r="M1035" i="26"/>
  <c r="N1035" i="26"/>
  <c r="R1035" i="26" s="1"/>
  <c r="Y1035" i="26"/>
  <c r="AD1035" i="26"/>
  <c r="AE1035" i="26"/>
  <c r="AF1035" i="26"/>
  <c r="AG1035" i="26"/>
  <c r="B1036" i="26"/>
  <c r="J1036" i="26"/>
  <c r="K1036" i="26"/>
  <c r="L1036" i="26"/>
  <c r="M1036" i="26"/>
  <c r="N1036" i="26"/>
  <c r="Y1036" i="26" s="1"/>
  <c r="AD1036" i="26"/>
  <c r="AE1036" i="26"/>
  <c r="AF1036" i="26"/>
  <c r="V1036" i="26" s="1"/>
  <c r="AG1036" i="26"/>
  <c r="B1037" i="26"/>
  <c r="J1037" i="26"/>
  <c r="K1037" i="26"/>
  <c r="L1037" i="26"/>
  <c r="M1037" i="26"/>
  <c r="N1037" i="26"/>
  <c r="Y1037" i="26" s="1"/>
  <c r="R1037" i="26"/>
  <c r="AD1037" i="26"/>
  <c r="AE1037" i="26"/>
  <c r="AF1037" i="26"/>
  <c r="V1037" i="26" s="1"/>
  <c r="AG1037" i="26"/>
  <c r="B1038" i="26"/>
  <c r="J1038" i="26"/>
  <c r="K1038" i="26"/>
  <c r="L1038" i="26"/>
  <c r="M1038" i="26"/>
  <c r="N1038" i="26"/>
  <c r="Y1038" i="26" s="1"/>
  <c r="R1038" i="26"/>
  <c r="AD1038" i="26"/>
  <c r="AE1038" i="26"/>
  <c r="AF1038" i="26"/>
  <c r="AG1038" i="26"/>
  <c r="B1039" i="26"/>
  <c r="J1039" i="26"/>
  <c r="K1039" i="26"/>
  <c r="L1039" i="26"/>
  <c r="M1039" i="26"/>
  <c r="N1039" i="26"/>
  <c r="R1039" i="26" s="1"/>
  <c r="AD1039" i="26"/>
  <c r="AE1039" i="26"/>
  <c r="AF1039" i="26"/>
  <c r="AG1039" i="26"/>
  <c r="B1040" i="26"/>
  <c r="J1040" i="26"/>
  <c r="K1040" i="26"/>
  <c r="L1040" i="26"/>
  <c r="M1040" i="26"/>
  <c r="N1040" i="26"/>
  <c r="Y1040" i="26" s="1"/>
  <c r="AD1040" i="26"/>
  <c r="AE1040" i="26"/>
  <c r="AF1040" i="26"/>
  <c r="AG1040" i="26"/>
  <c r="B1041" i="26"/>
  <c r="J1041" i="26"/>
  <c r="K1041" i="26"/>
  <c r="L1041" i="26"/>
  <c r="M1041" i="26"/>
  <c r="N1041" i="26"/>
  <c r="Y1041" i="26" s="1"/>
  <c r="AD1041" i="26"/>
  <c r="AE1041" i="26"/>
  <c r="AF1041" i="26"/>
  <c r="AG1041" i="26"/>
  <c r="B1042" i="26"/>
  <c r="J1042" i="26"/>
  <c r="K1042" i="26"/>
  <c r="L1042" i="26"/>
  <c r="M1042" i="26"/>
  <c r="N1042" i="26"/>
  <c r="R1042" i="26" s="1"/>
  <c r="AD1042" i="26"/>
  <c r="AE1042" i="26"/>
  <c r="AF1042" i="26"/>
  <c r="AG1042" i="26"/>
  <c r="B1043" i="26"/>
  <c r="J1043" i="26"/>
  <c r="K1043" i="26"/>
  <c r="L1043" i="26"/>
  <c r="M1043" i="26"/>
  <c r="N1043" i="26"/>
  <c r="AD1043" i="26"/>
  <c r="AE1043" i="26"/>
  <c r="AF1043" i="26"/>
  <c r="AG1043" i="26"/>
  <c r="B1044" i="26"/>
  <c r="J1044" i="26"/>
  <c r="K1044" i="26"/>
  <c r="L1044" i="26"/>
  <c r="M1044" i="26"/>
  <c r="N1044" i="26"/>
  <c r="Y1044" i="26" s="1"/>
  <c r="R1044" i="26"/>
  <c r="AD1044" i="26"/>
  <c r="AE1044" i="26"/>
  <c r="AF1044" i="26"/>
  <c r="AG1044" i="26"/>
  <c r="AC1044" i="26" s="1"/>
  <c r="B1045" i="26"/>
  <c r="J1045" i="26"/>
  <c r="K1045" i="26"/>
  <c r="L1045" i="26"/>
  <c r="M1045" i="26"/>
  <c r="N1045" i="26"/>
  <c r="Y1045" i="26" s="1"/>
  <c r="AD1045" i="26"/>
  <c r="AE1045" i="26"/>
  <c r="AF1045" i="26"/>
  <c r="AG1045" i="26"/>
  <c r="B1046" i="26"/>
  <c r="J1046" i="26"/>
  <c r="K1046" i="26"/>
  <c r="L1046" i="26"/>
  <c r="M1046" i="26"/>
  <c r="N1046" i="26"/>
  <c r="R1046" i="26" s="1"/>
  <c r="AD1046" i="26"/>
  <c r="AE1046" i="26"/>
  <c r="AF1046" i="26"/>
  <c r="AG1046" i="26"/>
  <c r="B1047" i="26"/>
  <c r="J1047" i="26"/>
  <c r="K1047" i="26"/>
  <c r="L1047" i="26"/>
  <c r="M1047" i="26"/>
  <c r="N1047" i="26"/>
  <c r="R1047" i="26" s="1"/>
  <c r="AD1047" i="26"/>
  <c r="AE1047" i="26"/>
  <c r="AF1047" i="26"/>
  <c r="AG1047" i="26"/>
  <c r="B1048" i="26"/>
  <c r="J1048" i="26"/>
  <c r="K1048" i="26"/>
  <c r="L1048" i="26"/>
  <c r="M1048" i="26"/>
  <c r="N1048" i="26"/>
  <c r="AD1048" i="26"/>
  <c r="AE1048" i="26"/>
  <c r="AF1048" i="26"/>
  <c r="AG1048" i="26"/>
  <c r="B1049" i="26"/>
  <c r="J1049" i="26"/>
  <c r="K1049" i="26"/>
  <c r="L1049" i="26"/>
  <c r="M1049" i="26"/>
  <c r="N1049" i="26"/>
  <c r="Y1049" i="26" s="1"/>
  <c r="R1049" i="26"/>
  <c r="AD1049" i="26"/>
  <c r="AE1049" i="26"/>
  <c r="AF1049" i="26"/>
  <c r="V1049" i="26" s="1"/>
  <c r="AG1049" i="26"/>
  <c r="AC1049" i="26" s="1"/>
  <c r="B1050" i="26"/>
  <c r="J1050" i="26"/>
  <c r="K1050" i="26"/>
  <c r="L1050" i="26"/>
  <c r="M1050" i="26"/>
  <c r="N1050" i="26"/>
  <c r="Y1050" i="26" s="1"/>
  <c r="AD1050" i="26"/>
  <c r="AE1050" i="26"/>
  <c r="AF1050" i="26"/>
  <c r="AG1050" i="26"/>
  <c r="B1051" i="26"/>
  <c r="J1051" i="26"/>
  <c r="K1051" i="26"/>
  <c r="L1051" i="26"/>
  <c r="M1051" i="26"/>
  <c r="N1051" i="26"/>
  <c r="R1051" i="26" s="1"/>
  <c r="AD1051" i="26"/>
  <c r="AE1051" i="26"/>
  <c r="AF1051" i="26"/>
  <c r="V1051" i="26" s="1"/>
  <c r="AG1051" i="26"/>
  <c r="B1052" i="26"/>
  <c r="J1052" i="26"/>
  <c r="K1052" i="26"/>
  <c r="L1052" i="26"/>
  <c r="M1052" i="26"/>
  <c r="N1052" i="26"/>
  <c r="Y1052" i="26" s="1"/>
  <c r="R1052" i="26"/>
  <c r="AD1052" i="26"/>
  <c r="AE1052" i="26"/>
  <c r="AF1052" i="26"/>
  <c r="AG1052" i="26"/>
  <c r="B1053" i="26"/>
  <c r="J1053" i="26"/>
  <c r="K1053" i="26"/>
  <c r="L1053" i="26"/>
  <c r="M1053" i="26"/>
  <c r="N1053" i="26"/>
  <c r="AD1053" i="26"/>
  <c r="AE1053" i="26"/>
  <c r="AF1053" i="26"/>
  <c r="AG1053" i="26"/>
  <c r="B1054" i="26"/>
  <c r="J1054" i="26"/>
  <c r="K1054" i="26"/>
  <c r="L1054" i="26"/>
  <c r="M1054" i="26"/>
  <c r="N1054" i="26"/>
  <c r="R1054" i="26" s="1"/>
  <c r="AD1054" i="26"/>
  <c r="AE1054" i="26"/>
  <c r="AF1054" i="26"/>
  <c r="AG1054" i="26"/>
  <c r="B1055" i="26"/>
  <c r="J1055" i="26"/>
  <c r="K1055" i="26"/>
  <c r="L1055" i="26"/>
  <c r="M1055" i="26"/>
  <c r="N1055" i="26"/>
  <c r="R1055" i="26" s="1"/>
  <c r="AD1055" i="26"/>
  <c r="AE1055" i="26"/>
  <c r="AF1055" i="26"/>
  <c r="AG1055" i="26"/>
  <c r="B1056" i="26"/>
  <c r="J1056" i="26"/>
  <c r="K1056" i="26"/>
  <c r="L1056" i="26"/>
  <c r="M1056" i="26"/>
  <c r="N1056" i="26"/>
  <c r="Y1056" i="26" s="1"/>
  <c r="R1056" i="26"/>
  <c r="AD1056" i="26"/>
  <c r="AE1056" i="26"/>
  <c r="AF1056" i="26"/>
  <c r="V1056" i="26" s="1"/>
  <c r="AG1056" i="26"/>
  <c r="AC1056" i="26" s="1"/>
  <c r="B1057" i="26"/>
  <c r="J1057" i="26"/>
  <c r="K1057" i="26"/>
  <c r="L1057" i="26"/>
  <c r="M1057" i="26"/>
  <c r="N1057" i="26"/>
  <c r="Y1057" i="26" s="1"/>
  <c r="AD1057" i="26"/>
  <c r="AE1057" i="26"/>
  <c r="AF1057" i="26"/>
  <c r="AG1057" i="26"/>
  <c r="B1058" i="26"/>
  <c r="J1058" i="26"/>
  <c r="K1058" i="26"/>
  <c r="L1058" i="26"/>
  <c r="M1058" i="26"/>
  <c r="N1058" i="26"/>
  <c r="Y1058" i="26" s="1"/>
  <c r="AD1058" i="26"/>
  <c r="AE1058" i="26"/>
  <c r="AF1058" i="26"/>
  <c r="AG1058" i="26"/>
  <c r="B1059" i="26"/>
  <c r="J1059" i="26"/>
  <c r="K1059" i="26"/>
  <c r="L1059" i="26"/>
  <c r="M1059" i="26"/>
  <c r="N1059" i="26"/>
  <c r="R1059" i="26" s="1"/>
  <c r="AD1059" i="26"/>
  <c r="AE1059" i="26"/>
  <c r="AF1059" i="26"/>
  <c r="V1059" i="26" s="1"/>
  <c r="AG1059" i="26"/>
  <c r="AC1059" i="26" s="1"/>
  <c r="B1060" i="26"/>
  <c r="J1060" i="26"/>
  <c r="K1060" i="26"/>
  <c r="L1060" i="26"/>
  <c r="M1060" i="26"/>
  <c r="N1060" i="26"/>
  <c r="Y1060" i="26" s="1"/>
  <c r="AD1060" i="26"/>
  <c r="AE1060" i="26"/>
  <c r="AF1060" i="26"/>
  <c r="AG1060" i="26"/>
  <c r="B1061" i="26"/>
  <c r="J1061" i="26"/>
  <c r="K1061" i="26"/>
  <c r="L1061" i="26"/>
  <c r="M1061" i="26"/>
  <c r="N1061" i="26"/>
  <c r="Y1061" i="26" s="1"/>
  <c r="AD1061" i="26"/>
  <c r="AE1061" i="26"/>
  <c r="AF1061" i="26"/>
  <c r="AG1061" i="26"/>
  <c r="B1062" i="26"/>
  <c r="J1062" i="26"/>
  <c r="K1062" i="26"/>
  <c r="L1062" i="26"/>
  <c r="M1062" i="26"/>
  <c r="N1062" i="26"/>
  <c r="R1062" i="26" s="1"/>
  <c r="Y1062" i="26"/>
  <c r="AD1062" i="26"/>
  <c r="AE1062" i="26"/>
  <c r="AF1062" i="26"/>
  <c r="AG1062" i="26"/>
  <c r="B1063" i="26"/>
  <c r="J1063" i="26"/>
  <c r="K1063" i="26"/>
  <c r="L1063" i="26"/>
  <c r="M1063" i="26"/>
  <c r="N1063" i="26"/>
  <c r="AD1063" i="26"/>
  <c r="AE1063" i="26"/>
  <c r="AF1063" i="26"/>
  <c r="V1063" i="26" s="1"/>
  <c r="AG1063" i="26"/>
  <c r="B1064" i="26"/>
  <c r="J1064" i="26"/>
  <c r="K1064" i="26"/>
  <c r="L1064" i="26"/>
  <c r="M1064" i="26"/>
  <c r="N1064" i="26"/>
  <c r="Y1064" i="26" s="1"/>
  <c r="R1064" i="26"/>
  <c r="AD1064" i="26"/>
  <c r="AE1064" i="26"/>
  <c r="AF1064" i="26"/>
  <c r="V1064" i="26" s="1"/>
  <c r="AG1064" i="26"/>
  <c r="B1065" i="26"/>
  <c r="J1065" i="26"/>
  <c r="K1065" i="26"/>
  <c r="L1065" i="26"/>
  <c r="M1065" i="26"/>
  <c r="N1065" i="26"/>
  <c r="Y1065" i="26" s="1"/>
  <c r="R1065" i="26"/>
  <c r="AD1065" i="26"/>
  <c r="AE1065" i="26"/>
  <c r="AF1065" i="26"/>
  <c r="AG1065" i="26"/>
  <c r="AC1065" i="26" s="1"/>
  <c r="B1066" i="26"/>
  <c r="J1066" i="26"/>
  <c r="K1066" i="26"/>
  <c r="L1066" i="26"/>
  <c r="M1066" i="26"/>
  <c r="N1066" i="26"/>
  <c r="R1066" i="26" s="1"/>
  <c r="Y1066" i="26"/>
  <c r="AD1066" i="26"/>
  <c r="AE1066" i="26"/>
  <c r="AF1066" i="26"/>
  <c r="V1066" i="26" s="1"/>
  <c r="AG1066" i="26"/>
  <c r="AC1066" i="26" s="1"/>
  <c r="B1067" i="26"/>
  <c r="J1067" i="26"/>
  <c r="K1067" i="26"/>
  <c r="L1067" i="26"/>
  <c r="M1067" i="26"/>
  <c r="N1067" i="26"/>
  <c r="R1067" i="26" s="1"/>
  <c r="Y1067" i="26"/>
  <c r="AD1067" i="26"/>
  <c r="AE1067" i="26"/>
  <c r="AF1067" i="26"/>
  <c r="AG1067" i="26"/>
  <c r="B1068" i="26"/>
  <c r="J1068" i="26"/>
  <c r="K1068" i="26"/>
  <c r="L1068" i="26"/>
  <c r="M1068" i="26"/>
  <c r="N1068" i="26"/>
  <c r="R1068" i="26" s="1"/>
  <c r="AD1068" i="26"/>
  <c r="AE1068" i="26"/>
  <c r="AF1068" i="26"/>
  <c r="AG1068" i="26"/>
  <c r="B1069" i="26"/>
  <c r="J1069" i="26"/>
  <c r="K1069" i="26"/>
  <c r="L1069" i="26"/>
  <c r="M1069" i="26"/>
  <c r="N1069" i="26"/>
  <c r="Y1069" i="26" s="1"/>
  <c r="AD1069" i="26"/>
  <c r="AE1069" i="26"/>
  <c r="AF1069" i="26"/>
  <c r="AG1069" i="26"/>
  <c r="B1070" i="26"/>
  <c r="J1070" i="26"/>
  <c r="K1070" i="26"/>
  <c r="L1070" i="26"/>
  <c r="M1070" i="26"/>
  <c r="N1070" i="26"/>
  <c r="Y1070" i="26" s="1"/>
  <c r="AD1070" i="26"/>
  <c r="AE1070" i="26"/>
  <c r="AF1070" i="26"/>
  <c r="AG1070" i="26"/>
  <c r="B1071" i="26"/>
  <c r="J1071" i="26"/>
  <c r="K1071" i="26"/>
  <c r="L1071" i="26"/>
  <c r="M1071" i="26"/>
  <c r="N1071" i="26"/>
  <c r="R1071" i="26" s="1"/>
  <c r="AD1071" i="26"/>
  <c r="AE1071" i="26"/>
  <c r="AF1071" i="26"/>
  <c r="AG1071" i="26"/>
  <c r="AC1071" i="26" s="1"/>
  <c r="B1072" i="26"/>
  <c r="J1072" i="26"/>
  <c r="K1072" i="26"/>
  <c r="L1072" i="26"/>
  <c r="M1072" i="26"/>
  <c r="N1072" i="26"/>
  <c r="Y1072" i="26" s="1"/>
  <c r="AD1072" i="26"/>
  <c r="AE1072" i="26"/>
  <c r="AF1072" i="26"/>
  <c r="AG1072" i="26"/>
  <c r="B1073" i="26"/>
  <c r="J1073" i="26"/>
  <c r="K1073" i="26"/>
  <c r="L1073" i="26"/>
  <c r="M1073" i="26"/>
  <c r="N1073" i="26"/>
  <c r="Y1073" i="26" s="1"/>
  <c r="AD1073" i="26"/>
  <c r="AE1073" i="26"/>
  <c r="AF1073" i="26"/>
  <c r="AG1073" i="26"/>
  <c r="B1074" i="26"/>
  <c r="J1074" i="26"/>
  <c r="K1074" i="26"/>
  <c r="L1074" i="26"/>
  <c r="M1074" i="26"/>
  <c r="N1074" i="26"/>
  <c r="R1074" i="26" s="1"/>
  <c r="AD1074" i="26"/>
  <c r="AE1074" i="26"/>
  <c r="AF1074" i="26"/>
  <c r="AG1074" i="26"/>
  <c r="B1075" i="26"/>
  <c r="J1075" i="26"/>
  <c r="K1075" i="26"/>
  <c r="L1075" i="26"/>
  <c r="M1075" i="26"/>
  <c r="N1075" i="26"/>
  <c r="Y1075" i="26" s="1"/>
  <c r="AD1075" i="26"/>
  <c r="AE1075" i="26"/>
  <c r="AF1075" i="26"/>
  <c r="AG1075" i="26"/>
  <c r="B1076" i="26"/>
  <c r="J1076" i="26"/>
  <c r="K1076" i="26"/>
  <c r="L1076" i="26"/>
  <c r="M1076" i="26"/>
  <c r="N1076" i="26"/>
  <c r="AD1076" i="26"/>
  <c r="AE1076" i="26"/>
  <c r="AF1076" i="26"/>
  <c r="AG1076" i="26"/>
  <c r="B1077" i="26"/>
  <c r="J1077" i="26"/>
  <c r="K1077" i="26"/>
  <c r="L1077" i="26"/>
  <c r="M1077" i="26"/>
  <c r="N1077" i="26"/>
  <c r="Y1077" i="26" s="1"/>
  <c r="AD1077" i="26"/>
  <c r="AE1077" i="26"/>
  <c r="AF1077" i="26"/>
  <c r="AG1077" i="26"/>
  <c r="B1078" i="26"/>
  <c r="J1078" i="26"/>
  <c r="K1078" i="26"/>
  <c r="L1078" i="26"/>
  <c r="M1078" i="26"/>
  <c r="N1078" i="26"/>
  <c r="R1078" i="26" s="1"/>
  <c r="AD1078" i="26"/>
  <c r="AE1078" i="26"/>
  <c r="AF1078" i="26"/>
  <c r="AG1078" i="26"/>
  <c r="B1079" i="26"/>
  <c r="J1079" i="26"/>
  <c r="K1079" i="26"/>
  <c r="L1079" i="26"/>
  <c r="M1079" i="26"/>
  <c r="N1079" i="26"/>
  <c r="AD1079" i="26"/>
  <c r="AE1079" i="26"/>
  <c r="AF1079" i="26"/>
  <c r="AG1079" i="26"/>
  <c r="B1080" i="26"/>
  <c r="J1080" i="26"/>
  <c r="K1080" i="26"/>
  <c r="L1080" i="26"/>
  <c r="M1080" i="26"/>
  <c r="N1080" i="26"/>
  <c r="R1080" i="26" s="1"/>
  <c r="AD1080" i="26"/>
  <c r="AE1080" i="26"/>
  <c r="AF1080" i="26"/>
  <c r="AG1080" i="26"/>
  <c r="B1081" i="26"/>
  <c r="J1081" i="26"/>
  <c r="K1081" i="26"/>
  <c r="L1081" i="26"/>
  <c r="M1081" i="26"/>
  <c r="N1081" i="26"/>
  <c r="Y1081" i="26" s="1"/>
  <c r="AD1081" i="26"/>
  <c r="AE1081" i="26"/>
  <c r="AF1081" i="26"/>
  <c r="AG1081" i="26"/>
  <c r="B1082" i="26"/>
  <c r="J1082" i="26"/>
  <c r="K1082" i="26"/>
  <c r="L1082" i="26"/>
  <c r="M1082" i="26"/>
  <c r="N1082" i="26"/>
  <c r="Y1082" i="26" s="1"/>
  <c r="AD1082" i="26"/>
  <c r="AE1082" i="26"/>
  <c r="AF1082" i="26"/>
  <c r="V1082" i="26" s="1"/>
  <c r="AG1082" i="26"/>
  <c r="AC1082" i="26" s="1"/>
  <c r="B1083" i="26"/>
  <c r="J1083" i="26"/>
  <c r="K1083" i="26"/>
  <c r="L1083" i="26"/>
  <c r="M1083" i="26"/>
  <c r="N1083" i="26"/>
  <c r="R1083" i="26" s="1"/>
  <c r="AD1083" i="26"/>
  <c r="AE1083" i="26"/>
  <c r="AF1083" i="26"/>
  <c r="AG1083" i="26"/>
  <c r="B1084" i="26"/>
  <c r="J1084" i="26"/>
  <c r="K1084" i="26"/>
  <c r="L1084" i="26"/>
  <c r="M1084" i="26"/>
  <c r="N1084" i="26"/>
  <c r="Y1084" i="26" s="1"/>
  <c r="AD1084" i="26"/>
  <c r="AE1084" i="26"/>
  <c r="AF1084" i="26"/>
  <c r="AG1084" i="26"/>
  <c r="B1085" i="26"/>
  <c r="J1085" i="26"/>
  <c r="K1085" i="26"/>
  <c r="L1085" i="26"/>
  <c r="M1085" i="26"/>
  <c r="N1085" i="26"/>
  <c r="Y1085" i="26" s="1"/>
  <c r="AD1085" i="26"/>
  <c r="AE1085" i="26"/>
  <c r="AF1085" i="26"/>
  <c r="AG1085" i="26"/>
  <c r="B1086" i="26"/>
  <c r="J1086" i="26"/>
  <c r="K1086" i="26"/>
  <c r="L1086" i="26"/>
  <c r="M1086" i="26"/>
  <c r="N1086" i="26"/>
  <c r="Y1086" i="26" s="1"/>
  <c r="R1086" i="26"/>
  <c r="AD1086" i="26"/>
  <c r="AE1086" i="26"/>
  <c r="AF1086" i="26"/>
  <c r="V1086" i="26" s="1"/>
  <c r="AG1086" i="26"/>
  <c r="AC1086" i="26" s="1"/>
  <c r="B1087" i="26"/>
  <c r="J1087" i="26"/>
  <c r="K1087" i="26"/>
  <c r="L1087" i="26"/>
  <c r="M1087" i="26"/>
  <c r="N1087" i="26"/>
  <c r="Y1087" i="26" s="1"/>
  <c r="AD1087" i="26"/>
  <c r="AE1087" i="26"/>
  <c r="AF1087" i="26"/>
  <c r="AG1087" i="26"/>
  <c r="B1088" i="26"/>
  <c r="J1088" i="26"/>
  <c r="K1088" i="26"/>
  <c r="L1088" i="26"/>
  <c r="M1088" i="26"/>
  <c r="N1088" i="26"/>
  <c r="R1088" i="26" s="1"/>
  <c r="AD1088" i="26"/>
  <c r="AE1088" i="26"/>
  <c r="AF1088" i="26"/>
  <c r="AG1088" i="26"/>
  <c r="B1089" i="26"/>
  <c r="J1089" i="26"/>
  <c r="K1089" i="26"/>
  <c r="L1089" i="26"/>
  <c r="M1089" i="26"/>
  <c r="N1089" i="26"/>
  <c r="Y1089" i="26" s="1"/>
  <c r="AD1089" i="26"/>
  <c r="AE1089" i="26"/>
  <c r="AF1089" i="26"/>
  <c r="AG1089" i="26"/>
  <c r="B1090" i="26"/>
  <c r="J1090" i="26"/>
  <c r="K1090" i="26"/>
  <c r="L1090" i="26"/>
  <c r="M1090" i="26"/>
  <c r="N1090" i="26"/>
  <c r="R1090" i="26" s="1"/>
  <c r="Y1090" i="26"/>
  <c r="AD1090" i="26"/>
  <c r="AE1090" i="26"/>
  <c r="AF1090" i="26"/>
  <c r="V1090" i="26" s="1"/>
  <c r="AG1090" i="26"/>
  <c r="AC1090" i="26" s="1"/>
  <c r="B1091" i="26"/>
  <c r="J1091" i="26"/>
  <c r="K1091" i="26"/>
  <c r="L1091" i="26"/>
  <c r="M1091" i="26"/>
  <c r="N1091" i="26"/>
  <c r="R1091" i="26"/>
  <c r="Y1091" i="26"/>
  <c r="AD1091" i="26"/>
  <c r="AE1091" i="26"/>
  <c r="AF1091" i="26"/>
  <c r="V1091" i="26" s="1"/>
  <c r="AG1091" i="26"/>
  <c r="AC1091" i="26" s="1"/>
  <c r="B1092" i="26"/>
  <c r="J1092" i="26"/>
  <c r="K1092" i="26"/>
  <c r="L1092" i="26"/>
  <c r="M1092" i="26"/>
  <c r="N1092" i="26"/>
  <c r="R1092" i="26" s="1"/>
  <c r="Y1092" i="26"/>
  <c r="AD1092" i="26"/>
  <c r="AE1092" i="26"/>
  <c r="AF1092" i="26"/>
  <c r="V1092" i="26" s="1"/>
  <c r="AG1092" i="26"/>
  <c r="AC1092" i="26" s="1"/>
  <c r="B1093" i="26"/>
  <c r="J1093" i="26"/>
  <c r="K1093" i="26"/>
  <c r="L1093" i="26"/>
  <c r="M1093" i="26"/>
  <c r="N1093" i="26"/>
  <c r="Y1093" i="26" s="1"/>
  <c r="R1093" i="26"/>
  <c r="AD1093" i="26"/>
  <c r="AE1093" i="26"/>
  <c r="AF1093" i="26"/>
  <c r="AG1093" i="26"/>
  <c r="AC1093" i="26" s="1"/>
  <c r="B1094" i="26"/>
  <c r="J1094" i="26"/>
  <c r="K1094" i="26"/>
  <c r="L1094" i="26"/>
  <c r="M1094" i="26"/>
  <c r="N1094" i="26"/>
  <c r="R1094" i="26" s="1"/>
  <c r="AD1094" i="26"/>
  <c r="AE1094" i="26"/>
  <c r="AF1094" i="26"/>
  <c r="AG1094" i="26"/>
  <c r="B1095" i="26"/>
  <c r="J1095" i="26"/>
  <c r="K1095" i="26"/>
  <c r="L1095" i="26"/>
  <c r="M1095" i="26"/>
  <c r="N1095" i="26"/>
  <c r="Y1095" i="26" s="1"/>
  <c r="R1095" i="26"/>
  <c r="AD1095" i="26"/>
  <c r="AE1095" i="26"/>
  <c r="AF1095" i="26"/>
  <c r="AG1095" i="26"/>
  <c r="B1096" i="26"/>
  <c r="J1096" i="26"/>
  <c r="K1096" i="26"/>
  <c r="L1096" i="26"/>
  <c r="M1096" i="26"/>
  <c r="N1096" i="26"/>
  <c r="R1096" i="26" s="1"/>
  <c r="AD1096" i="26"/>
  <c r="AE1096" i="26"/>
  <c r="AF1096" i="26"/>
  <c r="V1096" i="26" s="1"/>
  <c r="AG1096" i="26"/>
  <c r="B1097" i="26"/>
  <c r="J1097" i="26"/>
  <c r="K1097" i="26"/>
  <c r="L1097" i="26"/>
  <c r="M1097" i="26"/>
  <c r="N1097" i="26"/>
  <c r="Y1097" i="26" s="1"/>
  <c r="AD1097" i="26"/>
  <c r="AE1097" i="26"/>
  <c r="AF1097" i="26"/>
  <c r="AG1097" i="26"/>
  <c r="B1098" i="26"/>
  <c r="J1098" i="26"/>
  <c r="K1098" i="26"/>
  <c r="L1098" i="26"/>
  <c r="M1098" i="26"/>
  <c r="N1098" i="26"/>
  <c r="R1098" i="26" s="1"/>
  <c r="AD1098" i="26"/>
  <c r="AE1098" i="26"/>
  <c r="AF1098" i="26"/>
  <c r="AG1098" i="26"/>
  <c r="B1099" i="26"/>
  <c r="J1099" i="26"/>
  <c r="K1099" i="26"/>
  <c r="L1099" i="26"/>
  <c r="M1099" i="26"/>
  <c r="N1099" i="26"/>
  <c r="R1099" i="26"/>
  <c r="Y1099" i="26"/>
  <c r="AD1099" i="26"/>
  <c r="AE1099" i="26"/>
  <c r="AF1099" i="26"/>
  <c r="AG1099" i="26"/>
  <c r="B1100" i="26"/>
  <c r="J1100" i="26"/>
  <c r="K1100" i="26"/>
  <c r="L1100" i="26"/>
  <c r="M1100" i="26"/>
  <c r="N1100" i="26"/>
  <c r="R1100" i="26" s="1"/>
  <c r="AD1100" i="26"/>
  <c r="AE1100" i="26"/>
  <c r="AF1100" i="26"/>
  <c r="AG1100" i="26"/>
  <c r="B1101" i="26"/>
  <c r="J1101" i="26"/>
  <c r="K1101" i="26"/>
  <c r="L1101" i="26"/>
  <c r="M1101" i="26"/>
  <c r="N1101" i="26"/>
  <c r="Y1101" i="26" s="1"/>
  <c r="R1101" i="26"/>
  <c r="AD1101" i="26"/>
  <c r="AE1101" i="26"/>
  <c r="AF1101" i="26"/>
  <c r="V1101" i="26" s="1"/>
  <c r="AG1101" i="26"/>
  <c r="B1102" i="26"/>
  <c r="J1102" i="26"/>
  <c r="K1102" i="26"/>
  <c r="L1102" i="26"/>
  <c r="M1102" i="26"/>
  <c r="N1102" i="26"/>
  <c r="R1102" i="26" s="1"/>
  <c r="Y1102" i="26"/>
  <c r="AD1102" i="26"/>
  <c r="AE1102" i="26"/>
  <c r="AF1102" i="26"/>
  <c r="AG1102" i="26"/>
  <c r="B1103" i="26"/>
  <c r="J1103" i="26"/>
  <c r="K1103" i="26"/>
  <c r="L1103" i="26"/>
  <c r="M1103" i="26"/>
  <c r="N1103" i="26"/>
  <c r="R1103" i="26" s="1"/>
  <c r="AD1103" i="26"/>
  <c r="AE1103" i="26"/>
  <c r="AF1103" i="26"/>
  <c r="AG1103" i="26"/>
  <c r="B1104" i="26"/>
  <c r="J1104" i="26"/>
  <c r="K1104" i="26"/>
  <c r="L1104" i="26"/>
  <c r="M1104" i="26"/>
  <c r="N1104" i="26"/>
  <c r="Y1104" i="26" s="1"/>
  <c r="AD1104" i="26"/>
  <c r="AE1104" i="26"/>
  <c r="AF1104" i="26"/>
  <c r="AG1104" i="26"/>
  <c r="B1105" i="26"/>
  <c r="J1105" i="26"/>
  <c r="K1105" i="26"/>
  <c r="L1105" i="26"/>
  <c r="M1105" i="26"/>
  <c r="N1105" i="26"/>
  <c r="Y1105" i="26" s="1"/>
  <c r="AD1105" i="26"/>
  <c r="AE1105" i="26"/>
  <c r="AF1105" i="26"/>
  <c r="AG1105" i="26"/>
  <c r="B1106" i="26"/>
  <c r="J1106" i="26"/>
  <c r="K1106" i="26"/>
  <c r="L1106" i="26"/>
  <c r="M1106" i="26"/>
  <c r="N1106" i="26"/>
  <c r="R1106" i="26" s="1"/>
  <c r="AD1106" i="26"/>
  <c r="AE1106" i="26"/>
  <c r="AF1106" i="26"/>
  <c r="AG1106" i="26"/>
  <c r="B1107" i="26"/>
  <c r="J1107" i="26"/>
  <c r="K1107" i="26"/>
  <c r="L1107" i="26"/>
  <c r="M1107" i="26"/>
  <c r="N1107" i="26"/>
  <c r="Y1107" i="26" s="1"/>
  <c r="AD1107" i="26"/>
  <c r="AE1107" i="26"/>
  <c r="AF1107" i="26"/>
  <c r="AG1107" i="26"/>
  <c r="B1108" i="26"/>
  <c r="J1108" i="26"/>
  <c r="K1108" i="26"/>
  <c r="L1108" i="26"/>
  <c r="M1108" i="26"/>
  <c r="N1108" i="26"/>
  <c r="R1108" i="26" s="1"/>
  <c r="AD1108" i="26"/>
  <c r="AE1108" i="26"/>
  <c r="AF1108" i="26"/>
  <c r="AG1108" i="26"/>
  <c r="B1109" i="26"/>
  <c r="J1109" i="26"/>
  <c r="K1109" i="26"/>
  <c r="L1109" i="26"/>
  <c r="M1109" i="26"/>
  <c r="N1109" i="26"/>
  <c r="R1109" i="26" s="1"/>
  <c r="AD1109" i="26"/>
  <c r="AE1109" i="26"/>
  <c r="AF1109" i="26"/>
  <c r="AG1109" i="26"/>
  <c r="B1110" i="26"/>
  <c r="J1110" i="26"/>
  <c r="K1110" i="26"/>
  <c r="L1110" i="26"/>
  <c r="M1110" i="26"/>
  <c r="N1110" i="26"/>
  <c r="R1110" i="26" s="1"/>
  <c r="AD1110" i="26"/>
  <c r="AE1110" i="26"/>
  <c r="AF1110" i="26"/>
  <c r="AG1110" i="26"/>
  <c r="B1111" i="26"/>
  <c r="J1111" i="26"/>
  <c r="K1111" i="26"/>
  <c r="L1111" i="26"/>
  <c r="M1111" i="26"/>
  <c r="N1111" i="26"/>
  <c r="Y1111" i="26" s="1"/>
  <c r="R1111" i="26"/>
  <c r="AD1111" i="26"/>
  <c r="AE1111" i="26"/>
  <c r="AF1111" i="26"/>
  <c r="AG1111" i="26"/>
  <c r="B1112" i="26"/>
  <c r="J1112" i="26"/>
  <c r="K1112" i="26"/>
  <c r="L1112" i="26"/>
  <c r="M1112" i="26"/>
  <c r="N1112" i="26"/>
  <c r="R1112" i="26" s="1"/>
  <c r="AD1112" i="26"/>
  <c r="AE1112" i="26"/>
  <c r="AF1112" i="26"/>
  <c r="AG1112" i="26"/>
  <c r="B1113" i="26"/>
  <c r="J1113" i="26"/>
  <c r="K1113" i="26"/>
  <c r="L1113" i="26"/>
  <c r="M1113" i="26"/>
  <c r="N1113" i="26"/>
  <c r="Y1113" i="26" s="1"/>
  <c r="AD1113" i="26"/>
  <c r="AE1113" i="26"/>
  <c r="AF1113" i="26"/>
  <c r="AG1113" i="26"/>
  <c r="B1114" i="26"/>
  <c r="J1114" i="26"/>
  <c r="K1114" i="26"/>
  <c r="L1114" i="26"/>
  <c r="M1114" i="26"/>
  <c r="N1114" i="26"/>
  <c r="R1114" i="26" s="1"/>
  <c r="AD1114" i="26"/>
  <c r="AE1114" i="26"/>
  <c r="AF1114" i="26"/>
  <c r="AG1114" i="26"/>
  <c r="B1115" i="26"/>
  <c r="J1115" i="26"/>
  <c r="K1115" i="26"/>
  <c r="L1115" i="26"/>
  <c r="M1115" i="26"/>
  <c r="N1115" i="26"/>
  <c r="R1115" i="26"/>
  <c r="Y1115" i="26"/>
  <c r="AD1115" i="26"/>
  <c r="AE1115" i="26"/>
  <c r="AF1115" i="26"/>
  <c r="V1115" i="26" s="1"/>
  <c r="AG1115" i="26"/>
  <c r="AC1115" i="26" s="1"/>
  <c r="B1116" i="26"/>
  <c r="J1116" i="26"/>
  <c r="K1116" i="26"/>
  <c r="L1116" i="26"/>
  <c r="M1116" i="26"/>
  <c r="N1116" i="26"/>
  <c r="Y1116" i="26" s="1"/>
  <c r="R1116" i="26"/>
  <c r="AD1116" i="26"/>
  <c r="AE1116" i="26"/>
  <c r="AF1116" i="26"/>
  <c r="AG1116" i="26"/>
  <c r="AC1116" i="26" s="1"/>
  <c r="B1117" i="26"/>
  <c r="J1117" i="26"/>
  <c r="K1117" i="26"/>
  <c r="L1117" i="26"/>
  <c r="M1117" i="26"/>
  <c r="N1117" i="26"/>
  <c r="R1117" i="26" s="1"/>
  <c r="AD1117" i="26"/>
  <c r="AE1117" i="26"/>
  <c r="AF1117" i="26"/>
  <c r="AG1117" i="26"/>
  <c r="B1118" i="26"/>
  <c r="J1118" i="26"/>
  <c r="K1118" i="26"/>
  <c r="L1118" i="26"/>
  <c r="M1118" i="26"/>
  <c r="N1118" i="26"/>
  <c r="Y1118" i="26" s="1"/>
  <c r="R1118" i="26"/>
  <c r="AD1118" i="26"/>
  <c r="AE1118" i="26"/>
  <c r="AF1118" i="26"/>
  <c r="AG1118" i="26"/>
  <c r="B1119" i="26"/>
  <c r="J1119" i="26"/>
  <c r="K1119" i="26"/>
  <c r="L1119" i="26"/>
  <c r="M1119" i="26"/>
  <c r="N1119" i="26"/>
  <c r="R1119" i="26" s="1"/>
  <c r="AD1119" i="26"/>
  <c r="AE1119" i="26"/>
  <c r="AF1119" i="26"/>
  <c r="AG1119" i="26"/>
  <c r="B1120" i="26"/>
  <c r="J1120" i="26"/>
  <c r="K1120" i="26"/>
  <c r="L1120" i="26"/>
  <c r="M1120" i="26"/>
  <c r="N1120" i="26"/>
  <c r="Y1120" i="26" s="1"/>
  <c r="AD1120" i="26"/>
  <c r="AE1120" i="26"/>
  <c r="AF1120" i="26"/>
  <c r="AG1120" i="26"/>
  <c r="B1121" i="26"/>
  <c r="J1121" i="26"/>
  <c r="K1121" i="26"/>
  <c r="L1121" i="26"/>
  <c r="M1121" i="26"/>
  <c r="N1121" i="26"/>
  <c r="R1121" i="26" s="1"/>
  <c r="AD1121" i="26"/>
  <c r="AE1121" i="26"/>
  <c r="AF1121" i="26"/>
  <c r="AG1121" i="26"/>
  <c r="B1122" i="26"/>
  <c r="J1122" i="26"/>
  <c r="K1122" i="26"/>
  <c r="L1122" i="26"/>
  <c r="M1122" i="26"/>
  <c r="N1122" i="26"/>
  <c r="R1122" i="26" s="1"/>
  <c r="AD1122" i="26"/>
  <c r="AE1122" i="26"/>
  <c r="AF1122" i="26"/>
  <c r="V1122" i="26" s="1"/>
  <c r="AG1122" i="26"/>
  <c r="B1123" i="26"/>
  <c r="J1123" i="26"/>
  <c r="K1123" i="26"/>
  <c r="L1123" i="26"/>
  <c r="M1123" i="26"/>
  <c r="N1123" i="26"/>
  <c r="Y1123" i="26" s="1"/>
  <c r="R1123" i="26"/>
  <c r="AD1123" i="26"/>
  <c r="AE1123" i="26"/>
  <c r="AF1123" i="26"/>
  <c r="V1123" i="26" s="1"/>
  <c r="AG1123" i="26"/>
  <c r="AC1123" i="26" s="1"/>
  <c r="B1124" i="26"/>
  <c r="J1124" i="26"/>
  <c r="K1124" i="26"/>
  <c r="L1124" i="26"/>
  <c r="M1124" i="26"/>
  <c r="N1124" i="26"/>
  <c r="R1124" i="26"/>
  <c r="Y1124" i="26"/>
  <c r="AD1124" i="26"/>
  <c r="AE1124" i="26"/>
  <c r="AF1124" i="26"/>
  <c r="V1124" i="26" s="1"/>
  <c r="AG1124" i="26"/>
  <c r="AC1124" i="26" s="1"/>
  <c r="B1125" i="26"/>
  <c r="J1125" i="26"/>
  <c r="K1125" i="26"/>
  <c r="L1125" i="26"/>
  <c r="M1125" i="26"/>
  <c r="N1125" i="26"/>
  <c r="R1125" i="26" s="1"/>
  <c r="AD1125" i="26"/>
  <c r="AE1125" i="26"/>
  <c r="AF1125" i="26"/>
  <c r="AG1125" i="26"/>
  <c r="B1126" i="26"/>
  <c r="J1126" i="26"/>
  <c r="K1126" i="26"/>
  <c r="L1126" i="26"/>
  <c r="M1126" i="26"/>
  <c r="N1126" i="26"/>
  <c r="R1126" i="26" s="1"/>
  <c r="AD1126" i="26"/>
  <c r="AE1126" i="26"/>
  <c r="AF1126" i="26"/>
  <c r="AG1126" i="26"/>
  <c r="B1127" i="26"/>
  <c r="J1127" i="26"/>
  <c r="K1127" i="26"/>
  <c r="L1127" i="26"/>
  <c r="M1127" i="26"/>
  <c r="N1127" i="26"/>
  <c r="Y1127" i="26" s="1"/>
  <c r="AD1127" i="26"/>
  <c r="AE1127" i="26"/>
  <c r="AF1127" i="26"/>
  <c r="AG1127" i="26"/>
  <c r="B1128" i="26"/>
  <c r="J1128" i="26"/>
  <c r="K1128" i="26"/>
  <c r="L1128" i="26"/>
  <c r="M1128" i="26"/>
  <c r="N1128" i="26"/>
  <c r="R1128" i="26" s="1"/>
  <c r="AD1128" i="26"/>
  <c r="AE1128" i="26"/>
  <c r="AF1128" i="26"/>
  <c r="AG1128" i="26"/>
  <c r="B1129" i="26"/>
  <c r="J1129" i="26"/>
  <c r="K1129" i="26"/>
  <c r="L1129" i="26"/>
  <c r="M1129" i="26"/>
  <c r="N1129" i="26"/>
  <c r="Y1129" i="26" s="1"/>
  <c r="AD1129" i="26"/>
  <c r="AE1129" i="26"/>
  <c r="AF1129" i="26"/>
  <c r="AG1129" i="26"/>
  <c r="B1130" i="26"/>
  <c r="J1130" i="26"/>
  <c r="K1130" i="26"/>
  <c r="L1130" i="26"/>
  <c r="M1130" i="26"/>
  <c r="N1130" i="26"/>
  <c r="R1130" i="26" s="1"/>
  <c r="AD1130" i="26"/>
  <c r="AE1130" i="26"/>
  <c r="AF1130" i="26"/>
  <c r="V1130" i="26" s="1"/>
  <c r="AG1130" i="26"/>
  <c r="B1131" i="26"/>
  <c r="J1131" i="26"/>
  <c r="K1131" i="26"/>
  <c r="L1131" i="26"/>
  <c r="M1131" i="26"/>
  <c r="N1131" i="26"/>
  <c r="R1131" i="26" s="1"/>
  <c r="AD1131" i="26"/>
  <c r="AE1131" i="26"/>
  <c r="AF1131" i="26"/>
  <c r="AG1131" i="26"/>
  <c r="B1132" i="26"/>
  <c r="J1132" i="26"/>
  <c r="K1132" i="26"/>
  <c r="L1132" i="26"/>
  <c r="M1132" i="26"/>
  <c r="N1132" i="26"/>
  <c r="R1132" i="26" s="1"/>
  <c r="AD1132" i="26"/>
  <c r="AE1132" i="26"/>
  <c r="AF1132" i="26"/>
  <c r="AG1132" i="26"/>
  <c r="B1133" i="26"/>
  <c r="J1133" i="26"/>
  <c r="K1133" i="26"/>
  <c r="L1133" i="26"/>
  <c r="M1133" i="26"/>
  <c r="N1133" i="26"/>
  <c r="R1133" i="26" s="1"/>
  <c r="AD1133" i="26"/>
  <c r="AE1133" i="26"/>
  <c r="AF1133" i="26"/>
  <c r="AG1133" i="26"/>
  <c r="B1134" i="26"/>
  <c r="J1134" i="26"/>
  <c r="K1134" i="26"/>
  <c r="L1134" i="26"/>
  <c r="M1134" i="26"/>
  <c r="N1134" i="26"/>
  <c r="Y1134" i="26" s="1"/>
  <c r="AD1134" i="26"/>
  <c r="AE1134" i="26"/>
  <c r="AF1134" i="26"/>
  <c r="AG1134" i="26"/>
  <c r="B1135" i="26"/>
  <c r="J1135" i="26"/>
  <c r="K1135" i="26"/>
  <c r="L1135" i="26"/>
  <c r="M1135" i="26"/>
  <c r="N1135" i="26"/>
  <c r="R1135" i="26" s="1"/>
  <c r="Y1135" i="26"/>
  <c r="AD1135" i="26"/>
  <c r="AE1135" i="26"/>
  <c r="AF1135" i="26"/>
  <c r="AG1135" i="26"/>
  <c r="AC1135" i="26" s="1"/>
  <c r="B1136" i="26"/>
  <c r="J1136" i="26"/>
  <c r="K1136" i="26"/>
  <c r="L1136" i="26"/>
  <c r="M1136" i="26"/>
  <c r="N1136" i="26"/>
  <c r="Y1136" i="26" s="1"/>
  <c r="R1136" i="26"/>
  <c r="AD1136" i="26"/>
  <c r="AE1136" i="26"/>
  <c r="AF1136" i="26"/>
  <c r="V1136" i="26" s="1"/>
  <c r="AG1136" i="26"/>
  <c r="B1137" i="26"/>
  <c r="J1137" i="26"/>
  <c r="K1137" i="26"/>
  <c r="L1137" i="26"/>
  <c r="M1137" i="26"/>
  <c r="N1137" i="26"/>
  <c r="R1137" i="26" s="1"/>
  <c r="AD1137" i="26"/>
  <c r="AE1137" i="26"/>
  <c r="AF1137" i="26"/>
  <c r="AG1137" i="26"/>
  <c r="B1138" i="26"/>
  <c r="J1138" i="26"/>
  <c r="K1138" i="26"/>
  <c r="L1138" i="26"/>
  <c r="M1138" i="26"/>
  <c r="N1138" i="26"/>
  <c r="R1138" i="26" s="1"/>
  <c r="AD1138" i="26"/>
  <c r="AE1138" i="26"/>
  <c r="AF1138" i="26"/>
  <c r="AG1138" i="26"/>
  <c r="B1139" i="26"/>
  <c r="J1139" i="26"/>
  <c r="K1139" i="26"/>
  <c r="L1139" i="26"/>
  <c r="M1139" i="26"/>
  <c r="N1139" i="26"/>
  <c r="R1139" i="26" s="1"/>
  <c r="Y1139" i="26"/>
  <c r="AD1139" i="26"/>
  <c r="AE1139" i="26"/>
  <c r="AF1139" i="26"/>
  <c r="V1139" i="26" s="1"/>
  <c r="AG1139" i="26"/>
  <c r="AC1139" i="26" s="1"/>
  <c r="B1140" i="26"/>
  <c r="J1140" i="26"/>
  <c r="K1140" i="26"/>
  <c r="L1140" i="26"/>
  <c r="M1140" i="26"/>
  <c r="N1140" i="26"/>
  <c r="R1140" i="26" s="1"/>
  <c r="AD1140" i="26"/>
  <c r="AE1140" i="26"/>
  <c r="AF1140" i="26"/>
  <c r="AG1140" i="26"/>
  <c r="B1141" i="26"/>
  <c r="J1141" i="26"/>
  <c r="K1141" i="26"/>
  <c r="L1141" i="26"/>
  <c r="M1141" i="26"/>
  <c r="N1141" i="26"/>
  <c r="R1141" i="26" s="1"/>
  <c r="AD1141" i="26"/>
  <c r="AE1141" i="26"/>
  <c r="AF1141" i="26"/>
  <c r="AG1141" i="26"/>
  <c r="B1142" i="26"/>
  <c r="J1142" i="26"/>
  <c r="K1142" i="26"/>
  <c r="L1142" i="26"/>
  <c r="M1142" i="26"/>
  <c r="N1142" i="26"/>
  <c r="R1142" i="26"/>
  <c r="Y1142" i="26"/>
  <c r="AD1142" i="26"/>
  <c r="AE1142" i="26"/>
  <c r="AF1142" i="26"/>
  <c r="AG1142" i="26"/>
  <c r="B1143" i="26"/>
  <c r="J1143" i="26"/>
  <c r="K1143" i="26"/>
  <c r="L1143" i="26"/>
  <c r="M1143" i="26"/>
  <c r="N1143" i="26"/>
  <c r="R1143" i="26" s="1"/>
  <c r="AD1143" i="26"/>
  <c r="AE1143" i="26"/>
  <c r="AF1143" i="26"/>
  <c r="AG1143" i="26"/>
  <c r="B1144" i="26"/>
  <c r="J1144" i="26"/>
  <c r="K1144" i="26"/>
  <c r="L1144" i="26"/>
  <c r="M1144" i="26"/>
  <c r="N1144" i="26"/>
  <c r="R1144" i="26" s="1"/>
  <c r="AD1144" i="26"/>
  <c r="AE1144" i="26"/>
  <c r="AF1144" i="26"/>
  <c r="AG1144" i="26"/>
  <c r="B1145" i="26"/>
  <c r="J1145" i="26"/>
  <c r="K1145" i="26"/>
  <c r="L1145" i="26"/>
  <c r="M1145" i="26"/>
  <c r="N1145" i="26"/>
  <c r="R1145" i="26" s="1"/>
  <c r="AD1145" i="26"/>
  <c r="AE1145" i="26"/>
  <c r="AF1145" i="26"/>
  <c r="AG1145" i="26"/>
  <c r="AC1145" i="26" s="1"/>
  <c r="B1146" i="26"/>
  <c r="J1146" i="26"/>
  <c r="K1146" i="26"/>
  <c r="L1146" i="26"/>
  <c r="M1146" i="26"/>
  <c r="N1146" i="26"/>
  <c r="R1146" i="26" s="1"/>
  <c r="AD1146" i="26"/>
  <c r="AE1146" i="26"/>
  <c r="AF1146" i="26"/>
  <c r="AG1146" i="26"/>
  <c r="B1147" i="26"/>
  <c r="J1147" i="26"/>
  <c r="K1147" i="26"/>
  <c r="L1147" i="26"/>
  <c r="M1147" i="26"/>
  <c r="N1147" i="26"/>
  <c r="R1147" i="26" s="1"/>
  <c r="AD1147" i="26"/>
  <c r="AE1147" i="26"/>
  <c r="AF1147" i="26"/>
  <c r="AG1147" i="26"/>
  <c r="B1148" i="26"/>
  <c r="J1148" i="26"/>
  <c r="K1148" i="26"/>
  <c r="L1148" i="26"/>
  <c r="M1148" i="26"/>
  <c r="N1148" i="26"/>
  <c r="R1148" i="26" s="1"/>
  <c r="Y1148" i="26"/>
  <c r="AD1148" i="26"/>
  <c r="AE1148" i="26"/>
  <c r="AF1148" i="26"/>
  <c r="AG1148" i="26"/>
  <c r="B1149" i="26"/>
  <c r="J1149" i="26"/>
  <c r="K1149" i="26"/>
  <c r="L1149" i="26"/>
  <c r="M1149" i="26"/>
  <c r="N1149" i="26"/>
  <c r="R1149" i="26" s="1"/>
  <c r="AD1149" i="26"/>
  <c r="AE1149" i="26"/>
  <c r="AF1149" i="26"/>
  <c r="AG1149" i="26"/>
  <c r="B1150" i="26"/>
  <c r="J1150" i="26"/>
  <c r="K1150" i="26"/>
  <c r="L1150" i="26"/>
  <c r="M1150" i="26"/>
  <c r="N1150" i="26"/>
  <c r="Y1150" i="26" s="1"/>
  <c r="AD1150" i="26"/>
  <c r="AE1150" i="26"/>
  <c r="AF1150" i="26"/>
  <c r="AG1150" i="26"/>
  <c r="B1151" i="26"/>
  <c r="J1151" i="26"/>
  <c r="K1151" i="26"/>
  <c r="L1151" i="26"/>
  <c r="M1151" i="26"/>
  <c r="N1151" i="26"/>
  <c r="R1151" i="26" s="1"/>
  <c r="AD1151" i="26"/>
  <c r="AE1151" i="26"/>
  <c r="AF1151" i="26"/>
  <c r="V1151" i="26" s="1"/>
  <c r="AG1151" i="26"/>
  <c r="AC1151" i="26" s="1"/>
  <c r="B1152" i="26"/>
  <c r="J1152" i="26"/>
  <c r="K1152" i="26"/>
  <c r="L1152" i="26"/>
  <c r="M1152" i="26"/>
  <c r="N1152" i="26"/>
  <c r="R1152" i="26" s="1"/>
  <c r="AD1152" i="26"/>
  <c r="AE1152" i="26"/>
  <c r="AF1152" i="26"/>
  <c r="AG1152" i="26"/>
  <c r="B1153" i="26"/>
  <c r="J1153" i="26"/>
  <c r="K1153" i="26"/>
  <c r="L1153" i="26"/>
  <c r="M1153" i="26"/>
  <c r="N1153" i="26"/>
  <c r="R1153" i="26" s="1"/>
  <c r="AD1153" i="26"/>
  <c r="AE1153" i="26"/>
  <c r="AF1153" i="26"/>
  <c r="AG1153" i="26"/>
  <c r="AC1153" i="26" s="1"/>
  <c r="B1154" i="26"/>
  <c r="J1154" i="26"/>
  <c r="K1154" i="26"/>
  <c r="L1154" i="26"/>
  <c r="M1154" i="26"/>
  <c r="N1154" i="26"/>
  <c r="Y1154" i="26" s="1"/>
  <c r="AD1154" i="26"/>
  <c r="AE1154" i="26"/>
  <c r="AF1154" i="26"/>
  <c r="V1154" i="26" s="1"/>
  <c r="AG1154" i="26"/>
  <c r="AC1154" i="26" s="1"/>
  <c r="B21" i="26"/>
  <c r="J21" i="26"/>
  <c r="K21" i="26"/>
  <c r="L21" i="26"/>
  <c r="M21" i="26"/>
  <c r="N21" i="26"/>
  <c r="Y21" i="26" s="1"/>
  <c r="AD21" i="26"/>
  <c r="AE21" i="26"/>
  <c r="AF21" i="26"/>
  <c r="AG21" i="26"/>
  <c r="B22" i="26"/>
  <c r="J22" i="26"/>
  <c r="K22" i="26"/>
  <c r="L22" i="26"/>
  <c r="M22" i="26"/>
  <c r="N22" i="26"/>
  <c r="R22" i="26" s="1"/>
  <c r="AD22" i="26"/>
  <c r="AE22" i="26"/>
  <c r="AF22" i="26"/>
  <c r="V22" i="26" s="1"/>
  <c r="AG22" i="26"/>
  <c r="B23" i="26"/>
  <c r="J23" i="26"/>
  <c r="K23" i="26"/>
  <c r="L23" i="26"/>
  <c r="M23" i="26"/>
  <c r="N23" i="26"/>
  <c r="R23" i="26" s="1"/>
  <c r="AD23" i="26"/>
  <c r="AE23" i="26"/>
  <c r="AF23" i="26"/>
  <c r="AG23" i="26"/>
  <c r="AC23" i="26" s="1"/>
  <c r="B24" i="26"/>
  <c r="J24" i="26"/>
  <c r="K24" i="26"/>
  <c r="L24" i="26"/>
  <c r="M24" i="26"/>
  <c r="N24" i="26"/>
  <c r="R24" i="26" s="1"/>
  <c r="AD24" i="26"/>
  <c r="AE24" i="26"/>
  <c r="AF24" i="26"/>
  <c r="AG24" i="26"/>
  <c r="AC24" i="26" s="1"/>
  <c r="B25" i="26"/>
  <c r="J25" i="26"/>
  <c r="K25" i="26"/>
  <c r="L25" i="26"/>
  <c r="M25" i="26"/>
  <c r="N25" i="26"/>
  <c r="Y25" i="26" s="1"/>
  <c r="AD25" i="26"/>
  <c r="AE25" i="26"/>
  <c r="AF25" i="26"/>
  <c r="AG25" i="26"/>
  <c r="B26" i="26"/>
  <c r="J26" i="26"/>
  <c r="K26" i="26"/>
  <c r="L26" i="26"/>
  <c r="M26" i="26"/>
  <c r="N26" i="26"/>
  <c r="R26" i="26" s="1"/>
  <c r="AD26" i="26"/>
  <c r="AE26" i="26"/>
  <c r="AF26" i="26"/>
  <c r="V26" i="26" s="1"/>
  <c r="AG26" i="26"/>
  <c r="B27" i="26"/>
  <c r="J27" i="26"/>
  <c r="K27" i="26"/>
  <c r="L27" i="26"/>
  <c r="M27" i="26"/>
  <c r="N27" i="26"/>
  <c r="R27" i="26" s="1"/>
  <c r="AD27" i="26"/>
  <c r="AE27" i="26"/>
  <c r="AF27" i="26"/>
  <c r="AG27" i="26"/>
  <c r="AC27" i="26" s="1"/>
  <c r="B28" i="26"/>
  <c r="J28" i="26"/>
  <c r="K28" i="26"/>
  <c r="L28" i="26"/>
  <c r="M28" i="26"/>
  <c r="N28" i="26"/>
  <c r="R28" i="26" s="1"/>
  <c r="AD28" i="26"/>
  <c r="AE28" i="26"/>
  <c r="AF28" i="26"/>
  <c r="AG28" i="26"/>
  <c r="AC28" i="26" s="1"/>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AC32" i="26" s="1"/>
  <c r="B33" i="26"/>
  <c r="J33" i="26"/>
  <c r="K33" i="26"/>
  <c r="L33" i="26"/>
  <c r="M33" i="26"/>
  <c r="N33" i="26"/>
  <c r="Y33" i="26" s="1"/>
  <c r="AD33" i="26"/>
  <c r="AE33" i="26"/>
  <c r="AF33" i="26"/>
  <c r="AG33" i="26"/>
  <c r="AC33" i="26" s="1"/>
  <c r="B34" i="26"/>
  <c r="J34" i="26"/>
  <c r="K34" i="26"/>
  <c r="L34" i="26"/>
  <c r="M34" i="26"/>
  <c r="N34" i="26"/>
  <c r="R34" i="26" s="1"/>
  <c r="Y34" i="26"/>
  <c r="AD34" i="26"/>
  <c r="AE34" i="26"/>
  <c r="AF34" i="26"/>
  <c r="AG34" i="26"/>
  <c r="AC34" i="26" s="1"/>
  <c r="B35" i="26"/>
  <c r="J35" i="26"/>
  <c r="K35" i="26"/>
  <c r="L35" i="26"/>
  <c r="M35" i="26"/>
  <c r="N35" i="26"/>
  <c r="R35" i="26" s="1"/>
  <c r="AD35" i="26"/>
  <c r="AE35" i="26"/>
  <c r="AF35" i="26"/>
  <c r="V35" i="26" s="1"/>
  <c r="AG35" i="26"/>
  <c r="AC35" i="26" s="1"/>
  <c r="B36" i="26"/>
  <c r="J36" i="26"/>
  <c r="K36" i="26"/>
  <c r="L36" i="26"/>
  <c r="M36" i="26"/>
  <c r="N36" i="26"/>
  <c r="R36" i="26" s="1"/>
  <c r="AD36" i="26"/>
  <c r="AE36" i="26"/>
  <c r="AF36" i="26"/>
  <c r="AG36" i="26"/>
  <c r="B37" i="26"/>
  <c r="J37" i="26"/>
  <c r="K37" i="26"/>
  <c r="L37" i="26"/>
  <c r="M37" i="26"/>
  <c r="N37" i="26"/>
  <c r="Y37" i="26" s="1"/>
  <c r="AD37" i="26"/>
  <c r="AE37" i="26"/>
  <c r="AF37" i="26"/>
  <c r="V37" i="26" s="1"/>
  <c r="AG37" i="26"/>
  <c r="B38" i="26"/>
  <c r="J38" i="26"/>
  <c r="K38" i="26"/>
  <c r="L38" i="26"/>
  <c r="M38" i="26"/>
  <c r="N38" i="26"/>
  <c r="R38" i="26" s="1"/>
  <c r="Y38" i="26"/>
  <c r="AD38" i="26"/>
  <c r="AE38" i="26"/>
  <c r="AF38" i="26"/>
  <c r="V38" i="26" s="1"/>
  <c r="AG38" i="26"/>
  <c r="AC38" i="26" s="1"/>
  <c r="B39" i="26"/>
  <c r="J39" i="26"/>
  <c r="K39" i="26"/>
  <c r="L39" i="26"/>
  <c r="M39" i="26"/>
  <c r="N39" i="26"/>
  <c r="R39" i="26" s="1"/>
  <c r="AD39" i="26"/>
  <c r="AE39" i="26"/>
  <c r="AF39" i="26"/>
  <c r="V39" i="26" s="1"/>
  <c r="AG39" i="26"/>
  <c r="AC39" i="26" s="1"/>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AC45" i="26" s="1"/>
  <c r="B46" i="26"/>
  <c r="J46" i="26"/>
  <c r="K46" i="26"/>
  <c r="L46" i="26"/>
  <c r="M46" i="26"/>
  <c r="N46" i="26"/>
  <c r="R46" i="26" s="1"/>
  <c r="Y46" i="26"/>
  <c r="AD46" i="26"/>
  <c r="AE46" i="26"/>
  <c r="AF46" i="26"/>
  <c r="V46" i="26" s="1"/>
  <c r="AG46" i="26"/>
  <c r="AC46" i="26" s="1"/>
  <c r="B47" i="26"/>
  <c r="J47" i="26"/>
  <c r="K47" i="26"/>
  <c r="L47" i="26"/>
  <c r="M47" i="26"/>
  <c r="N47" i="26"/>
  <c r="R47" i="26" s="1"/>
  <c r="AD47" i="26"/>
  <c r="AE47" i="26"/>
  <c r="AF47" i="26"/>
  <c r="AG47" i="26"/>
  <c r="AC47" i="26" s="1"/>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Y50" i="26"/>
  <c r="AD50" i="26"/>
  <c r="AE50" i="26"/>
  <c r="AF50" i="26"/>
  <c r="V50" i="26" s="1"/>
  <c r="AG50" i="26"/>
  <c r="AC50" i="26" s="1"/>
  <c r="B51" i="26"/>
  <c r="J51" i="26"/>
  <c r="K51" i="26"/>
  <c r="L51" i="26"/>
  <c r="M51" i="26"/>
  <c r="N51" i="26"/>
  <c r="R51" i="26" s="1"/>
  <c r="AD51" i="26"/>
  <c r="AE51" i="26"/>
  <c r="AF51" i="26"/>
  <c r="V51" i="26" s="1"/>
  <c r="AG51" i="26"/>
  <c r="B52" i="26"/>
  <c r="J52" i="26"/>
  <c r="K52" i="26"/>
  <c r="L52" i="26"/>
  <c r="M52" i="26"/>
  <c r="N52" i="26"/>
  <c r="R52" i="26" s="1"/>
  <c r="AD52" i="26"/>
  <c r="AE52" i="26"/>
  <c r="AF52" i="26"/>
  <c r="AG52" i="26"/>
  <c r="AC52" i="26" s="1"/>
  <c r="B53" i="26"/>
  <c r="J53" i="26"/>
  <c r="K53" i="26"/>
  <c r="L53" i="26"/>
  <c r="M53" i="26"/>
  <c r="N53" i="26"/>
  <c r="Y53" i="26" s="1"/>
  <c r="AD53" i="26"/>
  <c r="AE53" i="26"/>
  <c r="AF53" i="26"/>
  <c r="V53" i="26" s="1"/>
  <c r="AG53" i="26"/>
  <c r="AC53" i="26" s="1"/>
  <c r="B54" i="26"/>
  <c r="J54" i="26"/>
  <c r="K54" i="26"/>
  <c r="L54" i="26"/>
  <c r="M54" i="26"/>
  <c r="N54" i="26"/>
  <c r="R54" i="26" s="1"/>
  <c r="AD54" i="26"/>
  <c r="AE54" i="26"/>
  <c r="AF54" i="26"/>
  <c r="AG54" i="26"/>
  <c r="AC54" i="26" s="1"/>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V57" i="26" s="1"/>
  <c r="AG57" i="26"/>
  <c r="AC57" i="26" s="1"/>
  <c r="B58" i="26"/>
  <c r="J58" i="26"/>
  <c r="K58" i="26"/>
  <c r="L58" i="26"/>
  <c r="M58" i="26"/>
  <c r="N58" i="26"/>
  <c r="R58" i="26" s="1"/>
  <c r="AD58" i="26"/>
  <c r="AE58" i="26"/>
  <c r="AF58" i="26"/>
  <c r="V58" i="26" s="1"/>
  <c r="AG58" i="26"/>
  <c r="B59" i="26"/>
  <c r="J59" i="26"/>
  <c r="K59" i="26"/>
  <c r="L59" i="26"/>
  <c r="M59" i="26"/>
  <c r="N59" i="26"/>
  <c r="R59" i="26" s="1"/>
  <c r="AD59" i="26"/>
  <c r="AE59" i="26"/>
  <c r="AF59" i="26"/>
  <c r="AG59" i="26"/>
  <c r="AC59" i="26" s="1"/>
  <c r="B60" i="26"/>
  <c r="J60" i="26"/>
  <c r="K60" i="26"/>
  <c r="L60" i="26"/>
  <c r="M60" i="26"/>
  <c r="N60" i="26"/>
  <c r="R60" i="26" s="1"/>
  <c r="AD60" i="26"/>
  <c r="AE60" i="26"/>
  <c r="AF60" i="26"/>
  <c r="AG60" i="26"/>
  <c r="AC60" i="26" s="1"/>
  <c r="B61" i="26"/>
  <c r="J61" i="26"/>
  <c r="K61" i="26"/>
  <c r="L61" i="26"/>
  <c r="M61" i="26"/>
  <c r="N61" i="26"/>
  <c r="Y61" i="26" s="1"/>
  <c r="AD61" i="26"/>
  <c r="AE61" i="26"/>
  <c r="AF61" i="26"/>
  <c r="AG61" i="26"/>
  <c r="B62" i="26"/>
  <c r="J62" i="26"/>
  <c r="K62" i="26"/>
  <c r="L62" i="26"/>
  <c r="M62" i="26"/>
  <c r="N62" i="26"/>
  <c r="R62" i="26" s="1"/>
  <c r="AD62" i="26"/>
  <c r="AE62" i="26"/>
  <c r="AF62" i="26"/>
  <c r="AG62" i="26"/>
  <c r="AC62" i="26" s="1"/>
  <c r="B63" i="26"/>
  <c r="J63" i="26"/>
  <c r="K63" i="26"/>
  <c r="L63" i="26"/>
  <c r="M63" i="26"/>
  <c r="N63" i="26"/>
  <c r="R63" i="26" s="1"/>
  <c r="AD63" i="26"/>
  <c r="AE63" i="26"/>
  <c r="AF63" i="26"/>
  <c r="V63" i="26" s="1"/>
  <c r="AG63" i="26"/>
  <c r="AC63" i="26" s="1"/>
  <c r="B64" i="26"/>
  <c r="J64" i="26"/>
  <c r="K64" i="26"/>
  <c r="L64" i="26"/>
  <c r="M64" i="26"/>
  <c r="N64" i="26"/>
  <c r="R64" i="26" s="1"/>
  <c r="AD64" i="26"/>
  <c r="AE64" i="26"/>
  <c r="AF64" i="26"/>
  <c r="AG64" i="26"/>
  <c r="B65" i="26"/>
  <c r="J65" i="26"/>
  <c r="K65" i="26"/>
  <c r="L65" i="26"/>
  <c r="M65" i="26"/>
  <c r="N65" i="26"/>
  <c r="Y65" i="26" s="1"/>
  <c r="AD65" i="26"/>
  <c r="AE65" i="26"/>
  <c r="AF65" i="26"/>
  <c r="V65" i="26" s="1"/>
  <c r="AG65" i="26"/>
  <c r="B66" i="26"/>
  <c r="J66" i="26"/>
  <c r="K66" i="26"/>
  <c r="L66" i="26"/>
  <c r="M66" i="26"/>
  <c r="N66" i="26"/>
  <c r="Y66" i="26" s="1"/>
  <c r="R66" i="26"/>
  <c r="AD66" i="26"/>
  <c r="AE66" i="26"/>
  <c r="AF66" i="26"/>
  <c r="V66" i="26" s="1"/>
  <c r="AG66" i="26"/>
  <c r="AC66" i="26" s="1"/>
  <c r="B67" i="26"/>
  <c r="J67" i="26"/>
  <c r="K67" i="26"/>
  <c r="L67" i="26"/>
  <c r="M67" i="26"/>
  <c r="N67" i="26"/>
  <c r="Y67" i="26" s="1"/>
  <c r="AD67" i="26"/>
  <c r="AE67" i="26"/>
  <c r="AF67" i="26"/>
  <c r="AG67" i="26"/>
  <c r="AC67" i="26" s="1"/>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R70" i="26"/>
  <c r="Y70" i="26"/>
  <c r="AD70" i="26"/>
  <c r="AE70" i="26"/>
  <c r="AF70" i="26"/>
  <c r="V70" i="26" s="1"/>
  <c r="AG70" i="26"/>
  <c r="AC70" i="26" s="1"/>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R74" i="26" s="1"/>
  <c r="AD74" i="26"/>
  <c r="AE74" i="26"/>
  <c r="AF74" i="26"/>
  <c r="AG74" i="26"/>
  <c r="AC74" i="26" s="1"/>
  <c r="B75" i="26"/>
  <c r="J75" i="26"/>
  <c r="K75" i="26"/>
  <c r="L75" i="26"/>
  <c r="M75" i="26"/>
  <c r="N75" i="26"/>
  <c r="Y75" i="26" s="1"/>
  <c r="AD75" i="26"/>
  <c r="AE75" i="26"/>
  <c r="AF75" i="26"/>
  <c r="V75" i="26" s="1"/>
  <c r="AG75" i="26"/>
  <c r="AC75" i="26" s="1"/>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V79" i="26" s="1"/>
  <c r="AG79" i="26"/>
  <c r="B80" i="26"/>
  <c r="J80" i="26"/>
  <c r="K80" i="26"/>
  <c r="L80" i="26"/>
  <c r="M80" i="26"/>
  <c r="N80" i="26"/>
  <c r="R80" i="26" s="1"/>
  <c r="AD80" i="26"/>
  <c r="AE80" i="26"/>
  <c r="AF80" i="26"/>
  <c r="AG80" i="26"/>
  <c r="AC80" i="26" s="1"/>
  <c r="B81" i="26"/>
  <c r="J81" i="26"/>
  <c r="K81" i="26"/>
  <c r="L81" i="26"/>
  <c r="M81" i="26"/>
  <c r="N81" i="26"/>
  <c r="Y81" i="26" s="1"/>
  <c r="AD81" i="26"/>
  <c r="AE81" i="26"/>
  <c r="AF81" i="26"/>
  <c r="V81" i="26" s="1"/>
  <c r="AG81" i="26"/>
  <c r="AC81" i="26" s="1"/>
  <c r="B82" i="26"/>
  <c r="J82" i="26"/>
  <c r="K82" i="26"/>
  <c r="L82" i="26"/>
  <c r="M82" i="26"/>
  <c r="N82" i="26"/>
  <c r="Y82" i="26" s="1"/>
  <c r="R82" i="26"/>
  <c r="AD82" i="26"/>
  <c r="AE82" i="26"/>
  <c r="AF82" i="26"/>
  <c r="V82" i="26" s="1"/>
  <c r="AG82" i="26"/>
  <c r="B83" i="26"/>
  <c r="J83" i="26"/>
  <c r="K83" i="26"/>
  <c r="L83" i="26"/>
  <c r="M83" i="26"/>
  <c r="N83" i="26"/>
  <c r="Y83" i="26" s="1"/>
  <c r="R83" i="26"/>
  <c r="AD83" i="26"/>
  <c r="AE83" i="26"/>
  <c r="AF83" i="26"/>
  <c r="V83" i="26" s="1"/>
  <c r="AG83" i="26"/>
  <c r="AC83" i="26" s="1"/>
  <c r="B84" i="26"/>
  <c r="J84" i="26"/>
  <c r="K84" i="26"/>
  <c r="L84" i="26"/>
  <c r="M84" i="26"/>
  <c r="N84" i="26"/>
  <c r="R84" i="26" s="1"/>
  <c r="AD84" i="26"/>
  <c r="AE84" i="26"/>
  <c r="AF84" i="26"/>
  <c r="AG84" i="26"/>
  <c r="B85" i="26"/>
  <c r="J85" i="26"/>
  <c r="K85" i="26"/>
  <c r="L85" i="26"/>
  <c r="M85" i="26"/>
  <c r="N85" i="26"/>
  <c r="Y85" i="26" s="1"/>
  <c r="AD85" i="26"/>
  <c r="AE85" i="26"/>
  <c r="AF85" i="26"/>
  <c r="V85" i="26" s="1"/>
  <c r="AG85" i="26"/>
  <c r="B86" i="26"/>
  <c r="J86" i="26"/>
  <c r="K86" i="26"/>
  <c r="L86" i="26"/>
  <c r="M86" i="26"/>
  <c r="N86" i="26"/>
  <c r="Y86" i="26" s="1"/>
  <c r="R86" i="26"/>
  <c r="AD86" i="26"/>
  <c r="AE86" i="26"/>
  <c r="AF86" i="26"/>
  <c r="V86" i="26" s="1"/>
  <c r="AG86" i="26"/>
  <c r="AC86" i="26" s="1"/>
  <c r="B87" i="26"/>
  <c r="J87" i="26"/>
  <c r="K87" i="26"/>
  <c r="L87" i="26"/>
  <c r="M87" i="26"/>
  <c r="N87" i="26"/>
  <c r="R87" i="26"/>
  <c r="Y87" i="26"/>
  <c r="AD87" i="26"/>
  <c r="AE87" i="26"/>
  <c r="AF87" i="26"/>
  <c r="V87" i="26" s="1"/>
  <c r="AG87" i="26"/>
  <c r="B88" i="26"/>
  <c r="J88" i="26"/>
  <c r="K88" i="26"/>
  <c r="L88" i="26"/>
  <c r="M88" i="26"/>
  <c r="N88" i="26"/>
  <c r="R88" i="26" s="1"/>
  <c r="AD88" i="26"/>
  <c r="AE88" i="26"/>
  <c r="AF88" i="26"/>
  <c r="AG88" i="26"/>
  <c r="AC88" i="26" s="1"/>
  <c r="B89" i="26"/>
  <c r="J89" i="26"/>
  <c r="K89" i="26"/>
  <c r="L89" i="26"/>
  <c r="M89" i="26"/>
  <c r="N89" i="26"/>
  <c r="Y89" i="26" s="1"/>
  <c r="AD89" i="26"/>
  <c r="AE89" i="26"/>
  <c r="AF89" i="26"/>
  <c r="V89" i="26" s="1"/>
  <c r="AG89" i="26"/>
  <c r="AC89" i="26" s="1"/>
  <c r="B90" i="26"/>
  <c r="J90" i="26"/>
  <c r="K90" i="26"/>
  <c r="L90" i="26"/>
  <c r="M90" i="26"/>
  <c r="N90" i="26"/>
  <c r="R90" i="26"/>
  <c r="Y90" i="26"/>
  <c r="AD90" i="26"/>
  <c r="AE90" i="26"/>
  <c r="AF90" i="26"/>
  <c r="V90" i="26" s="1"/>
  <c r="AG90" i="26"/>
  <c r="B91" i="26"/>
  <c r="J91" i="26"/>
  <c r="K91" i="26"/>
  <c r="L91" i="26"/>
  <c r="M91" i="26"/>
  <c r="N91" i="26"/>
  <c r="Y91" i="26" s="1"/>
  <c r="R91" i="26"/>
  <c r="AD91" i="26"/>
  <c r="AE91" i="26"/>
  <c r="AF91" i="26"/>
  <c r="V91" i="26" s="1"/>
  <c r="AG91" i="26"/>
  <c r="AC91" i="26" s="1"/>
  <c r="B92" i="26"/>
  <c r="J92" i="26"/>
  <c r="K92" i="26"/>
  <c r="L92" i="26"/>
  <c r="M92" i="26"/>
  <c r="N92" i="26"/>
  <c r="R92" i="26" s="1"/>
  <c r="AD92" i="26"/>
  <c r="AE92" i="26"/>
  <c r="AF92" i="26"/>
  <c r="AG92" i="26"/>
  <c r="B93" i="26"/>
  <c r="J93" i="26"/>
  <c r="K93" i="26"/>
  <c r="L93" i="26"/>
  <c r="M93" i="26"/>
  <c r="N93" i="26"/>
  <c r="Y93" i="26" s="1"/>
  <c r="AD93" i="26"/>
  <c r="AE93" i="26"/>
  <c r="AF93" i="26"/>
  <c r="V93" i="26" s="1"/>
  <c r="AG93" i="26"/>
  <c r="B94" i="26"/>
  <c r="J94" i="26"/>
  <c r="K94" i="26"/>
  <c r="L94" i="26"/>
  <c r="M94" i="26"/>
  <c r="N94" i="26"/>
  <c r="Y94" i="26" s="1"/>
  <c r="R94" i="26"/>
  <c r="AD94" i="26"/>
  <c r="AE94" i="26"/>
  <c r="AF94" i="26"/>
  <c r="V94" i="26" s="1"/>
  <c r="AG94" i="26"/>
  <c r="AC94" i="26" s="1"/>
  <c r="B95" i="26"/>
  <c r="J95" i="26"/>
  <c r="K95" i="26"/>
  <c r="L95" i="26"/>
  <c r="M95" i="26"/>
  <c r="N95" i="26"/>
  <c r="R95" i="26"/>
  <c r="Y95" i="26"/>
  <c r="AD95" i="26"/>
  <c r="AE95" i="26"/>
  <c r="AF95" i="26"/>
  <c r="V95" i="26" s="1"/>
  <c r="AG95" i="26"/>
  <c r="B96" i="26"/>
  <c r="J96" i="26"/>
  <c r="K96" i="26"/>
  <c r="L96" i="26"/>
  <c r="M96" i="26"/>
  <c r="N96" i="26"/>
  <c r="R96" i="26" s="1"/>
  <c r="AD96" i="26"/>
  <c r="AE96" i="26"/>
  <c r="AF96" i="26"/>
  <c r="AG96" i="26"/>
  <c r="AC96" i="26" s="1"/>
  <c r="B97" i="26"/>
  <c r="J97" i="26"/>
  <c r="K97" i="26"/>
  <c r="L97" i="26"/>
  <c r="M97" i="26"/>
  <c r="N97" i="26"/>
  <c r="Y97" i="26" s="1"/>
  <c r="AD97" i="26"/>
  <c r="AE97" i="26"/>
  <c r="AF97" i="26"/>
  <c r="V97" i="26" s="1"/>
  <c r="AG97" i="26"/>
  <c r="AC97" i="26" s="1"/>
  <c r="B98" i="26"/>
  <c r="J98" i="26"/>
  <c r="K98" i="26"/>
  <c r="L98" i="26"/>
  <c r="M98" i="26"/>
  <c r="N98" i="26"/>
  <c r="R98" i="26"/>
  <c r="Y98" i="26"/>
  <c r="AD98" i="26"/>
  <c r="AE98" i="26"/>
  <c r="AF98" i="26"/>
  <c r="V98" i="26" s="1"/>
  <c r="AG98" i="26"/>
  <c r="B99" i="26"/>
  <c r="J99" i="26"/>
  <c r="K99" i="26"/>
  <c r="L99" i="26"/>
  <c r="M99" i="26"/>
  <c r="N99" i="26"/>
  <c r="Y99" i="26" s="1"/>
  <c r="R99" i="26"/>
  <c r="AD99" i="26"/>
  <c r="AE99" i="26"/>
  <c r="AF99" i="26"/>
  <c r="V99" i="26" s="1"/>
  <c r="AG99" i="26"/>
  <c r="AC99" i="26" s="1"/>
  <c r="B100" i="26"/>
  <c r="J100" i="26"/>
  <c r="K100" i="26"/>
  <c r="L100" i="26"/>
  <c r="M100" i="26"/>
  <c r="N100" i="26"/>
  <c r="R100" i="26" s="1"/>
  <c r="AD100" i="26"/>
  <c r="AE100" i="26"/>
  <c r="AF100" i="26"/>
  <c r="AG100" i="26"/>
  <c r="B101" i="26"/>
  <c r="J101" i="26"/>
  <c r="K101" i="26"/>
  <c r="L101" i="26"/>
  <c r="M101" i="26"/>
  <c r="N101" i="26"/>
  <c r="Y101" i="26" s="1"/>
  <c r="AD101" i="26"/>
  <c r="AE101" i="26"/>
  <c r="AF101" i="26"/>
  <c r="V101" i="26" s="1"/>
  <c r="AG101" i="26"/>
  <c r="B102" i="26"/>
  <c r="J102" i="26"/>
  <c r="K102" i="26"/>
  <c r="L102" i="26"/>
  <c r="M102" i="26"/>
  <c r="N102" i="26"/>
  <c r="Y102" i="26" s="1"/>
  <c r="R102" i="26"/>
  <c r="AD102" i="26"/>
  <c r="AE102" i="26"/>
  <c r="AF102" i="26"/>
  <c r="V102" i="26" s="1"/>
  <c r="AG102" i="26"/>
  <c r="AC102" i="26" s="1"/>
  <c r="B103" i="26"/>
  <c r="J103" i="26"/>
  <c r="K103" i="26"/>
  <c r="L103" i="26"/>
  <c r="M103" i="26"/>
  <c r="N103" i="26"/>
  <c r="R103" i="26"/>
  <c r="Y103" i="26"/>
  <c r="AD103" i="26"/>
  <c r="AE103" i="26"/>
  <c r="AF103" i="26"/>
  <c r="V103" i="26" s="1"/>
  <c r="AG103" i="26"/>
  <c r="B104" i="26"/>
  <c r="J104" i="26"/>
  <c r="K104" i="26"/>
  <c r="L104" i="26"/>
  <c r="M104" i="26"/>
  <c r="N104" i="26"/>
  <c r="R104" i="26" s="1"/>
  <c r="AD104" i="26"/>
  <c r="AE104" i="26"/>
  <c r="AF104" i="26"/>
  <c r="AG104" i="26"/>
  <c r="AC104" i="26" s="1"/>
  <c r="B105" i="26"/>
  <c r="J105" i="26"/>
  <c r="K105" i="26"/>
  <c r="L105" i="26"/>
  <c r="M105" i="26"/>
  <c r="N105" i="26"/>
  <c r="Y105" i="26" s="1"/>
  <c r="AD105" i="26"/>
  <c r="AE105" i="26"/>
  <c r="AF105" i="26"/>
  <c r="V105" i="26" s="1"/>
  <c r="AG105" i="26"/>
  <c r="AC105" i="26" s="1"/>
  <c r="B106" i="26"/>
  <c r="J106" i="26"/>
  <c r="K106" i="26"/>
  <c r="L106" i="26"/>
  <c r="M106" i="26"/>
  <c r="N106" i="26"/>
  <c r="R106" i="26"/>
  <c r="Y106" i="26"/>
  <c r="AD106" i="26"/>
  <c r="AE106" i="26"/>
  <c r="AF106" i="26"/>
  <c r="V106" i="26" s="1"/>
  <c r="AG106" i="26"/>
  <c r="B107" i="26"/>
  <c r="J107" i="26"/>
  <c r="K107" i="26"/>
  <c r="L107" i="26"/>
  <c r="M107" i="26"/>
  <c r="N107" i="26"/>
  <c r="R107" i="26"/>
  <c r="Y107" i="26"/>
  <c r="AD107" i="26"/>
  <c r="AE107" i="26"/>
  <c r="AF107" i="26"/>
  <c r="V107" i="26" s="1"/>
  <c r="AG107" i="26"/>
  <c r="AC107" i="26" s="1"/>
  <c r="B108" i="26"/>
  <c r="J108" i="26"/>
  <c r="K108" i="26"/>
  <c r="L108" i="26"/>
  <c r="M108" i="26"/>
  <c r="N108" i="26"/>
  <c r="R108" i="26" s="1"/>
  <c r="AD108" i="26"/>
  <c r="AE108" i="26"/>
  <c r="AF108" i="26"/>
  <c r="AG108" i="26"/>
  <c r="B109" i="26"/>
  <c r="J109" i="26"/>
  <c r="K109" i="26"/>
  <c r="L109" i="26"/>
  <c r="M109" i="26"/>
  <c r="N109" i="26"/>
  <c r="Y109" i="26" s="1"/>
  <c r="AD109" i="26"/>
  <c r="AE109" i="26"/>
  <c r="AF109" i="26"/>
  <c r="V109" i="26" s="1"/>
  <c r="AG109" i="26"/>
  <c r="B110" i="26"/>
  <c r="J110" i="26"/>
  <c r="K110" i="26"/>
  <c r="L110" i="26"/>
  <c r="M110" i="26"/>
  <c r="N110" i="26"/>
  <c r="R110" i="26"/>
  <c r="Y110" i="26"/>
  <c r="AD110" i="26"/>
  <c r="AE110" i="26"/>
  <c r="AF110" i="26"/>
  <c r="V110" i="26" s="1"/>
  <c r="AG110" i="26"/>
  <c r="AC110" i="26" s="1"/>
  <c r="B111" i="26"/>
  <c r="J111" i="26"/>
  <c r="K111" i="26"/>
  <c r="L111" i="26"/>
  <c r="M111" i="26"/>
  <c r="N111" i="26"/>
  <c r="R111" i="26"/>
  <c r="Y111" i="26"/>
  <c r="AD111" i="26"/>
  <c r="AE111" i="26"/>
  <c r="AF111" i="26"/>
  <c r="V111" i="26" s="1"/>
  <c r="AG111" i="26"/>
  <c r="B112" i="26"/>
  <c r="J112" i="26"/>
  <c r="K112" i="26"/>
  <c r="L112" i="26"/>
  <c r="M112" i="26"/>
  <c r="N112" i="26"/>
  <c r="R112" i="26" s="1"/>
  <c r="AD112" i="26"/>
  <c r="AE112" i="26"/>
  <c r="AF112" i="26"/>
  <c r="AG112" i="26"/>
  <c r="AC112" i="26" s="1"/>
  <c r="B113" i="26"/>
  <c r="J113" i="26"/>
  <c r="K113" i="26"/>
  <c r="L113" i="26"/>
  <c r="M113" i="26"/>
  <c r="N113" i="26"/>
  <c r="Y113" i="26" s="1"/>
  <c r="AD113" i="26"/>
  <c r="AE113" i="26"/>
  <c r="AF113" i="26"/>
  <c r="V113" i="26" s="1"/>
  <c r="AG113" i="26"/>
  <c r="AC113" i="26" s="1"/>
  <c r="B114" i="26"/>
  <c r="J114" i="26"/>
  <c r="K114" i="26"/>
  <c r="L114" i="26"/>
  <c r="M114" i="26"/>
  <c r="N114" i="26"/>
  <c r="Y114" i="26" s="1"/>
  <c r="R114" i="26"/>
  <c r="AD114" i="26"/>
  <c r="AE114" i="26"/>
  <c r="AF114" i="26"/>
  <c r="AG114" i="26"/>
  <c r="AC114" i="26" s="1"/>
  <c r="B115" i="26"/>
  <c r="J115" i="26"/>
  <c r="K115" i="26"/>
  <c r="L115" i="26"/>
  <c r="M115" i="26"/>
  <c r="N115" i="26"/>
  <c r="R115" i="26" s="1"/>
  <c r="Y115" i="26"/>
  <c r="AD115" i="26"/>
  <c r="AE115" i="26"/>
  <c r="AF115" i="26"/>
  <c r="V115" i="26" s="1"/>
  <c r="AG115" i="26"/>
  <c r="AC115" i="26" s="1"/>
  <c r="B116" i="26"/>
  <c r="J116" i="26"/>
  <c r="K116" i="26"/>
  <c r="L116" i="26"/>
  <c r="M116" i="26"/>
  <c r="N116" i="26"/>
  <c r="R116" i="26" s="1"/>
  <c r="AD116" i="26"/>
  <c r="AE116" i="26"/>
  <c r="AF116" i="26"/>
  <c r="V116" i="26" s="1"/>
  <c r="AG116" i="26"/>
  <c r="AC116" i="26" s="1"/>
  <c r="B117" i="26"/>
  <c r="J117" i="26"/>
  <c r="K117" i="26"/>
  <c r="L117" i="26"/>
  <c r="M117" i="26"/>
  <c r="N117" i="26"/>
  <c r="Y117" i="26" s="1"/>
  <c r="AD117" i="26"/>
  <c r="AE117" i="26"/>
  <c r="AF117" i="26"/>
  <c r="AG117" i="26"/>
  <c r="B118" i="26"/>
  <c r="J118" i="26"/>
  <c r="K118" i="26"/>
  <c r="L118" i="26"/>
  <c r="M118" i="26"/>
  <c r="N118" i="26"/>
  <c r="R118" i="26" s="1"/>
  <c r="Y118" i="26"/>
  <c r="AD118" i="26"/>
  <c r="AE118" i="26"/>
  <c r="AF118" i="26"/>
  <c r="V118" i="26" s="1"/>
  <c r="AG118" i="26"/>
  <c r="AC118" i="26" s="1"/>
  <c r="B119" i="26"/>
  <c r="J119" i="26"/>
  <c r="K119" i="26"/>
  <c r="L119" i="26"/>
  <c r="M119" i="26"/>
  <c r="N119" i="26"/>
  <c r="R119" i="26"/>
  <c r="Y119" i="26"/>
  <c r="AD119" i="26"/>
  <c r="AE119" i="26"/>
  <c r="AF119" i="26"/>
  <c r="V119" i="26" s="1"/>
  <c r="AG119" i="26"/>
  <c r="AC119" i="26" s="1"/>
  <c r="B120" i="26"/>
  <c r="J120" i="26"/>
  <c r="K120" i="26"/>
  <c r="L120" i="26"/>
  <c r="M120" i="26"/>
  <c r="N120" i="26"/>
  <c r="R120" i="26" s="1"/>
  <c r="AD120" i="26"/>
  <c r="AE120" i="26"/>
  <c r="AF120" i="26"/>
  <c r="V120" i="26" s="1"/>
  <c r="AG120" i="26"/>
  <c r="B121" i="26"/>
  <c r="J121" i="26"/>
  <c r="K121" i="26"/>
  <c r="L121" i="26"/>
  <c r="M121" i="26"/>
  <c r="N121" i="26"/>
  <c r="Y121" i="26" s="1"/>
  <c r="AD121" i="26"/>
  <c r="AE121" i="26"/>
  <c r="AF121" i="26"/>
  <c r="AG121" i="26"/>
  <c r="B122" i="26"/>
  <c r="J122" i="26"/>
  <c r="K122" i="26"/>
  <c r="L122" i="26"/>
  <c r="M122" i="26"/>
  <c r="N122" i="26"/>
  <c r="R122" i="26" s="1"/>
  <c r="Y122" i="26"/>
  <c r="AD122" i="26"/>
  <c r="AE122" i="26"/>
  <c r="AF122" i="26"/>
  <c r="V122" i="26" s="1"/>
  <c r="AG122" i="26"/>
  <c r="B123" i="26"/>
  <c r="J123" i="26"/>
  <c r="K123" i="26"/>
  <c r="L123" i="26"/>
  <c r="M123" i="26"/>
  <c r="N123" i="26"/>
  <c r="Y123" i="26" s="1"/>
  <c r="AD123" i="26"/>
  <c r="AE123" i="26"/>
  <c r="AF123" i="26"/>
  <c r="AG123" i="26"/>
  <c r="B124" i="26"/>
  <c r="J124" i="26"/>
  <c r="K124" i="26"/>
  <c r="L124" i="26"/>
  <c r="M124" i="26"/>
  <c r="N124" i="26"/>
  <c r="R124" i="26" s="1"/>
  <c r="AD124" i="26"/>
  <c r="AE124" i="26"/>
  <c r="AF124" i="26"/>
  <c r="AG124" i="26"/>
  <c r="B125" i="26"/>
  <c r="J125" i="26"/>
  <c r="K125" i="26"/>
  <c r="L125" i="26"/>
  <c r="M125" i="26"/>
  <c r="N125" i="26"/>
  <c r="Y125" i="26" s="1"/>
  <c r="AD125" i="26"/>
  <c r="AE125" i="26"/>
  <c r="AF125" i="26"/>
  <c r="AG125" i="26"/>
  <c r="V114" i="26" l="1"/>
  <c r="AC108" i="26"/>
  <c r="AC100" i="26"/>
  <c r="AC92" i="26"/>
  <c r="AC84" i="26"/>
  <c r="Y74" i="26"/>
  <c r="AC73" i="26"/>
  <c r="R71" i="26"/>
  <c r="V67" i="26"/>
  <c r="AC64" i="26"/>
  <c r="Y62" i="26"/>
  <c r="AC61" i="26"/>
  <c r="V54" i="26"/>
  <c r="V47" i="26"/>
  <c r="AC43" i="26"/>
  <c r="AC36" i="26"/>
  <c r="V33" i="26"/>
  <c r="AC29" i="26"/>
  <c r="AC25" i="26"/>
  <c r="AC1121" i="26"/>
  <c r="V1083" i="26"/>
  <c r="V1071" i="26"/>
  <c r="V1044" i="26"/>
  <c r="Y1042" i="26"/>
  <c r="AC1041" i="26"/>
  <c r="AC1027" i="26"/>
  <c r="R1025" i="26"/>
  <c r="V1015" i="26"/>
  <c r="Y1009" i="26"/>
  <c r="R1006" i="26"/>
  <c r="V994" i="26"/>
  <c r="AC990" i="26"/>
  <c r="Y981" i="26"/>
  <c r="AC976" i="26"/>
  <c r="V969" i="26"/>
  <c r="V931" i="26"/>
  <c r="V927" i="26"/>
  <c r="V917" i="26"/>
  <c r="V908" i="26"/>
  <c r="AC901" i="26"/>
  <c r="AC869" i="26"/>
  <c r="AC867" i="26"/>
  <c r="Y851" i="26"/>
  <c r="V843" i="26"/>
  <c r="R815" i="26"/>
  <c r="Y733" i="26"/>
  <c r="R733" i="26"/>
  <c r="R566" i="26"/>
  <c r="Y566" i="26"/>
  <c r="R123" i="26"/>
  <c r="V108" i="26"/>
  <c r="V100" i="26"/>
  <c r="V92" i="26"/>
  <c r="V73" i="26"/>
  <c r="V61" i="26"/>
  <c r="V43" i="26"/>
  <c r="Y30" i="26"/>
  <c r="V29" i="26"/>
  <c r="V25" i="26"/>
  <c r="Y1140" i="26"/>
  <c r="Y1137" i="26"/>
  <c r="Y1131" i="26"/>
  <c r="Y1128" i="26"/>
  <c r="V1121" i="26"/>
  <c r="R1113" i="26"/>
  <c r="V1112" i="26"/>
  <c r="Y1103" i="26"/>
  <c r="AC1088" i="26"/>
  <c r="R1087" i="26"/>
  <c r="Y1068" i="26"/>
  <c r="Y1054" i="26"/>
  <c r="V1041" i="26"/>
  <c r="Y1039" i="26"/>
  <c r="R1028" i="26"/>
  <c r="V1027" i="26"/>
  <c r="R984" i="26"/>
  <c r="V983" i="26"/>
  <c r="V976" i="26"/>
  <c r="AC913" i="26"/>
  <c r="AC907" i="26"/>
  <c r="AC904" i="26"/>
  <c r="V892" i="26"/>
  <c r="V869" i="26"/>
  <c r="V867" i="26"/>
  <c r="Y853" i="26"/>
  <c r="AC852" i="26"/>
  <c r="V846" i="26"/>
  <c r="R828" i="26"/>
  <c r="Y828" i="26"/>
  <c r="R698" i="26"/>
  <c r="Y661" i="26"/>
  <c r="R661" i="26"/>
  <c r="Y809" i="26"/>
  <c r="R809" i="26"/>
  <c r="Y79" i="26"/>
  <c r="AC78" i="26"/>
  <c r="Y58" i="26"/>
  <c r="AC42" i="26"/>
  <c r="Y1152" i="26"/>
  <c r="AC1126" i="26"/>
  <c r="AC1108" i="26"/>
  <c r="R1097" i="26"/>
  <c r="V1088" i="26"/>
  <c r="R1060" i="26"/>
  <c r="Y1051" i="26"/>
  <c r="AC1046" i="26"/>
  <c r="R1021" i="26"/>
  <c r="AC1000" i="26"/>
  <c r="AC985" i="26"/>
  <c r="Y973" i="26"/>
  <c r="AC937" i="26"/>
  <c r="V913" i="26"/>
  <c r="Y889" i="26"/>
  <c r="R873" i="26"/>
  <c r="AC854" i="26"/>
  <c r="R811" i="26"/>
  <c r="R794" i="26"/>
  <c r="Y764" i="26"/>
  <c r="R764" i="26"/>
  <c r="Y740" i="26"/>
  <c r="R740" i="26"/>
  <c r="R701" i="26"/>
  <c r="V78" i="26"/>
  <c r="AC69" i="26"/>
  <c r="R67" i="26"/>
  <c r="AC56" i="26"/>
  <c r="Y54" i="26"/>
  <c r="AC49" i="26"/>
  <c r="V42" i="26"/>
  <c r="AC31" i="26"/>
  <c r="AC1132" i="26"/>
  <c r="V1108" i="26"/>
  <c r="AC1085" i="26"/>
  <c r="V1046" i="26"/>
  <c r="AC996" i="26"/>
  <c r="AC952" i="26"/>
  <c r="AC933" i="26"/>
  <c r="AC910" i="26"/>
  <c r="V863" i="26"/>
  <c r="AC805" i="26"/>
  <c r="Y649" i="26"/>
  <c r="R649" i="26"/>
  <c r="Y805" i="26"/>
  <c r="R805" i="26"/>
  <c r="AC121" i="26"/>
  <c r="V31" i="26"/>
  <c r="V1114" i="26"/>
  <c r="V996" i="26"/>
  <c r="V952" i="26"/>
  <c r="V910" i="26"/>
  <c r="Y846" i="26"/>
  <c r="R846" i="26"/>
  <c r="R663" i="26"/>
  <c r="Y663" i="26"/>
  <c r="Y560" i="26"/>
  <c r="R560" i="26"/>
  <c r="Y788" i="26"/>
  <c r="R788" i="26"/>
  <c r="V69" i="26"/>
  <c r="V49" i="26"/>
  <c r="AC123" i="26"/>
  <c r="V112" i="26"/>
  <c r="V104" i="26"/>
  <c r="V96" i="26"/>
  <c r="V88" i="26"/>
  <c r="AC77" i="26"/>
  <c r="R75" i="26"/>
  <c r="V74" i="26"/>
  <c r="V71" i="26"/>
  <c r="AC68" i="26"/>
  <c r="V62" i="26"/>
  <c r="V59" i="26"/>
  <c r="AC55" i="26"/>
  <c r="AC48" i="26"/>
  <c r="V45" i="26"/>
  <c r="AC41" i="26"/>
  <c r="V34" i="26"/>
  <c r="AC30" i="26"/>
  <c r="V27" i="26"/>
  <c r="V23" i="26"/>
  <c r="V1153" i="26"/>
  <c r="Y1144" i="26"/>
  <c r="V1135" i="26"/>
  <c r="AC1128" i="26"/>
  <c r="V1116" i="26"/>
  <c r="AC1103" i="26"/>
  <c r="Y1088" i="26"/>
  <c r="AC1087" i="26"/>
  <c r="AC1076" i="26"/>
  <c r="AC1068" i="26"/>
  <c r="V1061" i="26"/>
  <c r="Y1059" i="26"/>
  <c r="AC1039" i="26"/>
  <c r="V1025" i="26"/>
  <c r="Y1023" i="26"/>
  <c r="V1022" i="26"/>
  <c r="R1020" i="26"/>
  <c r="V1013" i="26"/>
  <c r="V1009" i="26"/>
  <c r="V1006" i="26"/>
  <c r="V988" i="26"/>
  <c r="AC955" i="26"/>
  <c r="AC951" i="26"/>
  <c r="AC947" i="26"/>
  <c r="Y945" i="26"/>
  <c r="V944" i="26"/>
  <c r="V922" i="26"/>
  <c r="AC918" i="26"/>
  <c r="Y916" i="26"/>
  <c r="AC915" i="26"/>
  <c r="Y913" i="26"/>
  <c r="R907" i="26"/>
  <c r="V906" i="26"/>
  <c r="Y904" i="26"/>
  <c r="V894" i="26"/>
  <c r="Y885" i="26"/>
  <c r="AC884" i="26"/>
  <c r="R879" i="26"/>
  <c r="R852" i="26"/>
  <c r="V851" i="26"/>
  <c r="Y837" i="26"/>
  <c r="R837" i="26"/>
  <c r="Y826" i="26"/>
  <c r="R823" i="26"/>
  <c r="R813" i="26"/>
  <c r="Y803" i="26"/>
  <c r="R803" i="26"/>
  <c r="Y742" i="26"/>
  <c r="Y670" i="26"/>
  <c r="R670" i="26"/>
  <c r="R666" i="26"/>
  <c r="Y673" i="26"/>
  <c r="R673" i="26"/>
  <c r="Y658" i="26"/>
  <c r="R658" i="26"/>
  <c r="AC111" i="26"/>
  <c r="AC109" i="26"/>
  <c r="AC106" i="26"/>
  <c r="AC103" i="26"/>
  <c r="AC101" i="26"/>
  <c r="AC98" i="26"/>
  <c r="AC95" i="26"/>
  <c r="AC93" i="26"/>
  <c r="AC90" i="26"/>
  <c r="AC87" i="26"/>
  <c r="AC85" i="26"/>
  <c r="AC82" i="26"/>
  <c r="AC79" i="26"/>
  <c r="R78" i="26"/>
  <c r="V77" i="26"/>
  <c r="AC65" i="26"/>
  <c r="AC58" i="26"/>
  <c r="V55" i="26"/>
  <c r="AC51" i="26"/>
  <c r="AC44" i="26"/>
  <c r="Y42" i="26"/>
  <c r="V41" i="26"/>
  <c r="AC37" i="26"/>
  <c r="V30" i="26"/>
  <c r="AC26" i="26"/>
  <c r="AC22" i="26"/>
  <c r="V1149" i="26"/>
  <c r="Y1147" i="26"/>
  <c r="V1128" i="26"/>
  <c r="Y1126" i="26"/>
  <c r="R1120" i="26"/>
  <c r="V1119" i="26"/>
  <c r="AC1110" i="26"/>
  <c r="Y1108" i="26"/>
  <c r="V1103" i="26"/>
  <c r="AC1100" i="26"/>
  <c r="AC1094" i="26"/>
  <c r="V1068" i="26"/>
  <c r="V1054" i="26"/>
  <c r="AC1051" i="26"/>
  <c r="Y1046" i="26"/>
  <c r="R1040" i="26"/>
  <c r="V1039" i="26"/>
  <c r="AC1036" i="26"/>
  <c r="AC1030" i="26"/>
  <c r="R1029" i="26"/>
  <c r="V1028" i="26"/>
  <c r="AC1018" i="26"/>
  <c r="R1017" i="26"/>
  <c r="AC1012" i="26"/>
  <c r="AC1002" i="26"/>
  <c r="R1000" i="26"/>
  <c r="AC991" i="26"/>
  <c r="Y937" i="26"/>
  <c r="AC899" i="26"/>
  <c r="AC889" i="26"/>
  <c r="Y863" i="26"/>
  <c r="R854" i="26"/>
  <c r="V853" i="26"/>
  <c r="Y845" i="26"/>
  <c r="R845" i="26"/>
  <c r="Y829" i="26"/>
  <c r="R773" i="26"/>
  <c r="Y773" i="26"/>
  <c r="Y749" i="26"/>
  <c r="R749" i="26"/>
  <c r="Y730" i="26"/>
  <c r="R730" i="26"/>
  <c r="V715" i="26"/>
  <c r="Y696" i="26"/>
  <c r="R696" i="26"/>
  <c r="R651" i="26"/>
  <c r="Y651" i="26"/>
  <c r="Y609" i="26"/>
  <c r="R609" i="26"/>
  <c r="Y605" i="26"/>
  <c r="AC863" i="26"/>
  <c r="V844" i="26"/>
  <c r="V836" i="26"/>
  <c r="AC816" i="26"/>
  <c r="AC814" i="26"/>
  <c r="AC812" i="26"/>
  <c r="V796" i="26"/>
  <c r="AC784" i="26"/>
  <c r="AC765" i="26"/>
  <c r="AC757" i="26"/>
  <c r="V748" i="26"/>
  <c r="AC744" i="26"/>
  <c r="AC741" i="26"/>
  <c r="V739" i="26"/>
  <c r="V729" i="26"/>
  <c r="AC726" i="26"/>
  <c r="AC700" i="26"/>
  <c r="AC697" i="26"/>
  <c r="V695" i="26"/>
  <c r="AC692" i="26"/>
  <c r="V672" i="26"/>
  <c r="V669" i="26"/>
  <c r="V641" i="26"/>
  <c r="AC593" i="26"/>
  <c r="AC570" i="26"/>
  <c r="V543" i="26"/>
  <c r="Y534" i="26"/>
  <c r="AC520" i="26"/>
  <c r="R507" i="26"/>
  <c r="R470" i="26"/>
  <c r="R467" i="26"/>
  <c r="R425" i="26"/>
  <c r="R398" i="26"/>
  <c r="Y386" i="26"/>
  <c r="Y334" i="26"/>
  <c r="R334" i="26"/>
  <c r="V330" i="26"/>
  <c r="R322" i="26"/>
  <c r="Y322" i="26"/>
  <c r="R312" i="26"/>
  <c r="Y312" i="26"/>
  <c r="AC579" i="26"/>
  <c r="AC576" i="26"/>
  <c r="R562" i="26"/>
  <c r="V561" i="26"/>
  <c r="V552" i="26"/>
  <c r="AC545" i="26"/>
  <c r="R540" i="26"/>
  <c r="V532" i="26"/>
  <c r="V502" i="26"/>
  <c r="AC492" i="26"/>
  <c r="V483" i="26"/>
  <c r="AC474" i="26"/>
  <c r="AC454" i="26"/>
  <c r="V452" i="26"/>
  <c r="AC439" i="26"/>
  <c r="R321" i="26"/>
  <c r="Y321" i="26"/>
  <c r="Y291" i="26"/>
  <c r="R291" i="26"/>
  <c r="AC661" i="26"/>
  <c r="AC658" i="26"/>
  <c r="AC649" i="26"/>
  <c r="AC609" i="26"/>
  <c r="V535" i="26"/>
  <c r="AC516" i="26"/>
  <c r="AC507" i="26"/>
  <c r="AC498" i="26"/>
  <c r="Y493" i="26"/>
  <c r="V477" i="26"/>
  <c r="V474" i="26"/>
  <c r="AC467" i="26"/>
  <c r="V454" i="26"/>
  <c r="AC435" i="26"/>
  <c r="AC416" i="26"/>
  <c r="V413" i="26"/>
  <c r="R330" i="26"/>
  <c r="Y330" i="26"/>
  <c r="V849" i="26"/>
  <c r="AC817" i="26"/>
  <c r="Y816" i="26"/>
  <c r="AC815" i="26"/>
  <c r="Y814" i="26"/>
  <c r="AC813" i="26"/>
  <c r="Y812" i="26"/>
  <c r="AC811" i="26"/>
  <c r="V805" i="26"/>
  <c r="V803" i="26"/>
  <c r="AC788" i="26"/>
  <c r="AC773" i="26"/>
  <c r="Y765" i="26"/>
  <c r="AC764" i="26"/>
  <c r="V762" i="26"/>
  <c r="Y757" i="26"/>
  <c r="Y741" i="26"/>
  <c r="V719" i="26"/>
  <c r="Y714" i="26"/>
  <c r="AC713" i="26"/>
  <c r="V711" i="26"/>
  <c r="V705" i="26"/>
  <c r="Y697" i="26"/>
  <c r="AC693" i="26"/>
  <c r="AC684" i="26"/>
  <c r="V667" i="26"/>
  <c r="AC663" i="26"/>
  <c r="V661" i="26"/>
  <c r="V655" i="26"/>
  <c r="AC651" i="26"/>
  <c r="V649" i="26"/>
  <c r="AC621" i="26"/>
  <c r="V609" i="26"/>
  <c r="V599" i="26"/>
  <c r="Y593" i="26"/>
  <c r="AC592" i="26"/>
  <c r="AC578" i="26"/>
  <c r="Y570" i="26"/>
  <c r="AC569" i="26"/>
  <c r="AC566" i="26"/>
  <c r="R549" i="26"/>
  <c r="V548" i="26"/>
  <c r="AC534" i="26"/>
  <c r="Y520" i="26"/>
  <c r="R514" i="26"/>
  <c r="AC510" i="26"/>
  <c r="V507" i="26"/>
  <c r="V498" i="26"/>
  <c r="V495" i="26"/>
  <c r="AC485" i="26"/>
  <c r="AC470" i="26"/>
  <c r="V467" i="26"/>
  <c r="V442" i="26"/>
  <c r="AC438" i="26"/>
  <c r="R421" i="26"/>
  <c r="Y421" i="26"/>
  <c r="AC398" i="26"/>
  <c r="AC395" i="26"/>
  <c r="Y378" i="26"/>
  <c r="R378" i="26"/>
  <c r="Y324" i="26"/>
  <c r="R324" i="26"/>
  <c r="Y294" i="26"/>
  <c r="R294" i="26"/>
  <c r="Y227" i="26"/>
  <c r="R227" i="26"/>
  <c r="V870" i="26"/>
  <c r="V865" i="26"/>
  <c r="AC855" i="26"/>
  <c r="AC853" i="26"/>
  <c r="AC851" i="26"/>
  <c r="AC833" i="26"/>
  <c r="V817" i="26"/>
  <c r="V815" i="26"/>
  <c r="V813" i="26"/>
  <c r="V811" i="26"/>
  <c r="Y789" i="26"/>
  <c r="V788" i="26"/>
  <c r="V782" i="26"/>
  <c r="V777" i="26"/>
  <c r="R768" i="26"/>
  <c r="V767" i="26"/>
  <c r="V764" i="26"/>
  <c r="R747" i="26"/>
  <c r="Y738" i="26"/>
  <c r="AC718" i="26"/>
  <c r="V713" i="26"/>
  <c r="V693" i="26"/>
  <c r="Y685" i="26"/>
  <c r="V677" i="26"/>
  <c r="V651" i="26"/>
  <c r="AC638" i="26"/>
  <c r="AC631" i="26"/>
  <c r="V628" i="26"/>
  <c r="Y622" i="26"/>
  <c r="V621" i="26"/>
  <c r="AC617" i="26"/>
  <c r="AC611" i="26"/>
  <c r="AC605" i="26"/>
  <c r="V592" i="26"/>
  <c r="AC588" i="26"/>
  <c r="V569" i="26"/>
  <c r="R564" i="26"/>
  <c r="R561" i="26"/>
  <c r="AC553" i="26"/>
  <c r="R552" i="26"/>
  <c r="AC547" i="26"/>
  <c r="R532" i="26"/>
  <c r="AC524" i="26"/>
  <c r="AC515" i="26"/>
  <c r="AC512" i="26"/>
  <c r="Y511" i="26"/>
  <c r="V510" i="26"/>
  <c r="AC503" i="26"/>
  <c r="R502" i="26"/>
  <c r="V485" i="26"/>
  <c r="Y483" i="26"/>
  <c r="AC482" i="26"/>
  <c r="Y471" i="26"/>
  <c r="V470" i="26"/>
  <c r="AC453" i="26"/>
  <c r="AC451" i="26"/>
  <c r="AC448" i="26"/>
  <c r="R446" i="26"/>
  <c r="V445" i="26"/>
  <c r="R423" i="26"/>
  <c r="V422" i="26"/>
  <c r="AC401" i="26"/>
  <c r="Y399" i="26"/>
  <c r="V398" i="26"/>
  <c r="R381" i="26"/>
  <c r="Y381" i="26"/>
  <c r="AC820" i="26"/>
  <c r="V808" i="26"/>
  <c r="R801" i="26"/>
  <c r="V800" i="26"/>
  <c r="Y798" i="26"/>
  <c r="R795" i="26"/>
  <c r="AC769" i="26"/>
  <c r="AC755" i="26"/>
  <c r="AC751" i="26"/>
  <c r="AC724" i="26"/>
  <c r="AC721" i="26"/>
  <c r="R688" i="26"/>
  <c r="V687" i="26"/>
  <c r="AC634" i="26"/>
  <c r="V631" i="26"/>
  <c r="V624" i="26"/>
  <c r="V585" i="26"/>
  <c r="V575" i="26"/>
  <c r="V553" i="26"/>
  <c r="V544" i="26"/>
  <c r="AC540" i="26"/>
  <c r="V524" i="26"/>
  <c r="Y480" i="26"/>
  <c r="R474" i="26"/>
  <c r="V473" i="26"/>
  <c r="Y420" i="26"/>
  <c r="R420" i="26"/>
  <c r="Y413" i="26"/>
  <c r="Y343" i="26"/>
  <c r="R343" i="26"/>
  <c r="Y303" i="26"/>
  <c r="R303" i="26"/>
  <c r="V766" i="26"/>
  <c r="V758" i="26"/>
  <c r="V755" i="26"/>
  <c r="AC748" i="26"/>
  <c r="AC739" i="26"/>
  <c r="V727" i="26"/>
  <c r="V721" i="26"/>
  <c r="AC679" i="26"/>
  <c r="V676" i="26"/>
  <c r="AC669" i="26"/>
  <c r="AC623" i="26"/>
  <c r="Y240" i="26"/>
  <c r="R240" i="26"/>
  <c r="AC330" i="26"/>
  <c r="R203" i="26"/>
  <c r="R175" i="26"/>
  <c r="R151" i="26"/>
  <c r="V143" i="26"/>
  <c r="V1176" i="26"/>
  <c r="AC1169" i="26"/>
  <c r="R1168" i="26"/>
  <c r="AC1156" i="26"/>
  <c r="T1213" i="20"/>
  <c r="T1155" i="20"/>
  <c r="T1065" i="20"/>
  <c r="T1039" i="20"/>
  <c r="T1019" i="20"/>
  <c r="T1005" i="20"/>
  <c r="T977" i="20"/>
  <c r="T940" i="20"/>
  <c r="T933" i="20"/>
  <c r="T875" i="20"/>
  <c r="AB845" i="20"/>
  <c r="T832" i="20"/>
  <c r="T376" i="20"/>
  <c r="X376" i="20"/>
  <c r="AC386" i="26"/>
  <c r="AC383" i="26"/>
  <c r="AC366" i="26"/>
  <c r="AC361" i="26"/>
  <c r="AC257" i="26"/>
  <c r="V254" i="26"/>
  <c r="V222" i="26"/>
  <c r="V204" i="26"/>
  <c r="AC162" i="26"/>
  <c r="V146" i="26"/>
  <c r="AC139" i="26"/>
  <c r="AC128" i="26"/>
  <c r="AC1188" i="26"/>
  <c r="AC1185" i="26"/>
  <c r="V1179" i="26"/>
  <c r="AC1162" i="26"/>
  <c r="V1159" i="26"/>
  <c r="V1211" i="26"/>
  <c r="X1157" i="20"/>
  <c r="AB1097" i="20"/>
  <c r="AB1029" i="20"/>
  <c r="X996" i="20"/>
  <c r="X989" i="20"/>
  <c r="AB981" i="20"/>
  <c r="X974" i="20"/>
  <c r="T968" i="20"/>
  <c r="AB951" i="20"/>
  <c r="AB943" i="20"/>
  <c r="X930" i="20"/>
  <c r="X901" i="20"/>
  <c r="T873" i="20"/>
  <c r="X851" i="20"/>
  <c r="X837" i="20"/>
  <c r="X822" i="20"/>
  <c r="AB821" i="20"/>
  <c r="T665" i="20"/>
  <c r="T658" i="20"/>
  <c r="AC417" i="26"/>
  <c r="Y412" i="26"/>
  <c r="AC403" i="26"/>
  <c r="AC400" i="26"/>
  <c r="Y396" i="26"/>
  <c r="V395" i="26"/>
  <c r="V386" i="26"/>
  <c r="V383" i="26"/>
  <c r="Y379" i="26"/>
  <c r="AC378" i="26"/>
  <c r="V375" i="26"/>
  <c r="V366" i="26"/>
  <c r="AC363" i="26"/>
  <c r="V361" i="26"/>
  <c r="V358" i="26"/>
  <c r="Y342" i="26"/>
  <c r="Y339" i="26"/>
  <c r="AC334" i="26"/>
  <c r="AC303" i="26"/>
  <c r="AC291" i="26"/>
  <c r="V285" i="26"/>
  <c r="Y280" i="26"/>
  <c r="AC270" i="26"/>
  <c r="AC240" i="26"/>
  <c r="R239" i="26"/>
  <c r="V238" i="26"/>
  <c r="R191" i="26"/>
  <c r="R184" i="26"/>
  <c r="AC175" i="26"/>
  <c r="AC172" i="26"/>
  <c r="AC158" i="26"/>
  <c r="Y156" i="26"/>
  <c r="V155" i="26"/>
  <c r="Y143" i="26"/>
  <c r="AC142" i="26"/>
  <c r="Y140" i="26"/>
  <c r="AC131" i="26"/>
  <c r="V128" i="26"/>
  <c r="V1201" i="26"/>
  <c r="Y1196" i="26"/>
  <c r="Y1176" i="26"/>
  <c r="AC1168" i="26"/>
  <c r="AC1165" i="26"/>
  <c r="AC1158" i="26"/>
  <c r="T1210" i="20"/>
  <c r="AB1200" i="20"/>
  <c r="AB1192" i="20"/>
  <c r="X1163" i="20"/>
  <c r="T1157" i="20"/>
  <c r="AB1156" i="20"/>
  <c r="X1151" i="20"/>
  <c r="X1143" i="20"/>
  <c r="T1130" i="20"/>
  <c r="T1122" i="20"/>
  <c r="AB1116" i="20"/>
  <c r="AB1104" i="20"/>
  <c r="T1098" i="20"/>
  <c r="X1077" i="20"/>
  <c r="AB1068" i="20"/>
  <c r="AB1060" i="20"/>
  <c r="AB1043" i="20"/>
  <c r="T1036" i="20"/>
  <c r="T1023" i="20"/>
  <c r="T1016" i="20"/>
  <c r="X1015" i="20"/>
  <c r="T1008" i="20"/>
  <c r="X1007" i="20"/>
  <c r="X1001" i="20"/>
  <c r="T996" i="20"/>
  <c r="T982" i="20"/>
  <c r="T974" i="20"/>
  <c r="T961" i="20"/>
  <c r="T957" i="20"/>
  <c r="X951" i="20"/>
  <c r="AB950" i="20"/>
  <c r="T944" i="20"/>
  <c r="T937" i="20"/>
  <c r="AB928" i="20"/>
  <c r="X907" i="20"/>
  <c r="T901" i="20"/>
  <c r="X900" i="20"/>
  <c r="AC427" i="26"/>
  <c r="V425" i="26"/>
  <c r="AC422" i="26"/>
  <c r="V420" i="26"/>
  <c r="V417" i="26"/>
  <c r="V403" i="26"/>
  <c r="V378" i="26"/>
  <c r="Y364" i="26"/>
  <c r="V363" i="26"/>
  <c r="AC360" i="26"/>
  <c r="Y356" i="26"/>
  <c r="AC343" i="26"/>
  <c r="V334" i="26"/>
  <c r="AC315" i="26"/>
  <c r="Y304" i="26"/>
  <c r="V303" i="26"/>
  <c r="V291" i="26"/>
  <c r="AC272" i="26"/>
  <c r="Y271" i="26"/>
  <c r="Y268" i="26"/>
  <c r="AC237" i="26"/>
  <c r="AC227" i="26"/>
  <c r="AC221" i="26"/>
  <c r="AC210" i="26"/>
  <c r="Y208" i="26"/>
  <c r="AC203" i="26"/>
  <c r="AC189" i="26"/>
  <c r="AC182" i="26"/>
  <c r="R176" i="26"/>
  <c r="V175" i="26"/>
  <c r="V172" i="26"/>
  <c r="AC161" i="26"/>
  <c r="V158" i="26"/>
  <c r="AC151" i="26"/>
  <c r="AC127" i="26"/>
  <c r="V1195" i="26"/>
  <c r="AC1184" i="26"/>
  <c r="AC1181" i="26"/>
  <c r="AC1171" i="26"/>
  <c r="R1169" i="26"/>
  <c r="V1168" i="26"/>
  <c r="R1156" i="26"/>
  <c r="X1170" i="20"/>
  <c r="T1151" i="20"/>
  <c r="X1135" i="20"/>
  <c r="X1121" i="20"/>
  <c r="AB1105" i="20"/>
  <c r="T1097" i="20"/>
  <c r="X1076" i="20"/>
  <c r="T1029" i="20"/>
  <c r="T981" i="20"/>
  <c r="X967" i="20"/>
  <c r="T943" i="20"/>
  <c r="T929" i="20"/>
  <c r="X928" i="20"/>
  <c r="X899" i="20"/>
  <c r="T893" i="20"/>
  <c r="T879" i="20"/>
  <c r="X843" i="20"/>
  <c r="X835" i="20"/>
  <c r="X828" i="20"/>
  <c r="X82" i="20"/>
  <c r="AB82" i="20"/>
  <c r="V380" i="26"/>
  <c r="V369" i="26"/>
  <c r="V343" i="26"/>
  <c r="V312" i="26"/>
  <c r="Y254" i="26"/>
  <c r="Y228" i="26"/>
  <c r="V227" i="26"/>
  <c r="Y222" i="26"/>
  <c r="AC217" i="26"/>
  <c r="R215" i="26"/>
  <c r="Y204" i="26"/>
  <c r="AC185" i="26"/>
  <c r="V168" i="26"/>
  <c r="AC154" i="26"/>
  <c r="Y152" i="26"/>
  <c r="V151" i="26"/>
  <c r="AC1197" i="26"/>
  <c r="R1192" i="26"/>
  <c r="AC1174" i="26"/>
  <c r="Y1172" i="26"/>
  <c r="R1211" i="26"/>
  <c r="T1200" i="20"/>
  <c r="T1184" i="20"/>
  <c r="T1150" i="20"/>
  <c r="T1128" i="20"/>
  <c r="T1104" i="20"/>
  <c r="T1068" i="20"/>
  <c r="T1060" i="20"/>
  <c r="T1047" i="20"/>
  <c r="T1021" i="20"/>
  <c r="T987" i="20"/>
  <c r="T980" i="20"/>
  <c r="T913" i="20"/>
  <c r="AB883" i="20"/>
  <c r="X863" i="20"/>
  <c r="T789" i="20"/>
  <c r="T685" i="20"/>
  <c r="T678" i="20"/>
  <c r="V154" i="26"/>
  <c r="X1033" i="20"/>
  <c r="AB1005" i="20"/>
  <c r="AB875" i="20"/>
  <c r="AB840" i="20"/>
  <c r="AB761" i="20"/>
  <c r="X761" i="20"/>
  <c r="V377" i="26"/>
  <c r="Y372" i="26"/>
  <c r="R363" i="26"/>
  <c r="Y349" i="26"/>
  <c r="AC339" i="26"/>
  <c r="AC336" i="26"/>
  <c r="Y270" i="26"/>
  <c r="AC239" i="26"/>
  <c r="AC216" i="26"/>
  <c r="AC205" i="26"/>
  <c r="Y172" i="26"/>
  <c r="V160" i="26"/>
  <c r="V131" i="26"/>
  <c r="Y1204" i="26"/>
  <c r="V1203" i="26"/>
  <c r="AC1196" i="26"/>
  <c r="AC1176" i="26"/>
  <c r="AC1173" i="26"/>
  <c r="R1165" i="26"/>
  <c r="X1213" i="20"/>
  <c r="AB1196" i="20"/>
  <c r="AB1188" i="20"/>
  <c r="T1175" i="20"/>
  <c r="T1168" i="20"/>
  <c r="X1167" i="20"/>
  <c r="AB1154" i="20"/>
  <c r="X1118" i="20"/>
  <c r="X1113" i="20"/>
  <c r="AB1100" i="20"/>
  <c r="T1095" i="20"/>
  <c r="AB1079" i="20"/>
  <c r="T1074" i="20"/>
  <c r="T1053" i="20"/>
  <c r="X1039" i="20"/>
  <c r="X1005" i="20"/>
  <c r="AB963" i="20"/>
  <c r="T948" i="20"/>
  <c r="X940" i="20"/>
  <c r="T911" i="20"/>
  <c r="T612" i="20"/>
  <c r="T605" i="20"/>
  <c r="T413" i="20"/>
  <c r="AB413" i="20"/>
  <c r="T156" i="20"/>
  <c r="X156" i="20"/>
  <c r="AB156" i="20"/>
  <c r="T904" i="20"/>
  <c r="X903" i="20"/>
  <c r="AB882" i="20"/>
  <c r="X875" i="20"/>
  <c r="X840" i="20"/>
  <c r="AB831" i="20"/>
  <c r="AB801" i="20"/>
  <c r="X774" i="20"/>
  <c r="T767" i="20"/>
  <c r="X754" i="20"/>
  <c r="AB709" i="20"/>
  <c r="X676" i="20"/>
  <c r="T663" i="20"/>
  <c r="X662" i="20"/>
  <c r="AB648" i="20"/>
  <c r="AB622" i="20"/>
  <c r="T610" i="20"/>
  <c r="AB608" i="20"/>
  <c r="AB602" i="20"/>
  <c r="X589" i="20"/>
  <c r="T562" i="20"/>
  <c r="T495" i="20"/>
  <c r="T488" i="20"/>
  <c r="T482" i="20"/>
  <c r="T463" i="20"/>
  <c r="T456" i="20"/>
  <c r="T443" i="20"/>
  <c r="X436" i="20"/>
  <c r="T417" i="20"/>
  <c r="X384" i="20"/>
  <c r="T378" i="20"/>
  <c r="T373" i="20"/>
  <c r="T366" i="20"/>
  <c r="X359" i="20"/>
  <c r="T353" i="20"/>
  <c r="T346" i="20"/>
  <c r="AB317" i="20"/>
  <c r="X268" i="20"/>
  <c r="AB242" i="20"/>
  <c r="T239" i="20"/>
  <c r="X231" i="20"/>
  <c r="T205" i="20"/>
  <c r="T186" i="20"/>
  <c r="T179" i="20"/>
  <c r="T173" i="20"/>
  <c r="AB151" i="20"/>
  <c r="T147" i="20"/>
  <c r="T135" i="20"/>
  <c r="X134" i="20"/>
  <c r="T127" i="20"/>
  <c r="X119" i="20"/>
  <c r="T112" i="20"/>
  <c r="X111" i="20"/>
  <c r="AB104" i="20"/>
  <c r="X100" i="20"/>
  <c r="AB99" i="20"/>
  <c r="X94" i="20"/>
  <c r="AB93" i="20"/>
  <c r="AB88" i="20"/>
  <c r="AB83" i="20"/>
  <c r="AB78" i="20"/>
  <c r="AB70" i="20"/>
  <c r="T58" i="20"/>
  <c r="T50" i="20"/>
  <c r="X43" i="20"/>
  <c r="AB42" i="20"/>
  <c r="X29" i="20"/>
  <c r="AB28" i="20"/>
  <c r="X816" i="20"/>
  <c r="T786" i="20"/>
  <c r="X760" i="20"/>
  <c r="T696" i="20"/>
  <c r="X675" i="20"/>
  <c r="X669" i="20"/>
  <c r="T655" i="20"/>
  <c r="T642" i="20"/>
  <c r="X615" i="20"/>
  <c r="T589" i="20"/>
  <c r="T575" i="20"/>
  <c r="T561" i="20"/>
  <c r="X554" i="20"/>
  <c r="T507" i="20"/>
  <c r="X203" i="20"/>
  <c r="T152" i="20"/>
  <c r="T119" i="20"/>
  <c r="T111" i="20"/>
  <c r="T84" i="20"/>
  <c r="AB79" i="20"/>
  <c r="T29" i="20"/>
  <c r="X28" i="20"/>
  <c r="AB579" i="20"/>
  <c r="AB459" i="20"/>
  <c r="AB394" i="20"/>
  <c r="AB296" i="20"/>
  <c r="AB289" i="20"/>
  <c r="AB108" i="20"/>
  <c r="T28" i="20"/>
  <c r="AB26" i="20"/>
  <c r="X783" i="20"/>
  <c r="AB725" i="20"/>
  <c r="AB719" i="20"/>
  <c r="AB712" i="20"/>
  <c r="AB693" i="20"/>
  <c r="AB666" i="20"/>
  <c r="AB632" i="20"/>
  <c r="AB572" i="20"/>
  <c r="AB537" i="20"/>
  <c r="AB504" i="20"/>
  <c r="X459" i="20"/>
  <c r="AB445" i="20"/>
  <c r="AB432" i="20"/>
  <c r="AB425" i="20"/>
  <c r="AB419" i="20"/>
  <c r="X413" i="20"/>
  <c r="AB368" i="20"/>
  <c r="AB247" i="20"/>
  <c r="X241" i="20"/>
  <c r="AB234" i="20"/>
  <c r="AB221" i="20"/>
  <c r="AB144" i="20"/>
  <c r="AB101" i="20"/>
  <c r="AB96" i="20"/>
  <c r="AB91" i="20"/>
  <c r="AB68" i="20"/>
  <c r="AB45" i="20"/>
  <c r="AB39" i="20"/>
  <c r="X26" i="20"/>
  <c r="T837" i="20"/>
  <c r="X806" i="20"/>
  <c r="AB805" i="20"/>
  <c r="T783" i="20"/>
  <c r="AB736" i="20"/>
  <c r="X719" i="20"/>
  <c r="AB706" i="20"/>
  <c r="X693" i="20"/>
  <c r="X679" i="20"/>
  <c r="AB678" i="20"/>
  <c r="T673" i="20"/>
  <c r="X613" i="20"/>
  <c r="T579" i="20"/>
  <c r="X551" i="20"/>
  <c r="X466" i="20"/>
  <c r="X452" i="20"/>
  <c r="X362" i="20"/>
  <c r="AB340" i="20"/>
  <c r="T289" i="20"/>
  <c r="X270" i="20"/>
  <c r="X266" i="20"/>
  <c r="T229" i="20"/>
  <c r="T194" i="20"/>
  <c r="T183" i="20"/>
  <c r="T176" i="20"/>
  <c r="T162" i="20"/>
  <c r="AB155" i="20"/>
  <c r="X144" i="20"/>
  <c r="AB122" i="20"/>
  <c r="X115" i="20"/>
  <c r="AB114" i="20"/>
  <c r="X101" i="20"/>
  <c r="AB95" i="20"/>
  <c r="AB92" i="20"/>
  <c r="AB87" i="20"/>
  <c r="T76" i="20"/>
  <c r="X68" i="20"/>
  <c r="T61" i="20"/>
  <c r="AB60" i="20"/>
  <c r="X53" i="20"/>
  <c r="AB52" i="20"/>
  <c r="X45" i="20"/>
  <c r="AB44" i="20"/>
  <c r="X39" i="20"/>
  <c r="T34" i="20"/>
  <c r="X820" i="20"/>
  <c r="X805" i="20"/>
  <c r="T742" i="20"/>
  <c r="X736" i="20"/>
  <c r="AB735" i="20"/>
  <c r="T719" i="20"/>
  <c r="T712" i="20"/>
  <c r="X706" i="20"/>
  <c r="X685" i="20"/>
  <c r="AB677" i="20"/>
  <c r="X672" i="20"/>
  <c r="T666" i="20"/>
  <c r="X658" i="20"/>
  <c r="X645" i="20"/>
  <c r="T632" i="20"/>
  <c r="X625" i="20"/>
  <c r="AB624" i="20"/>
  <c r="X605" i="20"/>
  <c r="X591" i="20"/>
  <c r="AB590" i="20"/>
  <c r="T572" i="20"/>
  <c r="T565" i="20"/>
  <c r="AB489" i="20"/>
  <c r="AB385" i="20"/>
  <c r="T321" i="20"/>
  <c r="AB294" i="20"/>
  <c r="X288" i="20"/>
  <c r="AB280" i="20"/>
  <c r="T254" i="20"/>
  <c r="T247" i="20"/>
  <c r="X240" i="20"/>
  <c r="X199" i="20"/>
  <c r="AB198" i="20"/>
  <c r="T188" i="20"/>
  <c r="AB180" i="20"/>
  <c r="AB174" i="20"/>
  <c r="X149" i="20"/>
  <c r="T144" i="20"/>
  <c r="T138" i="20"/>
  <c r="X114" i="20"/>
  <c r="T91" i="20"/>
  <c r="T68" i="20"/>
  <c r="X60" i="20"/>
  <c r="T53" i="20"/>
  <c r="X52" i="20"/>
  <c r="X38" i="20"/>
  <c r="AB37" i="20"/>
  <c r="X32" i="20"/>
  <c r="AB31" i="20"/>
  <c r="AC21" i="26"/>
  <c r="X23" i="20"/>
  <c r="T23" i="20"/>
  <c r="AB23" i="20"/>
  <c r="AC577" i="26"/>
  <c r="V674" i="26"/>
  <c r="AC986" i="26"/>
  <c r="V449" i="26"/>
  <c r="AC219" i="26"/>
  <c r="V594" i="26"/>
  <c r="AC856" i="26"/>
  <c r="V678" i="26"/>
  <c r="AC776" i="26"/>
  <c r="V670" i="26"/>
  <c r="V530" i="26"/>
  <c r="V590" i="26"/>
  <c r="AC499" i="26"/>
  <c r="V612" i="26"/>
  <c r="V606" i="26"/>
  <c r="AC558" i="26"/>
  <c r="V940" i="26"/>
  <c r="V642" i="26"/>
  <c r="V586" i="26"/>
  <c r="V932" i="26"/>
  <c r="AC657" i="26"/>
  <c r="AC722" i="26"/>
  <c r="V472" i="26"/>
  <c r="AC159" i="26"/>
  <c r="V1200" i="26"/>
  <c r="T1214" i="20"/>
  <c r="AC1213" i="26"/>
  <c r="X1215" i="20"/>
  <c r="T1215" i="20"/>
  <c r="AC1209" i="26"/>
  <c r="V1207" i="26"/>
  <c r="V1199" i="26"/>
  <c r="AC1210" i="26"/>
  <c r="AB1212" i="20"/>
  <c r="X1198" i="20"/>
  <c r="V1209" i="26"/>
  <c r="AC1206" i="26"/>
  <c r="AC1198" i="26"/>
  <c r="V1192" i="26"/>
  <c r="V1210" i="26"/>
  <c r="X1202" i="20"/>
  <c r="AB1201" i="20"/>
  <c r="AC1204" i="26"/>
  <c r="AC1195" i="26"/>
  <c r="T1202" i="20"/>
  <c r="X1201" i="20"/>
  <c r="R1209" i="26"/>
  <c r="V1208" i="26"/>
  <c r="V1205" i="26"/>
  <c r="V1197" i="26"/>
  <c r="AC1194" i="26"/>
  <c r="AC1191" i="26"/>
  <c r="Y1210" i="26"/>
  <c r="AB1210" i="20"/>
  <c r="AB1195" i="20"/>
  <c r="X1206" i="20"/>
  <c r="X1199" i="20"/>
  <c r="AC1207" i="26"/>
  <c r="R1205" i="26"/>
  <c r="V1204" i="26"/>
  <c r="AC1201" i="26"/>
  <c r="AC1199" i="26"/>
  <c r="R1197" i="26"/>
  <c r="V1196" i="26"/>
  <c r="V1193" i="26"/>
  <c r="AB1209" i="20"/>
  <c r="T1206" i="20"/>
  <c r="T1199" i="20"/>
  <c r="AB1198" i="20"/>
  <c r="V1146" i="26"/>
  <c r="R1134" i="26"/>
  <c r="R1129" i="26"/>
  <c r="R1127" i="26"/>
  <c r="AC1119" i="26"/>
  <c r="R1107" i="26"/>
  <c r="R1104" i="26"/>
  <c r="AC1096" i="26"/>
  <c r="R1084" i="26"/>
  <c r="R1075" i="26"/>
  <c r="R1072" i="26"/>
  <c r="R1058" i="26"/>
  <c r="Y1055" i="26"/>
  <c r="R1050" i="26"/>
  <c r="Y1047" i="26"/>
  <c r="AC1043" i="26"/>
  <c r="R1033" i="26"/>
  <c r="R1026" i="26"/>
  <c r="AC1143" i="26"/>
  <c r="Y1010" i="26"/>
  <c r="R1010" i="26"/>
  <c r="V1145" i="26"/>
  <c r="V1143" i="26"/>
  <c r="V1132" i="26"/>
  <c r="V1110" i="26"/>
  <c r="V1100" i="26"/>
  <c r="AC1089" i="26"/>
  <c r="V1076" i="26"/>
  <c r="R1063" i="26"/>
  <c r="Y1063" i="26"/>
  <c r="AC1048" i="26"/>
  <c r="AC1140" i="26"/>
  <c r="AC1134" i="26"/>
  <c r="AC1129" i="26"/>
  <c r="AC1127" i="26"/>
  <c r="AC1107" i="26"/>
  <c r="AC1104" i="26"/>
  <c r="V1089" i="26"/>
  <c r="V1087" i="26"/>
  <c r="Y1083" i="26"/>
  <c r="Y1080" i="26"/>
  <c r="AC1079" i="26"/>
  <c r="AC1053" i="26"/>
  <c r="R1019" i="26"/>
  <c r="V1019" i="26"/>
  <c r="Y1019" i="26"/>
  <c r="V1152" i="26"/>
  <c r="Y1151" i="26"/>
  <c r="AC1150" i="26"/>
  <c r="V1147" i="26"/>
  <c r="V1140" i="26"/>
  <c r="V1138" i="26"/>
  <c r="V1134" i="26"/>
  <c r="V1129" i="26"/>
  <c r="V1127" i="26"/>
  <c r="V1126" i="26"/>
  <c r="Y1121" i="26"/>
  <c r="AC1120" i="26"/>
  <c r="Y1119" i="26"/>
  <c r="AC1118" i="26"/>
  <c r="AC1113" i="26"/>
  <c r="AC1112" i="26"/>
  <c r="V1107" i="26"/>
  <c r="V1104" i="26"/>
  <c r="Y1096" i="26"/>
  <c r="AC1095" i="26"/>
  <c r="V1093" i="26"/>
  <c r="AC1084" i="26"/>
  <c r="V1079" i="26"/>
  <c r="AC1058" i="26"/>
  <c r="R1043" i="26"/>
  <c r="Y1043" i="26"/>
  <c r="AC1152" i="26"/>
  <c r="AC1147" i="26"/>
  <c r="V1150" i="26"/>
  <c r="Y1145" i="26"/>
  <c r="AC1144" i="26"/>
  <c r="Y1143" i="26"/>
  <c r="AC1142" i="26"/>
  <c r="AC1137" i="26"/>
  <c r="AC1136" i="26"/>
  <c r="Y1132" i="26"/>
  <c r="AC1131" i="26"/>
  <c r="V1120" i="26"/>
  <c r="V1118" i="26"/>
  <c r="V1113" i="26"/>
  <c r="Y1112" i="26"/>
  <c r="AC1111" i="26"/>
  <c r="Y1110" i="26"/>
  <c r="Y1100" i="26"/>
  <c r="AC1099" i="26"/>
  <c r="Y1098" i="26"/>
  <c r="V1095" i="26"/>
  <c r="V1084" i="26"/>
  <c r="AC1081" i="26"/>
  <c r="R1076" i="26"/>
  <c r="Y1076" i="26"/>
  <c r="AC1149" i="26"/>
  <c r="V1144" i="26"/>
  <c r="V1142" i="26"/>
  <c r="V1137" i="26"/>
  <c r="V1131" i="26"/>
  <c r="V1111" i="26"/>
  <c r="AC1101" i="26"/>
  <c r="V1099" i="26"/>
  <c r="V1097" i="26"/>
  <c r="R1089" i="26"/>
  <c r="AC1063" i="26"/>
  <c r="Y1048" i="26"/>
  <c r="R1048" i="26"/>
  <c r="R1045" i="26"/>
  <c r="AC1038" i="26"/>
  <c r="Y1024" i="26"/>
  <c r="R1024" i="26"/>
  <c r="Y998" i="26"/>
  <c r="R998" i="26"/>
  <c r="R1079" i="26"/>
  <c r="Y1079" i="26"/>
  <c r="Y1053" i="26"/>
  <c r="R1053" i="26"/>
  <c r="R1001" i="26"/>
  <c r="Y1001" i="26"/>
  <c r="R992" i="26"/>
  <c r="Y977" i="26"/>
  <c r="Y949" i="26"/>
  <c r="Y926" i="26"/>
  <c r="R921" i="26"/>
  <c r="R909" i="26"/>
  <c r="AC891" i="26"/>
  <c r="R890" i="26"/>
  <c r="AC875" i="26"/>
  <c r="R874" i="26"/>
  <c r="R856" i="26"/>
  <c r="R847" i="26"/>
  <c r="R834" i="26"/>
  <c r="Y834" i="26"/>
  <c r="Y831" i="26"/>
  <c r="R775" i="26"/>
  <c r="Y775" i="26"/>
  <c r="AC743" i="26"/>
  <c r="R743" i="26"/>
  <c r="Y743" i="26"/>
  <c r="AC832" i="26"/>
  <c r="R791" i="26"/>
  <c r="Y791" i="26"/>
  <c r="Y752" i="26"/>
  <c r="R752" i="26"/>
  <c r="V1058" i="26"/>
  <c r="AC1055" i="26"/>
  <c r="V1053" i="26"/>
  <c r="AC1050" i="26"/>
  <c r="V1048" i="26"/>
  <c r="V1043" i="26"/>
  <c r="V1038" i="26"/>
  <c r="AC1031" i="26"/>
  <c r="AC1029" i="26"/>
  <c r="AC1024" i="26"/>
  <c r="AC1019" i="26"/>
  <c r="AC1017" i="26"/>
  <c r="AC1014" i="26"/>
  <c r="AC1011" i="26"/>
  <c r="AC1008" i="26"/>
  <c r="V1002" i="26"/>
  <c r="AC999" i="26"/>
  <c r="V993" i="26"/>
  <c r="V990" i="26"/>
  <c r="AC987" i="26"/>
  <c r="AC984" i="26"/>
  <c r="AC981" i="26"/>
  <c r="AC978" i="26"/>
  <c r="AC971" i="26"/>
  <c r="V957" i="26"/>
  <c r="AC943" i="26"/>
  <c r="Y941" i="26"/>
  <c r="V933" i="26"/>
  <c r="AC929" i="26"/>
  <c r="AC919" i="26"/>
  <c r="AC912" i="26"/>
  <c r="V907" i="26"/>
  <c r="AC905" i="26"/>
  <c r="AC903" i="26"/>
  <c r="AC886" i="26"/>
  <c r="V878" i="26"/>
  <c r="V862" i="26"/>
  <c r="R849" i="26"/>
  <c r="V848" i="26"/>
  <c r="R836" i="26"/>
  <c r="V835" i="26"/>
  <c r="Y833" i="26"/>
  <c r="AC829" i="26"/>
  <c r="Y825" i="26"/>
  <c r="AC821" i="26"/>
  <c r="R820" i="26"/>
  <c r="V819" i="26"/>
  <c r="AC810" i="26"/>
  <c r="AC802" i="26"/>
  <c r="AC795" i="26"/>
  <c r="AC1070" i="26"/>
  <c r="AC1067" i="26"/>
  <c r="V1065" i="26"/>
  <c r="AC1060" i="26"/>
  <c r="V1055" i="26"/>
  <c r="V1050" i="26"/>
  <c r="AC1045" i="26"/>
  <c r="AC1040" i="26"/>
  <c r="AC1035" i="26"/>
  <c r="V1034" i="26"/>
  <c r="AC1033" i="26"/>
  <c r="V1031" i="26"/>
  <c r="V1029" i="26"/>
  <c r="AC1026" i="26"/>
  <c r="V1024" i="26"/>
  <c r="V1017" i="26"/>
  <c r="V1014" i="26"/>
  <c r="V999" i="26"/>
  <c r="V987" i="26"/>
  <c r="V984" i="26"/>
  <c r="V981" i="26"/>
  <c r="V971" i="26"/>
  <c r="AC967" i="26"/>
  <c r="AC960" i="26"/>
  <c r="V953" i="26"/>
  <c r="AC946" i="26"/>
  <c r="V943" i="26"/>
  <c r="AC939" i="26"/>
  <c r="AC936" i="26"/>
  <c r="V929" i="26"/>
  <c r="AC921" i="26"/>
  <c r="V919" i="26"/>
  <c r="V905" i="26"/>
  <c r="V903" i="26"/>
  <c r="AC888" i="26"/>
  <c r="V886" i="26"/>
  <c r="V872" i="26"/>
  <c r="V845" i="26"/>
  <c r="V810" i="26"/>
  <c r="R808" i="26"/>
  <c r="Y808" i="26"/>
  <c r="AC797" i="26"/>
  <c r="V795" i="26"/>
  <c r="R790" i="26"/>
  <c r="Y790" i="26"/>
  <c r="AC786" i="26"/>
  <c r="R745" i="26"/>
  <c r="Y745" i="26"/>
  <c r="Y736" i="26"/>
  <c r="R736" i="26"/>
  <c r="AC1083" i="26"/>
  <c r="AC1080" i="26"/>
  <c r="AC1075" i="26"/>
  <c r="AC1072" i="26"/>
  <c r="Y1071" i="26"/>
  <c r="V1070" i="26"/>
  <c r="V1067" i="26"/>
  <c r="R1061" i="26"/>
  <c r="V1060" i="26"/>
  <c r="AC1052" i="26"/>
  <c r="AC1047" i="26"/>
  <c r="V1045" i="26"/>
  <c r="AC1042" i="26"/>
  <c r="R1041" i="26"/>
  <c r="V1040" i="26"/>
  <c r="R1036" i="26"/>
  <c r="V1035" i="26"/>
  <c r="V1033" i="26"/>
  <c r="Y1027" i="26"/>
  <c r="V1026" i="26"/>
  <c r="Y1022" i="26"/>
  <c r="AC1021" i="26"/>
  <c r="AC1010" i="26"/>
  <c r="AC1004" i="26"/>
  <c r="AC1001" i="26"/>
  <c r="AC998" i="26"/>
  <c r="AC992" i="26"/>
  <c r="AC977" i="26"/>
  <c r="AC970" i="26"/>
  <c r="V967" i="26"/>
  <c r="AC963" i="26"/>
  <c r="Y961" i="26"/>
  <c r="V960" i="26"/>
  <c r="AC949" i="26"/>
  <c r="V939" i="26"/>
  <c r="V937" i="26"/>
  <c r="V936" i="26"/>
  <c r="Y927" i="26"/>
  <c r="AC926" i="26"/>
  <c r="AC923" i="26"/>
  <c r="R922" i="26"/>
  <c r="V921" i="26"/>
  <c r="Y917" i="26"/>
  <c r="AC916" i="26"/>
  <c r="Y915" i="26"/>
  <c r="AC914" i="26"/>
  <c r="AC911" i="26"/>
  <c r="Y910" i="26"/>
  <c r="V909" i="26"/>
  <c r="Y901" i="26"/>
  <c r="AC900" i="26"/>
  <c r="Y899" i="26"/>
  <c r="AC895" i="26"/>
  <c r="Y894" i="26"/>
  <c r="Y891" i="26"/>
  <c r="AC890" i="26"/>
  <c r="V888" i="26"/>
  <c r="R884" i="26"/>
  <c r="V883" i="26"/>
  <c r="AC880" i="26"/>
  <c r="Y875" i="26"/>
  <c r="AC874" i="26"/>
  <c r="R865" i="26"/>
  <c r="R857" i="26"/>
  <c r="V856" i="26"/>
  <c r="R843" i="26"/>
  <c r="V837" i="26"/>
  <c r="AC831" i="26"/>
  <c r="Y827" i="26"/>
  <c r="Y822" i="26"/>
  <c r="R822" i="26"/>
  <c r="Y800" i="26"/>
  <c r="AC799" i="26"/>
  <c r="V797" i="26"/>
  <c r="R793" i="26"/>
  <c r="Y793" i="26"/>
  <c r="V786" i="26"/>
  <c r="Y776" i="26"/>
  <c r="AC775" i="26"/>
  <c r="Y754" i="26"/>
  <c r="V1080" i="26"/>
  <c r="V1078" i="26"/>
  <c r="V1075" i="26"/>
  <c r="V1072" i="26"/>
  <c r="AC1069" i="26"/>
  <c r="AC1064" i="26"/>
  <c r="AC1057" i="26"/>
  <c r="AC1054" i="26"/>
  <c r="V1052" i="26"/>
  <c r="V1047" i="26"/>
  <c r="V1042" i="26"/>
  <c r="AC1037" i="26"/>
  <c r="AC1028" i="26"/>
  <c r="AC1023" i="26"/>
  <c r="V1021" i="26"/>
  <c r="AC1016" i="26"/>
  <c r="V1010" i="26"/>
  <c r="AC1007" i="26"/>
  <c r="V1004" i="26"/>
  <c r="R1002" i="26"/>
  <c r="V1001" i="26"/>
  <c r="V998" i="26"/>
  <c r="Y993" i="26"/>
  <c r="R990" i="26"/>
  <c r="AC983" i="26"/>
  <c r="AC980" i="26"/>
  <c r="V977" i="26"/>
  <c r="AC973" i="26"/>
  <c r="V963" i="26"/>
  <c r="AC959" i="26"/>
  <c r="Y957" i="26"/>
  <c r="V949" i="26"/>
  <c r="AC945" i="26"/>
  <c r="AC938" i="26"/>
  <c r="AC935" i="26"/>
  <c r="Y933" i="26"/>
  <c r="V926" i="26"/>
  <c r="V923" i="26"/>
  <c r="V911" i="26"/>
  <c r="V895" i="26"/>
  <c r="V890" i="26"/>
  <c r="V885" i="26"/>
  <c r="V874" i="26"/>
  <c r="Y862" i="26"/>
  <c r="R848" i="26"/>
  <c r="V847" i="26"/>
  <c r="R835" i="26"/>
  <c r="Y832" i="26"/>
  <c r="AC828" i="26"/>
  <c r="AC824" i="26"/>
  <c r="R819" i="26"/>
  <c r="R807" i="26"/>
  <c r="AC801" i="26"/>
  <c r="V799" i="26"/>
  <c r="V778" i="26"/>
  <c r="R776" i="26"/>
  <c r="V775" i="26"/>
  <c r="R770" i="26"/>
  <c r="Y770" i="26"/>
  <c r="V1016" i="26"/>
  <c r="Y1014" i="26"/>
  <c r="V1007" i="26"/>
  <c r="V959" i="26"/>
  <c r="AC953" i="26"/>
  <c r="V935" i="26"/>
  <c r="Y929" i="26"/>
  <c r="Y919" i="26"/>
  <c r="Y905" i="26"/>
  <c r="Y903" i="26"/>
  <c r="R878" i="26"/>
  <c r="AC878" i="26"/>
  <c r="R872" i="26"/>
  <c r="Y872" i="26"/>
  <c r="V791" i="26"/>
  <c r="Y953" i="26"/>
  <c r="R893" i="26"/>
  <c r="Y888" i="26"/>
  <c r="R883" i="26"/>
  <c r="Y856" i="26"/>
  <c r="R797" i="26"/>
  <c r="Y792" i="26"/>
  <c r="AC792" i="26"/>
  <c r="R786" i="26"/>
  <c r="Y786" i="26"/>
  <c r="R783" i="26"/>
  <c r="AC772" i="26"/>
  <c r="R756" i="26"/>
  <c r="V756" i="26"/>
  <c r="V740" i="26"/>
  <c r="V728" i="26"/>
  <c r="V712" i="26"/>
  <c r="V696" i="26"/>
  <c r="V689" i="26"/>
  <c r="Y681" i="26"/>
  <c r="AC680" i="26"/>
  <c r="Y657" i="26"/>
  <c r="V639" i="26"/>
  <c r="Y633" i="26"/>
  <c r="AC632" i="26"/>
  <c r="Y618" i="26"/>
  <c r="V608" i="26"/>
  <c r="Y606" i="26"/>
  <c r="Y589" i="26"/>
  <c r="AC583" i="26"/>
  <c r="Y577" i="26"/>
  <c r="AC571" i="26"/>
  <c r="Y565" i="26"/>
  <c r="Y558" i="26"/>
  <c r="Y542" i="26"/>
  <c r="Y533" i="26"/>
  <c r="AC527" i="26"/>
  <c r="V519" i="26"/>
  <c r="V515" i="26"/>
  <c r="V513" i="26"/>
  <c r="V506" i="26"/>
  <c r="Y499" i="26"/>
  <c r="AC480" i="26"/>
  <c r="AC479" i="26"/>
  <c r="Y472" i="26"/>
  <c r="AC471" i="26"/>
  <c r="V469" i="26"/>
  <c r="V466" i="26"/>
  <c r="AC456" i="26"/>
  <c r="Y455" i="26"/>
  <c r="Y448" i="26"/>
  <c r="Y439" i="26"/>
  <c r="Y437" i="26"/>
  <c r="AC436" i="26"/>
  <c r="Y435" i="26"/>
  <c r="AC431" i="26"/>
  <c r="R430" i="26"/>
  <c r="Y430" i="26"/>
  <c r="V424" i="26"/>
  <c r="Y418" i="26"/>
  <c r="Y415" i="26"/>
  <c r="R410" i="26"/>
  <c r="V410" i="26"/>
  <c r="Y410" i="26"/>
  <c r="AC408" i="26"/>
  <c r="Y406" i="26"/>
  <c r="R264" i="26"/>
  <c r="Y264" i="26"/>
  <c r="AC885" i="26"/>
  <c r="AC883" i="26"/>
  <c r="AC873" i="26"/>
  <c r="V871" i="26"/>
  <c r="AC848" i="26"/>
  <c r="AC846" i="26"/>
  <c r="AC844" i="26"/>
  <c r="AC842" i="26"/>
  <c r="AC837" i="26"/>
  <c r="AC835" i="26"/>
  <c r="V833" i="26"/>
  <c r="V831" i="26"/>
  <c r="V829" i="26"/>
  <c r="V827" i="26"/>
  <c r="V825" i="26"/>
  <c r="AC823" i="26"/>
  <c r="V821" i="26"/>
  <c r="AC819" i="26"/>
  <c r="AC808" i="26"/>
  <c r="AC793" i="26"/>
  <c r="AC791" i="26"/>
  <c r="V789" i="26"/>
  <c r="AC777" i="26"/>
  <c r="V773" i="26"/>
  <c r="AC771" i="26"/>
  <c r="V769" i="26"/>
  <c r="AC767" i="26"/>
  <c r="AC758" i="26"/>
  <c r="AC753" i="26"/>
  <c r="V751" i="26"/>
  <c r="V744" i="26"/>
  <c r="AC737" i="26"/>
  <c r="V735" i="26"/>
  <c r="R689" i="26"/>
  <c r="V688" i="26"/>
  <c r="V685" i="26"/>
  <c r="Y678" i="26"/>
  <c r="AC677" i="26"/>
  <c r="AC674" i="26"/>
  <c r="AC665" i="26"/>
  <c r="R657" i="26"/>
  <c r="V656" i="26"/>
  <c r="AC653" i="26"/>
  <c r="R652" i="26"/>
  <c r="Y647" i="26"/>
  <c r="Y642" i="26"/>
  <c r="AC641" i="26"/>
  <c r="Y635" i="26"/>
  <c r="AC629" i="26"/>
  <c r="AC626" i="26"/>
  <c r="AC619" i="26"/>
  <c r="V617" i="26"/>
  <c r="R606" i="26"/>
  <c r="AC602" i="26"/>
  <c r="AC597" i="26"/>
  <c r="R596" i="26"/>
  <c r="V588" i="26"/>
  <c r="Y586" i="26"/>
  <c r="AC585" i="26"/>
  <c r="R584" i="26"/>
  <c r="V583" i="26"/>
  <c r="R577" i="26"/>
  <c r="V576" i="26"/>
  <c r="AC573" i="26"/>
  <c r="R572" i="26"/>
  <c r="V564" i="26"/>
  <c r="AC559" i="26"/>
  <c r="R558" i="26"/>
  <c r="V557" i="26"/>
  <c r="R556" i="26"/>
  <c r="AC548" i="26"/>
  <c r="V541" i="26"/>
  <c r="AC538" i="26"/>
  <c r="AC537" i="26"/>
  <c r="Y530" i="26"/>
  <c r="AC529" i="26"/>
  <c r="R528" i="26"/>
  <c r="R519" i="26"/>
  <c r="V518" i="26"/>
  <c r="Y509" i="26"/>
  <c r="R499" i="26"/>
  <c r="AC495" i="26"/>
  <c r="R494" i="26"/>
  <c r="Y489" i="26"/>
  <c r="AC473" i="26"/>
  <c r="R472" i="26"/>
  <c r="V471" i="26"/>
  <c r="AC463" i="26"/>
  <c r="R462" i="26"/>
  <c r="V461" i="26"/>
  <c r="Y457" i="26"/>
  <c r="AC449" i="26"/>
  <c r="V447" i="26"/>
  <c r="AC442" i="26"/>
  <c r="AC440" i="26"/>
  <c r="V438" i="26"/>
  <c r="V436" i="26"/>
  <c r="Y432" i="26"/>
  <c r="AC402" i="26"/>
  <c r="R395" i="26"/>
  <c r="Y395" i="26"/>
  <c r="Y389" i="26"/>
  <c r="R367" i="26"/>
  <c r="Y367" i="26"/>
  <c r="Y279" i="26"/>
  <c r="R279" i="26"/>
  <c r="V486" i="26"/>
  <c r="R373" i="26"/>
  <c r="Y373" i="26"/>
  <c r="R323" i="26"/>
  <c r="Y323" i="26"/>
  <c r="R297" i="26"/>
  <c r="Y297" i="26"/>
  <c r="R284" i="26"/>
  <c r="Y284" i="26"/>
  <c r="Y267" i="26"/>
  <c r="R267" i="26"/>
  <c r="AC267" i="26"/>
  <c r="R256" i="26"/>
  <c r="Y256" i="26"/>
  <c r="AC689" i="26"/>
  <c r="R668" i="26"/>
  <c r="Y639" i="26"/>
  <c r="R608" i="26"/>
  <c r="R544" i="26"/>
  <c r="AC519" i="26"/>
  <c r="Y513" i="26"/>
  <c r="R506" i="26"/>
  <c r="V490" i="26"/>
  <c r="R486" i="26"/>
  <c r="R466" i="26"/>
  <c r="V465" i="26"/>
  <c r="AC444" i="26"/>
  <c r="R424" i="26"/>
  <c r="V423" i="26"/>
  <c r="V407" i="26"/>
  <c r="AC390" i="26"/>
  <c r="R370" i="26"/>
  <c r="Y370" i="26"/>
  <c r="AC745" i="26"/>
  <c r="V743" i="26"/>
  <c r="AC681" i="26"/>
  <c r="V657" i="26"/>
  <c r="AC633" i="26"/>
  <c r="AC618" i="26"/>
  <c r="AC606" i="26"/>
  <c r="AC589" i="26"/>
  <c r="V577" i="26"/>
  <c r="AC565" i="26"/>
  <c r="AC542" i="26"/>
  <c r="AC533" i="26"/>
  <c r="V499" i="26"/>
  <c r="V390" i="26"/>
  <c r="R341" i="26"/>
  <c r="Y341" i="26"/>
  <c r="R293" i="26"/>
  <c r="Y293" i="26"/>
  <c r="R259" i="26"/>
  <c r="Y259" i="26"/>
  <c r="R1161" i="26"/>
  <c r="Y1161" i="26"/>
  <c r="AC879" i="26"/>
  <c r="AC872" i="26"/>
  <c r="AC870" i="26"/>
  <c r="AC865" i="26"/>
  <c r="AC860" i="26"/>
  <c r="AC849" i="26"/>
  <c r="AC847" i="26"/>
  <c r="AC845" i="26"/>
  <c r="AC843" i="26"/>
  <c r="AC836" i="26"/>
  <c r="AC834" i="26"/>
  <c r="V832" i="26"/>
  <c r="V830" i="26"/>
  <c r="V828" i="26"/>
  <c r="V824" i="26"/>
  <c r="V820" i="26"/>
  <c r="AC809" i="26"/>
  <c r="AC807" i="26"/>
  <c r="AC783" i="26"/>
  <c r="Y777" i="26"/>
  <c r="V772" i="26"/>
  <c r="Y771" i="26"/>
  <c r="V768" i="26"/>
  <c r="Y767" i="26"/>
  <c r="AC759" i="26"/>
  <c r="Y753" i="26"/>
  <c r="AC752" i="26"/>
  <c r="AC747" i="26"/>
  <c r="Y746" i="26"/>
  <c r="V745" i="26"/>
  <c r="Y737" i="26"/>
  <c r="AC736" i="26"/>
  <c r="AC733" i="26"/>
  <c r="AC732" i="26"/>
  <c r="V731" i="26"/>
  <c r="V723" i="26"/>
  <c r="V707" i="26"/>
  <c r="V699" i="26"/>
  <c r="AC686" i="26"/>
  <c r="V681" i="26"/>
  <c r="AC678" i="26"/>
  <c r="Y677" i="26"/>
  <c r="Y674" i="26"/>
  <c r="AC673" i="26"/>
  <c r="AC666" i="26"/>
  <c r="Y665" i="26"/>
  <c r="AC654" i="26"/>
  <c r="Y653" i="26"/>
  <c r="AC652" i="26"/>
  <c r="AC647" i="26"/>
  <c r="Y646" i="26"/>
  <c r="AC645" i="26"/>
  <c r="AC642" i="26"/>
  <c r="Y641" i="26"/>
  <c r="AC635" i="26"/>
  <c r="V633" i="26"/>
  <c r="AC630" i="26"/>
  <c r="Y629" i="26"/>
  <c r="Y626" i="26"/>
  <c r="AC625" i="26"/>
  <c r="Y619" i="26"/>
  <c r="AC614" i="26"/>
  <c r="V605" i="26"/>
  <c r="Y602" i="26"/>
  <c r="AC601" i="26"/>
  <c r="AC598" i="26"/>
  <c r="Y597" i="26"/>
  <c r="AC596" i="26"/>
  <c r="R590" i="26"/>
  <c r="V589" i="26"/>
  <c r="AC586" i="26"/>
  <c r="Y585" i="26"/>
  <c r="AC584" i="26"/>
  <c r="AC574" i="26"/>
  <c r="Y573" i="26"/>
  <c r="AC572" i="26"/>
  <c r="V565" i="26"/>
  <c r="AC562" i="26"/>
  <c r="AC561" i="26"/>
  <c r="Y557" i="26"/>
  <c r="AC556" i="26"/>
  <c r="Y550" i="26"/>
  <c r="AC549" i="26"/>
  <c r="R548" i="26"/>
  <c r="V540" i="26"/>
  <c r="Y538" i="26"/>
  <c r="V533" i="26"/>
  <c r="AC530" i="26"/>
  <c r="Y529" i="26"/>
  <c r="AC528" i="26"/>
  <c r="AC496" i="26"/>
  <c r="Y495" i="26"/>
  <c r="AC494" i="26"/>
  <c r="AC489" i="26"/>
  <c r="V479" i="26"/>
  <c r="AC478" i="26"/>
  <c r="Y473" i="26"/>
  <c r="AC464" i="26"/>
  <c r="Y463" i="26"/>
  <c r="AC462" i="26"/>
  <c r="AC459" i="26"/>
  <c r="AC458" i="26"/>
  <c r="AC457" i="26"/>
  <c r="V455" i="26"/>
  <c r="Y447" i="26"/>
  <c r="AC446" i="26"/>
  <c r="AC443" i="26"/>
  <c r="Y442" i="26"/>
  <c r="R440" i="26"/>
  <c r="V439" i="26"/>
  <c r="R438" i="26"/>
  <c r="V437" i="26"/>
  <c r="V435" i="26"/>
  <c r="AC432" i="26"/>
  <c r="V418" i="26"/>
  <c r="V415" i="26"/>
  <c r="R411" i="26"/>
  <c r="Y402" i="26"/>
  <c r="R314" i="26"/>
  <c r="Y314" i="26"/>
  <c r="V809" i="26"/>
  <c r="V807" i="26"/>
  <c r="AC800" i="26"/>
  <c r="AC798" i="26"/>
  <c r="V792" i="26"/>
  <c r="AC785" i="26"/>
  <c r="R784" i="26"/>
  <c r="V783" i="26"/>
  <c r="V776" i="26"/>
  <c r="AC761" i="26"/>
  <c r="R760" i="26"/>
  <c r="V759" i="26"/>
  <c r="Y755" i="26"/>
  <c r="AC754" i="26"/>
  <c r="V752" i="26"/>
  <c r="AC749" i="26"/>
  <c r="R748" i="26"/>
  <c r="V747" i="26"/>
  <c r="Y739" i="26"/>
  <c r="AC738" i="26"/>
  <c r="V736" i="26"/>
  <c r="Y734" i="26"/>
  <c r="V733" i="26"/>
  <c r="AC725" i="26"/>
  <c r="Y721" i="26"/>
  <c r="AC720" i="26"/>
  <c r="AC717" i="26"/>
  <c r="AC709" i="26"/>
  <c r="Y705" i="26"/>
  <c r="AC704" i="26"/>
  <c r="AC701" i="26"/>
  <c r="Y679" i="26"/>
  <c r="R674" i="26"/>
  <c r="V673" i="26"/>
  <c r="AC670" i="26"/>
  <c r="Y669" i="26"/>
  <c r="AC668" i="26"/>
  <c r="Y667" i="26"/>
  <c r="V665" i="26"/>
  <c r="Y655" i="26"/>
  <c r="V652" i="26"/>
  <c r="V647" i="26"/>
  <c r="V645" i="26"/>
  <c r="Y638" i="26"/>
  <c r="AC637" i="26"/>
  <c r="R636" i="26"/>
  <c r="V635" i="26"/>
  <c r="Y631" i="26"/>
  <c r="V625" i="26"/>
  <c r="AC622" i="26"/>
  <c r="Y621" i="26"/>
  <c r="AC620" i="26"/>
  <c r="AC615" i="26"/>
  <c r="Y614" i="26"/>
  <c r="V601" i="26"/>
  <c r="V596" i="26"/>
  <c r="Y594" i="26"/>
  <c r="AC591" i="26"/>
  <c r="V584" i="26"/>
  <c r="Y582" i="26"/>
  <c r="AC581" i="26"/>
  <c r="R580" i="26"/>
  <c r="V572" i="26"/>
  <c r="AC560" i="26"/>
  <c r="V556" i="26"/>
  <c r="V549" i="26"/>
  <c r="AC546" i="26"/>
  <c r="AC544" i="26"/>
  <c r="V537" i="26"/>
  <c r="R536" i="26"/>
  <c r="V528" i="26"/>
  <c r="AC525" i="26"/>
  <c r="R524" i="26"/>
  <c r="AC511" i="26"/>
  <c r="R510" i="26"/>
  <c r="V509" i="26"/>
  <c r="Y505" i="26"/>
  <c r="AC501" i="26"/>
  <c r="V494" i="26"/>
  <c r="AC491" i="26"/>
  <c r="R490" i="26"/>
  <c r="V489" i="26"/>
  <c r="AC486" i="26"/>
  <c r="R478" i="26"/>
  <c r="Y465" i="26"/>
  <c r="V462" i="26"/>
  <c r="R458" i="26"/>
  <c r="V457" i="26"/>
  <c r="V433" i="26"/>
  <c r="R407" i="26"/>
  <c r="Y407" i="26"/>
  <c r="R307" i="26"/>
  <c r="Y307" i="26"/>
  <c r="AC307" i="26"/>
  <c r="R295" i="26"/>
  <c r="V295" i="26"/>
  <c r="Y295" i="26"/>
  <c r="R274" i="26"/>
  <c r="Y274" i="26"/>
  <c r="Y1164" i="26"/>
  <c r="R1164" i="26"/>
  <c r="V785" i="26"/>
  <c r="AC778" i="26"/>
  <c r="Y762" i="26"/>
  <c r="V761" i="26"/>
  <c r="AC756" i="26"/>
  <c r="V749" i="26"/>
  <c r="AC740" i="26"/>
  <c r="V738" i="26"/>
  <c r="V730" i="26"/>
  <c r="AC728" i="26"/>
  <c r="V725" i="26"/>
  <c r="V722" i="26"/>
  <c r="V720" i="26"/>
  <c r="Y718" i="26"/>
  <c r="V717" i="26"/>
  <c r="AC712" i="26"/>
  <c r="V709" i="26"/>
  <c r="V706" i="26"/>
  <c r="V704" i="26"/>
  <c r="V701" i="26"/>
  <c r="AC696" i="26"/>
  <c r="V683" i="26"/>
  <c r="AC675" i="26"/>
  <c r="Y671" i="26"/>
  <c r="AC639" i="26"/>
  <c r="V637" i="26"/>
  <c r="AC627" i="26"/>
  <c r="Y623" i="26"/>
  <c r="V620" i="26"/>
  <c r="V615" i="26"/>
  <c r="AC608" i="26"/>
  <c r="AC603" i="26"/>
  <c r="R594" i="26"/>
  <c r="R592" i="26"/>
  <c r="V581" i="26"/>
  <c r="R568" i="26"/>
  <c r="V567" i="26"/>
  <c r="V560" i="26"/>
  <c r="V551" i="26"/>
  <c r="AC539" i="26"/>
  <c r="V525" i="26"/>
  <c r="V511" i="26"/>
  <c r="AC506" i="26"/>
  <c r="V501" i="26"/>
  <c r="V491" i="26"/>
  <c r="AC466" i="26"/>
  <c r="AC424" i="26"/>
  <c r="R404" i="26"/>
  <c r="Y404" i="26"/>
  <c r="R390" i="26"/>
  <c r="Y390" i="26"/>
  <c r="AC410" i="26"/>
  <c r="V401" i="26"/>
  <c r="AC376" i="26"/>
  <c r="AC369" i="26"/>
  <c r="Y365" i="26"/>
  <c r="V364" i="26"/>
  <c r="Y355" i="26"/>
  <c r="Y350" i="26"/>
  <c r="AC344" i="26"/>
  <c r="Y338" i="26"/>
  <c r="AC337" i="26"/>
  <c r="Y335" i="26"/>
  <c r="Y333" i="26"/>
  <c r="Y320" i="26"/>
  <c r="AC318" i="26"/>
  <c r="V310" i="26"/>
  <c r="Y308" i="26"/>
  <c r="V298" i="26"/>
  <c r="AC295" i="26"/>
  <c r="AC277" i="26"/>
  <c r="V275" i="26"/>
  <c r="V272" i="26"/>
  <c r="V270" i="26"/>
  <c r="AC262" i="26"/>
  <c r="V1188" i="26"/>
  <c r="V1185" i="26"/>
  <c r="AC1182" i="26"/>
  <c r="V1175" i="26"/>
  <c r="V1171" i="26"/>
  <c r="V1165" i="26"/>
  <c r="AC1159" i="26"/>
  <c r="AB1180" i="20"/>
  <c r="AB1173" i="20"/>
  <c r="T1170" i="20"/>
  <c r="T1166" i="20"/>
  <c r="T1162" i="20"/>
  <c r="T1148" i="20"/>
  <c r="T1144" i="20"/>
  <c r="X1136" i="20"/>
  <c r="T1125" i="20"/>
  <c r="AB1124" i="20"/>
  <c r="AB1121" i="20"/>
  <c r="T1118" i="20"/>
  <c r="X1086" i="20"/>
  <c r="AB1082" i="20"/>
  <c r="X1079" i="20"/>
  <c r="T1072" i="20"/>
  <c r="X1068" i="20"/>
  <c r="X1060" i="20"/>
  <c r="X1050" i="20"/>
  <c r="T1043" i="20"/>
  <c r="AB1025" i="20"/>
  <c r="AB1018" i="20"/>
  <c r="T1015" i="20"/>
  <c r="AB1010" i="20"/>
  <c r="AB1003" i="20"/>
  <c r="T1000" i="20"/>
  <c r="X995" i="20"/>
  <c r="X994" i="20"/>
  <c r="X986" i="20"/>
  <c r="T983" i="20"/>
  <c r="T979" i="20"/>
  <c r="AB978" i="20"/>
  <c r="AB960" i="20"/>
  <c r="T949" i="20"/>
  <c r="X938" i="20"/>
  <c r="T931" i="20"/>
  <c r="X923" i="20"/>
  <c r="AB913" i="20"/>
  <c r="T907" i="20"/>
  <c r="AB889" i="20"/>
  <c r="AB887" i="20"/>
  <c r="AB886" i="20"/>
  <c r="AB879" i="20"/>
  <c r="X862" i="20"/>
  <c r="T835" i="20"/>
  <c r="X831" i="20"/>
  <c r="T828" i="20"/>
  <c r="AB816" i="20"/>
  <c r="AB807" i="20"/>
  <c r="T803" i="20"/>
  <c r="AB802" i="20"/>
  <c r="X792" i="20"/>
  <c r="AB771" i="20"/>
  <c r="AB769" i="20"/>
  <c r="T703" i="20"/>
  <c r="X692" i="20"/>
  <c r="Y340" i="26"/>
  <c r="AC323" i="26"/>
  <c r="Y318" i="26"/>
  <c r="Y313" i="26"/>
  <c r="V307" i="26"/>
  <c r="Y306" i="26"/>
  <c r="Y296" i="26"/>
  <c r="Y278" i="26"/>
  <c r="AC264" i="26"/>
  <c r="R263" i="26"/>
  <c r="AC259" i="26"/>
  <c r="AC256" i="26"/>
  <c r="AC1161" i="26"/>
  <c r="T971" i="20"/>
  <c r="T923" i="20"/>
  <c r="AB914" i="20"/>
  <c r="T876" i="20"/>
  <c r="T865" i="20"/>
  <c r="T831" i="20"/>
  <c r="X796" i="20"/>
  <c r="T785" i="20"/>
  <c r="T748" i="20"/>
  <c r="T744" i="20"/>
  <c r="V323" i="26"/>
  <c r="AC314" i="26"/>
  <c r="AC297" i="26"/>
  <c r="AC284" i="26"/>
  <c r="AC279" i="26"/>
  <c r="V267" i="26"/>
  <c r="V264" i="26"/>
  <c r="V259" i="26"/>
  <c r="V256" i="26"/>
  <c r="AC1164" i="26"/>
  <c r="V1161" i="26"/>
  <c r="AB1123" i="20"/>
  <c r="AB947" i="20"/>
  <c r="T900" i="20"/>
  <c r="X871" i="20"/>
  <c r="AB857" i="20"/>
  <c r="AB818" i="20"/>
  <c r="AC399" i="26"/>
  <c r="AC392" i="26"/>
  <c r="AC387" i="26"/>
  <c r="AC331" i="26"/>
  <c r="V314" i="26"/>
  <c r="AC311" i="26"/>
  <c r="AC304" i="26"/>
  <c r="AC299" i="26"/>
  <c r="V297" i="26"/>
  <c r="V279" i="26"/>
  <c r="AC276" i="26"/>
  <c r="V274" i="26"/>
  <c r="AC271" i="26"/>
  <c r="AC1187" i="26"/>
  <c r="AC1178" i="26"/>
  <c r="AC1172" i="26"/>
  <c r="AC1167" i="26"/>
  <c r="V1164" i="26"/>
  <c r="AC1155" i="26"/>
  <c r="AB1058" i="20"/>
  <c r="AB1055" i="20"/>
  <c r="X1052" i="20"/>
  <c r="AB1038" i="20"/>
  <c r="AB1027" i="20"/>
  <c r="AB962" i="20"/>
  <c r="AB959" i="20"/>
  <c r="AB921" i="20"/>
  <c r="X918" i="20"/>
  <c r="AB915" i="20"/>
  <c r="X895" i="20"/>
  <c r="AB867" i="20"/>
  <c r="AB848" i="20"/>
  <c r="AB797" i="20"/>
  <c r="AB794" i="20"/>
  <c r="AC411" i="26"/>
  <c r="V402" i="26"/>
  <c r="V399" i="26"/>
  <c r="V387" i="26"/>
  <c r="AC382" i="26"/>
  <c r="AC370" i="26"/>
  <c r="AC367" i="26"/>
  <c r="AC355" i="26"/>
  <c r="AC350" i="26"/>
  <c r="AC338" i="26"/>
  <c r="AC335" i="26"/>
  <c r="V331" i="26"/>
  <c r="AC320" i="26"/>
  <c r="V311" i="26"/>
  <c r="V304" i="26"/>
  <c r="V299" i="26"/>
  <c r="V276" i="26"/>
  <c r="V271" i="26"/>
  <c r="V1187" i="26"/>
  <c r="AC1180" i="26"/>
  <c r="AC1175" i="26"/>
  <c r="V1172" i="26"/>
  <c r="V1167" i="26"/>
  <c r="AC1157" i="26"/>
  <c r="V1155" i="26"/>
  <c r="X1182" i="20"/>
  <c r="X1103" i="20"/>
  <c r="X1066" i="20"/>
  <c r="X1062" i="20"/>
  <c r="X1055" i="20"/>
  <c r="X1048" i="20"/>
  <c r="AB1019" i="20"/>
  <c r="X992" i="20"/>
  <c r="X962" i="20"/>
  <c r="AB939" i="20"/>
  <c r="X915" i="20"/>
  <c r="X898" i="20"/>
  <c r="T895" i="20"/>
  <c r="AB855" i="20"/>
  <c r="X848" i="20"/>
  <c r="T818" i="20"/>
  <c r="AB810" i="20"/>
  <c r="X797" i="20"/>
  <c r="X794" i="20"/>
  <c r="T780" i="20"/>
  <c r="X757" i="20"/>
  <c r="V411" i="26"/>
  <c r="AC409" i="26"/>
  <c r="AC406" i="26"/>
  <c r="V404" i="26"/>
  <c r="AC394" i="26"/>
  <c r="AC391" i="26"/>
  <c r="V385" i="26"/>
  <c r="V382" i="26"/>
  <c r="V370" i="26"/>
  <c r="V367" i="26"/>
  <c r="V355" i="26"/>
  <c r="V353" i="26"/>
  <c r="V350" i="26"/>
  <c r="V338" i="26"/>
  <c r="V335" i="26"/>
  <c r="V318" i="26"/>
  <c r="AC313" i="26"/>
  <c r="V308" i="26"/>
  <c r="AC306" i="26"/>
  <c r="AC296" i="26"/>
  <c r="AC294" i="26"/>
  <c r="AC292" i="26"/>
  <c r="AC283" i="26"/>
  <c r="AC278" i="26"/>
  <c r="AC273" i="26"/>
  <c r="AC268" i="26"/>
  <c r="AC263" i="26"/>
  <c r="AC260" i="26"/>
  <c r="AC1186" i="26"/>
  <c r="AC1177" i="26"/>
  <c r="AC1166" i="26"/>
  <c r="AC1163" i="26"/>
  <c r="AC1160" i="26"/>
  <c r="V1157" i="26"/>
  <c r="AB1185" i="20"/>
  <c r="T1099" i="20"/>
  <c r="AB1069" i="20"/>
  <c r="T1066" i="20"/>
  <c r="AB1065" i="20"/>
  <c r="T1062" i="20"/>
  <c r="T1058" i="20"/>
  <c r="AB1057" i="20"/>
  <c r="T1055" i="20"/>
  <c r="AB1037" i="20"/>
  <c r="T1027" i="20"/>
  <c r="T992" i="20"/>
  <c r="T988" i="20"/>
  <c r="AB987" i="20"/>
  <c r="AB968" i="20"/>
  <c r="AB958" i="20"/>
  <c r="AB953" i="20"/>
  <c r="AB946" i="20"/>
  <c r="T921" i="20"/>
  <c r="AB920" i="20"/>
  <c r="AB917" i="20"/>
  <c r="AB911" i="20"/>
  <c r="AB871" i="20"/>
  <c r="T867" i="20"/>
  <c r="AB859" i="20"/>
  <c r="AB856" i="20"/>
  <c r="X855" i="20"/>
  <c r="T848" i="20"/>
  <c r="AB817" i="20"/>
  <c r="T797" i="20"/>
  <c r="T794" i="20"/>
  <c r="AB786" i="20"/>
  <c r="T757" i="20"/>
  <c r="T746" i="20"/>
  <c r="AB728" i="20"/>
  <c r="T653" i="20"/>
  <c r="AB634" i="20"/>
  <c r="T581" i="20"/>
  <c r="AB581" i="20"/>
  <c r="V431" i="26"/>
  <c r="V429" i="26"/>
  <c r="AC418" i="26"/>
  <c r="AC415" i="26"/>
  <c r="V409" i="26"/>
  <c r="V406" i="26"/>
  <c r="V394" i="26"/>
  <c r="V391" i="26"/>
  <c r="V389" i="26"/>
  <c r="AC384" i="26"/>
  <c r="AC379" i="26"/>
  <c r="AC377" i="26"/>
  <c r="AC374" i="26"/>
  <c r="V372" i="26"/>
  <c r="AC362" i="26"/>
  <c r="AC359" i="26"/>
  <c r="AC352" i="26"/>
  <c r="AC347" i="26"/>
  <c r="AC345" i="26"/>
  <c r="AC342" i="26"/>
  <c r="V340" i="26"/>
  <c r="AC328" i="26"/>
  <c r="V322" i="26"/>
  <c r="V315" i="26"/>
  <c r="V313" i="26"/>
  <c r="V306" i="26"/>
  <c r="V294" i="26"/>
  <c r="V292" i="26"/>
  <c r="V283" i="26"/>
  <c r="AC280" i="26"/>
  <c r="V278" i="26"/>
  <c r="V268" i="26"/>
  <c r="V263" i="26"/>
  <c r="V260" i="26"/>
  <c r="AC1183" i="26"/>
  <c r="V1177" i="26"/>
  <c r="V1163" i="26"/>
  <c r="V1160" i="26"/>
  <c r="X1185" i="20"/>
  <c r="X1181" i="20"/>
  <c r="AB1177" i="20"/>
  <c r="T1174" i="20"/>
  <c r="T1167" i="20"/>
  <c r="X1159" i="20"/>
  <c r="AB1152" i="20"/>
  <c r="AB1144" i="20"/>
  <c r="AB1125" i="20"/>
  <c r="X1122" i="20"/>
  <c r="AB1112" i="20"/>
  <c r="X1098" i="20"/>
  <c r="AB1094" i="20"/>
  <c r="AB1076" i="20"/>
  <c r="X1065" i="20"/>
  <c r="X1057" i="20"/>
  <c r="X1047" i="20"/>
  <c r="AB1015" i="20"/>
  <c r="AB1011" i="20"/>
  <c r="AB1007" i="20"/>
  <c r="X991" i="20"/>
  <c r="AB983" i="20"/>
  <c r="AB979" i="20"/>
  <c r="X972" i="20"/>
  <c r="X968" i="20"/>
  <c r="X958" i="20"/>
  <c r="X952" i="20"/>
  <c r="X946" i="20"/>
  <c r="X935" i="20"/>
  <c r="AB931" i="20"/>
  <c r="X924" i="20"/>
  <c r="X920" i="20"/>
  <c r="X917" i="20"/>
  <c r="T912" i="20"/>
  <c r="X911" i="20"/>
  <c r="AB907" i="20"/>
  <c r="T887" i="20"/>
  <c r="T885" i="20"/>
  <c r="X884" i="20"/>
  <c r="X870" i="20"/>
  <c r="X859" i="20"/>
  <c r="X856" i="20"/>
  <c r="T851" i="20"/>
  <c r="AB843" i="20"/>
  <c r="AB824" i="20"/>
  <c r="AB813" i="20"/>
  <c r="T810" i="20"/>
  <c r="AB803" i="20"/>
  <c r="X789" i="20"/>
  <c r="X786" i="20"/>
  <c r="T764" i="20"/>
  <c r="X763" i="20"/>
  <c r="X749" i="20"/>
  <c r="AB703" i="20"/>
  <c r="T342" i="20"/>
  <c r="AB342" i="20"/>
  <c r="X703" i="20"/>
  <c r="T700" i="20"/>
  <c r="X666" i="20"/>
  <c r="X629" i="20"/>
  <c r="T626" i="20"/>
  <c r="T616" i="20"/>
  <c r="T613" i="20"/>
  <c r="X609" i="20"/>
  <c r="X599" i="20"/>
  <c r="T592" i="20"/>
  <c r="T582" i="20"/>
  <c r="X576" i="20"/>
  <c r="T552" i="20"/>
  <c r="X522" i="20"/>
  <c r="T496" i="20"/>
  <c r="T486" i="20"/>
  <c r="T464" i="20"/>
  <c r="T460" i="20"/>
  <c r="T457" i="20"/>
  <c r="T450" i="20"/>
  <c r="T427" i="20"/>
  <c r="T418" i="20"/>
  <c r="T411" i="20"/>
  <c r="T395" i="20"/>
  <c r="T382" i="20"/>
  <c r="T379" i="20"/>
  <c r="T351" i="20"/>
  <c r="X343" i="20"/>
  <c r="T291" i="20"/>
  <c r="X284" i="20"/>
  <c r="X281" i="20"/>
  <c r="T434" i="20"/>
  <c r="T343" i="20"/>
  <c r="T340" i="20"/>
  <c r="AB671" i="20"/>
  <c r="AB587" i="20"/>
  <c r="AB578" i="20"/>
  <c r="AB557" i="20"/>
  <c r="AB540" i="20"/>
  <c r="T512" i="20"/>
  <c r="AB491" i="20"/>
  <c r="AB481" i="20"/>
  <c r="AB475" i="20"/>
  <c r="AB375" i="20"/>
  <c r="X342" i="20"/>
  <c r="AB312" i="20"/>
  <c r="T297" i="20"/>
  <c r="T294" i="20"/>
  <c r="X290" i="20"/>
  <c r="T265" i="20"/>
  <c r="AB264" i="20"/>
  <c r="X578" i="20"/>
  <c r="AB547" i="20"/>
  <c r="AB543" i="20"/>
  <c r="AB530" i="20"/>
  <c r="AB520" i="20"/>
  <c r="X491" i="20"/>
  <c r="X481" i="20"/>
  <c r="AB442" i="20"/>
  <c r="AB439" i="20"/>
  <c r="X400" i="20"/>
  <c r="X375" i="20"/>
  <c r="AB365" i="20"/>
  <c r="X312" i="20"/>
  <c r="AB286" i="20"/>
  <c r="AB273" i="20"/>
  <c r="AB779" i="20"/>
  <c r="T776" i="20"/>
  <c r="T761" i="20"/>
  <c r="X758" i="20"/>
  <c r="AB751" i="20"/>
  <c r="X744" i="20"/>
  <c r="T728" i="20"/>
  <c r="X725" i="20"/>
  <c r="X718" i="20"/>
  <c r="AB708" i="20"/>
  <c r="T698" i="20"/>
  <c r="AB694" i="20"/>
  <c r="X688" i="20"/>
  <c r="T671" i="20"/>
  <c r="AB660" i="20"/>
  <c r="AB650" i="20"/>
  <c r="X647" i="20"/>
  <c r="T644" i="20"/>
  <c r="AB640" i="20"/>
  <c r="AB630" i="20"/>
  <c r="X621" i="20"/>
  <c r="T618" i="20"/>
  <c r="AB600" i="20"/>
  <c r="T587" i="20"/>
  <c r="AB565" i="20"/>
  <c r="X564" i="20"/>
  <c r="T557" i="20"/>
  <c r="AB553" i="20"/>
  <c r="T540" i="20"/>
  <c r="X516" i="20"/>
  <c r="X513" i="20"/>
  <c r="AB506" i="20"/>
  <c r="X504" i="20"/>
  <c r="AB500" i="20"/>
  <c r="T498" i="20"/>
  <c r="AB497" i="20"/>
  <c r="X484" i="20"/>
  <c r="T475" i="20"/>
  <c r="X472" i="20"/>
  <c r="AB468" i="20"/>
  <c r="AB465" i="20"/>
  <c r="X448" i="20"/>
  <c r="X425" i="20"/>
  <c r="X422" i="20"/>
  <c r="AB415" i="20"/>
  <c r="AB409" i="20"/>
  <c r="X368" i="20"/>
  <c r="AB361" i="20"/>
  <c r="X352" i="20"/>
  <c r="X338" i="20"/>
  <c r="X335" i="20"/>
  <c r="AB328" i="20"/>
  <c r="AB305" i="20"/>
  <c r="T303" i="20"/>
  <c r="AB302" i="20"/>
  <c r="X296" i="20"/>
  <c r="AB282" i="20"/>
  <c r="X273" i="20"/>
  <c r="T264" i="20"/>
  <c r="X740" i="20"/>
  <c r="X734" i="20"/>
  <c r="AB727" i="20"/>
  <c r="X711" i="20"/>
  <c r="X708" i="20"/>
  <c r="T705" i="20"/>
  <c r="X701" i="20"/>
  <c r="AB687" i="20"/>
  <c r="AB663" i="20"/>
  <c r="T657" i="20"/>
  <c r="X650" i="20"/>
  <c r="AB646" i="20"/>
  <c r="X637" i="20"/>
  <c r="T634" i="20"/>
  <c r="T624" i="20"/>
  <c r="T621" i="20"/>
  <c r="AB610" i="20"/>
  <c r="X597" i="20"/>
  <c r="X583" i="20"/>
  <c r="X567" i="20"/>
  <c r="T564" i="20"/>
  <c r="AB556" i="20"/>
  <c r="AB546" i="20"/>
  <c r="T543" i="20"/>
  <c r="T533" i="20"/>
  <c r="T530" i="20"/>
  <c r="AB529" i="20"/>
  <c r="X526" i="20"/>
  <c r="T523" i="20"/>
  <c r="T520" i="20"/>
  <c r="AB515" i="20"/>
  <c r="AB509" i="20"/>
  <c r="X506" i="20"/>
  <c r="AB477" i="20"/>
  <c r="AB474" i="20"/>
  <c r="X458" i="20"/>
  <c r="T445" i="20"/>
  <c r="X435" i="20"/>
  <c r="T432" i="20"/>
  <c r="T422" i="20"/>
  <c r="AB421" i="20"/>
  <c r="X409" i="20"/>
  <c r="X393" i="20"/>
  <c r="T377" i="20"/>
  <c r="AB374" i="20"/>
  <c r="T355" i="20"/>
  <c r="AB341" i="20"/>
  <c r="AB337" i="20"/>
  <c r="X328" i="20"/>
  <c r="AB321" i="20"/>
  <c r="AB318" i="20"/>
  <c r="T299" i="20"/>
  <c r="T286" i="20"/>
  <c r="X276" i="20"/>
  <c r="T273" i="20"/>
  <c r="AB272" i="20"/>
  <c r="AB263" i="20"/>
  <c r="T779" i="20"/>
  <c r="AB760" i="20"/>
  <c r="T751" i="20"/>
  <c r="AB730" i="20"/>
  <c r="X727" i="20"/>
  <c r="AB720" i="20"/>
  <c r="T711" i="20"/>
  <c r="AB700" i="20"/>
  <c r="X697" i="20"/>
  <c r="T694" i="20"/>
  <c r="X687" i="20"/>
  <c r="AB676" i="20"/>
  <c r="X670" i="20"/>
  <c r="X663" i="20"/>
  <c r="T660" i="20"/>
  <c r="X656" i="20"/>
  <c r="X653" i="20"/>
  <c r="T650" i="20"/>
  <c r="T640" i="20"/>
  <c r="T637" i="20"/>
  <c r="AB616" i="20"/>
  <c r="AB606" i="20"/>
  <c r="T600" i="20"/>
  <c r="T597" i="20"/>
  <c r="AB592" i="20"/>
  <c r="X586" i="20"/>
  <c r="AB582" i="20"/>
  <c r="X577" i="20"/>
  <c r="X542" i="20"/>
  <c r="X539" i="20"/>
  <c r="T536" i="20"/>
  <c r="X529" i="20"/>
  <c r="T500" i="20"/>
  <c r="T497" i="20"/>
  <c r="X493" i="20"/>
  <c r="X490" i="20"/>
  <c r="X480" i="20"/>
  <c r="X474" i="20"/>
  <c r="T468" i="20"/>
  <c r="AB464" i="20"/>
  <c r="T461" i="20"/>
  <c r="AB460" i="20"/>
  <c r="AB450" i="20"/>
  <c r="X441" i="20"/>
  <c r="AB427" i="20"/>
  <c r="AB424" i="20"/>
  <c r="X421" i="20"/>
  <c r="T415" i="20"/>
  <c r="AB414" i="20"/>
  <c r="T396" i="20"/>
  <c r="AB379" i="20"/>
  <c r="AB376" i="20"/>
  <c r="X374" i="20"/>
  <c r="T361" i="20"/>
  <c r="T358" i="20"/>
  <c r="T344" i="20"/>
  <c r="T331" i="20"/>
  <c r="T305" i="20"/>
  <c r="T302" i="20"/>
  <c r="AB288" i="20"/>
  <c r="T282" i="20"/>
  <c r="V125" i="26"/>
  <c r="V124" i="26"/>
  <c r="T243" i="20"/>
  <c r="AB229" i="20"/>
  <c r="AB216" i="20"/>
  <c r="AB202" i="20"/>
  <c r="AB157" i="20"/>
  <c r="AC255" i="26"/>
  <c r="AC242" i="26"/>
  <c r="Y238" i="26"/>
  <c r="AC231" i="26"/>
  <c r="AC228" i="26"/>
  <c r="AC225" i="26"/>
  <c r="V220" i="26"/>
  <c r="R219" i="26"/>
  <c r="V218" i="26"/>
  <c r="Y216" i="26"/>
  <c r="V215" i="26"/>
  <c r="V212" i="26"/>
  <c r="Y207" i="26"/>
  <c r="AC206" i="26"/>
  <c r="V203" i="26"/>
  <c r="V200" i="26"/>
  <c r="AC197" i="26"/>
  <c r="Y192" i="26"/>
  <c r="AC191" i="26"/>
  <c r="V188" i="26"/>
  <c r="Y187" i="26"/>
  <c r="AC186" i="26"/>
  <c r="AC184" i="26"/>
  <c r="AC178" i="26"/>
  <c r="AC176" i="26"/>
  <c r="V171" i="26"/>
  <c r="V166" i="26"/>
  <c r="V163" i="26"/>
  <c r="R159" i="26"/>
  <c r="AC152" i="26"/>
  <c r="AC149" i="26"/>
  <c r="AC143" i="26"/>
  <c r="V142" i="26"/>
  <c r="Y139" i="26"/>
  <c r="AC138" i="26"/>
  <c r="Y136" i="26"/>
  <c r="V135" i="26"/>
  <c r="V132" i="26"/>
  <c r="R131" i="26"/>
  <c r="V130" i="26"/>
  <c r="Y128" i="26"/>
  <c r="V127" i="26"/>
  <c r="X229" i="20"/>
  <c r="X216" i="20"/>
  <c r="X202" i="20"/>
  <c r="AB186" i="20"/>
  <c r="T182" i="20"/>
  <c r="X168" i="20"/>
  <c r="AB164" i="20"/>
  <c r="X157" i="20"/>
  <c r="X130" i="20"/>
  <c r="T123" i="20"/>
  <c r="V123" i="26"/>
  <c r="V255" i="26"/>
  <c r="AC252" i="26"/>
  <c r="AC250" i="26"/>
  <c r="AC247" i="26"/>
  <c r="AC244" i="26"/>
  <c r="R243" i="26"/>
  <c r="R235" i="26"/>
  <c r="V234" i="26"/>
  <c r="Y232" i="26"/>
  <c r="V231" i="26"/>
  <c r="V228" i="26"/>
  <c r="AC208" i="26"/>
  <c r="V206" i="26"/>
  <c r="R195" i="26"/>
  <c r="V191" i="26"/>
  <c r="AC183" i="26"/>
  <c r="AC180" i="26"/>
  <c r="R179" i="26"/>
  <c r="V178" i="26"/>
  <c r="AC157" i="26"/>
  <c r="V152" i="26"/>
  <c r="AC146" i="26"/>
  <c r="Y144" i="26"/>
  <c r="V138" i="26"/>
  <c r="X256" i="20"/>
  <c r="X249" i="20"/>
  <c r="T216" i="20"/>
  <c r="AB215" i="20"/>
  <c r="T202" i="20"/>
  <c r="T178" i="20"/>
  <c r="T175" i="20"/>
  <c r="T168" i="20"/>
  <c r="AB167" i="20"/>
  <c r="X164" i="20"/>
  <c r="AB160" i="20"/>
  <c r="T130" i="20"/>
  <c r="V252" i="26"/>
  <c r="V247" i="26"/>
  <c r="V244" i="26"/>
  <c r="AC236" i="26"/>
  <c r="AC224" i="26"/>
  <c r="AC211" i="26"/>
  <c r="AC196" i="26"/>
  <c r="V183" i="26"/>
  <c r="V180" i="26"/>
  <c r="Y168" i="26"/>
  <c r="Y160" i="26"/>
  <c r="AC148" i="26"/>
  <c r="T245" i="20"/>
  <c r="AB241" i="20"/>
  <c r="AB231" i="20"/>
  <c r="T225" i="20"/>
  <c r="AB218" i="20"/>
  <c r="X205" i="20"/>
  <c r="AB197" i="20"/>
  <c r="AB190" i="20"/>
  <c r="X184" i="20"/>
  <c r="T181" i="20"/>
  <c r="X171" i="20"/>
  <c r="X167" i="20"/>
  <c r="X160" i="20"/>
  <c r="AC125" i="26"/>
  <c r="V236" i="26"/>
  <c r="AC233" i="26"/>
  <c r="V224" i="26"/>
  <c r="Y220" i="26"/>
  <c r="V219" i="26"/>
  <c r="Y218" i="26"/>
  <c r="AC214" i="26"/>
  <c r="Y212" i="26"/>
  <c r="V211" i="26"/>
  <c r="Y200" i="26"/>
  <c r="V196" i="26"/>
  <c r="AC190" i="26"/>
  <c r="R171" i="26"/>
  <c r="AC164" i="26"/>
  <c r="R163" i="26"/>
  <c r="V162" i="26"/>
  <c r="V159" i="26"/>
  <c r="AC156" i="26"/>
  <c r="V148" i="26"/>
  <c r="AC145" i="26"/>
  <c r="AC134" i="26"/>
  <c r="Y132" i="26"/>
  <c r="R127" i="26"/>
  <c r="V126" i="26"/>
  <c r="X238" i="20"/>
  <c r="T215" i="20"/>
  <c r="X197" i="20"/>
  <c r="T171" i="20"/>
  <c r="AC122" i="26"/>
  <c r="V121" i="26"/>
  <c r="AC207" i="26"/>
  <c r="V202" i="26"/>
  <c r="AC192" i="26"/>
  <c r="V187" i="26"/>
  <c r="V134" i="26"/>
  <c r="X244" i="20"/>
  <c r="T238" i="20"/>
  <c r="AB237" i="20"/>
  <c r="AB214" i="20"/>
  <c r="X211" i="20"/>
  <c r="AB207" i="20"/>
  <c r="X200" i="20"/>
  <c r="T193" i="20"/>
  <c r="X180" i="20"/>
  <c r="X170" i="20"/>
  <c r="X163" i="20"/>
  <c r="T153" i="20"/>
  <c r="AB152" i="20"/>
  <c r="T140" i="20"/>
  <c r="X132" i="20"/>
  <c r="Y252" i="26"/>
  <c r="Y247" i="26"/>
  <c r="Y244" i="26"/>
  <c r="AC243" i="26"/>
  <c r="AC235" i="26"/>
  <c r="AC232" i="26"/>
  <c r="V207" i="26"/>
  <c r="AC195" i="26"/>
  <c r="V192" i="26"/>
  <c r="Y183" i="26"/>
  <c r="Y180" i="26"/>
  <c r="AC179" i="26"/>
  <c r="AC144" i="26"/>
  <c r="V139" i="26"/>
  <c r="AB243" i="20"/>
  <c r="AB240" i="20"/>
  <c r="X237" i="20"/>
  <c r="T234" i="20"/>
  <c r="X228" i="20"/>
  <c r="X227" i="20"/>
  <c r="AB210" i="20"/>
  <c r="T200" i="20"/>
  <c r="AB192" i="20"/>
  <c r="T180" i="20"/>
  <c r="AC124" i="26"/>
  <c r="AC253" i="26"/>
  <c r="V251" i="26"/>
  <c r="V248" i="26"/>
  <c r="V243" i="26"/>
  <c r="V240" i="26"/>
  <c r="Y236" i="26"/>
  <c r="V235" i="26"/>
  <c r="V232" i="26"/>
  <c r="AC229" i="26"/>
  <c r="Y224" i="26"/>
  <c r="R211" i="26"/>
  <c r="Y196" i="26"/>
  <c r="V195" i="26"/>
  <c r="V179" i="26"/>
  <c r="AC174" i="26"/>
  <c r="AC168" i="26"/>
  <c r="AC160" i="26"/>
  <c r="AC153" i="26"/>
  <c r="AC150" i="26"/>
  <c r="Y148" i="26"/>
  <c r="V144" i="26"/>
  <c r="Y126" i="26"/>
  <c r="T115" i="20"/>
  <c r="X122" i="20"/>
  <c r="T122" i="20"/>
  <c r="AC120" i="26"/>
  <c r="AC117" i="26"/>
  <c r="V117" i="26"/>
  <c r="T120" i="20"/>
  <c r="V638" i="26"/>
  <c r="V582" i="26"/>
  <c r="V566" i="26"/>
  <c r="X1207" i="20"/>
  <c r="T1205" i="20"/>
  <c r="T1190" i="20"/>
  <c r="T1187" i="20"/>
  <c r="T1186" i="20"/>
  <c r="X1171" i="20"/>
  <c r="X1165" i="20"/>
  <c r="X1153" i="20"/>
  <c r="X1152" i="20"/>
  <c r="T1139" i="20"/>
  <c r="T1138" i="20"/>
  <c r="AB1132" i="20"/>
  <c r="X1131" i="20"/>
  <c r="AB1102" i="20"/>
  <c r="T1073" i="20"/>
  <c r="X1064" i="20"/>
  <c r="AB1062" i="20"/>
  <c r="T1012" i="20"/>
  <c r="V468" i="26"/>
  <c r="AB1067" i="20"/>
  <c r="X1067" i="20"/>
  <c r="V492" i="26"/>
  <c r="V456" i="26"/>
  <c r="T1152" i="20"/>
  <c r="AB1129" i="20"/>
  <c r="AB1127" i="20"/>
  <c r="T1126" i="20"/>
  <c r="AB1107" i="20"/>
  <c r="X1100" i="20"/>
  <c r="AB1083" i="20"/>
  <c r="AB1061" i="20"/>
  <c r="AB1059" i="20"/>
  <c r="X1059" i="20"/>
  <c r="AB1044" i="20"/>
  <c r="T1022" i="20"/>
  <c r="AB1022" i="20"/>
  <c r="V614" i="26"/>
  <c r="V522" i="26"/>
  <c r="V430" i="26"/>
  <c r="V182" i="26"/>
  <c r="AB1214" i="20"/>
  <c r="T1212" i="20"/>
  <c r="AB1211" i="20"/>
  <c r="X1209" i="20"/>
  <c r="X1204" i="20"/>
  <c r="X1196" i="20"/>
  <c r="T1195" i="20"/>
  <c r="T1193" i="20"/>
  <c r="T1192" i="20"/>
  <c r="X1189" i="20"/>
  <c r="T1188" i="20"/>
  <c r="AB1184" i="20"/>
  <c r="AB1183" i="20"/>
  <c r="X1180" i="20"/>
  <c r="T1179" i="20"/>
  <c r="T1177" i="20"/>
  <c r="X1173" i="20"/>
  <c r="AB1166" i="20"/>
  <c r="AB1163" i="20"/>
  <c r="AB1158" i="20"/>
  <c r="T1156" i="20"/>
  <c r="AB1150" i="20"/>
  <c r="T1124" i="20"/>
  <c r="X1123" i="20"/>
  <c r="AB1111" i="20"/>
  <c r="T1109" i="20"/>
  <c r="X1104" i="20"/>
  <c r="T1103" i="20"/>
  <c r="T1094" i="20"/>
  <c r="AB1090" i="20"/>
  <c r="AB1087" i="20"/>
  <c r="X1081" i="20"/>
  <c r="AB1074" i="20"/>
  <c r="T1069" i="20"/>
  <c r="X1051" i="20"/>
  <c r="AB1047" i="20"/>
  <c r="X1044" i="20"/>
  <c r="T1038" i="20"/>
  <c r="X1031" i="20"/>
  <c r="X1017" i="20"/>
  <c r="X993" i="20"/>
  <c r="X1214" i="20"/>
  <c r="T1201" i="20"/>
  <c r="X1184" i="20"/>
  <c r="AB1178" i="20"/>
  <c r="T1173" i="20"/>
  <c r="AB1169" i="20"/>
  <c r="X1166" i="20"/>
  <c r="AB1160" i="20"/>
  <c r="X1158" i="20"/>
  <c r="AB1155" i="20"/>
  <c r="AB1142" i="20"/>
  <c r="AB1128" i="20"/>
  <c r="AB1114" i="20"/>
  <c r="AB1084" i="20"/>
  <c r="AB1070" i="20"/>
  <c r="T1031" i="20"/>
  <c r="V1094" i="26"/>
  <c r="X1212" i="20"/>
  <c r="T1211" i="20"/>
  <c r="AB1205" i="20"/>
  <c r="AB1197" i="20"/>
  <c r="X1194" i="20"/>
  <c r="AB1190" i="20"/>
  <c r="AB1186" i="20"/>
  <c r="T1185" i="20"/>
  <c r="X1169" i="20"/>
  <c r="AB1167" i="20"/>
  <c r="X1164" i="20"/>
  <c r="T1163" i="20"/>
  <c r="AB1151" i="20"/>
  <c r="X1142" i="20"/>
  <c r="X1140" i="20"/>
  <c r="AB1138" i="20"/>
  <c r="T1135" i="20"/>
  <c r="X1128" i="20"/>
  <c r="X1114" i="20"/>
  <c r="T1108" i="20"/>
  <c r="T1102" i="20"/>
  <c r="X1099" i="20"/>
  <c r="AB1073" i="20"/>
  <c r="X1035" i="20"/>
  <c r="T1024" i="20"/>
  <c r="AB1014" i="20"/>
  <c r="X1014" i="20"/>
  <c r="AB1012" i="20"/>
  <c r="V690" i="26"/>
  <c r="V650" i="26"/>
  <c r="V526" i="26"/>
  <c r="X1205" i="20"/>
  <c r="T1194" i="20"/>
  <c r="X1190" i="20"/>
  <c r="X1186" i="20"/>
  <c r="T1178" i="20"/>
  <c r="AB1153" i="20"/>
  <c r="X1119" i="20"/>
  <c r="X1073" i="20"/>
  <c r="T1070" i="20"/>
  <c r="T993" i="20"/>
  <c r="AB993" i="20"/>
  <c r="T1203" i="20"/>
  <c r="X1200" i="20"/>
  <c r="AB1199" i="20"/>
  <c r="T1198" i="20"/>
  <c r="X1192" i="20"/>
  <c r="AB1182" i="20"/>
  <c r="T1180" i="20"/>
  <c r="AB1179" i="20"/>
  <c r="X1177" i="20"/>
  <c r="X1172" i="20"/>
  <c r="T1171" i="20"/>
  <c r="AB1165" i="20"/>
  <c r="AB1162" i="20"/>
  <c r="T1161" i="20"/>
  <c r="X1150" i="20"/>
  <c r="X1148" i="20"/>
  <c r="AB1146" i="20"/>
  <c r="AB1141" i="20"/>
  <c r="T1140" i="20"/>
  <c r="T1137" i="20"/>
  <c r="T1136" i="20"/>
  <c r="X1130" i="20"/>
  <c r="X1127" i="20"/>
  <c r="AB1117" i="20"/>
  <c r="X1116" i="20"/>
  <c r="X1112" i="20"/>
  <c r="X1106" i="20"/>
  <c r="AB1103" i="20"/>
  <c r="AB1098" i="20"/>
  <c r="AB1095" i="20"/>
  <c r="AB1091" i="20"/>
  <c r="T1090" i="20"/>
  <c r="X1088" i="20"/>
  <c r="T1087" i="20"/>
  <c r="X1084" i="20"/>
  <c r="T1081" i="20"/>
  <c r="AB1072" i="20"/>
  <c r="AB1054" i="20"/>
  <c r="AB1046" i="20"/>
  <c r="X1042" i="20"/>
  <c r="T1041" i="20"/>
  <c r="X1027" i="20"/>
  <c r="T1017" i="20"/>
  <c r="T999" i="20"/>
  <c r="T991" i="20"/>
  <c r="X982" i="20"/>
  <c r="AB973" i="20"/>
  <c r="T966" i="20"/>
  <c r="T965" i="20"/>
  <c r="T956" i="20"/>
  <c r="AB942" i="20"/>
  <c r="AB940" i="20"/>
  <c r="T939" i="20"/>
  <c r="AB903" i="20"/>
  <c r="T902" i="20"/>
  <c r="X891" i="20"/>
  <c r="X888" i="20"/>
  <c r="T847" i="20"/>
  <c r="AB842" i="20"/>
  <c r="T839" i="20"/>
  <c r="X813" i="20"/>
  <c r="AB799" i="20"/>
  <c r="T1084" i="20"/>
  <c r="AB1056" i="20"/>
  <c r="AB1051" i="20"/>
  <c r="X1046" i="20"/>
  <c r="AB1032" i="20"/>
  <c r="AB1020" i="20"/>
  <c r="AB1006" i="20"/>
  <c r="AB1002" i="20"/>
  <c r="T1001" i="20"/>
  <c r="X977" i="20"/>
  <c r="AB975" i="20"/>
  <c r="X973" i="20"/>
  <c r="X955" i="20"/>
  <c r="AB952" i="20"/>
  <c r="T930" i="20"/>
  <c r="T924" i="20"/>
  <c r="AB912" i="20"/>
  <c r="T874" i="20"/>
  <c r="T869" i="20"/>
  <c r="X868" i="20"/>
  <c r="X860" i="20"/>
  <c r="X842" i="20"/>
  <c r="X833" i="20"/>
  <c r="T833" i="20"/>
  <c r="T955" i="20"/>
  <c r="T880" i="20"/>
  <c r="T868" i="20"/>
  <c r="AB804" i="20"/>
  <c r="T804" i="20"/>
  <c r="T773" i="20"/>
  <c r="AB773" i="20"/>
  <c r="AB1143" i="20"/>
  <c r="X1138" i="20"/>
  <c r="AB1133" i="20"/>
  <c r="T1132" i="20"/>
  <c r="T1120" i="20"/>
  <c r="T1119" i="20"/>
  <c r="T1114" i="20"/>
  <c r="T1112" i="20"/>
  <c r="T1111" i="20"/>
  <c r="X1108" i="20"/>
  <c r="T1105" i="20"/>
  <c r="T1101" i="20"/>
  <c r="T1100" i="20"/>
  <c r="T1093" i="20"/>
  <c r="T1092" i="20"/>
  <c r="X1074" i="20"/>
  <c r="AB1071" i="20"/>
  <c r="X1069" i="20"/>
  <c r="AB1066" i="20"/>
  <c r="AB1063" i="20"/>
  <c r="X1061" i="20"/>
  <c r="X1058" i="20"/>
  <c r="AB1053" i="20"/>
  <c r="AB1052" i="20"/>
  <c r="T1051" i="20"/>
  <c r="T1048" i="20"/>
  <c r="X1041" i="20"/>
  <c r="AB1039" i="20"/>
  <c r="X1037" i="20"/>
  <c r="AB1034" i="20"/>
  <c r="AB1033" i="20"/>
  <c r="T1032" i="20"/>
  <c r="AB1013" i="20"/>
  <c r="X1011" i="20"/>
  <c r="X1008" i="20"/>
  <c r="X1003" i="20"/>
  <c r="AB992" i="20"/>
  <c r="X987" i="20"/>
  <c r="T984" i="20"/>
  <c r="X971" i="20"/>
  <c r="T970" i="20"/>
  <c r="X963" i="20"/>
  <c r="T938" i="20"/>
  <c r="X932" i="20"/>
  <c r="X921" i="20"/>
  <c r="T920" i="20"/>
  <c r="X876" i="20"/>
  <c r="AB870" i="20"/>
  <c r="T812" i="20"/>
  <c r="T724" i="20"/>
  <c r="AB934" i="20"/>
  <c r="T914" i="20"/>
  <c r="T905" i="20"/>
  <c r="T899" i="20"/>
  <c r="AB833" i="20"/>
  <c r="X809" i="20"/>
  <c r="X778" i="20"/>
  <c r="AB778" i="20"/>
  <c r="X1026" i="20"/>
  <c r="T1011" i="20"/>
  <c r="AB999" i="20"/>
  <c r="T998" i="20"/>
  <c r="AB965" i="20"/>
  <c r="AB936" i="20"/>
  <c r="AB932" i="20"/>
  <c r="AB878" i="20"/>
  <c r="AB876" i="20"/>
  <c r="AB847" i="20"/>
  <c r="AB839" i="20"/>
  <c r="X826" i="20"/>
  <c r="AB815" i="20"/>
  <c r="AB684" i="20"/>
  <c r="X1090" i="20"/>
  <c r="X1087" i="20"/>
  <c r="T1077" i="20"/>
  <c r="T1076" i="20"/>
  <c r="T1045" i="20"/>
  <c r="T1044" i="20"/>
  <c r="AB1024" i="20"/>
  <c r="X1022" i="20"/>
  <c r="AB1021" i="20"/>
  <c r="T1020" i="20"/>
  <c r="AB1001" i="20"/>
  <c r="X999" i="20"/>
  <c r="T989" i="20"/>
  <c r="X956" i="20"/>
  <c r="X905" i="20"/>
  <c r="AB888" i="20"/>
  <c r="T866" i="20"/>
  <c r="T860" i="20"/>
  <c r="X839" i="20"/>
  <c r="T826" i="20"/>
  <c r="AB985" i="20"/>
  <c r="X975" i="20"/>
  <c r="AB970" i="20"/>
  <c r="AB961" i="20"/>
  <c r="X959" i="20"/>
  <c r="AB954" i="20"/>
  <c r="X953" i="20"/>
  <c r="AB944" i="20"/>
  <c r="X942" i="20"/>
  <c r="X936" i="20"/>
  <c r="X929" i="20"/>
  <c r="T928" i="20"/>
  <c r="AB919" i="20"/>
  <c r="T918" i="20"/>
  <c r="AB916" i="20"/>
  <c r="T915" i="20"/>
  <c r="AB901" i="20"/>
  <c r="AB898" i="20"/>
  <c r="T897" i="20"/>
  <c r="AB896" i="20"/>
  <c r="AB892" i="20"/>
  <c r="T891" i="20"/>
  <c r="X889" i="20"/>
  <c r="AB880" i="20"/>
  <c r="X878" i="20"/>
  <c r="X872" i="20"/>
  <c r="X865" i="20"/>
  <c r="T864" i="20"/>
  <c r="X857" i="20"/>
  <c r="T846" i="20"/>
  <c r="T845" i="20"/>
  <c r="AB832" i="20"/>
  <c r="X827" i="20"/>
  <c r="T824" i="20"/>
  <c r="X815" i="20"/>
  <c r="AB787" i="20"/>
  <c r="AB781" i="20"/>
  <c r="T759" i="20"/>
  <c r="T756" i="20"/>
  <c r="AB754" i="20"/>
  <c r="AB752" i="20"/>
  <c r="X743" i="20"/>
  <c r="T735" i="20"/>
  <c r="T732" i="20"/>
  <c r="X717" i="20"/>
  <c r="T715" i="20"/>
  <c r="T714" i="20"/>
  <c r="AB695" i="20"/>
  <c r="AB681" i="20"/>
  <c r="T680" i="20"/>
  <c r="T674" i="20"/>
  <c r="T668" i="20"/>
  <c r="X649" i="20"/>
  <c r="X633" i="20"/>
  <c r="X617" i="20"/>
  <c r="X607" i="20"/>
  <c r="T604" i="20"/>
  <c r="X593" i="20"/>
  <c r="X574" i="20"/>
  <c r="T571" i="20"/>
  <c r="AB982" i="20"/>
  <c r="X980" i="20"/>
  <c r="T975" i="20"/>
  <c r="X970" i="20"/>
  <c r="X954" i="20"/>
  <c r="X949" i="20"/>
  <c r="AB948" i="20"/>
  <c r="T947" i="20"/>
  <c r="X944" i="20"/>
  <c r="AB938" i="20"/>
  <c r="X937" i="20"/>
  <c r="T936" i="20"/>
  <c r="AB930" i="20"/>
  <c r="AB927" i="20"/>
  <c r="T926" i="20"/>
  <c r="T925" i="20"/>
  <c r="T922" i="20"/>
  <c r="X919" i="20"/>
  <c r="X913" i="20"/>
  <c r="X909" i="20"/>
  <c r="AB905" i="20"/>
  <c r="AB899" i="20"/>
  <c r="AB890" i="20"/>
  <c r="X885" i="20"/>
  <c r="AB884" i="20"/>
  <c r="T883" i="20"/>
  <c r="X880" i="20"/>
  <c r="AB874" i="20"/>
  <c r="X873" i="20"/>
  <c r="T872" i="20"/>
  <c r="AB866" i="20"/>
  <c r="AB863" i="20"/>
  <c r="T862" i="20"/>
  <c r="T861" i="20"/>
  <c r="T858" i="20"/>
  <c r="X853" i="20"/>
  <c r="T850" i="20"/>
  <c r="X838" i="20"/>
  <c r="X832" i="20"/>
  <c r="X829" i="20"/>
  <c r="AB828" i="20"/>
  <c r="T827" i="20"/>
  <c r="X823" i="20"/>
  <c r="AB809" i="20"/>
  <c r="AB792" i="20"/>
  <c r="X787" i="20"/>
  <c r="X785" i="20"/>
  <c r="T784" i="20"/>
  <c r="X781" i="20"/>
  <c r="T778" i="20"/>
  <c r="T743" i="20"/>
  <c r="AB742" i="20"/>
  <c r="T717" i="20"/>
  <c r="T710" i="20"/>
  <c r="X707" i="20"/>
  <c r="X695" i="20"/>
  <c r="AB692" i="20"/>
  <c r="X686" i="20"/>
  <c r="T652" i="20"/>
  <c r="X639" i="20"/>
  <c r="T636" i="20"/>
  <c r="X623" i="20"/>
  <c r="T620" i="20"/>
  <c r="T749" i="20"/>
  <c r="T716" i="20"/>
  <c r="T701" i="20"/>
  <c r="T679" i="20"/>
  <c r="T661" i="20"/>
  <c r="T645" i="20"/>
  <c r="T629" i="20"/>
  <c r="T596" i="20"/>
  <c r="AB707" i="20"/>
  <c r="T683" i="20"/>
  <c r="T682" i="20"/>
  <c r="AB724" i="20"/>
  <c r="X802" i="20"/>
  <c r="X768" i="20"/>
  <c r="AB759" i="20"/>
  <c r="AB745" i="20"/>
  <c r="X724" i="20"/>
  <c r="AB722" i="20"/>
  <c r="AB682" i="20"/>
  <c r="AB680" i="20"/>
  <c r="AB850" i="20"/>
  <c r="X849" i="20"/>
  <c r="X845" i="20"/>
  <c r="T842" i="20"/>
  <c r="AB827" i="20"/>
  <c r="X824" i="20"/>
  <c r="X821" i="20"/>
  <c r="X817" i="20"/>
  <c r="X807" i="20"/>
  <c r="T802" i="20"/>
  <c r="AB784" i="20"/>
  <c r="AB780" i="20"/>
  <c r="X764" i="20"/>
  <c r="T763" i="20"/>
  <c r="X750" i="20"/>
  <c r="X738" i="20"/>
  <c r="X729" i="20"/>
  <c r="AB710" i="20"/>
  <c r="X702" i="20"/>
  <c r="T684" i="20"/>
  <c r="X674" i="20"/>
  <c r="AB835" i="20"/>
  <c r="AB830" i="20"/>
  <c r="AB822" i="20"/>
  <c r="AB819" i="20"/>
  <c r="AB814" i="20"/>
  <c r="AB811" i="20"/>
  <c r="T769" i="20"/>
  <c r="AB758" i="20"/>
  <c r="X756" i="20"/>
  <c r="AB755" i="20"/>
  <c r="AB750" i="20"/>
  <c r="X748" i="20"/>
  <c r="AB734" i="20"/>
  <c r="X732" i="20"/>
  <c r="T727" i="20"/>
  <c r="T723" i="20"/>
  <c r="T722" i="20"/>
  <c r="AB718" i="20"/>
  <c r="X716" i="20"/>
  <c r="AB702" i="20"/>
  <c r="X700" i="20"/>
  <c r="T695" i="20"/>
  <c r="T691" i="20"/>
  <c r="T690" i="20"/>
  <c r="AB686" i="20"/>
  <c r="X684" i="20"/>
  <c r="AB670" i="20"/>
  <c r="X668" i="20"/>
  <c r="AB662" i="20"/>
  <c r="X660" i="20"/>
  <c r="AB654" i="20"/>
  <c r="X652" i="20"/>
  <c r="X644" i="20"/>
  <c r="AB641" i="20"/>
  <c r="X636" i="20"/>
  <c r="AB633" i="20"/>
  <c r="X628" i="20"/>
  <c r="AB625" i="20"/>
  <c r="X620" i="20"/>
  <c r="AB617" i="20"/>
  <c r="X612" i="20"/>
  <c r="AB609" i="20"/>
  <c r="X604" i="20"/>
  <c r="AB601" i="20"/>
  <c r="X596" i="20"/>
  <c r="AB593" i="20"/>
  <c r="X581" i="20"/>
  <c r="AB574" i="20"/>
  <c r="AB571" i="20"/>
  <c r="AB570" i="20"/>
  <c r="T569" i="20"/>
  <c r="X563" i="20"/>
  <c r="X561" i="20"/>
  <c r="T560" i="20"/>
  <c r="T556" i="20"/>
  <c r="T553" i="20"/>
  <c r="T546" i="20"/>
  <c r="AB539" i="20"/>
  <c r="T537" i="20"/>
  <c r="X524" i="20"/>
  <c r="X517" i="20"/>
  <c r="T516" i="20"/>
  <c r="AB508" i="20"/>
  <c r="AB498" i="20"/>
  <c r="X496" i="20"/>
  <c r="AB493" i="20"/>
  <c r="T479" i="20"/>
  <c r="T476" i="20"/>
  <c r="T466" i="20"/>
  <c r="X457" i="20"/>
  <c r="X455" i="20"/>
  <c r="X453" i="20"/>
  <c r="T452" i="20"/>
  <c r="AB451" i="20"/>
  <c r="X433" i="20"/>
  <c r="T431" i="20"/>
  <c r="T430" i="20"/>
  <c r="T416" i="20"/>
  <c r="X383" i="20"/>
  <c r="X372" i="20"/>
  <c r="X366" i="20"/>
  <c r="T365" i="20"/>
  <c r="X345" i="20"/>
  <c r="X330" i="20"/>
  <c r="X327" i="20"/>
  <c r="T325" i="20"/>
  <c r="X314" i="20"/>
  <c r="X311" i="20"/>
  <c r="X308" i="20"/>
  <c r="T588" i="20"/>
  <c r="X571" i="20"/>
  <c r="X547" i="20"/>
  <c r="AB535" i="20"/>
  <c r="T526" i="20"/>
  <c r="T524" i="20"/>
  <c r="X521" i="20"/>
  <c r="X511" i="20"/>
  <c r="X502" i="20"/>
  <c r="X498" i="20"/>
  <c r="AB487" i="20"/>
  <c r="T435" i="20"/>
  <c r="T433" i="20"/>
  <c r="X418" i="20"/>
  <c r="X404" i="20"/>
  <c r="T383" i="20"/>
  <c r="T372" i="20"/>
  <c r="AB354" i="20"/>
  <c r="AB344" i="20"/>
  <c r="AB704" i="20"/>
  <c r="AB690" i="20"/>
  <c r="AB688" i="20"/>
  <c r="AB672" i="20"/>
  <c r="AB664" i="20"/>
  <c r="AB656" i="20"/>
  <c r="X646" i="20"/>
  <c r="X642" i="20"/>
  <c r="X638" i="20"/>
  <c r="X634" i="20"/>
  <c r="X630" i="20"/>
  <c r="X626" i="20"/>
  <c r="X622" i="20"/>
  <c r="X618" i="20"/>
  <c r="X614" i="20"/>
  <c r="X610" i="20"/>
  <c r="X606" i="20"/>
  <c r="X602" i="20"/>
  <c r="X598" i="20"/>
  <c r="X594" i="20"/>
  <c r="X590" i="20"/>
  <c r="AB569" i="20"/>
  <c r="T568" i="20"/>
  <c r="X558" i="20"/>
  <c r="X556" i="20"/>
  <c r="X552" i="20"/>
  <c r="AB551" i="20"/>
  <c r="AB549" i="20"/>
  <c r="T547" i="20"/>
  <c r="X544" i="20"/>
  <c r="AB541" i="20"/>
  <c r="X536" i="20"/>
  <c r="T521" i="20"/>
  <c r="T511" i="20"/>
  <c r="T508" i="20"/>
  <c r="T493" i="20"/>
  <c r="AB490" i="20"/>
  <c r="X488" i="20"/>
  <c r="T465" i="20"/>
  <c r="T451" i="20"/>
  <c r="X429" i="20"/>
  <c r="X354" i="20"/>
  <c r="X351" i="20"/>
  <c r="AB324" i="20"/>
  <c r="X298" i="20"/>
  <c r="AB844" i="20"/>
  <c r="T843" i="20"/>
  <c r="T840" i="20"/>
  <c r="T830" i="20"/>
  <c r="T829" i="20"/>
  <c r="T822" i="20"/>
  <c r="T821" i="20"/>
  <c r="T814" i="20"/>
  <c r="T813" i="20"/>
  <c r="T806" i="20"/>
  <c r="T805" i="20"/>
  <c r="T800" i="20"/>
  <c r="AB796" i="20"/>
  <c r="T795" i="20"/>
  <c r="X793" i="20"/>
  <c r="T792" i="20"/>
  <c r="AB788" i="20"/>
  <c r="T787" i="20"/>
  <c r="X784" i="20"/>
  <c r="X779" i="20"/>
  <c r="X776" i="20"/>
  <c r="AB762" i="20"/>
  <c r="AB757" i="20"/>
  <c r="X755" i="20"/>
  <c r="T752" i="20"/>
  <c r="AB749" i="20"/>
  <c r="X747" i="20"/>
  <c r="AB743" i="20"/>
  <c r="X741" i="20"/>
  <c r="AB737" i="20"/>
  <c r="T736" i="20"/>
  <c r="AB733" i="20"/>
  <c r="T720" i="20"/>
  <c r="AB717" i="20"/>
  <c r="X715" i="20"/>
  <c r="AB711" i="20"/>
  <c r="X709" i="20"/>
  <c r="AB705" i="20"/>
  <c r="T704" i="20"/>
  <c r="AB701" i="20"/>
  <c r="T688" i="20"/>
  <c r="AB685" i="20"/>
  <c r="X683" i="20"/>
  <c r="AB679" i="20"/>
  <c r="X677" i="20"/>
  <c r="AB673" i="20"/>
  <c r="T672" i="20"/>
  <c r="AB669" i="20"/>
  <c r="AB665" i="20"/>
  <c r="T664" i="20"/>
  <c r="AB661" i="20"/>
  <c r="X659" i="20"/>
  <c r="AB657" i="20"/>
  <c r="T656" i="20"/>
  <c r="AB653" i="20"/>
  <c r="AB586" i="20"/>
  <c r="AB583" i="20"/>
  <c r="T577" i="20"/>
  <c r="X570" i="20"/>
  <c r="AB567" i="20"/>
  <c r="AB564" i="20"/>
  <c r="X562" i="20"/>
  <c r="AB550" i="20"/>
  <c r="T549" i="20"/>
  <c r="X543" i="20"/>
  <c r="AB538" i="20"/>
  <c r="AB532" i="20"/>
  <c r="X530" i="20"/>
  <c r="T518" i="20"/>
  <c r="AB499" i="20"/>
  <c r="X497" i="20"/>
  <c r="X495" i="20"/>
  <c r="X486" i="20"/>
  <c r="AB484" i="20"/>
  <c r="X482" i="20"/>
  <c r="AB471" i="20"/>
  <c r="T470" i="20"/>
  <c r="X461" i="20"/>
  <c r="AB458" i="20"/>
  <c r="X456" i="20"/>
  <c r="AB436" i="20"/>
  <c r="X417" i="20"/>
  <c r="T412" i="20"/>
  <c r="T409" i="20"/>
  <c r="T406" i="20"/>
  <c r="AB393" i="20"/>
  <c r="T391" i="20"/>
  <c r="AB367" i="20"/>
  <c r="AB362" i="20"/>
  <c r="AB348" i="20"/>
  <c r="T347" i="20"/>
  <c r="X341" i="20"/>
  <c r="T335" i="20"/>
  <c r="X322" i="20"/>
  <c r="X319" i="20"/>
  <c r="AB300" i="20"/>
  <c r="AB647" i="20"/>
  <c r="AB639" i="20"/>
  <c r="AB631" i="20"/>
  <c r="AB623" i="20"/>
  <c r="AB615" i="20"/>
  <c r="AB607" i="20"/>
  <c r="AB599" i="20"/>
  <c r="AB591" i="20"/>
  <c r="T583" i="20"/>
  <c r="AB580" i="20"/>
  <c r="AB559" i="20"/>
  <c r="AB545" i="20"/>
  <c r="X535" i="20"/>
  <c r="T532" i="20"/>
  <c r="T527" i="20"/>
  <c r="X518" i="20"/>
  <c r="AB516" i="20"/>
  <c r="T502" i="20"/>
  <c r="X489" i="20"/>
  <c r="X485" i="20"/>
  <c r="T484" i="20"/>
  <c r="AB476" i="20"/>
  <c r="AB444" i="20"/>
  <c r="X439" i="20"/>
  <c r="X399" i="20"/>
  <c r="T393" i="20"/>
  <c r="T390" i="20"/>
  <c r="T334" i="20"/>
  <c r="AB643" i="20"/>
  <c r="AB635" i="20"/>
  <c r="AB627" i="20"/>
  <c r="AB619" i="20"/>
  <c r="AB611" i="20"/>
  <c r="AB603" i="20"/>
  <c r="AB595" i="20"/>
  <c r="AB585" i="20"/>
  <c r="X580" i="20"/>
  <c r="AB566" i="20"/>
  <c r="X559" i="20"/>
  <c r="X545" i="20"/>
  <c r="X537" i="20"/>
  <c r="AB531" i="20"/>
  <c r="AB524" i="20"/>
  <c r="AB483" i="20"/>
  <c r="X470" i="20"/>
  <c r="X447" i="20"/>
  <c r="AB438" i="20"/>
  <c r="AB433" i="20"/>
  <c r="X430" i="20"/>
  <c r="AB428" i="20"/>
  <c r="X416" i="20"/>
  <c r="T399" i="20"/>
  <c r="AB372" i="20"/>
  <c r="T359" i="20"/>
  <c r="T318" i="20"/>
  <c r="AB308" i="20"/>
  <c r="AB466" i="20"/>
  <c r="X464" i="20"/>
  <c r="AB461" i="20"/>
  <c r="T447" i="20"/>
  <c r="T444" i="20"/>
  <c r="T440" i="20"/>
  <c r="T439" i="20"/>
  <c r="AB437" i="20"/>
  <c r="X426" i="20"/>
  <c r="T420" i="20"/>
  <c r="AB417" i="20"/>
  <c r="X415" i="20"/>
  <c r="AB411" i="20"/>
  <c r="T410" i="20"/>
  <c r="AB407" i="20"/>
  <c r="X405" i="20"/>
  <c r="AB399" i="20"/>
  <c r="AB395" i="20"/>
  <c r="T394" i="20"/>
  <c r="AB391" i="20"/>
  <c r="X389" i="20"/>
  <c r="AB383" i="20"/>
  <c r="AB378" i="20"/>
  <c r="AB364" i="20"/>
  <c r="T363" i="20"/>
  <c r="AB360" i="20"/>
  <c r="X358" i="20"/>
  <c r="AB352" i="20"/>
  <c r="X350" i="20"/>
  <c r="AB336" i="20"/>
  <c r="X334" i="20"/>
  <c r="T333" i="20"/>
  <c r="T332" i="20"/>
  <c r="AB307" i="20"/>
  <c r="T306" i="20"/>
  <c r="AB303" i="20"/>
  <c r="AB298" i="20"/>
  <c r="AB290" i="20"/>
  <c r="T283" i="20"/>
  <c r="AB258" i="20"/>
  <c r="AB249" i="20"/>
  <c r="T227" i="20"/>
  <c r="T224" i="20"/>
  <c r="X220" i="20"/>
  <c r="AB220" i="20"/>
  <c r="AB212" i="20"/>
  <c r="T211" i="20"/>
  <c r="T208" i="20"/>
  <c r="T199" i="20"/>
  <c r="AB183" i="20"/>
  <c r="T167" i="20"/>
  <c r="AB154" i="20"/>
  <c r="T124" i="20"/>
  <c r="X303" i="20"/>
  <c r="X252" i="20"/>
  <c r="AB246" i="20"/>
  <c r="X226" i="20"/>
  <c r="X221" i="20"/>
  <c r="AB338" i="20"/>
  <c r="X326" i="20"/>
  <c r="X318" i="20"/>
  <c r="T317" i="20"/>
  <c r="X310" i="20"/>
  <c r="T309" i="20"/>
  <c r="T308" i="20"/>
  <c r="AB299" i="20"/>
  <c r="T298" i="20"/>
  <c r="AB295" i="20"/>
  <c r="AB291" i="20"/>
  <c r="T290" i="20"/>
  <c r="AB287" i="20"/>
  <c r="AB266" i="20"/>
  <c r="X261" i="20"/>
  <c r="X255" i="20"/>
  <c r="T252" i="20"/>
  <c r="T249" i="20"/>
  <c r="X235" i="20"/>
  <c r="T226" i="20"/>
  <c r="T221" i="20"/>
  <c r="T210" i="20"/>
  <c r="AB204" i="20"/>
  <c r="AB184" i="20"/>
  <c r="AB172" i="20"/>
  <c r="AB163" i="20"/>
  <c r="AB159" i="20"/>
  <c r="X295" i="20"/>
  <c r="X287" i="20"/>
  <c r="AB275" i="20"/>
  <c r="X272" i="20"/>
  <c r="AB260" i="20"/>
  <c r="T255" i="20"/>
  <c r="X196" i="20"/>
  <c r="AB195" i="20"/>
  <c r="X172" i="20"/>
  <c r="X159" i="20"/>
  <c r="X465" i="20"/>
  <c r="AB452" i="20"/>
  <c r="X450" i="20"/>
  <c r="AB418" i="20"/>
  <c r="AB416" i="20"/>
  <c r="AB408" i="20"/>
  <c r="X406" i="20"/>
  <c r="AB405" i="20"/>
  <c r="AB400" i="20"/>
  <c r="X398" i="20"/>
  <c r="AB392" i="20"/>
  <c r="X390" i="20"/>
  <c r="AB389" i="20"/>
  <c r="AB384" i="20"/>
  <c r="X382" i="20"/>
  <c r="T381" i="20"/>
  <c r="T380" i="20"/>
  <c r="T362" i="20"/>
  <c r="AB359" i="20"/>
  <c r="AB355" i="20"/>
  <c r="T354" i="20"/>
  <c r="AB351" i="20"/>
  <c r="X349" i="20"/>
  <c r="AB345" i="20"/>
  <c r="T338" i="20"/>
  <c r="AB335" i="20"/>
  <c r="AB330" i="20"/>
  <c r="AB322" i="20"/>
  <c r="T315" i="20"/>
  <c r="AB314" i="20"/>
  <c r="AB304" i="20"/>
  <c r="X302" i="20"/>
  <c r="T301" i="20"/>
  <c r="AB281" i="20"/>
  <c r="X279" i="20"/>
  <c r="X271" i="20"/>
  <c r="AB267" i="20"/>
  <c r="T266" i="20"/>
  <c r="X260" i="20"/>
  <c r="X245" i="20"/>
  <c r="T242" i="20"/>
  <c r="T240" i="20"/>
  <c r="AB206" i="20"/>
  <c r="X195" i="20"/>
  <c r="X187" i="20"/>
  <c r="X165" i="20"/>
  <c r="AB162" i="20"/>
  <c r="T260" i="20"/>
  <c r="AB196" i="20"/>
  <c r="T195" i="20"/>
  <c r="T345" i="20"/>
  <c r="X340" i="20"/>
  <c r="AB331" i="20"/>
  <c r="T330" i="20"/>
  <c r="AB327" i="20"/>
  <c r="AB323" i="20"/>
  <c r="T322" i="20"/>
  <c r="AB319" i="20"/>
  <c r="X317" i="20"/>
  <c r="AB315" i="20"/>
  <c r="T314" i="20"/>
  <c r="AB311" i="20"/>
  <c r="X309" i="20"/>
  <c r="AB306" i="20"/>
  <c r="X294" i="20"/>
  <c r="X286" i="20"/>
  <c r="T281" i="20"/>
  <c r="T276" i="20"/>
  <c r="X265" i="20"/>
  <c r="AB230" i="20"/>
  <c r="AB227" i="20"/>
  <c r="AB224" i="20"/>
  <c r="X222" i="20"/>
  <c r="AB211" i="20"/>
  <c r="T204" i="20"/>
  <c r="X194" i="20"/>
  <c r="AB149" i="20"/>
  <c r="AB124" i="20"/>
  <c r="AB116" i="20"/>
  <c r="AB265" i="20"/>
  <c r="AB259" i="20"/>
  <c r="T258" i="20"/>
  <c r="AB255" i="20"/>
  <c r="T250" i="20"/>
  <c r="T248" i="20"/>
  <c r="X236" i="20"/>
  <c r="T233" i="20"/>
  <c r="T232" i="20"/>
  <c r="X224" i="20"/>
  <c r="T197" i="20"/>
  <c r="X192" i="20"/>
  <c r="AB182" i="20"/>
  <c r="T158" i="20"/>
  <c r="T157" i="20"/>
  <c r="T155" i="20"/>
  <c r="X152" i="20"/>
  <c r="X148" i="20"/>
  <c r="T143" i="20"/>
  <c r="X142" i="20"/>
  <c r="X138" i="20"/>
  <c r="X135" i="20"/>
  <c r="T102" i="20"/>
  <c r="T101" i="20"/>
  <c r="T99" i="20"/>
  <c r="T96" i="20"/>
  <c r="T92" i="20"/>
  <c r="X91" i="20"/>
  <c r="X88" i="20"/>
  <c r="X84" i="20"/>
  <c r="T79" i="20"/>
  <c r="X78" i="20"/>
  <c r="X74" i="20"/>
  <c r="X71" i="20"/>
  <c r="T38" i="20"/>
  <c r="T37" i="20"/>
  <c r="AB25" i="20"/>
  <c r="AB139" i="20"/>
  <c r="AB136" i="20"/>
  <c r="AB126" i="20"/>
  <c r="T106" i="20"/>
  <c r="X85" i="20"/>
  <c r="AB75" i="20"/>
  <c r="AB72" i="20"/>
  <c r="AB62" i="20"/>
  <c r="T42" i="20"/>
  <c r="T154" i="20"/>
  <c r="T149" i="20"/>
  <c r="X141" i="20"/>
  <c r="X139" i="20"/>
  <c r="X136" i="20"/>
  <c r="AB131" i="20"/>
  <c r="AB128" i="20"/>
  <c r="X126" i="20"/>
  <c r="AB118" i="20"/>
  <c r="AB113" i="20"/>
  <c r="T98" i="20"/>
  <c r="T85" i="20"/>
  <c r="X77" i="20"/>
  <c r="X75" i="20"/>
  <c r="X72" i="20"/>
  <c r="AB67" i="20"/>
  <c r="AB64" i="20"/>
  <c r="X62" i="20"/>
  <c r="AB54" i="20"/>
  <c r="AB49" i="20"/>
  <c r="AB33" i="20"/>
  <c r="AB30" i="20"/>
  <c r="AB24" i="20"/>
  <c r="AB208" i="20"/>
  <c r="X206" i="20"/>
  <c r="AB193" i="20"/>
  <c r="T189" i="20"/>
  <c r="T185" i="20"/>
  <c r="T184" i="20"/>
  <c r="AB179" i="20"/>
  <c r="AB176" i="20"/>
  <c r="X174" i="20"/>
  <c r="T142" i="20"/>
  <c r="T141" i="20"/>
  <c r="T139" i="20"/>
  <c r="T136" i="20"/>
  <c r="X133" i="20"/>
  <c r="X131" i="20"/>
  <c r="X128" i="20"/>
  <c r="AB123" i="20"/>
  <c r="AB120" i="20"/>
  <c r="X118" i="20"/>
  <c r="AB110" i="20"/>
  <c r="T90" i="20"/>
  <c r="T78" i="20"/>
  <c r="T77" i="20"/>
  <c r="T75" i="20"/>
  <c r="T72" i="20"/>
  <c r="X69" i="20"/>
  <c r="X67" i="20"/>
  <c r="X64" i="20"/>
  <c r="AB59" i="20"/>
  <c r="AB56" i="20"/>
  <c r="X54" i="20"/>
  <c r="AB46" i="20"/>
  <c r="AB27" i="20"/>
  <c r="X24" i="20"/>
  <c r="T275" i="20"/>
  <c r="AB274" i="20"/>
  <c r="AB256" i="20"/>
  <c r="X254" i="20"/>
  <c r="AB248" i="20"/>
  <c r="X243" i="20"/>
  <c r="AB238" i="20"/>
  <c r="T218" i="20"/>
  <c r="T213" i="20"/>
  <c r="X208" i="20"/>
  <c r="AB200" i="20"/>
  <c r="X181" i="20"/>
  <c r="X179" i="20"/>
  <c r="X176" i="20"/>
  <c r="AB171" i="20"/>
  <c r="AB168" i="20"/>
  <c r="X166" i="20"/>
  <c r="T146" i="20"/>
  <c r="T134" i="20"/>
  <c r="T133" i="20"/>
  <c r="T131" i="20"/>
  <c r="X129" i="20"/>
  <c r="T128" i="20"/>
  <c r="X125" i="20"/>
  <c r="X123" i="20"/>
  <c r="X120" i="20"/>
  <c r="AB115" i="20"/>
  <c r="AB112" i="20"/>
  <c r="X110" i="20"/>
  <c r="AB102" i="20"/>
  <c r="T82" i="20"/>
  <c r="T70" i="20"/>
  <c r="T69" i="20"/>
  <c r="T67" i="20"/>
  <c r="T64" i="20"/>
  <c r="X61" i="20"/>
  <c r="X59" i="20"/>
  <c r="X56" i="20"/>
  <c r="AB51" i="20"/>
  <c r="AB48" i="20"/>
  <c r="X46" i="20"/>
  <c r="AB38" i="20"/>
  <c r="AB32" i="20"/>
  <c r="AB29" i="20"/>
  <c r="X27" i="20"/>
  <c r="T24" i="20"/>
  <c r="T166" i="20"/>
  <c r="T165" i="20"/>
  <c r="T163" i="20"/>
  <c r="T160" i="20"/>
  <c r="X155" i="20"/>
  <c r="T110" i="20"/>
  <c r="T109" i="20"/>
  <c r="T107" i="20"/>
  <c r="T104" i="20"/>
  <c r="X99" i="20"/>
  <c r="X96" i="20"/>
  <c r="X86" i="20"/>
  <c r="T46" i="20"/>
  <c r="T45" i="20"/>
  <c r="T43" i="20"/>
  <c r="T40" i="20"/>
  <c r="X37" i="20"/>
  <c r="T35" i="20"/>
  <c r="T27" i="20"/>
  <c r="T26" i="20"/>
  <c r="T1004" i="20"/>
  <c r="AB1004" i="20"/>
  <c r="V512" i="26"/>
  <c r="V500" i="26"/>
  <c r="V484" i="26"/>
  <c r="AB1168" i="20"/>
  <c r="X1161" i="20"/>
  <c r="X1160" i="20"/>
  <c r="AB1140" i="20"/>
  <c r="AB1139" i="20"/>
  <c r="X1125" i="20"/>
  <c r="T1117" i="20"/>
  <c r="AB1109" i="20"/>
  <c r="AB1096" i="20"/>
  <c r="T1064" i="20"/>
  <c r="T1059" i="20"/>
  <c r="T1049" i="20"/>
  <c r="X1049" i="20"/>
  <c r="AB997" i="20"/>
  <c r="X988" i="20"/>
  <c r="AB908" i="20"/>
  <c r="T908" i="20"/>
  <c r="X908" i="20"/>
  <c r="X841" i="20"/>
  <c r="T841" i="20"/>
  <c r="X1208" i="20"/>
  <c r="T1197" i="20"/>
  <c r="AB1187" i="20"/>
  <c r="X1176" i="20"/>
  <c r="X1168" i="20"/>
  <c r="AB1148" i="20"/>
  <c r="AB1147" i="20"/>
  <c r="X1133" i="20"/>
  <c r="X1107" i="20"/>
  <c r="AB1101" i="20"/>
  <c r="AB1088" i="20"/>
  <c r="X1040" i="20"/>
  <c r="AB1035" i="20"/>
  <c r="AB1030" i="20"/>
  <c r="X777" i="20"/>
  <c r="T777" i="20"/>
  <c r="V682" i="26"/>
  <c r="V646" i="26"/>
  <c r="V562" i="26"/>
  <c r="V558" i="26"/>
  <c r="V554" i="26"/>
  <c r="V546" i="26"/>
  <c r="V446" i="26"/>
  <c r="X1141" i="20"/>
  <c r="T1133" i="20"/>
  <c r="AB1120" i="20"/>
  <c r="T1107" i="20"/>
  <c r="X1101" i="20"/>
  <c r="AB1093" i="20"/>
  <c r="AB1080" i="20"/>
  <c r="X1030" i="20"/>
  <c r="AB1009" i="20"/>
  <c r="T995" i="20"/>
  <c r="T985" i="20"/>
  <c r="X985" i="20"/>
  <c r="V877" i="26"/>
  <c r="T1189" i="20"/>
  <c r="X1149" i="20"/>
  <c r="T1141" i="20"/>
  <c r="X1120" i="20"/>
  <c r="X1093" i="20"/>
  <c r="X1091" i="20"/>
  <c r="AB1085" i="20"/>
  <c r="AB1042" i="20"/>
  <c r="X1028" i="20"/>
  <c r="AB1028" i="20"/>
  <c r="X976" i="20"/>
  <c r="AB966" i="20"/>
  <c r="X945" i="20"/>
  <c r="T945" i="20"/>
  <c r="T910" i="20"/>
  <c r="AB910" i="20"/>
  <c r="X881" i="20"/>
  <c r="T881" i="20"/>
  <c r="AB1208" i="20"/>
  <c r="AB1193" i="20"/>
  <c r="AB1176" i="20"/>
  <c r="AB1172" i="20"/>
  <c r="AB1171" i="20"/>
  <c r="T1149" i="20"/>
  <c r="AB1137" i="20"/>
  <c r="AB1136" i="20"/>
  <c r="X1129" i="20"/>
  <c r="AB1115" i="20"/>
  <c r="T1096" i="20"/>
  <c r="T1091" i="20"/>
  <c r="X1085" i="20"/>
  <c r="X1083" i="20"/>
  <c r="AB1077" i="20"/>
  <c r="AB1064" i="20"/>
  <c r="AB1045" i="20"/>
  <c r="X1004" i="20"/>
  <c r="X1002" i="20"/>
  <c r="X969" i="20"/>
  <c r="X966" i="20"/>
  <c r="X906" i="20"/>
  <c r="AB906" i="20"/>
  <c r="V986" i="26"/>
  <c r="V622" i="26"/>
  <c r="V618" i="26"/>
  <c r="V570" i="26"/>
  <c r="AB1204" i="20"/>
  <c r="AB1203" i="20"/>
  <c r="X1193" i="20"/>
  <c r="T1191" i="20"/>
  <c r="AB1189" i="20"/>
  <c r="X1187" i="20"/>
  <c r="T1172" i="20"/>
  <c r="X1147" i="20"/>
  <c r="AB1145" i="20"/>
  <c r="X1137" i="20"/>
  <c r="T1088" i="20"/>
  <c r="T1083" i="20"/>
  <c r="X1075" i="20"/>
  <c r="T1035" i="20"/>
  <c r="T969" i="20"/>
  <c r="X964" i="20"/>
  <c r="AB964" i="20"/>
  <c r="V972" i="26"/>
  <c r="AC730" i="26"/>
  <c r="V698" i="26"/>
  <c r="V626" i="26"/>
  <c r="V602" i="26"/>
  <c r="V464" i="26"/>
  <c r="T1204" i="20"/>
  <c r="X1145" i="20"/>
  <c r="T1080" i="20"/>
  <c r="T1075" i="20"/>
  <c r="T941" i="20"/>
  <c r="AB941" i="20"/>
  <c r="T877" i="20"/>
  <c r="AB877" i="20"/>
  <c r="AB836" i="20"/>
  <c r="T836" i="20"/>
  <c r="X836" i="20"/>
  <c r="T768" i="20"/>
  <c r="X446" i="20"/>
  <c r="AB446" i="20"/>
  <c r="AB251" i="20"/>
  <c r="X251" i="20"/>
  <c r="T97" i="20"/>
  <c r="X97" i="20"/>
  <c r="X753" i="20"/>
  <c r="AB753" i="20"/>
  <c r="AB721" i="20"/>
  <c r="X721" i="20"/>
  <c r="AB689" i="20"/>
  <c r="X689" i="20"/>
  <c r="AB1040" i="20"/>
  <c r="T1018" i="20"/>
  <c r="X997" i="20"/>
  <c r="AB976" i="20"/>
  <c r="T954" i="20"/>
  <c r="X950" i="20"/>
  <c r="T946" i="20"/>
  <c r="AB929" i="20"/>
  <c r="X925" i="20"/>
  <c r="X886" i="20"/>
  <c r="T882" i="20"/>
  <c r="AB865" i="20"/>
  <c r="X861" i="20"/>
  <c r="T825" i="20"/>
  <c r="T820" i="20"/>
  <c r="X814" i="20"/>
  <c r="X812" i="20"/>
  <c r="AB806" i="20"/>
  <c r="AB793" i="20"/>
  <c r="T1042" i="20"/>
  <c r="X1021" i="20"/>
  <c r="AB1000" i="20"/>
  <c r="T978" i="20"/>
  <c r="X957" i="20"/>
  <c r="AB937" i="20"/>
  <c r="X933" i="20"/>
  <c r="X894" i="20"/>
  <c r="T890" i="20"/>
  <c r="AB873" i="20"/>
  <c r="X869" i="20"/>
  <c r="AB849" i="20"/>
  <c r="AB798" i="20"/>
  <c r="AB785" i="20"/>
  <c r="T731" i="20"/>
  <c r="AB731" i="20"/>
  <c r="T699" i="20"/>
  <c r="AB699" i="20"/>
  <c r="T651" i="20"/>
  <c r="AB651" i="20"/>
  <c r="X1045" i="20"/>
  <c r="T1002" i="20"/>
  <c r="X981" i="20"/>
  <c r="AB945" i="20"/>
  <c r="X941" i="20"/>
  <c r="X902" i="20"/>
  <c r="T898" i="20"/>
  <c r="AB881" i="20"/>
  <c r="X877" i="20"/>
  <c r="AB854" i="20"/>
  <c r="AB841" i="20"/>
  <c r="X798" i="20"/>
  <c r="AB790" i="20"/>
  <c r="AB777" i="20"/>
  <c r="AB1048" i="20"/>
  <c r="T1026" i="20"/>
  <c r="AB984" i="20"/>
  <c r="T962" i="20"/>
  <c r="X910" i="20"/>
  <c r="T906" i="20"/>
  <c r="X892" i="20"/>
  <c r="X854" i="20"/>
  <c r="X852" i="20"/>
  <c r="AB846" i="20"/>
  <c r="X790" i="20"/>
  <c r="AB782" i="20"/>
  <c r="T772" i="20"/>
  <c r="X1029" i="20"/>
  <c r="AB1008" i="20"/>
  <c r="X965" i="20"/>
  <c r="AB897" i="20"/>
  <c r="AB894" i="20"/>
  <c r="X893" i="20"/>
  <c r="T852" i="20"/>
  <c r="X846" i="20"/>
  <c r="X844" i="20"/>
  <c r="AB838" i="20"/>
  <c r="AB825" i="20"/>
  <c r="T793" i="20"/>
  <c r="X782" i="20"/>
  <c r="AB774" i="20"/>
  <c r="AB763" i="20"/>
  <c r="T754" i="20"/>
  <c r="X745" i="20"/>
  <c r="T737" i="20"/>
  <c r="AB723" i="20"/>
  <c r="X722" i="20"/>
  <c r="X713" i="20"/>
  <c r="AB691" i="20"/>
  <c r="X690" i="20"/>
  <c r="X681" i="20"/>
  <c r="X573" i="20"/>
  <c r="AB573" i="20"/>
  <c r="AB768" i="20"/>
  <c r="T528" i="20"/>
  <c r="AB528" i="20"/>
  <c r="X145" i="20"/>
  <c r="T145" i="20"/>
  <c r="T81" i="20"/>
  <c r="X81" i="20"/>
  <c r="X772" i="20"/>
  <c r="X762" i="20"/>
  <c r="AB747" i="20"/>
  <c r="X746" i="20"/>
  <c r="X737" i="20"/>
  <c r="T729" i="20"/>
  <c r="AB715" i="20"/>
  <c r="X714" i="20"/>
  <c r="X705" i="20"/>
  <c r="T697" i="20"/>
  <c r="AB683" i="20"/>
  <c r="X682" i="20"/>
  <c r="X667" i="20"/>
  <c r="X665" i="20"/>
  <c r="T649" i="20"/>
  <c r="T641" i="20"/>
  <c r="T633" i="20"/>
  <c r="T625" i="20"/>
  <c r="T617" i="20"/>
  <c r="T609" i="20"/>
  <c r="T601" i="20"/>
  <c r="T593" i="20"/>
  <c r="T585" i="20"/>
  <c r="X566" i="20"/>
  <c r="T554" i="20"/>
  <c r="AB554" i="20"/>
  <c r="X770" i="20"/>
  <c r="T753" i="20"/>
  <c r="X731" i="20"/>
  <c r="X699" i="20"/>
  <c r="X657" i="20"/>
  <c r="X550" i="20"/>
  <c r="T538" i="20"/>
  <c r="X538" i="20"/>
  <c r="AB519" i="20"/>
  <c r="X510" i="20"/>
  <c r="AB510" i="20"/>
  <c r="T770" i="20"/>
  <c r="T721" i="20"/>
  <c r="T689" i="20"/>
  <c r="T675" i="20"/>
  <c r="AB675" i="20"/>
  <c r="X651" i="20"/>
  <c r="X643" i="20"/>
  <c r="X635" i="20"/>
  <c r="X627" i="20"/>
  <c r="X619" i="20"/>
  <c r="X611" i="20"/>
  <c r="X603" i="20"/>
  <c r="X595" i="20"/>
  <c r="T423" i="20"/>
  <c r="AB423" i="20"/>
  <c r="T738" i="20"/>
  <c r="X723" i="20"/>
  <c r="T706" i="20"/>
  <c r="X691" i="20"/>
  <c r="T667" i="20"/>
  <c r="AB667" i="20"/>
  <c r="T643" i="20"/>
  <c r="T635" i="20"/>
  <c r="T627" i="20"/>
  <c r="T619" i="20"/>
  <c r="T611" i="20"/>
  <c r="T603" i="20"/>
  <c r="T595" i="20"/>
  <c r="T576" i="20"/>
  <c r="X773" i="20"/>
  <c r="T745" i="20"/>
  <c r="T713" i="20"/>
  <c r="T681" i="20"/>
  <c r="T659" i="20"/>
  <c r="AB659" i="20"/>
  <c r="T573" i="20"/>
  <c r="X534" i="20"/>
  <c r="AB534" i="20"/>
  <c r="X528" i="20"/>
  <c r="X494" i="20"/>
  <c r="AB494" i="20"/>
  <c r="AB560" i="20"/>
  <c r="T558" i="20"/>
  <c r="T535" i="20"/>
  <c r="AB522" i="20"/>
  <c r="AB485" i="20"/>
  <c r="T469" i="20"/>
  <c r="T462" i="20"/>
  <c r="T455" i="20"/>
  <c r="T269" i="20"/>
  <c r="AB269" i="20"/>
  <c r="X585" i="20"/>
  <c r="AB577" i="20"/>
  <c r="X546" i="20"/>
  <c r="AB544" i="20"/>
  <c r="AB501" i="20"/>
  <c r="T485" i="20"/>
  <c r="T478" i="20"/>
  <c r="T471" i="20"/>
  <c r="AB462" i="20"/>
  <c r="X442" i="20"/>
  <c r="T253" i="20"/>
  <c r="AB253" i="20"/>
  <c r="AB588" i="20"/>
  <c r="T566" i="20"/>
  <c r="T534" i="20"/>
  <c r="AB518" i="20"/>
  <c r="AB517" i="20"/>
  <c r="X487" i="20"/>
  <c r="X569" i="20"/>
  <c r="T501" i="20"/>
  <c r="T494" i="20"/>
  <c r="T487" i="20"/>
  <c r="AB478" i="20"/>
  <c r="X463" i="20"/>
  <c r="AB453" i="20"/>
  <c r="AB397" i="20"/>
  <c r="T550" i="20"/>
  <c r="X519" i="20"/>
  <c r="X503" i="20"/>
  <c r="AB431" i="20"/>
  <c r="X423" i="20"/>
  <c r="T574" i="20"/>
  <c r="X553" i="20"/>
  <c r="X527" i="20"/>
  <c r="T519" i="20"/>
  <c r="T510" i="20"/>
  <c r="T503" i="20"/>
  <c r="X479" i="20"/>
  <c r="AB469" i="20"/>
  <c r="T453" i="20"/>
  <c r="T446" i="20"/>
  <c r="X438" i="20"/>
  <c r="X428" i="20"/>
  <c r="T428" i="20"/>
  <c r="X412" i="20"/>
  <c r="T403" i="20"/>
  <c r="X396" i="20"/>
  <c r="T387" i="20"/>
  <c r="X380" i="20"/>
  <c r="X373" i="20"/>
  <c r="T371" i="20"/>
  <c r="X364" i="20"/>
  <c r="X357" i="20"/>
  <c r="X325" i="20"/>
  <c r="X293" i="20"/>
  <c r="T261" i="20"/>
  <c r="AB261" i="20"/>
  <c r="X431" i="20"/>
  <c r="AB403" i="20"/>
  <c r="AB402" i="20"/>
  <c r="AB387" i="20"/>
  <c r="AB386" i="20"/>
  <c r="AB371" i="20"/>
  <c r="AB370" i="20"/>
  <c r="T300" i="20"/>
  <c r="X285" i="20"/>
  <c r="T267" i="20"/>
  <c r="X137" i="20"/>
  <c r="T137" i="20"/>
  <c r="AB357" i="20"/>
  <c r="X356" i="20"/>
  <c r="X347" i="20"/>
  <c r="T339" i="20"/>
  <c r="AB325" i="20"/>
  <c r="X324" i="20"/>
  <c r="X315" i="20"/>
  <c r="T307" i="20"/>
  <c r="AB293" i="20"/>
  <c r="X292" i="20"/>
  <c r="X277" i="20"/>
  <c r="X275" i="20"/>
  <c r="T259" i="20"/>
  <c r="T402" i="20"/>
  <c r="X397" i="20"/>
  <c r="T386" i="20"/>
  <c r="X381" i="20"/>
  <c r="T370" i="20"/>
  <c r="X365" i="20"/>
  <c r="T356" i="20"/>
  <c r="T324" i="20"/>
  <c r="T292" i="20"/>
  <c r="X269" i="20"/>
  <c r="T251" i="20"/>
  <c r="X177" i="20"/>
  <c r="T177" i="20"/>
  <c r="T404" i="20"/>
  <c r="T388" i="20"/>
  <c r="AB349" i="20"/>
  <c r="X348" i="20"/>
  <c r="X339" i="20"/>
  <c r="X316" i="20"/>
  <c r="T285" i="20"/>
  <c r="AB285" i="20"/>
  <c r="X169" i="20"/>
  <c r="T169" i="20"/>
  <c r="T436" i="20"/>
  <c r="AB426" i="20"/>
  <c r="T419" i="20"/>
  <c r="T348" i="20"/>
  <c r="X333" i="20"/>
  <c r="T316" i="20"/>
  <c r="X301" i="20"/>
  <c r="T277" i="20"/>
  <c r="AB277" i="20"/>
  <c r="X253" i="20"/>
  <c r="AB235" i="20"/>
  <c r="AB219" i="20"/>
  <c r="AB203" i="20"/>
  <c r="AB187" i="20"/>
  <c r="AB158" i="20"/>
  <c r="AB153" i="20"/>
  <c r="AB121" i="20"/>
  <c r="T89" i="20"/>
  <c r="X89" i="20"/>
  <c r="AB57" i="20"/>
  <c r="X248" i="20"/>
  <c r="X246" i="20"/>
  <c r="T235" i="20"/>
  <c r="X233" i="20"/>
  <c r="X230" i="20"/>
  <c r="T219" i="20"/>
  <c r="X217" i="20"/>
  <c r="X214" i="20"/>
  <c r="T203" i="20"/>
  <c r="X201" i="20"/>
  <c r="X198" i="20"/>
  <c r="T187" i="20"/>
  <c r="X185" i="20"/>
  <c r="X182" i="20"/>
  <c r="AB177" i="20"/>
  <c r="T161" i="20"/>
  <c r="AB150" i="20"/>
  <c r="AB145" i="20"/>
  <c r="T129" i="20"/>
  <c r="AB105" i="20"/>
  <c r="T73" i="20"/>
  <c r="X73" i="20"/>
  <c r="AB41" i="20"/>
  <c r="AB244" i="20"/>
  <c r="AB228" i="20"/>
  <c r="X150" i="20"/>
  <c r="AB97" i="20"/>
  <c r="T65" i="20"/>
  <c r="X65" i="20"/>
  <c r="T25" i="20"/>
  <c r="X25" i="20"/>
  <c r="AB169" i="20"/>
  <c r="AB137" i="20"/>
  <c r="T121" i="20"/>
  <c r="X121" i="20"/>
  <c r="T57" i="20"/>
  <c r="X57" i="20"/>
  <c r="T113" i="20"/>
  <c r="X113" i="20"/>
  <c r="AB81" i="20"/>
  <c r="T49" i="20"/>
  <c r="X49" i="20"/>
  <c r="T33" i="20"/>
  <c r="X33" i="20"/>
  <c r="AB233" i="20"/>
  <c r="AB217" i="20"/>
  <c r="AB201" i="20"/>
  <c r="AB185" i="20"/>
  <c r="AB166" i="20"/>
  <c r="AB161" i="20"/>
  <c r="AB134" i="20"/>
  <c r="AB129" i="20"/>
  <c r="T105" i="20"/>
  <c r="X105" i="20"/>
  <c r="AB73" i="20"/>
  <c r="T41" i="20"/>
  <c r="X41" i="20"/>
  <c r="X30" i="20"/>
  <c r="V948" i="26"/>
  <c r="AC714" i="26"/>
  <c r="V630" i="26"/>
  <c r="V1062" i="26"/>
  <c r="V956" i="26"/>
  <c r="V666" i="26"/>
  <c r="V662" i="26"/>
  <c r="V634" i="26"/>
  <c r="V964" i="26"/>
  <c r="V1098" i="26"/>
  <c r="V901" i="26"/>
  <c r="V854" i="26"/>
  <c r="V550" i="26"/>
  <c r="V542" i="26"/>
  <c r="V578" i="26"/>
  <c r="V610" i="26"/>
  <c r="V598" i="26"/>
  <c r="V538" i="26"/>
  <c r="V534" i="26"/>
  <c r="V508" i="26"/>
  <c r="V460" i="26"/>
  <c r="AC286" i="26"/>
  <c r="V186" i="26"/>
  <c r="V476" i="26"/>
  <c r="V190" i="26"/>
  <c r="AC706" i="26"/>
  <c r="V658" i="26"/>
  <c r="V654" i="26"/>
  <c r="V574" i="26"/>
  <c r="V480" i="26"/>
  <c r="V194" i="26"/>
  <c r="V496" i="26"/>
  <c r="Y1212" i="26"/>
  <c r="Y1213" i="26"/>
  <c r="V1213" i="26"/>
  <c r="R1207" i="26"/>
  <c r="R1203" i="26"/>
  <c r="R1199" i="26"/>
  <c r="R1195" i="26"/>
  <c r="R1191" i="26"/>
  <c r="R1187" i="26"/>
  <c r="R1183" i="26"/>
  <c r="R1179" i="26"/>
  <c r="R1175" i="26"/>
  <c r="R1171" i="26"/>
  <c r="R1167" i="26"/>
  <c r="R1163" i="26"/>
  <c r="R1159" i="26"/>
  <c r="R1155" i="26"/>
  <c r="Y1193" i="26"/>
  <c r="Y1189" i="26"/>
  <c r="Y1185" i="26"/>
  <c r="Y1181" i="26"/>
  <c r="Y1177" i="26"/>
  <c r="Y1173" i="26"/>
  <c r="Y1206" i="26"/>
  <c r="Y1202" i="26"/>
  <c r="Y1198" i="26"/>
  <c r="Y1194" i="26"/>
  <c r="Y1190" i="26"/>
  <c r="Y1186" i="26"/>
  <c r="Y1182" i="26"/>
  <c r="Y1178" i="26"/>
  <c r="Y1174" i="26"/>
  <c r="Y1170" i="26"/>
  <c r="Y1166" i="26"/>
  <c r="Y1162" i="26"/>
  <c r="Y1158" i="26"/>
  <c r="V1206" i="26"/>
  <c r="V1202" i="26"/>
  <c r="V1198" i="26"/>
  <c r="V1194" i="26"/>
  <c r="V1190" i="26"/>
  <c r="V1186" i="26"/>
  <c r="V1182" i="26"/>
  <c r="V1178" i="26"/>
  <c r="V1174" i="26"/>
  <c r="V1170" i="26"/>
  <c r="V1166" i="26"/>
  <c r="V1162" i="26"/>
  <c r="V1158" i="26"/>
  <c r="R1005" i="26"/>
  <c r="Y1005" i="26"/>
  <c r="R1154" i="26"/>
  <c r="R1150" i="26"/>
  <c r="AC1146" i="26"/>
  <c r="AC1138" i="26"/>
  <c r="AC1130" i="26"/>
  <c r="AC1122" i="26"/>
  <c r="AC1114" i="26"/>
  <c r="AC1106" i="26"/>
  <c r="V1102" i="26"/>
  <c r="R1085" i="26"/>
  <c r="R1082" i="26"/>
  <c r="V1081" i="26"/>
  <c r="AC1074" i="26"/>
  <c r="R1070" i="26"/>
  <c r="V1069" i="26"/>
  <c r="R1057" i="26"/>
  <c r="AC997" i="26"/>
  <c r="AC1148" i="26"/>
  <c r="AC1141" i="26"/>
  <c r="AC1133" i="26"/>
  <c r="AC1125" i="26"/>
  <c r="AC1117" i="26"/>
  <c r="AC1109" i="26"/>
  <c r="R1105" i="26"/>
  <c r="Y1078" i="26"/>
  <c r="R1073" i="26"/>
  <c r="R1011" i="26"/>
  <c r="V1011" i="26"/>
  <c r="V997" i="26"/>
  <c r="R989" i="26"/>
  <c r="Y989" i="26"/>
  <c r="R896" i="26"/>
  <c r="Y896" i="26"/>
  <c r="Y660" i="26"/>
  <c r="R660" i="26"/>
  <c r="V660" i="26"/>
  <c r="V1141" i="26"/>
  <c r="V1133" i="26"/>
  <c r="V1125" i="26"/>
  <c r="V1117" i="26"/>
  <c r="V1109" i="26"/>
  <c r="AC1077" i="26"/>
  <c r="R1013" i="26"/>
  <c r="Y1013" i="26"/>
  <c r="R974" i="26"/>
  <c r="V974" i="26"/>
  <c r="Y974" i="26"/>
  <c r="Y972" i="26"/>
  <c r="R972" i="26"/>
  <c r="R966" i="26"/>
  <c r="V966" i="26"/>
  <c r="Y966" i="26"/>
  <c r="Y964" i="26"/>
  <c r="R964" i="26"/>
  <c r="R958" i="26"/>
  <c r="V958" i="26"/>
  <c r="Y958" i="26"/>
  <c r="Y956" i="26"/>
  <c r="R956" i="26"/>
  <c r="R950" i="26"/>
  <c r="V950" i="26"/>
  <c r="Y950" i="26"/>
  <c r="Y948" i="26"/>
  <c r="R948" i="26"/>
  <c r="R942" i="26"/>
  <c r="V942" i="26"/>
  <c r="Y942" i="26"/>
  <c r="Y940" i="26"/>
  <c r="R940" i="26"/>
  <c r="R934" i="26"/>
  <c r="V934" i="26"/>
  <c r="Y934" i="26"/>
  <c r="Y932" i="26"/>
  <c r="R932" i="26"/>
  <c r="R898" i="26"/>
  <c r="V898" i="26"/>
  <c r="Y898" i="26"/>
  <c r="AC1102" i="26"/>
  <c r="AC1097" i="26"/>
  <c r="R1081" i="26"/>
  <c r="V1077" i="26"/>
  <c r="R1069" i="26"/>
  <c r="AC1061" i="26"/>
  <c r="AC1005" i="26"/>
  <c r="R995" i="26"/>
  <c r="V995" i="26"/>
  <c r="R902" i="26"/>
  <c r="Y902" i="26"/>
  <c r="V902" i="26"/>
  <c r="Y838" i="26"/>
  <c r="R838" i="26"/>
  <c r="Y1153" i="26"/>
  <c r="Y1149" i="26"/>
  <c r="Y1146" i="26"/>
  <c r="Y1138" i="26"/>
  <c r="Y1130" i="26"/>
  <c r="Y1122" i="26"/>
  <c r="Y1114" i="26"/>
  <c r="Y1106" i="26"/>
  <c r="Y1074" i="26"/>
  <c r="V1005" i="26"/>
  <c r="R997" i="26"/>
  <c r="Y997" i="26"/>
  <c r="Y1141" i="26"/>
  <c r="Y1133" i="26"/>
  <c r="Y1125" i="26"/>
  <c r="Y1117" i="26"/>
  <c r="Y1109" i="26"/>
  <c r="V1106" i="26"/>
  <c r="AC1105" i="26"/>
  <c r="Y1094" i="26"/>
  <c r="V1085" i="26"/>
  <c r="AC1078" i="26"/>
  <c r="V1074" i="26"/>
  <c r="AC1073" i="26"/>
  <c r="V1057" i="26"/>
  <c r="AC989" i="26"/>
  <c r="AC972" i="26"/>
  <c r="AC964" i="26"/>
  <c r="AC956" i="26"/>
  <c r="AC948" i="26"/>
  <c r="AC940" i="26"/>
  <c r="AC932" i="26"/>
  <c r="R928" i="26"/>
  <c r="Y928" i="26"/>
  <c r="V1148" i="26"/>
  <c r="V1105" i="26"/>
  <c r="AC1098" i="26"/>
  <c r="R1077" i="26"/>
  <c r="V1073" i="26"/>
  <c r="AC1062" i="26"/>
  <c r="AC1013" i="26"/>
  <c r="R1003" i="26"/>
  <c r="V1003" i="26"/>
  <c r="AC995" i="26"/>
  <c r="V989" i="26"/>
  <c r="R985" i="26"/>
  <c r="V985" i="26"/>
  <c r="R978" i="26"/>
  <c r="V978" i="26"/>
  <c r="Y978" i="26"/>
  <c r="Y976" i="26"/>
  <c r="R976" i="26"/>
  <c r="AC974" i="26"/>
  <c r="R970" i="26"/>
  <c r="V970" i="26"/>
  <c r="Y970" i="26"/>
  <c r="Y968" i="26"/>
  <c r="R968" i="26"/>
  <c r="AC966" i="26"/>
  <c r="R962" i="26"/>
  <c r="V962" i="26"/>
  <c r="Y962" i="26"/>
  <c r="Y960" i="26"/>
  <c r="R960" i="26"/>
  <c r="AC958" i="26"/>
  <c r="R954" i="26"/>
  <c r="V954" i="26"/>
  <c r="Y954" i="26"/>
  <c r="Y952" i="26"/>
  <c r="R952" i="26"/>
  <c r="AC950" i="26"/>
  <c r="R946" i="26"/>
  <c r="V946" i="26"/>
  <c r="Y946" i="26"/>
  <c r="Y944" i="26"/>
  <c r="R944" i="26"/>
  <c r="AC942" i="26"/>
  <c r="R938" i="26"/>
  <c r="V938" i="26"/>
  <c r="Y938" i="26"/>
  <c r="Y936" i="26"/>
  <c r="R936" i="26"/>
  <c r="AC934" i="26"/>
  <c r="R930" i="26"/>
  <c r="V930" i="26"/>
  <c r="Y930" i="26"/>
  <c r="R876" i="26"/>
  <c r="Y876" i="26"/>
  <c r="R497" i="26"/>
  <c r="V497" i="26"/>
  <c r="Y497" i="26"/>
  <c r="V281" i="26"/>
  <c r="R281" i="26"/>
  <c r="Y281" i="26"/>
  <c r="R141" i="26"/>
  <c r="V141" i="26"/>
  <c r="Y141" i="26"/>
  <c r="R987" i="26"/>
  <c r="Y987" i="26"/>
  <c r="R924" i="26"/>
  <c r="Y924" i="26"/>
  <c r="V861" i="26"/>
  <c r="Y861" i="26"/>
  <c r="R710" i="26"/>
  <c r="Y710" i="26"/>
  <c r="Y664" i="26"/>
  <c r="R664" i="26"/>
  <c r="V664" i="26"/>
  <c r="R983" i="26"/>
  <c r="Y983" i="26"/>
  <c r="AC928" i="26"/>
  <c r="R892" i="26"/>
  <c r="Y892" i="26"/>
  <c r="R864" i="26"/>
  <c r="Y864" i="26"/>
  <c r="R818" i="26"/>
  <c r="Y818" i="26"/>
  <c r="R774" i="26"/>
  <c r="Y774" i="26"/>
  <c r="Y1016" i="26"/>
  <c r="R1012" i="26"/>
  <c r="Y1007" i="26"/>
  <c r="R1004" i="26"/>
  <c r="Y999" i="26"/>
  <c r="R996" i="26"/>
  <c r="Y991" i="26"/>
  <c r="R988" i="26"/>
  <c r="V928" i="26"/>
  <c r="Y912" i="26"/>
  <c r="V893" i="26"/>
  <c r="Y877" i="26"/>
  <c r="AC876" i="26"/>
  <c r="R870" i="26"/>
  <c r="Y870" i="26"/>
  <c r="V858" i="26"/>
  <c r="Y858" i="26"/>
  <c r="R986" i="26"/>
  <c r="Y986" i="26"/>
  <c r="R979" i="26"/>
  <c r="Y979" i="26"/>
  <c r="R975" i="26"/>
  <c r="Y975" i="26"/>
  <c r="R971" i="26"/>
  <c r="Y971" i="26"/>
  <c r="R967" i="26"/>
  <c r="Y967" i="26"/>
  <c r="R963" i="26"/>
  <c r="Y963" i="26"/>
  <c r="R959" i="26"/>
  <c r="Y959" i="26"/>
  <c r="R955" i="26"/>
  <c r="Y955" i="26"/>
  <c r="R951" i="26"/>
  <c r="Y951" i="26"/>
  <c r="R947" i="26"/>
  <c r="Y947" i="26"/>
  <c r="R943" i="26"/>
  <c r="Y943" i="26"/>
  <c r="R939" i="26"/>
  <c r="Y939" i="26"/>
  <c r="R935" i="26"/>
  <c r="Y935" i="26"/>
  <c r="R931" i="26"/>
  <c r="Y931" i="26"/>
  <c r="AC924" i="26"/>
  <c r="R918" i="26"/>
  <c r="Y918" i="26"/>
  <c r="R914" i="26"/>
  <c r="V914" i="26"/>
  <c r="Y914" i="26"/>
  <c r="AC902" i="26"/>
  <c r="AC896" i="26"/>
  <c r="V876" i="26"/>
  <c r="R750" i="26"/>
  <c r="Y750" i="26"/>
  <c r="V924" i="26"/>
  <c r="R908" i="26"/>
  <c r="Y908" i="26"/>
  <c r="AC908" i="26"/>
  <c r="AC898" i="26"/>
  <c r="Y880" i="26"/>
  <c r="R850" i="26"/>
  <c r="Y850" i="26"/>
  <c r="R806" i="26"/>
  <c r="V1008" i="26"/>
  <c r="V1000" i="26"/>
  <c r="V992" i="26"/>
  <c r="R982" i="26"/>
  <c r="Y982" i="26"/>
  <c r="V980" i="26"/>
  <c r="AC892" i="26"/>
  <c r="R886" i="26"/>
  <c r="Y886" i="26"/>
  <c r="R882" i="26"/>
  <c r="V882" i="26"/>
  <c r="Y882" i="26"/>
  <c r="AC864" i="26"/>
  <c r="V912" i="26"/>
  <c r="AC909" i="26"/>
  <c r="V896" i="26"/>
  <c r="AC893" i="26"/>
  <c r="V880" i="26"/>
  <c r="AC877" i="26"/>
  <c r="V864" i="26"/>
  <c r="AC861" i="26"/>
  <c r="AC858" i="26"/>
  <c r="AC850" i="26"/>
  <c r="AC818" i="26"/>
  <c r="V694" i="26"/>
  <c r="R694" i="26"/>
  <c r="Y648" i="26"/>
  <c r="R648" i="26"/>
  <c r="V648" i="26"/>
  <c r="R595" i="26"/>
  <c r="Y595" i="26"/>
  <c r="R587" i="26"/>
  <c r="Y587" i="26"/>
  <c r="R531" i="26"/>
  <c r="Y531" i="26"/>
  <c r="R523" i="26"/>
  <c r="Y523" i="26"/>
  <c r="V488" i="26"/>
  <c r="R488" i="26"/>
  <c r="Y488" i="26"/>
  <c r="R450" i="26"/>
  <c r="V450" i="26"/>
  <c r="Y450" i="26"/>
  <c r="Y866" i="26"/>
  <c r="V850" i="26"/>
  <c r="AC838" i="26"/>
  <c r="V818" i="26"/>
  <c r="AC806" i="26"/>
  <c r="AC794" i="26"/>
  <c r="Y782" i="26"/>
  <c r="AC774" i="26"/>
  <c r="Y766" i="26"/>
  <c r="V754" i="26"/>
  <c r="AC750" i="26"/>
  <c r="AC710" i="26"/>
  <c r="Y644" i="26"/>
  <c r="R644" i="26"/>
  <c r="V916" i="26"/>
  <c r="V900" i="26"/>
  <c r="V884" i="26"/>
  <c r="V868" i="26"/>
  <c r="V866" i="26"/>
  <c r="Y860" i="26"/>
  <c r="Y842" i="26"/>
  <c r="V838" i="26"/>
  <c r="AC826" i="26"/>
  <c r="Y810" i="26"/>
  <c r="V806" i="26"/>
  <c r="V794" i="26"/>
  <c r="V774" i="26"/>
  <c r="V750" i="26"/>
  <c r="AC746" i="26"/>
  <c r="AC734" i="26"/>
  <c r="AC664" i="26"/>
  <c r="Y632" i="26"/>
  <c r="R632" i="26"/>
  <c r="V632" i="26"/>
  <c r="V826" i="26"/>
  <c r="AC790" i="26"/>
  <c r="Y778" i="26"/>
  <c r="AC770" i="26"/>
  <c r="Y758" i="26"/>
  <c r="V746" i="26"/>
  <c r="AC742" i="26"/>
  <c r="Y726" i="26"/>
  <c r="V702" i="26"/>
  <c r="R702" i="26"/>
  <c r="AC694" i="26"/>
  <c r="Y628" i="26"/>
  <c r="R628" i="26"/>
  <c r="V790" i="26"/>
  <c r="V770" i="26"/>
  <c r="V742" i="26"/>
  <c r="Y680" i="26"/>
  <c r="R680" i="26"/>
  <c r="V680" i="26"/>
  <c r="AC648" i="26"/>
  <c r="Y616" i="26"/>
  <c r="R616" i="26"/>
  <c r="V616" i="26"/>
  <c r="R563" i="26"/>
  <c r="Y563" i="26"/>
  <c r="R555" i="26"/>
  <c r="Y555" i="26"/>
  <c r="AC857" i="26"/>
  <c r="V834" i="26"/>
  <c r="AC822" i="26"/>
  <c r="V802" i="26"/>
  <c r="AC782" i="26"/>
  <c r="AC766" i="26"/>
  <c r="V686" i="26"/>
  <c r="R686" i="26"/>
  <c r="Y676" i="26"/>
  <c r="R676" i="26"/>
  <c r="Y612" i="26"/>
  <c r="R612" i="26"/>
  <c r="V675" i="26"/>
  <c r="V659" i="26"/>
  <c r="V643" i="26"/>
  <c r="V627" i="26"/>
  <c r="V611" i="26"/>
  <c r="AC607" i="26"/>
  <c r="R591" i="26"/>
  <c r="Y591" i="26"/>
  <c r="V579" i="26"/>
  <c r="AC575" i="26"/>
  <c r="R559" i="26"/>
  <c r="Y559" i="26"/>
  <c r="V547" i="26"/>
  <c r="AC543" i="26"/>
  <c r="R527" i="26"/>
  <c r="Y527" i="26"/>
  <c r="Y735" i="26"/>
  <c r="V732" i="26"/>
  <c r="AC731" i="26"/>
  <c r="Y727" i="26"/>
  <c r="V724" i="26"/>
  <c r="AC723" i="26"/>
  <c r="Y719" i="26"/>
  <c r="V716" i="26"/>
  <c r="AC715" i="26"/>
  <c r="Y711" i="26"/>
  <c r="V708" i="26"/>
  <c r="AC707" i="26"/>
  <c r="Y703" i="26"/>
  <c r="V700" i="26"/>
  <c r="AC699" i="26"/>
  <c r="AC698" i="26"/>
  <c r="Y695" i="26"/>
  <c r="V692" i="26"/>
  <c r="AC691" i="26"/>
  <c r="AC690" i="26"/>
  <c r="Y687" i="26"/>
  <c r="V684" i="26"/>
  <c r="AC683" i="26"/>
  <c r="AC682" i="26"/>
  <c r="R672" i="26"/>
  <c r="R656" i="26"/>
  <c r="R640" i="26"/>
  <c r="R624" i="26"/>
  <c r="V623" i="26"/>
  <c r="R604" i="26"/>
  <c r="V603" i="26"/>
  <c r="AC599" i="26"/>
  <c r="R583" i="26"/>
  <c r="Y583" i="26"/>
  <c r="V571" i="26"/>
  <c r="AC567" i="26"/>
  <c r="R551" i="26"/>
  <c r="Y551" i="26"/>
  <c r="V539" i="26"/>
  <c r="AC535" i="26"/>
  <c r="V734" i="26"/>
  <c r="R732" i="26"/>
  <c r="V726" i="26"/>
  <c r="R724" i="26"/>
  <c r="V718" i="26"/>
  <c r="R716" i="26"/>
  <c r="V710" i="26"/>
  <c r="R708" i="26"/>
  <c r="R700" i="26"/>
  <c r="R692" i="26"/>
  <c r="R684" i="26"/>
  <c r="AC676" i="26"/>
  <c r="Y675" i="26"/>
  <c r="AC660" i="26"/>
  <c r="Y659" i="26"/>
  <c r="AC644" i="26"/>
  <c r="Y643" i="26"/>
  <c r="AC628" i="26"/>
  <c r="Y627" i="26"/>
  <c r="AC612" i="26"/>
  <c r="R611" i="26"/>
  <c r="Y611" i="26"/>
  <c r="R600" i="26"/>
  <c r="AC595" i="26"/>
  <c r="R579" i="26"/>
  <c r="Y579" i="26"/>
  <c r="AC563" i="26"/>
  <c r="R547" i="26"/>
  <c r="Y547" i="26"/>
  <c r="AC531" i="26"/>
  <c r="R607" i="26"/>
  <c r="Y607" i="26"/>
  <c r="V595" i="26"/>
  <c r="R575" i="26"/>
  <c r="Y575" i="26"/>
  <c r="V563" i="26"/>
  <c r="R543" i="26"/>
  <c r="Y543" i="26"/>
  <c r="V531" i="26"/>
  <c r="V504" i="26"/>
  <c r="R504" i="26"/>
  <c r="Y504" i="26"/>
  <c r="R481" i="26"/>
  <c r="V481" i="26"/>
  <c r="Y481" i="26"/>
  <c r="AC672" i="26"/>
  <c r="AC656" i="26"/>
  <c r="AC640" i="26"/>
  <c r="AC624" i="26"/>
  <c r="AC604" i="26"/>
  <c r="R603" i="26"/>
  <c r="Y603" i="26"/>
  <c r="V591" i="26"/>
  <c r="AC587" i="26"/>
  <c r="R571" i="26"/>
  <c r="Y571" i="26"/>
  <c r="V559" i="26"/>
  <c r="AC555" i="26"/>
  <c r="R539" i="26"/>
  <c r="Y539" i="26"/>
  <c r="V527" i="26"/>
  <c r="AC523" i="26"/>
  <c r="R516" i="26"/>
  <c r="Y516" i="26"/>
  <c r="AC735" i="26"/>
  <c r="Y731" i="26"/>
  <c r="AC727" i="26"/>
  <c r="Y723" i="26"/>
  <c r="AC719" i="26"/>
  <c r="Y715" i="26"/>
  <c r="AC711" i="26"/>
  <c r="Y707" i="26"/>
  <c r="AC703" i="26"/>
  <c r="Y699" i="26"/>
  <c r="AC695" i="26"/>
  <c r="Y691" i="26"/>
  <c r="AC687" i="26"/>
  <c r="Y683" i="26"/>
  <c r="V679" i="26"/>
  <c r="V663" i="26"/>
  <c r="AC600" i="26"/>
  <c r="R599" i="26"/>
  <c r="Y599" i="26"/>
  <c r="V587" i="26"/>
  <c r="R567" i="26"/>
  <c r="Y567" i="26"/>
  <c r="V555" i="26"/>
  <c r="AC551" i="26"/>
  <c r="R535" i="26"/>
  <c r="Y535" i="26"/>
  <c r="V523" i="26"/>
  <c r="AC434" i="26"/>
  <c r="AC450" i="26"/>
  <c r="Y477" i="26"/>
  <c r="AC476" i="26"/>
  <c r="AC469" i="26"/>
  <c r="Y468" i="26"/>
  <c r="Y461" i="26"/>
  <c r="AC460" i="26"/>
  <c r="R449" i="26"/>
  <c r="Y449" i="26"/>
  <c r="Y445" i="26"/>
  <c r="R428" i="26"/>
  <c r="Y428" i="26"/>
  <c r="AC428" i="26"/>
  <c r="R290" i="26"/>
  <c r="Y290" i="26"/>
  <c r="AC290" i="26"/>
  <c r="AC521" i="26"/>
  <c r="Y517" i="26"/>
  <c r="AC513" i="26"/>
  <c r="R500" i="26"/>
  <c r="R484" i="26"/>
  <c r="R468" i="26"/>
  <c r="R329" i="26"/>
  <c r="V329" i="26"/>
  <c r="Y329" i="26"/>
  <c r="V516" i="26"/>
  <c r="AC504" i="26"/>
  <c r="AC497" i="26"/>
  <c r="AC488" i="26"/>
  <c r="AC481" i="26"/>
  <c r="R434" i="26"/>
  <c r="V434" i="26"/>
  <c r="Y434" i="26"/>
  <c r="AC509" i="26"/>
  <c r="Y508" i="26"/>
  <c r="Y501" i="26"/>
  <c r="AC500" i="26"/>
  <c r="AC493" i="26"/>
  <c r="Y492" i="26"/>
  <c r="Y485" i="26"/>
  <c r="AC484" i="26"/>
  <c r="AC477" i="26"/>
  <c r="Y476" i="26"/>
  <c r="Y469" i="26"/>
  <c r="AC468" i="26"/>
  <c r="AC461" i="26"/>
  <c r="Y460" i="26"/>
  <c r="R444" i="26"/>
  <c r="Y444" i="26"/>
  <c r="R417" i="26"/>
  <c r="V416" i="26"/>
  <c r="R409" i="26"/>
  <c r="V408" i="26"/>
  <c r="R401" i="26"/>
  <c r="V400" i="26"/>
  <c r="R393" i="26"/>
  <c r="V392" i="26"/>
  <c r="R385" i="26"/>
  <c r="V384" i="26"/>
  <c r="R377" i="26"/>
  <c r="V376" i="26"/>
  <c r="R369" i="26"/>
  <c r="V368" i="26"/>
  <c r="R361" i="26"/>
  <c r="V360" i="26"/>
  <c r="R353" i="26"/>
  <c r="V352" i="26"/>
  <c r="R345" i="26"/>
  <c r="V344" i="26"/>
  <c r="R337" i="26"/>
  <c r="V336" i="26"/>
  <c r="Y325" i="26"/>
  <c r="AC324" i="26"/>
  <c r="AC317" i="26"/>
  <c r="Y316" i="26"/>
  <c r="Y309" i="26"/>
  <c r="AC308" i="26"/>
  <c r="AC301" i="26"/>
  <c r="Y300" i="26"/>
  <c r="R285" i="26"/>
  <c r="Y285" i="26"/>
  <c r="V444" i="26"/>
  <c r="AC441" i="26"/>
  <c r="Y433" i="26"/>
  <c r="V428" i="26"/>
  <c r="AC425" i="26"/>
  <c r="AC329" i="26"/>
  <c r="V325" i="26"/>
  <c r="V324" i="26"/>
  <c r="V309" i="26"/>
  <c r="V286" i="26"/>
  <c r="R289" i="26"/>
  <c r="V289" i="26"/>
  <c r="R258" i="26"/>
  <c r="V258" i="26"/>
  <c r="Y258" i="26"/>
  <c r="R193" i="26"/>
  <c r="V193" i="26"/>
  <c r="Y193" i="26"/>
  <c r="V448" i="26"/>
  <c r="AC445" i="26"/>
  <c r="V432" i="26"/>
  <c r="AC429" i="26"/>
  <c r="AC420" i="26"/>
  <c r="Y416" i="26"/>
  <c r="AC412" i="26"/>
  <c r="Y408" i="26"/>
  <c r="AC404" i="26"/>
  <c r="Y400" i="26"/>
  <c r="AC396" i="26"/>
  <c r="Y392" i="26"/>
  <c r="AC388" i="26"/>
  <c r="Y384" i="26"/>
  <c r="V381" i="26"/>
  <c r="AC380" i="26"/>
  <c r="Y376" i="26"/>
  <c r="V373" i="26"/>
  <c r="AC372" i="26"/>
  <c r="Y368" i="26"/>
  <c r="V365" i="26"/>
  <c r="AC364" i="26"/>
  <c r="Y360" i="26"/>
  <c r="V357" i="26"/>
  <c r="AC356" i="26"/>
  <c r="Y352" i="26"/>
  <c r="V349" i="26"/>
  <c r="AC348" i="26"/>
  <c r="Y344" i="26"/>
  <c r="V341" i="26"/>
  <c r="AC340" i="26"/>
  <c r="Y336" i="26"/>
  <c r="V333" i="26"/>
  <c r="V332" i="26"/>
  <c r="V321" i="26"/>
  <c r="V320" i="26"/>
  <c r="V305" i="26"/>
  <c r="V290" i="26"/>
  <c r="V245" i="26"/>
  <c r="Y245" i="26"/>
  <c r="R245" i="26"/>
  <c r="R226" i="26"/>
  <c r="V226" i="26"/>
  <c r="Y226" i="26"/>
  <c r="Y198" i="26"/>
  <c r="R198" i="26"/>
  <c r="V198" i="26"/>
  <c r="AC325" i="26"/>
  <c r="AC316" i="26"/>
  <c r="AC309" i="26"/>
  <c r="AC300" i="26"/>
  <c r="AC433" i="26"/>
  <c r="V316" i="26"/>
  <c r="V300" i="26"/>
  <c r="R288" i="26"/>
  <c r="AC288" i="26"/>
  <c r="R286" i="26"/>
  <c r="Y286" i="26"/>
  <c r="AC421" i="26"/>
  <c r="AC413" i="26"/>
  <c r="AC405" i="26"/>
  <c r="AC397" i="26"/>
  <c r="AC389" i="26"/>
  <c r="AC381" i="26"/>
  <c r="AC373" i="26"/>
  <c r="AC365" i="26"/>
  <c r="AC357" i="26"/>
  <c r="AC349" i="26"/>
  <c r="AC341" i="26"/>
  <c r="AC333" i="26"/>
  <c r="AC321" i="26"/>
  <c r="AC312" i="26"/>
  <c r="AC305" i="26"/>
  <c r="V293" i="26"/>
  <c r="R292" i="26"/>
  <c r="Y292" i="26"/>
  <c r="V265" i="26"/>
  <c r="Y265" i="26"/>
  <c r="R265" i="26"/>
  <c r="R230" i="26"/>
  <c r="V230" i="26"/>
  <c r="Y230" i="26"/>
  <c r="AC285" i="26"/>
  <c r="AC282" i="26"/>
  <c r="V261" i="26"/>
  <c r="Y261" i="26"/>
  <c r="Y250" i="26"/>
  <c r="AC249" i="26"/>
  <c r="V241" i="26"/>
  <c r="Y241" i="26"/>
  <c r="AC238" i="26"/>
  <c r="AC234" i="26"/>
  <c r="Y214" i="26"/>
  <c r="AC213" i="26"/>
  <c r="Y210" i="26"/>
  <c r="AC209" i="26"/>
  <c r="Y202" i="26"/>
  <c r="R202" i="26"/>
  <c r="AC194" i="26"/>
  <c r="AC169" i="26"/>
  <c r="AC165" i="26"/>
  <c r="R145" i="26"/>
  <c r="V145" i="26"/>
  <c r="Y145" i="26"/>
  <c r="AC129" i="26"/>
  <c r="V288" i="26"/>
  <c r="AC269" i="26"/>
  <c r="AC258" i="26"/>
  <c r="V250" i="26"/>
  <c r="V237" i="26"/>
  <c r="Y237" i="26"/>
  <c r="V233" i="26"/>
  <c r="Y233" i="26"/>
  <c r="AC230" i="26"/>
  <c r="AC226" i="26"/>
  <c r="V214" i="26"/>
  <c r="V210" i="26"/>
  <c r="Y206" i="26"/>
  <c r="R206" i="26"/>
  <c r="R197" i="26"/>
  <c r="V197" i="26"/>
  <c r="Y197" i="26"/>
  <c r="AC177" i="26"/>
  <c r="AC173" i="26"/>
  <c r="R149" i="26"/>
  <c r="V149" i="26"/>
  <c r="Y149" i="26"/>
  <c r="AC133" i="26"/>
  <c r="Y266" i="26"/>
  <c r="AC265" i="26"/>
  <c r="V257" i="26"/>
  <c r="Y257" i="26"/>
  <c r="Y246" i="26"/>
  <c r="AC245" i="26"/>
  <c r="V229" i="26"/>
  <c r="Y229" i="26"/>
  <c r="V225" i="26"/>
  <c r="Y225" i="26"/>
  <c r="R201" i="26"/>
  <c r="V201" i="26"/>
  <c r="Y201" i="26"/>
  <c r="AC198" i="26"/>
  <c r="AC289" i="26"/>
  <c r="V277" i="26"/>
  <c r="Y277" i="26"/>
  <c r="AC274" i="26"/>
  <c r="V266" i="26"/>
  <c r="Y262" i="26"/>
  <c r="AC261" i="26"/>
  <c r="V253" i="26"/>
  <c r="Y253" i="26"/>
  <c r="V246" i="26"/>
  <c r="Y242" i="26"/>
  <c r="AC241" i="26"/>
  <c r="V221" i="26"/>
  <c r="Y221" i="26"/>
  <c r="R205" i="26"/>
  <c r="V205" i="26"/>
  <c r="Y205" i="26"/>
  <c r="AC202" i="26"/>
  <c r="AC193" i="26"/>
  <c r="Y178" i="26"/>
  <c r="R178" i="26"/>
  <c r="R161" i="26"/>
  <c r="V161" i="26"/>
  <c r="Y161" i="26"/>
  <c r="R157" i="26"/>
  <c r="V157" i="26"/>
  <c r="Y157" i="26"/>
  <c r="R153" i="26"/>
  <c r="V153" i="26"/>
  <c r="Y153" i="26"/>
  <c r="AC141" i="26"/>
  <c r="AC281" i="26"/>
  <c r="V273" i="26"/>
  <c r="Y273" i="26"/>
  <c r="V262" i="26"/>
  <c r="V242" i="26"/>
  <c r="V217" i="26"/>
  <c r="Y217" i="26"/>
  <c r="R209" i="26"/>
  <c r="V209" i="26"/>
  <c r="Y209" i="26"/>
  <c r="Y190" i="26"/>
  <c r="R190" i="26"/>
  <c r="Y186" i="26"/>
  <c r="R186" i="26"/>
  <c r="Y182" i="26"/>
  <c r="R182" i="26"/>
  <c r="R169" i="26"/>
  <c r="V169" i="26"/>
  <c r="Y169" i="26"/>
  <c r="R165" i="26"/>
  <c r="V165" i="26"/>
  <c r="Y165" i="26"/>
  <c r="R129" i="26"/>
  <c r="V129" i="26"/>
  <c r="Y129" i="26"/>
  <c r="V249" i="26"/>
  <c r="Y249" i="26"/>
  <c r="V213" i="26"/>
  <c r="Y213" i="26"/>
  <c r="Y194" i="26"/>
  <c r="R194" i="26"/>
  <c r="R177" i="26"/>
  <c r="V177" i="26"/>
  <c r="Y177" i="26"/>
  <c r="R173" i="26"/>
  <c r="V173" i="26"/>
  <c r="Y173" i="26"/>
  <c r="R133" i="26"/>
  <c r="V133" i="26"/>
  <c r="Y133" i="26"/>
  <c r="V296" i="26"/>
  <c r="AC293" i="26"/>
  <c r="V284" i="26"/>
  <c r="V269" i="26"/>
  <c r="Y269" i="26"/>
  <c r="AC266" i="26"/>
  <c r="AC246" i="26"/>
  <c r="AC201" i="26"/>
  <c r="R189" i="26"/>
  <c r="V189" i="26"/>
  <c r="Y189" i="26"/>
  <c r="R185" i="26"/>
  <c r="V185" i="26"/>
  <c r="Y185" i="26"/>
  <c r="R181" i="26"/>
  <c r="V181" i="26"/>
  <c r="Y181" i="26"/>
  <c r="R137" i="26"/>
  <c r="V137" i="26"/>
  <c r="Y137" i="26"/>
  <c r="R174" i="26"/>
  <c r="R170" i="26"/>
  <c r="R166" i="26"/>
  <c r="R162" i="26"/>
  <c r="R158" i="26"/>
  <c r="R154" i="26"/>
  <c r="R150" i="26"/>
  <c r="R146" i="26"/>
  <c r="R142" i="26"/>
  <c r="R138" i="26"/>
  <c r="R134" i="26"/>
  <c r="R130" i="26"/>
  <c r="V21" i="26"/>
  <c r="R125" i="26"/>
  <c r="R121" i="26"/>
  <c r="R117"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24" i="26"/>
  <c r="Y120" i="26"/>
  <c r="Y116"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AD20" i="26"/>
  <c r="N20" i="26"/>
  <c r="Y20" i="26" s="1"/>
  <c r="M20" i="26"/>
  <c r="L20" i="26"/>
  <c r="K20" i="26"/>
  <c r="J20" i="26"/>
  <c r="B20" i="26"/>
  <c r="AE19" i="26"/>
  <c r="AD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C17" i="26" l="1"/>
  <c r="R16" i="26"/>
  <c r="Y16" i="26"/>
  <c r="Y14" i="26"/>
  <c r="R14"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Q36" i="15" l="1"/>
  <c r="Y36" i="15" s="1"/>
  <c r="B17" i="20"/>
  <c r="B18" i="20"/>
  <c r="B19" i="20"/>
  <c r="B20" i="20"/>
  <c r="B21" i="20"/>
  <c r="N17" i="20"/>
  <c r="X17" i="20" s="1"/>
  <c r="T17" i="20" l="1"/>
  <c r="AK181" i="15" l="1"/>
  <c r="F3" i="20"/>
  <c r="B16" i="20" l="1"/>
  <c r="N16" i="20" l="1"/>
  <c r="N18" i="20"/>
  <c r="X18" i="20" s="1"/>
  <c r="N19" i="20"/>
  <c r="X19" i="20" s="1"/>
  <c r="N20" i="20"/>
  <c r="N21" i="20"/>
  <c r="X21" i="20" s="1"/>
  <c r="J17" i="20"/>
  <c r="K17" i="20"/>
  <c r="L17" i="20"/>
  <c r="M17" i="20"/>
  <c r="J18" i="20"/>
  <c r="K18" i="20"/>
  <c r="L18" i="20"/>
  <c r="M18" i="20"/>
  <c r="J19" i="20"/>
  <c r="K19" i="20"/>
  <c r="L19" i="20"/>
  <c r="M19" i="20"/>
  <c r="J20" i="20"/>
  <c r="K20" i="20"/>
  <c r="L20" i="20"/>
  <c r="M20" i="20"/>
  <c r="J21" i="20"/>
  <c r="K21" i="20"/>
  <c r="L21" i="20"/>
  <c r="M21" i="20"/>
  <c r="M16" i="20"/>
  <c r="L16" i="20"/>
  <c r="K16" i="20"/>
  <c r="J16" i="20"/>
  <c r="X20" i="20" l="1"/>
  <c r="T20" i="20"/>
  <c r="T21" i="20"/>
  <c r="AB21" i="20"/>
  <c r="AB20" i="20"/>
  <c r="T19" i="20"/>
  <c r="AB19" i="20"/>
  <c r="T18" i="20"/>
  <c r="AB18" i="20"/>
  <c r="N8" i="20" s="1"/>
  <c r="T16" i="20"/>
  <c r="X16" i="20"/>
  <c r="U71" i="15" l="1"/>
  <c r="N9" i="20"/>
  <c r="Q19" i="15" s="1"/>
  <c r="V9" i="20"/>
  <c r="N6" i="20" s="1"/>
  <c r="Y20" i="15" l="1"/>
  <c r="Q25" i="15"/>
  <c r="Y25" i="15" s="1"/>
  <c r="AA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AK180" i="15" l="1"/>
  <c r="Z13" i="15"/>
  <c r="L13" i="15"/>
  <c r="H12" i="15"/>
  <c r="H11" i="15"/>
  <c r="H9" i="15"/>
  <c r="H10" i="15"/>
  <c r="H6" i="15"/>
  <c r="H7" i="15"/>
  <c r="R170" i="15" s="1"/>
  <c r="AC38" i="16"/>
  <c r="I8" i="15" s="1"/>
  <c r="AK191" i="15" l="1"/>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ABB26BC0-D1E2-42C0-9C40-E82EECC453EB}">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<sst xmlns="http://schemas.openxmlformats.org/spreadsheetml/2006/main" count="4444" uniqueCount="2290">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</sst>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95">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80"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67" fillId="31" borderId="97" xfId="0" applyNumberFormat="1" applyFont="1" applyFill="1" applyBorder="1" applyAlignment="1" applyProtection="1">
      <alignment horizontal="center" vertical="center" shrinkToFit="1"/>
      <protection locked="0"/>
    </xf>
    <xf numFmtId="176" fontId="67" fillId="31" borderId="59"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0" fontId="67" fillId="6" borderId="59" xfId="0" applyFont="1" applyFill="1" applyBorder="1" applyAlignment="1" applyProtection="1">
      <alignment horizontal="center" vertical="center"/>
      <protection locked="0"/>
    </xf>
    <xf numFmtId="0" fontId="67" fillId="4" borderId="60" xfId="0" applyFont="1" applyFill="1" applyBorder="1" applyAlignment="1" applyProtection="1">
      <alignment horizontal="center" vertical="center"/>
      <protection locked="0"/>
    </xf>
    <xf numFmtId="176" fontId="67" fillId="5" borderId="61" xfId="0" applyNumberFormat="1" applyFont="1" applyFill="1" applyBorder="1" applyAlignment="1" applyProtection="1">
      <alignment horizontal="center" vertical="center" shrinkToFit="1"/>
      <protection locked="0"/>
    </xf>
    <xf numFmtId="0" fontId="67" fillId="4" borderId="59" xfId="0" applyFont="1" applyFill="1" applyBorder="1" applyAlignment="1" applyProtection="1">
      <alignment horizontal="center" vertical="center"/>
      <protection locked="0"/>
    </xf>
    <xf numFmtId="176" fontId="67" fillId="5" borderId="81"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176" fontId="11" fillId="5" borderId="65" xfId="0" applyNumberFormat="1" applyFont="1" applyFill="1" applyBorder="1" applyAlignment="1" applyProtection="1">
      <alignment horizontal="right" vertical="center" shrinkToFit="1"/>
      <protection locked="0"/>
    </xf>
    <xf numFmtId="176" fontId="11" fillId="0" borderId="61" xfId="0" applyNumberFormat="1" applyFont="1" applyFill="1" applyBorder="1" applyAlignment="1" applyProtection="1">
      <alignment horizontal="center" vertical="center" shrinkToFit="1"/>
      <protection locked="0"/>
    </xf>
    <xf numFmtId="176" fontId="11" fillId="4" borderId="60" xfId="0" applyNumberFormat="1" applyFont="1" applyFill="1" applyBorder="1" applyAlignment="1" applyProtection="1">
      <alignment horizontal="right" vertical="center" shrinkToFit="1"/>
      <protection locked="0"/>
    </xf>
    <xf numFmtId="176" fontId="11" fillId="6" borderId="60" xfId="0" applyNumberFormat="1" applyFont="1" applyFill="1" applyBorder="1" applyAlignment="1" applyProtection="1">
      <alignment horizontal="right"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65"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176" fontId="21" fillId="31" borderId="2" xfId="0" applyNumberFormat="1" applyFont="1" applyFill="1" applyBorder="1" applyAlignment="1" applyProtection="1">
      <alignment horizontal="right"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0" fillId="0" borderId="0" xfId="0" applyAlignment="1" applyProtection="1">
      <alignment vertical="top" wrapText="1"/>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horizontal="center" vertical="center"/>
    </xf>
    <xf numFmtId="0" fontId="21" fillId="2" borderId="60" xfId="0" applyFont="1" applyFill="1" applyBorder="1" applyAlignment="1" applyProtection="1">
      <alignment vertical="center" wrapText="1"/>
    </xf>
    <xf numFmtId="0" fontId="21" fillId="2" borderId="60" xfId="0" applyFont="1" applyFill="1" applyBorder="1" applyAlignment="1" applyProtection="1">
      <alignment vertical="center" wrapText="1" shrinkToFit="1"/>
    </xf>
    <xf numFmtId="0" fontId="21" fillId="2" borderId="65" xfId="0" applyFont="1" applyFill="1" applyBorder="1" applyAlignment="1" applyProtection="1">
      <alignment vertical="center" wrapText="1" shrinkToFit="1"/>
    </xf>
    <xf numFmtId="176" fontId="11" fillId="0" borderId="65" xfId="0" applyNumberFormat="1" applyFont="1" applyFill="1" applyBorder="1" applyAlignment="1" applyProtection="1">
      <alignment horizontal="right" vertical="center" shrinkToFit="1"/>
    </xf>
    <xf numFmtId="182" fontId="11" fillId="0" borderId="60"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21" fillId="2" borderId="2" xfId="0" applyFont="1" applyFill="1" applyBorder="1" applyAlignment="1" applyProtection="1">
      <alignment vertical="center" wrapText="1" shrinkToFit="1"/>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7" fontId="21" fillId="0" borderId="59" xfId="0" applyNumberFormat="1" applyFont="1" applyBorder="1" applyAlignment="1" applyProtection="1">
      <alignment vertical="center"/>
    </xf>
    <xf numFmtId="176" fontId="21" fillId="0" borderId="8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xf>
    <xf numFmtId="176" fontId="21" fillId="0" borderId="61" xfId="0" applyNumberFormat="1" applyFont="1" applyFill="1" applyBorder="1" applyAlignment="1" applyProtection="1">
      <alignment horizontal="right" vertical="center" shrinkToFit="1"/>
    </xf>
    <xf numFmtId="0" fontId="0" fillId="0" borderId="0" xfId="0" applyAlignment="1" applyProtection="1">
      <alignment vertical="center"/>
    </xf>
    <xf numFmtId="0" fontId="0" fillId="0" borderId="0" xfId="0" applyAlignment="1" applyProtection="1">
      <alignment horizontal="center" vertical="center"/>
    </xf>
    <xf numFmtId="176" fontId="11"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3"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11" fillId="7" borderId="1" xfId="0" applyFont="1" applyFill="1" applyBorder="1" applyProtection="1">
      <alignment vertical="center"/>
      <protection locked="0"/>
    </xf>
    <xf numFmtId="0" fontId="11" fillId="7" borderId="60" xfId="0" applyFont="1" applyFill="1" applyBorder="1" applyProtection="1">
      <alignment vertical="center"/>
      <protection locked="0"/>
    </xf>
    <xf numFmtId="0" fontId="80" fillId="0" borderId="154" xfId="0" applyFont="1" applyBorder="1" applyAlignment="1" applyProtection="1">
      <alignment horizontal="left" vertical="center"/>
    </xf>
    <xf numFmtId="0" fontId="11" fillId="7" borderId="5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97" xfId="0" applyNumberFormat="1" applyFont="1" applyFill="1" applyBorder="1" applyAlignment="1" applyProtection="1">
      <alignment horizontal="center" vertical="center"/>
      <protection locked="0"/>
    </xf>
    <xf numFmtId="49" fontId="17" fillId="7" borderId="81" xfId="0" applyNumberFormat="1" applyFont="1" applyFill="1" applyBorder="1" applyAlignment="1" applyProtection="1">
      <alignment horizontal="center" vertical="center"/>
      <protection locked="0"/>
    </xf>
    <xf numFmtId="49" fontId="17" fillId="7" borderId="84"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38" fillId="32" borderId="22" xfId="0" applyNumberFormat="1" applyFont="1" applyFill="1" applyBorder="1" applyAlignment="1">
      <alignment horizontal="right" vertical="center" shrinkToFit="1"/>
    </xf>
    <xf numFmtId="176" fontId="38" fillId="32" borderId="23" xfId="0" applyNumberFormat="1" applyFont="1" applyFill="1" applyBorder="1" applyAlignment="1">
      <alignment horizontal="right" vertical="center" shrinkToFit="1"/>
    </xf>
    <xf numFmtId="176" fontId="38"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65" xfId="0" applyFont="1" applyBorder="1" applyAlignment="1" applyProtection="1">
      <alignment horizontal="center" vertical="center"/>
    </xf>
    <xf numFmtId="0" fontId="21" fillId="0" borderId="81" xfId="0" applyFont="1" applyBorder="1" applyAlignment="1" applyProtection="1">
      <alignment horizontal="center" vertical="center"/>
    </xf>
    <xf numFmtId="0" fontId="21" fillId="0" borderId="84" xfId="0" applyFont="1" applyBorder="1" applyAlignment="1" applyProtection="1">
      <alignment horizontal="center" vertical="center"/>
    </xf>
    <xf numFmtId="182" fontId="11" fillId="0" borderId="60" xfId="0" applyNumberFormat="1" applyFont="1" applyFill="1" applyBorder="1" applyAlignment="1" applyProtection="1">
      <alignment horizontal="right" vertical="center" shrinkToFit="1"/>
    </xf>
    <xf numFmtId="182" fontId="11" fillId="0" borderId="61" xfId="0" applyNumberFormat="1" applyFont="1" applyFill="1" applyBorder="1" applyAlignment="1" applyProtection="1">
      <alignment horizontal="right" vertical="center" shrinkToFi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right" vertical="center" shrinkToFit="1"/>
    </xf>
    <xf numFmtId="176" fontId="21" fillId="31" borderId="65" xfId="0" applyNumberFormat="1" applyFont="1" applyFill="1" applyBorder="1" applyAlignment="1" applyProtection="1">
      <alignment horizontal="right" vertical="center" shrinkToFit="1"/>
      <protection locked="0"/>
    </xf>
    <xf numFmtId="176" fontId="21" fillId="31" borderId="84" xfId="0" applyNumberFormat="1" applyFont="1" applyFill="1" applyBorder="1" applyAlignment="1" applyProtection="1">
      <alignment horizontal="right" vertical="center" shrinkToFit="1"/>
      <protection locked="0"/>
    </xf>
    <xf numFmtId="176" fontId="21" fillId="31" borderId="121" xfId="0" applyNumberFormat="1" applyFont="1" applyFill="1" applyBorder="1" applyAlignment="1" applyProtection="1">
      <alignment horizontal="right" vertical="center" shrinkToFit="1"/>
      <protection locked="0"/>
    </xf>
    <xf numFmtId="176" fontId="21" fillId="31" borderId="139" xfId="0" applyNumberFormat="1" applyFont="1" applyFill="1" applyBorder="1" applyAlignment="1" applyProtection="1">
      <alignment horizontal="right" vertical="center" shrinkToFit="1"/>
      <protection locked="0"/>
    </xf>
    <xf numFmtId="176" fontId="21" fillId="0" borderId="60"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569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573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523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218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030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4630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891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664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809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333375</xdr:colOff>
      <xdr:row>1</xdr:row>
      <xdr:rowOff>38100</xdr:rowOff>
    </xdr:from>
    <xdr:to>
      <xdr:col>52</xdr:col>
      <xdr:colOff>371999</xdr:colOff>
      <xdr:row>16</xdr:row>
      <xdr:rowOff>40296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62875" y="285750"/>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「別紙様式３－２」「別紙様式３－３」の記入内容に応じて、入力が不要な欄が非表示になります。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252"/>
  <sheetViews>
    <sheetView showGridLines="0" tabSelected="1" view="pageBreakPreview" zoomScale="90" zoomScaleNormal="100" zoomScaleSheetLayoutView="90" workbookViewId="0"/>
  </sheetViews>
  <sheetFormatPr defaultColWidth="9" defaultRowHeight="20.100000000000001" customHeight="1"/>
  <cols>
    <col min="1" max="1" width="4.625" style="158" customWidth="1"/>
    <col min="2" max="2" width="11" style="158" customWidth="1"/>
    <col min="3" max="12" width="2.625" style="158" customWidth="1"/>
    <col min="13" max="17" width="2.75" style="158" customWidth="1"/>
    <col min="18" max="22" width="2.625" style="158" customWidth="1"/>
    <col min="23" max="23" width="14.125" style="158" customWidth="1"/>
    <col min="24" max="24" width="25" style="158" customWidth="1"/>
    <col min="25" max="25" width="30.75" style="158" customWidth="1"/>
    <col min="26" max="26" width="8.625" style="158" customWidth="1"/>
    <col min="27" max="27" width="9.125" style="158" customWidth="1"/>
    <col min="28" max="28" width="7.625" style="158" customWidth="1"/>
    <col min="29" max="29" width="9" style="158" hidden="1" customWidth="1"/>
    <col min="30" max="16384" width="9" style="158"/>
  </cols>
  <sheetData>
    <row r="1" spans="1:29" ht="20.100000000000001" customHeight="1">
      <c r="A1" s="422" t="s">
        <v>2057</v>
      </c>
      <c r="AC1" s="158" t="s">
        <v>30</v>
      </c>
    </row>
    <row r="2" spans="1:29" ht="11.25" customHeight="1">
      <c r="A2" s="423"/>
    </row>
    <row r="3" spans="1:29" s="424"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24" customFormat="1" ht="30.75" customHeight="1">
      <c r="A4" s="605" t="s">
        <v>110</v>
      </c>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425"/>
    </row>
    <row r="5" spans="1:29" ht="9.75" customHeight="1">
      <c r="A5" s="424"/>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row>
    <row r="6" spans="1:29" ht="14.25" customHeight="1">
      <c r="A6" s="606" t="s">
        <v>2264</v>
      </c>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427"/>
    </row>
    <row r="7" spans="1:29" ht="20.100000000000001" customHeight="1">
      <c r="A7" s="428"/>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row>
    <row r="8" spans="1:29" ht="20.100000000000001" customHeight="1">
      <c r="A8" s="428"/>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row>
    <row r="9" spans="1:29" ht="20.100000000000001" customHeight="1">
      <c r="A9" s="428"/>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row>
    <row r="10" spans="1:29" ht="20.100000000000001" customHeight="1">
      <c r="A10" s="428"/>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29" ht="20.100000000000001" customHeight="1">
      <c r="A11" s="428"/>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29" ht="20.100000000000001"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row>
    <row r="13" spans="1:29" ht="19.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row>
    <row r="14" spans="1:29" ht="51.75" customHeight="1">
      <c r="A14" s="539" t="s">
        <v>2270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27"/>
    </row>
    <row r="15" spans="1:29" ht="13.5" customHeight="1">
      <c r="A15" s="424"/>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row>
    <row r="16" spans="1:29" ht="13.5" customHeight="1">
      <c r="A16" s="424"/>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row>
    <row r="17" spans="1:27" ht="13.5" customHeight="1">
      <c r="A17" s="424"/>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row>
    <row r="18" spans="1:27" ht="13.5" customHeight="1">
      <c r="A18" s="424"/>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row>
    <row r="19" spans="1:27" ht="13.5" customHeight="1">
      <c r="A19" s="424"/>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row>
    <row r="20" spans="1:27" ht="13.5" customHeight="1">
      <c r="A20" s="424"/>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row>
    <row r="21" spans="1:27" ht="13.5" customHeight="1">
      <c r="A21" s="424"/>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row>
    <row r="22" spans="1:27" ht="13.5" customHeight="1">
      <c r="A22" s="424"/>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row>
    <row r="23" spans="1:27" ht="13.5" customHeight="1">
      <c r="A23" s="424"/>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row>
    <row r="24" spans="1:27" ht="13.5" customHeight="1">
      <c r="A24" s="424"/>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row>
    <row r="25" spans="1:27" ht="13.5" customHeight="1">
      <c r="A25" s="424"/>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row>
    <row r="26" spans="1:27" ht="13.5" customHeight="1">
      <c r="A26" s="424"/>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row>
    <row r="27" spans="1:27" ht="13.5" customHeight="1">
      <c r="A27" s="424"/>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row>
    <row r="28" spans="1:27" ht="13.5" customHeight="1">
      <c r="A28" s="424"/>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row>
    <row r="29" spans="1:27" ht="10.5" customHeight="1">
      <c r="A29" s="424"/>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row>
    <row r="30" spans="1:27" ht="19.5" customHeight="1">
      <c r="A30" s="429" t="s">
        <v>46</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7" ht="20.100000000000001" customHeight="1" thickBot="1">
      <c r="A31" s="426"/>
      <c r="B31" s="424" t="s">
        <v>2056</v>
      </c>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row>
    <row r="32" spans="1:27" ht="20.100000000000001" customHeight="1" thickBot="1">
      <c r="A32" s="426"/>
      <c r="B32" s="430" t="s">
        <v>87</v>
      </c>
      <c r="C32" s="564"/>
      <c r="D32" s="565"/>
      <c r="E32" s="565"/>
      <c r="F32" s="565"/>
      <c r="G32" s="565"/>
      <c r="H32" s="565"/>
      <c r="I32" s="565"/>
      <c r="J32" s="565"/>
      <c r="K32" s="565"/>
      <c r="L32" s="566"/>
      <c r="M32" s="426"/>
      <c r="N32" s="426"/>
      <c r="O32" s="426"/>
      <c r="P32" s="426"/>
      <c r="Q32" s="426"/>
      <c r="R32" s="426"/>
      <c r="S32" s="426"/>
      <c r="T32" s="426"/>
      <c r="U32" s="426"/>
      <c r="V32" s="426"/>
      <c r="W32" s="426"/>
      <c r="X32" s="426"/>
      <c r="Y32" s="426"/>
      <c r="Z32" s="426"/>
      <c r="AA32" s="426"/>
    </row>
    <row r="33" spans="1:29" ht="15" customHeight="1">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row>
    <row r="34" spans="1:29" ht="20.100000000000001" customHeight="1">
      <c r="A34" s="429" t="s">
        <v>47</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row>
    <row r="35" spans="1:29" ht="20.100000000000001" customHeight="1" thickBot="1">
      <c r="A35" s="426"/>
      <c r="B35" s="424" t="s">
        <v>86</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row>
    <row r="36" spans="1:29" ht="20.100000000000001" customHeight="1">
      <c r="A36" s="426"/>
      <c r="B36" s="431" t="s">
        <v>28</v>
      </c>
      <c r="C36" s="540" t="s">
        <v>0</v>
      </c>
      <c r="D36" s="540"/>
      <c r="E36" s="540"/>
      <c r="F36" s="540"/>
      <c r="G36" s="540"/>
      <c r="H36" s="540"/>
      <c r="I36" s="540"/>
      <c r="J36" s="540"/>
      <c r="K36" s="540"/>
      <c r="L36" s="541"/>
      <c r="M36" s="567"/>
      <c r="N36" s="568"/>
      <c r="O36" s="568"/>
      <c r="P36" s="568"/>
      <c r="Q36" s="568"/>
      <c r="R36" s="568"/>
      <c r="S36" s="568"/>
      <c r="T36" s="568"/>
      <c r="U36" s="568"/>
      <c r="V36" s="568"/>
      <c r="W36" s="569"/>
      <c r="X36" s="570"/>
      <c r="Y36" s="426"/>
      <c r="Z36" s="426"/>
      <c r="AA36" s="426"/>
    </row>
    <row r="37" spans="1:29" ht="20.100000000000001" customHeight="1" thickBot="1">
      <c r="A37" s="426"/>
      <c r="B37" s="432"/>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26"/>
      <c r="Z37" s="426"/>
      <c r="AA37" s="426"/>
      <c r="AC37" s="158" t="s">
        <v>32</v>
      </c>
    </row>
    <row r="38" spans="1:29" ht="20.100000000000001" customHeight="1" thickBot="1">
      <c r="A38" s="426"/>
      <c r="B38" s="431" t="s">
        <v>33</v>
      </c>
      <c r="C38" s="540" t="s">
        <v>34</v>
      </c>
      <c r="D38" s="540"/>
      <c r="E38" s="540"/>
      <c r="F38" s="540"/>
      <c r="G38" s="540"/>
      <c r="H38" s="540"/>
      <c r="I38" s="540"/>
      <c r="J38" s="540"/>
      <c r="K38" s="540"/>
      <c r="L38" s="541"/>
      <c r="M38" s="1"/>
      <c r="N38" s="2"/>
      <c r="O38" s="2"/>
      <c r="P38" s="433" t="s">
        <v>88</v>
      </c>
      <c r="Q38" s="2"/>
      <c r="R38" s="2"/>
      <c r="S38" s="2"/>
      <c r="T38" s="3"/>
      <c r="U38" s="434"/>
      <c r="V38" s="435"/>
      <c r="W38" s="435"/>
      <c r="X38" s="435"/>
      <c r="Y38" s="426"/>
      <c r="Z38" s="426"/>
      <c r="AA38" s="426"/>
      <c r="AC38" s="158" t="str">
        <f>CONCATENATE(M38,N38,O38,P38,Q38,R38,S38,T38)</f>
        <v>－</v>
      </c>
    </row>
    <row r="39" spans="1:29" ht="20.100000000000001" customHeight="1">
      <c r="A39" s="426"/>
      <c r="B39" s="436"/>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26"/>
      <c r="Z39" s="426"/>
      <c r="AA39" s="426"/>
    </row>
    <row r="40" spans="1:29" ht="20.100000000000001" customHeight="1">
      <c r="A40" s="426"/>
      <c r="B40" s="432"/>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26"/>
      <c r="Z40" s="426"/>
      <c r="AA40" s="426"/>
    </row>
    <row r="41" spans="1:29" ht="20.100000000000001" customHeight="1">
      <c r="A41" s="426"/>
      <c r="B41" s="431"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26"/>
      <c r="Z41" s="426"/>
      <c r="AA41" s="426"/>
    </row>
    <row r="42" spans="1:29" ht="20.100000000000001" customHeight="1">
      <c r="A42" s="426"/>
      <c r="B42" s="432"/>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26"/>
      <c r="Z42" s="426"/>
      <c r="AA42" s="426"/>
    </row>
    <row r="43" spans="1:29" ht="20.100000000000001" customHeight="1">
      <c r="A43" s="426"/>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26"/>
      <c r="Z43" s="426"/>
      <c r="AA43" s="426"/>
    </row>
    <row r="44" spans="1:29" ht="20.100000000000001" customHeight="1">
      <c r="A44" s="426"/>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26"/>
      <c r="Z44" s="426"/>
      <c r="AA44" s="426"/>
    </row>
    <row r="45" spans="1:29" ht="20.100000000000001" customHeight="1">
      <c r="A45" s="426"/>
      <c r="B45" s="431"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26"/>
      <c r="Z45" s="426"/>
      <c r="AA45" s="426"/>
    </row>
    <row r="46" spans="1:29" ht="20.100000000000001" customHeight="1" thickBot="1">
      <c r="A46" s="426"/>
      <c r="B46" s="437"/>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26"/>
      <c r="Z46" s="426"/>
      <c r="AA46" s="426"/>
    </row>
    <row r="47" spans="1:29" ht="16.5" customHeight="1">
      <c r="A47" s="426"/>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row>
    <row r="48" spans="1:29" ht="20.100000000000001" customHeight="1">
      <c r="A48" s="429" t="s">
        <v>92</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row>
    <row r="49" spans="1:27" ht="14.25">
      <c r="A49" s="426"/>
      <c r="B49" s="424" t="s">
        <v>2263</v>
      </c>
      <c r="C49" s="426"/>
      <c r="D49" s="426"/>
      <c r="E49" s="426"/>
      <c r="F49" s="426"/>
      <c r="G49" s="426"/>
      <c r="H49" s="426"/>
      <c r="I49" s="426"/>
      <c r="J49" s="426"/>
      <c r="K49" s="426"/>
      <c r="L49" s="426"/>
      <c r="M49" s="426"/>
      <c r="N49" s="426"/>
      <c r="O49" s="426"/>
      <c r="P49" s="426"/>
      <c r="Q49" s="426"/>
      <c r="R49" s="426"/>
      <c r="S49" s="426"/>
      <c r="T49" s="426"/>
      <c r="U49" s="426"/>
      <c r="V49" s="426"/>
      <c r="W49" s="426"/>
      <c r="X49" s="438"/>
      <c r="Y49" s="426"/>
      <c r="Z49" s="426"/>
      <c r="AA49" s="426"/>
    </row>
    <row r="50" spans="1:27" ht="13.5">
      <c r="A50" s="426"/>
      <c r="B50" s="439"/>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row>
    <row r="51" spans="1:27" ht="28.5" customHeight="1">
      <c r="A51" s="426"/>
      <c r="B51" s="561" t="s">
        <v>42</v>
      </c>
      <c r="C51" s="561" t="s">
        <v>43</v>
      </c>
      <c r="D51" s="561"/>
      <c r="E51" s="561"/>
      <c r="F51" s="561"/>
      <c r="G51" s="561"/>
      <c r="H51" s="561"/>
      <c r="I51" s="561"/>
      <c r="J51" s="561"/>
      <c r="K51" s="561"/>
      <c r="L51" s="561"/>
      <c r="M51" s="561" t="s">
        <v>44</v>
      </c>
      <c r="N51" s="561"/>
      <c r="O51" s="561"/>
      <c r="P51" s="561"/>
      <c r="Q51" s="561"/>
      <c r="R51" s="589" t="s">
        <v>50</v>
      </c>
      <c r="S51" s="590"/>
      <c r="T51" s="590"/>
      <c r="U51" s="590"/>
      <c r="V51" s="590"/>
      <c r="W51" s="591"/>
      <c r="X51" s="561" t="s">
        <v>45</v>
      </c>
      <c r="Y51" s="562" t="s">
        <v>6</v>
      </c>
      <c r="Z51" s="440"/>
      <c r="AA51" s="440"/>
    </row>
    <row r="52" spans="1:27" ht="28.5" customHeight="1" thickBot="1">
      <c r="A52" s="426"/>
      <c r="B52" s="561"/>
      <c r="C52" s="562"/>
      <c r="D52" s="562"/>
      <c r="E52" s="562"/>
      <c r="F52" s="562"/>
      <c r="G52" s="562"/>
      <c r="H52" s="562"/>
      <c r="I52" s="562"/>
      <c r="J52" s="562"/>
      <c r="K52" s="562"/>
      <c r="L52" s="562"/>
      <c r="M52" s="562"/>
      <c r="N52" s="562"/>
      <c r="O52" s="562"/>
      <c r="P52" s="562"/>
      <c r="Q52" s="562"/>
      <c r="R52" s="582" t="s">
        <v>51</v>
      </c>
      <c r="S52" s="562"/>
      <c r="T52" s="562"/>
      <c r="U52" s="562"/>
      <c r="V52" s="562"/>
      <c r="W52" s="441" t="s">
        <v>52</v>
      </c>
      <c r="X52" s="562"/>
      <c r="Y52" s="563"/>
      <c r="Z52" s="438"/>
      <c r="AA52" s="438"/>
    </row>
    <row r="53" spans="1:27" ht="33.950000000000003" customHeight="1">
      <c r="A53" s="426"/>
      <c r="B53" s="442">
        <v>1</v>
      </c>
      <c r="C53" s="592"/>
      <c r="D53" s="593"/>
      <c r="E53" s="593"/>
      <c r="F53" s="593"/>
      <c r="G53" s="593"/>
      <c r="H53" s="593"/>
      <c r="I53" s="593"/>
      <c r="J53" s="593"/>
      <c r="K53" s="593"/>
      <c r="L53" s="594"/>
      <c r="M53" s="583"/>
      <c r="N53" s="584"/>
      <c r="O53" s="584"/>
      <c r="P53" s="584"/>
      <c r="Q53" s="585"/>
      <c r="R53" s="586"/>
      <c r="S53" s="587"/>
      <c r="T53" s="587"/>
      <c r="U53" s="587"/>
      <c r="V53" s="588"/>
      <c r="W53" s="145"/>
      <c r="X53" s="146"/>
      <c r="Y53" s="534"/>
      <c r="Z53" s="443"/>
      <c r="AA53" s="444"/>
    </row>
    <row r="54" spans="1:27" ht="33.950000000000003" customHeight="1">
      <c r="A54" s="426"/>
      <c r="B54" s="445">
        <f>B53+1</f>
        <v>2</v>
      </c>
      <c r="C54" s="595"/>
      <c r="D54" s="596"/>
      <c r="E54" s="596"/>
      <c r="F54" s="596"/>
      <c r="G54" s="596"/>
      <c r="H54" s="596"/>
      <c r="I54" s="596"/>
      <c r="J54" s="596"/>
      <c r="K54" s="596"/>
      <c r="L54" s="597"/>
      <c r="M54" s="574"/>
      <c r="N54" s="575"/>
      <c r="O54" s="575"/>
      <c r="P54" s="575"/>
      <c r="Q54" s="576"/>
      <c r="R54" s="577"/>
      <c r="S54" s="578"/>
      <c r="T54" s="578"/>
      <c r="U54" s="578"/>
      <c r="V54" s="579"/>
      <c r="W54" s="531"/>
      <c r="X54" s="4"/>
      <c r="Y54" s="5"/>
      <c r="Z54" s="443"/>
      <c r="AA54" s="444"/>
    </row>
    <row r="55" spans="1:27" ht="33.950000000000003" customHeight="1">
      <c r="A55" s="426"/>
      <c r="B55" s="445">
        <f t="shared" ref="B55:B118" si="0">B54+1</f>
        <v>3</v>
      </c>
      <c r="C55" s="595"/>
      <c r="D55" s="596"/>
      <c r="E55" s="596"/>
      <c r="F55" s="596"/>
      <c r="G55" s="596"/>
      <c r="H55" s="596"/>
      <c r="I55" s="596"/>
      <c r="J55" s="596"/>
      <c r="K55" s="596"/>
      <c r="L55" s="597"/>
      <c r="M55" s="577"/>
      <c r="N55" s="578"/>
      <c r="O55" s="578"/>
      <c r="P55" s="578"/>
      <c r="Q55" s="579"/>
      <c r="R55" s="577"/>
      <c r="S55" s="578"/>
      <c r="T55" s="578"/>
      <c r="U55" s="578"/>
      <c r="V55" s="579"/>
      <c r="W55" s="531"/>
      <c r="X55" s="4"/>
      <c r="Y55" s="5"/>
      <c r="Z55" s="443"/>
      <c r="AA55" s="444"/>
    </row>
    <row r="56" spans="1:27" ht="33.950000000000003" customHeight="1">
      <c r="A56" s="426"/>
      <c r="B56" s="445">
        <f t="shared" si="0"/>
        <v>4</v>
      </c>
      <c r="C56" s="595"/>
      <c r="D56" s="596"/>
      <c r="E56" s="596"/>
      <c r="F56" s="596"/>
      <c r="G56" s="596"/>
      <c r="H56" s="596"/>
      <c r="I56" s="596"/>
      <c r="J56" s="596"/>
      <c r="K56" s="596"/>
      <c r="L56" s="597"/>
      <c r="M56" s="577"/>
      <c r="N56" s="578"/>
      <c r="O56" s="578"/>
      <c r="P56" s="578"/>
      <c r="Q56" s="579"/>
      <c r="R56" s="577"/>
      <c r="S56" s="578"/>
      <c r="T56" s="578"/>
      <c r="U56" s="578"/>
      <c r="V56" s="579"/>
      <c r="W56" s="531"/>
      <c r="X56" s="4"/>
      <c r="Y56" s="5"/>
      <c r="Z56" s="443"/>
      <c r="AA56" s="444"/>
    </row>
    <row r="57" spans="1:27" ht="33.950000000000003" customHeight="1">
      <c r="A57" s="426"/>
      <c r="B57" s="445">
        <f t="shared" si="0"/>
        <v>5</v>
      </c>
      <c r="C57" s="595"/>
      <c r="D57" s="596"/>
      <c r="E57" s="596"/>
      <c r="F57" s="596"/>
      <c r="G57" s="596"/>
      <c r="H57" s="596"/>
      <c r="I57" s="596"/>
      <c r="J57" s="596"/>
      <c r="K57" s="596"/>
      <c r="L57" s="597"/>
      <c r="M57" s="577"/>
      <c r="N57" s="578"/>
      <c r="O57" s="578"/>
      <c r="P57" s="578"/>
      <c r="Q57" s="579"/>
      <c r="R57" s="577"/>
      <c r="S57" s="578"/>
      <c r="T57" s="578"/>
      <c r="U57" s="578"/>
      <c r="V57" s="579"/>
      <c r="W57" s="531"/>
      <c r="X57" s="4"/>
      <c r="Y57" s="5"/>
      <c r="Z57" s="443"/>
      <c r="AA57" s="444"/>
    </row>
    <row r="58" spans="1:27" ht="33.950000000000003" customHeight="1">
      <c r="A58" s="426"/>
      <c r="B58" s="445">
        <f t="shared" si="0"/>
        <v>6</v>
      </c>
      <c r="C58" s="595"/>
      <c r="D58" s="596"/>
      <c r="E58" s="596"/>
      <c r="F58" s="596"/>
      <c r="G58" s="596"/>
      <c r="H58" s="596"/>
      <c r="I58" s="596"/>
      <c r="J58" s="596"/>
      <c r="K58" s="596"/>
      <c r="L58" s="597"/>
      <c r="M58" s="577"/>
      <c r="N58" s="578"/>
      <c r="O58" s="578"/>
      <c r="P58" s="578"/>
      <c r="Q58" s="579"/>
      <c r="R58" s="577"/>
      <c r="S58" s="578"/>
      <c r="T58" s="578"/>
      <c r="U58" s="578"/>
      <c r="V58" s="579"/>
      <c r="W58" s="531"/>
      <c r="X58" s="4"/>
      <c r="Y58" s="5"/>
      <c r="Z58" s="443"/>
      <c r="AA58" s="444"/>
    </row>
    <row r="59" spans="1:27" ht="33.950000000000003" customHeight="1">
      <c r="A59" s="426"/>
      <c r="B59" s="445">
        <f t="shared" si="0"/>
        <v>7</v>
      </c>
      <c r="C59" s="595"/>
      <c r="D59" s="596"/>
      <c r="E59" s="596"/>
      <c r="F59" s="596"/>
      <c r="G59" s="596"/>
      <c r="H59" s="596"/>
      <c r="I59" s="596"/>
      <c r="J59" s="596"/>
      <c r="K59" s="596"/>
      <c r="L59" s="597"/>
      <c r="M59" s="577"/>
      <c r="N59" s="578"/>
      <c r="O59" s="578"/>
      <c r="P59" s="578"/>
      <c r="Q59" s="579"/>
      <c r="R59" s="577"/>
      <c r="S59" s="578"/>
      <c r="T59" s="578"/>
      <c r="U59" s="578"/>
      <c r="V59" s="579"/>
      <c r="W59" s="531"/>
      <c r="X59" s="4"/>
      <c r="Y59" s="5"/>
      <c r="Z59" s="443"/>
      <c r="AA59" s="444"/>
    </row>
    <row r="60" spans="1:27" ht="33.950000000000003" customHeight="1">
      <c r="A60" s="426"/>
      <c r="B60" s="445">
        <f t="shared" si="0"/>
        <v>8</v>
      </c>
      <c r="C60" s="571"/>
      <c r="D60" s="572"/>
      <c r="E60" s="572"/>
      <c r="F60" s="572"/>
      <c r="G60" s="572"/>
      <c r="H60" s="572"/>
      <c r="I60" s="572"/>
      <c r="J60" s="572"/>
      <c r="K60" s="572"/>
      <c r="L60" s="573"/>
      <c r="M60" s="580"/>
      <c r="N60" s="580"/>
      <c r="O60" s="580"/>
      <c r="P60" s="580"/>
      <c r="Q60" s="580"/>
      <c r="R60" s="577"/>
      <c r="S60" s="578"/>
      <c r="T60" s="578"/>
      <c r="U60" s="578"/>
      <c r="V60" s="579"/>
      <c r="W60" s="74"/>
      <c r="X60" s="4"/>
      <c r="Y60" s="5"/>
      <c r="Z60" s="443"/>
      <c r="AA60" s="444"/>
    </row>
    <row r="61" spans="1:27" ht="33.950000000000003" customHeight="1">
      <c r="A61" s="426"/>
      <c r="B61" s="445">
        <f t="shared" si="0"/>
        <v>9</v>
      </c>
      <c r="C61" s="571"/>
      <c r="D61" s="572"/>
      <c r="E61" s="572"/>
      <c r="F61" s="572"/>
      <c r="G61" s="572"/>
      <c r="H61" s="572"/>
      <c r="I61" s="572"/>
      <c r="J61" s="572"/>
      <c r="K61" s="572"/>
      <c r="L61" s="573"/>
      <c r="M61" s="580"/>
      <c r="N61" s="580"/>
      <c r="O61" s="580"/>
      <c r="P61" s="580"/>
      <c r="Q61" s="580"/>
      <c r="R61" s="577"/>
      <c r="S61" s="578"/>
      <c r="T61" s="578"/>
      <c r="U61" s="578"/>
      <c r="V61" s="579"/>
      <c r="W61" s="74"/>
      <c r="X61" s="4"/>
      <c r="Y61" s="5"/>
      <c r="Z61" s="443"/>
      <c r="AA61" s="444"/>
    </row>
    <row r="62" spans="1:27" ht="33.950000000000003" customHeight="1">
      <c r="A62" s="426"/>
      <c r="B62" s="445">
        <f t="shared" si="0"/>
        <v>10</v>
      </c>
      <c r="C62" s="571"/>
      <c r="D62" s="572"/>
      <c r="E62" s="572"/>
      <c r="F62" s="572"/>
      <c r="G62" s="572"/>
      <c r="H62" s="572"/>
      <c r="I62" s="572"/>
      <c r="J62" s="572"/>
      <c r="K62" s="572"/>
      <c r="L62" s="573"/>
      <c r="M62" s="580"/>
      <c r="N62" s="580"/>
      <c r="O62" s="580"/>
      <c r="P62" s="580"/>
      <c r="Q62" s="580"/>
      <c r="R62" s="577"/>
      <c r="S62" s="578"/>
      <c r="T62" s="578"/>
      <c r="U62" s="578"/>
      <c r="V62" s="579"/>
      <c r="W62" s="74"/>
      <c r="X62" s="4"/>
      <c r="Y62" s="5"/>
      <c r="Z62" s="443"/>
      <c r="AA62" s="444"/>
    </row>
    <row r="63" spans="1:27" ht="33.950000000000003" customHeight="1">
      <c r="A63" s="426"/>
      <c r="B63" s="445">
        <f t="shared" si="0"/>
        <v>11</v>
      </c>
      <c r="C63" s="571"/>
      <c r="D63" s="572"/>
      <c r="E63" s="572"/>
      <c r="F63" s="572"/>
      <c r="G63" s="572"/>
      <c r="H63" s="572"/>
      <c r="I63" s="572"/>
      <c r="J63" s="572"/>
      <c r="K63" s="572"/>
      <c r="L63" s="573"/>
      <c r="M63" s="580"/>
      <c r="N63" s="580"/>
      <c r="O63" s="580"/>
      <c r="P63" s="580"/>
      <c r="Q63" s="580"/>
      <c r="R63" s="577"/>
      <c r="S63" s="578"/>
      <c r="T63" s="578"/>
      <c r="U63" s="578"/>
      <c r="V63" s="579"/>
      <c r="W63" s="74"/>
      <c r="X63" s="4"/>
      <c r="Y63" s="5"/>
      <c r="Z63" s="443"/>
      <c r="AA63" s="444"/>
    </row>
    <row r="64" spans="1:27" ht="33.950000000000003" customHeight="1">
      <c r="A64" s="426"/>
      <c r="B64" s="445">
        <f t="shared" si="0"/>
        <v>12</v>
      </c>
      <c r="C64" s="571"/>
      <c r="D64" s="572"/>
      <c r="E64" s="572"/>
      <c r="F64" s="572"/>
      <c r="G64" s="572"/>
      <c r="H64" s="572"/>
      <c r="I64" s="572"/>
      <c r="J64" s="572"/>
      <c r="K64" s="572"/>
      <c r="L64" s="573"/>
      <c r="M64" s="580"/>
      <c r="N64" s="580"/>
      <c r="O64" s="580"/>
      <c r="P64" s="580"/>
      <c r="Q64" s="580"/>
      <c r="R64" s="577"/>
      <c r="S64" s="578"/>
      <c r="T64" s="578"/>
      <c r="U64" s="578"/>
      <c r="V64" s="579"/>
      <c r="W64" s="74"/>
      <c r="X64" s="4"/>
      <c r="Y64" s="5"/>
      <c r="Z64" s="443"/>
      <c r="AA64" s="444"/>
    </row>
    <row r="65" spans="1:27" ht="33.950000000000003" customHeight="1">
      <c r="A65" s="426"/>
      <c r="B65" s="445">
        <f t="shared" si="0"/>
        <v>13</v>
      </c>
      <c r="C65" s="571"/>
      <c r="D65" s="572"/>
      <c r="E65" s="572"/>
      <c r="F65" s="572"/>
      <c r="G65" s="572"/>
      <c r="H65" s="572"/>
      <c r="I65" s="572"/>
      <c r="J65" s="572"/>
      <c r="K65" s="572"/>
      <c r="L65" s="573"/>
      <c r="M65" s="580"/>
      <c r="N65" s="580"/>
      <c r="O65" s="580"/>
      <c r="P65" s="580"/>
      <c r="Q65" s="580"/>
      <c r="R65" s="577"/>
      <c r="S65" s="578"/>
      <c r="T65" s="578"/>
      <c r="U65" s="578"/>
      <c r="V65" s="579"/>
      <c r="W65" s="74"/>
      <c r="X65" s="4"/>
      <c r="Y65" s="5"/>
      <c r="Z65" s="443"/>
      <c r="AA65" s="444"/>
    </row>
    <row r="66" spans="1:27" ht="33.950000000000003" customHeight="1">
      <c r="A66" s="426"/>
      <c r="B66" s="445">
        <f t="shared" si="0"/>
        <v>14</v>
      </c>
      <c r="C66" s="571"/>
      <c r="D66" s="572"/>
      <c r="E66" s="572"/>
      <c r="F66" s="572"/>
      <c r="G66" s="572"/>
      <c r="H66" s="572"/>
      <c r="I66" s="572"/>
      <c r="J66" s="572"/>
      <c r="K66" s="572"/>
      <c r="L66" s="573"/>
      <c r="M66" s="580"/>
      <c r="N66" s="580"/>
      <c r="O66" s="580"/>
      <c r="P66" s="580"/>
      <c r="Q66" s="580"/>
      <c r="R66" s="577"/>
      <c r="S66" s="578"/>
      <c r="T66" s="578"/>
      <c r="U66" s="578"/>
      <c r="V66" s="579"/>
      <c r="W66" s="74"/>
      <c r="X66" s="4"/>
      <c r="Y66" s="5"/>
      <c r="Z66" s="443"/>
      <c r="AA66" s="444"/>
    </row>
    <row r="67" spans="1:27" ht="33.950000000000003" customHeight="1">
      <c r="A67" s="426"/>
      <c r="B67" s="445">
        <f t="shared" si="0"/>
        <v>15</v>
      </c>
      <c r="C67" s="571"/>
      <c r="D67" s="572"/>
      <c r="E67" s="572"/>
      <c r="F67" s="572"/>
      <c r="G67" s="572"/>
      <c r="H67" s="572"/>
      <c r="I67" s="572"/>
      <c r="J67" s="572"/>
      <c r="K67" s="572"/>
      <c r="L67" s="573"/>
      <c r="M67" s="580"/>
      <c r="N67" s="580"/>
      <c r="O67" s="580"/>
      <c r="P67" s="580"/>
      <c r="Q67" s="580"/>
      <c r="R67" s="577"/>
      <c r="S67" s="578"/>
      <c r="T67" s="578"/>
      <c r="U67" s="578"/>
      <c r="V67" s="579"/>
      <c r="W67" s="74"/>
      <c r="X67" s="4"/>
      <c r="Y67" s="5"/>
      <c r="Z67" s="443"/>
      <c r="AA67" s="444"/>
    </row>
    <row r="68" spans="1:27" ht="33.950000000000003" customHeight="1">
      <c r="A68" s="426"/>
      <c r="B68" s="445">
        <f t="shared" si="0"/>
        <v>16</v>
      </c>
      <c r="C68" s="571"/>
      <c r="D68" s="572"/>
      <c r="E68" s="572"/>
      <c r="F68" s="572"/>
      <c r="G68" s="572"/>
      <c r="H68" s="572"/>
      <c r="I68" s="572"/>
      <c r="J68" s="572"/>
      <c r="K68" s="572"/>
      <c r="L68" s="573"/>
      <c r="M68" s="580"/>
      <c r="N68" s="580"/>
      <c r="O68" s="580"/>
      <c r="P68" s="580"/>
      <c r="Q68" s="580"/>
      <c r="R68" s="577"/>
      <c r="S68" s="578"/>
      <c r="T68" s="578"/>
      <c r="U68" s="578"/>
      <c r="V68" s="579"/>
      <c r="W68" s="74"/>
      <c r="X68" s="4"/>
      <c r="Y68" s="5"/>
      <c r="Z68" s="443"/>
      <c r="AA68" s="444"/>
    </row>
    <row r="69" spans="1:27" ht="33.950000000000003" customHeight="1">
      <c r="A69" s="426"/>
      <c r="B69" s="445">
        <f t="shared" si="0"/>
        <v>17</v>
      </c>
      <c r="C69" s="571"/>
      <c r="D69" s="572"/>
      <c r="E69" s="572"/>
      <c r="F69" s="572"/>
      <c r="G69" s="572"/>
      <c r="H69" s="572"/>
      <c r="I69" s="572"/>
      <c r="J69" s="572"/>
      <c r="K69" s="572"/>
      <c r="L69" s="573"/>
      <c r="M69" s="580"/>
      <c r="N69" s="580"/>
      <c r="O69" s="580"/>
      <c r="P69" s="580"/>
      <c r="Q69" s="580"/>
      <c r="R69" s="577"/>
      <c r="S69" s="578"/>
      <c r="T69" s="578"/>
      <c r="U69" s="578"/>
      <c r="V69" s="579"/>
      <c r="W69" s="74"/>
      <c r="X69" s="4"/>
      <c r="Y69" s="5"/>
      <c r="Z69" s="443"/>
      <c r="AA69" s="444"/>
    </row>
    <row r="70" spans="1:27" ht="33.950000000000003" customHeight="1">
      <c r="A70" s="426"/>
      <c r="B70" s="445">
        <f t="shared" si="0"/>
        <v>18</v>
      </c>
      <c r="C70" s="571"/>
      <c r="D70" s="572"/>
      <c r="E70" s="572"/>
      <c r="F70" s="572"/>
      <c r="G70" s="572"/>
      <c r="H70" s="572"/>
      <c r="I70" s="572"/>
      <c r="J70" s="572"/>
      <c r="K70" s="572"/>
      <c r="L70" s="573"/>
      <c r="M70" s="580"/>
      <c r="N70" s="580"/>
      <c r="O70" s="580"/>
      <c r="P70" s="580"/>
      <c r="Q70" s="580"/>
      <c r="R70" s="577"/>
      <c r="S70" s="578"/>
      <c r="T70" s="578"/>
      <c r="U70" s="578"/>
      <c r="V70" s="579"/>
      <c r="W70" s="74"/>
      <c r="X70" s="4"/>
      <c r="Y70" s="5"/>
      <c r="Z70" s="443"/>
      <c r="AA70" s="444"/>
    </row>
    <row r="71" spans="1:27" ht="33.950000000000003" customHeight="1">
      <c r="A71" s="426"/>
      <c r="B71" s="445">
        <f t="shared" si="0"/>
        <v>19</v>
      </c>
      <c r="C71" s="571"/>
      <c r="D71" s="572"/>
      <c r="E71" s="572"/>
      <c r="F71" s="572"/>
      <c r="G71" s="572"/>
      <c r="H71" s="572"/>
      <c r="I71" s="572"/>
      <c r="J71" s="572"/>
      <c r="K71" s="572"/>
      <c r="L71" s="573"/>
      <c r="M71" s="580"/>
      <c r="N71" s="580"/>
      <c r="O71" s="580"/>
      <c r="P71" s="580"/>
      <c r="Q71" s="580"/>
      <c r="R71" s="577"/>
      <c r="S71" s="578"/>
      <c r="T71" s="578"/>
      <c r="U71" s="578"/>
      <c r="V71" s="579"/>
      <c r="W71" s="74"/>
      <c r="X71" s="4"/>
      <c r="Y71" s="5"/>
      <c r="Z71" s="443"/>
      <c r="AA71" s="444"/>
    </row>
    <row r="72" spans="1:27" ht="33.950000000000003" customHeight="1">
      <c r="A72" s="426"/>
      <c r="B72" s="445">
        <f t="shared" si="0"/>
        <v>20</v>
      </c>
      <c r="C72" s="571"/>
      <c r="D72" s="572"/>
      <c r="E72" s="572"/>
      <c r="F72" s="572"/>
      <c r="G72" s="572"/>
      <c r="H72" s="572"/>
      <c r="I72" s="572"/>
      <c r="J72" s="572"/>
      <c r="K72" s="572"/>
      <c r="L72" s="573"/>
      <c r="M72" s="580"/>
      <c r="N72" s="580"/>
      <c r="O72" s="580"/>
      <c r="P72" s="580"/>
      <c r="Q72" s="580"/>
      <c r="R72" s="577"/>
      <c r="S72" s="578"/>
      <c r="T72" s="578"/>
      <c r="U72" s="578"/>
      <c r="V72" s="579"/>
      <c r="W72" s="74"/>
      <c r="X72" s="4"/>
      <c r="Y72" s="5"/>
      <c r="Z72" s="443"/>
      <c r="AA72" s="444"/>
    </row>
    <row r="73" spans="1:27" ht="33.950000000000003" customHeight="1">
      <c r="A73" s="426"/>
      <c r="B73" s="445">
        <f t="shared" si="0"/>
        <v>21</v>
      </c>
      <c r="C73" s="571"/>
      <c r="D73" s="572"/>
      <c r="E73" s="572"/>
      <c r="F73" s="572"/>
      <c r="G73" s="572"/>
      <c r="H73" s="572"/>
      <c r="I73" s="572"/>
      <c r="J73" s="572"/>
      <c r="K73" s="572"/>
      <c r="L73" s="573"/>
      <c r="M73" s="580"/>
      <c r="N73" s="580"/>
      <c r="O73" s="580"/>
      <c r="P73" s="580"/>
      <c r="Q73" s="580"/>
      <c r="R73" s="577"/>
      <c r="S73" s="578"/>
      <c r="T73" s="578"/>
      <c r="U73" s="578"/>
      <c r="V73" s="579"/>
      <c r="W73" s="74"/>
      <c r="X73" s="4"/>
      <c r="Y73" s="5"/>
      <c r="Z73" s="443"/>
      <c r="AA73" s="444"/>
    </row>
    <row r="74" spans="1:27" ht="33.950000000000003" customHeight="1">
      <c r="A74" s="426"/>
      <c r="B74" s="445">
        <f t="shared" si="0"/>
        <v>22</v>
      </c>
      <c r="C74" s="571"/>
      <c r="D74" s="572"/>
      <c r="E74" s="572"/>
      <c r="F74" s="572"/>
      <c r="G74" s="572"/>
      <c r="H74" s="572"/>
      <c r="I74" s="572"/>
      <c r="J74" s="572"/>
      <c r="K74" s="572"/>
      <c r="L74" s="573"/>
      <c r="M74" s="580"/>
      <c r="N74" s="580"/>
      <c r="O74" s="580"/>
      <c r="P74" s="580"/>
      <c r="Q74" s="580"/>
      <c r="R74" s="577"/>
      <c r="S74" s="578"/>
      <c r="T74" s="578"/>
      <c r="U74" s="578"/>
      <c r="V74" s="579"/>
      <c r="W74" s="74"/>
      <c r="X74" s="4"/>
      <c r="Y74" s="5"/>
      <c r="Z74" s="443"/>
      <c r="AA74" s="444"/>
    </row>
    <row r="75" spans="1:27" ht="33.950000000000003" customHeight="1">
      <c r="A75" s="426"/>
      <c r="B75" s="445">
        <f t="shared" si="0"/>
        <v>23</v>
      </c>
      <c r="C75" s="571"/>
      <c r="D75" s="572"/>
      <c r="E75" s="572"/>
      <c r="F75" s="572"/>
      <c r="G75" s="572"/>
      <c r="H75" s="572"/>
      <c r="I75" s="572"/>
      <c r="J75" s="572"/>
      <c r="K75" s="572"/>
      <c r="L75" s="573"/>
      <c r="M75" s="580"/>
      <c r="N75" s="580"/>
      <c r="O75" s="580"/>
      <c r="P75" s="580"/>
      <c r="Q75" s="580"/>
      <c r="R75" s="577"/>
      <c r="S75" s="578"/>
      <c r="T75" s="578"/>
      <c r="U75" s="578"/>
      <c r="V75" s="579"/>
      <c r="W75" s="74"/>
      <c r="X75" s="4"/>
      <c r="Y75" s="5"/>
      <c r="Z75" s="443"/>
      <c r="AA75" s="444"/>
    </row>
    <row r="76" spans="1:27" ht="33.950000000000003" customHeight="1">
      <c r="A76" s="426"/>
      <c r="B76" s="445">
        <f t="shared" si="0"/>
        <v>24</v>
      </c>
      <c r="C76" s="571"/>
      <c r="D76" s="572"/>
      <c r="E76" s="572"/>
      <c r="F76" s="572"/>
      <c r="G76" s="572"/>
      <c r="H76" s="572"/>
      <c r="I76" s="572"/>
      <c r="J76" s="572"/>
      <c r="K76" s="572"/>
      <c r="L76" s="573"/>
      <c r="M76" s="580"/>
      <c r="N76" s="580"/>
      <c r="O76" s="580"/>
      <c r="P76" s="580"/>
      <c r="Q76" s="580"/>
      <c r="R76" s="577"/>
      <c r="S76" s="578"/>
      <c r="T76" s="578"/>
      <c r="U76" s="578"/>
      <c r="V76" s="579"/>
      <c r="W76" s="74"/>
      <c r="X76" s="4"/>
      <c r="Y76" s="5"/>
      <c r="Z76" s="443"/>
      <c r="AA76" s="444"/>
    </row>
    <row r="77" spans="1:27" ht="33.950000000000003" customHeight="1">
      <c r="A77" s="426"/>
      <c r="B77" s="445">
        <f t="shared" si="0"/>
        <v>25</v>
      </c>
      <c r="C77" s="571"/>
      <c r="D77" s="572"/>
      <c r="E77" s="572"/>
      <c r="F77" s="572"/>
      <c r="G77" s="572"/>
      <c r="H77" s="572"/>
      <c r="I77" s="572"/>
      <c r="J77" s="572"/>
      <c r="K77" s="572"/>
      <c r="L77" s="573"/>
      <c r="M77" s="580"/>
      <c r="N77" s="580"/>
      <c r="O77" s="580"/>
      <c r="P77" s="580"/>
      <c r="Q77" s="580"/>
      <c r="R77" s="577"/>
      <c r="S77" s="578"/>
      <c r="T77" s="578"/>
      <c r="U77" s="578"/>
      <c r="V77" s="579"/>
      <c r="W77" s="74"/>
      <c r="X77" s="4"/>
      <c r="Y77" s="5"/>
      <c r="Z77" s="443"/>
      <c r="AA77" s="444"/>
    </row>
    <row r="78" spans="1:27" ht="33.950000000000003" customHeight="1">
      <c r="A78" s="426"/>
      <c r="B78" s="445">
        <f t="shared" si="0"/>
        <v>26</v>
      </c>
      <c r="C78" s="571"/>
      <c r="D78" s="572"/>
      <c r="E78" s="572"/>
      <c r="F78" s="572"/>
      <c r="G78" s="572"/>
      <c r="H78" s="572"/>
      <c r="I78" s="572"/>
      <c r="J78" s="572"/>
      <c r="K78" s="572"/>
      <c r="L78" s="573"/>
      <c r="M78" s="580"/>
      <c r="N78" s="580"/>
      <c r="O78" s="580"/>
      <c r="P78" s="580"/>
      <c r="Q78" s="580"/>
      <c r="R78" s="577"/>
      <c r="S78" s="578"/>
      <c r="T78" s="578"/>
      <c r="U78" s="578"/>
      <c r="V78" s="579"/>
      <c r="W78" s="74"/>
      <c r="X78" s="4"/>
      <c r="Y78" s="5"/>
      <c r="Z78" s="443"/>
      <c r="AA78" s="444"/>
    </row>
    <row r="79" spans="1:27" ht="33.950000000000003" customHeight="1">
      <c r="A79" s="426"/>
      <c r="B79" s="445">
        <f t="shared" si="0"/>
        <v>27</v>
      </c>
      <c r="C79" s="571"/>
      <c r="D79" s="572"/>
      <c r="E79" s="572"/>
      <c r="F79" s="572"/>
      <c r="G79" s="572"/>
      <c r="H79" s="572"/>
      <c r="I79" s="572"/>
      <c r="J79" s="572"/>
      <c r="K79" s="572"/>
      <c r="L79" s="573"/>
      <c r="M79" s="580"/>
      <c r="N79" s="580"/>
      <c r="O79" s="580"/>
      <c r="P79" s="580"/>
      <c r="Q79" s="580"/>
      <c r="R79" s="577"/>
      <c r="S79" s="578"/>
      <c r="T79" s="578"/>
      <c r="U79" s="578"/>
      <c r="V79" s="579"/>
      <c r="W79" s="74"/>
      <c r="X79" s="4"/>
      <c r="Y79" s="5"/>
      <c r="Z79" s="443"/>
      <c r="AA79" s="444"/>
    </row>
    <row r="80" spans="1:27" ht="33.950000000000003" customHeight="1">
      <c r="A80" s="426"/>
      <c r="B80" s="445">
        <f t="shared" si="0"/>
        <v>28</v>
      </c>
      <c r="C80" s="571"/>
      <c r="D80" s="572"/>
      <c r="E80" s="572"/>
      <c r="F80" s="572"/>
      <c r="G80" s="572"/>
      <c r="H80" s="572"/>
      <c r="I80" s="572"/>
      <c r="J80" s="572"/>
      <c r="K80" s="572"/>
      <c r="L80" s="573"/>
      <c r="M80" s="580"/>
      <c r="N80" s="580"/>
      <c r="O80" s="580"/>
      <c r="P80" s="580"/>
      <c r="Q80" s="580"/>
      <c r="R80" s="577"/>
      <c r="S80" s="578"/>
      <c r="T80" s="578"/>
      <c r="U80" s="578"/>
      <c r="V80" s="579"/>
      <c r="W80" s="74"/>
      <c r="X80" s="4"/>
      <c r="Y80" s="5"/>
      <c r="Z80" s="443"/>
      <c r="AA80" s="444"/>
    </row>
    <row r="81" spans="1:27" ht="33.950000000000003" customHeight="1">
      <c r="A81" s="426"/>
      <c r="B81" s="445">
        <f t="shared" si="0"/>
        <v>29</v>
      </c>
      <c r="C81" s="571"/>
      <c r="D81" s="572"/>
      <c r="E81" s="572"/>
      <c r="F81" s="572"/>
      <c r="G81" s="572"/>
      <c r="H81" s="572"/>
      <c r="I81" s="572"/>
      <c r="J81" s="572"/>
      <c r="K81" s="572"/>
      <c r="L81" s="573"/>
      <c r="M81" s="580"/>
      <c r="N81" s="580"/>
      <c r="O81" s="580"/>
      <c r="P81" s="580"/>
      <c r="Q81" s="580"/>
      <c r="R81" s="577"/>
      <c r="S81" s="578"/>
      <c r="T81" s="578"/>
      <c r="U81" s="578"/>
      <c r="V81" s="579"/>
      <c r="W81" s="74"/>
      <c r="X81" s="4"/>
      <c r="Y81" s="5"/>
      <c r="Z81" s="443"/>
      <c r="AA81" s="444"/>
    </row>
    <row r="82" spans="1:27" ht="33.950000000000003" customHeight="1">
      <c r="A82" s="426"/>
      <c r="B82" s="445">
        <f t="shared" si="0"/>
        <v>30</v>
      </c>
      <c r="C82" s="571"/>
      <c r="D82" s="572"/>
      <c r="E82" s="572"/>
      <c r="F82" s="572"/>
      <c r="G82" s="572"/>
      <c r="H82" s="572"/>
      <c r="I82" s="572"/>
      <c r="J82" s="572"/>
      <c r="K82" s="572"/>
      <c r="L82" s="573"/>
      <c r="M82" s="580"/>
      <c r="N82" s="580"/>
      <c r="O82" s="580"/>
      <c r="P82" s="580"/>
      <c r="Q82" s="580"/>
      <c r="R82" s="577"/>
      <c r="S82" s="578"/>
      <c r="T82" s="578"/>
      <c r="U82" s="578"/>
      <c r="V82" s="579"/>
      <c r="W82" s="74"/>
      <c r="X82" s="4"/>
      <c r="Y82" s="5"/>
      <c r="Z82" s="443"/>
      <c r="AA82" s="444"/>
    </row>
    <row r="83" spans="1:27" ht="33.950000000000003" customHeight="1">
      <c r="A83" s="426"/>
      <c r="B83" s="445">
        <f t="shared" si="0"/>
        <v>31</v>
      </c>
      <c r="C83" s="571"/>
      <c r="D83" s="572"/>
      <c r="E83" s="572"/>
      <c r="F83" s="572"/>
      <c r="G83" s="572"/>
      <c r="H83" s="572"/>
      <c r="I83" s="572"/>
      <c r="J83" s="572"/>
      <c r="K83" s="572"/>
      <c r="L83" s="573"/>
      <c r="M83" s="580"/>
      <c r="N83" s="580"/>
      <c r="O83" s="580"/>
      <c r="P83" s="580"/>
      <c r="Q83" s="580"/>
      <c r="R83" s="577"/>
      <c r="S83" s="578"/>
      <c r="T83" s="578"/>
      <c r="U83" s="578"/>
      <c r="V83" s="579"/>
      <c r="W83" s="74"/>
      <c r="X83" s="4"/>
      <c r="Y83" s="5"/>
      <c r="Z83" s="443"/>
      <c r="AA83" s="444"/>
    </row>
    <row r="84" spans="1:27" ht="33.950000000000003" customHeight="1">
      <c r="A84" s="426"/>
      <c r="B84" s="445">
        <f t="shared" si="0"/>
        <v>32</v>
      </c>
      <c r="C84" s="571"/>
      <c r="D84" s="572"/>
      <c r="E84" s="572"/>
      <c r="F84" s="572"/>
      <c r="G84" s="572"/>
      <c r="H84" s="572"/>
      <c r="I84" s="572"/>
      <c r="J84" s="572"/>
      <c r="K84" s="572"/>
      <c r="L84" s="573"/>
      <c r="M84" s="580"/>
      <c r="N84" s="580"/>
      <c r="O84" s="580"/>
      <c r="P84" s="580"/>
      <c r="Q84" s="580"/>
      <c r="R84" s="577"/>
      <c r="S84" s="578"/>
      <c r="T84" s="578"/>
      <c r="U84" s="578"/>
      <c r="V84" s="579"/>
      <c r="W84" s="74"/>
      <c r="X84" s="4"/>
      <c r="Y84" s="5"/>
      <c r="Z84" s="443"/>
      <c r="AA84" s="444"/>
    </row>
    <row r="85" spans="1:27" ht="33.950000000000003" customHeight="1">
      <c r="A85" s="426"/>
      <c r="B85" s="445">
        <f t="shared" si="0"/>
        <v>33</v>
      </c>
      <c r="C85" s="571"/>
      <c r="D85" s="572"/>
      <c r="E85" s="572"/>
      <c r="F85" s="572"/>
      <c r="G85" s="572"/>
      <c r="H85" s="572"/>
      <c r="I85" s="572"/>
      <c r="J85" s="572"/>
      <c r="K85" s="572"/>
      <c r="L85" s="573"/>
      <c r="M85" s="580"/>
      <c r="N85" s="580"/>
      <c r="O85" s="580"/>
      <c r="P85" s="580"/>
      <c r="Q85" s="580"/>
      <c r="R85" s="577"/>
      <c r="S85" s="578"/>
      <c r="T85" s="578"/>
      <c r="U85" s="578"/>
      <c r="V85" s="579"/>
      <c r="W85" s="74"/>
      <c r="X85" s="4"/>
      <c r="Y85" s="5"/>
      <c r="Z85" s="443"/>
      <c r="AA85" s="444"/>
    </row>
    <row r="86" spans="1:27" ht="33.950000000000003" customHeight="1">
      <c r="A86" s="426"/>
      <c r="B86" s="445">
        <f t="shared" si="0"/>
        <v>34</v>
      </c>
      <c r="C86" s="571"/>
      <c r="D86" s="572"/>
      <c r="E86" s="572"/>
      <c r="F86" s="572"/>
      <c r="G86" s="572"/>
      <c r="H86" s="572"/>
      <c r="I86" s="572"/>
      <c r="J86" s="572"/>
      <c r="K86" s="572"/>
      <c r="L86" s="573"/>
      <c r="M86" s="580"/>
      <c r="N86" s="580"/>
      <c r="O86" s="580"/>
      <c r="P86" s="580"/>
      <c r="Q86" s="580"/>
      <c r="R86" s="577"/>
      <c r="S86" s="578"/>
      <c r="T86" s="578"/>
      <c r="U86" s="578"/>
      <c r="V86" s="579"/>
      <c r="W86" s="74"/>
      <c r="X86" s="4"/>
      <c r="Y86" s="5"/>
      <c r="Z86" s="443"/>
      <c r="AA86" s="444"/>
    </row>
    <row r="87" spans="1:27" ht="33.950000000000003" customHeight="1">
      <c r="A87" s="426"/>
      <c r="B87" s="445">
        <f t="shared" si="0"/>
        <v>35</v>
      </c>
      <c r="C87" s="571"/>
      <c r="D87" s="572"/>
      <c r="E87" s="572"/>
      <c r="F87" s="572"/>
      <c r="G87" s="572"/>
      <c r="H87" s="572"/>
      <c r="I87" s="572"/>
      <c r="J87" s="572"/>
      <c r="K87" s="572"/>
      <c r="L87" s="573"/>
      <c r="M87" s="580"/>
      <c r="N87" s="580"/>
      <c r="O87" s="580"/>
      <c r="P87" s="580"/>
      <c r="Q87" s="580"/>
      <c r="R87" s="577"/>
      <c r="S87" s="578"/>
      <c r="T87" s="578"/>
      <c r="U87" s="578"/>
      <c r="V87" s="579"/>
      <c r="W87" s="74"/>
      <c r="X87" s="4"/>
      <c r="Y87" s="5"/>
      <c r="Z87" s="443"/>
      <c r="AA87" s="444"/>
    </row>
    <row r="88" spans="1:27" ht="33.950000000000003" customHeight="1">
      <c r="A88" s="426"/>
      <c r="B88" s="445">
        <f t="shared" si="0"/>
        <v>36</v>
      </c>
      <c r="C88" s="571"/>
      <c r="D88" s="572"/>
      <c r="E88" s="572"/>
      <c r="F88" s="572"/>
      <c r="G88" s="572"/>
      <c r="H88" s="572"/>
      <c r="I88" s="572"/>
      <c r="J88" s="572"/>
      <c r="K88" s="572"/>
      <c r="L88" s="573"/>
      <c r="M88" s="580"/>
      <c r="N88" s="580"/>
      <c r="O88" s="580"/>
      <c r="P88" s="580"/>
      <c r="Q88" s="580"/>
      <c r="R88" s="577"/>
      <c r="S88" s="578"/>
      <c r="T88" s="578"/>
      <c r="U88" s="578"/>
      <c r="V88" s="579"/>
      <c r="W88" s="74"/>
      <c r="X88" s="4"/>
      <c r="Y88" s="5"/>
      <c r="Z88" s="443"/>
      <c r="AA88" s="444"/>
    </row>
    <row r="89" spans="1:27" ht="33.950000000000003" customHeight="1">
      <c r="A89" s="426"/>
      <c r="B89" s="445">
        <f t="shared" si="0"/>
        <v>37</v>
      </c>
      <c r="C89" s="571"/>
      <c r="D89" s="572"/>
      <c r="E89" s="572"/>
      <c r="F89" s="572"/>
      <c r="G89" s="572"/>
      <c r="H89" s="572"/>
      <c r="I89" s="572"/>
      <c r="J89" s="572"/>
      <c r="K89" s="572"/>
      <c r="L89" s="573"/>
      <c r="M89" s="580"/>
      <c r="N89" s="580"/>
      <c r="O89" s="580"/>
      <c r="P89" s="580"/>
      <c r="Q89" s="580"/>
      <c r="R89" s="577"/>
      <c r="S89" s="578"/>
      <c r="T89" s="578"/>
      <c r="U89" s="578"/>
      <c r="V89" s="579"/>
      <c r="W89" s="74"/>
      <c r="X89" s="4"/>
      <c r="Y89" s="5"/>
      <c r="Z89" s="443"/>
      <c r="AA89" s="444"/>
    </row>
    <row r="90" spans="1:27" ht="33.950000000000003" customHeight="1">
      <c r="A90" s="426"/>
      <c r="B90" s="445">
        <f t="shared" si="0"/>
        <v>38</v>
      </c>
      <c r="C90" s="571"/>
      <c r="D90" s="572"/>
      <c r="E90" s="572"/>
      <c r="F90" s="572"/>
      <c r="G90" s="572"/>
      <c r="H90" s="572"/>
      <c r="I90" s="572"/>
      <c r="J90" s="572"/>
      <c r="K90" s="572"/>
      <c r="L90" s="573"/>
      <c r="M90" s="580"/>
      <c r="N90" s="580"/>
      <c r="O90" s="580"/>
      <c r="P90" s="580"/>
      <c r="Q90" s="580"/>
      <c r="R90" s="577"/>
      <c r="S90" s="578"/>
      <c r="T90" s="578"/>
      <c r="U90" s="578"/>
      <c r="V90" s="579"/>
      <c r="W90" s="74"/>
      <c r="X90" s="4"/>
      <c r="Y90" s="5"/>
      <c r="Z90" s="443"/>
      <c r="AA90" s="444"/>
    </row>
    <row r="91" spans="1:27" ht="33.950000000000003" customHeight="1">
      <c r="A91" s="426"/>
      <c r="B91" s="445">
        <f t="shared" si="0"/>
        <v>39</v>
      </c>
      <c r="C91" s="571"/>
      <c r="D91" s="572"/>
      <c r="E91" s="572"/>
      <c r="F91" s="572"/>
      <c r="G91" s="572"/>
      <c r="H91" s="572"/>
      <c r="I91" s="572"/>
      <c r="J91" s="572"/>
      <c r="K91" s="572"/>
      <c r="L91" s="573"/>
      <c r="M91" s="580"/>
      <c r="N91" s="580"/>
      <c r="O91" s="580"/>
      <c r="P91" s="580"/>
      <c r="Q91" s="580"/>
      <c r="R91" s="577"/>
      <c r="S91" s="578"/>
      <c r="T91" s="578"/>
      <c r="U91" s="578"/>
      <c r="V91" s="579"/>
      <c r="W91" s="74"/>
      <c r="X91" s="4"/>
      <c r="Y91" s="5"/>
      <c r="Z91" s="443"/>
      <c r="AA91" s="444"/>
    </row>
    <row r="92" spans="1:27" ht="33.950000000000003" customHeight="1">
      <c r="A92" s="426"/>
      <c r="B92" s="445">
        <f t="shared" si="0"/>
        <v>40</v>
      </c>
      <c r="C92" s="571"/>
      <c r="D92" s="572"/>
      <c r="E92" s="572"/>
      <c r="F92" s="572"/>
      <c r="G92" s="572"/>
      <c r="H92" s="572"/>
      <c r="I92" s="572"/>
      <c r="J92" s="572"/>
      <c r="K92" s="572"/>
      <c r="L92" s="573"/>
      <c r="M92" s="580"/>
      <c r="N92" s="580"/>
      <c r="O92" s="580"/>
      <c r="P92" s="580"/>
      <c r="Q92" s="580"/>
      <c r="R92" s="577"/>
      <c r="S92" s="578"/>
      <c r="T92" s="578"/>
      <c r="U92" s="578"/>
      <c r="V92" s="579"/>
      <c r="W92" s="74"/>
      <c r="X92" s="4"/>
      <c r="Y92" s="5"/>
      <c r="Z92" s="443"/>
      <c r="AA92" s="444"/>
    </row>
    <row r="93" spans="1:27" ht="33.950000000000003" customHeight="1">
      <c r="A93" s="426"/>
      <c r="B93" s="445">
        <f t="shared" si="0"/>
        <v>41</v>
      </c>
      <c r="C93" s="571"/>
      <c r="D93" s="572"/>
      <c r="E93" s="572"/>
      <c r="F93" s="572"/>
      <c r="G93" s="572"/>
      <c r="H93" s="572"/>
      <c r="I93" s="572"/>
      <c r="J93" s="572"/>
      <c r="K93" s="572"/>
      <c r="L93" s="573"/>
      <c r="M93" s="580"/>
      <c r="N93" s="580"/>
      <c r="O93" s="580"/>
      <c r="P93" s="580"/>
      <c r="Q93" s="580"/>
      <c r="R93" s="577"/>
      <c r="S93" s="578"/>
      <c r="T93" s="578"/>
      <c r="U93" s="578"/>
      <c r="V93" s="579"/>
      <c r="W93" s="74"/>
      <c r="X93" s="4"/>
      <c r="Y93" s="5"/>
      <c r="Z93" s="443"/>
      <c r="AA93" s="444"/>
    </row>
    <row r="94" spans="1:27" ht="33.950000000000003" customHeight="1">
      <c r="A94" s="426"/>
      <c r="B94" s="445">
        <f t="shared" si="0"/>
        <v>42</v>
      </c>
      <c r="C94" s="571"/>
      <c r="D94" s="572"/>
      <c r="E94" s="572"/>
      <c r="F94" s="572"/>
      <c r="G94" s="572"/>
      <c r="H94" s="572"/>
      <c r="I94" s="572"/>
      <c r="J94" s="572"/>
      <c r="K94" s="572"/>
      <c r="L94" s="573"/>
      <c r="M94" s="580"/>
      <c r="N94" s="580"/>
      <c r="O94" s="580"/>
      <c r="P94" s="580"/>
      <c r="Q94" s="580"/>
      <c r="R94" s="577"/>
      <c r="S94" s="578"/>
      <c r="T94" s="578"/>
      <c r="U94" s="578"/>
      <c r="V94" s="579"/>
      <c r="W94" s="74"/>
      <c r="X94" s="4"/>
      <c r="Y94" s="5"/>
      <c r="Z94" s="443"/>
      <c r="AA94" s="444"/>
    </row>
    <row r="95" spans="1:27" ht="33.950000000000003" customHeight="1">
      <c r="A95" s="426"/>
      <c r="B95" s="445">
        <f t="shared" si="0"/>
        <v>43</v>
      </c>
      <c r="C95" s="571"/>
      <c r="D95" s="572"/>
      <c r="E95" s="572"/>
      <c r="F95" s="572"/>
      <c r="G95" s="572"/>
      <c r="H95" s="572"/>
      <c r="I95" s="572"/>
      <c r="J95" s="572"/>
      <c r="K95" s="572"/>
      <c r="L95" s="573"/>
      <c r="M95" s="580"/>
      <c r="N95" s="580"/>
      <c r="O95" s="580"/>
      <c r="P95" s="580"/>
      <c r="Q95" s="580"/>
      <c r="R95" s="577"/>
      <c r="S95" s="578"/>
      <c r="T95" s="578"/>
      <c r="U95" s="578"/>
      <c r="V95" s="579"/>
      <c r="W95" s="74"/>
      <c r="X95" s="4"/>
      <c r="Y95" s="5"/>
      <c r="Z95" s="443"/>
      <c r="AA95" s="444"/>
    </row>
    <row r="96" spans="1:27" ht="33.950000000000003" customHeight="1">
      <c r="A96" s="426"/>
      <c r="B96" s="445">
        <f t="shared" si="0"/>
        <v>44</v>
      </c>
      <c r="C96" s="571"/>
      <c r="D96" s="572"/>
      <c r="E96" s="572"/>
      <c r="F96" s="572"/>
      <c r="G96" s="572"/>
      <c r="H96" s="572"/>
      <c r="I96" s="572"/>
      <c r="J96" s="572"/>
      <c r="K96" s="572"/>
      <c r="L96" s="573"/>
      <c r="M96" s="580"/>
      <c r="N96" s="580"/>
      <c r="O96" s="580"/>
      <c r="P96" s="580"/>
      <c r="Q96" s="580"/>
      <c r="R96" s="577"/>
      <c r="S96" s="578"/>
      <c r="T96" s="578"/>
      <c r="U96" s="578"/>
      <c r="V96" s="579"/>
      <c r="W96" s="74"/>
      <c r="X96" s="4"/>
      <c r="Y96" s="5"/>
      <c r="Z96" s="443"/>
      <c r="AA96" s="444"/>
    </row>
    <row r="97" spans="1:27" ht="33.950000000000003" customHeight="1">
      <c r="A97" s="426"/>
      <c r="B97" s="445">
        <f t="shared" si="0"/>
        <v>45</v>
      </c>
      <c r="C97" s="571"/>
      <c r="D97" s="572"/>
      <c r="E97" s="572"/>
      <c r="F97" s="572"/>
      <c r="G97" s="572"/>
      <c r="H97" s="572"/>
      <c r="I97" s="572"/>
      <c r="J97" s="572"/>
      <c r="K97" s="572"/>
      <c r="L97" s="573"/>
      <c r="M97" s="580"/>
      <c r="N97" s="580"/>
      <c r="O97" s="580"/>
      <c r="P97" s="580"/>
      <c r="Q97" s="580"/>
      <c r="R97" s="577"/>
      <c r="S97" s="578"/>
      <c r="T97" s="578"/>
      <c r="U97" s="578"/>
      <c r="V97" s="579"/>
      <c r="W97" s="74"/>
      <c r="X97" s="4"/>
      <c r="Y97" s="5"/>
      <c r="Z97" s="443"/>
      <c r="AA97" s="444"/>
    </row>
    <row r="98" spans="1:27" ht="33.950000000000003" customHeight="1">
      <c r="A98" s="426"/>
      <c r="B98" s="445">
        <f t="shared" si="0"/>
        <v>46</v>
      </c>
      <c r="C98" s="571"/>
      <c r="D98" s="572"/>
      <c r="E98" s="572"/>
      <c r="F98" s="572"/>
      <c r="G98" s="572"/>
      <c r="H98" s="572"/>
      <c r="I98" s="572"/>
      <c r="J98" s="572"/>
      <c r="K98" s="572"/>
      <c r="L98" s="573"/>
      <c r="M98" s="580"/>
      <c r="N98" s="580"/>
      <c r="O98" s="580"/>
      <c r="P98" s="580"/>
      <c r="Q98" s="580"/>
      <c r="R98" s="577"/>
      <c r="S98" s="578"/>
      <c r="T98" s="578"/>
      <c r="U98" s="578"/>
      <c r="V98" s="579"/>
      <c r="W98" s="74"/>
      <c r="X98" s="4"/>
      <c r="Y98" s="5"/>
      <c r="Z98" s="443"/>
      <c r="AA98" s="444"/>
    </row>
    <row r="99" spans="1:27" ht="33.950000000000003" customHeight="1">
      <c r="A99" s="426"/>
      <c r="B99" s="445">
        <f t="shared" si="0"/>
        <v>47</v>
      </c>
      <c r="C99" s="571"/>
      <c r="D99" s="572"/>
      <c r="E99" s="572"/>
      <c r="F99" s="572"/>
      <c r="G99" s="572"/>
      <c r="H99" s="572"/>
      <c r="I99" s="572"/>
      <c r="J99" s="572"/>
      <c r="K99" s="572"/>
      <c r="L99" s="573"/>
      <c r="M99" s="580"/>
      <c r="N99" s="580"/>
      <c r="O99" s="580"/>
      <c r="P99" s="580"/>
      <c r="Q99" s="580"/>
      <c r="R99" s="577"/>
      <c r="S99" s="578"/>
      <c r="T99" s="578"/>
      <c r="U99" s="578"/>
      <c r="V99" s="579"/>
      <c r="W99" s="74"/>
      <c r="X99" s="4"/>
      <c r="Y99" s="5"/>
      <c r="Z99" s="443"/>
      <c r="AA99" s="444"/>
    </row>
    <row r="100" spans="1:27" ht="33.950000000000003" customHeight="1">
      <c r="A100" s="426"/>
      <c r="B100" s="445">
        <f t="shared" si="0"/>
        <v>48</v>
      </c>
      <c r="C100" s="571"/>
      <c r="D100" s="572"/>
      <c r="E100" s="572"/>
      <c r="F100" s="572"/>
      <c r="G100" s="572"/>
      <c r="H100" s="572"/>
      <c r="I100" s="572"/>
      <c r="J100" s="572"/>
      <c r="K100" s="572"/>
      <c r="L100" s="573"/>
      <c r="M100" s="580"/>
      <c r="N100" s="580"/>
      <c r="O100" s="580"/>
      <c r="P100" s="580"/>
      <c r="Q100" s="580"/>
      <c r="R100" s="577"/>
      <c r="S100" s="578"/>
      <c r="T100" s="578"/>
      <c r="U100" s="578"/>
      <c r="V100" s="579"/>
      <c r="W100" s="74"/>
      <c r="X100" s="4"/>
      <c r="Y100" s="5"/>
      <c r="Z100" s="443"/>
      <c r="AA100" s="444"/>
    </row>
    <row r="101" spans="1:27" ht="33.950000000000003" customHeight="1">
      <c r="A101" s="426"/>
      <c r="B101" s="445">
        <f t="shared" si="0"/>
        <v>49</v>
      </c>
      <c r="C101" s="571"/>
      <c r="D101" s="572"/>
      <c r="E101" s="572"/>
      <c r="F101" s="572"/>
      <c r="G101" s="572"/>
      <c r="H101" s="572"/>
      <c r="I101" s="572"/>
      <c r="J101" s="572"/>
      <c r="K101" s="572"/>
      <c r="L101" s="573"/>
      <c r="M101" s="580"/>
      <c r="N101" s="580"/>
      <c r="O101" s="580"/>
      <c r="P101" s="580"/>
      <c r="Q101" s="580"/>
      <c r="R101" s="577"/>
      <c r="S101" s="578"/>
      <c r="T101" s="578"/>
      <c r="U101" s="578"/>
      <c r="V101" s="579"/>
      <c r="W101" s="74"/>
      <c r="X101" s="4"/>
      <c r="Y101" s="5"/>
      <c r="Z101" s="443"/>
      <c r="AA101" s="444"/>
    </row>
    <row r="102" spans="1:27" ht="33.950000000000003" customHeight="1">
      <c r="A102" s="426"/>
      <c r="B102" s="445">
        <f t="shared" si="0"/>
        <v>50</v>
      </c>
      <c r="C102" s="571"/>
      <c r="D102" s="572"/>
      <c r="E102" s="572"/>
      <c r="F102" s="572"/>
      <c r="G102" s="572"/>
      <c r="H102" s="572"/>
      <c r="I102" s="572"/>
      <c r="J102" s="572"/>
      <c r="K102" s="572"/>
      <c r="L102" s="573"/>
      <c r="M102" s="580"/>
      <c r="N102" s="580"/>
      <c r="O102" s="580"/>
      <c r="P102" s="580"/>
      <c r="Q102" s="580"/>
      <c r="R102" s="577"/>
      <c r="S102" s="578"/>
      <c r="T102" s="578"/>
      <c r="U102" s="578"/>
      <c r="V102" s="579"/>
      <c r="W102" s="74"/>
      <c r="X102" s="4"/>
      <c r="Y102" s="5"/>
      <c r="Z102" s="443"/>
      <c r="AA102" s="444"/>
    </row>
    <row r="103" spans="1:27" ht="33.950000000000003" customHeight="1">
      <c r="A103" s="426"/>
      <c r="B103" s="445">
        <f t="shared" si="0"/>
        <v>51</v>
      </c>
      <c r="C103" s="571"/>
      <c r="D103" s="572"/>
      <c r="E103" s="572"/>
      <c r="F103" s="572"/>
      <c r="G103" s="572"/>
      <c r="H103" s="572"/>
      <c r="I103" s="572"/>
      <c r="J103" s="572"/>
      <c r="K103" s="572"/>
      <c r="L103" s="573"/>
      <c r="M103" s="580"/>
      <c r="N103" s="580"/>
      <c r="O103" s="580"/>
      <c r="P103" s="580"/>
      <c r="Q103" s="580"/>
      <c r="R103" s="577"/>
      <c r="S103" s="578"/>
      <c r="T103" s="578"/>
      <c r="U103" s="578"/>
      <c r="V103" s="579"/>
      <c r="W103" s="74"/>
      <c r="X103" s="4"/>
      <c r="Y103" s="5"/>
      <c r="Z103" s="443"/>
      <c r="AA103" s="444"/>
    </row>
    <row r="104" spans="1:27" ht="33.950000000000003" customHeight="1">
      <c r="A104" s="426"/>
      <c r="B104" s="445">
        <f t="shared" si="0"/>
        <v>52</v>
      </c>
      <c r="C104" s="571"/>
      <c r="D104" s="572"/>
      <c r="E104" s="572"/>
      <c r="F104" s="572"/>
      <c r="G104" s="572"/>
      <c r="H104" s="572"/>
      <c r="I104" s="572"/>
      <c r="J104" s="572"/>
      <c r="K104" s="572"/>
      <c r="L104" s="573"/>
      <c r="M104" s="580"/>
      <c r="N104" s="580"/>
      <c r="O104" s="580"/>
      <c r="P104" s="580"/>
      <c r="Q104" s="580"/>
      <c r="R104" s="577"/>
      <c r="S104" s="578"/>
      <c r="T104" s="578"/>
      <c r="U104" s="578"/>
      <c r="V104" s="579"/>
      <c r="W104" s="74"/>
      <c r="X104" s="4"/>
      <c r="Y104" s="5"/>
      <c r="Z104" s="443"/>
      <c r="AA104" s="444"/>
    </row>
    <row r="105" spans="1:27" ht="33.950000000000003" customHeight="1">
      <c r="A105" s="426"/>
      <c r="B105" s="445">
        <f t="shared" si="0"/>
        <v>53</v>
      </c>
      <c r="C105" s="571"/>
      <c r="D105" s="572"/>
      <c r="E105" s="572"/>
      <c r="F105" s="572"/>
      <c r="G105" s="572"/>
      <c r="H105" s="572"/>
      <c r="I105" s="572"/>
      <c r="J105" s="572"/>
      <c r="K105" s="572"/>
      <c r="L105" s="573"/>
      <c r="M105" s="580"/>
      <c r="N105" s="580"/>
      <c r="O105" s="580"/>
      <c r="P105" s="580"/>
      <c r="Q105" s="580"/>
      <c r="R105" s="577"/>
      <c r="S105" s="578"/>
      <c r="T105" s="578"/>
      <c r="U105" s="578"/>
      <c r="V105" s="579"/>
      <c r="W105" s="74"/>
      <c r="X105" s="4"/>
      <c r="Y105" s="5"/>
      <c r="Z105" s="443"/>
      <c r="AA105" s="444"/>
    </row>
    <row r="106" spans="1:27" ht="33.950000000000003" customHeight="1">
      <c r="A106" s="426"/>
      <c r="B106" s="445">
        <f t="shared" si="0"/>
        <v>54</v>
      </c>
      <c r="C106" s="571"/>
      <c r="D106" s="572"/>
      <c r="E106" s="572"/>
      <c r="F106" s="572"/>
      <c r="G106" s="572"/>
      <c r="H106" s="572"/>
      <c r="I106" s="572"/>
      <c r="J106" s="572"/>
      <c r="K106" s="572"/>
      <c r="L106" s="573"/>
      <c r="M106" s="580"/>
      <c r="N106" s="580"/>
      <c r="O106" s="580"/>
      <c r="P106" s="580"/>
      <c r="Q106" s="580"/>
      <c r="R106" s="577"/>
      <c r="S106" s="578"/>
      <c r="T106" s="578"/>
      <c r="U106" s="578"/>
      <c r="V106" s="579"/>
      <c r="W106" s="74"/>
      <c r="X106" s="4"/>
      <c r="Y106" s="5"/>
      <c r="Z106" s="443"/>
      <c r="AA106" s="444"/>
    </row>
    <row r="107" spans="1:27" ht="33.950000000000003" customHeight="1">
      <c r="A107" s="426"/>
      <c r="B107" s="445">
        <f t="shared" si="0"/>
        <v>55</v>
      </c>
      <c r="C107" s="571"/>
      <c r="D107" s="572"/>
      <c r="E107" s="572"/>
      <c r="F107" s="572"/>
      <c r="G107" s="572"/>
      <c r="H107" s="572"/>
      <c r="I107" s="572"/>
      <c r="J107" s="572"/>
      <c r="K107" s="572"/>
      <c r="L107" s="573"/>
      <c r="M107" s="580"/>
      <c r="N107" s="580"/>
      <c r="O107" s="580"/>
      <c r="P107" s="580"/>
      <c r="Q107" s="580"/>
      <c r="R107" s="577"/>
      <c r="S107" s="578"/>
      <c r="T107" s="578"/>
      <c r="U107" s="578"/>
      <c r="V107" s="579"/>
      <c r="W107" s="74"/>
      <c r="X107" s="4"/>
      <c r="Y107" s="5"/>
      <c r="Z107" s="443"/>
      <c r="AA107" s="444"/>
    </row>
    <row r="108" spans="1:27" ht="33.950000000000003" customHeight="1">
      <c r="A108" s="426"/>
      <c r="B108" s="445">
        <f t="shared" si="0"/>
        <v>56</v>
      </c>
      <c r="C108" s="571"/>
      <c r="D108" s="572"/>
      <c r="E108" s="572"/>
      <c r="F108" s="572"/>
      <c r="G108" s="572"/>
      <c r="H108" s="572"/>
      <c r="I108" s="572"/>
      <c r="J108" s="572"/>
      <c r="K108" s="572"/>
      <c r="L108" s="573"/>
      <c r="M108" s="580"/>
      <c r="N108" s="580"/>
      <c r="O108" s="580"/>
      <c r="P108" s="580"/>
      <c r="Q108" s="580"/>
      <c r="R108" s="577"/>
      <c r="S108" s="578"/>
      <c r="T108" s="578"/>
      <c r="U108" s="578"/>
      <c r="V108" s="579"/>
      <c r="W108" s="74"/>
      <c r="X108" s="4"/>
      <c r="Y108" s="5"/>
      <c r="Z108" s="443"/>
      <c r="AA108" s="444"/>
    </row>
    <row r="109" spans="1:27" ht="33.950000000000003" customHeight="1">
      <c r="A109" s="426"/>
      <c r="B109" s="445">
        <f t="shared" si="0"/>
        <v>57</v>
      </c>
      <c r="C109" s="571"/>
      <c r="D109" s="572"/>
      <c r="E109" s="572"/>
      <c r="F109" s="572"/>
      <c r="G109" s="572"/>
      <c r="H109" s="572"/>
      <c r="I109" s="572"/>
      <c r="J109" s="572"/>
      <c r="K109" s="572"/>
      <c r="L109" s="573"/>
      <c r="M109" s="580"/>
      <c r="N109" s="580"/>
      <c r="O109" s="580"/>
      <c r="P109" s="580"/>
      <c r="Q109" s="580"/>
      <c r="R109" s="577"/>
      <c r="S109" s="578"/>
      <c r="T109" s="578"/>
      <c r="U109" s="578"/>
      <c r="V109" s="579"/>
      <c r="W109" s="74"/>
      <c r="X109" s="4"/>
      <c r="Y109" s="5"/>
      <c r="Z109" s="443"/>
      <c r="AA109" s="444"/>
    </row>
    <row r="110" spans="1:27" ht="33.950000000000003" customHeight="1">
      <c r="A110" s="426"/>
      <c r="B110" s="445">
        <f t="shared" si="0"/>
        <v>58</v>
      </c>
      <c r="C110" s="571"/>
      <c r="D110" s="572"/>
      <c r="E110" s="572"/>
      <c r="F110" s="572"/>
      <c r="G110" s="572"/>
      <c r="H110" s="572"/>
      <c r="I110" s="572"/>
      <c r="J110" s="572"/>
      <c r="K110" s="572"/>
      <c r="L110" s="573"/>
      <c r="M110" s="580"/>
      <c r="N110" s="580"/>
      <c r="O110" s="580"/>
      <c r="P110" s="580"/>
      <c r="Q110" s="580"/>
      <c r="R110" s="577"/>
      <c r="S110" s="578"/>
      <c r="T110" s="578"/>
      <c r="U110" s="578"/>
      <c r="V110" s="579"/>
      <c r="W110" s="74"/>
      <c r="X110" s="4"/>
      <c r="Y110" s="5"/>
      <c r="Z110" s="443"/>
      <c r="AA110" s="444"/>
    </row>
    <row r="111" spans="1:27" ht="33.950000000000003" customHeight="1">
      <c r="A111" s="426"/>
      <c r="B111" s="445">
        <f t="shared" si="0"/>
        <v>59</v>
      </c>
      <c r="C111" s="571"/>
      <c r="D111" s="572"/>
      <c r="E111" s="572"/>
      <c r="F111" s="572"/>
      <c r="G111" s="572"/>
      <c r="H111" s="572"/>
      <c r="I111" s="572"/>
      <c r="J111" s="572"/>
      <c r="K111" s="572"/>
      <c r="L111" s="573"/>
      <c r="M111" s="580"/>
      <c r="N111" s="580"/>
      <c r="O111" s="580"/>
      <c r="P111" s="580"/>
      <c r="Q111" s="580"/>
      <c r="R111" s="577"/>
      <c r="S111" s="578"/>
      <c r="T111" s="578"/>
      <c r="U111" s="578"/>
      <c r="V111" s="579"/>
      <c r="W111" s="74"/>
      <c r="X111" s="4"/>
      <c r="Y111" s="5"/>
      <c r="Z111" s="443"/>
      <c r="AA111" s="444"/>
    </row>
    <row r="112" spans="1:27" ht="33.950000000000003" customHeight="1">
      <c r="A112" s="426"/>
      <c r="B112" s="445">
        <f t="shared" si="0"/>
        <v>60</v>
      </c>
      <c r="C112" s="571"/>
      <c r="D112" s="572"/>
      <c r="E112" s="572"/>
      <c r="F112" s="572"/>
      <c r="G112" s="572"/>
      <c r="H112" s="572"/>
      <c r="I112" s="572"/>
      <c r="J112" s="572"/>
      <c r="K112" s="572"/>
      <c r="L112" s="573"/>
      <c r="M112" s="580"/>
      <c r="N112" s="580"/>
      <c r="O112" s="580"/>
      <c r="P112" s="580"/>
      <c r="Q112" s="580"/>
      <c r="R112" s="577"/>
      <c r="S112" s="578"/>
      <c r="T112" s="578"/>
      <c r="U112" s="578"/>
      <c r="V112" s="579"/>
      <c r="W112" s="74"/>
      <c r="X112" s="4"/>
      <c r="Y112" s="5"/>
      <c r="Z112" s="443"/>
      <c r="AA112" s="444"/>
    </row>
    <row r="113" spans="1:27" ht="33.950000000000003" customHeight="1">
      <c r="A113" s="426"/>
      <c r="B113" s="445">
        <f t="shared" si="0"/>
        <v>61</v>
      </c>
      <c r="C113" s="571"/>
      <c r="D113" s="572"/>
      <c r="E113" s="572"/>
      <c r="F113" s="572"/>
      <c r="G113" s="572"/>
      <c r="H113" s="572"/>
      <c r="I113" s="572"/>
      <c r="J113" s="572"/>
      <c r="K113" s="572"/>
      <c r="L113" s="573"/>
      <c r="M113" s="580"/>
      <c r="N113" s="580"/>
      <c r="O113" s="580"/>
      <c r="P113" s="580"/>
      <c r="Q113" s="580"/>
      <c r="R113" s="577"/>
      <c r="S113" s="578"/>
      <c r="T113" s="578"/>
      <c r="U113" s="578"/>
      <c r="V113" s="579"/>
      <c r="W113" s="74"/>
      <c r="X113" s="4"/>
      <c r="Y113" s="5"/>
      <c r="Z113" s="443"/>
      <c r="AA113" s="444"/>
    </row>
    <row r="114" spans="1:27" ht="33.950000000000003" customHeight="1">
      <c r="A114" s="426"/>
      <c r="B114" s="445">
        <f t="shared" si="0"/>
        <v>62</v>
      </c>
      <c r="C114" s="571"/>
      <c r="D114" s="572"/>
      <c r="E114" s="572"/>
      <c r="F114" s="572"/>
      <c r="G114" s="572"/>
      <c r="H114" s="572"/>
      <c r="I114" s="572"/>
      <c r="J114" s="572"/>
      <c r="K114" s="572"/>
      <c r="L114" s="573"/>
      <c r="M114" s="580"/>
      <c r="N114" s="580"/>
      <c r="O114" s="580"/>
      <c r="P114" s="580"/>
      <c r="Q114" s="580"/>
      <c r="R114" s="577"/>
      <c r="S114" s="578"/>
      <c r="T114" s="578"/>
      <c r="U114" s="578"/>
      <c r="V114" s="579"/>
      <c r="W114" s="74"/>
      <c r="X114" s="4"/>
      <c r="Y114" s="5"/>
      <c r="Z114" s="443"/>
      <c r="AA114" s="444"/>
    </row>
    <row r="115" spans="1:27" ht="33.950000000000003" customHeight="1">
      <c r="A115" s="426"/>
      <c r="B115" s="445">
        <f t="shared" si="0"/>
        <v>63</v>
      </c>
      <c r="C115" s="571"/>
      <c r="D115" s="572"/>
      <c r="E115" s="572"/>
      <c r="F115" s="572"/>
      <c r="G115" s="572"/>
      <c r="H115" s="572"/>
      <c r="I115" s="572"/>
      <c r="J115" s="572"/>
      <c r="K115" s="572"/>
      <c r="L115" s="573"/>
      <c r="M115" s="580"/>
      <c r="N115" s="580"/>
      <c r="O115" s="580"/>
      <c r="P115" s="580"/>
      <c r="Q115" s="580"/>
      <c r="R115" s="577"/>
      <c r="S115" s="578"/>
      <c r="T115" s="578"/>
      <c r="U115" s="578"/>
      <c r="V115" s="579"/>
      <c r="W115" s="74"/>
      <c r="X115" s="4"/>
      <c r="Y115" s="5"/>
      <c r="Z115" s="443"/>
      <c r="AA115" s="444"/>
    </row>
    <row r="116" spans="1:27" ht="33.950000000000003" customHeight="1">
      <c r="A116" s="426"/>
      <c r="B116" s="445">
        <f t="shared" si="0"/>
        <v>64</v>
      </c>
      <c r="C116" s="571"/>
      <c r="D116" s="572"/>
      <c r="E116" s="572"/>
      <c r="F116" s="572"/>
      <c r="G116" s="572"/>
      <c r="H116" s="572"/>
      <c r="I116" s="572"/>
      <c r="J116" s="572"/>
      <c r="K116" s="572"/>
      <c r="L116" s="573"/>
      <c r="M116" s="580"/>
      <c r="N116" s="580"/>
      <c r="O116" s="580"/>
      <c r="P116" s="580"/>
      <c r="Q116" s="580"/>
      <c r="R116" s="577"/>
      <c r="S116" s="578"/>
      <c r="T116" s="578"/>
      <c r="U116" s="578"/>
      <c r="V116" s="579"/>
      <c r="W116" s="74"/>
      <c r="X116" s="4"/>
      <c r="Y116" s="5"/>
      <c r="Z116" s="443"/>
      <c r="AA116" s="444"/>
    </row>
    <row r="117" spans="1:27" ht="33.950000000000003" customHeight="1">
      <c r="A117" s="426"/>
      <c r="B117" s="445">
        <f t="shared" si="0"/>
        <v>65</v>
      </c>
      <c r="C117" s="571"/>
      <c r="D117" s="572"/>
      <c r="E117" s="572"/>
      <c r="F117" s="572"/>
      <c r="G117" s="572"/>
      <c r="H117" s="572"/>
      <c r="I117" s="572"/>
      <c r="J117" s="572"/>
      <c r="K117" s="572"/>
      <c r="L117" s="573"/>
      <c r="M117" s="580"/>
      <c r="N117" s="580"/>
      <c r="O117" s="580"/>
      <c r="P117" s="580"/>
      <c r="Q117" s="580"/>
      <c r="R117" s="577"/>
      <c r="S117" s="578"/>
      <c r="T117" s="578"/>
      <c r="U117" s="578"/>
      <c r="V117" s="579"/>
      <c r="W117" s="74"/>
      <c r="X117" s="4"/>
      <c r="Y117" s="5"/>
      <c r="Z117" s="443"/>
      <c r="AA117" s="444"/>
    </row>
    <row r="118" spans="1:27" ht="33.950000000000003" customHeight="1">
      <c r="A118" s="426"/>
      <c r="B118" s="445">
        <f t="shared" si="0"/>
        <v>66</v>
      </c>
      <c r="C118" s="571"/>
      <c r="D118" s="572"/>
      <c r="E118" s="572"/>
      <c r="F118" s="572"/>
      <c r="G118" s="572"/>
      <c r="H118" s="572"/>
      <c r="I118" s="572"/>
      <c r="J118" s="572"/>
      <c r="K118" s="572"/>
      <c r="L118" s="573"/>
      <c r="M118" s="580"/>
      <c r="N118" s="580"/>
      <c r="O118" s="580"/>
      <c r="P118" s="580"/>
      <c r="Q118" s="580"/>
      <c r="R118" s="577"/>
      <c r="S118" s="578"/>
      <c r="T118" s="578"/>
      <c r="U118" s="578"/>
      <c r="V118" s="579"/>
      <c r="W118" s="74"/>
      <c r="X118" s="4"/>
      <c r="Y118" s="5"/>
      <c r="Z118" s="443"/>
      <c r="AA118" s="444"/>
    </row>
    <row r="119" spans="1:27" ht="33.950000000000003" customHeight="1">
      <c r="A119" s="426"/>
      <c r="B119" s="445">
        <f t="shared" ref="B119:B182" si="1">B118+1</f>
        <v>67</v>
      </c>
      <c r="C119" s="571"/>
      <c r="D119" s="572"/>
      <c r="E119" s="572"/>
      <c r="F119" s="572"/>
      <c r="G119" s="572"/>
      <c r="H119" s="572"/>
      <c r="I119" s="572"/>
      <c r="J119" s="572"/>
      <c r="K119" s="572"/>
      <c r="L119" s="573"/>
      <c r="M119" s="580"/>
      <c r="N119" s="580"/>
      <c r="O119" s="580"/>
      <c r="P119" s="580"/>
      <c r="Q119" s="580"/>
      <c r="R119" s="577"/>
      <c r="S119" s="578"/>
      <c r="T119" s="578"/>
      <c r="U119" s="578"/>
      <c r="V119" s="579"/>
      <c r="W119" s="74"/>
      <c r="X119" s="4"/>
      <c r="Y119" s="5"/>
      <c r="Z119" s="443"/>
      <c r="AA119" s="444"/>
    </row>
    <row r="120" spans="1:27" ht="33.950000000000003" customHeight="1">
      <c r="A120" s="426"/>
      <c r="B120" s="445">
        <f t="shared" si="1"/>
        <v>68</v>
      </c>
      <c r="C120" s="571"/>
      <c r="D120" s="572"/>
      <c r="E120" s="572"/>
      <c r="F120" s="572"/>
      <c r="G120" s="572"/>
      <c r="H120" s="572"/>
      <c r="I120" s="572"/>
      <c r="J120" s="572"/>
      <c r="K120" s="572"/>
      <c r="L120" s="573"/>
      <c r="M120" s="580"/>
      <c r="N120" s="580"/>
      <c r="O120" s="580"/>
      <c r="P120" s="580"/>
      <c r="Q120" s="580"/>
      <c r="R120" s="577"/>
      <c r="S120" s="578"/>
      <c r="T120" s="578"/>
      <c r="U120" s="578"/>
      <c r="V120" s="579"/>
      <c r="W120" s="74"/>
      <c r="X120" s="4"/>
      <c r="Y120" s="5"/>
      <c r="Z120" s="443"/>
      <c r="AA120" s="444"/>
    </row>
    <row r="121" spans="1:27" ht="33.950000000000003" customHeight="1">
      <c r="A121" s="426"/>
      <c r="B121" s="445">
        <f t="shared" si="1"/>
        <v>69</v>
      </c>
      <c r="C121" s="571"/>
      <c r="D121" s="572"/>
      <c r="E121" s="572"/>
      <c r="F121" s="572"/>
      <c r="G121" s="572"/>
      <c r="H121" s="572"/>
      <c r="I121" s="572"/>
      <c r="J121" s="572"/>
      <c r="K121" s="572"/>
      <c r="L121" s="573"/>
      <c r="M121" s="580"/>
      <c r="N121" s="580"/>
      <c r="O121" s="580"/>
      <c r="P121" s="580"/>
      <c r="Q121" s="580"/>
      <c r="R121" s="577"/>
      <c r="S121" s="578"/>
      <c r="T121" s="578"/>
      <c r="U121" s="578"/>
      <c r="V121" s="579"/>
      <c r="W121" s="74"/>
      <c r="X121" s="4"/>
      <c r="Y121" s="5"/>
      <c r="Z121" s="443"/>
      <c r="AA121" s="444"/>
    </row>
    <row r="122" spans="1:27" ht="33.950000000000003" customHeight="1">
      <c r="A122" s="426"/>
      <c r="B122" s="445">
        <f t="shared" si="1"/>
        <v>70</v>
      </c>
      <c r="C122" s="571"/>
      <c r="D122" s="572"/>
      <c r="E122" s="572"/>
      <c r="F122" s="572"/>
      <c r="G122" s="572"/>
      <c r="H122" s="572"/>
      <c r="I122" s="572"/>
      <c r="J122" s="572"/>
      <c r="K122" s="572"/>
      <c r="L122" s="573"/>
      <c r="M122" s="580"/>
      <c r="N122" s="580"/>
      <c r="O122" s="580"/>
      <c r="P122" s="580"/>
      <c r="Q122" s="580"/>
      <c r="R122" s="577"/>
      <c r="S122" s="578"/>
      <c r="T122" s="578"/>
      <c r="U122" s="578"/>
      <c r="V122" s="579"/>
      <c r="W122" s="74"/>
      <c r="X122" s="4"/>
      <c r="Y122" s="5"/>
      <c r="Z122" s="443"/>
      <c r="AA122" s="444"/>
    </row>
    <row r="123" spans="1:27" ht="33.950000000000003" customHeight="1">
      <c r="A123" s="426"/>
      <c r="B123" s="445">
        <f t="shared" si="1"/>
        <v>71</v>
      </c>
      <c r="C123" s="571"/>
      <c r="D123" s="572"/>
      <c r="E123" s="572"/>
      <c r="F123" s="572"/>
      <c r="G123" s="572"/>
      <c r="H123" s="572"/>
      <c r="I123" s="572"/>
      <c r="J123" s="572"/>
      <c r="K123" s="572"/>
      <c r="L123" s="573"/>
      <c r="M123" s="580"/>
      <c r="N123" s="580"/>
      <c r="O123" s="580"/>
      <c r="P123" s="580"/>
      <c r="Q123" s="580"/>
      <c r="R123" s="577"/>
      <c r="S123" s="578"/>
      <c r="T123" s="578"/>
      <c r="U123" s="578"/>
      <c r="V123" s="579"/>
      <c r="W123" s="74"/>
      <c r="X123" s="4"/>
      <c r="Y123" s="5"/>
      <c r="Z123" s="443"/>
      <c r="AA123" s="444"/>
    </row>
    <row r="124" spans="1:27" ht="33.950000000000003" customHeight="1">
      <c r="A124" s="426"/>
      <c r="B124" s="445">
        <f t="shared" si="1"/>
        <v>72</v>
      </c>
      <c r="C124" s="571"/>
      <c r="D124" s="572"/>
      <c r="E124" s="572"/>
      <c r="F124" s="572"/>
      <c r="G124" s="572"/>
      <c r="H124" s="572"/>
      <c r="I124" s="572"/>
      <c r="J124" s="572"/>
      <c r="K124" s="572"/>
      <c r="L124" s="573"/>
      <c r="M124" s="580"/>
      <c r="N124" s="580"/>
      <c r="O124" s="580"/>
      <c r="P124" s="580"/>
      <c r="Q124" s="580"/>
      <c r="R124" s="577"/>
      <c r="S124" s="578"/>
      <c r="T124" s="578"/>
      <c r="U124" s="578"/>
      <c r="V124" s="579"/>
      <c r="W124" s="74"/>
      <c r="X124" s="4"/>
      <c r="Y124" s="5"/>
      <c r="Z124" s="443"/>
      <c r="AA124" s="444"/>
    </row>
    <row r="125" spans="1:27" ht="33.950000000000003" customHeight="1">
      <c r="A125" s="426"/>
      <c r="B125" s="445">
        <f t="shared" si="1"/>
        <v>73</v>
      </c>
      <c r="C125" s="571"/>
      <c r="D125" s="572"/>
      <c r="E125" s="572"/>
      <c r="F125" s="572"/>
      <c r="G125" s="572"/>
      <c r="H125" s="572"/>
      <c r="I125" s="572"/>
      <c r="J125" s="572"/>
      <c r="K125" s="572"/>
      <c r="L125" s="573"/>
      <c r="M125" s="580"/>
      <c r="N125" s="580"/>
      <c r="O125" s="580"/>
      <c r="P125" s="580"/>
      <c r="Q125" s="580"/>
      <c r="R125" s="577"/>
      <c r="S125" s="578"/>
      <c r="T125" s="578"/>
      <c r="U125" s="578"/>
      <c r="V125" s="579"/>
      <c r="W125" s="74"/>
      <c r="X125" s="4"/>
      <c r="Y125" s="5"/>
      <c r="Z125" s="443"/>
      <c r="AA125" s="444"/>
    </row>
    <row r="126" spans="1:27" ht="33.950000000000003" customHeight="1">
      <c r="A126" s="426"/>
      <c r="B126" s="445">
        <f t="shared" si="1"/>
        <v>74</v>
      </c>
      <c r="C126" s="571"/>
      <c r="D126" s="572"/>
      <c r="E126" s="572"/>
      <c r="F126" s="572"/>
      <c r="G126" s="572"/>
      <c r="H126" s="572"/>
      <c r="I126" s="572"/>
      <c r="J126" s="572"/>
      <c r="K126" s="572"/>
      <c r="L126" s="573"/>
      <c r="M126" s="580"/>
      <c r="N126" s="580"/>
      <c r="O126" s="580"/>
      <c r="P126" s="580"/>
      <c r="Q126" s="580"/>
      <c r="R126" s="577"/>
      <c r="S126" s="578"/>
      <c r="T126" s="578"/>
      <c r="U126" s="578"/>
      <c r="V126" s="579"/>
      <c r="W126" s="74"/>
      <c r="X126" s="4"/>
      <c r="Y126" s="5"/>
      <c r="Z126" s="443"/>
      <c r="AA126" s="444"/>
    </row>
    <row r="127" spans="1:27" ht="33.950000000000003" customHeight="1">
      <c r="A127" s="426"/>
      <c r="B127" s="445">
        <f t="shared" si="1"/>
        <v>75</v>
      </c>
      <c r="C127" s="571"/>
      <c r="D127" s="572"/>
      <c r="E127" s="572"/>
      <c r="F127" s="572"/>
      <c r="G127" s="572"/>
      <c r="H127" s="572"/>
      <c r="I127" s="572"/>
      <c r="J127" s="572"/>
      <c r="K127" s="572"/>
      <c r="L127" s="573"/>
      <c r="M127" s="580"/>
      <c r="N127" s="580"/>
      <c r="O127" s="580"/>
      <c r="P127" s="580"/>
      <c r="Q127" s="580"/>
      <c r="R127" s="577"/>
      <c r="S127" s="578"/>
      <c r="T127" s="578"/>
      <c r="U127" s="578"/>
      <c r="V127" s="579"/>
      <c r="W127" s="74"/>
      <c r="X127" s="4"/>
      <c r="Y127" s="5"/>
      <c r="Z127" s="443"/>
      <c r="AA127" s="444"/>
    </row>
    <row r="128" spans="1:27" ht="33.950000000000003" customHeight="1">
      <c r="A128" s="426"/>
      <c r="B128" s="445">
        <f t="shared" si="1"/>
        <v>76</v>
      </c>
      <c r="C128" s="571"/>
      <c r="D128" s="572"/>
      <c r="E128" s="572"/>
      <c r="F128" s="572"/>
      <c r="G128" s="572"/>
      <c r="H128" s="572"/>
      <c r="I128" s="572"/>
      <c r="J128" s="572"/>
      <c r="K128" s="572"/>
      <c r="L128" s="573"/>
      <c r="M128" s="580"/>
      <c r="N128" s="580"/>
      <c r="O128" s="580"/>
      <c r="P128" s="580"/>
      <c r="Q128" s="580"/>
      <c r="R128" s="577"/>
      <c r="S128" s="578"/>
      <c r="T128" s="578"/>
      <c r="U128" s="578"/>
      <c r="V128" s="579"/>
      <c r="W128" s="74"/>
      <c r="X128" s="4"/>
      <c r="Y128" s="5"/>
      <c r="Z128" s="443"/>
      <c r="AA128" s="444"/>
    </row>
    <row r="129" spans="1:27" ht="33.950000000000003" customHeight="1">
      <c r="A129" s="426"/>
      <c r="B129" s="445">
        <f t="shared" si="1"/>
        <v>77</v>
      </c>
      <c r="C129" s="571"/>
      <c r="D129" s="572"/>
      <c r="E129" s="572"/>
      <c r="F129" s="572"/>
      <c r="G129" s="572"/>
      <c r="H129" s="572"/>
      <c r="I129" s="572"/>
      <c r="J129" s="572"/>
      <c r="K129" s="572"/>
      <c r="L129" s="573"/>
      <c r="M129" s="580"/>
      <c r="N129" s="580"/>
      <c r="O129" s="580"/>
      <c r="P129" s="580"/>
      <c r="Q129" s="580"/>
      <c r="R129" s="577"/>
      <c r="S129" s="578"/>
      <c r="T129" s="578"/>
      <c r="U129" s="578"/>
      <c r="V129" s="579"/>
      <c r="W129" s="74"/>
      <c r="X129" s="4"/>
      <c r="Y129" s="5"/>
      <c r="Z129" s="443"/>
      <c r="AA129" s="444"/>
    </row>
    <row r="130" spans="1:27" ht="33.950000000000003" customHeight="1">
      <c r="A130" s="426"/>
      <c r="B130" s="445">
        <f t="shared" si="1"/>
        <v>78</v>
      </c>
      <c r="C130" s="571"/>
      <c r="D130" s="572"/>
      <c r="E130" s="572"/>
      <c r="F130" s="572"/>
      <c r="G130" s="572"/>
      <c r="H130" s="572"/>
      <c r="I130" s="572"/>
      <c r="J130" s="572"/>
      <c r="K130" s="572"/>
      <c r="L130" s="573"/>
      <c r="M130" s="580"/>
      <c r="N130" s="580"/>
      <c r="O130" s="580"/>
      <c r="P130" s="580"/>
      <c r="Q130" s="580"/>
      <c r="R130" s="577"/>
      <c r="S130" s="578"/>
      <c r="T130" s="578"/>
      <c r="U130" s="578"/>
      <c r="V130" s="579"/>
      <c r="W130" s="74"/>
      <c r="X130" s="4"/>
      <c r="Y130" s="5"/>
      <c r="Z130" s="443"/>
      <c r="AA130" s="444"/>
    </row>
    <row r="131" spans="1:27" ht="33.950000000000003" customHeight="1">
      <c r="A131" s="426"/>
      <c r="B131" s="445">
        <f t="shared" si="1"/>
        <v>79</v>
      </c>
      <c r="C131" s="571"/>
      <c r="D131" s="572"/>
      <c r="E131" s="572"/>
      <c r="F131" s="572"/>
      <c r="G131" s="572"/>
      <c r="H131" s="572"/>
      <c r="I131" s="572"/>
      <c r="J131" s="572"/>
      <c r="K131" s="572"/>
      <c r="L131" s="573"/>
      <c r="M131" s="580"/>
      <c r="N131" s="580"/>
      <c r="O131" s="580"/>
      <c r="P131" s="580"/>
      <c r="Q131" s="580"/>
      <c r="R131" s="577"/>
      <c r="S131" s="578"/>
      <c r="T131" s="578"/>
      <c r="U131" s="578"/>
      <c r="V131" s="579"/>
      <c r="W131" s="74"/>
      <c r="X131" s="4"/>
      <c r="Y131" s="5"/>
      <c r="Z131" s="443"/>
      <c r="AA131" s="444"/>
    </row>
    <row r="132" spans="1:27" ht="33.950000000000003" customHeight="1">
      <c r="A132" s="426"/>
      <c r="B132" s="445">
        <f t="shared" si="1"/>
        <v>80</v>
      </c>
      <c r="C132" s="571"/>
      <c r="D132" s="572"/>
      <c r="E132" s="572"/>
      <c r="F132" s="572"/>
      <c r="G132" s="572"/>
      <c r="H132" s="572"/>
      <c r="I132" s="572"/>
      <c r="J132" s="572"/>
      <c r="K132" s="572"/>
      <c r="L132" s="573"/>
      <c r="M132" s="580"/>
      <c r="N132" s="580"/>
      <c r="O132" s="580"/>
      <c r="P132" s="580"/>
      <c r="Q132" s="580"/>
      <c r="R132" s="577"/>
      <c r="S132" s="578"/>
      <c r="T132" s="578"/>
      <c r="U132" s="578"/>
      <c r="V132" s="579"/>
      <c r="W132" s="74"/>
      <c r="X132" s="4"/>
      <c r="Y132" s="5"/>
      <c r="Z132" s="443"/>
      <c r="AA132" s="444"/>
    </row>
    <row r="133" spans="1:27" ht="33.950000000000003" customHeight="1">
      <c r="A133" s="426"/>
      <c r="B133" s="445">
        <f t="shared" si="1"/>
        <v>81</v>
      </c>
      <c r="C133" s="571"/>
      <c r="D133" s="572"/>
      <c r="E133" s="572"/>
      <c r="F133" s="572"/>
      <c r="G133" s="572"/>
      <c r="H133" s="572"/>
      <c r="I133" s="572"/>
      <c r="J133" s="572"/>
      <c r="K133" s="572"/>
      <c r="L133" s="573"/>
      <c r="M133" s="580"/>
      <c r="N133" s="580"/>
      <c r="O133" s="580"/>
      <c r="P133" s="580"/>
      <c r="Q133" s="580"/>
      <c r="R133" s="577"/>
      <c r="S133" s="578"/>
      <c r="T133" s="578"/>
      <c r="U133" s="578"/>
      <c r="V133" s="579"/>
      <c r="W133" s="74"/>
      <c r="X133" s="4"/>
      <c r="Y133" s="5"/>
      <c r="Z133" s="443"/>
      <c r="AA133" s="444"/>
    </row>
    <row r="134" spans="1:27" ht="33.950000000000003" customHeight="1">
      <c r="A134" s="426"/>
      <c r="B134" s="445">
        <f t="shared" si="1"/>
        <v>82</v>
      </c>
      <c r="C134" s="571"/>
      <c r="D134" s="572"/>
      <c r="E134" s="572"/>
      <c r="F134" s="572"/>
      <c r="G134" s="572"/>
      <c r="H134" s="572"/>
      <c r="I134" s="572"/>
      <c r="J134" s="572"/>
      <c r="K134" s="572"/>
      <c r="L134" s="573"/>
      <c r="M134" s="580"/>
      <c r="N134" s="580"/>
      <c r="O134" s="580"/>
      <c r="P134" s="580"/>
      <c r="Q134" s="580"/>
      <c r="R134" s="577"/>
      <c r="S134" s="578"/>
      <c r="T134" s="578"/>
      <c r="U134" s="578"/>
      <c r="V134" s="579"/>
      <c r="W134" s="74"/>
      <c r="X134" s="4"/>
      <c r="Y134" s="5"/>
      <c r="Z134" s="443"/>
      <c r="AA134" s="444"/>
    </row>
    <row r="135" spans="1:27" ht="33.950000000000003" customHeight="1">
      <c r="A135" s="426"/>
      <c r="B135" s="445">
        <f t="shared" si="1"/>
        <v>83</v>
      </c>
      <c r="C135" s="571"/>
      <c r="D135" s="572"/>
      <c r="E135" s="572"/>
      <c r="F135" s="572"/>
      <c r="G135" s="572"/>
      <c r="H135" s="572"/>
      <c r="I135" s="572"/>
      <c r="J135" s="572"/>
      <c r="K135" s="572"/>
      <c r="L135" s="573"/>
      <c r="M135" s="580"/>
      <c r="N135" s="580"/>
      <c r="O135" s="580"/>
      <c r="P135" s="580"/>
      <c r="Q135" s="580"/>
      <c r="R135" s="577"/>
      <c r="S135" s="578"/>
      <c r="T135" s="578"/>
      <c r="U135" s="578"/>
      <c r="V135" s="579"/>
      <c r="W135" s="74"/>
      <c r="X135" s="4"/>
      <c r="Y135" s="5"/>
      <c r="Z135" s="443"/>
      <c r="AA135" s="444"/>
    </row>
    <row r="136" spans="1:27" ht="33.950000000000003" customHeight="1">
      <c r="A136" s="426"/>
      <c r="B136" s="445">
        <f t="shared" si="1"/>
        <v>84</v>
      </c>
      <c r="C136" s="571"/>
      <c r="D136" s="572"/>
      <c r="E136" s="572"/>
      <c r="F136" s="572"/>
      <c r="G136" s="572"/>
      <c r="H136" s="572"/>
      <c r="I136" s="572"/>
      <c r="J136" s="572"/>
      <c r="K136" s="572"/>
      <c r="L136" s="573"/>
      <c r="M136" s="580"/>
      <c r="N136" s="580"/>
      <c r="O136" s="580"/>
      <c r="P136" s="580"/>
      <c r="Q136" s="580"/>
      <c r="R136" s="577"/>
      <c r="S136" s="578"/>
      <c r="T136" s="578"/>
      <c r="U136" s="578"/>
      <c r="V136" s="579"/>
      <c r="W136" s="74"/>
      <c r="X136" s="4"/>
      <c r="Y136" s="5"/>
      <c r="Z136" s="443"/>
      <c r="AA136" s="444"/>
    </row>
    <row r="137" spans="1:27" ht="33.950000000000003" customHeight="1">
      <c r="A137" s="426"/>
      <c r="B137" s="445">
        <f t="shared" si="1"/>
        <v>85</v>
      </c>
      <c r="C137" s="571"/>
      <c r="D137" s="572"/>
      <c r="E137" s="572"/>
      <c r="F137" s="572"/>
      <c r="G137" s="572"/>
      <c r="H137" s="572"/>
      <c r="I137" s="572"/>
      <c r="J137" s="572"/>
      <c r="K137" s="572"/>
      <c r="L137" s="573"/>
      <c r="M137" s="580"/>
      <c r="N137" s="580"/>
      <c r="O137" s="580"/>
      <c r="P137" s="580"/>
      <c r="Q137" s="580"/>
      <c r="R137" s="577"/>
      <c r="S137" s="578"/>
      <c r="T137" s="578"/>
      <c r="U137" s="578"/>
      <c r="V137" s="579"/>
      <c r="W137" s="74"/>
      <c r="X137" s="4"/>
      <c r="Y137" s="5"/>
      <c r="Z137" s="443"/>
      <c r="AA137" s="444"/>
    </row>
    <row r="138" spans="1:27" ht="33.950000000000003" customHeight="1">
      <c r="A138" s="426"/>
      <c r="B138" s="445">
        <f t="shared" si="1"/>
        <v>86</v>
      </c>
      <c r="C138" s="571"/>
      <c r="D138" s="572"/>
      <c r="E138" s="572"/>
      <c r="F138" s="572"/>
      <c r="G138" s="572"/>
      <c r="H138" s="572"/>
      <c r="I138" s="572"/>
      <c r="J138" s="572"/>
      <c r="K138" s="572"/>
      <c r="L138" s="573"/>
      <c r="M138" s="580"/>
      <c r="N138" s="580"/>
      <c r="O138" s="580"/>
      <c r="P138" s="580"/>
      <c r="Q138" s="580"/>
      <c r="R138" s="577"/>
      <c r="S138" s="578"/>
      <c r="T138" s="578"/>
      <c r="U138" s="578"/>
      <c r="V138" s="579"/>
      <c r="W138" s="74"/>
      <c r="X138" s="4"/>
      <c r="Y138" s="5"/>
      <c r="Z138" s="443"/>
      <c r="AA138" s="444"/>
    </row>
    <row r="139" spans="1:27" ht="33.950000000000003" customHeight="1">
      <c r="A139" s="426"/>
      <c r="B139" s="445">
        <f t="shared" si="1"/>
        <v>87</v>
      </c>
      <c r="C139" s="571"/>
      <c r="D139" s="572"/>
      <c r="E139" s="572"/>
      <c r="F139" s="572"/>
      <c r="G139" s="572"/>
      <c r="H139" s="572"/>
      <c r="I139" s="572"/>
      <c r="J139" s="572"/>
      <c r="K139" s="572"/>
      <c r="L139" s="573"/>
      <c r="M139" s="580"/>
      <c r="N139" s="580"/>
      <c r="O139" s="580"/>
      <c r="P139" s="580"/>
      <c r="Q139" s="580"/>
      <c r="R139" s="577"/>
      <c r="S139" s="578"/>
      <c r="T139" s="578"/>
      <c r="U139" s="578"/>
      <c r="V139" s="579"/>
      <c r="W139" s="74"/>
      <c r="X139" s="4"/>
      <c r="Y139" s="5"/>
      <c r="Z139" s="443"/>
      <c r="AA139" s="444"/>
    </row>
    <row r="140" spans="1:27" ht="33.950000000000003" customHeight="1">
      <c r="A140" s="426"/>
      <c r="B140" s="445">
        <f t="shared" si="1"/>
        <v>88</v>
      </c>
      <c r="C140" s="571"/>
      <c r="D140" s="572"/>
      <c r="E140" s="572"/>
      <c r="F140" s="572"/>
      <c r="G140" s="572"/>
      <c r="H140" s="572"/>
      <c r="I140" s="572"/>
      <c r="J140" s="572"/>
      <c r="K140" s="572"/>
      <c r="L140" s="573"/>
      <c r="M140" s="580"/>
      <c r="N140" s="580"/>
      <c r="O140" s="580"/>
      <c r="P140" s="580"/>
      <c r="Q140" s="580"/>
      <c r="R140" s="577"/>
      <c r="S140" s="578"/>
      <c r="T140" s="578"/>
      <c r="U140" s="578"/>
      <c r="V140" s="579"/>
      <c r="W140" s="74"/>
      <c r="X140" s="4"/>
      <c r="Y140" s="5"/>
      <c r="Z140" s="443"/>
      <c r="AA140" s="444"/>
    </row>
    <row r="141" spans="1:27" ht="33.950000000000003" customHeight="1">
      <c r="A141" s="426"/>
      <c r="B141" s="445">
        <f t="shared" si="1"/>
        <v>89</v>
      </c>
      <c r="C141" s="571"/>
      <c r="D141" s="572"/>
      <c r="E141" s="572"/>
      <c r="F141" s="572"/>
      <c r="G141" s="572"/>
      <c r="H141" s="572"/>
      <c r="I141" s="572"/>
      <c r="J141" s="572"/>
      <c r="K141" s="572"/>
      <c r="L141" s="573"/>
      <c r="M141" s="580"/>
      <c r="N141" s="580"/>
      <c r="O141" s="580"/>
      <c r="P141" s="580"/>
      <c r="Q141" s="580"/>
      <c r="R141" s="577"/>
      <c r="S141" s="578"/>
      <c r="T141" s="578"/>
      <c r="U141" s="578"/>
      <c r="V141" s="579"/>
      <c r="W141" s="74"/>
      <c r="X141" s="4"/>
      <c r="Y141" s="5"/>
      <c r="Z141" s="443"/>
      <c r="AA141" s="444"/>
    </row>
    <row r="142" spans="1:27" ht="33.950000000000003" customHeight="1">
      <c r="A142" s="426"/>
      <c r="B142" s="445">
        <f t="shared" si="1"/>
        <v>90</v>
      </c>
      <c r="C142" s="571"/>
      <c r="D142" s="572"/>
      <c r="E142" s="572"/>
      <c r="F142" s="572"/>
      <c r="G142" s="572"/>
      <c r="H142" s="572"/>
      <c r="I142" s="572"/>
      <c r="J142" s="572"/>
      <c r="K142" s="572"/>
      <c r="L142" s="573"/>
      <c r="M142" s="580"/>
      <c r="N142" s="580"/>
      <c r="O142" s="580"/>
      <c r="P142" s="580"/>
      <c r="Q142" s="580"/>
      <c r="R142" s="577"/>
      <c r="S142" s="578"/>
      <c r="T142" s="578"/>
      <c r="U142" s="578"/>
      <c r="V142" s="579"/>
      <c r="W142" s="74"/>
      <c r="X142" s="4"/>
      <c r="Y142" s="5"/>
      <c r="Z142" s="443"/>
      <c r="AA142" s="444"/>
    </row>
    <row r="143" spans="1:27" ht="33.950000000000003" customHeight="1">
      <c r="A143" s="426"/>
      <c r="B143" s="445">
        <f t="shared" si="1"/>
        <v>91</v>
      </c>
      <c r="C143" s="571"/>
      <c r="D143" s="572"/>
      <c r="E143" s="572"/>
      <c r="F143" s="572"/>
      <c r="G143" s="572"/>
      <c r="H143" s="572"/>
      <c r="I143" s="572"/>
      <c r="J143" s="572"/>
      <c r="K143" s="572"/>
      <c r="L143" s="573"/>
      <c r="M143" s="580"/>
      <c r="N143" s="580"/>
      <c r="O143" s="580"/>
      <c r="P143" s="580"/>
      <c r="Q143" s="580"/>
      <c r="R143" s="577"/>
      <c r="S143" s="578"/>
      <c r="T143" s="578"/>
      <c r="U143" s="578"/>
      <c r="V143" s="579"/>
      <c r="W143" s="74"/>
      <c r="X143" s="4"/>
      <c r="Y143" s="5"/>
      <c r="Z143" s="443"/>
      <c r="AA143" s="444"/>
    </row>
    <row r="144" spans="1:27" ht="33.950000000000003" customHeight="1">
      <c r="A144" s="426"/>
      <c r="B144" s="445">
        <f t="shared" si="1"/>
        <v>92</v>
      </c>
      <c r="C144" s="571"/>
      <c r="D144" s="572"/>
      <c r="E144" s="572"/>
      <c r="F144" s="572"/>
      <c r="G144" s="572"/>
      <c r="H144" s="572"/>
      <c r="I144" s="572"/>
      <c r="J144" s="572"/>
      <c r="K144" s="572"/>
      <c r="L144" s="573"/>
      <c r="M144" s="580"/>
      <c r="N144" s="580"/>
      <c r="O144" s="580"/>
      <c r="P144" s="580"/>
      <c r="Q144" s="580"/>
      <c r="R144" s="577"/>
      <c r="S144" s="578"/>
      <c r="T144" s="578"/>
      <c r="U144" s="578"/>
      <c r="V144" s="579"/>
      <c r="W144" s="74"/>
      <c r="X144" s="4"/>
      <c r="Y144" s="5"/>
      <c r="Z144" s="443"/>
      <c r="AA144" s="444"/>
    </row>
    <row r="145" spans="1:27" ht="33.950000000000003" customHeight="1">
      <c r="A145" s="426"/>
      <c r="B145" s="445">
        <f t="shared" si="1"/>
        <v>93</v>
      </c>
      <c r="C145" s="571"/>
      <c r="D145" s="572"/>
      <c r="E145" s="572"/>
      <c r="F145" s="572"/>
      <c r="G145" s="572"/>
      <c r="H145" s="572"/>
      <c r="I145" s="572"/>
      <c r="J145" s="572"/>
      <c r="K145" s="572"/>
      <c r="L145" s="573"/>
      <c r="M145" s="580"/>
      <c r="N145" s="580"/>
      <c r="O145" s="580"/>
      <c r="P145" s="580"/>
      <c r="Q145" s="580"/>
      <c r="R145" s="577"/>
      <c r="S145" s="578"/>
      <c r="T145" s="578"/>
      <c r="U145" s="578"/>
      <c r="V145" s="579"/>
      <c r="W145" s="74"/>
      <c r="X145" s="4"/>
      <c r="Y145" s="5"/>
      <c r="Z145" s="443"/>
      <c r="AA145" s="444"/>
    </row>
    <row r="146" spans="1:27" ht="33.950000000000003" customHeight="1">
      <c r="A146" s="426"/>
      <c r="B146" s="445">
        <f t="shared" si="1"/>
        <v>94</v>
      </c>
      <c r="C146" s="571"/>
      <c r="D146" s="572"/>
      <c r="E146" s="572"/>
      <c r="F146" s="572"/>
      <c r="G146" s="572"/>
      <c r="H146" s="572"/>
      <c r="I146" s="572"/>
      <c r="J146" s="572"/>
      <c r="K146" s="572"/>
      <c r="L146" s="573"/>
      <c r="M146" s="580"/>
      <c r="N146" s="580"/>
      <c r="O146" s="580"/>
      <c r="P146" s="580"/>
      <c r="Q146" s="580"/>
      <c r="R146" s="577"/>
      <c r="S146" s="578"/>
      <c r="T146" s="578"/>
      <c r="U146" s="578"/>
      <c r="V146" s="579"/>
      <c r="W146" s="74"/>
      <c r="X146" s="4"/>
      <c r="Y146" s="5"/>
      <c r="Z146" s="443"/>
      <c r="AA146" s="444"/>
    </row>
    <row r="147" spans="1:27" ht="33.950000000000003" customHeight="1">
      <c r="A147" s="426"/>
      <c r="B147" s="445">
        <f t="shared" si="1"/>
        <v>95</v>
      </c>
      <c r="C147" s="571"/>
      <c r="D147" s="572"/>
      <c r="E147" s="572"/>
      <c r="F147" s="572"/>
      <c r="G147" s="572"/>
      <c r="H147" s="572"/>
      <c r="I147" s="572"/>
      <c r="J147" s="572"/>
      <c r="K147" s="572"/>
      <c r="L147" s="573"/>
      <c r="M147" s="580"/>
      <c r="N147" s="580"/>
      <c r="O147" s="580"/>
      <c r="P147" s="580"/>
      <c r="Q147" s="580"/>
      <c r="R147" s="577"/>
      <c r="S147" s="578"/>
      <c r="T147" s="578"/>
      <c r="U147" s="578"/>
      <c r="V147" s="579"/>
      <c r="W147" s="74"/>
      <c r="X147" s="4"/>
      <c r="Y147" s="5"/>
      <c r="Z147" s="443"/>
      <c r="AA147" s="444"/>
    </row>
    <row r="148" spans="1:27" ht="33.950000000000003" customHeight="1">
      <c r="A148" s="426"/>
      <c r="B148" s="445">
        <f t="shared" si="1"/>
        <v>96</v>
      </c>
      <c r="C148" s="571"/>
      <c r="D148" s="572"/>
      <c r="E148" s="572"/>
      <c r="F148" s="572"/>
      <c r="G148" s="572"/>
      <c r="H148" s="572"/>
      <c r="I148" s="572"/>
      <c r="J148" s="572"/>
      <c r="K148" s="572"/>
      <c r="L148" s="573"/>
      <c r="M148" s="580"/>
      <c r="N148" s="580"/>
      <c r="O148" s="580"/>
      <c r="P148" s="580"/>
      <c r="Q148" s="580"/>
      <c r="R148" s="577"/>
      <c r="S148" s="578"/>
      <c r="T148" s="578"/>
      <c r="U148" s="578"/>
      <c r="V148" s="579"/>
      <c r="W148" s="74"/>
      <c r="X148" s="4"/>
      <c r="Y148" s="5"/>
      <c r="Z148" s="443"/>
      <c r="AA148" s="444"/>
    </row>
    <row r="149" spans="1:27" ht="33.950000000000003" customHeight="1">
      <c r="A149" s="426"/>
      <c r="B149" s="445">
        <f t="shared" si="1"/>
        <v>97</v>
      </c>
      <c r="C149" s="571"/>
      <c r="D149" s="572"/>
      <c r="E149" s="572"/>
      <c r="F149" s="572"/>
      <c r="G149" s="572"/>
      <c r="H149" s="572"/>
      <c r="I149" s="572"/>
      <c r="J149" s="572"/>
      <c r="K149" s="572"/>
      <c r="L149" s="573"/>
      <c r="M149" s="580"/>
      <c r="N149" s="580"/>
      <c r="O149" s="580"/>
      <c r="P149" s="580"/>
      <c r="Q149" s="580"/>
      <c r="R149" s="577"/>
      <c r="S149" s="578"/>
      <c r="T149" s="578"/>
      <c r="U149" s="578"/>
      <c r="V149" s="579"/>
      <c r="W149" s="74"/>
      <c r="X149" s="4"/>
      <c r="Y149" s="5"/>
      <c r="Z149" s="443"/>
      <c r="AA149" s="444"/>
    </row>
    <row r="150" spans="1:27" ht="33.950000000000003" customHeight="1">
      <c r="A150" s="426"/>
      <c r="B150" s="445">
        <f t="shared" si="1"/>
        <v>98</v>
      </c>
      <c r="C150" s="571"/>
      <c r="D150" s="572"/>
      <c r="E150" s="572"/>
      <c r="F150" s="572"/>
      <c r="G150" s="572"/>
      <c r="H150" s="572"/>
      <c r="I150" s="572"/>
      <c r="J150" s="572"/>
      <c r="K150" s="572"/>
      <c r="L150" s="573"/>
      <c r="M150" s="580"/>
      <c r="N150" s="580"/>
      <c r="O150" s="580"/>
      <c r="P150" s="580"/>
      <c r="Q150" s="580"/>
      <c r="R150" s="577"/>
      <c r="S150" s="578"/>
      <c r="T150" s="578"/>
      <c r="U150" s="578"/>
      <c r="V150" s="579"/>
      <c r="W150" s="74"/>
      <c r="X150" s="4"/>
      <c r="Y150" s="5"/>
      <c r="Z150" s="443"/>
      <c r="AA150" s="444"/>
    </row>
    <row r="151" spans="1:27" ht="33.950000000000003" customHeight="1">
      <c r="A151" s="426"/>
      <c r="B151" s="445">
        <f t="shared" si="1"/>
        <v>99</v>
      </c>
      <c r="C151" s="571"/>
      <c r="D151" s="572"/>
      <c r="E151" s="572"/>
      <c r="F151" s="572"/>
      <c r="G151" s="572"/>
      <c r="H151" s="572"/>
      <c r="I151" s="572"/>
      <c r="J151" s="572"/>
      <c r="K151" s="572"/>
      <c r="L151" s="573"/>
      <c r="M151" s="580"/>
      <c r="N151" s="580"/>
      <c r="O151" s="580"/>
      <c r="P151" s="580"/>
      <c r="Q151" s="580"/>
      <c r="R151" s="577"/>
      <c r="S151" s="578"/>
      <c r="T151" s="578"/>
      <c r="U151" s="578"/>
      <c r="V151" s="579"/>
      <c r="W151" s="74"/>
      <c r="X151" s="4"/>
      <c r="Y151" s="5"/>
      <c r="Z151" s="443"/>
      <c r="AA151" s="444"/>
    </row>
    <row r="152" spans="1:27" ht="33.950000000000003" customHeight="1">
      <c r="A152" s="426"/>
      <c r="B152" s="445">
        <f t="shared" si="1"/>
        <v>100</v>
      </c>
      <c r="C152" s="571"/>
      <c r="D152" s="572"/>
      <c r="E152" s="572"/>
      <c r="F152" s="572"/>
      <c r="G152" s="572"/>
      <c r="H152" s="572"/>
      <c r="I152" s="572"/>
      <c r="J152" s="572"/>
      <c r="K152" s="572"/>
      <c r="L152" s="573"/>
      <c r="M152" s="580"/>
      <c r="N152" s="580"/>
      <c r="O152" s="580"/>
      <c r="P152" s="580"/>
      <c r="Q152" s="580"/>
      <c r="R152" s="577"/>
      <c r="S152" s="578"/>
      <c r="T152" s="578"/>
      <c r="U152" s="578"/>
      <c r="V152" s="579"/>
      <c r="W152" s="74"/>
      <c r="X152" s="4"/>
      <c r="Y152" s="5"/>
      <c r="Z152" s="443"/>
      <c r="AA152" s="444"/>
    </row>
    <row r="153" spans="1:27" ht="33.950000000000003" customHeight="1">
      <c r="A153" s="417"/>
      <c r="B153" s="445">
        <f t="shared" si="1"/>
        <v>101</v>
      </c>
      <c r="C153" s="571"/>
      <c r="D153" s="572"/>
      <c r="E153" s="572"/>
      <c r="F153" s="572"/>
      <c r="G153" s="572"/>
      <c r="H153" s="572"/>
      <c r="I153" s="572"/>
      <c r="J153" s="572"/>
      <c r="K153" s="572"/>
      <c r="L153" s="573"/>
      <c r="M153" s="580"/>
      <c r="N153" s="580"/>
      <c r="O153" s="580"/>
      <c r="P153" s="580"/>
      <c r="Q153" s="580"/>
      <c r="R153" s="577"/>
      <c r="S153" s="578"/>
      <c r="T153" s="578"/>
      <c r="U153" s="578"/>
      <c r="V153" s="579"/>
      <c r="W153" s="74"/>
      <c r="X153" s="4"/>
      <c r="Y153" s="5"/>
    </row>
    <row r="154" spans="1:27" ht="33.950000000000003" customHeight="1">
      <c r="B154" s="445">
        <f t="shared" si="1"/>
        <v>102</v>
      </c>
      <c r="C154" s="571"/>
      <c r="D154" s="572"/>
      <c r="E154" s="572"/>
      <c r="F154" s="572"/>
      <c r="G154" s="572"/>
      <c r="H154" s="572"/>
      <c r="I154" s="572"/>
      <c r="J154" s="572"/>
      <c r="K154" s="572"/>
      <c r="L154" s="573"/>
      <c r="M154" s="580"/>
      <c r="N154" s="580"/>
      <c r="O154" s="580"/>
      <c r="P154" s="580"/>
      <c r="Q154" s="580"/>
      <c r="R154" s="577"/>
      <c r="S154" s="578"/>
      <c r="T154" s="578"/>
      <c r="U154" s="578"/>
      <c r="V154" s="579"/>
      <c r="W154" s="74"/>
      <c r="X154" s="4"/>
      <c r="Y154" s="5"/>
      <c r="Z154" s="446"/>
      <c r="AA154" s="446"/>
    </row>
    <row r="155" spans="1:27" ht="33.950000000000003" customHeight="1">
      <c r="B155" s="445">
        <f t="shared" si="1"/>
        <v>103</v>
      </c>
      <c r="C155" s="571"/>
      <c r="D155" s="572"/>
      <c r="E155" s="572"/>
      <c r="F155" s="572"/>
      <c r="G155" s="572"/>
      <c r="H155" s="572"/>
      <c r="I155" s="572"/>
      <c r="J155" s="572"/>
      <c r="K155" s="572"/>
      <c r="L155" s="573"/>
      <c r="M155" s="580"/>
      <c r="N155" s="580"/>
      <c r="O155" s="580"/>
      <c r="P155" s="580"/>
      <c r="Q155" s="580"/>
      <c r="R155" s="577"/>
      <c r="S155" s="578"/>
      <c r="T155" s="578"/>
      <c r="U155" s="578"/>
      <c r="V155" s="579"/>
      <c r="W155" s="74"/>
      <c r="X155" s="4"/>
      <c r="Y155" s="5"/>
    </row>
    <row r="156" spans="1:27" ht="33.950000000000003" customHeight="1">
      <c r="B156" s="445">
        <f t="shared" si="1"/>
        <v>104</v>
      </c>
      <c r="C156" s="571"/>
      <c r="D156" s="572"/>
      <c r="E156" s="572"/>
      <c r="F156" s="572"/>
      <c r="G156" s="572"/>
      <c r="H156" s="572"/>
      <c r="I156" s="572"/>
      <c r="J156" s="572"/>
      <c r="K156" s="572"/>
      <c r="L156" s="573"/>
      <c r="M156" s="580"/>
      <c r="N156" s="580"/>
      <c r="O156" s="580"/>
      <c r="P156" s="580"/>
      <c r="Q156" s="580"/>
      <c r="R156" s="577"/>
      <c r="S156" s="578"/>
      <c r="T156" s="578"/>
      <c r="U156" s="578"/>
      <c r="V156" s="579"/>
      <c r="W156" s="74"/>
      <c r="X156" s="4"/>
      <c r="Y156" s="5"/>
    </row>
    <row r="157" spans="1:27" ht="33.950000000000003" customHeight="1">
      <c r="B157" s="445">
        <f t="shared" si="1"/>
        <v>105</v>
      </c>
      <c r="C157" s="571"/>
      <c r="D157" s="572"/>
      <c r="E157" s="572"/>
      <c r="F157" s="572"/>
      <c r="G157" s="572"/>
      <c r="H157" s="572"/>
      <c r="I157" s="572"/>
      <c r="J157" s="572"/>
      <c r="K157" s="572"/>
      <c r="L157" s="573"/>
      <c r="M157" s="580"/>
      <c r="N157" s="580"/>
      <c r="O157" s="580"/>
      <c r="P157" s="580"/>
      <c r="Q157" s="580"/>
      <c r="R157" s="577"/>
      <c r="S157" s="578"/>
      <c r="T157" s="578"/>
      <c r="U157" s="578"/>
      <c r="V157" s="579"/>
      <c r="W157" s="74"/>
      <c r="X157" s="4"/>
      <c r="Y157" s="5"/>
    </row>
    <row r="158" spans="1:27" ht="33.950000000000003" customHeight="1">
      <c r="B158" s="445">
        <f t="shared" si="1"/>
        <v>106</v>
      </c>
      <c r="C158" s="571"/>
      <c r="D158" s="572"/>
      <c r="E158" s="572"/>
      <c r="F158" s="572"/>
      <c r="G158" s="572"/>
      <c r="H158" s="572"/>
      <c r="I158" s="572"/>
      <c r="J158" s="572"/>
      <c r="K158" s="572"/>
      <c r="L158" s="573"/>
      <c r="M158" s="580"/>
      <c r="N158" s="580"/>
      <c r="O158" s="580"/>
      <c r="P158" s="580"/>
      <c r="Q158" s="580"/>
      <c r="R158" s="577"/>
      <c r="S158" s="578"/>
      <c r="T158" s="578"/>
      <c r="U158" s="578"/>
      <c r="V158" s="579"/>
      <c r="W158" s="74"/>
      <c r="X158" s="4"/>
      <c r="Y158" s="5"/>
    </row>
    <row r="159" spans="1:27" ht="33.950000000000003" customHeight="1">
      <c r="B159" s="445">
        <f t="shared" si="1"/>
        <v>107</v>
      </c>
      <c r="C159" s="571"/>
      <c r="D159" s="572"/>
      <c r="E159" s="572"/>
      <c r="F159" s="572"/>
      <c r="G159" s="572"/>
      <c r="H159" s="572"/>
      <c r="I159" s="572"/>
      <c r="J159" s="572"/>
      <c r="K159" s="572"/>
      <c r="L159" s="573"/>
      <c r="M159" s="580"/>
      <c r="N159" s="580"/>
      <c r="O159" s="580"/>
      <c r="P159" s="580"/>
      <c r="Q159" s="580"/>
      <c r="R159" s="577"/>
      <c r="S159" s="578"/>
      <c r="T159" s="578"/>
      <c r="U159" s="578"/>
      <c r="V159" s="579"/>
      <c r="W159" s="74"/>
      <c r="X159" s="4"/>
      <c r="Y159" s="5"/>
    </row>
    <row r="160" spans="1:27" ht="33.950000000000003" customHeight="1">
      <c r="B160" s="445">
        <f t="shared" si="1"/>
        <v>108</v>
      </c>
      <c r="C160" s="571"/>
      <c r="D160" s="572"/>
      <c r="E160" s="572"/>
      <c r="F160" s="572"/>
      <c r="G160" s="572"/>
      <c r="H160" s="572"/>
      <c r="I160" s="572"/>
      <c r="J160" s="572"/>
      <c r="K160" s="572"/>
      <c r="L160" s="573"/>
      <c r="M160" s="580"/>
      <c r="N160" s="580"/>
      <c r="O160" s="580"/>
      <c r="P160" s="580"/>
      <c r="Q160" s="580"/>
      <c r="R160" s="577"/>
      <c r="S160" s="578"/>
      <c r="T160" s="578"/>
      <c r="U160" s="578"/>
      <c r="V160" s="579"/>
      <c r="W160" s="74"/>
      <c r="X160" s="4"/>
      <c r="Y160" s="5"/>
    </row>
    <row r="161" spans="2:25" ht="33.950000000000003" customHeight="1">
      <c r="B161" s="445">
        <f t="shared" si="1"/>
        <v>109</v>
      </c>
      <c r="C161" s="571"/>
      <c r="D161" s="572"/>
      <c r="E161" s="572"/>
      <c r="F161" s="572"/>
      <c r="G161" s="572"/>
      <c r="H161" s="572"/>
      <c r="I161" s="572"/>
      <c r="J161" s="572"/>
      <c r="K161" s="572"/>
      <c r="L161" s="573"/>
      <c r="M161" s="580"/>
      <c r="N161" s="580"/>
      <c r="O161" s="580"/>
      <c r="P161" s="580"/>
      <c r="Q161" s="580"/>
      <c r="R161" s="577"/>
      <c r="S161" s="578"/>
      <c r="T161" s="578"/>
      <c r="U161" s="578"/>
      <c r="V161" s="579"/>
      <c r="W161" s="74"/>
      <c r="X161" s="4"/>
      <c r="Y161" s="5"/>
    </row>
    <row r="162" spans="2:25" ht="33.950000000000003" customHeight="1">
      <c r="B162" s="445">
        <f t="shared" si="1"/>
        <v>110</v>
      </c>
      <c r="C162" s="571"/>
      <c r="D162" s="572"/>
      <c r="E162" s="572"/>
      <c r="F162" s="572"/>
      <c r="G162" s="572"/>
      <c r="H162" s="572"/>
      <c r="I162" s="572"/>
      <c r="J162" s="572"/>
      <c r="K162" s="572"/>
      <c r="L162" s="573"/>
      <c r="M162" s="580"/>
      <c r="N162" s="580"/>
      <c r="O162" s="580"/>
      <c r="P162" s="580"/>
      <c r="Q162" s="580"/>
      <c r="R162" s="577"/>
      <c r="S162" s="578"/>
      <c r="T162" s="578"/>
      <c r="U162" s="578"/>
      <c r="V162" s="579"/>
      <c r="W162" s="74"/>
      <c r="X162" s="4"/>
      <c r="Y162" s="5"/>
    </row>
    <row r="163" spans="2:25" ht="33.950000000000003" customHeight="1">
      <c r="B163" s="445">
        <f t="shared" si="1"/>
        <v>111</v>
      </c>
      <c r="C163" s="571"/>
      <c r="D163" s="572"/>
      <c r="E163" s="572"/>
      <c r="F163" s="572"/>
      <c r="G163" s="572"/>
      <c r="H163" s="572"/>
      <c r="I163" s="572"/>
      <c r="J163" s="572"/>
      <c r="K163" s="572"/>
      <c r="L163" s="573"/>
      <c r="M163" s="580"/>
      <c r="N163" s="580"/>
      <c r="O163" s="580"/>
      <c r="P163" s="580"/>
      <c r="Q163" s="580"/>
      <c r="R163" s="577"/>
      <c r="S163" s="578"/>
      <c r="T163" s="578"/>
      <c r="U163" s="578"/>
      <c r="V163" s="579"/>
      <c r="W163" s="74"/>
      <c r="X163" s="4"/>
      <c r="Y163" s="5"/>
    </row>
    <row r="164" spans="2:25" ht="33.950000000000003" customHeight="1">
      <c r="B164" s="445">
        <f t="shared" si="1"/>
        <v>112</v>
      </c>
      <c r="C164" s="571"/>
      <c r="D164" s="572"/>
      <c r="E164" s="572"/>
      <c r="F164" s="572"/>
      <c r="G164" s="572"/>
      <c r="H164" s="572"/>
      <c r="I164" s="572"/>
      <c r="J164" s="572"/>
      <c r="K164" s="572"/>
      <c r="L164" s="573"/>
      <c r="M164" s="580"/>
      <c r="N164" s="580"/>
      <c r="O164" s="580"/>
      <c r="P164" s="580"/>
      <c r="Q164" s="580"/>
      <c r="R164" s="577"/>
      <c r="S164" s="578"/>
      <c r="T164" s="578"/>
      <c r="U164" s="578"/>
      <c r="V164" s="579"/>
      <c r="W164" s="74"/>
      <c r="X164" s="4"/>
      <c r="Y164" s="5"/>
    </row>
    <row r="165" spans="2:25" ht="33.950000000000003" customHeight="1">
      <c r="B165" s="445">
        <f t="shared" si="1"/>
        <v>113</v>
      </c>
      <c r="C165" s="571"/>
      <c r="D165" s="572"/>
      <c r="E165" s="572"/>
      <c r="F165" s="572"/>
      <c r="G165" s="572"/>
      <c r="H165" s="572"/>
      <c r="I165" s="572"/>
      <c r="J165" s="572"/>
      <c r="K165" s="572"/>
      <c r="L165" s="573"/>
      <c r="M165" s="580"/>
      <c r="N165" s="580"/>
      <c r="O165" s="580"/>
      <c r="P165" s="580"/>
      <c r="Q165" s="580"/>
      <c r="R165" s="577"/>
      <c r="S165" s="578"/>
      <c r="T165" s="578"/>
      <c r="U165" s="578"/>
      <c r="V165" s="579"/>
      <c r="W165" s="74"/>
      <c r="X165" s="4"/>
      <c r="Y165" s="5"/>
    </row>
    <row r="166" spans="2:25" ht="33.950000000000003" customHeight="1">
      <c r="B166" s="445">
        <f t="shared" si="1"/>
        <v>114</v>
      </c>
      <c r="C166" s="571"/>
      <c r="D166" s="572"/>
      <c r="E166" s="572"/>
      <c r="F166" s="572"/>
      <c r="G166" s="572"/>
      <c r="H166" s="572"/>
      <c r="I166" s="572"/>
      <c r="J166" s="572"/>
      <c r="K166" s="572"/>
      <c r="L166" s="573"/>
      <c r="M166" s="580"/>
      <c r="N166" s="580"/>
      <c r="O166" s="580"/>
      <c r="P166" s="580"/>
      <c r="Q166" s="580"/>
      <c r="R166" s="577"/>
      <c r="S166" s="578"/>
      <c r="T166" s="578"/>
      <c r="U166" s="578"/>
      <c r="V166" s="579"/>
      <c r="W166" s="74"/>
      <c r="X166" s="4"/>
      <c r="Y166" s="5"/>
    </row>
    <row r="167" spans="2:25" ht="33.950000000000003" customHeight="1">
      <c r="B167" s="445">
        <f t="shared" si="1"/>
        <v>115</v>
      </c>
      <c r="C167" s="571"/>
      <c r="D167" s="572"/>
      <c r="E167" s="572"/>
      <c r="F167" s="572"/>
      <c r="G167" s="572"/>
      <c r="H167" s="572"/>
      <c r="I167" s="572"/>
      <c r="J167" s="572"/>
      <c r="K167" s="572"/>
      <c r="L167" s="573"/>
      <c r="M167" s="580"/>
      <c r="N167" s="580"/>
      <c r="O167" s="580"/>
      <c r="P167" s="580"/>
      <c r="Q167" s="580"/>
      <c r="R167" s="577"/>
      <c r="S167" s="578"/>
      <c r="T167" s="578"/>
      <c r="U167" s="578"/>
      <c r="V167" s="579"/>
      <c r="W167" s="74"/>
      <c r="X167" s="4"/>
      <c r="Y167" s="5"/>
    </row>
    <row r="168" spans="2:25" ht="33.950000000000003" customHeight="1">
      <c r="B168" s="445">
        <f t="shared" si="1"/>
        <v>116</v>
      </c>
      <c r="C168" s="571"/>
      <c r="D168" s="572"/>
      <c r="E168" s="572"/>
      <c r="F168" s="572"/>
      <c r="G168" s="572"/>
      <c r="H168" s="572"/>
      <c r="I168" s="572"/>
      <c r="J168" s="572"/>
      <c r="K168" s="572"/>
      <c r="L168" s="573"/>
      <c r="M168" s="580"/>
      <c r="N168" s="580"/>
      <c r="O168" s="580"/>
      <c r="P168" s="580"/>
      <c r="Q168" s="580"/>
      <c r="R168" s="577"/>
      <c r="S168" s="578"/>
      <c r="T168" s="578"/>
      <c r="U168" s="578"/>
      <c r="V168" s="579"/>
      <c r="W168" s="74"/>
      <c r="X168" s="4"/>
      <c r="Y168" s="5"/>
    </row>
    <row r="169" spans="2:25" ht="33.950000000000003" customHeight="1">
      <c r="B169" s="445">
        <f t="shared" si="1"/>
        <v>117</v>
      </c>
      <c r="C169" s="571"/>
      <c r="D169" s="572"/>
      <c r="E169" s="572"/>
      <c r="F169" s="572"/>
      <c r="G169" s="572"/>
      <c r="H169" s="572"/>
      <c r="I169" s="572"/>
      <c r="J169" s="572"/>
      <c r="K169" s="572"/>
      <c r="L169" s="573"/>
      <c r="M169" s="580"/>
      <c r="N169" s="580"/>
      <c r="O169" s="580"/>
      <c r="P169" s="580"/>
      <c r="Q169" s="580"/>
      <c r="R169" s="577"/>
      <c r="S169" s="578"/>
      <c r="T169" s="578"/>
      <c r="U169" s="578"/>
      <c r="V169" s="579"/>
      <c r="W169" s="74"/>
      <c r="X169" s="4"/>
      <c r="Y169" s="5"/>
    </row>
    <row r="170" spans="2:25" ht="33.950000000000003" customHeight="1">
      <c r="B170" s="445">
        <f t="shared" si="1"/>
        <v>118</v>
      </c>
      <c r="C170" s="571"/>
      <c r="D170" s="572"/>
      <c r="E170" s="572"/>
      <c r="F170" s="572"/>
      <c r="G170" s="572"/>
      <c r="H170" s="572"/>
      <c r="I170" s="572"/>
      <c r="J170" s="572"/>
      <c r="K170" s="572"/>
      <c r="L170" s="573"/>
      <c r="M170" s="580"/>
      <c r="N170" s="580"/>
      <c r="O170" s="580"/>
      <c r="P170" s="580"/>
      <c r="Q170" s="580"/>
      <c r="R170" s="577"/>
      <c r="S170" s="578"/>
      <c r="T170" s="578"/>
      <c r="U170" s="578"/>
      <c r="V170" s="579"/>
      <c r="W170" s="74"/>
      <c r="X170" s="4"/>
      <c r="Y170" s="5"/>
    </row>
    <row r="171" spans="2:25" ht="33.950000000000003" customHeight="1">
      <c r="B171" s="445">
        <f t="shared" si="1"/>
        <v>119</v>
      </c>
      <c r="C171" s="571"/>
      <c r="D171" s="572"/>
      <c r="E171" s="572"/>
      <c r="F171" s="572"/>
      <c r="G171" s="572"/>
      <c r="H171" s="572"/>
      <c r="I171" s="572"/>
      <c r="J171" s="572"/>
      <c r="K171" s="572"/>
      <c r="L171" s="573"/>
      <c r="M171" s="580"/>
      <c r="N171" s="580"/>
      <c r="O171" s="580"/>
      <c r="P171" s="580"/>
      <c r="Q171" s="580"/>
      <c r="R171" s="577"/>
      <c r="S171" s="578"/>
      <c r="T171" s="578"/>
      <c r="U171" s="578"/>
      <c r="V171" s="579"/>
      <c r="W171" s="74"/>
      <c r="X171" s="4"/>
      <c r="Y171" s="5"/>
    </row>
    <row r="172" spans="2:25" ht="33.950000000000003" customHeight="1">
      <c r="B172" s="445">
        <f t="shared" si="1"/>
        <v>120</v>
      </c>
      <c r="C172" s="571"/>
      <c r="D172" s="572"/>
      <c r="E172" s="572"/>
      <c r="F172" s="572"/>
      <c r="G172" s="572"/>
      <c r="H172" s="572"/>
      <c r="I172" s="572"/>
      <c r="J172" s="572"/>
      <c r="K172" s="572"/>
      <c r="L172" s="573"/>
      <c r="M172" s="580"/>
      <c r="N172" s="580"/>
      <c r="O172" s="580"/>
      <c r="P172" s="580"/>
      <c r="Q172" s="580"/>
      <c r="R172" s="577"/>
      <c r="S172" s="578"/>
      <c r="T172" s="578"/>
      <c r="U172" s="578"/>
      <c r="V172" s="579"/>
      <c r="W172" s="74"/>
      <c r="X172" s="4"/>
      <c r="Y172" s="5"/>
    </row>
    <row r="173" spans="2:25" ht="33.950000000000003" customHeight="1">
      <c r="B173" s="445">
        <f t="shared" si="1"/>
        <v>121</v>
      </c>
      <c r="C173" s="571"/>
      <c r="D173" s="572"/>
      <c r="E173" s="572"/>
      <c r="F173" s="572"/>
      <c r="G173" s="572"/>
      <c r="H173" s="572"/>
      <c r="I173" s="572"/>
      <c r="J173" s="572"/>
      <c r="K173" s="572"/>
      <c r="L173" s="573"/>
      <c r="M173" s="580"/>
      <c r="N173" s="580"/>
      <c r="O173" s="580"/>
      <c r="P173" s="580"/>
      <c r="Q173" s="580"/>
      <c r="R173" s="577"/>
      <c r="S173" s="578"/>
      <c r="T173" s="578"/>
      <c r="U173" s="578"/>
      <c r="V173" s="579"/>
      <c r="W173" s="74"/>
      <c r="X173" s="4"/>
      <c r="Y173" s="5"/>
    </row>
    <row r="174" spans="2:25" ht="33.950000000000003" customHeight="1">
      <c r="B174" s="445">
        <f t="shared" si="1"/>
        <v>122</v>
      </c>
      <c r="C174" s="571"/>
      <c r="D174" s="572"/>
      <c r="E174" s="572"/>
      <c r="F174" s="572"/>
      <c r="G174" s="572"/>
      <c r="H174" s="572"/>
      <c r="I174" s="572"/>
      <c r="J174" s="572"/>
      <c r="K174" s="572"/>
      <c r="L174" s="573"/>
      <c r="M174" s="580"/>
      <c r="N174" s="580"/>
      <c r="O174" s="580"/>
      <c r="P174" s="580"/>
      <c r="Q174" s="580"/>
      <c r="R174" s="577"/>
      <c r="S174" s="578"/>
      <c r="T174" s="578"/>
      <c r="U174" s="578"/>
      <c r="V174" s="579"/>
      <c r="W174" s="74"/>
      <c r="X174" s="4"/>
      <c r="Y174" s="5"/>
    </row>
    <row r="175" spans="2:25" ht="33.950000000000003" customHeight="1">
      <c r="B175" s="445">
        <f t="shared" si="1"/>
        <v>123</v>
      </c>
      <c r="C175" s="571"/>
      <c r="D175" s="572"/>
      <c r="E175" s="572"/>
      <c r="F175" s="572"/>
      <c r="G175" s="572"/>
      <c r="H175" s="572"/>
      <c r="I175" s="572"/>
      <c r="J175" s="572"/>
      <c r="K175" s="572"/>
      <c r="L175" s="573"/>
      <c r="M175" s="580"/>
      <c r="N175" s="580"/>
      <c r="O175" s="580"/>
      <c r="P175" s="580"/>
      <c r="Q175" s="580"/>
      <c r="R175" s="577"/>
      <c r="S175" s="578"/>
      <c r="T175" s="578"/>
      <c r="U175" s="578"/>
      <c r="V175" s="579"/>
      <c r="W175" s="74"/>
      <c r="X175" s="4"/>
      <c r="Y175" s="5"/>
    </row>
    <row r="176" spans="2:25" ht="33.950000000000003" customHeight="1">
      <c r="B176" s="445">
        <f t="shared" si="1"/>
        <v>124</v>
      </c>
      <c r="C176" s="571"/>
      <c r="D176" s="572"/>
      <c r="E176" s="572"/>
      <c r="F176" s="572"/>
      <c r="G176" s="572"/>
      <c r="H176" s="572"/>
      <c r="I176" s="572"/>
      <c r="J176" s="572"/>
      <c r="K176" s="572"/>
      <c r="L176" s="573"/>
      <c r="M176" s="580"/>
      <c r="N176" s="580"/>
      <c r="O176" s="580"/>
      <c r="P176" s="580"/>
      <c r="Q176" s="580"/>
      <c r="R176" s="577"/>
      <c r="S176" s="578"/>
      <c r="T176" s="578"/>
      <c r="U176" s="578"/>
      <c r="V176" s="579"/>
      <c r="W176" s="74"/>
      <c r="X176" s="4"/>
      <c r="Y176" s="5"/>
    </row>
    <row r="177" spans="2:25" ht="33.950000000000003" customHeight="1">
      <c r="B177" s="445">
        <f t="shared" si="1"/>
        <v>125</v>
      </c>
      <c r="C177" s="571"/>
      <c r="D177" s="572"/>
      <c r="E177" s="572"/>
      <c r="F177" s="572"/>
      <c r="G177" s="572"/>
      <c r="H177" s="572"/>
      <c r="I177" s="572"/>
      <c r="J177" s="572"/>
      <c r="K177" s="572"/>
      <c r="L177" s="573"/>
      <c r="M177" s="580"/>
      <c r="N177" s="580"/>
      <c r="O177" s="580"/>
      <c r="P177" s="580"/>
      <c r="Q177" s="580"/>
      <c r="R177" s="577"/>
      <c r="S177" s="578"/>
      <c r="T177" s="578"/>
      <c r="U177" s="578"/>
      <c r="V177" s="579"/>
      <c r="W177" s="74"/>
      <c r="X177" s="4"/>
      <c r="Y177" s="5"/>
    </row>
    <row r="178" spans="2:25" ht="33.950000000000003" customHeight="1">
      <c r="B178" s="445">
        <f t="shared" si="1"/>
        <v>126</v>
      </c>
      <c r="C178" s="571"/>
      <c r="D178" s="572"/>
      <c r="E178" s="572"/>
      <c r="F178" s="572"/>
      <c r="G178" s="572"/>
      <c r="H178" s="572"/>
      <c r="I178" s="572"/>
      <c r="J178" s="572"/>
      <c r="K178" s="572"/>
      <c r="L178" s="573"/>
      <c r="M178" s="580"/>
      <c r="N178" s="580"/>
      <c r="O178" s="580"/>
      <c r="P178" s="580"/>
      <c r="Q178" s="580"/>
      <c r="R178" s="577"/>
      <c r="S178" s="578"/>
      <c r="T178" s="578"/>
      <c r="U178" s="578"/>
      <c r="V178" s="579"/>
      <c r="W178" s="74"/>
      <c r="X178" s="4"/>
      <c r="Y178" s="5"/>
    </row>
    <row r="179" spans="2:25" ht="33.950000000000003" customHeight="1">
      <c r="B179" s="445">
        <f t="shared" si="1"/>
        <v>127</v>
      </c>
      <c r="C179" s="571"/>
      <c r="D179" s="572"/>
      <c r="E179" s="572"/>
      <c r="F179" s="572"/>
      <c r="G179" s="572"/>
      <c r="H179" s="572"/>
      <c r="I179" s="572"/>
      <c r="J179" s="572"/>
      <c r="K179" s="572"/>
      <c r="L179" s="573"/>
      <c r="M179" s="580"/>
      <c r="N179" s="580"/>
      <c r="O179" s="580"/>
      <c r="P179" s="580"/>
      <c r="Q179" s="580"/>
      <c r="R179" s="577"/>
      <c r="S179" s="578"/>
      <c r="T179" s="578"/>
      <c r="U179" s="578"/>
      <c r="V179" s="579"/>
      <c r="W179" s="74"/>
      <c r="X179" s="4"/>
      <c r="Y179" s="5"/>
    </row>
    <row r="180" spans="2:25" ht="33.950000000000003" customHeight="1">
      <c r="B180" s="445">
        <f t="shared" si="1"/>
        <v>128</v>
      </c>
      <c r="C180" s="571"/>
      <c r="D180" s="572"/>
      <c r="E180" s="572"/>
      <c r="F180" s="572"/>
      <c r="G180" s="572"/>
      <c r="H180" s="572"/>
      <c r="I180" s="572"/>
      <c r="J180" s="572"/>
      <c r="K180" s="572"/>
      <c r="L180" s="573"/>
      <c r="M180" s="580"/>
      <c r="N180" s="580"/>
      <c r="O180" s="580"/>
      <c r="P180" s="580"/>
      <c r="Q180" s="580"/>
      <c r="R180" s="577"/>
      <c r="S180" s="578"/>
      <c r="T180" s="578"/>
      <c r="U180" s="578"/>
      <c r="V180" s="579"/>
      <c r="W180" s="74"/>
      <c r="X180" s="4"/>
      <c r="Y180" s="5"/>
    </row>
    <row r="181" spans="2:25" ht="33.950000000000003" customHeight="1">
      <c r="B181" s="445">
        <f t="shared" si="1"/>
        <v>129</v>
      </c>
      <c r="C181" s="571"/>
      <c r="D181" s="572"/>
      <c r="E181" s="572"/>
      <c r="F181" s="572"/>
      <c r="G181" s="572"/>
      <c r="H181" s="572"/>
      <c r="I181" s="572"/>
      <c r="J181" s="572"/>
      <c r="K181" s="572"/>
      <c r="L181" s="573"/>
      <c r="M181" s="580"/>
      <c r="N181" s="580"/>
      <c r="O181" s="580"/>
      <c r="P181" s="580"/>
      <c r="Q181" s="580"/>
      <c r="R181" s="577"/>
      <c r="S181" s="578"/>
      <c r="T181" s="578"/>
      <c r="U181" s="578"/>
      <c r="V181" s="579"/>
      <c r="W181" s="74"/>
      <c r="X181" s="4"/>
      <c r="Y181" s="5"/>
    </row>
    <row r="182" spans="2:25" ht="33.950000000000003" customHeight="1">
      <c r="B182" s="445">
        <f t="shared" si="1"/>
        <v>130</v>
      </c>
      <c r="C182" s="571"/>
      <c r="D182" s="572"/>
      <c r="E182" s="572"/>
      <c r="F182" s="572"/>
      <c r="G182" s="572"/>
      <c r="H182" s="572"/>
      <c r="I182" s="572"/>
      <c r="J182" s="572"/>
      <c r="K182" s="572"/>
      <c r="L182" s="573"/>
      <c r="M182" s="580"/>
      <c r="N182" s="580"/>
      <c r="O182" s="580"/>
      <c r="P182" s="580"/>
      <c r="Q182" s="580"/>
      <c r="R182" s="577"/>
      <c r="S182" s="578"/>
      <c r="T182" s="578"/>
      <c r="U182" s="578"/>
      <c r="V182" s="579"/>
      <c r="W182" s="74"/>
      <c r="X182" s="4"/>
      <c r="Y182" s="5"/>
    </row>
    <row r="183" spans="2:25" ht="33.950000000000003" customHeight="1">
      <c r="B183" s="445">
        <f t="shared" ref="B183:B246" si="2">B182+1</f>
        <v>131</v>
      </c>
      <c r="C183" s="571"/>
      <c r="D183" s="572"/>
      <c r="E183" s="572"/>
      <c r="F183" s="572"/>
      <c r="G183" s="572"/>
      <c r="H183" s="572"/>
      <c r="I183" s="572"/>
      <c r="J183" s="572"/>
      <c r="K183" s="572"/>
      <c r="L183" s="573"/>
      <c r="M183" s="580"/>
      <c r="N183" s="580"/>
      <c r="O183" s="580"/>
      <c r="P183" s="580"/>
      <c r="Q183" s="580"/>
      <c r="R183" s="577"/>
      <c r="S183" s="578"/>
      <c r="T183" s="578"/>
      <c r="U183" s="578"/>
      <c r="V183" s="579"/>
      <c r="W183" s="74"/>
      <c r="X183" s="4"/>
      <c r="Y183" s="5"/>
    </row>
    <row r="184" spans="2:25" ht="33.950000000000003" customHeight="1">
      <c r="B184" s="445">
        <f t="shared" si="2"/>
        <v>132</v>
      </c>
      <c r="C184" s="571"/>
      <c r="D184" s="572"/>
      <c r="E184" s="572"/>
      <c r="F184" s="572"/>
      <c r="G184" s="572"/>
      <c r="H184" s="572"/>
      <c r="I184" s="572"/>
      <c r="J184" s="572"/>
      <c r="K184" s="572"/>
      <c r="L184" s="573"/>
      <c r="M184" s="580"/>
      <c r="N184" s="580"/>
      <c r="O184" s="580"/>
      <c r="P184" s="580"/>
      <c r="Q184" s="580"/>
      <c r="R184" s="577"/>
      <c r="S184" s="578"/>
      <c r="T184" s="578"/>
      <c r="U184" s="578"/>
      <c r="V184" s="579"/>
      <c r="W184" s="74"/>
      <c r="X184" s="4"/>
      <c r="Y184" s="5"/>
    </row>
    <row r="185" spans="2:25" ht="33.950000000000003" customHeight="1">
      <c r="B185" s="445">
        <f t="shared" si="2"/>
        <v>133</v>
      </c>
      <c r="C185" s="571"/>
      <c r="D185" s="572"/>
      <c r="E185" s="572"/>
      <c r="F185" s="572"/>
      <c r="G185" s="572"/>
      <c r="H185" s="572"/>
      <c r="I185" s="572"/>
      <c r="J185" s="572"/>
      <c r="K185" s="572"/>
      <c r="L185" s="573"/>
      <c r="M185" s="580"/>
      <c r="N185" s="580"/>
      <c r="O185" s="580"/>
      <c r="P185" s="580"/>
      <c r="Q185" s="580"/>
      <c r="R185" s="577"/>
      <c r="S185" s="578"/>
      <c r="T185" s="578"/>
      <c r="U185" s="578"/>
      <c r="V185" s="579"/>
      <c r="W185" s="74"/>
      <c r="X185" s="4"/>
      <c r="Y185" s="5"/>
    </row>
    <row r="186" spans="2:25" ht="33.950000000000003" customHeight="1">
      <c r="B186" s="445">
        <f t="shared" si="2"/>
        <v>134</v>
      </c>
      <c r="C186" s="571"/>
      <c r="D186" s="572"/>
      <c r="E186" s="572"/>
      <c r="F186" s="572"/>
      <c r="G186" s="572"/>
      <c r="H186" s="572"/>
      <c r="I186" s="572"/>
      <c r="J186" s="572"/>
      <c r="K186" s="572"/>
      <c r="L186" s="573"/>
      <c r="M186" s="580"/>
      <c r="N186" s="580"/>
      <c r="O186" s="580"/>
      <c r="P186" s="580"/>
      <c r="Q186" s="580"/>
      <c r="R186" s="577"/>
      <c r="S186" s="578"/>
      <c r="T186" s="578"/>
      <c r="U186" s="578"/>
      <c r="V186" s="579"/>
      <c r="W186" s="74"/>
      <c r="X186" s="4"/>
      <c r="Y186" s="5"/>
    </row>
    <row r="187" spans="2:25" ht="33.950000000000003" customHeight="1">
      <c r="B187" s="445">
        <f t="shared" si="2"/>
        <v>135</v>
      </c>
      <c r="C187" s="571"/>
      <c r="D187" s="572"/>
      <c r="E187" s="572"/>
      <c r="F187" s="572"/>
      <c r="G187" s="572"/>
      <c r="H187" s="572"/>
      <c r="I187" s="572"/>
      <c r="J187" s="572"/>
      <c r="K187" s="572"/>
      <c r="L187" s="573"/>
      <c r="M187" s="580"/>
      <c r="N187" s="580"/>
      <c r="O187" s="580"/>
      <c r="P187" s="580"/>
      <c r="Q187" s="580"/>
      <c r="R187" s="577"/>
      <c r="S187" s="578"/>
      <c r="T187" s="578"/>
      <c r="U187" s="578"/>
      <c r="V187" s="579"/>
      <c r="W187" s="74"/>
      <c r="X187" s="4"/>
      <c r="Y187" s="5"/>
    </row>
    <row r="188" spans="2:25" ht="33.950000000000003" customHeight="1">
      <c r="B188" s="445">
        <f t="shared" si="2"/>
        <v>136</v>
      </c>
      <c r="C188" s="571"/>
      <c r="D188" s="572"/>
      <c r="E188" s="572"/>
      <c r="F188" s="572"/>
      <c r="G188" s="572"/>
      <c r="H188" s="572"/>
      <c r="I188" s="572"/>
      <c r="J188" s="572"/>
      <c r="K188" s="572"/>
      <c r="L188" s="573"/>
      <c r="M188" s="580"/>
      <c r="N188" s="580"/>
      <c r="O188" s="580"/>
      <c r="P188" s="580"/>
      <c r="Q188" s="580"/>
      <c r="R188" s="577"/>
      <c r="S188" s="578"/>
      <c r="T188" s="578"/>
      <c r="U188" s="578"/>
      <c r="V188" s="579"/>
      <c r="W188" s="74"/>
      <c r="X188" s="4"/>
      <c r="Y188" s="5"/>
    </row>
    <row r="189" spans="2:25" ht="33.950000000000003" customHeight="1">
      <c r="B189" s="445">
        <f t="shared" si="2"/>
        <v>137</v>
      </c>
      <c r="C189" s="571"/>
      <c r="D189" s="572"/>
      <c r="E189" s="572"/>
      <c r="F189" s="572"/>
      <c r="G189" s="572"/>
      <c r="H189" s="572"/>
      <c r="I189" s="572"/>
      <c r="J189" s="572"/>
      <c r="K189" s="572"/>
      <c r="L189" s="573"/>
      <c r="M189" s="580"/>
      <c r="N189" s="580"/>
      <c r="O189" s="580"/>
      <c r="P189" s="580"/>
      <c r="Q189" s="580"/>
      <c r="R189" s="577"/>
      <c r="S189" s="578"/>
      <c r="T189" s="578"/>
      <c r="U189" s="578"/>
      <c r="V189" s="579"/>
      <c r="W189" s="74"/>
      <c r="X189" s="4"/>
      <c r="Y189" s="5"/>
    </row>
    <row r="190" spans="2:25" ht="33.950000000000003" customHeight="1">
      <c r="B190" s="445">
        <f t="shared" si="2"/>
        <v>138</v>
      </c>
      <c r="C190" s="571"/>
      <c r="D190" s="572"/>
      <c r="E190" s="572"/>
      <c r="F190" s="572"/>
      <c r="G190" s="572"/>
      <c r="H190" s="572"/>
      <c r="I190" s="572"/>
      <c r="J190" s="572"/>
      <c r="K190" s="572"/>
      <c r="L190" s="573"/>
      <c r="M190" s="580"/>
      <c r="N190" s="580"/>
      <c r="O190" s="580"/>
      <c r="P190" s="580"/>
      <c r="Q190" s="580"/>
      <c r="R190" s="577"/>
      <c r="S190" s="578"/>
      <c r="T190" s="578"/>
      <c r="U190" s="578"/>
      <c r="V190" s="579"/>
      <c r="W190" s="74"/>
      <c r="X190" s="4"/>
      <c r="Y190" s="5"/>
    </row>
    <row r="191" spans="2:25" ht="33.950000000000003" customHeight="1">
      <c r="B191" s="445">
        <f t="shared" si="2"/>
        <v>139</v>
      </c>
      <c r="C191" s="571"/>
      <c r="D191" s="572"/>
      <c r="E191" s="572"/>
      <c r="F191" s="572"/>
      <c r="G191" s="572"/>
      <c r="H191" s="572"/>
      <c r="I191" s="572"/>
      <c r="J191" s="572"/>
      <c r="K191" s="572"/>
      <c r="L191" s="573"/>
      <c r="M191" s="580"/>
      <c r="N191" s="580"/>
      <c r="O191" s="580"/>
      <c r="P191" s="580"/>
      <c r="Q191" s="580"/>
      <c r="R191" s="577"/>
      <c r="S191" s="578"/>
      <c r="T191" s="578"/>
      <c r="U191" s="578"/>
      <c r="V191" s="579"/>
      <c r="W191" s="74"/>
      <c r="X191" s="4"/>
      <c r="Y191" s="5"/>
    </row>
    <row r="192" spans="2:25" ht="33.950000000000003" customHeight="1">
      <c r="B192" s="445">
        <f t="shared" si="2"/>
        <v>140</v>
      </c>
      <c r="C192" s="571"/>
      <c r="D192" s="572"/>
      <c r="E192" s="572"/>
      <c r="F192" s="572"/>
      <c r="G192" s="572"/>
      <c r="H192" s="572"/>
      <c r="I192" s="572"/>
      <c r="J192" s="572"/>
      <c r="K192" s="572"/>
      <c r="L192" s="573"/>
      <c r="M192" s="580"/>
      <c r="N192" s="580"/>
      <c r="O192" s="580"/>
      <c r="P192" s="580"/>
      <c r="Q192" s="580"/>
      <c r="R192" s="577"/>
      <c r="S192" s="578"/>
      <c r="T192" s="578"/>
      <c r="U192" s="578"/>
      <c r="V192" s="579"/>
      <c r="W192" s="74"/>
      <c r="X192" s="4"/>
      <c r="Y192" s="5"/>
    </row>
    <row r="193" spans="2:25" ht="33.950000000000003" customHeight="1">
      <c r="B193" s="445">
        <f t="shared" si="2"/>
        <v>141</v>
      </c>
      <c r="C193" s="571"/>
      <c r="D193" s="572"/>
      <c r="E193" s="572"/>
      <c r="F193" s="572"/>
      <c r="G193" s="572"/>
      <c r="H193" s="572"/>
      <c r="I193" s="572"/>
      <c r="J193" s="572"/>
      <c r="K193" s="572"/>
      <c r="L193" s="573"/>
      <c r="M193" s="580"/>
      <c r="N193" s="580"/>
      <c r="O193" s="580"/>
      <c r="P193" s="580"/>
      <c r="Q193" s="580"/>
      <c r="R193" s="577"/>
      <c r="S193" s="578"/>
      <c r="T193" s="578"/>
      <c r="U193" s="578"/>
      <c r="V193" s="579"/>
      <c r="W193" s="74"/>
      <c r="X193" s="4"/>
      <c r="Y193" s="5"/>
    </row>
    <row r="194" spans="2:25" ht="33.950000000000003" customHeight="1">
      <c r="B194" s="445">
        <f t="shared" si="2"/>
        <v>142</v>
      </c>
      <c r="C194" s="571"/>
      <c r="D194" s="572"/>
      <c r="E194" s="572"/>
      <c r="F194" s="572"/>
      <c r="G194" s="572"/>
      <c r="H194" s="572"/>
      <c r="I194" s="572"/>
      <c r="J194" s="572"/>
      <c r="K194" s="572"/>
      <c r="L194" s="573"/>
      <c r="M194" s="580"/>
      <c r="N194" s="580"/>
      <c r="O194" s="580"/>
      <c r="P194" s="580"/>
      <c r="Q194" s="580"/>
      <c r="R194" s="577"/>
      <c r="S194" s="578"/>
      <c r="T194" s="578"/>
      <c r="U194" s="578"/>
      <c r="V194" s="579"/>
      <c r="W194" s="74"/>
      <c r="X194" s="4"/>
      <c r="Y194" s="5"/>
    </row>
    <row r="195" spans="2:25" ht="33.950000000000003" customHeight="1">
      <c r="B195" s="445">
        <f t="shared" si="2"/>
        <v>143</v>
      </c>
      <c r="C195" s="571"/>
      <c r="D195" s="572"/>
      <c r="E195" s="572"/>
      <c r="F195" s="572"/>
      <c r="G195" s="572"/>
      <c r="H195" s="572"/>
      <c r="I195" s="572"/>
      <c r="J195" s="572"/>
      <c r="K195" s="572"/>
      <c r="L195" s="573"/>
      <c r="M195" s="580"/>
      <c r="N195" s="580"/>
      <c r="O195" s="580"/>
      <c r="P195" s="580"/>
      <c r="Q195" s="580"/>
      <c r="R195" s="577"/>
      <c r="S195" s="578"/>
      <c r="T195" s="578"/>
      <c r="U195" s="578"/>
      <c r="V195" s="579"/>
      <c r="W195" s="74"/>
      <c r="X195" s="4"/>
      <c r="Y195" s="5"/>
    </row>
    <row r="196" spans="2:25" ht="33.950000000000003" customHeight="1">
      <c r="B196" s="445">
        <f t="shared" si="2"/>
        <v>144</v>
      </c>
      <c r="C196" s="571"/>
      <c r="D196" s="572"/>
      <c r="E196" s="572"/>
      <c r="F196" s="572"/>
      <c r="G196" s="572"/>
      <c r="H196" s="572"/>
      <c r="I196" s="572"/>
      <c r="J196" s="572"/>
      <c r="K196" s="572"/>
      <c r="L196" s="573"/>
      <c r="M196" s="580"/>
      <c r="N196" s="580"/>
      <c r="O196" s="580"/>
      <c r="P196" s="580"/>
      <c r="Q196" s="580"/>
      <c r="R196" s="577"/>
      <c r="S196" s="578"/>
      <c r="T196" s="578"/>
      <c r="U196" s="578"/>
      <c r="V196" s="579"/>
      <c r="W196" s="74"/>
      <c r="X196" s="4"/>
      <c r="Y196" s="5"/>
    </row>
    <row r="197" spans="2:25" ht="33.950000000000003" customHeight="1">
      <c r="B197" s="445">
        <f t="shared" si="2"/>
        <v>145</v>
      </c>
      <c r="C197" s="571"/>
      <c r="D197" s="572"/>
      <c r="E197" s="572"/>
      <c r="F197" s="572"/>
      <c r="G197" s="572"/>
      <c r="H197" s="572"/>
      <c r="I197" s="572"/>
      <c r="J197" s="572"/>
      <c r="K197" s="572"/>
      <c r="L197" s="573"/>
      <c r="M197" s="580"/>
      <c r="N197" s="580"/>
      <c r="O197" s="580"/>
      <c r="P197" s="580"/>
      <c r="Q197" s="580"/>
      <c r="R197" s="577"/>
      <c r="S197" s="578"/>
      <c r="T197" s="578"/>
      <c r="U197" s="578"/>
      <c r="V197" s="579"/>
      <c r="W197" s="74"/>
      <c r="X197" s="4"/>
      <c r="Y197" s="5"/>
    </row>
    <row r="198" spans="2:25" ht="33.950000000000003" customHeight="1">
      <c r="B198" s="445">
        <f t="shared" si="2"/>
        <v>146</v>
      </c>
      <c r="C198" s="571"/>
      <c r="D198" s="572"/>
      <c r="E198" s="572"/>
      <c r="F198" s="572"/>
      <c r="G198" s="572"/>
      <c r="H198" s="572"/>
      <c r="I198" s="572"/>
      <c r="J198" s="572"/>
      <c r="K198" s="572"/>
      <c r="L198" s="573"/>
      <c r="M198" s="580"/>
      <c r="N198" s="580"/>
      <c r="O198" s="580"/>
      <c r="P198" s="580"/>
      <c r="Q198" s="580"/>
      <c r="R198" s="577"/>
      <c r="S198" s="578"/>
      <c r="T198" s="578"/>
      <c r="U198" s="578"/>
      <c r="V198" s="579"/>
      <c r="W198" s="74"/>
      <c r="X198" s="4"/>
      <c r="Y198" s="5"/>
    </row>
    <row r="199" spans="2:25" ht="33.950000000000003" customHeight="1">
      <c r="B199" s="445">
        <f t="shared" si="2"/>
        <v>147</v>
      </c>
      <c r="C199" s="571"/>
      <c r="D199" s="572"/>
      <c r="E199" s="572"/>
      <c r="F199" s="572"/>
      <c r="G199" s="572"/>
      <c r="H199" s="572"/>
      <c r="I199" s="572"/>
      <c r="J199" s="572"/>
      <c r="K199" s="572"/>
      <c r="L199" s="573"/>
      <c r="M199" s="580"/>
      <c r="N199" s="580"/>
      <c r="O199" s="580"/>
      <c r="P199" s="580"/>
      <c r="Q199" s="580"/>
      <c r="R199" s="577"/>
      <c r="S199" s="578"/>
      <c r="T199" s="578"/>
      <c r="U199" s="578"/>
      <c r="V199" s="579"/>
      <c r="W199" s="74"/>
      <c r="X199" s="4"/>
      <c r="Y199" s="5"/>
    </row>
    <row r="200" spans="2:25" ht="33.950000000000003" customHeight="1">
      <c r="B200" s="445">
        <f t="shared" si="2"/>
        <v>148</v>
      </c>
      <c r="C200" s="571"/>
      <c r="D200" s="572"/>
      <c r="E200" s="572"/>
      <c r="F200" s="572"/>
      <c r="G200" s="572"/>
      <c r="H200" s="572"/>
      <c r="I200" s="572"/>
      <c r="J200" s="572"/>
      <c r="K200" s="572"/>
      <c r="L200" s="573"/>
      <c r="M200" s="580"/>
      <c r="N200" s="580"/>
      <c r="O200" s="580"/>
      <c r="P200" s="580"/>
      <c r="Q200" s="580"/>
      <c r="R200" s="577"/>
      <c r="S200" s="578"/>
      <c r="T200" s="578"/>
      <c r="U200" s="578"/>
      <c r="V200" s="579"/>
      <c r="W200" s="74"/>
      <c r="X200" s="4"/>
      <c r="Y200" s="5"/>
    </row>
    <row r="201" spans="2:25" ht="33.950000000000003" customHeight="1">
      <c r="B201" s="445">
        <f t="shared" si="2"/>
        <v>149</v>
      </c>
      <c r="C201" s="571"/>
      <c r="D201" s="572"/>
      <c r="E201" s="572"/>
      <c r="F201" s="572"/>
      <c r="G201" s="572"/>
      <c r="H201" s="572"/>
      <c r="I201" s="572"/>
      <c r="J201" s="572"/>
      <c r="K201" s="572"/>
      <c r="L201" s="573"/>
      <c r="M201" s="580"/>
      <c r="N201" s="580"/>
      <c r="O201" s="580"/>
      <c r="P201" s="580"/>
      <c r="Q201" s="580"/>
      <c r="R201" s="577"/>
      <c r="S201" s="578"/>
      <c r="T201" s="578"/>
      <c r="U201" s="578"/>
      <c r="V201" s="579"/>
      <c r="W201" s="74"/>
      <c r="X201" s="4"/>
      <c r="Y201" s="5"/>
    </row>
    <row r="202" spans="2:25" ht="33.950000000000003" customHeight="1">
      <c r="B202" s="445">
        <f t="shared" si="2"/>
        <v>150</v>
      </c>
      <c r="C202" s="571"/>
      <c r="D202" s="572"/>
      <c r="E202" s="572"/>
      <c r="F202" s="572"/>
      <c r="G202" s="572"/>
      <c r="H202" s="572"/>
      <c r="I202" s="572"/>
      <c r="J202" s="572"/>
      <c r="K202" s="572"/>
      <c r="L202" s="573"/>
      <c r="M202" s="580"/>
      <c r="N202" s="580"/>
      <c r="O202" s="580"/>
      <c r="P202" s="580"/>
      <c r="Q202" s="580"/>
      <c r="R202" s="577"/>
      <c r="S202" s="578"/>
      <c r="T202" s="578"/>
      <c r="U202" s="578"/>
      <c r="V202" s="579"/>
      <c r="W202" s="74"/>
      <c r="X202" s="4"/>
      <c r="Y202" s="5"/>
    </row>
    <row r="203" spans="2:25" ht="33.950000000000003" customHeight="1">
      <c r="B203" s="445">
        <f t="shared" si="2"/>
        <v>151</v>
      </c>
      <c r="C203" s="571"/>
      <c r="D203" s="572"/>
      <c r="E203" s="572"/>
      <c r="F203" s="572"/>
      <c r="G203" s="572"/>
      <c r="H203" s="572"/>
      <c r="I203" s="572"/>
      <c r="J203" s="572"/>
      <c r="K203" s="572"/>
      <c r="L203" s="573"/>
      <c r="M203" s="580"/>
      <c r="N203" s="580"/>
      <c r="O203" s="580"/>
      <c r="P203" s="580"/>
      <c r="Q203" s="580"/>
      <c r="R203" s="577"/>
      <c r="S203" s="578"/>
      <c r="T203" s="578"/>
      <c r="U203" s="578"/>
      <c r="V203" s="579"/>
      <c r="W203" s="74"/>
      <c r="X203" s="4"/>
      <c r="Y203" s="5"/>
    </row>
    <row r="204" spans="2:25" ht="33.950000000000003" customHeight="1">
      <c r="B204" s="445">
        <f t="shared" si="2"/>
        <v>152</v>
      </c>
      <c r="C204" s="571"/>
      <c r="D204" s="572"/>
      <c r="E204" s="572"/>
      <c r="F204" s="572"/>
      <c r="G204" s="572"/>
      <c r="H204" s="572"/>
      <c r="I204" s="572"/>
      <c r="J204" s="572"/>
      <c r="K204" s="572"/>
      <c r="L204" s="573"/>
      <c r="M204" s="580"/>
      <c r="N204" s="580"/>
      <c r="O204" s="580"/>
      <c r="P204" s="580"/>
      <c r="Q204" s="580"/>
      <c r="R204" s="577"/>
      <c r="S204" s="578"/>
      <c r="T204" s="578"/>
      <c r="U204" s="578"/>
      <c r="V204" s="579"/>
      <c r="W204" s="74"/>
      <c r="X204" s="4"/>
      <c r="Y204" s="5"/>
    </row>
    <row r="205" spans="2:25" ht="33.950000000000003" customHeight="1">
      <c r="B205" s="445">
        <f t="shared" si="2"/>
        <v>153</v>
      </c>
      <c r="C205" s="571"/>
      <c r="D205" s="572"/>
      <c r="E205" s="572"/>
      <c r="F205" s="572"/>
      <c r="G205" s="572"/>
      <c r="H205" s="572"/>
      <c r="I205" s="572"/>
      <c r="J205" s="572"/>
      <c r="K205" s="572"/>
      <c r="L205" s="573"/>
      <c r="M205" s="580"/>
      <c r="N205" s="580"/>
      <c r="O205" s="580"/>
      <c r="P205" s="580"/>
      <c r="Q205" s="580"/>
      <c r="R205" s="577"/>
      <c r="S205" s="578"/>
      <c r="T205" s="578"/>
      <c r="U205" s="578"/>
      <c r="V205" s="579"/>
      <c r="W205" s="74"/>
      <c r="X205" s="4"/>
      <c r="Y205" s="5"/>
    </row>
    <row r="206" spans="2:25" ht="33.950000000000003" customHeight="1">
      <c r="B206" s="445">
        <f t="shared" si="2"/>
        <v>154</v>
      </c>
      <c r="C206" s="571"/>
      <c r="D206" s="572"/>
      <c r="E206" s="572"/>
      <c r="F206" s="572"/>
      <c r="G206" s="572"/>
      <c r="H206" s="572"/>
      <c r="I206" s="572"/>
      <c r="J206" s="572"/>
      <c r="K206" s="572"/>
      <c r="L206" s="573"/>
      <c r="M206" s="580"/>
      <c r="N206" s="580"/>
      <c r="O206" s="580"/>
      <c r="P206" s="580"/>
      <c r="Q206" s="580"/>
      <c r="R206" s="577"/>
      <c r="S206" s="578"/>
      <c r="T206" s="578"/>
      <c r="U206" s="578"/>
      <c r="V206" s="579"/>
      <c r="W206" s="74"/>
      <c r="X206" s="4"/>
      <c r="Y206" s="5"/>
    </row>
    <row r="207" spans="2:25" ht="33.950000000000003" customHeight="1">
      <c r="B207" s="445">
        <f t="shared" si="2"/>
        <v>155</v>
      </c>
      <c r="C207" s="571"/>
      <c r="D207" s="572"/>
      <c r="E207" s="572"/>
      <c r="F207" s="572"/>
      <c r="G207" s="572"/>
      <c r="H207" s="572"/>
      <c r="I207" s="572"/>
      <c r="J207" s="572"/>
      <c r="K207" s="572"/>
      <c r="L207" s="573"/>
      <c r="M207" s="580"/>
      <c r="N207" s="580"/>
      <c r="O207" s="580"/>
      <c r="P207" s="580"/>
      <c r="Q207" s="580"/>
      <c r="R207" s="577"/>
      <c r="S207" s="578"/>
      <c r="T207" s="578"/>
      <c r="U207" s="578"/>
      <c r="V207" s="579"/>
      <c r="W207" s="74"/>
      <c r="X207" s="4"/>
      <c r="Y207" s="5"/>
    </row>
    <row r="208" spans="2:25" ht="33.950000000000003" customHeight="1">
      <c r="B208" s="445">
        <f t="shared" si="2"/>
        <v>156</v>
      </c>
      <c r="C208" s="571"/>
      <c r="D208" s="572"/>
      <c r="E208" s="572"/>
      <c r="F208" s="572"/>
      <c r="G208" s="572"/>
      <c r="H208" s="572"/>
      <c r="I208" s="572"/>
      <c r="J208" s="572"/>
      <c r="K208" s="572"/>
      <c r="L208" s="573"/>
      <c r="M208" s="580"/>
      <c r="N208" s="580"/>
      <c r="O208" s="580"/>
      <c r="P208" s="580"/>
      <c r="Q208" s="580"/>
      <c r="R208" s="577"/>
      <c r="S208" s="578"/>
      <c r="T208" s="578"/>
      <c r="U208" s="578"/>
      <c r="V208" s="579"/>
      <c r="W208" s="74"/>
      <c r="X208" s="4"/>
      <c r="Y208" s="5"/>
    </row>
    <row r="209" spans="2:25" ht="33.950000000000003" customHeight="1">
      <c r="B209" s="445">
        <f t="shared" si="2"/>
        <v>157</v>
      </c>
      <c r="C209" s="571"/>
      <c r="D209" s="572"/>
      <c r="E209" s="572"/>
      <c r="F209" s="572"/>
      <c r="G209" s="572"/>
      <c r="H209" s="572"/>
      <c r="I209" s="572"/>
      <c r="J209" s="572"/>
      <c r="K209" s="572"/>
      <c r="L209" s="573"/>
      <c r="M209" s="580"/>
      <c r="N209" s="580"/>
      <c r="O209" s="580"/>
      <c r="P209" s="580"/>
      <c r="Q209" s="580"/>
      <c r="R209" s="577"/>
      <c r="S209" s="578"/>
      <c r="T209" s="578"/>
      <c r="U209" s="578"/>
      <c r="V209" s="579"/>
      <c r="W209" s="74"/>
      <c r="X209" s="4"/>
      <c r="Y209" s="5"/>
    </row>
    <row r="210" spans="2:25" ht="33.950000000000003" customHeight="1">
      <c r="B210" s="445">
        <f t="shared" si="2"/>
        <v>158</v>
      </c>
      <c r="C210" s="571"/>
      <c r="D210" s="572"/>
      <c r="E210" s="572"/>
      <c r="F210" s="572"/>
      <c r="G210" s="572"/>
      <c r="H210" s="572"/>
      <c r="I210" s="572"/>
      <c r="J210" s="572"/>
      <c r="K210" s="572"/>
      <c r="L210" s="573"/>
      <c r="M210" s="580"/>
      <c r="N210" s="580"/>
      <c r="O210" s="580"/>
      <c r="P210" s="580"/>
      <c r="Q210" s="580"/>
      <c r="R210" s="577"/>
      <c r="S210" s="578"/>
      <c r="T210" s="578"/>
      <c r="U210" s="578"/>
      <c r="V210" s="579"/>
      <c r="W210" s="74"/>
      <c r="X210" s="4"/>
      <c r="Y210" s="5"/>
    </row>
    <row r="211" spans="2:25" ht="33.950000000000003" customHeight="1">
      <c r="B211" s="445">
        <f t="shared" si="2"/>
        <v>159</v>
      </c>
      <c r="C211" s="571"/>
      <c r="D211" s="572"/>
      <c r="E211" s="572"/>
      <c r="F211" s="572"/>
      <c r="G211" s="572"/>
      <c r="H211" s="572"/>
      <c r="I211" s="572"/>
      <c r="J211" s="572"/>
      <c r="K211" s="572"/>
      <c r="L211" s="573"/>
      <c r="M211" s="580"/>
      <c r="N211" s="580"/>
      <c r="O211" s="580"/>
      <c r="P211" s="580"/>
      <c r="Q211" s="580"/>
      <c r="R211" s="577"/>
      <c r="S211" s="578"/>
      <c r="T211" s="578"/>
      <c r="U211" s="578"/>
      <c r="V211" s="579"/>
      <c r="W211" s="74"/>
      <c r="X211" s="4"/>
      <c r="Y211" s="5"/>
    </row>
    <row r="212" spans="2:25" ht="33.950000000000003" customHeight="1">
      <c r="B212" s="445">
        <f t="shared" si="2"/>
        <v>160</v>
      </c>
      <c r="C212" s="571"/>
      <c r="D212" s="572"/>
      <c r="E212" s="572"/>
      <c r="F212" s="572"/>
      <c r="G212" s="572"/>
      <c r="H212" s="572"/>
      <c r="I212" s="572"/>
      <c r="J212" s="572"/>
      <c r="K212" s="572"/>
      <c r="L212" s="573"/>
      <c r="M212" s="580"/>
      <c r="N212" s="580"/>
      <c r="O212" s="580"/>
      <c r="P212" s="580"/>
      <c r="Q212" s="580"/>
      <c r="R212" s="577"/>
      <c r="S212" s="578"/>
      <c r="T212" s="578"/>
      <c r="U212" s="578"/>
      <c r="V212" s="579"/>
      <c r="W212" s="74"/>
      <c r="X212" s="4"/>
      <c r="Y212" s="5"/>
    </row>
    <row r="213" spans="2:25" ht="33.950000000000003" customHeight="1">
      <c r="B213" s="445">
        <f t="shared" si="2"/>
        <v>161</v>
      </c>
      <c r="C213" s="571"/>
      <c r="D213" s="572"/>
      <c r="E213" s="572"/>
      <c r="F213" s="572"/>
      <c r="G213" s="572"/>
      <c r="H213" s="572"/>
      <c r="I213" s="572"/>
      <c r="J213" s="572"/>
      <c r="K213" s="572"/>
      <c r="L213" s="573"/>
      <c r="M213" s="580"/>
      <c r="N213" s="580"/>
      <c r="O213" s="580"/>
      <c r="P213" s="580"/>
      <c r="Q213" s="580"/>
      <c r="R213" s="577"/>
      <c r="S213" s="578"/>
      <c r="T213" s="578"/>
      <c r="U213" s="578"/>
      <c r="V213" s="579"/>
      <c r="W213" s="74"/>
      <c r="X213" s="4"/>
      <c r="Y213" s="5"/>
    </row>
    <row r="214" spans="2:25" ht="33.950000000000003" customHeight="1">
      <c r="B214" s="445">
        <f t="shared" si="2"/>
        <v>162</v>
      </c>
      <c r="C214" s="571"/>
      <c r="D214" s="572"/>
      <c r="E214" s="572"/>
      <c r="F214" s="572"/>
      <c r="G214" s="572"/>
      <c r="H214" s="572"/>
      <c r="I214" s="572"/>
      <c r="J214" s="572"/>
      <c r="K214" s="572"/>
      <c r="L214" s="573"/>
      <c r="M214" s="580"/>
      <c r="N214" s="580"/>
      <c r="O214" s="580"/>
      <c r="P214" s="580"/>
      <c r="Q214" s="580"/>
      <c r="R214" s="577"/>
      <c r="S214" s="578"/>
      <c r="T214" s="578"/>
      <c r="U214" s="578"/>
      <c r="V214" s="579"/>
      <c r="W214" s="74"/>
      <c r="X214" s="4"/>
      <c r="Y214" s="5"/>
    </row>
    <row r="215" spans="2:25" ht="33.950000000000003" customHeight="1">
      <c r="B215" s="445">
        <f t="shared" si="2"/>
        <v>163</v>
      </c>
      <c r="C215" s="571"/>
      <c r="D215" s="572"/>
      <c r="E215" s="572"/>
      <c r="F215" s="572"/>
      <c r="G215" s="572"/>
      <c r="H215" s="572"/>
      <c r="I215" s="572"/>
      <c r="J215" s="572"/>
      <c r="K215" s="572"/>
      <c r="L215" s="573"/>
      <c r="M215" s="580"/>
      <c r="N215" s="580"/>
      <c r="O215" s="580"/>
      <c r="P215" s="580"/>
      <c r="Q215" s="580"/>
      <c r="R215" s="577"/>
      <c r="S215" s="578"/>
      <c r="T215" s="578"/>
      <c r="U215" s="578"/>
      <c r="V215" s="579"/>
      <c r="W215" s="74"/>
      <c r="X215" s="4"/>
      <c r="Y215" s="5"/>
    </row>
    <row r="216" spans="2:25" ht="33.950000000000003" customHeight="1">
      <c r="B216" s="445">
        <f t="shared" si="2"/>
        <v>164</v>
      </c>
      <c r="C216" s="571"/>
      <c r="D216" s="572"/>
      <c r="E216" s="572"/>
      <c r="F216" s="572"/>
      <c r="G216" s="572"/>
      <c r="H216" s="572"/>
      <c r="I216" s="572"/>
      <c r="J216" s="572"/>
      <c r="K216" s="572"/>
      <c r="L216" s="573"/>
      <c r="M216" s="580"/>
      <c r="N216" s="580"/>
      <c r="O216" s="580"/>
      <c r="P216" s="580"/>
      <c r="Q216" s="580"/>
      <c r="R216" s="577"/>
      <c r="S216" s="578"/>
      <c r="T216" s="578"/>
      <c r="U216" s="578"/>
      <c r="V216" s="579"/>
      <c r="W216" s="74"/>
      <c r="X216" s="4"/>
      <c r="Y216" s="5"/>
    </row>
    <row r="217" spans="2:25" ht="33.950000000000003" customHeight="1">
      <c r="B217" s="445">
        <f t="shared" si="2"/>
        <v>165</v>
      </c>
      <c r="C217" s="571"/>
      <c r="D217" s="572"/>
      <c r="E217" s="572"/>
      <c r="F217" s="572"/>
      <c r="G217" s="572"/>
      <c r="H217" s="572"/>
      <c r="I217" s="572"/>
      <c r="J217" s="572"/>
      <c r="K217" s="572"/>
      <c r="L217" s="573"/>
      <c r="M217" s="580"/>
      <c r="N217" s="580"/>
      <c r="O217" s="580"/>
      <c r="P217" s="580"/>
      <c r="Q217" s="580"/>
      <c r="R217" s="577"/>
      <c r="S217" s="578"/>
      <c r="T217" s="578"/>
      <c r="U217" s="578"/>
      <c r="V217" s="579"/>
      <c r="W217" s="74"/>
      <c r="X217" s="4"/>
      <c r="Y217" s="5"/>
    </row>
    <row r="218" spans="2:25" ht="33.950000000000003" customHeight="1">
      <c r="B218" s="445">
        <f t="shared" si="2"/>
        <v>166</v>
      </c>
      <c r="C218" s="571"/>
      <c r="D218" s="572"/>
      <c r="E218" s="572"/>
      <c r="F218" s="572"/>
      <c r="G218" s="572"/>
      <c r="H218" s="572"/>
      <c r="I218" s="572"/>
      <c r="J218" s="572"/>
      <c r="K218" s="572"/>
      <c r="L218" s="573"/>
      <c r="M218" s="580"/>
      <c r="N218" s="580"/>
      <c r="O218" s="580"/>
      <c r="P218" s="580"/>
      <c r="Q218" s="580"/>
      <c r="R218" s="577"/>
      <c r="S218" s="578"/>
      <c r="T218" s="578"/>
      <c r="U218" s="578"/>
      <c r="V218" s="579"/>
      <c r="W218" s="74"/>
      <c r="X218" s="4"/>
      <c r="Y218" s="5"/>
    </row>
    <row r="219" spans="2:25" ht="33.950000000000003" customHeight="1">
      <c r="B219" s="445">
        <f t="shared" si="2"/>
        <v>167</v>
      </c>
      <c r="C219" s="571"/>
      <c r="D219" s="572"/>
      <c r="E219" s="572"/>
      <c r="F219" s="572"/>
      <c r="G219" s="572"/>
      <c r="H219" s="572"/>
      <c r="I219" s="572"/>
      <c r="J219" s="572"/>
      <c r="K219" s="572"/>
      <c r="L219" s="573"/>
      <c r="M219" s="580"/>
      <c r="N219" s="580"/>
      <c r="O219" s="580"/>
      <c r="P219" s="580"/>
      <c r="Q219" s="580"/>
      <c r="R219" s="577"/>
      <c r="S219" s="578"/>
      <c r="T219" s="578"/>
      <c r="U219" s="578"/>
      <c r="V219" s="579"/>
      <c r="W219" s="74"/>
      <c r="X219" s="4"/>
      <c r="Y219" s="5"/>
    </row>
    <row r="220" spans="2:25" ht="33.950000000000003" customHeight="1">
      <c r="B220" s="445">
        <f t="shared" si="2"/>
        <v>168</v>
      </c>
      <c r="C220" s="571"/>
      <c r="D220" s="572"/>
      <c r="E220" s="572"/>
      <c r="F220" s="572"/>
      <c r="G220" s="572"/>
      <c r="H220" s="572"/>
      <c r="I220" s="572"/>
      <c r="J220" s="572"/>
      <c r="K220" s="572"/>
      <c r="L220" s="573"/>
      <c r="M220" s="580"/>
      <c r="N220" s="580"/>
      <c r="O220" s="580"/>
      <c r="P220" s="580"/>
      <c r="Q220" s="580"/>
      <c r="R220" s="577"/>
      <c r="S220" s="578"/>
      <c r="T220" s="578"/>
      <c r="U220" s="578"/>
      <c r="V220" s="579"/>
      <c r="W220" s="74"/>
      <c r="X220" s="4"/>
      <c r="Y220" s="5"/>
    </row>
    <row r="221" spans="2:25" ht="33.950000000000003" customHeight="1">
      <c r="B221" s="445">
        <f t="shared" si="2"/>
        <v>169</v>
      </c>
      <c r="C221" s="571"/>
      <c r="D221" s="572"/>
      <c r="E221" s="572"/>
      <c r="F221" s="572"/>
      <c r="G221" s="572"/>
      <c r="H221" s="572"/>
      <c r="I221" s="572"/>
      <c r="J221" s="572"/>
      <c r="K221" s="572"/>
      <c r="L221" s="573"/>
      <c r="M221" s="580"/>
      <c r="N221" s="580"/>
      <c r="O221" s="580"/>
      <c r="P221" s="580"/>
      <c r="Q221" s="580"/>
      <c r="R221" s="577"/>
      <c r="S221" s="578"/>
      <c r="T221" s="578"/>
      <c r="U221" s="578"/>
      <c r="V221" s="579"/>
      <c r="W221" s="74"/>
      <c r="X221" s="4"/>
      <c r="Y221" s="5"/>
    </row>
    <row r="222" spans="2:25" ht="33.950000000000003" customHeight="1">
      <c r="B222" s="445">
        <f t="shared" si="2"/>
        <v>170</v>
      </c>
      <c r="C222" s="571"/>
      <c r="D222" s="572"/>
      <c r="E222" s="572"/>
      <c r="F222" s="572"/>
      <c r="G222" s="572"/>
      <c r="H222" s="572"/>
      <c r="I222" s="572"/>
      <c r="J222" s="572"/>
      <c r="K222" s="572"/>
      <c r="L222" s="573"/>
      <c r="M222" s="580"/>
      <c r="N222" s="580"/>
      <c r="O222" s="580"/>
      <c r="P222" s="580"/>
      <c r="Q222" s="580"/>
      <c r="R222" s="577"/>
      <c r="S222" s="578"/>
      <c r="T222" s="578"/>
      <c r="U222" s="578"/>
      <c r="V222" s="579"/>
      <c r="W222" s="74"/>
      <c r="X222" s="4"/>
      <c r="Y222" s="5"/>
    </row>
    <row r="223" spans="2:25" ht="33.950000000000003" customHeight="1">
      <c r="B223" s="445">
        <f t="shared" si="2"/>
        <v>171</v>
      </c>
      <c r="C223" s="571"/>
      <c r="D223" s="572"/>
      <c r="E223" s="572"/>
      <c r="F223" s="572"/>
      <c r="G223" s="572"/>
      <c r="H223" s="572"/>
      <c r="I223" s="572"/>
      <c r="J223" s="572"/>
      <c r="K223" s="572"/>
      <c r="L223" s="573"/>
      <c r="M223" s="580"/>
      <c r="N223" s="580"/>
      <c r="O223" s="580"/>
      <c r="P223" s="580"/>
      <c r="Q223" s="580"/>
      <c r="R223" s="577"/>
      <c r="S223" s="578"/>
      <c r="T223" s="578"/>
      <c r="U223" s="578"/>
      <c r="V223" s="579"/>
      <c r="W223" s="74"/>
      <c r="X223" s="4"/>
      <c r="Y223" s="5"/>
    </row>
    <row r="224" spans="2:25" ht="33.950000000000003" customHeight="1">
      <c r="B224" s="445">
        <f t="shared" si="2"/>
        <v>172</v>
      </c>
      <c r="C224" s="571"/>
      <c r="D224" s="572"/>
      <c r="E224" s="572"/>
      <c r="F224" s="572"/>
      <c r="G224" s="572"/>
      <c r="H224" s="572"/>
      <c r="I224" s="572"/>
      <c r="J224" s="572"/>
      <c r="K224" s="572"/>
      <c r="L224" s="573"/>
      <c r="M224" s="580"/>
      <c r="N224" s="580"/>
      <c r="O224" s="580"/>
      <c r="P224" s="580"/>
      <c r="Q224" s="580"/>
      <c r="R224" s="577"/>
      <c r="S224" s="578"/>
      <c r="T224" s="578"/>
      <c r="U224" s="578"/>
      <c r="V224" s="579"/>
      <c r="W224" s="74"/>
      <c r="X224" s="4"/>
      <c r="Y224" s="5"/>
    </row>
    <row r="225" spans="2:25" ht="33.950000000000003" customHeight="1">
      <c r="B225" s="445">
        <f t="shared" si="2"/>
        <v>173</v>
      </c>
      <c r="C225" s="571"/>
      <c r="D225" s="572"/>
      <c r="E225" s="572"/>
      <c r="F225" s="572"/>
      <c r="G225" s="572"/>
      <c r="H225" s="572"/>
      <c r="I225" s="572"/>
      <c r="J225" s="572"/>
      <c r="K225" s="572"/>
      <c r="L225" s="573"/>
      <c r="M225" s="580"/>
      <c r="N225" s="580"/>
      <c r="O225" s="580"/>
      <c r="P225" s="580"/>
      <c r="Q225" s="580"/>
      <c r="R225" s="577"/>
      <c r="S225" s="578"/>
      <c r="T225" s="578"/>
      <c r="U225" s="578"/>
      <c r="V225" s="579"/>
      <c r="W225" s="74"/>
      <c r="X225" s="4"/>
      <c r="Y225" s="5"/>
    </row>
    <row r="226" spans="2:25" ht="33.950000000000003" customHeight="1">
      <c r="B226" s="445">
        <f t="shared" si="2"/>
        <v>174</v>
      </c>
      <c r="C226" s="571"/>
      <c r="D226" s="572"/>
      <c r="E226" s="572"/>
      <c r="F226" s="572"/>
      <c r="G226" s="572"/>
      <c r="H226" s="572"/>
      <c r="I226" s="572"/>
      <c r="J226" s="572"/>
      <c r="K226" s="572"/>
      <c r="L226" s="573"/>
      <c r="M226" s="580"/>
      <c r="N226" s="580"/>
      <c r="O226" s="580"/>
      <c r="P226" s="580"/>
      <c r="Q226" s="580"/>
      <c r="R226" s="577"/>
      <c r="S226" s="578"/>
      <c r="T226" s="578"/>
      <c r="U226" s="578"/>
      <c r="V226" s="579"/>
      <c r="W226" s="74"/>
      <c r="X226" s="4"/>
      <c r="Y226" s="5"/>
    </row>
    <row r="227" spans="2:25" ht="33.950000000000003" customHeight="1">
      <c r="B227" s="445">
        <f t="shared" si="2"/>
        <v>175</v>
      </c>
      <c r="C227" s="571"/>
      <c r="D227" s="572"/>
      <c r="E227" s="572"/>
      <c r="F227" s="572"/>
      <c r="G227" s="572"/>
      <c r="H227" s="572"/>
      <c r="I227" s="572"/>
      <c r="J227" s="572"/>
      <c r="K227" s="572"/>
      <c r="L227" s="573"/>
      <c r="M227" s="580"/>
      <c r="N227" s="580"/>
      <c r="O227" s="580"/>
      <c r="P227" s="580"/>
      <c r="Q227" s="580"/>
      <c r="R227" s="577"/>
      <c r="S227" s="578"/>
      <c r="T227" s="578"/>
      <c r="U227" s="578"/>
      <c r="V227" s="579"/>
      <c r="W227" s="74"/>
      <c r="X227" s="4"/>
      <c r="Y227" s="5"/>
    </row>
    <row r="228" spans="2:25" ht="33.950000000000003" customHeight="1">
      <c r="B228" s="445">
        <f t="shared" si="2"/>
        <v>176</v>
      </c>
      <c r="C228" s="571"/>
      <c r="D228" s="572"/>
      <c r="E228" s="572"/>
      <c r="F228" s="572"/>
      <c r="G228" s="572"/>
      <c r="H228" s="572"/>
      <c r="I228" s="572"/>
      <c r="J228" s="572"/>
      <c r="K228" s="572"/>
      <c r="L228" s="573"/>
      <c r="M228" s="580"/>
      <c r="N228" s="580"/>
      <c r="O228" s="580"/>
      <c r="P228" s="580"/>
      <c r="Q228" s="580"/>
      <c r="R228" s="577"/>
      <c r="S228" s="578"/>
      <c r="T228" s="578"/>
      <c r="U228" s="578"/>
      <c r="V228" s="579"/>
      <c r="W228" s="74"/>
      <c r="X228" s="4"/>
      <c r="Y228" s="5"/>
    </row>
    <row r="229" spans="2:25" ht="33.950000000000003" customHeight="1">
      <c r="B229" s="445">
        <f t="shared" si="2"/>
        <v>177</v>
      </c>
      <c r="C229" s="571"/>
      <c r="D229" s="572"/>
      <c r="E229" s="572"/>
      <c r="F229" s="572"/>
      <c r="G229" s="572"/>
      <c r="H229" s="572"/>
      <c r="I229" s="572"/>
      <c r="J229" s="572"/>
      <c r="K229" s="572"/>
      <c r="L229" s="573"/>
      <c r="M229" s="580"/>
      <c r="N229" s="580"/>
      <c r="O229" s="580"/>
      <c r="P229" s="580"/>
      <c r="Q229" s="580"/>
      <c r="R229" s="577"/>
      <c r="S229" s="578"/>
      <c r="T229" s="578"/>
      <c r="U229" s="578"/>
      <c r="V229" s="579"/>
      <c r="W229" s="74"/>
      <c r="X229" s="4"/>
      <c r="Y229" s="5"/>
    </row>
    <row r="230" spans="2:25" ht="33.950000000000003" customHeight="1">
      <c r="B230" s="445">
        <f t="shared" si="2"/>
        <v>178</v>
      </c>
      <c r="C230" s="571"/>
      <c r="D230" s="572"/>
      <c r="E230" s="572"/>
      <c r="F230" s="572"/>
      <c r="G230" s="572"/>
      <c r="H230" s="572"/>
      <c r="I230" s="572"/>
      <c r="J230" s="572"/>
      <c r="K230" s="572"/>
      <c r="L230" s="573"/>
      <c r="M230" s="580"/>
      <c r="N230" s="580"/>
      <c r="O230" s="580"/>
      <c r="P230" s="580"/>
      <c r="Q230" s="580"/>
      <c r="R230" s="577"/>
      <c r="S230" s="578"/>
      <c r="T230" s="578"/>
      <c r="U230" s="578"/>
      <c r="V230" s="579"/>
      <c r="W230" s="74"/>
      <c r="X230" s="4"/>
      <c r="Y230" s="5"/>
    </row>
    <row r="231" spans="2:25" ht="33.950000000000003" customHeight="1">
      <c r="B231" s="445">
        <f t="shared" si="2"/>
        <v>179</v>
      </c>
      <c r="C231" s="571"/>
      <c r="D231" s="572"/>
      <c r="E231" s="572"/>
      <c r="F231" s="572"/>
      <c r="G231" s="572"/>
      <c r="H231" s="572"/>
      <c r="I231" s="572"/>
      <c r="J231" s="572"/>
      <c r="K231" s="572"/>
      <c r="L231" s="573"/>
      <c r="M231" s="580"/>
      <c r="N231" s="580"/>
      <c r="O231" s="580"/>
      <c r="P231" s="580"/>
      <c r="Q231" s="580"/>
      <c r="R231" s="577"/>
      <c r="S231" s="578"/>
      <c r="T231" s="578"/>
      <c r="U231" s="578"/>
      <c r="V231" s="579"/>
      <c r="W231" s="74"/>
      <c r="X231" s="4"/>
      <c r="Y231" s="5"/>
    </row>
    <row r="232" spans="2:25" ht="33.950000000000003" customHeight="1">
      <c r="B232" s="445">
        <f t="shared" si="2"/>
        <v>180</v>
      </c>
      <c r="C232" s="571"/>
      <c r="D232" s="572"/>
      <c r="E232" s="572"/>
      <c r="F232" s="572"/>
      <c r="G232" s="572"/>
      <c r="H232" s="572"/>
      <c r="I232" s="572"/>
      <c r="J232" s="572"/>
      <c r="K232" s="572"/>
      <c r="L232" s="573"/>
      <c r="M232" s="580"/>
      <c r="N232" s="580"/>
      <c r="O232" s="580"/>
      <c r="P232" s="580"/>
      <c r="Q232" s="580"/>
      <c r="R232" s="577"/>
      <c r="S232" s="578"/>
      <c r="T232" s="578"/>
      <c r="U232" s="578"/>
      <c r="V232" s="579"/>
      <c r="W232" s="74"/>
      <c r="X232" s="4"/>
      <c r="Y232" s="5"/>
    </row>
    <row r="233" spans="2:25" ht="33.950000000000003" customHeight="1">
      <c r="B233" s="445">
        <f t="shared" si="2"/>
        <v>181</v>
      </c>
      <c r="C233" s="571"/>
      <c r="D233" s="572"/>
      <c r="E233" s="572"/>
      <c r="F233" s="572"/>
      <c r="G233" s="572"/>
      <c r="H233" s="572"/>
      <c r="I233" s="572"/>
      <c r="J233" s="572"/>
      <c r="K233" s="572"/>
      <c r="L233" s="573"/>
      <c r="M233" s="580"/>
      <c r="N233" s="580"/>
      <c r="O233" s="580"/>
      <c r="P233" s="580"/>
      <c r="Q233" s="580"/>
      <c r="R233" s="577"/>
      <c r="S233" s="578"/>
      <c r="T233" s="578"/>
      <c r="U233" s="578"/>
      <c r="V233" s="579"/>
      <c r="W233" s="74"/>
      <c r="X233" s="4"/>
      <c r="Y233" s="5"/>
    </row>
    <row r="234" spans="2:25" ht="33.950000000000003" customHeight="1">
      <c r="B234" s="445">
        <f t="shared" si="2"/>
        <v>182</v>
      </c>
      <c r="C234" s="571"/>
      <c r="D234" s="572"/>
      <c r="E234" s="572"/>
      <c r="F234" s="572"/>
      <c r="G234" s="572"/>
      <c r="H234" s="572"/>
      <c r="I234" s="572"/>
      <c r="J234" s="572"/>
      <c r="K234" s="572"/>
      <c r="L234" s="573"/>
      <c r="M234" s="580"/>
      <c r="N234" s="580"/>
      <c r="O234" s="580"/>
      <c r="P234" s="580"/>
      <c r="Q234" s="580"/>
      <c r="R234" s="577"/>
      <c r="S234" s="578"/>
      <c r="T234" s="578"/>
      <c r="U234" s="578"/>
      <c r="V234" s="579"/>
      <c r="W234" s="74"/>
      <c r="X234" s="4"/>
      <c r="Y234" s="5"/>
    </row>
    <row r="235" spans="2:25" ht="33.950000000000003" customHeight="1">
      <c r="B235" s="445">
        <f t="shared" si="2"/>
        <v>183</v>
      </c>
      <c r="C235" s="571"/>
      <c r="D235" s="572"/>
      <c r="E235" s="572"/>
      <c r="F235" s="572"/>
      <c r="G235" s="572"/>
      <c r="H235" s="572"/>
      <c r="I235" s="572"/>
      <c r="J235" s="572"/>
      <c r="K235" s="572"/>
      <c r="L235" s="573"/>
      <c r="M235" s="580"/>
      <c r="N235" s="580"/>
      <c r="O235" s="580"/>
      <c r="P235" s="580"/>
      <c r="Q235" s="580"/>
      <c r="R235" s="577"/>
      <c r="S235" s="578"/>
      <c r="T235" s="578"/>
      <c r="U235" s="578"/>
      <c r="V235" s="579"/>
      <c r="W235" s="74"/>
      <c r="X235" s="4"/>
      <c r="Y235" s="5"/>
    </row>
    <row r="236" spans="2:25" ht="33.950000000000003" customHeight="1">
      <c r="B236" s="445">
        <f t="shared" si="2"/>
        <v>184</v>
      </c>
      <c r="C236" s="571"/>
      <c r="D236" s="572"/>
      <c r="E236" s="572"/>
      <c r="F236" s="572"/>
      <c r="G236" s="572"/>
      <c r="H236" s="572"/>
      <c r="I236" s="572"/>
      <c r="J236" s="572"/>
      <c r="K236" s="572"/>
      <c r="L236" s="573"/>
      <c r="M236" s="580"/>
      <c r="N236" s="580"/>
      <c r="O236" s="580"/>
      <c r="P236" s="580"/>
      <c r="Q236" s="580"/>
      <c r="R236" s="577"/>
      <c r="S236" s="578"/>
      <c r="T236" s="578"/>
      <c r="U236" s="578"/>
      <c r="V236" s="579"/>
      <c r="W236" s="74"/>
      <c r="X236" s="4"/>
      <c r="Y236" s="5"/>
    </row>
    <row r="237" spans="2:25" ht="33.950000000000003" customHeight="1">
      <c r="B237" s="445">
        <f t="shared" si="2"/>
        <v>185</v>
      </c>
      <c r="C237" s="571"/>
      <c r="D237" s="572"/>
      <c r="E237" s="572"/>
      <c r="F237" s="572"/>
      <c r="G237" s="572"/>
      <c r="H237" s="572"/>
      <c r="I237" s="572"/>
      <c r="J237" s="572"/>
      <c r="K237" s="572"/>
      <c r="L237" s="573"/>
      <c r="M237" s="580"/>
      <c r="N237" s="580"/>
      <c r="O237" s="580"/>
      <c r="P237" s="580"/>
      <c r="Q237" s="580"/>
      <c r="R237" s="577"/>
      <c r="S237" s="578"/>
      <c r="T237" s="578"/>
      <c r="U237" s="578"/>
      <c r="V237" s="579"/>
      <c r="W237" s="74"/>
      <c r="X237" s="4"/>
      <c r="Y237" s="5"/>
    </row>
    <row r="238" spans="2:25" ht="33.950000000000003" customHeight="1">
      <c r="B238" s="445">
        <f t="shared" si="2"/>
        <v>186</v>
      </c>
      <c r="C238" s="571"/>
      <c r="D238" s="572"/>
      <c r="E238" s="572"/>
      <c r="F238" s="572"/>
      <c r="G238" s="572"/>
      <c r="H238" s="572"/>
      <c r="I238" s="572"/>
      <c r="J238" s="572"/>
      <c r="K238" s="572"/>
      <c r="L238" s="573"/>
      <c r="M238" s="580"/>
      <c r="N238" s="580"/>
      <c r="O238" s="580"/>
      <c r="P238" s="580"/>
      <c r="Q238" s="580"/>
      <c r="R238" s="577"/>
      <c r="S238" s="578"/>
      <c r="T238" s="578"/>
      <c r="U238" s="578"/>
      <c r="V238" s="579"/>
      <c r="W238" s="74"/>
      <c r="X238" s="4"/>
      <c r="Y238" s="5"/>
    </row>
    <row r="239" spans="2:25" ht="33.950000000000003" customHeight="1">
      <c r="B239" s="445">
        <f t="shared" si="2"/>
        <v>187</v>
      </c>
      <c r="C239" s="571"/>
      <c r="D239" s="572"/>
      <c r="E239" s="572"/>
      <c r="F239" s="572"/>
      <c r="G239" s="572"/>
      <c r="H239" s="572"/>
      <c r="I239" s="572"/>
      <c r="J239" s="572"/>
      <c r="K239" s="572"/>
      <c r="L239" s="573"/>
      <c r="M239" s="580"/>
      <c r="N239" s="580"/>
      <c r="O239" s="580"/>
      <c r="P239" s="580"/>
      <c r="Q239" s="580"/>
      <c r="R239" s="577"/>
      <c r="S239" s="578"/>
      <c r="T239" s="578"/>
      <c r="U239" s="578"/>
      <c r="V239" s="579"/>
      <c r="W239" s="74"/>
      <c r="X239" s="4"/>
      <c r="Y239" s="5"/>
    </row>
    <row r="240" spans="2:25" ht="33.950000000000003" customHeight="1">
      <c r="B240" s="445">
        <f t="shared" si="2"/>
        <v>188</v>
      </c>
      <c r="C240" s="571"/>
      <c r="D240" s="572"/>
      <c r="E240" s="572"/>
      <c r="F240" s="572"/>
      <c r="G240" s="572"/>
      <c r="H240" s="572"/>
      <c r="I240" s="572"/>
      <c r="J240" s="572"/>
      <c r="K240" s="572"/>
      <c r="L240" s="573"/>
      <c r="M240" s="580"/>
      <c r="N240" s="580"/>
      <c r="O240" s="580"/>
      <c r="P240" s="580"/>
      <c r="Q240" s="580"/>
      <c r="R240" s="577"/>
      <c r="S240" s="578"/>
      <c r="T240" s="578"/>
      <c r="U240" s="578"/>
      <c r="V240" s="579"/>
      <c r="W240" s="74"/>
      <c r="X240" s="4"/>
      <c r="Y240" s="5"/>
    </row>
    <row r="241" spans="2:25" ht="33.950000000000003" customHeight="1">
      <c r="B241" s="445">
        <f t="shared" si="2"/>
        <v>189</v>
      </c>
      <c r="C241" s="571"/>
      <c r="D241" s="572"/>
      <c r="E241" s="572"/>
      <c r="F241" s="572"/>
      <c r="G241" s="572"/>
      <c r="H241" s="572"/>
      <c r="I241" s="572"/>
      <c r="J241" s="572"/>
      <c r="K241" s="572"/>
      <c r="L241" s="573"/>
      <c r="M241" s="580"/>
      <c r="N241" s="580"/>
      <c r="O241" s="580"/>
      <c r="P241" s="580"/>
      <c r="Q241" s="580"/>
      <c r="R241" s="577"/>
      <c r="S241" s="578"/>
      <c r="T241" s="578"/>
      <c r="U241" s="578"/>
      <c r="V241" s="579"/>
      <c r="W241" s="74"/>
      <c r="X241" s="4"/>
      <c r="Y241" s="5"/>
    </row>
    <row r="242" spans="2:25" ht="33.950000000000003" customHeight="1">
      <c r="B242" s="445">
        <f t="shared" si="2"/>
        <v>190</v>
      </c>
      <c r="C242" s="571"/>
      <c r="D242" s="572"/>
      <c r="E242" s="572"/>
      <c r="F242" s="572"/>
      <c r="G242" s="572"/>
      <c r="H242" s="572"/>
      <c r="I242" s="572"/>
      <c r="J242" s="572"/>
      <c r="K242" s="572"/>
      <c r="L242" s="573"/>
      <c r="M242" s="580"/>
      <c r="N242" s="580"/>
      <c r="O242" s="580"/>
      <c r="P242" s="580"/>
      <c r="Q242" s="580"/>
      <c r="R242" s="577"/>
      <c r="S242" s="578"/>
      <c r="T242" s="578"/>
      <c r="U242" s="578"/>
      <c r="V242" s="579"/>
      <c r="W242" s="74"/>
      <c r="X242" s="4"/>
      <c r="Y242" s="5"/>
    </row>
    <row r="243" spans="2:25" ht="33.950000000000003" customHeight="1">
      <c r="B243" s="445">
        <f t="shared" si="2"/>
        <v>191</v>
      </c>
      <c r="C243" s="571"/>
      <c r="D243" s="572"/>
      <c r="E243" s="572"/>
      <c r="F243" s="572"/>
      <c r="G243" s="572"/>
      <c r="H243" s="572"/>
      <c r="I243" s="572"/>
      <c r="J243" s="572"/>
      <c r="K243" s="572"/>
      <c r="L243" s="573"/>
      <c r="M243" s="580"/>
      <c r="N243" s="580"/>
      <c r="O243" s="580"/>
      <c r="P243" s="580"/>
      <c r="Q243" s="580"/>
      <c r="R243" s="577"/>
      <c r="S243" s="578"/>
      <c r="T243" s="578"/>
      <c r="U243" s="578"/>
      <c r="V243" s="579"/>
      <c r="W243" s="74"/>
      <c r="X243" s="4"/>
      <c r="Y243" s="5"/>
    </row>
    <row r="244" spans="2:25" ht="33.950000000000003" customHeight="1">
      <c r="B244" s="445">
        <f t="shared" si="2"/>
        <v>192</v>
      </c>
      <c r="C244" s="571"/>
      <c r="D244" s="572"/>
      <c r="E244" s="572"/>
      <c r="F244" s="572"/>
      <c r="G244" s="572"/>
      <c r="H244" s="572"/>
      <c r="I244" s="572"/>
      <c r="J244" s="572"/>
      <c r="K244" s="572"/>
      <c r="L244" s="573"/>
      <c r="M244" s="580"/>
      <c r="N244" s="580"/>
      <c r="O244" s="580"/>
      <c r="P244" s="580"/>
      <c r="Q244" s="580"/>
      <c r="R244" s="577"/>
      <c r="S244" s="578"/>
      <c r="T244" s="578"/>
      <c r="U244" s="578"/>
      <c r="V244" s="579"/>
      <c r="W244" s="74"/>
      <c r="X244" s="4"/>
      <c r="Y244" s="5"/>
    </row>
    <row r="245" spans="2:25" ht="33.950000000000003" customHeight="1">
      <c r="B245" s="445">
        <f t="shared" si="2"/>
        <v>193</v>
      </c>
      <c r="C245" s="571"/>
      <c r="D245" s="572"/>
      <c r="E245" s="572"/>
      <c r="F245" s="572"/>
      <c r="G245" s="572"/>
      <c r="H245" s="572"/>
      <c r="I245" s="572"/>
      <c r="J245" s="572"/>
      <c r="K245" s="572"/>
      <c r="L245" s="573"/>
      <c r="M245" s="580"/>
      <c r="N245" s="580"/>
      <c r="O245" s="580"/>
      <c r="P245" s="580"/>
      <c r="Q245" s="580"/>
      <c r="R245" s="577"/>
      <c r="S245" s="578"/>
      <c r="T245" s="578"/>
      <c r="U245" s="578"/>
      <c r="V245" s="579"/>
      <c r="W245" s="74"/>
      <c r="X245" s="4"/>
      <c r="Y245" s="5"/>
    </row>
    <row r="246" spans="2:25" ht="33.950000000000003" customHeight="1">
      <c r="B246" s="445">
        <f t="shared" si="2"/>
        <v>194</v>
      </c>
      <c r="C246" s="571"/>
      <c r="D246" s="572"/>
      <c r="E246" s="572"/>
      <c r="F246" s="572"/>
      <c r="G246" s="572"/>
      <c r="H246" s="572"/>
      <c r="I246" s="572"/>
      <c r="J246" s="572"/>
      <c r="K246" s="572"/>
      <c r="L246" s="573"/>
      <c r="M246" s="580"/>
      <c r="N246" s="580"/>
      <c r="O246" s="580"/>
      <c r="P246" s="580"/>
      <c r="Q246" s="580"/>
      <c r="R246" s="577"/>
      <c r="S246" s="578"/>
      <c r="T246" s="578"/>
      <c r="U246" s="578"/>
      <c r="V246" s="579"/>
      <c r="W246" s="74"/>
      <c r="X246" s="4"/>
      <c r="Y246" s="5"/>
    </row>
    <row r="247" spans="2:25" ht="33.950000000000003" customHeight="1">
      <c r="B247" s="445">
        <f t="shared" ref="B247:B310" si="3">B246+1</f>
        <v>195</v>
      </c>
      <c r="C247" s="571"/>
      <c r="D247" s="572"/>
      <c r="E247" s="572"/>
      <c r="F247" s="572"/>
      <c r="G247" s="572"/>
      <c r="H247" s="572"/>
      <c r="I247" s="572"/>
      <c r="J247" s="572"/>
      <c r="K247" s="572"/>
      <c r="L247" s="573"/>
      <c r="M247" s="580"/>
      <c r="N247" s="580"/>
      <c r="O247" s="580"/>
      <c r="P247" s="580"/>
      <c r="Q247" s="580"/>
      <c r="R247" s="577"/>
      <c r="S247" s="578"/>
      <c r="T247" s="578"/>
      <c r="U247" s="578"/>
      <c r="V247" s="579"/>
      <c r="W247" s="74"/>
      <c r="X247" s="4"/>
      <c r="Y247" s="5"/>
    </row>
    <row r="248" spans="2:25" ht="33.950000000000003" customHeight="1">
      <c r="B248" s="445">
        <f t="shared" si="3"/>
        <v>196</v>
      </c>
      <c r="C248" s="571"/>
      <c r="D248" s="572"/>
      <c r="E248" s="572"/>
      <c r="F248" s="572"/>
      <c r="G248" s="572"/>
      <c r="H248" s="572"/>
      <c r="I248" s="572"/>
      <c r="J248" s="572"/>
      <c r="K248" s="572"/>
      <c r="L248" s="573"/>
      <c r="M248" s="580"/>
      <c r="N248" s="580"/>
      <c r="O248" s="580"/>
      <c r="P248" s="580"/>
      <c r="Q248" s="580"/>
      <c r="R248" s="577"/>
      <c r="S248" s="578"/>
      <c r="T248" s="578"/>
      <c r="U248" s="578"/>
      <c r="V248" s="579"/>
      <c r="W248" s="74"/>
      <c r="X248" s="4"/>
      <c r="Y248" s="5"/>
    </row>
    <row r="249" spans="2:25" ht="33.950000000000003" customHeight="1">
      <c r="B249" s="445">
        <f t="shared" si="3"/>
        <v>197</v>
      </c>
      <c r="C249" s="571"/>
      <c r="D249" s="572"/>
      <c r="E249" s="572"/>
      <c r="F249" s="572"/>
      <c r="G249" s="572"/>
      <c r="H249" s="572"/>
      <c r="I249" s="572"/>
      <c r="J249" s="572"/>
      <c r="K249" s="572"/>
      <c r="L249" s="573"/>
      <c r="M249" s="580"/>
      <c r="N249" s="580"/>
      <c r="O249" s="580"/>
      <c r="P249" s="580"/>
      <c r="Q249" s="580"/>
      <c r="R249" s="577"/>
      <c r="S249" s="578"/>
      <c r="T249" s="578"/>
      <c r="U249" s="578"/>
      <c r="V249" s="579"/>
      <c r="W249" s="74"/>
      <c r="X249" s="4"/>
      <c r="Y249" s="5"/>
    </row>
    <row r="250" spans="2:25" ht="33.950000000000003" customHeight="1">
      <c r="B250" s="445">
        <f t="shared" si="3"/>
        <v>198</v>
      </c>
      <c r="C250" s="571"/>
      <c r="D250" s="572"/>
      <c r="E250" s="572"/>
      <c r="F250" s="572"/>
      <c r="G250" s="572"/>
      <c r="H250" s="572"/>
      <c r="I250" s="572"/>
      <c r="J250" s="572"/>
      <c r="K250" s="572"/>
      <c r="L250" s="573"/>
      <c r="M250" s="580"/>
      <c r="N250" s="580"/>
      <c r="O250" s="580"/>
      <c r="P250" s="580"/>
      <c r="Q250" s="580"/>
      <c r="R250" s="577"/>
      <c r="S250" s="578"/>
      <c r="T250" s="578"/>
      <c r="U250" s="578"/>
      <c r="V250" s="579"/>
      <c r="W250" s="74"/>
      <c r="X250" s="4"/>
      <c r="Y250" s="5"/>
    </row>
    <row r="251" spans="2:25" ht="33.950000000000003" customHeight="1">
      <c r="B251" s="445">
        <f t="shared" si="3"/>
        <v>199</v>
      </c>
      <c r="C251" s="571"/>
      <c r="D251" s="572"/>
      <c r="E251" s="572"/>
      <c r="F251" s="572"/>
      <c r="G251" s="572"/>
      <c r="H251" s="572"/>
      <c r="I251" s="572"/>
      <c r="J251" s="572"/>
      <c r="K251" s="572"/>
      <c r="L251" s="573"/>
      <c r="M251" s="580"/>
      <c r="N251" s="580"/>
      <c r="O251" s="580"/>
      <c r="P251" s="580"/>
      <c r="Q251" s="580"/>
      <c r="R251" s="577"/>
      <c r="S251" s="578"/>
      <c r="T251" s="578"/>
      <c r="U251" s="578"/>
      <c r="V251" s="579"/>
      <c r="W251" s="74"/>
      <c r="X251" s="4"/>
      <c r="Y251" s="5"/>
    </row>
    <row r="252" spans="2:25" ht="33.950000000000003" customHeight="1">
      <c r="B252" s="445">
        <f t="shared" si="3"/>
        <v>200</v>
      </c>
      <c r="C252" s="571"/>
      <c r="D252" s="572"/>
      <c r="E252" s="572"/>
      <c r="F252" s="572"/>
      <c r="G252" s="572"/>
      <c r="H252" s="572"/>
      <c r="I252" s="572"/>
      <c r="J252" s="572"/>
      <c r="K252" s="572"/>
      <c r="L252" s="573"/>
      <c r="M252" s="580"/>
      <c r="N252" s="580"/>
      <c r="O252" s="580"/>
      <c r="P252" s="580"/>
      <c r="Q252" s="580"/>
      <c r="R252" s="577"/>
      <c r="S252" s="578"/>
      <c r="T252" s="578"/>
      <c r="U252" s="578"/>
      <c r="V252" s="579"/>
      <c r="W252" s="74"/>
      <c r="X252" s="4"/>
      <c r="Y252" s="5"/>
    </row>
    <row r="253" spans="2:25" ht="33.950000000000003" customHeight="1">
      <c r="B253" s="445">
        <f t="shared" si="3"/>
        <v>201</v>
      </c>
      <c r="C253" s="571"/>
      <c r="D253" s="572"/>
      <c r="E253" s="572"/>
      <c r="F253" s="572"/>
      <c r="G253" s="572"/>
      <c r="H253" s="572"/>
      <c r="I253" s="572"/>
      <c r="J253" s="572"/>
      <c r="K253" s="572"/>
      <c r="L253" s="573"/>
      <c r="M253" s="580"/>
      <c r="N253" s="580"/>
      <c r="O253" s="580"/>
      <c r="P253" s="580"/>
      <c r="Q253" s="580"/>
      <c r="R253" s="577"/>
      <c r="S253" s="578"/>
      <c r="T253" s="578"/>
      <c r="U253" s="578"/>
      <c r="V253" s="579"/>
      <c r="W253" s="74"/>
      <c r="X253" s="4"/>
      <c r="Y253" s="5"/>
    </row>
    <row r="254" spans="2:25" ht="33.950000000000003" customHeight="1">
      <c r="B254" s="445">
        <f t="shared" si="3"/>
        <v>202</v>
      </c>
      <c r="C254" s="571"/>
      <c r="D254" s="572"/>
      <c r="E254" s="572"/>
      <c r="F254" s="572"/>
      <c r="G254" s="572"/>
      <c r="H254" s="572"/>
      <c r="I254" s="572"/>
      <c r="J254" s="572"/>
      <c r="K254" s="572"/>
      <c r="L254" s="573"/>
      <c r="M254" s="580"/>
      <c r="N254" s="580"/>
      <c r="O254" s="580"/>
      <c r="P254" s="580"/>
      <c r="Q254" s="580"/>
      <c r="R254" s="577"/>
      <c r="S254" s="578"/>
      <c r="T254" s="578"/>
      <c r="U254" s="578"/>
      <c r="V254" s="579"/>
      <c r="W254" s="74"/>
      <c r="X254" s="4"/>
      <c r="Y254" s="5"/>
    </row>
    <row r="255" spans="2:25" ht="33.950000000000003" customHeight="1">
      <c r="B255" s="445">
        <f t="shared" si="3"/>
        <v>203</v>
      </c>
      <c r="C255" s="571"/>
      <c r="D255" s="572"/>
      <c r="E255" s="572"/>
      <c r="F255" s="572"/>
      <c r="G255" s="572"/>
      <c r="H255" s="572"/>
      <c r="I255" s="572"/>
      <c r="J255" s="572"/>
      <c r="K255" s="572"/>
      <c r="L255" s="573"/>
      <c r="M255" s="580"/>
      <c r="N255" s="580"/>
      <c r="O255" s="580"/>
      <c r="P255" s="580"/>
      <c r="Q255" s="580"/>
      <c r="R255" s="577"/>
      <c r="S255" s="578"/>
      <c r="T255" s="578"/>
      <c r="U255" s="578"/>
      <c r="V255" s="579"/>
      <c r="W255" s="74"/>
      <c r="X255" s="4"/>
      <c r="Y255" s="5"/>
    </row>
    <row r="256" spans="2:25" ht="33.950000000000003" customHeight="1">
      <c r="B256" s="445">
        <f t="shared" si="3"/>
        <v>204</v>
      </c>
      <c r="C256" s="571"/>
      <c r="D256" s="572"/>
      <c r="E256" s="572"/>
      <c r="F256" s="572"/>
      <c r="G256" s="572"/>
      <c r="H256" s="572"/>
      <c r="I256" s="572"/>
      <c r="J256" s="572"/>
      <c r="K256" s="572"/>
      <c r="L256" s="573"/>
      <c r="M256" s="580"/>
      <c r="N256" s="580"/>
      <c r="O256" s="580"/>
      <c r="P256" s="580"/>
      <c r="Q256" s="580"/>
      <c r="R256" s="577"/>
      <c r="S256" s="578"/>
      <c r="T256" s="578"/>
      <c r="U256" s="578"/>
      <c r="V256" s="579"/>
      <c r="W256" s="74"/>
      <c r="X256" s="4"/>
      <c r="Y256" s="5"/>
    </row>
    <row r="257" spans="2:25" ht="33.950000000000003" customHeight="1">
      <c r="B257" s="445">
        <f t="shared" si="3"/>
        <v>205</v>
      </c>
      <c r="C257" s="571"/>
      <c r="D257" s="572"/>
      <c r="E257" s="572"/>
      <c r="F257" s="572"/>
      <c r="G257" s="572"/>
      <c r="H257" s="572"/>
      <c r="I257" s="572"/>
      <c r="J257" s="572"/>
      <c r="K257" s="572"/>
      <c r="L257" s="573"/>
      <c r="M257" s="580"/>
      <c r="N257" s="580"/>
      <c r="O257" s="580"/>
      <c r="P257" s="580"/>
      <c r="Q257" s="580"/>
      <c r="R257" s="577"/>
      <c r="S257" s="578"/>
      <c r="T257" s="578"/>
      <c r="U257" s="578"/>
      <c r="V257" s="579"/>
      <c r="W257" s="74"/>
      <c r="X257" s="4"/>
      <c r="Y257" s="5"/>
    </row>
    <row r="258" spans="2:25" ht="33.950000000000003" customHeight="1">
      <c r="B258" s="445">
        <f t="shared" si="3"/>
        <v>206</v>
      </c>
      <c r="C258" s="571"/>
      <c r="D258" s="572"/>
      <c r="E258" s="572"/>
      <c r="F258" s="572"/>
      <c r="G258" s="572"/>
      <c r="H258" s="572"/>
      <c r="I258" s="572"/>
      <c r="J258" s="572"/>
      <c r="K258" s="572"/>
      <c r="L258" s="573"/>
      <c r="M258" s="580"/>
      <c r="N258" s="580"/>
      <c r="O258" s="580"/>
      <c r="P258" s="580"/>
      <c r="Q258" s="580"/>
      <c r="R258" s="577"/>
      <c r="S258" s="578"/>
      <c r="T258" s="578"/>
      <c r="U258" s="578"/>
      <c r="V258" s="579"/>
      <c r="W258" s="74"/>
      <c r="X258" s="4"/>
      <c r="Y258" s="5"/>
    </row>
    <row r="259" spans="2:25" ht="33.950000000000003" customHeight="1">
      <c r="B259" s="445">
        <f t="shared" si="3"/>
        <v>207</v>
      </c>
      <c r="C259" s="571"/>
      <c r="D259" s="572"/>
      <c r="E259" s="572"/>
      <c r="F259" s="572"/>
      <c r="G259" s="572"/>
      <c r="H259" s="572"/>
      <c r="I259" s="572"/>
      <c r="J259" s="572"/>
      <c r="K259" s="572"/>
      <c r="L259" s="573"/>
      <c r="M259" s="580"/>
      <c r="N259" s="580"/>
      <c r="O259" s="580"/>
      <c r="P259" s="580"/>
      <c r="Q259" s="580"/>
      <c r="R259" s="577"/>
      <c r="S259" s="578"/>
      <c r="T259" s="578"/>
      <c r="U259" s="578"/>
      <c r="V259" s="579"/>
      <c r="W259" s="74"/>
      <c r="X259" s="4"/>
      <c r="Y259" s="5"/>
    </row>
    <row r="260" spans="2:25" ht="33.950000000000003" customHeight="1">
      <c r="B260" s="445">
        <f t="shared" si="3"/>
        <v>208</v>
      </c>
      <c r="C260" s="571"/>
      <c r="D260" s="572"/>
      <c r="E260" s="572"/>
      <c r="F260" s="572"/>
      <c r="G260" s="572"/>
      <c r="H260" s="572"/>
      <c r="I260" s="572"/>
      <c r="J260" s="572"/>
      <c r="K260" s="572"/>
      <c r="L260" s="573"/>
      <c r="M260" s="580"/>
      <c r="N260" s="580"/>
      <c r="O260" s="580"/>
      <c r="P260" s="580"/>
      <c r="Q260" s="580"/>
      <c r="R260" s="577"/>
      <c r="S260" s="578"/>
      <c r="T260" s="578"/>
      <c r="U260" s="578"/>
      <c r="V260" s="579"/>
      <c r="W260" s="74"/>
      <c r="X260" s="4"/>
      <c r="Y260" s="5"/>
    </row>
    <row r="261" spans="2:25" ht="33.950000000000003" customHeight="1">
      <c r="B261" s="445">
        <f t="shared" si="3"/>
        <v>209</v>
      </c>
      <c r="C261" s="571"/>
      <c r="D261" s="572"/>
      <c r="E261" s="572"/>
      <c r="F261" s="572"/>
      <c r="G261" s="572"/>
      <c r="H261" s="572"/>
      <c r="I261" s="572"/>
      <c r="J261" s="572"/>
      <c r="K261" s="572"/>
      <c r="L261" s="573"/>
      <c r="M261" s="580"/>
      <c r="N261" s="580"/>
      <c r="O261" s="580"/>
      <c r="P261" s="580"/>
      <c r="Q261" s="580"/>
      <c r="R261" s="577"/>
      <c r="S261" s="578"/>
      <c r="T261" s="578"/>
      <c r="U261" s="578"/>
      <c r="V261" s="579"/>
      <c r="W261" s="74"/>
      <c r="X261" s="4"/>
      <c r="Y261" s="5"/>
    </row>
    <row r="262" spans="2:25" ht="33.950000000000003" customHeight="1">
      <c r="B262" s="445">
        <f t="shared" si="3"/>
        <v>210</v>
      </c>
      <c r="C262" s="571"/>
      <c r="D262" s="572"/>
      <c r="E262" s="572"/>
      <c r="F262" s="572"/>
      <c r="G262" s="572"/>
      <c r="H262" s="572"/>
      <c r="I262" s="572"/>
      <c r="J262" s="572"/>
      <c r="K262" s="572"/>
      <c r="L262" s="573"/>
      <c r="M262" s="580"/>
      <c r="N262" s="580"/>
      <c r="O262" s="580"/>
      <c r="P262" s="580"/>
      <c r="Q262" s="580"/>
      <c r="R262" s="577"/>
      <c r="S262" s="578"/>
      <c r="T262" s="578"/>
      <c r="U262" s="578"/>
      <c r="V262" s="579"/>
      <c r="W262" s="74"/>
      <c r="X262" s="4"/>
      <c r="Y262" s="5"/>
    </row>
    <row r="263" spans="2:25" ht="33.950000000000003" customHeight="1">
      <c r="B263" s="445">
        <f t="shared" si="3"/>
        <v>211</v>
      </c>
      <c r="C263" s="571"/>
      <c r="D263" s="572"/>
      <c r="E263" s="572"/>
      <c r="F263" s="572"/>
      <c r="G263" s="572"/>
      <c r="H263" s="572"/>
      <c r="I263" s="572"/>
      <c r="J263" s="572"/>
      <c r="K263" s="572"/>
      <c r="L263" s="573"/>
      <c r="M263" s="580"/>
      <c r="N263" s="580"/>
      <c r="O263" s="580"/>
      <c r="P263" s="580"/>
      <c r="Q263" s="580"/>
      <c r="R263" s="577"/>
      <c r="S263" s="578"/>
      <c r="T263" s="578"/>
      <c r="U263" s="578"/>
      <c r="V263" s="579"/>
      <c r="W263" s="74"/>
      <c r="X263" s="4"/>
      <c r="Y263" s="5"/>
    </row>
    <row r="264" spans="2:25" ht="33.950000000000003" customHeight="1">
      <c r="B264" s="445">
        <f t="shared" si="3"/>
        <v>212</v>
      </c>
      <c r="C264" s="571"/>
      <c r="D264" s="572"/>
      <c r="E264" s="572"/>
      <c r="F264" s="572"/>
      <c r="G264" s="572"/>
      <c r="H264" s="572"/>
      <c r="I264" s="572"/>
      <c r="J264" s="572"/>
      <c r="K264" s="572"/>
      <c r="L264" s="573"/>
      <c r="M264" s="580"/>
      <c r="N264" s="580"/>
      <c r="O264" s="580"/>
      <c r="P264" s="580"/>
      <c r="Q264" s="580"/>
      <c r="R264" s="577"/>
      <c r="S264" s="578"/>
      <c r="T264" s="578"/>
      <c r="U264" s="578"/>
      <c r="V264" s="579"/>
      <c r="W264" s="74"/>
      <c r="X264" s="4"/>
      <c r="Y264" s="5"/>
    </row>
    <row r="265" spans="2:25" ht="33.950000000000003" customHeight="1">
      <c r="B265" s="445">
        <f t="shared" si="3"/>
        <v>213</v>
      </c>
      <c r="C265" s="571"/>
      <c r="D265" s="572"/>
      <c r="E265" s="572"/>
      <c r="F265" s="572"/>
      <c r="G265" s="572"/>
      <c r="H265" s="572"/>
      <c r="I265" s="572"/>
      <c r="J265" s="572"/>
      <c r="K265" s="572"/>
      <c r="L265" s="573"/>
      <c r="M265" s="580"/>
      <c r="N265" s="580"/>
      <c r="O265" s="580"/>
      <c r="P265" s="580"/>
      <c r="Q265" s="580"/>
      <c r="R265" s="577"/>
      <c r="S265" s="578"/>
      <c r="T265" s="578"/>
      <c r="U265" s="578"/>
      <c r="V265" s="579"/>
      <c r="W265" s="74"/>
      <c r="X265" s="4"/>
      <c r="Y265" s="5"/>
    </row>
    <row r="266" spans="2:25" ht="33.950000000000003" customHeight="1">
      <c r="B266" s="445">
        <f t="shared" si="3"/>
        <v>214</v>
      </c>
      <c r="C266" s="571"/>
      <c r="D266" s="572"/>
      <c r="E266" s="572"/>
      <c r="F266" s="572"/>
      <c r="G266" s="572"/>
      <c r="H266" s="572"/>
      <c r="I266" s="572"/>
      <c r="J266" s="572"/>
      <c r="K266" s="572"/>
      <c r="L266" s="573"/>
      <c r="M266" s="580"/>
      <c r="N266" s="580"/>
      <c r="O266" s="580"/>
      <c r="P266" s="580"/>
      <c r="Q266" s="580"/>
      <c r="R266" s="577"/>
      <c r="S266" s="578"/>
      <c r="T266" s="578"/>
      <c r="U266" s="578"/>
      <c r="V266" s="579"/>
      <c r="W266" s="74"/>
      <c r="X266" s="4"/>
      <c r="Y266" s="5"/>
    </row>
    <row r="267" spans="2:25" ht="33.950000000000003" customHeight="1">
      <c r="B267" s="445">
        <f t="shared" si="3"/>
        <v>215</v>
      </c>
      <c r="C267" s="571"/>
      <c r="D267" s="572"/>
      <c r="E267" s="572"/>
      <c r="F267" s="572"/>
      <c r="G267" s="572"/>
      <c r="H267" s="572"/>
      <c r="I267" s="572"/>
      <c r="J267" s="572"/>
      <c r="K267" s="572"/>
      <c r="L267" s="573"/>
      <c r="M267" s="580"/>
      <c r="N267" s="580"/>
      <c r="O267" s="580"/>
      <c r="P267" s="580"/>
      <c r="Q267" s="580"/>
      <c r="R267" s="577"/>
      <c r="S267" s="578"/>
      <c r="T267" s="578"/>
      <c r="U267" s="578"/>
      <c r="V267" s="579"/>
      <c r="W267" s="74"/>
      <c r="X267" s="4"/>
      <c r="Y267" s="5"/>
    </row>
    <row r="268" spans="2:25" ht="33.950000000000003" customHeight="1">
      <c r="B268" s="445">
        <f t="shared" si="3"/>
        <v>216</v>
      </c>
      <c r="C268" s="571"/>
      <c r="D268" s="572"/>
      <c r="E268" s="572"/>
      <c r="F268" s="572"/>
      <c r="G268" s="572"/>
      <c r="H268" s="572"/>
      <c r="I268" s="572"/>
      <c r="J268" s="572"/>
      <c r="K268" s="572"/>
      <c r="L268" s="573"/>
      <c r="M268" s="580"/>
      <c r="N268" s="580"/>
      <c r="O268" s="580"/>
      <c r="P268" s="580"/>
      <c r="Q268" s="580"/>
      <c r="R268" s="577"/>
      <c r="S268" s="578"/>
      <c r="T268" s="578"/>
      <c r="U268" s="578"/>
      <c r="V268" s="579"/>
      <c r="W268" s="74"/>
      <c r="X268" s="4"/>
      <c r="Y268" s="5"/>
    </row>
    <row r="269" spans="2:25" ht="33.950000000000003" customHeight="1">
      <c r="B269" s="445">
        <f t="shared" si="3"/>
        <v>217</v>
      </c>
      <c r="C269" s="571"/>
      <c r="D269" s="572"/>
      <c r="E269" s="572"/>
      <c r="F269" s="572"/>
      <c r="G269" s="572"/>
      <c r="H269" s="572"/>
      <c r="I269" s="572"/>
      <c r="J269" s="572"/>
      <c r="K269" s="572"/>
      <c r="L269" s="573"/>
      <c r="M269" s="580"/>
      <c r="N269" s="580"/>
      <c r="O269" s="580"/>
      <c r="P269" s="580"/>
      <c r="Q269" s="580"/>
      <c r="R269" s="577"/>
      <c r="S269" s="578"/>
      <c r="T269" s="578"/>
      <c r="U269" s="578"/>
      <c r="V269" s="579"/>
      <c r="W269" s="74"/>
      <c r="X269" s="4"/>
      <c r="Y269" s="5"/>
    </row>
    <row r="270" spans="2:25" ht="33.950000000000003" customHeight="1">
      <c r="B270" s="445">
        <f t="shared" si="3"/>
        <v>218</v>
      </c>
      <c r="C270" s="571"/>
      <c r="D270" s="572"/>
      <c r="E270" s="572"/>
      <c r="F270" s="572"/>
      <c r="G270" s="572"/>
      <c r="H270" s="572"/>
      <c r="I270" s="572"/>
      <c r="J270" s="572"/>
      <c r="K270" s="572"/>
      <c r="L270" s="573"/>
      <c r="M270" s="580"/>
      <c r="N270" s="580"/>
      <c r="O270" s="580"/>
      <c r="P270" s="580"/>
      <c r="Q270" s="580"/>
      <c r="R270" s="577"/>
      <c r="S270" s="578"/>
      <c r="T270" s="578"/>
      <c r="U270" s="578"/>
      <c r="V270" s="579"/>
      <c r="W270" s="74"/>
      <c r="X270" s="4"/>
      <c r="Y270" s="5"/>
    </row>
    <row r="271" spans="2:25" ht="33.950000000000003" customHeight="1">
      <c r="B271" s="445">
        <f t="shared" si="3"/>
        <v>219</v>
      </c>
      <c r="C271" s="571"/>
      <c r="D271" s="572"/>
      <c r="E271" s="572"/>
      <c r="F271" s="572"/>
      <c r="G271" s="572"/>
      <c r="H271" s="572"/>
      <c r="I271" s="572"/>
      <c r="J271" s="572"/>
      <c r="K271" s="572"/>
      <c r="L271" s="573"/>
      <c r="M271" s="580"/>
      <c r="N271" s="580"/>
      <c r="O271" s="580"/>
      <c r="P271" s="580"/>
      <c r="Q271" s="580"/>
      <c r="R271" s="577"/>
      <c r="S271" s="578"/>
      <c r="T271" s="578"/>
      <c r="U271" s="578"/>
      <c r="V271" s="579"/>
      <c r="W271" s="74"/>
      <c r="X271" s="4"/>
      <c r="Y271" s="5"/>
    </row>
    <row r="272" spans="2:25" ht="33.950000000000003" customHeight="1">
      <c r="B272" s="445">
        <f t="shared" si="3"/>
        <v>220</v>
      </c>
      <c r="C272" s="571"/>
      <c r="D272" s="572"/>
      <c r="E272" s="572"/>
      <c r="F272" s="572"/>
      <c r="G272" s="572"/>
      <c r="H272" s="572"/>
      <c r="I272" s="572"/>
      <c r="J272" s="572"/>
      <c r="K272" s="572"/>
      <c r="L272" s="573"/>
      <c r="M272" s="580"/>
      <c r="N272" s="580"/>
      <c r="O272" s="580"/>
      <c r="P272" s="580"/>
      <c r="Q272" s="580"/>
      <c r="R272" s="577"/>
      <c r="S272" s="578"/>
      <c r="T272" s="578"/>
      <c r="U272" s="578"/>
      <c r="V272" s="579"/>
      <c r="W272" s="74"/>
      <c r="X272" s="4"/>
      <c r="Y272" s="5"/>
    </row>
    <row r="273" spans="2:25" ht="33.950000000000003" customHeight="1">
      <c r="B273" s="445">
        <f t="shared" si="3"/>
        <v>221</v>
      </c>
      <c r="C273" s="571"/>
      <c r="D273" s="572"/>
      <c r="E273" s="572"/>
      <c r="F273" s="572"/>
      <c r="G273" s="572"/>
      <c r="H273" s="572"/>
      <c r="I273" s="572"/>
      <c r="J273" s="572"/>
      <c r="K273" s="572"/>
      <c r="L273" s="573"/>
      <c r="M273" s="580"/>
      <c r="N273" s="580"/>
      <c r="O273" s="580"/>
      <c r="P273" s="580"/>
      <c r="Q273" s="580"/>
      <c r="R273" s="577"/>
      <c r="S273" s="578"/>
      <c r="T273" s="578"/>
      <c r="U273" s="578"/>
      <c r="V273" s="579"/>
      <c r="W273" s="74"/>
      <c r="X273" s="4"/>
      <c r="Y273" s="5"/>
    </row>
    <row r="274" spans="2:25" ht="33.950000000000003" customHeight="1">
      <c r="B274" s="445">
        <f t="shared" si="3"/>
        <v>222</v>
      </c>
      <c r="C274" s="571"/>
      <c r="D274" s="572"/>
      <c r="E274" s="572"/>
      <c r="F274" s="572"/>
      <c r="G274" s="572"/>
      <c r="H274" s="572"/>
      <c r="I274" s="572"/>
      <c r="J274" s="572"/>
      <c r="K274" s="572"/>
      <c r="L274" s="573"/>
      <c r="M274" s="580"/>
      <c r="N274" s="580"/>
      <c r="O274" s="580"/>
      <c r="P274" s="580"/>
      <c r="Q274" s="580"/>
      <c r="R274" s="577"/>
      <c r="S274" s="578"/>
      <c r="T274" s="578"/>
      <c r="U274" s="578"/>
      <c r="V274" s="579"/>
      <c r="W274" s="74"/>
      <c r="X274" s="4"/>
      <c r="Y274" s="5"/>
    </row>
    <row r="275" spans="2:25" ht="33.950000000000003" customHeight="1">
      <c r="B275" s="445">
        <f t="shared" si="3"/>
        <v>223</v>
      </c>
      <c r="C275" s="571"/>
      <c r="D275" s="572"/>
      <c r="E275" s="572"/>
      <c r="F275" s="572"/>
      <c r="G275" s="572"/>
      <c r="H275" s="572"/>
      <c r="I275" s="572"/>
      <c r="J275" s="572"/>
      <c r="K275" s="572"/>
      <c r="L275" s="573"/>
      <c r="M275" s="580"/>
      <c r="N275" s="580"/>
      <c r="O275" s="580"/>
      <c r="P275" s="580"/>
      <c r="Q275" s="580"/>
      <c r="R275" s="577"/>
      <c r="S275" s="578"/>
      <c r="T275" s="578"/>
      <c r="U275" s="578"/>
      <c r="V275" s="579"/>
      <c r="W275" s="74"/>
      <c r="X275" s="4"/>
      <c r="Y275" s="5"/>
    </row>
    <row r="276" spans="2:25" ht="33.950000000000003" customHeight="1">
      <c r="B276" s="445">
        <f t="shared" si="3"/>
        <v>224</v>
      </c>
      <c r="C276" s="571"/>
      <c r="D276" s="572"/>
      <c r="E276" s="572"/>
      <c r="F276" s="572"/>
      <c r="G276" s="572"/>
      <c r="H276" s="572"/>
      <c r="I276" s="572"/>
      <c r="J276" s="572"/>
      <c r="K276" s="572"/>
      <c r="L276" s="573"/>
      <c r="M276" s="580"/>
      <c r="N276" s="580"/>
      <c r="O276" s="580"/>
      <c r="P276" s="580"/>
      <c r="Q276" s="580"/>
      <c r="R276" s="577"/>
      <c r="S276" s="578"/>
      <c r="T276" s="578"/>
      <c r="U276" s="578"/>
      <c r="V276" s="579"/>
      <c r="W276" s="74"/>
      <c r="X276" s="4"/>
      <c r="Y276" s="5"/>
    </row>
    <row r="277" spans="2:25" ht="33.950000000000003" customHeight="1">
      <c r="B277" s="445">
        <f t="shared" si="3"/>
        <v>225</v>
      </c>
      <c r="C277" s="571"/>
      <c r="D277" s="572"/>
      <c r="E277" s="572"/>
      <c r="F277" s="572"/>
      <c r="G277" s="572"/>
      <c r="H277" s="572"/>
      <c r="I277" s="572"/>
      <c r="J277" s="572"/>
      <c r="K277" s="572"/>
      <c r="L277" s="573"/>
      <c r="M277" s="580"/>
      <c r="N277" s="580"/>
      <c r="O277" s="580"/>
      <c r="P277" s="580"/>
      <c r="Q277" s="580"/>
      <c r="R277" s="577"/>
      <c r="S277" s="578"/>
      <c r="T277" s="578"/>
      <c r="U277" s="578"/>
      <c r="V277" s="579"/>
      <c r="W277" s="74"/>
      <c r="X277" s="4"/>
      <c r="Y277" s="5"/>
    </row>
    <row r="278" spans="2:25" ht="33.950000000000003" customHeight="1">
      <c r="B278" s="445">
        <f t="shared" si="3"/>
        <v>226</v>
      </c>
      <c r="C278" s="571"/>
      <c r="D278" s="572"/>
      <c r="E278" s="572"/>
      <c r="F278" s="572"/>
      <c r="G278" s="572"/>
      <c r="H278" s="572"/>
      <c r="I278" s="572"/>
      <c r="J278" s="572"/>
      <c r="K278" s="572"/>
      <c r="L278" s="573"/>
      <c r="M278" s="580"/>
      <c r="N278" s="580"/>
      <c r="O278" s="580"/>
      <c r="P278" s="580"/>
      <c r="Q278" s="580"/>
      <c r="R278" s="577"/>
      <c r="S278" s="578"/>
      <c r="T278" s="578"/>
      <c r="U278" s="578"/>
      <c r="V278" s="579"/>
      <c r="W278" s="74"/>
      <c r="X278" s="4"/>
      <c r="Y278" s="5"/>
    </row>
    <row r="279" spans="2:25" ht="33.950000000000003" customHeight="1">
      <c r="B279" s="445">
        <f t="shared" si="3"/>
        <v>227</v>
      </c>
      <c r="C279" s="571"/>
      <c r="D279" s="572"/>
      <c r="E279" s="572"/>
      <c r="F279" s="572"/>
      <c r="G279" s="572"/>
      <c r="H279" s="572"/>
      <c r="I279" s="572"/>
      <c r="J279" s="572"/>
      <c r="K279" s="572"/>
      <c r="L279" s="573"/>
      <c r="M279" s="580"/>
      <c r="N279" s="580"/>
      <c r="O279" s="580"/>
      <c r="P279" s="580"/>
      <c r="Q279" s="580"/>
      <c r="R279" s="577"/>
      <c r="S279" s="578"/>
      <c r="T279" s="578"/>
      <c r="U279" s="578"/>
      <c r="V279" s="579"/>
      <c r="W279" s="74"/>
      <c r="X279" s="4"/>
      <c r="Y279" s="5"/>
    </row>
    <row r="280" spans="2:25" ht="33.950000000000003" customHeight="1">
      <c r="B280" s="445">
        <f t="shared" si="3"/>
        <v>228</v>
      </c>
      <c r="C280" s="571"/>
      <c r="D280" s="572"/>
      <c r="E280" s="572"/>
      <c r="F280" s="572"/>
      <c r="G280" s="572"/>
      <c r="H280" s="572"/>
      <c r="I280" s="572"/>
      <c r="J280" s="572"/>
      <c r="K280" s="572"/>
      <c r="L280" s="573"/>
      <c r="M280" s="580"/>
      <c r="N280" s="580"/>
      <c r="O280" s="580"/>
      <c r="P280" s="580"/>
      <c r="Q280" s="580"/>
      <c r="R280" s="577"/>
      <c r="S280" s="578"/>
      <c r="T280" s="578"/>
      <c r="U280" s="578"/>
      <c r="V280" s="579"/>
      <c r="W280" s="74"/>
      <c r="X280" s="4"/>
      <c r="Y280" s="5"/>
    </row>
    <row r="281" spans="2:25" ht="33.950000000000003" customHeight="1">
      <c r="B281" s="445">
        <f t="shared" si="3"/>
        <v>229</v>
      </c>
      <c r="C281" s="571"/>
      <c r="D281" s="572"/>
      <c r="E281" s="572"/>
      <c r="F281" s="572"/>
      <c r="G281" s="572"/>
      <c r="H281" s="572"/>
      <c r="I281" s="572"/>
      <c r="J281" s="572"/>
      <c r="K281" s="572"/>
      <c r="L281" s="573"/>
      <c r="M281" s="580"/>
      <c r="N281" s="580"/>
      <c r="O281" s="580"/>
      <c r="P281" s="580"/>
      <c r="Q281" s="580"/>
      <c r="R281" s="577"/>
      <c r="S281" s="578"/>
      <c r="T281" s="578"/>
      <c r="U281" s="578"/>
      <c r="V281" s="579"/>
      <c r="W281" s="74"/>
      <c r="X281" s="4"/>
      <c r="Y281" s="5"/>
    </row>
    <row r="282" spans="2:25" ht="33.950000000000003" customHeight="1">
      <c r="B282" s="445">
        <f t="shared" si="3"/>
        <v>230</v>
      </c>
      <c r="C282" s="571"/>
      <c r="D282" s="572"/>
      <c r="E282" s="572"/>
      <c r="F282" s="572"/>
      <c r="G282" s="572"/>
      <c r="H282" s="572"/>
      <c r="I282" s="572"/>
      <c r="J282" s="572"/>
      <c r="K282" s="572"/>
      <c r="L282" s="573"/>
      <c r="M282" s="580"/>
      <c r="N282" s="580"/>
      <c r="O282" s="580"/>
      <c r="P282" s="580"/>
      <c r="Q282" s="580"/>
      <c r="R282" s="577"/>
      <c r="S282" s="578"/>
      <c r="T282" s="578"/>
      <c r="U282" s="578"/>
      <c r="V282" s="579"/>
      <c r="W282" s="74"/>
      <c r="X282" s="4"/>
      <c r="Y282" s="5"/>
    </row>
    <row r="283" spans="2:25" ht="33.950000000000003" customHeight="1">
      <c r="B283" s="445">
        <f t="shared" si="3"/>
        <v>231</v>
      </c>
      <c r="C283" s="571"/>
      <c r="D283" s="572"/>
      <c r="E283" s="572"/>
      <c r="F283" s="572"/>
      <c r="G283" s="572"/>
      <c r="H283" s="572"/>
      <c r="I283" s="572"/>
      <c r="J283" s="572"/>
      <c r="K283" s="572"/>
      <c r="L283" s="573"/>
      <c r="M283" s="580"/>
      <c r="N283" s="580"/>
      <c r="O283" s="580"/>
      <c r="P283" s="580"/>
      <c r="Q283" s="580"/>
      <c r="R283" s="577"/>
      <c r="S283" s="578"/>
      <c r="T283" s="578"/>
      <c r="U283" s="578"/>
      <c r="V283" s="579"/>
      <c r="W283" s="74"/>
      <c r="X283" s="4"/>
      <c r="Y283" s="5"/>
    </row>
    <row r="284" spans="2:25" ht="33.950000000000003" customHeight="1">
      <c r="B284" s="445">
        <f t="shared" si="3"/>
        <v>232</v>
      </c>
      <c r="C284" s="571"/>
      <c r="D284" s="572"/>
      <c r="E284" s="572"/>
      <c r="F284" s="572"/>
      <c r="G284" s="572"/>
      <c r="H284" s="572"/>
      <c r="I284" s="572"/>
      <c r="J284" s="572"/>
      <c r="K284" s="572"/>
      <c r="L284" s="573"/>
      <c r="M284" s="580"/>
      <c r="N284" s="580"/>
      <c r="O284" s="580"/>
      <c r="P284" s="580"/>
      <c r="Q284" s="580"/>
      <c r="R284" s="577"/>
      <c r="S284" s="578"/>
      <c r="T284" s="578"/>
      <c r="U284" s="578"/>
      <c r="V284" s="579"/>
      <c r="W284" s="74"/>
      <c r="X284" s="4"/>
      <c r="Y284" s="5"/>
    </row>
    <row r="285" spans="2:25" ht="33.950000000000003" customHeight="1">
      <c r="B285" s="445">
        <f t="shared" si="3"/>
        <v>233</v>
      </c>
      <c r="C285" s="571"/>
      <c r="D285" s="572"/>
      <c r="E285" s="572"/>
      <c r="F285" s="572"/>
      <c r="G285" s="572"/>
      <c r="H285" s="572"/>
      <c r="I285" s="572"/>
      <c r="J285" s="572"/>
      <c r="K285" s="572"/>
      <c r="L285" s="573"/>
      <c r="M285" s="580"/>
      <c r="N285" s="580"/>
      <c r="O285" s="580"/>
      <c r="P285" s="580"/>
      <c r="Q285" s="580"/>
      <c r="R285" s="577"/>
      <c r="S285" s="578"/>
      <c r="T285" s="578"/>
      <c r="U285" s="578"/>
      <c r="V285" s="579"/>
      <c r="W285" s="74"/>
      <c r="X285" s="4"/>
      <c r="Y285" s="5"/>
    </row>
    <row r="286" spans="2:25" ht="33.950000000000003" customHeight="1">
      <c r="B286" s="445">
        <f t="shared" si="3"/>
        <v>234</v>
      </c>
      <c r="C286" s="571"/>
      <c r="D286" s="572"/>
      <c r="E286" s="572"/>
      <c r="F286" s="572"/>
      <c r="G286" s="572"/>
      <c r="H286" s="572"/>
      <c r="I286" s="572"/>
      <c r="J286" s="572"/>
      <c r="K286" s="572"/>
      <c r="L286" s="573"/>
      <c r="M286" s="580"/>
      <c r="N286" s="580"/>
      <c r="O286" s="580"/>
      <c r="P286" s="580"/>
      <c r="Q286" s="580"/>
      <c r="R286" s="577"/>
      <c r="S286" s="578"/>
      <c r="T286" s="578"/>
      <c r="U286" s="578"/>
      <c r="V286" s="579"/>
      <c r="W286" s="74"/>
      <c r="X286" s="4"/>
      <c r="Y286" s="5"/>
    </row>
    <row r="287" spans="2:25" ht="33.950000000000003" customHeight="1">
      <c r="B287" s="445">
        <f t="shared" si="3"/>
        <v>235</v>
      </c>
      <c r="C287" s="571"/>
      <c r="D287" s="572"/>
      <c r="E287" s="572"/>
      <c r="F287" s="572"/>
      <c r="G287" s="572"/>
      <c r="H287" s="572"/>
      <c r="I287" s="572"/>
      <c r="J287" s="572"/>
      <c r="K287" s="572"/>
      <c r="L287" s="573"/>
      <c r="M287" s="580"/>
      <c r="N287" s="580"/>
      <c r="O287" s="580"/>
      <c r="P287" s="580"/>
      <c r="Q287" s="580"/>
      <c r="R287" s="577"/>
      <c r="S287" s="578"/>
      <c r="T287" s="578"/>
      <c r="U287" s="578"/>
      <c r="V287" s="579"/>
      <c r="W287" s="74"/>
      <c r="X287" s="4"/>
      <c r="Y287" s="5"/>
    </row>
    <row r="288" spans="2:25" ht="33.950000000000003" customHeight="1">
      <c r="B288" s="445">
        <f t="shared" si="3"/>
        <v>236</v>
      </c>
      <c r="C288" s="571"/>
      <c r="D288" s="572"/>
      <c r="E288" s="572"/>
      <c r="F288" s="572"/>
      <c r="G288" s="572"/>
      <c r="H288" s="572"/>
      <c r="I288" s="572"/>
      <c r="J288" s="572"/>
      <c r="K288" s="572"/>
      <c r="L288" s="573"/>
      <c r="M288" s="580"/>
      <c r="N288" s="580"/>
      <c r="O288" s="580"/>
      <c r="P288" s="580"/>
      <c r="Q288" s="580"/>
      <c r="R288" s="577"/>
      <c r="S288" s="578"/>
      <c r="T288" s="578"/>
      <c r="U288" s="578"/>
      <c r="V288" s="579"/>
      <c r="W288" s="74"/>
      <c r="X288" s="4"/>
      <c r="Y288" s="5"/>
    </row>
    <row r="289" spans="2:25" ht="33.950000000000003" customHeight="1">
      <c r="B289" s="445">
        <f t="shared" si="3"/>
        <v>237</v>
      </c>
      <c r="C289" s="571"/>
      <c r="D289" s="572"/>
      <c r="E289" s="572"/>
      <c r="F289" s="572"/>
      <c r="G289" s="572"/>
      <c r="H289" s="572"/>
      <c r="I289" s="572"/>
      <c r="J289" s="572"/>
      <c r="K289" s="572"/>
      <c r="L289" s="573"/>
      <c r="M289" s="580"/>
      <c r="N289" s="580"/>
      <c r="O289" s="580"/>
      <c r="P289" s="580"/>
      <c r="Q289" s="580"/>
      <c r="R289" s="577"/>
      <c r="S289" s="578"/>
      <c r="T289" s="578"/>
      <c r="U289" s="578"/>
      <c r="V289" s="579"/>
      <c r="W289" s="74"/>
      <c r="X289" s="4"/>
      <c r="Y289" s="5"/>
    </row>
    <row r="290" spans="2:25" ht="33.950000000000003" customHeight="1">
      <c r="B290" s="445">
        <f t="shared" si="3"/>
        <v>238</v>
      </c>
      <c r="C290" s="571"/>
      <c r="D290" s="572"/>
      <c r="E290" s="572"/>
      <c r="F290" s="572"/>
      <c r="G290" s="572"/>
      <c r="H290" s="572"/>
      <c r="I290" s="572"/>
      <c r="J290" s="572"/>
      <c r="K290" s="572"/>
      <c r="L290" s="573"/>
      <c r="M290" s="580"/>
      <c r="N290" s="580"/>
      <c r="O290" s="580"/>
      <c r="P290" s="580"/>
      <c r="Q290" s="580"/>
      <c r="R290" s="577"/>
      <c r="S290" s="578"/>
      <c r="T290" s="578"/>
      <c r="U290" s="578"/>
      <c r="V290" s="579"/>
      <c r="W290" s="74"/>
      <c r="X290" s="4"/>
      <c r="Y290" s="5"/>
    </row>
    <row r="291" spans="2:25" ht="33.950000000000003" customHeight="1">
      <c r="B291" s="445">
        <f t="shared" si="3"/>
        <v>239</v>
      </c>
      <c r="C291" s="571"/>
      <c r="D291" s="572"/>
      <c r="E291" s="572"/>
      <c r="F291" s="572"/>
      <c r="G291" s="572"/>
      <c r="H291" s="572"/>
      <c r="I291" s="572"/>
      <c r="J291" s="572"/>
      <c r="K291" s="572"/>
      <c r="L291" s="573"/>
      <c r="M291" s="580"/>
      <c r="N291" s="580"/>
      <c r="O291" s="580"/>
      <c r="P291" s="580"/>
      <c r="Q291" s="580"/>
      <c r="R291" s="577"/>
      <c r="S291" s="578"/>
      <c r="T291" s="578"/>
      <c r="U291" s="578"/>
      <c r="V291" s="579"/>
      <c r="W291" s="74"/>
      <c r="X291" s="4"/>
      <c r="Y291" s="5"/>
    </row>
    <row r="292" spans="2:25" ht="33.950000000000003" customHeight="1">
      <c r="B292" s="445">
        <f t="shared" si="3"/>
        <v>240</v>
      </c>
      <c r="C292" s="571"/>
      <c r="D292" s="572"/>
      <c r="E292" s="572"/>
      <c r="F292" s="572"/>
      <c r="G292" s="572"/>
      <c r="H292" s="572"/>
      <c r="I292" s="572"/>
      <c r="J292" s="572"/>
      <c r="K292" s="572"/>
      <c r="L292" s="573"/>
      <c r="M292" s="580"/>
      <c r="N292" s="580"/>
      <c r="O292" s="580"/>
      <c r="P292" s="580"/>
      <c r="Q292" s="580"/>
      <c r="R292" s="577"/>
      <c r="S292" s="578"/>
      <c r="T292" s="578"/>
      <c r="U292" s="578"/>
      <c r="V292" s="579"/>
      <c r="W292" s="74"/>
      <c r="X292" s="4"/>
      <c r="Y292" s="5"/>
    </row>
    <row r="293" spans="2:25" ht="33.950000000000003" customHeight="1">
      <c r="B293" s="445">
        <f t="shared" si="3"/>
        <v>241</v>
      </c>
      <c r="C293" s="571"/>
      <c r="D293" s="572"/>
      <c r="E293" s="572"/>
      <c r="F293" s="572"/>
      <c r="G293" s="572"/>
      <c r="H293" s="572"/>
      <c r="I293" s="572"/>
      <c r="J293" s="572"/>
      <c r="K293" s="572"/>
      <c r="L293" s="573"/>
      <c r="M293" s="580"/>
      <c r="N293" s="580"/>
      <c r="O293" s="580"/>
      <c r="P293" s="580"/>
      <c r="Q293" s="580"/>
      <c r="R293" s="577"/>
      <c r="S293" s="578"/>
      <c r="T293" s="578"/>
      <c r="U293" s="578"/>
      <c r="V293" s="579"/>
      <c r="W293" s="74"/>
      <c r="X293" s="4"/>
      <c r="Y293" s="5"/>
    </row>
    <row r="294" spans="2:25" ht="33.950000000000003" customHeight="1">
      <c r="B294" s="445">
        <f t="shared" si="3"/>
        <v>242</v>
      </c>
      <c r="C294" s="571"/>
      <c r="D294" s="572"/>
      <c r="E294" s="572"/>
      <c r="F294" s="572"/>
      <c r="G294" s="572"/>
      <c r="H294" s="572"/>
      <c r="I294" s="572"/>
      <c r="J294" s="572"/>
      <c r="K294" s="572"/>
      <c r="L294" s="573"/>
      <c r="M294" s="580"/>
      <c r="N294" s="580"/>
      <c r="O294" s="580"/>
      <c r="P294" s="580"/>
      <c r="Q294" s="580"/>
      <c r="R294" s="577"/>
      <c r="S294" s="578"/>
      <c r="T294" s="578"/>
      <c r="U294" s="578"/>
      <c r="V294" s="579"/>
      <c r="W294" s="74"/>
      <c r="X294" s="4"/>
      <c r="Y294" s="5"/>
    </row>
    <row r="295" spans="2:25" ht="33.950000000000003" customHeight="1">
      <c r="B295" s="445">
        <f t="shared" si="3"/>
        <v>243</v>
      </c>
      <c r="C295" s="571"/>
      <c r="D295" s="572"/>
      <c r="E295" s="572"/>
      <c r="F295" s="572"/>
      <c r="G295" s="572"/>
      <c r="H295" s="572"/>
      <c r="I295" s="572"/>
      <c r="J295" s="572"/>
      <c r="K295" s="572"/>
      <c r="L295" s="573"/>
      <c r="M295" s="580"/>
      <c r="N295" s="580"/>
      <c r="O295" s="580"/>
      <c r="P295" s="580"/>
      <c r="Q295" s="580"/>
      <c r="R295" s="577"/>
      <c r="S295" s="578"/>
      <c r="T295" s="578"/>
      <c r="U295" s="578"/>
      <c r="V295" s="579"/>
      <c r="W295" s="74"/>
      <c r="X295" s="4"/>
      <c r="Y295" s="5"/>
    </row>
    <row r="296" spans="2:25" ht="33.950000000000003" customHeight="1">
      <c r="B296" s="445">
        <f t="shared" si="3"/>
        <v>244</v>
      </c>
      <c r="C296" s="571"/>
      <c r="D296" s="572"/>
      <c r="E296" s="572"/>
      <c r="F296" s="572"/>
      <c r="G296" s="572"/>
      <c r="H296" s="572"/>
      <c r="I296" s="572"/>
      <c r="J296" s="572"/>
      <c r="K296" s="572"/>
      <c r="L296" s="573"/>
      <c r="M296" s="580"/>
      <c r="N296" s="580"/>
      <c r="O296" s="580"/>
      <c r="P296" s="580"/>
      <c r="Q296" s="580"/>
      <c r="R296" s="577"/>
      <c r="S296" s="578"/>
      <c r="T296" s="578"/>
      <c r="U296" s="578"/>
      <c r="V296" s="579"/>
      <c r="W296" s="74"/>
      <c r="X296" s="4"/>
      <c r="Y296" s="5"/>
    </row>
    <row r="297" spans="2:25" ht="33.950000000000003" customHeight="1">
      <c r="B297" s="445">
        <f t="shared" si="3"/>
        <v>245</v>
      </c>
      <c r="C297" s="571"/>
      <c r="D297" s="572"/>
      <c r="E297" s="572"/>
      <c r="F297" s="572"/>
      <c r="G297" s="572"/>
      <c r="H297" s="572"/>
      <c r="I297" s="572"/>
      <c r="J297" s="572"/>
      <c r="K297" s="572"/>
      <c r="L297" s="573"/>
      <c r="M297" s="580"/>
      <c r="N297" s="580"/>
      <c r="O297" s="580"/>
      <c r="P297" s="580"/>
      <c r="Q297" s="580"/>
      <c r="R297" s="577"/>
      <c r="S297" s="578"/>
      <c r="T297" s="578"/>
      <c r="U297" s="578"/>
      <c r="V297" s="579"/>
      <c r="W297" s="74"/>
      <c r="X297" s="4"/>
      <c r="Y297" s="5"/>
    </row>
    <row r="298" spans="2:25" ht="33.950000000000003" customHeight="1">
      <c r="B298" s="445">
        <f t="shared" si="3"/>
        <v>246</v>
      </c>
      <c r="C298" s="571"/>
      <c r="D298" s="572"/>
      <c r="E298" s="572"/>
      <c r="F298" s="572"/>
      <c r="G298" s="572"/>
      <c r="H298" s="572"/>
      <c r="I298" s="572"/>
      <c r="J298" s="572"/>
      <c r="K298" s="572"/>
      <c r="L298" s="573"/>
      <c r="M298" s="580"/>
      <c r="N298" s="580"/>
      <c r="O298" s="580"/>
      <c r="P298" s="580"/>
      <c r="Q298" s="580"/>
      <c r="R298" s="577"/>
      <c r="S298" s="578"/>
      <c r="T298" s="578"/>
      <c r="U298" s="578"/>
      <c r="V298" s="579"/>
      <c r="W298" s="74"/>
      <c r="X298" s="4"/>
      <c r="Y298" s="5"/>
    </row>
    <row r="299" spans="2:25" ht="33.950000000000003" customHeight="1">
      <c r="B299" s="445">
        <f t="shared" si="3"/>
        <v>247</v>
      </c>
      <c r="C299" s="571"/>
      <c r="D299" s="572"/>
      <c r="E299" s="572"/>
      <c r="F299" s="572"/>
      <c r="G299" s="572"/>
      <c r="H299" s="572"/>
      <c r="I299" s="572"/>
      <c r="J299" s="572"/>
      <c r="K299" s="572"/>
      <c r="L299" s="573"/>
      <c r="M299" s="580"/>
      <c r="N299" s="580"/>
      <c r="O299" s="580"/>
      <c r="P299" s="580"/>
      <c r="Q299" s="580"/>
      <c r="R299" s="577"/>
      <c r="S299" s="578"/>
      <c r="T299" s="578"/>
      <c r="U299" s="578"/>
      <c r="V299" s="579"/>
      <c r="W299" s="74"/>
      <c r="X299" s="4"/>
      <c r="Y299" s="5"/>
    </row>
    <row r="300" spans="2:25" ht="33.950000000000003" customHeight="1">
      <c r="B300" s="445">
        <f t="shared" si="3"/>
        <v>248</v>
      </c>
      <c r="C300" s="571"/>
      <c r="D300" s="572"/>
      <c r="E300" s="572"/>
      <c r="F300" s="572"/>
      <c r="G300" s="572"/>
      <c r="H300" s="572"/>
      <c r="I300" s="572"/>
      <c r="J300" s="572"/>
      <c r="K300" s="572"/>
      <c r="L300" s="573"/>
      <c r="M300" s="580"/>
      <c r="N300" s="580"/>
      <c r="O300" s="580"/>
      <c r="P300" s="580"/>
      <c r="Q300" s="580"/>
      <c r="R300" s="577"/>
      <c r="S300" s="578"/>
      <c r="T300" s="578"/>
      <c r="U300" s="578"/>
      <c r="V300" s="579"/>
      <c r="W300" s="74"/>
      <c r="X300" s="4"/>
      <c r="Y300" s="5"/>
    </row>
    <row r="301" spans="2:25" ht="33.950000000000003" customHeight="1">
      <c r="B301" s="445">
        <f t="shared" si="3"/>
        <v>249</v>
      </c>
      <c r="C301" s="571"/>
      <c r="D301" s="572"/>
      <c r="E301" s="572"/>
      <c r="F301" s="572"/>
      <c r="G301" s="572"/>
      <c r="H301" s="572"/>
      <c r="I301" s="572"/>
      <c r="J301" s="572"/>
      <c r="K301" s="572"/>
      <c r="L301" s="573"/>
      <c r="M301" s="580"/>
      <c r="N301" s="580"/>
      <c r="O301" s="580"/>
      <c r="P301" s="580"/>
      <c r="Q301" s="580"/>
      <c r="R301" s="577"/>
      <c r="S301" s="578"/>
      <c r="T301" s="578"/>
      <c r="U301" s="578"/>
      <c r="V301" s="579"/>
      <c r="W301" s="74"/>
      <c r="X301" s="4"/>
      <c r="Y301" s="5"/>
    </row>
    <row r="302" spans="2:25" ht="33.950000000000003" customHeight="1">
      <c r="B302" s="445">
        <f t="shared" si="3"/>
        <v>250</v>
      </c>
      <c r="C302" s="571"/>
      <c r="D302" s="572"/>
      <c r="E302" s="572"/>
      <c r="F302" s="572"/>
      <c r="G302" s="572"/>
      <c r="H302" s="572"/>
      <c r="I302" s="572"/>
      <c r="J302" s="572"/>
      <c r="K302" s="572"/>
      <c r="L302" s="573"/>
      <c r="M302" s="580"/>
      <c r="N302" s="580"/>
      <c r="O302" s="580"/>
      <c r="P302" s="580"/>
      <c r="Q302" s="580"/>
      <c r="R302" s="577"/>
      <c r="S302" s="578"/>
      <c r="T302" s="578"/>
      <c r="U302" s="578"/>
      <c r="V302" s="579"/>
      <c r="W302" s="74"/>
      <c r="X302" s="4"/>
      <c r="Y302" s="5"/>
    </row>
    <row r="303" spans="2:25" ht="33.950000000000003" customHeight="1">
      <c r="B303" s="445">
        <f t="shared" si="3"/>
        <v>251</v>
      </c>
      <c r="C303" s="571"/>
      <c r="D303" s="572"/>
      <c r="E303" s="572"/>
      <c r="F303" s="572"/>
      <c r="G303" s="572"/>
      <c r="H303" s="572"/>
      <c r="I303" s="572"/>
      <c r="J303" s="572"/>
      <c r="K303" s="572"/>
      <c r="L303" s="573"/>
      <c r="M303" s="580"/>
      <c r="N303" s="580"/>
      <c r="O303" s="580"/>
      <c r="P303" s="580"/>
      <c r="Q303" s="580"/>
      <c r="R303" s="577"/>
      <c r="S303" s="578"/>
      <c r="T303" s="578"/>
      <c r="U303" s="578"/>
      <c r="V303" s="579"/>
      <c r="W303" s="74"/>
      <c r="X303" s="4"/>
      <c r="Y303" s="5"/>
    </row>
    <row r="304" spans="2:25" ht="33.950000000000003" customHeight="1">
      <c r="B304" s="445">
        <f t="shared" si="3"/>
        <v>252</v>
      </c>
      <c r="C304" s="571"/>
      <c r="D304" s="572"/>
      <c r="E304" s="572"/>
      <c r="F304" s="572"/>
      <c r="G304" s="572"/>
      <c r="H304" s="572"/>
      <c r="I304" s="572"/>
      <c r="J304" s="572"/>
      <c r="K304" s="572"/>
      <c r="L304" s="573"/>
      <c r="M304" s="580"/>
      <c r="N304" s="580"/>
      <c r="O304" s="580"/>
      <c r="P304" s="580"/>
      <c r="Q304" s="580"/>
      <c r="R304" s="577"/>
      <c r="S304" s="578"/>
      <c r="T304" s="578"/>
      <c r="U304" s="578"/>
      <c r="V304" s="579"/>
      <c r="W304" s="74"/>
      <c r="X304" s="4"/>
      <c r="Y304" s="5"/>
    </row>
    <row r="305" spans="2:25" ht="33.950000000000003" customHeight="1">
      <c r="B305" s="445">
        <f t="shared" si="3"/>
        <v>253</v>
      </c>
      <c r="C305" s="571"/>
      <c r="D305" s="572"/>
      <c r="E305" s="572"/>
      <c r="F305" s="572"/>
      <c r="G305" s="572"/>
      <c r="H305" s="572"/>
      <c r="I305" s="572"/>
      <c r="J305" s="572"/>
      <c r="K305" s="572"/>
      <c r="L305" s="573"/>
      <c r="M305" s="580"/>
      <c r="N305" s="580"/>
      <c r="O305" s="580"/>
      <c r="P305" s="580"/>
      <c r="Q305" s="580"/>
      <c r="R305" s="577"/>
      <c r="S305" s="578"/>
      <c r="T305" s="578"/>
      <c r="U305" s="578"/>
      <c r="V305" s="579"/>
      <c r="W305" s="74"/>
      <c r="X305" s="4"/>
      <c r="Y305" s="5"/>
    </row>
    <row r="306" spans="2:25" ht="33.950000000000003" customHeight="1">
      <c r="B306" s="445">
        <f t="shared" si="3"/>
        <v>254</v>
      </c>
      <c r="C306" s="571"/>
      <c r="D306" s="572"/>
      <c r="E306" s="572"/>
      <c r="F306" s="572"/>
      <c r="G306" s="572"/>
      <c r="H306" s="572"/>
      <c r="I306" s="572"/>
      <c r="J306" s="572"/>
      <c r="K306" s="572"/>
      <c r="L306" s="573"/>
      <c r="M306" s="580"/>
      <c r="N306" s="580"/>
      <c r="O306" s="580"/>
      <c r="P306" s="580"/>
      <c r="Q306" s="580"/>
      <c r="R306" s="577"/>
      <c r="S306" s="578"/>
      <c r="T306" s="578"/>
      <c r="U306" s="578"/>
      <c r="V306" s="579"/>
      <c r="W306" s="74"/>
      <c r="X306" s="4"/>
      <c r="Y306" s="5"/>
    </row>
    <row r="307" spans="2:25" ht="33.950000000000003" customHeight="1">
      <c r="B307" s="445">
        <f t="shared" si="3"/>
        <v>255</v>
      </c>
      <c r="C307" s="571"/>
      <c r="D307" s="572"/>
      <c r="E307" s="572"/>
      <c r="F307" s="572"/>
      <c r="G307" s="572"/>
      <c r="H307" s="572"/>
      <c r="I307" s="572"/>
      <c r="J307" s="572"/>
      <c r="K307" s="572"/>
      <c r="L307" s="573"/>
      <c r="M307" s="580"/>
      <c r="N307" s="580"/>
      <c r="O307" s="580"/>
      <c r="P307" s="580"/>
      <c r="Q307" s="580"/>
      <c r="R307" s="577"/>
      <c r="S307" s="578"/>
      <c r="T307" s="578"/>
      <c r="U307" s="578"/>
      <c r="V307" s="579"/>
      <c r="W307" s="74"/>
      <c r="X307" s="4"/>
      <c r="Y307" s="5"/>
    </row>
    <row r="308" spans="2:25" ht="33.950000000000003" customHeight="1">
      <c r="B308" s="445">
        <f t="shared" si="3"/>
        <v>256</v>
      </c>
      <c r="C308" s="571"/>
      <c r="D308" s="572"/>
      <c r="E308" s="572"/>
      <c r="F308" s="572"/>
      <c r="G308" s="572"/>
      <c r="H308" s="572"/>
      <c r="I308" s="572"/>
      <c r="J308" s="572"/>
      <c r="K308" s="572"/>
      <c r="L308" s="573"/>
      <c r="M308" s="580"/>
      <c r="N308" s="580"/>
      <c r="O308" s="580"/>
      <c r="P308" s="580"/>
      <c r="Q308" s="580"/>
      <c r="R308" s="577"/>
      <c r="S308" s="578"/>
      <c r="T308" s="578"/>
      <c r="U308" s="578"/>
      <c r="V308" s="579"/>
      <c r="W308" s="74"/>
      <c r="X308" s="4"/>
      <c r="Y308" s="5"/>
    </row>
    <row r="309" spans="2:25" ht="33.950000000000003" customHeight="1">
      <c r="B309" s="445">
        <f t="shared" si="3"/>
        <v>257</v>
      </c>
      <c r="C309" s="571"/>
      <c r="D309" s="572"/>
      <c r="E309" s="572"/>
      <c r="F309" s="572"/>
      <c r="G309" s="572"/>
      <c r="H309" s="572"/>
      <c r="I309" s="572"/>
      <c r="J309" s="572"/>
      <c r="K309" s="572"/>
      <c r="L309" s="573"/>
      <c r="M309" s="580"/>
      <c r="N309" s="580"/>
      <c r="O309" s="580"/>
      <c r="P309" s="580"/>
      <c r="Q309" s="580"/>
      <c r="R309" s="577"/>
      <c r="S309" s="578"/>
      <c r="T309" s="578"/>
      <c r="U309" s="578"/>
      <c r="V309" s="579"/>
      <c r="W309" s="74"/>
      <c r="X309" s="4"/>
      <c r="Y309" s="5"/>
    </row>
    <row r="310" spans="2:25" ht="33.950000000000003" customHeight="1">
      <c r="B310" s="445">
        <f t="shared" si="3"/>
        <v>258</v>
      </c>
      <c r="C310" s="571"/>
      <c r="D310" s="572"/>
      <c r="E310" s="572"/>
      <c r="F310" s="572"/>
      <c r="G310" s="572"/>
      <c r="H310" s="572"/>
      <c r="I310" s="572"/>
      <c r="J310" s="572"/>
      <c r="K310" s="572"/>
      <c r="L310" s="573"/>
      <c r="M310" s="580"/>
      <c r="N310" s="580"/>
      <c r="O310" s="580"/>
      <c r="P310" s="580"/>
      <c r="Q310" s="580"/>
      <c r="R310" s="577"/>
      <c r="S310" s="578"/>
      <c r="T310" s="578"/>
      <c r="U310" s="578"/>
      <c r="V310" s="579"/>
      <c r="W310" s="74"/>
      <c r="X310" s="4"/>
      <c r="Y310" s="5"/>
    </row>
    <row r="311" spans="2:25" ht="33.950000000000003" customHeight="1">
      <c r="B311" s="445">
        <f t="shared" ref="B311:B374" si="4">B310+1</f>
        <v>259</v>
      </c>
      <c r="C311" s="571"/>
      <c r="D311" s="572"/>
      <c r="E311" s="572"/>
      <c r="F311" s="572"/>
      <c r="G311" s="572"/>
      <c r="H311" s="572"/>
      <c r="I311" s="572"/>
      <c r="J311" s="572"/>
      <c r="K311" s="572"/>
      <c r="L311" s="573"/>
      <c r="M311" s="580"/>
      <c r="N311" s="580"/>
      <c r="O311" s="580"/>
      <c r="P311" s="580"/>
      <c r="Q311" s="580"/>
      <c r="R311" s="577"/>
      <c r="S311" s="578"/>
      <c r="T311" s="578"/>
      <c r="U311" s="578"/>
      <c r="V311" s="579"/>
      <c r="W311" s="74"/>
      <c r="X311" s="4"/>
      <c r="Y311" s="5"/>
    </row>
    <row r="312" spans="2:25" ht="33.950000000000003" customHeight="1">
      <c r="B312" s="445">
        <f t="shared" si="4"/>
        <v>260</v>
      </c>
      <c r="C312" s="571"/>
      <c r="D312" s="572"/>
      <c r="E312" s="572"/>
      <c r="F312" s="572"/>
      <c r="G312" s="572"/>
      <c r="H312" s="572"/>
      <c r="I312" s="572"/>
      <c r="J312" s="572"/>
      <c r="K312" s="572"/>
      <c r="L312" s="573"/>
      <c r="M312" s="580"/>
      <c r="N312" s="580"/>
      <c r="O312" s="580"/>
      <c r="P312" s="580"/>
      <c r="Q312" s="580"/>
      <c r="R312" s="577"/>
      <c r="S312" s="578"/>
      <c r="T312" s="578"/>
      <c r="U312" s="578"/>
      <c r="V312" s="579"/>
      <c r="W312" s="74"/>
      <c r="X312" s="4"/>
      <c r="Y312" s="5"/>
    </row>
    <row r="313" spans="2:25" ht="33.950000000000003" customHeight="1">
      <c r="B313" s="445">
        <f t="shared" si="4"/>
        <v>261</v>
      </c>
      <c r="C313" s="571"/>
      <c r="D313" s="572"/>
      <c r="E313" s="572"/>
      <c r="F313" s="572"/>
      <c r="G313" s="572"/>
      <c r="H313" s="572"/>
      <c r="I313" s="572"/>
      <c r="J313" s="572"/>
      <c r="K313" s="572"/>
      <c r="L313" s="573"/>
      <c r="M313" s="580"/>
      <c r="N313" s="580"/>
      <c r="O313" s="580"/>
      <c r="P313" s="580"/>
      <c r="Q313" s="580"/>
      <c r="R313" s="577"/>
      <c r="S313" s="578"/>
      <c r="T313" s="578"/>
      <c r="U313" s="578"/>
      <c r="V313" s="579"/>
      <c r="W313" s="74"/>
      <c r="X313" s="4"/>
      <c r="Y313" s="5"/>
    </row>
    <row r="314" spans="2:25" ht="33.950000000000003" customHeight="1">
      <c r="B314" s="445">
        <f t="shared" si="4"/>
        <v>262</v>
      </c>
      <c r="C314" s="571"/>
      <c r="D314" s="572"/>
      <c r="E314" s="572"/>
      <c r="F314" s="572"/>
      <c r="G314" s="572"/>
      <c r="H314" s="572"/>
      <c r="I314" s="572"/>
      <c r="J314" s="572"/>
      <c r="K314" s="572"/>
      <c r="L314" s="573"/>
      <c r="M314" s="580"/>
      <c r="N314" s="580"/>
      <c r="O314" s="580"/>
      <c r="P314" s="580"/>
      <c r="Q314" s="580"/>
      <c r="R314" s="577"/>
      <c r="S314" s="578"/>
      <c r="T314" s="578"/>
      <c r="U314" s="578"/>
      <c r="V314" s="579"/>
      <c r="W314" s="74"/>
      <c r="X314" s="4"/>
      <c r="Y314" s="5"/>
    </row>
    <row r="315" spans="2:25" ht="33.950000000000003" customHeight="1">
      <c r="B315" s="445">
        <f t="shared" si="4"/>
        <v>263</v>
      </c>
      <c r="C315" s="571"/>
      <c r="D315" s="572"/>
      <c r="E315" s="572"/>
      <c r="F315" s="572"/>
      <c r="G315" s="572"/>
      <c r="H315" s="572"/>
      <c r="I315" s="572"/>
      <c r="J315" s="572"/>
      <c r="K315" s="572"/>
      <c r="L315" s="573"/>
      <c r="M315" s="580"/>
      <c r="N315" s="580"/>
      <c r="O315" s="580"/>
      <c r="P315" s="580"/>
      <c r="Q315" s="580"/>
      <c r="R315" s="577"/>
      <c r="S315" s="578"/>
      <c r="T315" s="578"/>
      <c r="U315" s="578"/>
      <c r="V315" s="579"/>
      <c r="W315" s="74"/>
      <c r="X315" s="4"/>
      <c r="Y315" s="5"/>
    </row>
    <row r="316" spans="2:25" ht="33.950000000000003" customHeight="1">
      <c r="B316" s="445">
        <f t="shared" si="4"/>
        <v>264</v>
      </c>
      <c r="C316" s="571"/>
      <c r="D316" s="572"/>
      <c r="E316" s="572"/>
      <c r="F316" s="572"/>
      <c r="G316" s="572"/>
      <c r="H316" s="572"/>
      <c r="I316" s="572"/>
      <c r="J316" s="572"/>
      <c r="K316" s="572"/>
      <c r="L316" s="573"/>
      <c r="M316" s="580"/>
      <c r="N316" s="580"/>
      <c r="O316" s="580"/>
      <c r="P316" s="580"/>
      <c r="Q316" s="580"/>
      <c r="R316" s="577"/>
      <c r="S316" s="578"/>
      <c r="T316" s="578"/>
      <c r="U316" s="578"/>
      <c r="V316" s="579"/>
      <c r="W316" s="74"/>
      <c r="X316" s="4"/>
      <c r="Y316" s="5"/>
    </row>
    <row r="317" spans="2:25" ht="33.950000000000003" customHeight="1">
      <c r="B317" s="445">
        <f t="shared" si="4"/>
        <v>265</v>
      </c>
      <c r="C317" s="571"/>
      <c r="D317" s="572"/>
      <c r="E317" s="572"/>
      <c r="F317" s="572"/>
      <c r="G317" s="572"/>
      <c r="H317" s="572"/>
      <c r="I317" s="572"/>
      <c r="J317" s="572"/>
      <c r="K317" s="572"/>
      <c r="L317" s="573"/>
      <c r="M317" s="580"/>
      <c r="N317" s="580"/>
      <c r="O317" s="580"/>
      <c r="P317" s="580"/>
      <c r="Q317" s="580"/>
      <c r="R317" s="577"/>
      <c r="S317" s="578"/>
      <c r="T317" s="578"/>
      <c r="U317" s="578"/>
      <c r="V317" s="579"/>
      <c r="W317" s="74"/>
      <c r="X317" s="4"/>
      <c r="Y317" s="5"/>
    </row>
    <row r="318" spans="2:25" ht="33.950000000000003" customHeight="1">
      <c r="B318" s="445">
        <f t="shared" si="4"/>
        <v>266</v>
      </c>
      <c r="C318" s="571"/>
      <c r="D318" s="572"/>
      <c r="E318" s="572"/>
      <c r="F318" s="572"/>
      <c r="G318" s="572"/>
      <c r="H318" s="572"/>
      <c r="I318" s="572"/>
      <c r="J318" s="572"/>
      <c r="K318" s="572"/>
      <c r="L318" s="573"/>
      <c r="M318" s="580"/>
      <c r="N318" s="580"/>
      <c r="O318" s="580"/>
      <c r="P318" s="580"/>
      <c r="Q318" s="580"/>
      <c r="R318" s="577"/>
      <c r="S318" s="578"/>
      <c r="T318" s="578"/>
      <c r="U318" s="578"/>
      <c r="V318" s="579"/>
      <c r="W318" s="74"/>
      <c r="X318" s="4"/>
      <c r="Y318" s="5"/>
    </row>
    <row r="319" spans="2:25" ht="33.950000000000003" customHeight="1">
      <c r="B319" s="445">
        <f t="shared" si="4"/>
        <v>267</v>
      </c>
      <c r="C319" s="571"/>
      <c r="D319" s="572"/>
      <c r="E319" s="572"/>
      <c r="F319" s="572"/>
      <c r="G319" s="572"/>
      <c r="H319" s="572"/>
      <c r="I319" s="572"/>
      <c r="J319" s="572"/>
      <c r="K319" s="572"/>
      <c r="L319" s="573"/>
      <c r="M319" s="580"/>
      <c r="N319" s="580"/>
      <c r="O319" s="580"/>
      <c r="P319" s="580"/>
      <c r="Q319" s="580"/>
      <c r="R319" s="577"/>
      <c r="S319" s="578"/>
      <c r="T319" s="578"/>
      <c r="U319" s="578"/>
      <c r="V319" s="579"/>
      <c r="W319" s="74"/>
      <c r="X319" s="4"/>
      <c r="Y319" s="5"/>
    </row>
    <row r="320" spans="2:25" ht="33.950000000000003" customHeight="1">
      <c r="B320" s="445">
        <f t="shared" si="4"/>
        <v>268</v>
      </c>
      <c r="C320" s="571"/>
      <c r="D320" s="572"/>
      <c r="E320" s="572"/>
      <c r="F320" s="572"/>
      <c r="G320" s="572"/>
      <c r="H320" s="572"/>
      <c r="I320" s="572"/>
      <c r="J320" s="572"/>
      <c r="K320" s="572"/>
      <c r="L320" s="573"/>
      <c r="M320" s="580"/>
      <c r="N320" s="580"/>
      <c r="O320" s="580"/>
      <c r="P320" s="580"/>
      <c r="Q320" s="580"/>
      <c r="R320" s="577"/>
      <c r="S320" s="578"/>
      <c r="T320" s="578"/>
      <c r="U320" s="578"/>
      <c r="V320" s="579"/>
      <c r="W320" s="74"/>
      <c r="X320" s="4"/>
      <c r="Y320" s="5"/>
    </row>
    <row r="321" spans="2:25" ht="33.950000000000003" customHeight="1">
      <c r="B321" s="445">
        <f t="shared" si="4"/>
        <v>269</v>
      </c>
      <c r="C321" s="571"/>
      <c r="D321" s="572"/>
      <c r="E321" s="572"/>
      <c r="F321" s="572"/>
      <c r="G321" s="572"/>
      <c r="H321" s="572"/>
      <c r="I321" s="572"/>
      <c r="J321" s="572"/>
      <c r="K321" s="572"/>
      <c r="L321" s="573"/>
      <c r="M321" s="580"/>
      <c r="N321" s="580"/>
      <c r="O321" s="580"/>
      <c r="P321" s="580"/>
      <c r="Q321" s="580"/>
      <c r="R321" s="577"/>
      <c r="S321" s="578"/>
      <c r="T321" s="578"/>
      <c r="U321" s="578"/>
      <c r="V321" s="579"/>
      <c r="W321" s="74"/>
      <c r="X321" s="4"/>
      <c r="Y321" s="5"/>
    </row>
    <row r="322" spans="2:25" ht="33.950000000000003" customHeight="1">
      <c r="B322" s="445">
        <f t="shared" si="4"/>
        <v>270</v>
      </c>
      <c r="C322" s="571"/>
      <c r="D322" s="572"/>
      <c r="E322" s="572"/>
      <c r="F322" s="572"/>
      <c r="G322" s="572"/>
      <c r="H322" s="572"/>
      <c r="I322" s="572"/>
      <c r="J322" s="572"/>
      <c r="K322" s="572"/>
      <c r="L322" s="573"/>
      <c r="M322" s="580"/>
      <c r="N322" s="580"/>
      <c r="O322" s="580"/>
      <c r="P322" s="580"/>
      <c r="Q322" s="580"/>
      <c r="R322" s="577"/>
      <c r="S322" s="578"/>
      <c r="T322" s="578"/>
      <c r="U322" s="578"/>
      <c r="V322" s="579"/>
      <c r="W322" s="74"/>
      <c r="X322" s="4"/>
      <c r="Y322" s="5"/>
    </row>
    <row r="323" spans="2:25" ht="33.950000000000003" customHeight="1">
      <c r="B323" s="445">
        <f t="shared" si="4"/>
        <v>271</v>
      </c>
      <c r="C323" s="571"/>
      <c r="D323" s="572"/>
      <c r="E323" s="572"/>
      <c r="F323" s="572"/>
      <c r="G323" s="572"/>
      <c r="H323" s="572"/>
      <c r="I323" s="572"/>
      <c r="J323" s="572"/>
      <c r="K323" s="572"/>
      <c r="L323" s="573"/>
      <c r="M323" s="580"/>
      <c r="N323" s="580"/>
      <c r="O323" s="580"/>
      <c r="P323" s="580"/>
      <c r="Q323" s="580"/>
      <c r="R323" s="577"/>
      <c r="S323" s="578"/>
      <c r="T323" s="578"/>
      <c r="U323" s="578"/>
      <c r="V323" s="579"/>
      <c r="W323" s="74"/>
      <c r="X323" s="4"/>
      <c r="Y323" s="5"/>
    </row>
    <row r="324" spans="2:25" ht="33.950000000000003" customHeight="1">
      <c r="B324" s="445">
        <f t="shared" si="4"/>
        <v>272</v>
      </c>
      <c r="C324" s="571"/>
      <c r="D324" s="572"/>
      <c r="E324" s="572"/>
      <c r="F324" s="572"/>
      <c r="G324" s="572"/>
      <c r="H324" s="572"/>
      <c r="I324" s="572"/>
      <c r="J324" s="572"/>
      <c r="K324" s="572"/>
      <c r="L324" s="573"/>
      <c r="M324" s="580"/>
      <c r="N324" s="580"/>
      <c r="O324" s="580"/>
      <c r="P324" s="580"/>
      <c r="Q324" s="580"/>
      <c r="R324" s="577"/>
      <c r="S324" s="578"/>
      <c r="T324" s="578"/>
      <c r="U324" s="578"/>
      <c r="V324" s="579"/>
      <c r="W324" s="74"/>
      <c r="X324" s="4"/>
      <c r="Y324" s="5"/>
    </row>
    <row r="325" spans="2:25" ht="33.950000000000003" customHeight="1">
      <c r="B325" s="445">
        <f t="shared" si="4"/>
        <v>273</v>
      </c>
      <c r="C325" s="571"/>
      <c r="D325" s="572"/>
      <c r="E325" s="572"/>
      <c r="F325" s="572"/>
      <c r="G325" s="572"/>
      <c r="H325" s="572"/>
      <c r="I325" s="572"/>
      <c r="J325" s="572"/>
      <c r="K325" s="572"/>
      <c r="L325" s="573"/>
      <c r="M325" s="580"/>
      <c r="N325" s="580"/>
      <c r="O325" s="580"/>
      <c r="P325" s="580"/>
      <c r="Q325" s="580"/>
      <c r="R325" s="577"/>
      <c r="S325" s="578"/>
      <c r="T325" s="578"/>
      <c r="U325" s="578"/>
      <c r="V325" s="579"/>
      <c r="W325" s="74"/>
      <c r="X325" s="4"/>
      <c r="Y325" s="5"/>
    </row>
    <row r="326" spans="2:25" ht="33.950000000000003" customHeight="1">
      <c r="B326" s="445">
        <f t="shared" si="4"/>
        <v>274</v>
      </c>
      <c r="C326" s="571"/>
      <c r="D326" s="572"/>
      <c r="E326" s="572"/>
      <c r="F326" s="572"/>
      <c r="G326" s="572"/>
      <c r="H326" s="572"/>
      <c r="I326" s="572"/>
      <c r="J326" s="572"/>
      <c r="K326" s="572"/>
      <c r="L326" s="573"/>
      <c r="M326" s="580"/>
      <c r="N326" s="580"/>
      <c r="O326" s="580"/>
      <c r="P326" s="580"/>
      <c r="Q326" s="580"/>
      <c r="R326" s="577"/>
      <c r="S326" s="578"/>
      <c r="T326" s="578"/>
      <c r="U326" s="578"/>
      <c r="V326" s="579"/>
      <c r="W326" s="74"/>
      <c r="X326" s="4"/>
      <c r="Y326" s="5"/>
    </row>
    <row r="327" spans="2:25" ht="33.950000000000003" customHeight="1">
      <c r="B327" s="445">
        <f t="shared" si="4"/>
        <v>275</v>
      </c>
      <c r="C327" s="571"/>
      <c r="D327" s="572"/>
      <c r="E327" s="572"/>
      <c r="F327" s="572"/>
      <c r="G327" s="572"/>
      <c r="H327" s="572"/>
      <c r="I327" s="572"/>
      <c r="J327" s="572"/>
      <c r="K327" s="572"/>
      <c r="L327" s="573"/>
      <c r="M327" s="580"/>
      <c r="N327" s="580"/>
      <c r="O327" s="580"/>
      <c r="P327" s="580"/>
      <c r="Q327" s="580"/>
      <c r="R327" s="577"/>
      <c r="S327" s="578"/>
      <c r="T327" s="578"/>
      <c r="U327" s="578"/>
      <c r="V327" s="579"/>
      <c r="W327" s="74"/>
      <c r="X327" s="4"/>
      <c r="Y327" s="5"/>
    </row>
    <row r="328" spans="2:25" ht="33.950000000000003" customHeight="1">
      <c r="B328" s="445">
        <f t="shared" si="4"/>
        <v>276</v>
      </c>
      <c r="C328" s="571"/>
      <c r="D328" s="572"/>
      <c r="E328" s="572"/>
      <c r="F328" s="572"/>
      <c r="G328" s="572"/>
      <c r="H328" s="572"/>
      <c r="I328" s="572"/>
      <c r="J328" s="572"/>
      <c r="K328" s="572"/>
      <c r="L328" s="573"/>
      <c r="M328" s="580"/>
      <c r="N328" s="580"/>
      <c r="O328" s="580"/>
      <c r="P328" s="580"/>
      <c r="Q328" s="580"/>
      <c r="R328" s="577"/>
      <c r="S328" s="578"/>
      <c r="T328" s="578"/>
      <c r="U328" s="578"/>
      <c r="V328" s="579"/>
      <c r="W328" s="74"/>
      <c r="X328" s="4"/>
      <c r="Y328" s="5"/>
    </row>
    <row r="329" spans="2:25" ht="33.950000000000003" customHeight="1">
      <c r="B329" s="445">
        <f t="shared" si="4"/>
        <v>277</v>
      </c>
      <c r="C329" s="571"/>
      <c r="D329" s="572"/>
      <c r="E329" s="572"/>
      <c r="F329" s="572"/>
      <c r="G329" s="572"/>
      <c r="H329" s="572"/>
      <c r="I329" s="572"/>
      <c r="J329" s="572"/>
      <c r="K329" s="572"/>
      <c r="L329" s="573"/>
      <c r="M329" s="580"/>
      <c r="N329" s="580"/>
      <c r="O329" s="580"/>
      <c r="P329" s="580"/>
      <c r="Q329" s="580"/>
      <c r="R329" s="577"/>
      <c r="S329" s="578"/>
      <c r="T329" s="578"/>
      <c r="U329" s="578"/>
      <c r="V329" s="579"/>
      <c r="W329" s="74"/>
      <c r="X329" s="4"/>
      <c r="Y329" s="5"/>
    </row>
    <row r="330" spans="2:25" ht="33.950000000000003" customHeight="1">
      <c r="B330" s="445">
        <f t="shared" si="4"/>
        <v>278</v>
      </c>
      <c r="C330" s="571"/>
      <c r="D330" s="572"/>
      <c r="E330" s="572"/>
      <c r="F330" s="572"/>
      <c r="G330" s="572"/>
      <c r="H330" s="572"/>
      <c r="I330" s="572"/>
      <c r="J330" s="572"/>
      <c r="K330" s="572"/>
      <c r="L330" s="573"/>
      <c r="M330" s="580"/>
      <c r="N330" s="580"/>
      <c r="O330" s="580"/>
      <c r="P330" s="580"/>
      <c r="Q330" s="580"/>
      <c r="R330" s="577"/>
      <c r="S330" s="578"/>
      <c r="T330" s="578"/>
      <c r="U330" s="578"/>
      <c r="V330" s="579"/>
      <c r="W330" s="74"/>
      <c r="X330" s="4"/>
      <c r="Y330" s="5"/>
    </row>
    <row r="331" spans="2:25" ht="33.950000000000003" customHeight="1">
      <c r="B331" s="445">
        <f t="shared" si="4"/>
        <v>279</v>
      </c>
      <c r="C331" s="571"/>
      <c r="D331" s="572"/>
      <c r="E331" s="572"/>
      <c r="F331" s="572"/>
      <c r="G331" s="572"/>
      <c r="H331" s="572"/>
      <c r="I331" s="572"/>
      <c r="J331" s="572"/>
      <c r="K331" s="572"/>
      <c r="L331" s="573"/>
      <c r="M331" s="580"/>
      <c r="N331" s="580"/>
      <c r="O331" s="580"/>
      <c r="P331" s="580"/>
      <c r="Q331" s="580"/>
      <c r="R331" s="577"/>
      <c r="S331" s="578"/>
      <c r="T331" s="578"/>
      <c r="U331" s="578"/>
      <c r="V331" s="579"/>
      <c r="W331" s="74"/>
      <c r="X331" s="4"/>
      <c r="Y331" s="5"/>
    </row>
    <row r="332" spans="2:25" ht="33.950000000000003" customHeight="1">
      <c r="B332" s="445">
        <f t="shared" si="4"/>
        <v>280</v>
      </c>
      <c r="C332" s="571"/>
      <c r="D332" s="572"/>
      <c r="E332" s="572"/>
      <c r="F332" s="572"/>
      <c r="G332" s="572"/>
      <c r="H332" s="572"/>
      <c r="I332" s="572"/>
      <c r="J332" s="572"/>
      <c r="K332" s="572"/>
      <c r="L332" s="573"/>
      <c r="M332" s="580"/>
      <c r="N332" s="580"/>
      <c r="O332" s="580"/>
      <c r="P332" s="580"/>
      <c r="Q332" s="580"/>
      <c r="R332" s="577"/>
      <c r="S332" s="578"/>
      <c r="T332" s="578"/>
      <c r="U332" s="578"/>
      <c r="V332" s="579"/>
      <c r="W332" s="74"/>
      <c r="X332" s="4"/>
      <c r="Y332" s="5"/>
    </row>
    <row r="333" spans="2:25" ht="33.950000000000003" customHeight="1">
      <c r="B333" s="445">
        <f t="shared" si="4"/>
        <v>281</v>
      </c>
      <c r="C333" s="571"/>
      <c r="D333" s="572"/>
      <c r="E333" s="572"/>
      <c r="F333" s="572"/>
      <c r="G333" s="572"/>
      <c r="H333" s="572"/>
      <c r="I333" s="572"/>
      <c r="J333" s="572"/>
      <c r="K333" s="572"/>
      <c r="L333" s="573"/>
      <c r="M333" s="580"/>
      <c r="N333" s="580"/>
      <c r="O333" s="580"/>
      <c r="P333" s="580"/>
      <c r="Q333" s="580"/>
      <c r="R333" s="577"/>
      <c r="S333" s="578"/>
      <c r="T333" s="578"/>
      <c r="U333" s="578"/>
      <c r="V333" s="579"/>
      <c r="W333" s="74"/>
      <c r="X333" s="4"/>
      <c r="Y333" s="5"/>
    </row>
    <row r="334" spans="2:25" ht="33.950000000000003" customHeight="1">
      <c r="B334" s="445">
        <f t="shared" si="4"/>
        <v>282</v>
      </c>
      <c r="C334" s="571"/>
      <c r="D334" s="572"/>
      <c r="E334" s="572"/>
      <c r="F334" s="572"/>
      <c r="G334" s="572"/>
      <c r="H334" s="572"/>
      <c r="I334" s="572"/>
      <c r="J334" s="572"/>
      <c r="K334" s="572"/>
      <c r="L334" s="573"/>
      <c r="M334" s="580"/>
      <c r="N334" s="580"/>
      <c r="O334" s="580"/>
      <c r="P334" s="580"/>
      <c r="Q334" s="580"/>
      <c r="R334" s="577"/>
      <c r="S334" s="578"/>
      <c r="T334" s="578"/>
      <c r="U334" s="578"/>
      <c r="V334" s="579"/>
      <c r="W334" s="74"/>
      <c r="X334" s="4"/>
      <c r="Y334" s="5"/>
    </row>
    <row r="335" spans="2:25" ht="33.950000000000003" customHeight="1">
      <c r="B335" s="445">
        <f t="shared" si="4"/>
        <v>283</v>
      </c>
      <c r="C335" s="571"/>
      <c r="D335" s="572"/>
      <c r="E335" s="572"/>
      <c r="F335" s="572"/>
      <c r="G335" s="572"/>
      <c r="H335" s="572"/>
      <c r="I335" s="572"/>
      <c r="J335" s="572"/>
      <c r="K335" s="572"/>
      <c r="L335" s="573"/>
      <c r="M335" s="580"/>
      <c r="N335" s="580"/>
      <c r="O335" s="580"/>
      <c r="P335" s="580"/>
      <c r="Q335" s="580"/>
      <c r="R335" s="577"/>
      <c r="S335" s="578"/>
      <c r="T335" s="578"/>
      <c r="U335" s="578"/>
      <c r="V335" s="579"/>
      <c r="W335" s="74"/>
      <c r="X335" s="4"/>
      <c r="Y335" s="5"/>
    </row>
    <row r="336" spans="2:25" ht="33.950000000000003" customHeight="1">
      <c r="B336" s="445">
        <f t="shared" si="4"/>
        <v>284</v>
      </c>
      <c r="C336" s="571"/>
      <c r="D336" s="572"/>
      <c r="E336" s="572"/>
      <c r="F336" s="572"/>
      <c r="G336" s="572"/>
      <c r="H336" s="572"/>
      <c r="I336" s="572"/>
      <c r="J336" s="572"/>
      <c r="K336" s="572"/>
      <c r="L336" s="573"/>
      <c r="M336" s="580"/>
      <c r="N336" s="580"/>
      <c r="O336" s="580"/>
      <c r="P336" s="580"/>
      <c r="Q336" s="580"/>
      <c r="R336" s="577"/>
      <c r="S336" s="578"/>
      <c r="T336" s="578"/>
      <c r="U336" s="578"/>
      <c r="V336" s="579"/>
      <c r="W336" s="74"/>
      <c r="X336" s="4"/>
      <c r="Y336" s="5"/>
    </row>
    <row r="337" spans="2:25" ht="33.950000000000003" customHeight="1">
      <c r="B337" s="445">
        <f t="shared" si="4"/>
        <v>285</v>
      </c>
      <c r="C337" s="571"/>
      <c r="D337" s="572"/>
      <c r="E337" s="572"/>
      <c r="F337" s="572"/>
      <c r="G337" s="572"/>
      <c r="H337" s="572"/>
      <c r="I337" s="572"/>
      <c r="J337" s="572"/>
      <c r="K337" s="572"/>
      <c r="L337" s="573"/>
      <c r="M337" s="580"/>
      <c r="N337" s="580"/>
      <c r="O337" s="580"/>
      <c r="P337" s="580"/>
      <c r="Q337" s="580"/>
      <c r="R337" s="577"/>
      <c r="S337" s="578"/>
      <c r="T337" s="578"/>
      <c r="U337" s="578"/>
      <c r="V337" s="579"/>
      <c r="W337" s="74"/>
      <c r="X337" s="4"/>
      <c r="Y337" s="5"/>
    </row>
    <row r="338" spans="2:25" ht="33.950000000000003" customHeight="1">
      <c r="B338" s="445">
        <f t="shared" si="4"/>
        <v>286</v>
      </c>
      <c r="C338" s="571"/>
      <c r="D338" s="572"/>
      <c r="E338" s="572"/>
      <c r="F338" s="572"/>
      <c r="G338" s="572"/>
      <c r="H338" s="572"/>
      <c r="I338" s="572"/>
      <c r="J338" s="572"/>
      <c r="K338" s="572"/>
      <c r="L338" s="573"/>
      <c r="M338" s="580"/>
      <c r="N338" s="580"/>
      <c r="O338" s="580"/>
      <c r="P338" s="580"/>
      <c r="Q338" s="580"/>
      <c r="R338" s="577"/>
      <c r="S338" s="578"/>
      <c r="T338" s="578"/>
      <c r="U338" s="578"/>
      <c r="V338" s="579"/>
      <c r="W338" s="74"/>
      <c r="X338" s="4"/>
      <c r="Y338" s="5"/>
    </row>
    <row r="339" spans="2:25" ht="33.950000000000003" customHeight="1">
      <c r="B339" s="445">
        <f t="shared" si="4"/>
        <v>287</v>
      </c>
      <c r="C339" s="571"/>
      <c r="D339" s="572"/>
      <c r="E339" s="572"/>
      <c r="F339" s="572"/>
      <c r="G339" s="572"/>
      <c r="H339" s="572"/>
      <c r="I339" s="572"/>
      <c r="J339" s="572"/>
      <c r="K339" s="572"/>
      <c r="L339" s="573"/>
      <c r="M339" s="580"/>
      <c r="N339" s="580"/>
      <c r="O339" s="580"/>
      <c r="P339" s="580"/>
      <c r="Q339" s="580"/>
      <c r="R339" s="577"/>
      <c r="S339" s="578"/>
      <c r="T339" s="578"/>
      <c r="U339" s="578"/>
      <c r="V339" s="579"/>
      <c r="W339" s="74"/>
      <c r="X339" s="4"/>
      <c r="Y339" s="5"/>
    </row>
    <row r="340" spans="2:25" ht="33.950000000000003" customHeight="1">
      <c r="B340" s="445">
        <f t="shared" si="4"/>
        <v>288</v>
      </c>
      <c r="C340" s="571"/>
      <c r="D340" s="572"/>
      <c r="E340" s="572"/>
      <c r="F340" s="572"/>
      <c r="G340" s="572"/>
      <c r="H340" s="572"/>
      <c r="I340" s="572"/>
      <c r="J340" s="572"/>
      <c r="K340" s="572"/>
      <c r="L340" s="573"/>
      <c r="M340" s="580"/>
      <c r="N340" s="580"/>
      <c r="O340" s="580"/>
      <c r="P340" s="580"/>
      <c r="Q340" s="580"/>
      <c r="R340" s="577"/>
      <c r="S340" s="578"/>
      <c r="T340" s="578"/>
      <c r="U340" s="578"/>
      <c r="V340" s="579"/>
      <c r="W340" s="74"/>
      <c r="X340" s="4"/>
      <c r="Y340" s="5"/>
    </row>
    <row r="341" spans="2:25" ht="33.950000000000003" customHeight="1">
      <c r="B341" s="445">
        <f t="shared" si="4"/>
        <v>289</v>
      </c>
      <c r="C341" s="571"/>
      <c r="D341" s="572"/>
      <c r="E341" s="572"/>
      <c r="F341" s="572"/>
      <c r="G341" s="572"/>
      <c r="H341" s="572"/>
      <c r="I341" s="572"/>
      <c r="J341" s="572"/>
      <c r="K341" s="572"/>
      <c r="L341" s="573"/>
      <c r="M341" s="580"/>
      <c r="N341" s="580"/>
      <c r="O341" s="580"/>
      <c r="P341" s="580"/>
      <c r="Q341" s="580"/>
      <c r="R341" s="577"/>
      <c r="S341" s="578"/>
      <c r="T341" s="578"/>
      <c r="U341" s="578"/>
      <c r="V341" s="579"/>
      <c r="W341" s="74"/>
      <c r="X341" s="4"/>
      <c r="Y341" s="5"/>
    </row>
    <row r="342" spans="2:25" ht="33.950000000000003" customHeight="1">
      <c r="B342" s="445">
        <f t="shared" si="4"/>
        <v>290</v>
      </c>
      <c r="C342" s="571"/>
      <c r="D342" s="572"/>
      <c r="E342" s="572"/>
      <c r="F342" s="572"/>
      <c r="G342" s="572"/>
      <c r="H342" s="572"/>
      <c r="I342" s="572"/>
      <c r="J342" s="572"/>
      <c r="K342" s="572"/>
      <c r="L342" s="573"/>
      <c r="M342" s="580"/>
      <c r="N342" s="580"/>
      <c r="O342" s="580"/>
      <c r="P342" s="580"/>
      <c r="Q342" s="580"/>
      <c r="R342" s="577"/>
      <c r="S342" s="578"/>
      <c r="T342" s="578"/>
      <c r="U342" s="578"/>
      <c r="V342" s="579"/>
      <c r="W342" s="74"/>
      <c r="X342" s="4"/>
      <c r="Y342" s="5"/>
    </row>
    <row r="343" spans="2:25" ht="33.950000000000003" customHeight="1">
      <c r="B343" s="445">
        <f t="shared" si="4"/>
        <v>291</v>
      </c>
      <c r="C343" s="571"/>
      <c r="D343" s="572"/>
      <c r="E343" s="572"/>
      <c r="F343" s="572"/>
      <c r="G343" s="572"/>
      <c r="H343" s="572"/>
      <c r="I343" s="572"/>
      <c r="J343" s="572"/>
      <c r="K343" s="572"/>
      <c r="L343" s="573"/>
      <c r="M343" s="580"/>
      <c r="N343" s="580"/>
      <c r="O343" s="580"/>
      <c r="P343" s="580"/>
      <c r="Q343" s="580"/>
      <c r="R343" s="577"/>
      <c r="S343" s="578"/>
      <c r="T343" s="578"/>
      <c r="U343" s="578"/>
      <c r="V343" s="579"/>
      <c r="W343" s="74"/>
      <c r="X343" s="4"/>
      <c r="Y343" s="5"/>
    </row>
    <row r="344" spans="2:25" ht="33.950000000000003" customHeight="1">
      <c r="B344" s="445">
        <f t="shared" si="4"/>
        <v>292</v>
      </c>
      <c r="C344" s="571"/>
      <c r="D344" s="572"/>
      <c r="E344" s="572"/>
      <c r="F344" s="572"/>
      <c r="G344" s="572"/>
      <c r="H344" s="572"/>
      <c r="I344" s="572"/>
      <c r="J344" s="572"/>
      <c r="K344" s="572"/>
      <c r="L344" s="573"/>
      <c r="M344" s="580"/>
      <c r="N344" s="580"/>
      <c r="O344" s="580"/>
      <c r="P344" s="580"/>
      <c r="Q344" s="580"/>
      <c r="R344" s="577"/>
      <c r="S344" s="578"/>
      <c r="T344" s="578"/>
      <c r="U344" s="578"/>
      <c r="V344" s="579"/>
      <c r="W344" s="74"/>
      <c r="X344" s="4"/>
      <c r="Y344" s="5"/>
    </row>
    <row r="345" spans="2:25" ht="33.950000000000003" customHeight="1">
      <c r="B345" s="445">
        <f t="shared" si="4"/>
        <v>293</v>
      </c>
      <c r="C345" s="571"/>
      <c r="D345" s="572"/>
      <c r="E345" s="572"/>
      <c r="F345" s="572"/>
      <c r="G345" s="572"/>
      <c r="H345" s="572"/>
      <c r="I345" s="572"/>
      <c r="J345" s="572"/>
      <c r="K345" s="572"/>
      <c r="L345" s="573"/>
      <c r="M345" s="580"/>
      <c r="N345" s="580"/>
      <c r="O345" s="580"/>
      <c r="P345" s="580"/>
      <c r="Q345" s="580"/>
      <c r="R345" s="577"/>
      <c r="S345" s="578"/>
      <c r="T345" s="578"/>
      <c r="U345" s="578"/>
      <c r="V345" s="579"/>
      <c r="W345" s="74"/>
      <c r="X345" s="4"/>
      <c r="Y345" s="5"/>
    </row>
    <row r="346" spans="2:25" ht="33.950000000000003" customHeight="1">
      <c r="B346" s="445">
        <f t="shared" si="4"/>
        <v>294</v>
      </c>
      <c r="C346" s="571"/>
      <c r="D346" s="572"/>
      <c r="E346" s="572"/>
      <c r="F346" s="572"/>
      <c r="G346" s="572"/>
      <c r="H346" s="572"/>
      <c r="I346" s="572"/>
      <c r="J346" s="572"/>
      <c r="K346" s="572"/>
      <c r="L346" s="573"/>
      <c r="M346" s="580"/>
      <c r="N346" s="580"/>
      <c r="O346" s="580"/>
      <c r="P346" s="580"/>
      <c r="Q346" s="580"/>
      <c r="R346" s="577"/>
      <c r="S346" s="578"/>
      <c r="T346" s="578"/>
      <c r="U346" s="578"/>
      <c r="V346" s="579"/>
      <c r="W346" s="74"/>
      <c r="X346" s="4"/>
      <c r="Y346" s="5"/>
    </row>
    <row r="347" spans="2:25" ht="33.950000000000003" customHeight="1">
      <c r="B347" s="445">
        <f t="shared" si="4"/>
        <v>295</v>
      </c>
      <c r="C347" s="571"/>
      <c r="D347" s="572"/>
      <c r="E347" s="572"/>
      <c r="F347" s="572"/>
      <c r="G347" s="572"/>
      <c r="H347" s="572"/>
      <c r="I347" s="572"/>
      <c r="J347" s="572"/>
      <c r="K347" s="572"/>
      <c r="L347" s="573"/>
      <c r="M347" s="580"/>
      <c r="N347" s="580"/>
      <c r="O347" s="580"/>
      <c r="P347" s="580"/>
      <c r="Q347" s="580"/>
      <c r="R347" s="577"/>
      <c r="S347" s="578"/>
      <c r="T347" s="578"/>
      <c r="U347" s="578"/>
      <c r="V347" s="579"/>
      <c r="W347" s="74"/>
      <c r="X347" s="4"/>
      <c r="Y347" s="5"/>
    </row>
    <row r="348" spans="2:25" ht="33.950000000000003" customHeight="1">
      <c r="B348" s="445">
        <f t="shared" si="4"/>
        <v>296</v>
      </c>
      <c r="C348" s="571"/>
      <c r="D348" s="572"/>
      <c r="E348" s="572"/>
      <c r="F348" s="572"/>
      <c r="G348" s="572"/>
      <c r="H348" s="572"/>
      <c r="I348" s="572"/>
      <c r="J348" s="572"/>
      <c r="K348" s="572"/>
      <c r="L348" s="573"/>
      <c r="M348" s="580"/>
      <c r="N348" s="580"/>
      <c r="O348" s="580"/>
      <c r="P348" s="580"/>
      <c r="Q348" s="580"/>
      <c r="R348" s="577"/>
      <c r="S348" s="578"/>
      <c r="T348" s="578"/>
      <c r="U348" s="578"/>
      <c r="V348" s="579"/>
      <c r="W348" s="74"/>
      <c r="X348" s="4"/>
      <c r="Y348" s="5"/>
    </row>
    <row r="349" spans="2:25" ht="33.950000000000003" customHeight="1">
      <c r="B349" s="445">
        <f t="shared" si="4"/>
        <v>297</v>
      </c>
      <c r="C349" s="571"/>
      <c r="D349" s="572"/>
      <c r="E349" s="572"/>
      <c r="F349" s="572"/>
      <c r="G349" s="572"/>
      <c r="H349" s="572"/>
      <c r="I349" s="572"/>
      <c r="J349" s="572"/>
      <c r="K349" s="572"/>
      <c r="L349" s="573"/>
      <c r="M349" s="580"/>
      <c r="N349" s="580"/>
      <c r="O349" s="580"/>
      <c r="P349" s="580"/>
      <c r="Q349" s="580"/>
      <c r="R349" s="577"/>
      <c r="S349" s="578"/>
      <c r="T349" s="578"/>
      <c r="U349" s="578"/>
      <c r="V349" s="579"/>
      <c r="W349" s="74"/>
      <c r="X349" s="4"/>
      <c r="Y349" s="5"/>
    </row>
    <row r="350" spans="2:25" ht="33.950000000000003" customHeight="1">
      <c r="B350" s="445">
        <f t="shared" si="4"/>
        <v>298</v>
      </c>
      <c r="C350" s="571"/>
      <c r="D350" s="572"/>
      <c r="E350" s="572"/>
      <c r="F350" s="572"/>
      <c r="G350" s="572"/>
      <c r="H350" s="572"/>
      <c r="I350" s="572"/>
      <c r="J350" s="572"/>
      <c r="K350" s="572"/>
      <c r="L350" s="573"/>
      <c r="M350" s="580"/>
      <c r="N350" s="580"/>
      <c r="O350" s="580"/>
      <c r="P350" s="580"/>
      <c r="Q350" s="580"/>
      <c r="R350" s="577"/>
      <c r="S350" s="578"/>
      <c r="T350" s="578"/>
      <c r="U350" s="578"/>
      <c r="V350" s="579"/>
      <c r="W350" s="74"/>
      <c r="X350" s="4"/>
      <c r="Y350" s="5"/>
    </row>
    <row r="351" spans="2:25" ht="33.950000000000003" customHeight="1">
      <c r="B351" s="445">
        <f t="shared" si="4"/>
        <v>299</v>
      </c>
      <c r="C351" s="571"/>
      <c r="D351" s="572"/>
      <c r="E351" s="572"/>
      <c r="F351" s="572"/>
      <c r="G351" s="572"/>
      <c r="H351" s="572"/>
      <c r="I351" s="572"/>
      <c r="J351" s="572"/>
      <c r="K351" s="572"/>
      <c r="L351" s="573"/>
      <c r="M351" s="580"/>
      <c r="N351" s="580"/>
      <c r="O351" s="580"/>
      <c r="P351" s="580"/>
      <c r="Q351" s="580"/>
      <c r="R351" s="577"/>
      <c r="S351" s="578"/>
      <c r="T351" s="578"/>
      <c r="U351" s="578"/>
      <c r="V351" s="579"/>
      <c r="W351" s="74"/>
      <c r="X351" s="4"/>
      <c r="Y351" s="5"/>
    </row>
    <row r="352" spans="2:25" ht="33.950000000000003" customHeight="1">
      <c r="B352" s="445">
        <f t="shared" si="4"/>
        <v>300</v>
      </c>
      <c r="C352" s="571"/>
      <c r="D352" s="572"/>
      <c r="E352" s="572"/>
      <c r="F352" s="572"/>
      <c r="G352" s="572"/>
      <c r="H352" s="572"/>
      <c r="I352" s="572"/>
      <c r="J352" s="572"/>
      <c r="K352" s="572"/>
      <c r="L352" s="573"/>
      <c r="M352" s="580"/>
      <c r="N352" s="580"/>
      <c r="O352" s="580"/>
      <c r="P352" s="580"/>
      <c r="Q352" s="580"/>
      <c r="R352" s="577"/>
      <c r="S352" s="578"/>
      <c r="T352" s="578"/>
      <c r="U352" s="578"/>
      <c r="V352" s="579"/>
      <c r="W352" s="74"/>
      <c r="X352" s="4"/>
      <c r="Y352" s="5"/>
    </row>
    <row r="353" spans="2:25" ht="33.950000000000003" customHeight="1">
      <c r="B353" s="445">
        <f t="shared" si="4"/>
        <v>301</v>
      </c>
      <c r="C353" s="571"/>
      <c r="D353" s="572"/>
      <c r="E353" s="572"/>
      <c r="F353" s="572"/>
      <c r="G353" s="572"/>
      <c r="H353" s="572"/>
      <c r="I353" s="572"/>
      <c r="J353" s="572"/>
      <c r="K353" s="572"/>
      <c r="L353" s="573"/>
      <c r="M353" s="580"/>
      <c r="N353" s="580"/>
      <c r="O353" s="580"/>
      <c r="P353" s="580"/>
      <c r="Q353" s="580"/>
      <c r="R353" s="577"/>
      <c r="S353" s="578"/>
      <c r="T353" s="578"/>
      <c r="U353" s="578"/>
      <c r="V353" s="579"/>
      <c r="W353" s="74"/>
      <c r="X353" s="4"/>
      <c r="Y353" s="5"/>
    </row>
    <row r="354" spans="2:25" ht="33.950000000000003" customHeight="1">
      <c r="B354" s="445">
        <f t="shared" si="4"/>
        <v>302</v>
      </c>
      <c r="C354" s="571"/>
      <c r="D354" s="572"/>
      <c r="E354" s="572"/>
      <c r="F354" s="572"/>
      <c r="G354" s="572"/>
      <c r="H354" s="572"/>
      <c r="I354" s="572"/>
      <c r="J354" s="572"/>
      <c r="K354" s="572"/>
      <c r="L354" s="573"/>
      <c r="M354" s="580"/>
      <c r="N354" s="580"/>
      <c r="O354" s="580"/>
      <c r="P354" s="580"/>
      <c r="Q354" s="580"/>
      <c r="R354" s="577"/>
      <c r="S354" s="578"/>
      <c r="T354" s="578"/>
      <c r="U354" s="578"/>
      <c r="V354" s="579"/>
      <c r="W354" s="74"/>
      <c r="X354" s="4"/>
      <c r="Y354" s="5"/>
    </row>
    <row r="355" spans="2:25" ht="33.950000000000003" customHeight="1">
      <c r="B355" s="445">
        <f t="shared" si="4"/>
        <v>303</v>
      </c>
      <c r="C355" s="571"/>
      <c r="D355" s="572"/>
      <c r="E355" s="572"/>
      <c r="F355" s="572"/>
      <c r="G355" s="572"/>
      <c r="H355" s="572"/>
      <c r="I355" s="572"/>
      <c r="J355" s="572"/>
      <c r="K355" s="572"/>
      <c r="L355" s="573"/>
      <c r="M355" s="580"/>
      <c r="N355" s="580"/>
      <c r="O355" s="580"/>
      <c r="P355" s="580"/>
      <c r="Q355" s="580"/>
      <c r="R355" s="577"/>
      <c r="S355" s="578"/>
      <c r="T355" s="578"/>
      <c r="U355" s="578"/>
      <c r="V355" s="579"/>
      <c r="W355" s="74"/>
      <c r="X355" s="4"/>
      <c r="Y355" s="5"/>
    </row>
    <row r="356" spans="2:25" ht="33.950000000000003" customHeight="1">
      <c r="B356" s="445">
        <f t="shared" si="4"/>
        <v>304</v>
      </c>
      <c r="C356" s="571"/>
      <c r="D356" s="572"/>
      <c r="E356" s="572"/>
      <c r="F356" s="572"/>
      <c r="G356" s="572"/>
      <c r="H356" s="572"/>
      <c r="I356" s="572"/>
      <c r="J356" s="572"/>
      <c r="K356" s="572"/>
      <c r="L356" s="573"/>
      <c r="M356" s="580"/>
      <c r="N356" s="580"/>
      <c r="O356" s="580"/>
      <c r="P356" s="580"/>
      <c r="Q356" s="580"/>
      <c r="R356" s="577"/>
      <c r="S356" s="578"/>
      <c r="T356" s="578"/>
      <c r="U356" s="578"/>
      <c r="V356" s="579"/>
      <c r="W356" s="74"/>
      <c r="X356" s="4"/>
      <c r="Y356" s="5"/>
    </row>
    <row r="357" spans="2:25" ht="33.950000000000003" customHeight="1">
      <c r="B357" s="445">
        <f t="shared" si="4"/>
        <v>305</v>
      </c>
      <c r="C357" s="571"/>
      <c r="D357" s="572"/>
      <c r="E357" s="572"/>
      <c r="F357" s="572"/>
      <c r="G357" s="572"/>
      <c r="H357" s="572"/>
      <c r="I357" s="572"/>
      <c r="J357" s="572"/>
      <c r="K357" s="572"/>
      <c r="L357" s="573"/>
      <c r="M357" s="580"/>
      <c r="N357" s="580"/>
      <c r="O357" s="580"/>
      <c r="P357" s="580"/>
      <c r="Q357" s="580"/>
      <c r="R357" s="577"/>
      <c r="S357" s="578"/>
      <c r="T357" s="578"/>
      <c r="U357" s="578"/>
      <c r="V357" s="579"/>
      <c r="W357" s="74"/>
      <c r="X357" s="4"/>
      <c r="Y357" s="5"/>
    </row>
    <row r="358" spans="2:25" ht="33.950000000000003" customHeight="1">
      <c r="B358" s="445">
        <f t="shared" si="4"/>
        <v>306</v>
      </c>
      <c r="C358" s="571"/>
      <c r="D358" s="572"/>
      <c r="E358" s="572"/>
      <c r="F358" s="572"/>
      <c r="G358" s="572"/>
      <c r="H358" s="572"/>
      <c r="I358" s="572"/>
      <c r="J358" s="572"/>
      <c r="K358" s="572"/>
      <c r="L358" s="573"/>
      <c r="M358" s="580"/>
      <c r="N358" s="580"/>
      <c r="O358" s="580"/>
      <c r="P358" s="580"/>
      <c r="Q358" s="580"/>
      <c r="R358" s="577"/>
      <c r="S358" s="578"/>
      <c r="T358" s="578"/>
      <c r="U358" s="578"/>
      <c r="V358" s="579"/>
      <c r="W358" s="74"/>
      <c r="X358" s="4"/>
      <c r="Y358" s="5"/>
    </row>
    <row r="359" spans="2:25" ht="33.950000000000003" customHeight="1">
      <c r="B359" s="445">
        <f t="shared" si="4"/>
        <v>307</v>
      </c>
      <c r="C359" s="571"/>
      <c r="D359" s="572"/>
      <c r="E359" s="572"/>
      <c r="F359" s="572"/>
      <c r="G359" s="572"/>
      <c r="H359" s="572"/>
      <c r="I359" s="572"/>
      <c r="J359" s="572"/>
      <c r="K359" s="572"/>
      <c r="L359" s="573"/>
      <c r="M359" s="580"/>
      <c r="N359" s="580"/>
      <c r="O359" s="580"/>
      <c r="P359" s="580"/>
      <c r="Q359" s="580"/>
      <c r="R359" s="577"/>
      <c r="S359" s="578"/>
      <c r="T359" s="578"/>
      <c r="U359" s="578"/>
      <c r="V359" s="579"/>
      <c r="W359" s="74"/>
      <c r="X359" s="4"/>
      <c r="Y359" s="5"/>
    </row>
    <row r="360" spans="2:25" ht="33.950000000000003" customHeight="1">
      <c r="B360" s="445">
        <f t="shared" si="4"/>
        <v>308</v>
      </c>
      <c r="C360" s="571"/>
      <c r="D360" s="572"/>
      <c r="E360" s="572"/>
      <c r="F360" s="572"/>
      <c r="G360" s="572"/>
      <c r="H360" s="572"/>
      <c r="I360" s="572"/>
      <c r="J360" s="572"/>
      <c r="K360" s="572"/>
      <c r="L360" s="573"/>
      <c r="M360" s="580"/>
      <c r="N360" s="580"/>
      <c r="O360" s="580"/>
      <c r="P360" s="580"/>
      <c r="Q360" s="580"/>
      <c r="R360" s="577"/>
      <c r="S360" s="578"/>
      <c r="T360" s="578"/>
      <c r="U360" s="578"/>
      <c r="V360" s="579"/>
      <c r="W360" s="74"/>
      <c r="X360" s="4"/>
      <c r="Y360" s="5"/>
    </row>
    <row r="361" spans="2:25" ht="33.950000000000003" customHeight="1">
      <c r="B361" s="445">
        <f t="shared" si="4"/>
        <v>309</v>
      </c>
      <c r="C361" s="571"/>
      <c r="D361" s="572"/>
      <c r="E361" s="572"/>
      <c r="F361" s="572"/>
      <c r="G361" s="572"/>
      <c r="H361" s="572"/>
      <c r="I361" s="572"/>
      <c r="J361" s="572"/>
      <c r="K361" s="572"/>
      <c r="L361" s="573"/>
      <c r="M361" s="580"/>
      <c r="N361" s="580"/>
      <c r="O361" s="580"/>
      <c r="P361" s="580"/>
      <c r="Q361" s="580"/>
      <c r="R361" s="577"/>
      <c r="S361" s="578"/>
      <c r="T361" s="578"/>
      <c r="U361" s="578"/>
      <c r="V361" s="579"/>
      <c r="W361" s="74"/>
      <c r="X361" s="4"/>
      <c r="Y361" s="5"/>
    </row>
    <row r="362" spans="2:25" ht="33.950000000000003" customHeight="1">
      <c r="B362" s="445">
        <f t="shared" si="4"/>
        <v>310</v>
      </c>
      <c r="C362" s="571"/>
      <c r="D362" s="572"/>
      <c r="E362" s="572"/>
      <c r="F362" s="572"/>
      <c r="G362" s="572"/>
      <c r="H362" s="572"/>
      <c r="I362" s="572"/>
      <c r="J362" s="572"/>
      <c r="K362" s="572"/>
      <c r="L362" s="573"/>
      <c r="M362" s="580"/>
      <c r="N362" s="580"/>
      <c r="O362" s="580"/>
      <c r="P362" s="580"/>
      <c r="Q362" s="580"/>
      <c r="R362" s="577"/>
      <c r="S362" s="578"/>
      <c r="T362" s="578"/>
      <c r="U362" s="578"/>
      <c r="V362" s="579"/>
      <c r="W362" s="74"/>
      <c r="X362" s="4"/>
      <c r="Y362" s="5"/>
    </row>
    <row r="363" spans="2:25" ht="33.950000000000003" customHeight="1">
      <c r="B363" s="445">
        <f t="shared" si="4"/>
        <v>311</v>
      </c>
      <c r="C363" s="571"/>
      <c r="D363" s="572"/>
      <c r="E363" s="572"/>
      <c r="F363" s="572"/>
      <c r="G363" s="572"/>
      <c r="H363" s="572"/>
      <c r="I363" s="572"/>
      <c r="J363" s="572"/>
      <c r="K363" s="572"/>
      <c r="L363" s="573"/>
      <c r="M363" s="580"/>
      <c r="N363" s="580"/>
      <c r="O363" s="580"/>
      <c r="P363" s="580"/>
      <c r="Q363" s="580"/>
      <c r="R363" s="577"/>
      <c r="S363" s="578"/>
      <c r="T363" s="578"/>
      <c r="U363" s="578"/>
      <c r="V363" s="579"/>
      <c r="W363" s="74"/>
      <c r="X363" s="4"/>
      <c r="Y363" s="5"/>
    </row>
    <row r="364" spans="2:25" ht="33.950000000000003" customHeight="1">
      <c r="B364" s="445">
        <f t="shared" si="4"/>
        <v>312</v>
      </c>
      <c r="C364" s="571"/>
      <c r="D364" s="572"/>
      <c r="E364" s="572"/>
      <c r="F364" s="572"/>
      <c r="G364" s="572"/>
      <c r="H364" s="572"/>
      <c r="I364" s="572"/>
      <c r="J364" s="572"/>
      <c r="K364" s="572"/>
      <c r="L364" s="573"/>
      <c r="M364" s="580"/>
      <c r="N364" s="580"/>
      <c r="O364" s="580"/>
      <c r="P364" s="580"/>
      <c r="Q364" s="580"/>
      <c r="R364" s="577"/>
      <c r="S364" s="578"/>
      <c r="T364" s="578"/>
      <c r="U364" s="578"/>
      <c r="V364" s="579"/>
      <c r="W364" s="74"/>
      <c r="X364" s="4"/>
      <c r="Y364" s="5"/>
    </row>
    <row r="365" spans="2:25" ht="33.950000000000003" customHeight="1">
      <c r="B365" s="445">
        <f t="shared" si="4"/>
        <v>313</v>
      </c>
      <c r="C365" s="571"/>
      <c r="D365" s="572"/>
      <c r="E365" s="572"/>
      <c r="F365" s="572"/>
      <c r="G365" s="572"/>
      <c r="H365" s="572"/>
      <c r="I365" s="572"/>
      <c r="J365" s="572"/>
      <c r="K365" s="572"/>
      <c r="L365" s="573"/>
      <c r="M365" s="580"/>
      <c r="N365" s="580"/>
      <c r="O365" s="580"/>
      <c r="P365" s="580"/>
      <c r="Q365" s="580"/>
      <c r="R365" s="577"/>
      <c r="S365" s="578"/>
      <c r="T365" s="578"/>
      <c r="U365" s="578"/>
      <c r="V365" s="579"/>
      <c r="W365" s="74"/>
      <c r="X365" s="4"/>
      <c r="Y365" s="5"/>
    </row>
    <row r="366" spans="2:25" ht="33.950000000000003" customHeight="1">
      <c r="B366" s="445">
        <f t="shared" si="4"/>
        <v>314</v>
      </c>
      <c r="C366" s="571"/>
      <c r="D366" s="572"/>
      <c r="E366" s="572"/>
      <c r="F366" s="572"/>
      <c r="G366" s="572"/>
      <c r="H366" s="572"/>
      <c r="I366" s="572"/>
      <c r="J366" s="572"/>
      <c r="K366" s="572"/>
      <c r="L366" s="573"/>
      <c r="M366" s="580"/>
      <c r="N366" s="580"/>
      <c r="O366" s="580"/>
      <c r="P366" s="580"/>
      <c r="Q366" s="580"/>
      <c r="R366" s="577"/>
      <c r="S366" s="578"/>
      <c r="T366" s="578"/>
      <c r="U366" s="578"/>
      <c r="V366" s="579"/>
      <c r="W366" s="74"/>
      <c r="X366" s="4"/>
      <c r="Y366" s="5"/>
    </row>
    <row r="367" spans="2:25" ht="33.950000000000003" customHeight="1">
      <c r="B367" s="445">
        <f t="shared" si="4"/>
        <v>315</v>
      </c>
      <c r="C367" s="571"/>
      <c r="D367" s="572"/>
      <c r="E367" s="572"/>
      <c r="F367" s="572"/>
      <c r="G367" s="572"/>
      <c r="H367" s="572"/>
      <c r="I367" s="572"/>
      <c r="J367" s="572"/>
      <c r="K367" s="572"/>
      <c r="L367" s="573"/>
      <c r="M367" s="580"/>
      <c r="N367" s="580"/>
      <c r="O367" s="580"/>
      <c r="P367" s="580"/>
      <c r="Q367" s="580"/>
      <c r="R367" s="577"/>
      <c r="S367" s="578"/>
      <c r="T367" s="578"/>
      <c r="U367" s="578"/>
      <c r="V367" s="579"/>
      <c r="W367" s="74"/>
      <c r="X367" s="4"/>
      <c r="Y367" s="5"/>
    </row>
    <row r="368" spans="2:25" ht="33.950000000000003" customHeight="1">
      <c r="B368" s="445">
        <f t="shared" si="4"/>
        <v>316</v>
      </c>
      <c r="C368" s="571"/>
      <c r="D368" s="572"/>
      <c r="E368" s="572"/>
      <c r="F368" s="572"/>
      <c r="G368" s="572"/>
      <c r="H368" s="572"/>
      <c r="I368" s="572"/>
      <c r="J368" s="572"/>
      <c r="K368" s="572"/>
      <c r="L368" s="573"/>
      <c r="M368" s="580"/>
      <c r="N368" s="580"/>
      <c r="O368" s="580"/>
      <c r="P368" s="580"/>
      <c r="Q368" s="580"/>
      <c r="R368" s="577"/>
      <c r="S368" s="578"/>
      <c r="T368" s="578"/>
      <c r="U368" s="578"/>
      <c r="V368" s="579"/>
      <c r="W368" s="74"/>
      <c r="X368" s="4"/>
      <c r="Y368" s="5"/>
    </row>
    <row r="369" spans="2:25" ht="33.950000000000003" customHeight="1">
      <c r="B369" s="445">
        <f t="shared" si="4"/>
        <v>317</v>
      </c>
      <c r="C369" s="571"/>
      <c r="D369" s="572"/>
      <c r="E369" s="572"/>
      <c r="F369" s="572"/>
      <c r="G369" s="572"/>
      <c r="H369" s="572"/>
      <c r="I369" s="572"/>
      <c r="J369" s="572"/>
      <c r="K369" s="572"/>
      <c r="L369" s="573"/>
      <c r="M369" s="580"/>
      <c r="N369" s="580"/>
      <c r="O369" s="580"/>
      <c r="P369" s="580"/>
      <c r="Q369" s="580"/>
      <c r="R369" s="577"/>
      <c r="S369" s="578"/>
      <c r="T369" s="578"/>
      <c r="U369" s="578"/>
      <c r="V369" s="579"/>
      <c r="W369" s="74"/>
      <c r="X369" s="4"/>
      <c r="Y369" s="5"/>
    </row>
    <row r="370" spans="2:25" ht="33.950000000000003" customHeight="1">
      <c r="B370" s="445">
        <f t="shared" si="4"/>
        <v>318</v>
      </c>
      <c r="C370" s="571"/>
      <c r="D370" s="572"/>
      <c r="E370" s="572"/>
      <c r="F370" s="572"/>
      <c r="G370" s="572"/>
      <c r="H370" s="572"/>
      <c r="I370" s="572"/>
      <c r="J370" s="572"/>
      <c r="K370" s="572"/>
      <c r="L370" s="573"/>
      <c r="M370" s="580"/>
      <c r="N370" s="580"/>
      <c r="O370" s="580"/>
      <c r="P370" s="580"/>
      <c r="Q370" s="580"/>
      <c r="R370" s="577"/>
      <c r="S370" s="578"/>
      <c r="T370" s="578"/>
      <c r="U370" s="578"/>
      <c r="V370" s="579"/>
      <c r="W370" s="74"/>
      <c r="X370" s="4"/>
      <c r="Y370" s="5"/>
    </row>
    <row r="371" spans="2:25" ht="33.950000000000003" customHeight="1">
      <c r="B371" s="445">
        <f t="shared" si="4"/>
        <v>319</v>
      </c>
      <c r="C371" s="571"/>
      <c r="D371" s="572"/>
      <c r="E371" s="572"/>
      <c r="F371" s="572"/>
      <c r="G371" s="572"/>
      <c r="H371" s="572"/>
      <c r="I371" s="572"/>
      <c r="J371" s="572"/>
      <c r="K371" s="572"/>
      <c r="L371" s="573"/>
      <c r="M371" s="580"/>
      <c r="N371" s="580"/>
      <c r="O371" s="580"/>
      <c r="P371" s="580"/>
      <c r="Q371" s="580"/>
      <c r="R371" s="577"/>
      <c r="S371" s="578"/>
      <c r="T371" s="578"/>
      <c r="U371" s="578"/>
      <c r="V371" s="579"/>
      <c r="W371" s="74"/>
      <c r="X371" s="4"/>
      <c r="Y371" s="5"/>
    </row>
    <row r="372" spans="2:25" ht="33.950000000000003" customHeight="1">
      <c r="B372" s="445">
        <f t="shared" si="4"/>
        <v>320</v>
      </c>
      <c r="C372" s="571"/>
      <c r="D372" s="572"/>
      <c r="E372" s="572"/>
      <c r="F372" s="572"/>
      <c r="G372" s="572"/>
      <c r="H372" s="572"/>
      <c r="I372" s="572"/>
      <c r="J372" s="572"/>
      <c r="K372" s="572"/>
      <c r="L372" s="573"/>
      <c r="M372" s="580"/>
      <c r="N372" s="580"/>
      <c r="O372" s="580"/>
      <c r="P372" s="580"/>
      <c r="Q372" s="580"/>
      <c r="R372" s="577"/>
      <c r="S372" s="578"/>
      <c r="T372" s="578"/>
      <c r="U372" s="578"/>
      <c r="V372" s="579"/>
      <c r="W372" s="74"/>
      <c r="X372" s="4"/>
      <c r="Y372" s="5"/>
    </row>
    <row r="373" spans="2:25" ht="33.950000000000003" customHeight="1">
      <c r="B373" s="445">
        <f t="shared" si="4"/>
        <v>321</v>
      </c>
      <c r="C373" s="571"/>
      <c r="D373" s="572"/>
      <c r="E373" s="572"/>
      <c r="F373" s="572"/>
      <c r="G373" s="572"/>
      <c r="H373" s="572"/>
      <c r="I373" s="572"/>
      <c r="J373" s="572"/>
      <c r="K373" s="572"/>
      <c r="L373" s="573"/>
      <c r="M373" s="580"/>
      <c r="N373" s="580"/>
      <c r="O373" s="580"/>
      <c r="P373" s="580"/>
      <c r="Q373" s="580"/>
      <c r="R373" s="577"/>
      <c r="S373" s="578"/>
      <c r="T373" s="578"/>
      <c r="U373" s="578"/>
      <c r="V373" s="579"/>
      <c r="W373" s="74"/>
      <c r="X373" s="4"/>
      <c r="Y373" s="5"/>
    </row>
    <row r="374" spans="2:25" ht="33.950000000000003" customHeight="1">
      <c r="B374" s="445">
        <f t="shared" si="4"/>
        <v>322</v>
      </c>
      <c r="C374" s="571"/>
      <c r="D374" s="572"/>
      <c r="E374" s="572"/>
      <c r="F374" s="572"/>
      <c r="G374" s="572"/>
      <c r="H374" s="572"/>
      <c r="I374" s="572"/>
      <c r="J374" s="572"/>
      <c r="K374" s="572"/>
      <c r="L374" s="573"/>
      <c r="M374" s="580"/>
      <c r="N374" s="580"/>
      <c r="O374" s="580"/>
      <c r="P374" s="580"/>
      <c r="Q374" s="580"/>
      <c r="R374" s="577"/>
      <c r="S374" s="578"/>
      <c r="T374" s="578"/>
      <c r="U374" s="578"/>
      <c r="V374" s="579"/>
      <c r="W374" s="74"/>
      <c r="X374" s="4"/>
      <c r="Y374" s="5"/>
    </row>
    <row r="375" spans="2:25" ht="33.950000000000003" customHeight="1">
      <c r="B375" s="445">
        <f t="shared" ref="B375:B438" si="5">B374+1</f>
        <v>323</v>
      </c>
      <c r="C375" s="571"/>
      <c r="D375" s="572"/>
      <c r="E375" s="572"/>
      <c r="F375" s="572"/>
      <c r="G375" s="572"/>
      <c r="H375" s="572"/>
      <c r="I375" s="572"/>
      <c r="J375" s="572"/>
      <c r="K375" s="572"/>
      <c r="L375" s="573"/>
      <c r="M375" s="580"/>
      <c r="N375" s="580"/>
      <c r="O375" s="580"/>
      <c r="P375" s="580"/>
      <c r="Q375" s="580"/>
      <c r="R375" s="577"/>
      <c r="S375" s="578"/>
      <c r="T375" s="578"/>
      <c r="U375" s="578"/>
      <c r="V375" s="579"/>
      <c r="W375" s="74"/>
      <c r="X375" s="4"/>
      <c r="Y375" s="5"/>
    </row>
    <row r="376" spans="2:25" ht="33.950000000000003" customHeight="1">
      <c r="B376" s="445">
        <f t="shared" si="5"/>
        <v>324</v>
      </c>
      <c r="C376" s="571"/>
      <c r="D376" s="572"/>
      <c r="E376" s="572"/>
      <c r="F376" s="572"/>
      <c r="G376" s="572"/>
      <c r="H376" s="572"/>
      <c r="I376" s="572"/>
      <c r="J376" s="572"/>
      <c r="K376" s="572"/>
      <c r="L376" s="573"/>
      <c r="M376" s="580"/>
      <c r="N376" s="580"/>
      <c r="O376" s="580"/>
      <c r="P376" s="580"/>
      <c r="Q376" s="580"/>
      <c r="R376" s="577"/>
      <c r="S376" s="578"/>
      <c r="T376" s="578"/>
      <c r="U376" s="578"/>
      <c r="V376" s="579"/>
      <c r="W376" s="74"/>
      <c r="X376" s="4"/>
      <c r="Y376" s="5"/>
    </row>
    <row r="377" spans="2:25" ht="33.950000000000003" customHeight="1">
      <c r="B377" s="445">
        <f t="shared" si="5"/>
        <v>325</v>
      </c>
      <c r="C377" s="571"/>
      <c r="D377" s="572"/>
      <c r="E377" s="572"/>
      <c r="F377" s="572"/>
      <c r="G377" s="572"/>
      <c r="H377" s="572"/>
      <c r="I377" s="572"/>
      <c r="J377" s="572"/>
      <c r="K377" s="572"/>
      <c r="L377" s="573"/>
      <c r="M377" s="580"/>
      <c r="N377" s="580"/>
      <c r="O377" s="580"/>
      <c r="P377" s="580"/>
      <c r="Q377" s="580"/>
      <c r="R377" s="577"/>
      <c r="S377" s="578"/>
      <c r="T377" s="578"/>
      <c r="U377" s="578"/>
      <c r="V377" s="579"/>
      <c r="W377" s="74"/>
      <c r="X377" s="4"/>
      <c r="Y377" s="5"/>
    </row>
    <row r="378" spans="2:25" ht="33.950000000000003" customHeight="1">
      <c r="B378" s="445">
        <f t="shared" si="5"/>
        <v>326</v>
      </c>
      <c r="C378" s="571"/>
      <c r="D378" s="572"/>
      <c r="E378" s="572"/>
      <c r="F378" s="572"/>
      <c r="G378" s="572"/>
      <c r="H378" s="572"/>
      <c r="I378" s="572"/>
      <c r="J378" s="572"/>
      <c r="K378" s="572"/>
      <c r="L378" s="573"/>
      <c r="M378" s="580"/>
      <c r="N378" s="580"/>
      <c r="O378" s="580"/>
      <c r="P378" s="580"/>
      <c r="Q378" s="580"/>
      <c r="R378" s="577"/>
      <c r="S378" s="578"/>
      <c r="T378" s="578"/>
      <c r="U378" s="578"/>
      <c r="V378" s="579"/>
      <c r="W378" s="74"/>
      <c r="X378" s="4"/>
      <c r="Y378" s="5"/>
    </row>
    <row r="379" spans="2:25" ht="33.950000000000003" customHeight="1">
      <c r="B379" s="445">
        <f t="shared" si="5"/>
        <v>327</v>
      </c>
      <c r="C379" s="571"/>
      <c r="D379" s="572"/>
      <c r="E379" s="572"/>
      <c r="F379" s="572"/>
      <c r="G379" s="572"/>
      <c r="H379" s="572"/>
      <c r="I379" s="572"/>
      <c r="J379" s="572"/>
      <c r="K379" s="572"/>
      <c r="L379" s="573"/>
      <c r="M379" s="580"/>
      <c r="N379" s="580"/>
      <c r="O379" s="580"/>
      <c r="P379" s="580"/>
      <c r="Q379" s="580"/>
      <c r="R379" s="577"/>
      <c r="S379" s="578"/>
      <c r="T379" s="578"/>
      <c r="U379" s="578"/>
      <c r="V379" s="579"/>
      <c r="W379" s="74"/>
      <c r="X379" s="4"/>
      <c r="Y379" s="5"/>
    </row>
    <row r="380" spans="2:25" ht="33.950000000000003" customHeight="1">
      <c r="B380" s="445">
        <f t="shared" si="5"/>
        <v>328</v>
      </c>
      <c r="C380" s="571"/>
      <c r="D380" s="572"/>
      <c r="E380" s="572"/>
      <c r="F380" s="572"/>
      <c r="G380" s="572"/>
      <c r="H380" s="572"/>
      <c r="I380" s="572"/>
      <c r="J380" s="572"/>
      <c r="K380" s="572"/>
      <c r="L380" s="573"/>
      <c r="M380" s="580"/>
      <c r="N380" s="580"/>
      <c r="O380" s="580"/>
      <c r="P380" s="580"/>
      <c r="Q380" s="580"/>
      <c r="R380" s="577"/>
      <c r="S380" s="578"/>
      <c r="T380" s="578"/>
      <c r="U380" s="578"/>
      <c r="V380" s="579"/>
      <c r="W380" s="74"/>
      <c r="X380" s="4"/>
      <c r="Y380" s="5"/>
    </row>
    <row r="381" spans="2:25" ht="33.950000000000003" customHeight="1">
      <c r="B381" s="445">
        <f t="shared" si="5"/>
        <v>329</v>
      </c>
      <c r="C381" s="571"/>
      <c r="D381" s="572"/>
      <c r="E381" s="572"/>
      <c r="F381" s="572"/>
      <c r="G381" s="572"/>
      <c r="H381" s="572"/>
      <c r="I381" s="572"/>
      <c r="J381" s="572"/>
      <c r="K381" s="572"/>
      <c r="L381" s="573"/>
      <c r="M381" s="580"/>
      <c r="N381" s="580"/>
      <c r="O381" s="580"/>
      <c r="P381" s="580"/>
      <c r="Q381" s="580"/>
      <c r="R381" s="577"/>
      <c r="S381" s="578"/>
      <c r="T381" s="578"/>
      <c r="U381" s="578"/>
      <c r="V381" s="579"/>
      <c r="W381" s="74"/>
      <c r="X381" s="4"/>
      <c r="Y381" s="5"/>
    </row>
    <row r="382" spans="2:25" ht="33.950000000000003" customHeight="1">
      <c r="B382" s="445">
        <f t="shared" si="5"/>
        <v>330</v>
      </c>
      <c r="C382" s="571"/>
      <c r="D382" s="572"/>
      <c r="E382" s="572"/>
      <c r="F382" s="572"/>
      <c r="G382" s="572"/>
      <c r="H382" s="572"/>
      <c r="I382" s="572"/>
      <c r="J382" s="572"/>
      <c r="K382" s="572"/>
      <c r="L382" s="573"/>
      <c r="M382" s="580"/>
      <c r="N382" s="580"/>
      <c r="O382" s="580"/>
      <c r="P382" s="580"/>
      <c r="Q382" s="580"/>
      <c r="R382" s="577"/>
      <c r="S382" s="578"/>
      <c r="T382" s="578"/>
      <c r="U382" s="578"/>
      <c r="V382" s="579"/>
      <c r="W382" s="74"/>
      <c r="X382" s="4"/>
      <c r="Y382" s="5"/>
    </row>
    <row r="383" spans="2:25" ht="33.950000000000003" customHeight="1">
      <c r="B383" s="445">
        <f t="shared" si="5"/>
        <v>331</v>
      </c>
      <c r="C383" s="571"/>
      <c r="D383" s="572"/>
      <c r="E383" s="572"/>
      <c r="F383" s="572"/>
      <c r="G383" s="572"/>
      <c r="H383" s="572"/>
      <c r="I383" s="572"/>
      <c r="J383" s="572"/>
      <c r="K383" s="572"/>
      <c r="L383" s="573"/>
      <c r="M383" s="580"/>
      <c r="N383" s="580"/>
      <c r="O383" s="580"/>
      <c r="P383" s="580"/>
      <c r="Q383" s="580"/>
      <c r="R383" s="577"/>
      <c r="S383" s="578"/>
      <c r="T383" s="578"/>
      <c r="U383" s="578"/>
      <c r="V383" s="579"/>
      <c r="W383" s="74"/>
      <c r="X383" s="4"/>
      <c r="Y383" s="5"/>
    </row>
    <row r="384" spans="2:25" ht="33.950000000000003" customHeight="1">
      <c r="B384" s="445">
        <f t="shared" si="5"/>
        <v>332</v>
      </c>
      <c r="C384" s="571"/>
      <c r="D384" s="572"/>
      <c r="E384" s="572"/>
      <c r="F384" s="572"/>
      <c r="G384" s="572"/>
      <c r="H384" s="572"/>
      <c r="I384" s="572"/>
      <c r="J384" s="572"/>
      <c r="K384" s="572"/>
      <c r="L384" s="573"/>
      <c r="M384" s="580"/>
      <c r="N384" s="580"/>
      <c r="O384" s="580"/>
      <c r="P384" s="580"/>
      <c r="Q384" s="580"/>
      <c r="R384" s="577"/>
      <c r="S384" s="578"/>
      <c r="T384" s="578"/>
      <c r="U384" s="578"/>
      <c r="V384" s="579"/>
      <c r="W384" s="74"/>
      <c r="X384" s="4"/>
      <c r="Y384" s="5"/>
    </row>
    <row r="385" spans="2:25" ht="33.950000000000003" customHeight="1">
      <c r="B385" s="445">
        <f t="shared" si="5"/>
        <v>333</v>
      </c>
      <c r="C385" s="571"/>
      <c r="D385" s="572"/>
      <c r="E385" s="572"/>
      <c r="F385" s="572"/>
      <c r="G385" s="572"/>
      <c r="H385" s="572"/>
      <c r="I385" s="572"/>
      <c r="J385" s="572"/>
      <c r="K385" s="572"/>
      <c r="L385" s="573"/>
      <c r="M385" s="580"/>
      <c r="N385" s="580"/>
      <c r="O385" s="580"/>
      <c r="P385" s="580"/>
      <c r="Q385" s="580"/>
      <c r="R385" s="577"/>
      <c r="S385" s="578"/>
      <c r="T385" s="578"/>
      <c r="U385" s="578"/>
      <c r="V385" s="579"/>
      <c r="W385" s="74"/>
      <c r="X385" s="4"/>
      <c r="Y385" s="5"/>
    </row>
    <row r="386" spans="2:25" ht="33.950000000000003" customHeight="1">
      <c r="B386" s="445">
        <f t="shared" si="5"/>
        <v>334</v>
      </c>
      <c r="C386" s="571"/>
      <c r="D386" s="572"/>
      <c r="E386" s="572"/>
      <c r="F386" s="572"/>
      <c r="G386" s="572"/>
      <c r="H386" s="572"/>
      <c r="I386" s="572"/>
      <c r="J386" s="572"/>
      <c r="K386" s="572"/>
      <c r="L386" s="573"/>
      <c r="M386" s="580"/>
      <c r="N386" s="580"/>
      <c r="O386" s="580"/>
      <c r="P386" s="580"/>
      <c r="Q386" s="580"/>
      <c r="R386" s="577"/>
      <c r="S386" s="578"/>
      <c r="T386" s="578"/>
      <c r="U386" s="578"/>
      <c r="V386" s="579"/>
      <c r="W386" s="74"/>
      <c r="X386" s="4"/>
      <c r="Y386" s="5"/>
    </row>
    <row r="387" spans="2:25" ht="33.950000000000003" customHeight="1">
      <c r="B387" s="445">
        <f t="shared" si="5"/>
        <v>335</v>
      </c>
      <c r="C387" s="571"/>
      <c r="D387" s="572"/>
      <c r="E387" s="572"/>
      <c r="F387" s="572"/>
      <c r="G387" s="572"/>
      <c r="H387" s="572"/>
      <c r="I387" s="572"/>
      <c r="J387" s="572"/>
      <c r="K387" s="572"/>
      <c r="L387" s="573"/>
      <c r="M387" s="580"/>
      <c r="N387" s="580"/>
      <c r="O387" s="580"/>
      <c r="P387" s="580"/>
      <c r="Q387" s="580"/>
      <c r="R387" s="577"/>
      <c r="S387" s="578"/>
      <c r="T387" s="578"/>
      <c r="U387" s="578"/>
      <c r="V387" s="579"/>
      <c r="W387" s="74"/>
      <c r="X387" s="4"/>
      <c r="Y387" s="5"/>
    </row>
    <row r="388" spans="2:25" ht="33.950000000000003" customHeight="1">
      <c r="B388" s="445">
        <f t="shared" si="5"/>
        <v>336</v>
      </c>
      <c r="C388" s="571"/>
      <c r="D388" s="572"/>
      <c r="E388" s="572"/>
      <c r="F388" s="572"/>
      <c r="G388" s="572"/>
      <c r="H388" s="572"/>
      <c r="I388" s="572"/>
      <c r="J388" s="572"/>
      <c r="K388" s="572"/>
      <c r="L388" s="573"/>
      <c r="M388" s="580"/>
      <c r="N388" s="580"/>
      <c r="O388" s="580"/>
      <c r="P388" s="580"/>
      <c r="Q388" s="580"/>
      <c r="R388" s="577"/>
      <c r="S388" s="578"/>
      <c r="T388" s="578"/>
      <c r="U388" s="578"/>
      <c r="V388" s="579"/>
      <c r="W388" s="74"/>
      <c r="X388" s="4"/>
      <c r="Y388" s="5"/>
    </row>
    <row r="389" spans="2:25" ht="33.950000000000003" customHeight="1">
      <c r="B389" s="445">
        <f t="shared" si="5"/>
        <v>337</v>
      </c>
      <c r="C389" s="571"/>
      <c r="D389" s="572"/>
      <c r="E389" s="572"/>
      <c r="F389" s="572"/>
      <c r="G389" s="572"/>
      <c r="H389" s="572"/>
      <c r="I389" s="572"/>
      <c r="J389" s="572"/>
      <c r="K389" s="572"/>
      <c r="L389" s="573"/>
      <c r="M389" s="580"/>
      <c r="N389" s="580"/>
      <c r="O389" s="580"/>
      <c r="P389" s="580"/>
      <c r="Q389" s="580"/>
      <c r="R389" s="577"/>
      <c r="S389" s="578"/>
      <c r="T389" s="578"/>
      <c r="U389" s="578"/>
      <c r="V389" s="579"/>
      <c r="W389" s="74"/>
      <c r="X389" s="4"/>
      <c r="Y389" s="5"/>
    </row>
    <row r="390" spans="2:25" ht="33.950000000000003" customHeight="1">
      <c r="B390" s="445">
        <f t="shared" si="5"/>
        <v>338</v>
      </c>
      <c r="C390" s="571"/>
      <c r="D390" s="572"/>
      <c r="E390" s="572"/>
      <c r="F390" s="572"/>
      <c r="G390" s="572"/>
      <c r="H390" s="572"/>
      <c r="I390" s="572"/>
      <c r="J390" s="572"/>
      <c r="K390" s="572"/>
      <c r="L390" s="573"/>
      <c r="M390" s="580"/>
      <c r="N390" s="580"/>
      <c r="O390" s="580"/>
      <c r="P390" s="580"/>
      <c r="Q390" s="580"/>
      <c r="R390" s="577"/>
      <c r="S390" s="578"/>
      <c r="T390" s="578"/>
      <c r="U390" s="578"/>
      <c r="V390" s="579"/>
      <c r="W390" s="74"/>
      <c r="X390" s="4"/>
      <c r="Y390" s="5"/>
    </row>
    <row r="391" spans="2:25" ht="33.950000000000003" customHeight="1">
      <c r="B391" s="445">
        <f t="shared" si="5"/>
        <v>339</v>
      </c>
      <c r="C391" s="571"/>
      <c r="D391" s="572"/>
      <c r="E391" s="572"/>
      <c r="F391" s="572"/>
      <c r="G391" s="572"/>
      <c r="H391" s="572"/>
      <c r="I391" s="572"/>
      <c r="J391" s="572"/>
      <c r="K391" s="572"/>
      <c r="L391" s="573"/>
      <c r="M391" s="580"/>
      <c r="N391" s="580"/>
      <c r="O391" s="580"/>
      <c r="P391" s="580"/>
      <c r="Q391" s="580"/>
      <c r="R391" s="577"/>
      <c r="S391" s="578"/>
      <c r="T391" s="578"/>
      <c r="U391" s="578"/>
      <c r="V391" s="579"/>
      <c r="W391" s="74"/>
      <c r="X391" s="4"/>
      <c r="Y391" s="5"/>
    </row>
    <row r="392" spans="2:25" ht="33.950000000000003" customHeight="1">
      <c r="B392" s="445">
        <f t="shared" si="5"/>
        <v>340</v>
      </c>
      <c r="C392" s="571"/>
      <c r="D392" s="572"/>
      <c r="E392" s="572"/>
      <c r="F392" s="572"/>
      <c r="G392" s="572"/>
      <c r="H392" s="572"/>
      <c r="I392" s="572"/>
      <c r="J392" s="572"/>
      <c r="K392" s="572"/>
      <c r="L392" s="573"/>
      <c r="M392" s="580"/>
      <c r="N392" s="580"/>
      <c r="O392" s="580"/>
      <c r="P392" s="580"/>
      <c r="Q392" s="580"/>
      <c r="R392" s="577"/>
      <c r="S392" s="578"/>
      <c r="T392" s="578"/>
      <c r="U392" s="578"/>
      <c r="V392" s="579"/>
      <c r="W392" s="74"/>
      <c r="X392" s="4"/>
      <c r="Y392" s="5"/>
    </row>
    <row r="393" spans="2:25" ht="33.950000000000003" customHeight="1">
      <c r="B393" s="445">
        <f t="shared" si="5"/>
        <v>341</v>
      </c>
      <c r="C393" s="571"/>
      <c r="D393" s="572"/>
      <c r="E393" s="572"/>
      <c r="F393" s="572"/>
      <c r="G393" s="572"/>
      <c r="H393" s="572"/>
      <c r="I393" s="572"/>
      <c r="J393" s="572"/>
      <c r="K393" s="572"/>
      <c r="L393" s="573"/>
      <c r="M393" s="580"/>
      <c r="N393" s="580"/>
      <c r="O393" s="580"/>
      <c r="P393" s="580"/>
      <c r="Q393" s="580"/>
      <c r="R393" s="577"/>
      <c r="S393" s="578"/>
      <c r="T393" s="578"/>
      <c r="U393" s="578"/>
      <c r="V393" s="579"/>
      <c r="W393" s="74"/>
      <c r="X393" s="4"/>
      <c r="Y393" s="5"/>
    </row>
    <row r="394" spans="2:25" ht="33.950000000000003" customHeight="1">
      <c r="B394" s="445">
        <f t="shared" si="5"/>
        <v>342</v>
      </c>
      <c r="C394" s="571"/>
      <c r="D394" s="572"/>
      <c r="E394" s="572"/>
      <c r="F394" s="572"/>
      <c r="G394" s="572"/>
      <c r="H394" s="572"/>
      <c r="I394" s="572"/>
      <c r="J394" s="572"/>
      <c r="K394" s="572"/>
      <c r="L394" s="573"/>
      <c r="M394" s="580"/>
      <c r="N394" s="580"/>
      <c r="O394" s="580"/>
      <c r="P394" s="580"/>
      <c r="Q394" s="580"/>
      <c r="R394" s="577"/>
      <c r="S394" s="578"/>
      <c r="T394" s="578"/>
      <c r="U394" s="578"/>
      <c r="V394" s="579"/>
      <c r="W394" s="74"/>
      <c r="X394" s="4"/>
      <c r="Y394" s="5"/>
    </row>
    <row r="395" spans="2:25" ht="33.950000000000003" customHeight="1">
      <c r="B395" s="445">
        <f t="shared" si="5"/>
        <v>343</v>
      </c>
      <c r="C395" s="571"/>
      <c r="D395" s="572"/>
      <c r="E395" s="572"/>
      <c r="F395" s="572"/>
      <c r="G395" s="572"/>
      <c r="H395" s="572"/>
      <c r="I395" s="572"/>
      <c r="J395" s="572"/>
      <c r="K395" s="572"/>
      <c r="L395" s="573"/>
      <c r="M395" s="580"/>
      <c r="N395" s="580"/>
      <c r="O395" s="580"/>
      <c r="P395" s="580"/>
      <c r="Q395" s="580"/>
      <c r="R395" s="577"/>
      <c r="S395" s="578"/>
      <c r="T395" s="578"/>
      <c r="U395" s="578"/>
      <c r="V395" s="579"/>
      <c r="W395" s="74"/>
      <c r="X395" s="4"/>
      <c r="Y395" s="5"/>
    </row>
    <row r="396" spans="2:25" ht="33.950000000000003" customHeight="1">
      <c r="B396" s="445">
        <f t="shared" si="5"/>
        <v>344</v>
      </c>
      <c r="C396" s="571"/>
      <c r="D396" s="572"/>
      <c r="E396" s="572"/>
      <c r="F396" s="572"/>
      <c r="G396" s="572"/>
      <c r="H396" s="572"/>
      <c r="I396" s="572"/>
      <c r="J396" s="572"/>
      <c r="K396" s="572"/>
      <c r="L396" s="573"/>
      <c r="M396" s="580"/>
      <c r="N396" s="580"/>
      <c r="O396" s="580"/>
      <c r="P396" s="580"/>
      <c r="Q396" s="580"/>
      <c r="R396" s="577"/>
      <c r="S396" s="578"/>
      <c r="T396" s="578"/>
      <c r="U396" s="578"/>
      <c r="V396" s="579"/>
      <c r="W396" s="74"/>
      <c r="X396" s="4"/>
      <c r="Y396" s="5"/>
    </row>
    <row r="397" spans="2:25" ht="33.950000000000003" customHeight="1">
      <c r="B397" s="445">
        <f t="shared" si="5"/>
        <v>345</v>
      </c>
      <c r="C397" s="571"/>
      <c r="D397" s="572"/>
      <c r="E397" s="572"/>
      <c r="F397" s="572"/>
      <c r="G397" s="572"/>
      <c r="H397" s="572"/>
      <c r="I397" s="572"/>
      <c r="J397" s="572"/>
      <c r="K397" s="572"/>
      <c r="L397" s="573"/>
      <c r="M397" s="580"/>
      <c r="N397" s="580"/>
      <c r="O397" s="580"/>
      <c r="P397" s="580"/>
      <c r="Q397" s="580"/>
      <c r="R397" s="577"/>
      <c r="S397" s="578"/>
      <c r="T397" s="578"/>
      <c r="U397" s="578"/>
      <c r="V397" s="579"/>
      <c r="W397" s="74"/>
      <c r="X397" s="4"/>
      <c r="Y397" s="5"/>
    </row>
    <row r="398" spans="2:25" ht="33.950000000000003" customHeight="1">
      <c r="B398" s="445">
        <f t="shared" si="5"/>
        <v>346</v>
      </c>
      <c r="C398" s="571"/>
      <c r="D398" s="572"/>
      <c r="E398" s="572"/>
      <c r="F398" s="572"/>
      <c r="G398" s="572"/>
      <c r="H398" s="572"/>
      <c r="I398" s="572"/>
      <c r="J398" s="572"/>
      <c r="K398" s="572"/>
      <c r="L398" s="573"/>
      <c r="M398" s="580"/>
      <c r="N398" s="580"/>
      <c r="O398" s="580"/>
      <c r="P398" s="580"/>
      <c r="Q398" s="580"/>
      <c r="R398" s="577"/>
      <c r="S398" s="578"/>
      <c r="T398" s="578"/>
      <c r="U398" s="578"/>
      <c r="V398" s="579"/>
      <c r="W398" s="74"/>
      <c r="X398" s="4"/>
      <c r="Y398" s="5"/>
    </row>
    <row r="399" spans="2:25" ht="33.950000000000003" customHeight="1">
      <c r="B399" s="445">
        <f t="shared" si="5"/>
        <v>347</v>
      </c>
      <c r="C399" s="571"/>
      <c r="D399" s="572"/>
      <c r="E399" s="572"/>
      <c r="F399" s="572"/>
      <c r="G399" s="572"/>
      <c r="H399" s="572"/>
      <c r="I399" s="572"/>
      <c r="J399" s="572"/>
      <c r="K399" s="572"/>
      <c r="L399" s="573"/>
      <c r="M399" s="580"/>
      <c r="N399" s="580"/>
      <c r="O399" s="580"/>
      <c r="P399" s="580"/>
      <c r="Q399" s="580"/>
      <c r="R399" s="577"/>
      <c r="S399" s="578"/>
      <c r="T399" s="578"/>
      <c r="U399" s="578"/>
      <c r="V399" s="579"/>
      <c r="W399" s="74"/>
      <c r="X399" s="4"/>
      <c r="Y399" s="5"/>
    </row>
    <row r="400" spans="2:25" ht="33.950000000000003" customHeight="1">
      <c r="B400" s="445">
        <f t="shared" si="5"/>
        <v>348</v>
      </c>
      <c r="C400" s="571"/>
      <c r="D400" s="572"/>
      <c r="E400" s="572"/>
      <c r="F400" s="572"/>
      <c r="G400" s="572"/>
      <c r="H400" s="572"/>
      <c r="I400" s="572"/>
      <c r="J400" s="572"/>
      <c r="K400" s="572"/>
      <c r="L400" s="573"/>
      <c r="M400" s="580"/>
      <c r="N400" s="580"/>
      <c r="O400" s="580"/>
      <c r="P400" s="580"/>
      <c r="Q400" s="580"/>
      <c r="R400" s="577"/>
      <c r="S400" s="578"/>
      <c r="T400" s="578"/>
      <c r="U400" s="578"/>
      <c r="V400" s="579"/>
      <c r="W400" s="74"/>
      <c r="X400" s="4"/>
      <c r="Y400" s="5"/>
    </row>
    <row r="401" spans="2:25" ht="33.950000000000003" customHeight="1">
      <c r="B401" s="445">
        <f t="shared" si="5"/>
        <v>349</v>
      </c>
      <c r="C401" s="571"/>
      <c r="D401" s="572"/>
      <c r="E401" s="572"/>
      <c r="F401" s="572"/>
      <c r="G401" s="572"/>
      <c r="H401" s="572"/>
      <c r="I401" s="572"/>
      <c r="J401" s="572"/>
      <c r="K401" s="572"/>
      <c r="L401" s="573"/>
      <c r="M401" s="580"/>
      <c r="N401" s="580"/>
      <c r="O401" s="580"/>
      <c r="P401" s="580"/>
      <c r="Q401" s="580"/>
      <c r="R401" s="577"/>
      <c r="S401" s="578"/>
      <c r="T401" s="578"/>
      <c r="U401" s="578"/>
      <c r="V401" s="579"/>
      <c r="W401" s="74"/>
      <c r="X401" s="4"/>
      <c r="Y401" s="5"/>
    </row>
    <row r="402" spans="2:25" ht="33.950000000000003" customHeight="1">
      <c r="B402" s="445">
        <f t="shared" si="5"/>
        <v>350</v>
      </c>
      <c r="C402" s="571"/>
      <c r="D402" s="572"/>
      <c r="E402" s="572"/>
      <c r="F402" s="572"/>
      <c r="G402" s="572"/>
      <c r="H402" s="572"/>
      <c r="I402" s="572"/>
      <c r="J402" s="572"/>
      <c r="K402" s="572"/>
      <c r="L402" s="573"/>
      <c r="M402" s="580"/>
      <c r="N402" s="580"/>
      <c r="O402" s="580"/>
      <c r="P402" s="580"/>
      <c r="Q402" s="580"/>
      <c r="R402" s="577"/>
      <c r="S402" s="578"/>
      <c r="T402" s="578"/>
      <c r="U402" s="578"/>
      <c r="V402" s="579"/>
      <c r="W402" s="74"/>
      <c r="X402" s="4"/>
      <c r="Y402" s="5"/>
    </row>
    <row r="403" spans="2:25" ht="33.950000000000003" customHeight="1">
      <c r="B403" s="445">
        <f t="shared" si="5"/>
        <v>351</v>
      </c>
      <c r="C403" s="571"/>
      <c r="D403" s="572"/>
      <c r="E403" s="572"/>
      <c r="F403" s="572"/>
      <c r="G403" s="572"/>
      <c r="H403" s="572"/>
      <c r="I403" s="572"/>
      <c r="J403" s="572"/>
      <c r="K403" s="572"/>
      <c r="L403" s="573"/>
      <c r="M403" s="580"/>
      <c r="N403" s="580"/>
      <c r="O403" s="580"/>
      <c r="P403" s="580"/>
      <c r="Q403" s="580"/>
      <c r="R403" s="577"/>
      <c r="S403" s="578"/>
      <c r="T403" s="578"/>
      <c r="U403" s="578"/>
      <c r="V403" s="579"/>
      <c r="W403" s="74"/>
      <c r="X403" s="4"/>
      <c r="Y403" s="5"/>
    </row>
    <row r="404" spans="2:25" ht="33.950000000000003" customHeight="1">
      <c r="B404" s="445">
        <f t="shared" si="5"/>
        <v>352</v>
      </c>
      <c r="C404" s="571"/>
      <c r="D404" s="572"/>
      <c r="E404" s="572"/>
      <c r="F404" s="572"/>
      <c r="G404" s="572"/>
      <c r="H404" s="572"/>
      <c r="I404" s="572"/>
      <c r="J404" s="572"/>
      <c r="K404" s="572"/>
      <c r="L404" s="573"/>
      <c r="M404" s="580"/>
      <c r="N404" s="580"/>
      <c r="O404" s="580"/>
      <c r="P404" s="580"/>
      <c r="Q404" s="580"/>
      <c r="R404" s="577"/>
      <c r="S404" s="578"/>
      <c r="T404" s="578"/>
      <c r="U404" s="578"/>
      <c r="V404" s="579"/>
      <c r="W404" s="74"/>
      <c r="X404" s="4"/>
      <c r="Y404" s="5"/>
    </row>
    <row r="405" spans="2:25" ht="33.950000000000003" customHeight="1">
      <c r="B405" s="445">
        <f t="shared" si="5"/>
        <v>353</v>
      </c>
      <c r="C405" s="571"/>
      <c r="D405" s="572"/>
      <c r="E405" s="572"/>
      <c r="F405" s="572"/>
      <c r="G405" s="572"/>
      <c r="H405" s="572"/>
      <c r="I405" s="572"/>
      <c r="J405" s="572"/>
      <c r="K405" s="572"/>
      <c r="L405" s="573"/>
      <c r="M405" s="580"/>
      <c r="N405" s="580"/>
      <c r="O405" s="580"/>
      <c r="P405" s="580"/>
      <c r="Q405" s="580"/>
      <c r="R405" s="577"/>
      <c r="S405" s="578"/>
      <c r="T405" s="578"/>
      <c r="U405" s="578"/>
      <c r="V405" s="579"/>
      <c r="W405" s="74"/>
      <c r="X405" s="4"/>
      <c r="Y405" s="5"/>
    </row>
    <row r="406" spans="2:25" ht="33.950000000000003" customHeight="1">
      <c r="B406" s="445">
        <f t="shared" si="5"/>
        <v>354</v>
      </c>
      <c r="C406" s="571"/>
      <c r="D406" s="572"/>
      <c r="E406" s="572"/>
      <c r="F406" s="572"/>
      <c r="G406" s="572"/>
      <c r="H406" s="572"/>
      <c r="I406" s="572"/>
      <c r="J406" s="572"/>
      <c r="K406" s="572"/>
      <c r="L406" s="573"/>
      <c r="M406" s="580"/>
      <c r="N406" s="580"/>
      <c r="O406" s="580"/>
      <c r="P406" s="580"/>
      <c r="Q406" s="580"/>
      <c r="R406" s="577"/>
      <c r="S406" s="578"/>
      <c r="T406" s="578"/>
      <c r="U406" s="578"/>
      <c r="V406" s="579"/>
      <c r="W406" s="74"/>
      <c r="X406" s="4"/>
      <c r="Y406" s="5"/>
    </row>
    <row r="407" spans="2:25" ht="33.950000000000003" customHeight="1">
      <c r="B407" s="445">
        <f t="shared" si="5"/>
        <v>355</v>
      </c>
      <c r="C407" s="571"/>
      <c r="D407" s="572"/>
      <c r="E407" s="572"/>
      <c r="F407" s="572"/>
      <c r="G407" s="572"/>
      <c r="H407" s="572"/>
      <c r="I407" s="572"/>
      <c r="J407" s="572"/>
      <c r="K407" s="572"/>
      <c r="L407" s="573"/>
      <c r="M407" s="580"/>
      <c r="N407" s="580"/>
      <c r="O407" s="580"/>
      <c r="P407" s="580"/>
      <c r="Q407" s="580"/>
      <c r="R407" s="577"/>
      <c r="S407" s="578"/>
      <c r="T407" s="578"/>
      <c r="U407" s="578"/>
      <c r="V407" s="579"/>
      <c r="W407" s="74"/>
      <c r="X407" s="4"/>
      <c r="Y407" s="5"/>
    </row>
    <row r="408" spans="2:25" ht="33.950000000000003" customHeight="1">
      <c r="B408" s="445">
        <f t="shared" si="5"/>
        <v>356</v>
      </c>
      <c r="C408" s="571"/>
      <c r="D408" s="572"/>
      <c r="E408" s="572"/>
      <c r="F408" s="572"/>
      <c r="G408" s="572"/>
      <c r="H408" s="572"/>
      <c r="I408" s="572"/>
      <c r="J408" s="572"/>
      <c r="K408" s="572"/>
      <c r="L408" s="573"/>
      <c r="M408" s="580"/>
      <c r="N408" s="580"/>
      <c r="O408" s="580"/>
      <c r="P408" s="580"/>
      <c r="Q408" s="580"/>
      <c r="R408" s="577"/>
      <c r="S408" s="578"/>
      <c r="T408" s="578"/>
      <c r="U408" s="578"/>
      <c r="V408" s="579"/>
      <c r="W408" s="74"/>
      <c r="X408" s="4"/>
      <c r="Y408" s="5"/>
    </row>
    <row r="409" spans="2:25" ht="33.950000000000003" customHeight="1">
      <c r="B409" s="445">
        <f t="shared" si="5"/>
        <v>357</v>
      </c>
      <c r="C409" s="571"/>
      <c r="D409" s="572"/>
      <c r="E409" s="572"/>
      <c r="F409" s="572"/>
      <c r="G409" s="572"/>
      <c r="H409" s="572"/>
      <c r="I409" s="572"/>
      <c r="J409" s="572"/>
      <c r="K409" s="572"/>
      <c r="L409" s="573"/>
      <c r="M409" s="580"/>
      <c r="N409" s="580"/>
      <c r="O409" s="580"/>
      <c r="P409" s="580"/>
      <c r="Q409" s="580"/>
      <c r="R409" s="577"/>
      <c r="S409" s="578"/>
      <c r="T409" s="578"/>
      <c r="U409" s="578"/>
      <c r="V409" s="579"/>
      <c r="W409" s="74"/>
      <c r="X409" s="4"/>
      <c r="Y409" s="5"/>
    </row>
    <row r="410" spans="2:25" ht="33.950000000000003" customHeight="1">
      <c r="B410" s="445">
        <f t="shared" si="5"/>
        <v>358</v>
      </c>
      <c r="C410" s="571"/>
      <c r="D410" s="572"/>
      <c r="E410" s="572"/>
      <c r="F410" s="572"/>
      <c r="G410" s="572"/>
      <c r="H410" s="572"/>
      <c r="I410" s="572"/>
      <c r="J410" s="572"/>
      <c r="K410" s="572"/>
      <c r="L410" s="573"/>
      <c r="M410" s="580"/>
      <c r="N410" s="580"/>
      <c r="O410" s="580"/>
      <c r="P410" s="580"/>
      <c r="Q410" s="580"/>
      <c r="R410" s="577"/>
      <c r="S410" s="578"/>
      <c r="T410" s="578"/>
      <c r="U410" s="578"/>
      <c r="V410" s="579"/>
      <c r="W410" s="74"/>
      <c r="X410" s="4"/>
      <c r="Y410" s="5"/>
    </row>
    <row r="411" spans="2:25" ht="33.950000000000003" customHeight="1">
      <c r="B411" s="445">
        <f t="shared" si="5"/>
        <v>359</v>
      </c>
      <c r="C411" s="571"/>
      <c r="D411" s="572"/>
      <c r="E411" s="572"/>
      <c r="F411" s="572"/>
      <c r="G411" s="572"/>
      <c r="H411" s="572"/>
      <c r="I411" s="572"/>
      <c r="J411" s="572"/>
      <c r="K411" s="572"/>
      <c r="L411" s="573"/>
      <c r="M411" s="580"/>
      <c r="N411" s="580"/>
      <c r="O411" s="580"/>
      <c r="P411" s="580"/>
      <c r="Q411" s="580"/>
      <c r="R411" s="577"/>
      <c r="S411" s="578"/>
      <c r="T411" s="578"/>
      <c r="U411" s="578"/>
      <c r="V411" s="579"/>
      <c r="W411" s="74"/>
      <c r="X411" s="4"/>
      <c r="Y411" s="5"/>
    </row>
    <row r="412" spans="2:25" ht="33.950000000000003" customHeight="1">
      <c r="B412" s="445">
        <f t="shared" si="5"/>
        <v>360</v>
      </c>
      <c r="C412" s="571"/>
      <c r="D412" s="572"/>
      <c r="E412" s="572"/>
      <c r="F412" s="572"/>
      <c r="G412" s="572"/>
      <c r="H412" s="572"/>
      <c r="I412" s="572"/>
      <c r="J412" s="572"/>
      <c r="K412" s="572"/>
      <c r="L412" s="573"/>
      <c r="M412" s="580"/>
      <c r="N412" s="580"/>
      <c r="O412" s="580"/>
      <c r="P412" s="580"/>
      <c r="Q412" s="580"/>
      <c r="R412" s="577"/>
      <c r="S412" s="578"/>
      <c r="T412" s="578"/>
      <c r="U412" s="578"/>
      <c r="V412" s="579"/>
      <c r="W412" s="74"/>
      <c r="X412" s="4"/>
      <c r="Y412" s="5"/>
    </row>
    <row r="413" spans="2:25" ht="33.950000000000003" customHeight="1">
      <c r="B413" s="445">
        <f t="shared" si="5"/>
        <v>361</v>
      </c>
      <c r="C413" s="571"/>
      <c r="D413" s="572"/>
      <c r="E413" s="572"/>
      <c r="F413" s="572"/>
      <c r="G413" s="572"/>
      <c r="H413" s="572"/>
      <c r="I413" s="572"/>
      <c r="J413" s="572"/>
      <c r="K413" s="572"/>
      <c r="L413" s="573"/>
      <c r="M413" s="580"/>
      <c r="N413" s="580"/>
      <c r="O413" s="580"/>
      <c r="P413" s="580"/>
      <c r="Q413" s="580"/>
      <c r="R413" s="577"/>
      <c r="S413" s="578"/>
      <c r="T413" s="578"/>
      <c r="U413" s="578"/>
      <c r="V413" s="579"/>
      <c r="W413" s="74"/>
      <c r="X413" s="4"/>
      <c r="Y413" s="5"/>
    </row>
    <row r="414" spans="2:25" ht="33.950000000000003" customHeight="1">
      <c r="B414" s="445">
        <f t="shared" si="5"/>
        <v>362</v>
      </c>
      <c r="C414" s="571"/>
      <c r="D414" s="572"/>
      <c r="E414" s="572"/>
      <c r="F414" s="572"/>
      <c r="G414" s="572"/>
      <c r="H414" s="572"/>
      <c r="I414" s="572"/>
      <c r="J414" s="572"/>
      <c r="K414" s="572"/>
      <c r="L414" s="573"/>
      <c r="M414" s="580"/>
      <c r="N414" s="580"/>
      <c r="O414" s="580"/>
      <c r="P414" s="580"/>
      <c r="Q414" s="580"/>
      <c r="R414" s="577"/>
      <c r="S414" s="578"/>
      <c r="T414" s="578"/>
      <c r="U414" s="578"/>
      <c r="V414" s="579"/>
      <c r="W414" s="74"/>
      <c r="X414" s="4"/>
      <c r="Y414" s="5"/>
    </row>
    <row r="415" spans="2:25" ht="33.950000000000003" customHeight="1">
      <c r="B415" s="445">
        <f t="shared" si="5"/>
        <v>363</v>
      </c>
      <c r="C415" s="571"/>
      <c r="D415" s="572"/>
      <c r="E415" s="572"/>
      <c r="F415" s="572"/>
      <c r="G415" s="572"/>
      <c r="H415" s="572"/>
      <c r="I415" s="572"/>
      <c r="J415" s="572"/>
      <c r="K415" s="572"/>
      <c r="L415" s="573"/>
      <c r="M415" s="580"/>
      <c r="N415" s="580"/>
      <c r="O415" s="580"/>
      <c r="P415" s="580"/>
      <c r="Q415" s="580"/>
      <c r="R415" s="577"/>
      <c r="S415" s="578"/>
      <c r="T415" s="578"/>
      <c r="U415" s="578"/>
      <c r="V415" s="579"/>
      <c r="W415" s="74"/>
      <c r="X415" s="4"/>
      <c r="Y415" s="5"/>
    </row>
    <row r="416" spans="2:25" ht="33.950000000000003" customHeight="1">
      <c r="B416" s="445">
        <f t="shared" si="5"/>
        <v>364</v>
      </c>
      <c r="C416" s="571"/>
      <c r="D416" s="572"/>
      <c r="E416" s="572"/>
      <c r="F416" s="572"/>
      <c r="G416" s="572"/>
      <c r="H416" s="572"/>
      <c r="I416" s="572"/>
      <c r="J416" s="572"/>
      <c r="K416" s="572"/>
      <c r="L416" s="573"/>
      <c r="M416" s="580"/>
      <c r="N416" s="580"/>
      <c r="O416" s="580"/>
      <c r="P416" s="580"/>
      <c r="Q416" s="580"/>
      <c r="R416" s="577"/>
      <c r="S416" s="578"/>
      <c r="T416" s="578"/>
      <c r="U416" s="578"/>
      <c r="V416" s="579"/>
      <c r="W416" s="74"/>
      <c r="X416" s="4"/>
      <c r="Y416" s="5"/>
    </row>
    <row r="417" spans="2:25" ht="33.950000000000003" customHeight="1">
      <c r="B417" s="445">
        <f t="shared" si="5"/>
        <v>365</v>
      </c>
      <c r="C417" s="571"/>
      <c r="D417" s="572"/>
      <c r="E417" s="572"/>
      <c r="F417" s="572"/>
      <c r="G417" s="572"/>
      <c r="H417" s="572"/>
      <c r="I417" s="572"/>
      <c r="J417" s="572"/>
      <c r="K417" s="572"/>
      <c r="L417" s="573"/>
      <c r="M417" s="580"/>
      <c r="N417" s="580"/>
      <c r="O417" s="580"/>
      <c r="P417" s="580"/>
      <c r="Q417" s="580"/>
      <c r="R417" s="577"/>
      <c r="S417" s="578"/>
      <c r="T417" s="578"/>
      <c r="U417" s="578"/>
      <c r="V417" s="579"/>
      <c r="W417" s="74"/>
      <c r="X417" s="4"/>
      <c r="Y417" s="5"/>
    </row>
    <row r="418" spans="2:25" ht="33.950000000000003" customHeight="1">
      <c r="B418" s="445">
        <f t="shared" si="5"/>
        <v>366</v>
      </c>
      <c r="C418" s="571"/>
      <c r="D418" s="572"/>
      <c r="E418" s="572"/>
      <c r="F418" s="572"/>
      <c r="G418" s="572"/>
      <c r="H418" s="572"/>
      <c r="I418" s="572"/>
      <c r="J418" s="572"/>
      <c r="K418" s="572"/>
      <c r="L418" s="573"/>
      <c r="M418" s="580"/>
      <c r="N418" s="580"/>
      <c r="O418" s="580"/>
      <c r="P418" s="580"/>
      <c r="Q418" s="580"/>
      <c r="R418" s="577"/>
      <c r="S418" s="578"/>
      <c r="T418" s="578"/>
      <c r="U418" s="578"/>
      <c r="V418" s="579"/>
      <c r="W418" s="74"/>
      <c r="X418" s="4"/>
      <c r="Y418" s="5"/>
    </row>
    <row r="419" spans="2:25" ht="33.950000000000003" customHeight="1">
      <c r="B419" s="445">
        <f t="shared" si="5"/>
        <v>367</v>
      </c>
      <c r="C419" s="571"/>
      <c r="D419" s="572"/>
      <c r="E419" s="572"/>
      <c r="F419" s="572"/>
      <c r="G419" s="572"/>
      <c r="H419" s="572"/>
      <c r="I419" s="572"/>
      <c r="J419" s="572"/>
      <c r="K419" s="572"/>
      <c r="L419" s="573"/>
      <c r="M419" s="580"/>
      <c r="N419" s="580"/>
      <c r="O419" s="580"/>
      <c r="P419" s="580"/>
      <c r="Q419" s="580"/>
      <c r="R419" s="577"/>
      <c r="S419" s="578"/>
      <c r="T419" s="578"/>
      <c r="U419" s="578"/>
      <c r="V419" s="579"/>
      <c r="W419" s="74"/>
      <c r="X419" s="4"/>
      <c r="Y419" s="5"/>
    </row>
    <row r="420" spans="2:25" ht="33.950000000000003" customHeight="1">
      <c r="B420" s="445">
        <f t="shared" si="5"/>
        <v>368</v>
      </c>
      <c r="C420" s="571"/>
      <c r="D420" s="572"/>
      <c r="E420" s="572"/>
      <c r="F420" s="572"/>
      <c r="G420" s="572"/>
      <c r="H420" s="572"/>
      <c r="I420" s="572"/>
      <c r="J420" s="572"/>
      <c r="K420" s="572"/>
      <c r="L420" s="573"/>
      <c r="M420" s="580"/>
      <c r="N420" s="580"/>
      <c r="O420" s="580"/>
      <c r="P420" s="580"/>
      <c r="Q420" s="580"/>
      <c r="R420" s="577"/>
      <c r="S420" s="578"/>
      <c r="T420" s="578"/>
      <c r="U420" s="578"/>
      <c r="V420" s="579"/>
      <c r="W420" s="74"/>
      <c r="X420" s="4"/>
      <c r="Y420" s="5"/>
    </row>
    <row r="421" spans="2:25" ht="33.950000000000003" customHeight="1">
      <c r="B421" s="445">
        <f t="shared" si="5"/>
        <v>369</v>
      </c>
      <c r="C421" s="571"/>
      <c r="D421" s="572"/>
      <c r="E421" s="572"/>
      <c r="F421" s="572"/>
      <c r="G421" s="572"/>
      <c r="H421" s="572"/>
      <c r="I421" s="572"/>
      <c r="J421" s="572"/>
      <c r="K421" s="572"/>
      <c r="L421" s="573"/>
      <c r="M421" s="580"/>
      <c r="N421" s="580"/>
      <c r="O421" s="580"/>
      <c r="P421" s="580"/>
      <c r="Q421" s="580"/>
      <c r="R421" s="577"/>
      <c r="S421" s="578"/>
      <c r="T421" s="578"/>
      <c r="U421" s="578"/>
      <c r="V421" s="579"/>
      <c r="W421" s="74"/>
      <c r="X421" s="4"/>
      <c r="Y421" s="5"/>
    </row>
    <row r="422" spans="2:25" ht="33.950000000000003" customHeight="1">
      <c r="B422" s="445">
        <f t="shared" si="5"/>
        <v>370</v>
      </c>
      <c r="C422" s="571"/>
      <c r="D422" s="572"/>
      <c r="E422" s="572"/>
      <c r="F422" s="572"/>
      <c r="G422" s="572"/>
      <c r="H422" s="572"/>
      <c r="I422" s="572"/>
      <c r="J422" s="572"/>
      <c r="K422" s="572"/>
      <c r="L422" s="573"/>
      <c r="M422" s="580"/>
      <c r="N422" s="580"/>
      <c r="O422" s="580"/>
      <c r="P422" s="580"/>
      <c r="Q422" s="580"/>
      <c r="R422" s="577"/>
      <c r="S422" s="578"/>
      <c r="T422" s="578"/>
      <c r="U422" s="578"/>
      <c r="V422" s="579"/>
      <c r="W422" s="74"/>
      <c r="X422" s="4"/>
      <c r="Y422" s="5"/>
    </row>
    <row r="423" spans="2:25" ht="33.950000000000003" customHeight="1">
      <c r="B423" s="445">
        <f t="shared" si="5"/>
        <v>371</v>
      </c>
      <c r="C423" s="571"/>
      <c r="D423" s="572"/>
      <c r="E423" s="572"/>
      <c r="F423" s="572"/>
      <c r="G423" s="572"/>
      <c r="H423" s="572"/>
      <c r="I423" s="572"/>
      <c r="J423" s="572"/>
      <c r="K423" s="572"/>
      <c r="L423" s="573"/>
      <c r="M423" s="580"/>
      <c r="N423" s="580"/>
      <c r="O423" s="580"/>
      <c r="P423" s="580"/>
      <c r="Q423" s="580"/>
      <c r="R423" s="577"/>
      <c r="S423" s="578"/>
      <c r="T423" s="578"/>
      <c r="U423" s="578"/>
      <c r="V423" s="579"/>
      <c r="W423" s="74"/>
      <c r="X423" s="4"/>
      <c r="Y423" s="5"/>
    </row>
    <row r="424" spans="2:25" ht="33.950000000000003" customHeight="1">
      <c r="B424" s="445">
        <f t="shared" si="5"/>
        <v>372</v>
      </c>
      <c r="C424" s="571"/>
      <c r="D424" s="572"/>
      <c r="E424" s="572"/>
      <c r="F424" s="572"/>
      <c r="G424" s="572"/>
      <c r="H424" s="572"/>
      <c r="I424" s="572"/>
      <c r="J424" s="572"/>
      <c r="K424" s="572"/>
      <c r="L424" s="573"/>
      <c r="M424" s="580"/>
      <c r="N424" s="580"/>
      <c r="O424" s="580"/>
      <c r="P424" s="580"/>
      <c r="Q424" s="580"/>
      <c r="R424" s="577"/>
      <c r="S424" s="578"/>
      <c r="T424" s="578"/>
      <c r="U424" s="578"/>
      <c r="V424" s="579"/>
      <c r="W424" s="74"/>
      <c r="X424" s="4"/>
      <c r="Y424" s="5"/>
    </row>
    <row r="425" spans="2:25" ht="33.950000000000003" customHeight="1">
      <c r="B425" s="445">
        <f t="shared" si="5"/>
        <v>373</v>
      </c>
      <c r="C425" s="571"/>
      <c r="D425" s="572"/>
      <c r="E425" s="572"/>
      <c r="F425" s="572"/>
      <c r="G425" s="572"/>
      <c r="H425" s="572"/>
      <c r="I425" s="572"/>
      <c r="J425" s="572"/>
      <c r="K425" s="572"/>
      <c r="L425" s="573"/>
      <c r="M425" s="580"/>
      <c r="N425" s="580"/>
      <c r="O425" s="580"/>
      <c r="P425" s="580"/>
      <c r="Q425" s="580"/>
      <c r="R425" s="577"/>
      <c r="S425" s="578"/>
      <c r="T425" s="578"/>
      <c r="U425" s="578"/>
      <c r="V425" s="579"/>
      <c r="W425" s="74"/>
      <c r="X425" s="4"/>
      <c r="Y425" s="5"/>
    </row>
    <row r="426" spans="2:25" ht="33.950000000000003" customHeight="1">
      <c r="B426" s="445">
        <f t="shared" si="5"/>
        <v>374</v>
      </c>
      <c r="C426" s="571"/>
      <c r="D426" s="572"/>
      <c r="E426" s="572"/>
      <c r="F426" s="572"/>
      <c r="G426" s="572"/>
      <c r="H426" s="572"/>
      <c r="I426" s="572"/>
      <c r="J426" s="572"/>
      <c r="K426" s="572"/>
      <c r="L426" s="573"/>
      <c r="M426" s="580"/>
      <c r="N426" s="580"/>
      <c r="O426" s="580"/>
      <c r="P426" s="580"/>
      <c r="Q426" s="580"/>
      <c r="R426" s="577"/>
      <c r="S426" s="578"/>
      <c r="T426" s="578"/>
      <c r="U426" s="578"/>
      <c r="V426" s="579"/>
      <c r="W426" s="74"/>
      <c r="X426" s="4"/>
      <c r="Y426" s="5"/>
    </row>
    <row r="427" spans="2:25" ht="33.950000000000003" customHeight="1">
      <c r="B427" s="445">
        <f t="shared" si="5"/>
        <v>375</v>
      </c>
      <c r="C427" s="571"/>
      <c r="D427" s="572"/>
      <c r="E427" s="572"/>
      <c r="F427" s="572"/>
      <c r="G427" s="572"/>
      <c r="H427" s="572"/>
      <c r="I427" s="572"/>
      <c r="J427" s="572"/>
      <c r="K427" s="572"/>
      <c r="L427" s="573"/>
      <c r="M427" s="580"/>
      <c r="N427" s="580"/>
      <c r="O427" s="580"/>
      <c r="P427" s="580"/>
      <c r="Q427" s="580"/>
      <c r="R427" s="577"/>
      <c r="S427" s="578"/>
      <c r="T427" s="578"/>
      <c r="U427" s="578"/>
      <c r="V427" s="579"/>
      <c r="W427" s="74"/>
      <c r="X427" s="4"/>
      <c r="Y427" s="5"/>
    </row>
    <row r="428" spans="2:25" ht="33.950000000000003" customHeight="1">
      <c r="B428" s="445">
        <f t="shared" si="5"/>
        <v>376</v>
      </c>
      <c r="C428" s="571"/>
      <c r="D428" s="572"/>
      <c r="E428" s="572"/>
      <c r="F428" s="572"/>
      <c r="G428" s="572"/>
      <c r="H428" s="572"/>
      <c r="I428" s="572"/>
      <c r="J428" s="572"/>
      <c r="K428" s="572"/>
      <c r="L428" s="573"/>
      <c r="M428" s="580"/>
      <c r="N428" s="580"/>
      <c r="O428" s="580"/>
      <c r="P428" s="580"/>
      <c r="Q428" s="580"/>
      <c r="R428" s="577"/>
      <c r="S428" s="578"/>
      <c r="T428" s="578"/>
      <c r="U428" s="578"/>
      <c r="V428" s="579"/>
      <c r="W428" s="74"/>
      <c r="X428" s="4"/>
      <c r="Y428" s="5"/>
    </row>
    <row r="429" spans="2:25" ht="33.950000000000003" customHeight="1">
      <c r="B429" s="445">
        <f t="shared" si="5"/>
        <v>377</v>
      </c>
      <c r="C429" s="571"/>
      <c r="D429" s="572"/>
      <c r="E429" s="572"/>
      <c r="F429" s="572"/>
      <c r="G429" s="572"/>
      <c r="H429" s="572"/>
      <c r="I429" s="572"/>
      <c r="J429" s="572"/>
      <c r="K429" s="572"/>
      <c r="L429" s="573"/>
      <c r="M429" s="580"/>
      <c r="N429" s="580"/>
      <c r="O429" s="580"/>
      <c r="P429" s="580"/>
      <c r="Q429" s="580"/>
      <c r="R429" s="577"/>
      <c r="S429" s="578"/>
      <c r="T429" s="578"/>
      <c r="U429" s="578"/>
      <c r="V429" s="579"/>
      <c r="W429" s="74"/>
      <c r="X429" s="4"/>
      <c r="Y429" s="5"/>
    </row>
    <row r="430" spans="2:25" ht="33.950000000000003" customHeight="1">
      <c r="B430" s="445">
        <f t="shared" si="5"/>
        <v>378</v>
      </c>
      <c r="C430" s="571"/>
      <c r="D430" s="572"/>
      <c r="E430" s="572"/>
      <c r="F430" s="572"/>
      <c r="G430" s="572"/>
      <c r="H430" s="572"/>
      <c r="I430" s="572"/>
      <c r="J430" s="572"/>
      <c r="K430" s="572"/>
      <c r="L430" s="573"/>
      <c r="M430" s="580"/>
      <c r="N430" s="580"/>
      <c r="O430" s="580"/>
      <c r="P430" s="580"/>
      <c r="Q430" s="580"/>
      <c r="R430" s="577"/>
      <c r="S430" s="578"/>
      <c r="T430" s="578"/>
      <c r="U430" s="578"/>
      <c r="V430" s="579"/>
      <c r="W430" s="74"/>
      <c r="X430" s="4"/>
      <c r="Y430" s="5"/>
    </row>
    <row r="431" spans="2:25" ht="33.950000000000003" customHeight="1">
      <c r="B431" s="445">
        <f t="shared" si="5"/>
        <v>379</v>
      </c>
      <c r="C431" s="571"/>
      <c r="D431" s="572"/>
      <c r="E431" s="572"/>
      <c r="F431" s="572"/>
      <c r="G431" s="572"/>
      <c r="H431" s="572"/>
      <c r="I431" s="572"/>
      <c r="J431" s="572"/>
      <c r="K431" s="572"/>
      <c r="L431" s="573"/>
      <c r="M431" s="580"/>
      <c r="N431" s="580"/>
      <c r="O431" s="580"/>
      <c r="P431" s="580"/>
      <c r="Q431" s="580"/>
      <c r="R431" s="577"/>
      <c r="S431" s="578"/>
      <c r="T431" s="578"/>
      <c r="U431" s="578"/>
      <c r="V431" s="579"/>
      <c r="W431" s="74"/>
      <c r="X431" s="4"/>
      <c r="Y431" s="5"/>
    </row>
    <row r="432" spans="2:25" ht="33.950000000000003" customHeight="1">
      <c r="B432" s="445">
        <f t="shared" si="5"/>
        <v>380</v>
      </c>
      <c r="C432" s="571"/>
      <c r="D432" s="572"/>
      <c r="E432" s="572"/>
      <c r="F432" s="572"/>
      <c r="G432" s="572"/>
      <c r="H432" s="572"/>
      <c r="I432" s="572"/>
      <c r="J432" s="572"/>
      <c r="K432" s="572"/>
      <c r="L432" s="573"/>
      <c r="M432" s="580"/>
      <c r="N432" s="580"/>
      <c r="O432" s="580"/>
      <c r="P432" s="580"/>
      <c r="Q432" s="580"/>
      <c r="R432" s="577"/>
      <c r="S432" s="578"/>
      <c r="T432" s="578"/>
      <c r="U432" s="578"/>
      <c r="V432" s="579"/>
      <c r="W432" s="74"/>
      <c r="X432" s="4"/>
      <c r="Y432" s="5"/>
    </row>
    <row r="433" spans="2:25" ht="33.950000000000003" customHeight="1">
      <c r="B433" s="445">
        <f t="shared" si="5"/>
        <v>381</v>
      </c>
      <c r="C433" s="571"/>
      <c r="D433" s="572"/>
      <c r="E433" s="572"/>
      <c r="F433" s="572"/>
      <c r="G433" s="572"/>
      <c r="H433" s="572"/>
      <c r="I433" s="572"/>
      <c r="J433" s="572"/>
      <c r="K433" s="572"/>
      <c r="L433" s="573"/>
      <c r="M433" s="580"/>
      <c r="N433" s="580"/>
      <c r="O433" s="580"/>
      <c r="P433" s="580"/>
      <c r="Q433" s="580"/>
      <c r="R433" s="577"/>
      <c r="S433" s="578"/>
      <c r="T433" s="578"/>
      <c r="U433" s="578"/>
      <c r="V433" s="579"/>
      <c r="W433" s="74"/>
      <c r="X433" s="4"/>
      <c r="Y433" s="5"/>
    </row>
    <row r="434" spans="2:25" ht="33.950000000000003" customHeight="1">
      <c r="B434" s="445">
        <f t="shared" si="5"/>
        <v>382</v>
      </c>
      <c r="C434" s="571"/>
      <c r="D434" s="572"/>
      <c r="E434" s="572"/>
      <c r="F434" s="572"/>
      <c r="G434" s="572"/>
      <c r="H434" s="572"/>
      <c r="I434" s="572"/>
      <c r="J434" s="572"/>
      <c r="K434" s="572"/>
      <c r="L434" s="573"/>
      <c r="M434" s="580"/>
      <c r="N434" s="580"/>
      <c r="O434" s="580"/>
      <c r="P434" s="580"/>
      <c r="Q434" s="580"/>
      <c r="R434" s="577"/>
      <c r="S434" s="578"/>
      <c r="T434" s="578"/>
      <c r="U434" s="578"/>
      <c r="V434" s="579"/>
      <c r="W434" s="74"/>
      <c r="X434" s="4"/>
      <c r="Y434" s="5"/>
    </row>
    <row r="435" spans="2:25" ht="33.950000000000003" customHeight="1">
      <c r="B435" s="445">
        <f t="shared" si="5"/>
        <v>383</v>
      </c>
      <c r="C435" s="571"/>
      <c r="D435" s="572"/>
      <c r="E435" s="572"/>
      <c r="F435" s="572"/>
      <c r="G435" s="572"/>
      <c r="H435" s="572"/>
      <c r="I435" s="572"/>
      <c r="J435" s="572"/>
      <c r="K435" s="572"/>
      <c r="L435" s="573"/>
      <c r="M435" s="580"/>
      <c r="N435" s="580"/>
      <c r="O435" s="580"/>
      <c r="P435" s="580"/>
      <c r="Q435" s="580"/>
      <c r="R435" s="577"/>
      <c r="S435" s="578"/>
      <c r="T435" s="578"/>
      <c r="U435" s="578"/>
      <c r="V435" s="579"/>
      <c r="W435" s="74"/>
      <c r="X435" s="4"/>
      <c r="Y435" s="5"/>
    </row>
    <row r="436" spans="2:25" ht="33.950000000000003" customHeight="1">
      <c r="B436" s="445">
        <f t="shared" si="5"/>
        <v>384</v>
      </c>
      <c r="C436" s="571"/>
      <c r="D436" s="572"/>
      <c r="E436" s="572"/>
      <c r="F436" s="572"/>
      <c r="G436" s="572"/>
      <c r="H436" s="572"/>
      <c r="I436" s="572"/>
      <c r="J436" s="572"/>
      <c r="K436" s="572"/>
      <c r="L436" s="573"/>
      <c r="M436" s="580"/>
      <c r="N436" s="580"/>
      <c r="O436" s="580"/>
      <c r="P436" s="580"/>
      <c r="Q436" s="580"/>
      <c r="R436" s="577"/>
      <c r="S436" s="578"/>
      <c r="T436" s="578"/>
      <c r="U436" s="578"/>
      <c r="V436" s="579"/>
      <c r="W436" s="74"/>
      <c r="X436" s="4"/>
      <c r="Y436" s="5"/>
    </row>
    <row r="437" spans="2:25" ht="33.950000000000003" customHeight="1">
      <c r="B437" s="445">
        <f t="shared" si="5"/>
        <v>385</v>
      </c>
      <c r="C437" s="571"/>
      <c r="D437" s="572"/>
      <c r="E437" s="572"/>
      <c r="F437" s="572"/>
      <c r="G437" s="572"/>
      <c r="H437" s="572"/>
      <c r="I437" s="572"/>
      <c r="J437" s="572"/>
      <c r="K437" s="572"/>
      <c r="L437" s="573"/>
      <c r="M437" s="580"/>
      <c r="N437" s="580"/>
      <c r="O437" s="580"/>
      <c r="P437" s="580"/>
      <c r="Q437" s="580"/>
      <c r="R437" s="577"/>
      <c r="S437" s="578"/>
      <c r="T437" s="578"/>
      <c r="U437" s="578"/>
      <c r="V437" s="579"/>
      <c r="W437" s="74"/>
      <c r="X437" s="4"/>
      <c r="Y437" s="5"/>
    </row>
    <row r="438" spans="2:25" ht="33.950000000000003" customHeight="1">
      <c r="B438" s="445">
        <f t="shared" si="5"/>
        <v>386</v>
      </c>
      <c r="C438" s="571"/>
      <c r="D438" s="572"/>
      <c r="E438" s="572"/>
      <c r="F438" s="572"/>
      <c r="G438" s="572"/>
      <c r="H438" s="572"/>
      <c r="I438" s="572"/>
      <c r="J438" s="572"/>
      <c r="K438" s="572"/>
      <c r="L438" s="573"/>
      <c r="M438" s="580"/>
      <c r="N438" s="580"/>
      <c r="O438" s="580"/>
      <c r="P438" s="580"/>
      <c r="Q438" s="580"/>
      <c r="R438" s="577"/>
      <c r="S438" s="578"/>
      <c r="T438" s="578"/>
      <c r="U438" s="578"/>
      <c r="V438" s="579"/>
      <c r="W438" s="74"/>
      <c r="X438" s="4"/>
      <c r="Y438" s="5"/>
    </row>
    <row r="439" spans="2:25" ht="33.950000000000003" customHeight="1">
      <c r="B439" s="445">
        <f t="shared" ref="B439:B502" si="6">B438+1</f>
        <v>387</v>
      </c>
      <c r="C439" s="571"/>
      <c r="D439" s="572"/>
      <c r="E439" s="572"/>
      <c r="F439" s="572"/>
      <c r="G439" s="572"/>
      <c r="H439" s="572"/>
      <c r="I439" s="572"/>
      <c r="J439" s="572"/>
      <c r="K439" s="572"/>
      <c r="L439" s="573"/>
      <c r="M439" s="580"/>
      <c r="N439" s="580"/>
      <c r="O439" s="580"/>
      <c r="P439" s="580"/>
      <c r="Q439" s="580"/>
      <c r="R439" s="577"/>
      <c r="S439" s="578"/>
      <c r="T439" s="578"/>
      <c r="U439" s="578"/>
      <c r="V439" s="579"/>
      <c r="W439" s="74"/>
      <c r="X439" s="4"/>
      <c r="Y439" s="5"/>
    </row>
    <row r="440" spans="2:25" ht="33.950000000000003" customHeight="1">
      <c r="B440" s="445">
        <f t="shared" si="6"/>
        <v>388</v>
      </c>
      <c r="C440" s="571"/>
      <c r="D440" s="572"/>
      <c r="E440" s="572"/>
      <c r="F440" s="572"/>
      <c r="G440" s="572"/>
      <c r="H440" s="572"/>
      <c r="I440" s="572"/>
      <c r="J440" s="572"/>
      <c r="K440" s="572"/>
      <c r="L440" s="573"/>
      <c r="M440" s="580"/>
      <c r="N440" s="580"/>
      <c r="O440" s="580"/>
      <c r="P440" s="580"/>
      <c r="Q440" s="580"/>
      <c r="R440" s="577"/>
      <c r="S440" s="578"/>
      <c r="T440" s="578"/>
      <c r="U440" s="578"/>
      <c r="V440" s="579"/>
      <c r="W440" s="74"/>
      <c r="X440" s="4"/>
      <c r="Y440" s="5"/>
    </row>
    <row r="441" spans="2:25" ht="33.950000000000003" customHeight="1">
      <c r="B441" s="445">
        <f t="shared" si="6"/>
        <v>389</v>
      </c>
      <c r="C441" s="571"/>
      <c r="D441" s="572"/>
      <c r="E441" s="572"/>
      <c r="F441" s="572"/>
      <c r="G441" s="572"/>
      <c r="H441" s="572"/>
      <c r="I441" s="572"/>
      <c r="J441" s="572"/>
      <c r="K441" s="572"/>
      <c r="L441" s="573"/>
      <c r="M441" s="580"/>
      <c r="N441" s="580"/>
      <c r="O441" s="580"/>
      <c r="P441" s="580"/>
      <c r="Q441" s="580"/>
      <c r="R441" s="577"/>
      <c r="S441" s="578"/>
      <c r="T441" s="578"/>
      <c r="U441" s="578"/>
      <c r="V441" s="579"/>
      <c r="W441" s="74"/>
      <c r="X441" s="4"/>
      <c r="Y441" s="5"/>
    </row>
    <row r="442" spans="2:25" ht="33.950000000000003" customHeight="1">
      <c r="B442" s="445">
        <f t="shared" si="6"/>
        <v>390</v>
      </c>
      <c r="C442" s="571"/>
      <c r="D442" s="572"/>
      <c r="E442" s="572"/>
      <c r="F442" s="572"/>
      <c r="G442" s="572"/>
      <c r="H442" s="572"/>
      <c r="I442" s="572"/>
      <c r="J442" s="572"/>
      <c r="K442" s="572"/>
      <c r="L442" s="573"/>
      <c r="M442" s="580"/>
      <c r="N442" s="580"/>
      <c r="O442" s="580"/>
      <c r="P442" s="580"/>
      <c r="Q442" s="580"/>
      <c r="R442" s="577"/>
      <c r="S442" s="578"/>
      <c r="T442" s="578"/>
      <c r="U442" s="578"/>
      <c r="V442" s="579"/>
      <c r="W442" s="74"/>
      <c r="X442" s="4"/>
      <c r="Y442" s="5"/>
    </row>
    <row r="443" spans="2:25" ht="33.950000000000003" customHeight="1">
      <c r="B443" s="445">
        <f t="shared" si="6"/>
        <v>391</v>
      </c>
      <c r="C443" s="571"/>
      <c r="D443" s="572"/>
      <c r="E443" s="572"/>
      <c r="F443" s="572"/>
      <c r="G443" s="572"/>
      <c r="H443" s="572"/>
      <c r="I443" s="572"/>
      <c r="J443" s="572"/>
      <c r="K443" s="572"/>
      <c r="L443" s="573"/>
      <c r="M443" s="580"/>
      <c r="N443" s="580"/>
      <c r="O443" s="580"/>
      <c r="P443" s="580"/>
      <c r="Q443" s="580"/>
      <c r="R443" s="577"/>
      <c r="S443" s="578"/>
      <c r="T443" s="578"/>
      <c r="U443" s="578"/>
      <c r="V443" s="579"/>
      <c r="W443" s="74"/>
      <c r="X443" s="4"/>
      <c r="Y443" s="5"/>
    </row>
    <row r="444" spans="2:25" ht="33.950000000000003" customHeight="1">
      <c r="B444" s="445">
        <f t="shared" si="6"/>
        <v>392</v>
      </c>
      <c r="C444" s="571"/>
      <c r="D444" s="572"/>
      <c r="E444" s="572"/>
      <c r="F444" s="572"/>
      <c r="G444" s="572"/>
      <c r="H444" s="572"/>
      <c r="I444" s="572"/>
      <c r="J444" s="572"/>
      <c r="K444" s="572"/>
      <c r="L444" s="573"/>
      <c r="M444" s="580"/>
      <c r="N444" s="580"/>
      <c r="O444" s="580"/>
      <c r="P444" s="580"/>
      <c r="Q444" s="580"/>
      <c r="R444" s="577"/>
      <c r="S444" s="578"/>
      <c r="T444" s="578"/>
      <c r="U444" s="578"/>
      <c r="V444" s="579"/>
      <c r="W444" s="74"/>
      <c r="X444" s="4"/>
      <c r="Y444" s="5"/>
    </row>
    <row r="445" spans="2:25" ht="33.950000000000003" customHeight="1">
      <c r="B445" s="445">
        <f t="shared" si="6"/>
        <v>393</v>
      </c>
      <c r="C445" s="571"/>
      <c r="D445" s="572"/>
      <c r="E445" s="572"/>
      <c r="F445" s="572"/>
      <c r="G445" s="572"/>
      <c r="H445" s="572"/>
      <c r="I445" s="572"/>
      <c r="J445" s="572"/>
      <c r="K445" s="572"/>
      <c r="L445" s="573"/>
      <c r="M445" s="580"/>
      <c r="N445" s="580"/>
      <c r="O445" s="580"/>
      <c r="P445" s="580"/>
      <c r="Q445" s="580"/>
      <c r="R445" s="577"/>
      <c r="S445" s="578"/>
      <c r="T445" s="578"/>
      <c r="U445" s="578"/>
      <c r="V445" s="579"/>
      <c r="W445" s="74"/>
      <c r="X445" s="4"/>
      <c r="Y445" s="5"/>
    </row>
    <row r="446" spans="2:25" ht="33.950000000000003" customHeight="1">
      <c r="B446" s="445">
        <f t="shared" si="6"/>
        <v>394</v>
      </c>
      <c r="C446" s="571"/>
      <c r="D446" s="572"/>
      <c r="E446" s="572"/>
      <c r="F446" s="572"/>
      <c r="G446" s="572"/>
      <c r="H446" s="572"/>
      <c r="I446" s="572"/>
      <c r="J446" s="572"/>
      <c r="K446" s="572"/>
      <c r="L446" s="573"/>
      <c r="M446" s="580"/>
      <c r="N446" s="580"/>
      <c r="O446" s="580"/>
      <c r="P446" s="580"/>
      <c r="Q446" s="580"/>
      <c r="R446" s="577"/>
      <c r="S446" s="578"/>
      <c r="T446" s="578"/>
      <c r="U446" s="578"/>
      <c r="V446" s="579"/>
      <c r="W446" s="74"/>
      <c r="X446" s="4"/>
      <c r="Y446" s="5"/>
    </row>
    <row r="447" spans="2:25" ht="33.950000000000003" customHeight="1">
      <c r="B447" s="445">
        <f t="shared" si="6"/>
        <v>395</v>
      </c>
      <c r="C447" s="571"/>
      <c r="D447" s="572"/>
      <c r="E447" s="572"/>
      <c r="F447" s="572"/>
      <c r="G447" s="572"/>
      <c r="H447" s="572"/>
      <c r="I447" s="572"/>
      <c r="J447" s="572"/>
      <c r="K447" s="572"/>
      <c r="L447" s="573"/>
      <c r="M447" s="580"/>
      <c r="N447" s="580"/>
      <c r="O447" s="580"/>
      <c r="P447" s="580"/>
      <c r="Q447" s="580"/>
      <c r="R447" s="577"/>
      <c r="S447" s="578"/>
      <c r="T447" s="578"/>
      <c r="U447" s="578"/>
      <c r="V447" s="579"/>
      <c r="W447" s="74"/>
      <c r="X447" s="4"/>
      <c r="Y447" s="5"/>
    </row>
    <row r="448" spans="2:25" ht="33.950000000000003" customHeight="1">
      <c r="B448" s="445">
        <f t="shared" si="6"/>
        <v>396</v>
      </c>
      <c r="C448" s="571"/>
      <c r="D448" s="572"/>
      <c r="E448" s="572"/>
      <c r="F448" s="572"/>
      <c r="G448" s="572"/>
      <c r="H448" s="572"/>
      <c r="I448" s="572"/>
      <c r="J448" s="572"/>
      <c r="K448" s="572"/>
      <c r="L448" s="573"/>
      <c r="M448" s="580"/>
      <c r="N448" s="580"/>
      <c r="O448" s="580"/>
      <c r="P448" s="580"/>
      <c r="Q448" s="580"/>
      <c r="R448" s="577"/>
      <c r="S448" s="578"/>
      <c r="T448" s="578"/>
      <c r="U448" s="578"/>
      <c r="V448" s="579"/>
      <c r="W448" s="74"/>
      <c r="X448" s="4"/>
      <c r="Y448" s="5"/>
    </row>
    <row r="449" spans="2:25" ht="33.950000000000003" customHeight="1">
      <c r="B449" s="445">
        <f t="shared" si="6"/>
        <v>397</v>
      </c>
      <c r="C449" s="571"/>
      <c r="D449" s="572"/>
      <c r="E449" s="572"/>
      <c r="F449" s="572"/>
      <c r="G449" s="572"/>
      <c r="H449" s="572"/>
      <c r="I449" s="572"/>
      <c r="J449" s="572"/>
      <c r="K449" s="572"/>
      <c r="L449" s="573"/>
      <c r="M449" s="580"/>
      <c r="N449" s="580"/>
      <c r="O449" s="580"/>
      <c r="P449" s="580"/>
      <c r="Q449" s="580"/>
      <c r="R449" s="577"/>
      <c r="S449" s="578"/>
      <c r="T449" s="578"/>
      <c r="U449" s="578"/>
      <c r="V449" s="579"/>
      <c r="W449" s="74"/>
      <c r="X449" s="4"/>
      <c r="Y449" s="5"/>
    </row>
    <row r="450" spans="2:25" ht="33.950000000000003" customHeight="1">
      <c r="B450" s="445">
        <f t="shared" si="6"/>
        <v>398</v>
      </c>
      <c r="C450" s="571"/>
      <c r="D450" s="572"/>
      <c r="E450" s="572"/>
      <c r="F450" s="572"/>
      <c r="G450" s="572"/>
      <c r="H450" s="572"/>
      <c r="I450" s="572"/>
      <c r="J450" s="572"/>
      <c r="K450" s="572"/>
      <c r="L450" s="573"/>
      <c r="M450" s="580"/>
      <c r="N450" s="580"/>
      <c r="O450" s="580"/>
      <c r="P450" s="580"/>
      <c r="Q450" s="580"/>
      <c r="R450" s="577"/>
      <c r="S450" s="578"/>
      <c r="T450" s="578"/>
      <c r="U450" s="578"/>
      <c r="V450" s="579"/>
      <c r="W450" s="74"/>
      <c r="X450" s="4"/>
      <c r="Y450" s="5"/>
    </row>
    <row r="451" spans="2:25" ht="33.950000000000003" customHeight="1">
      <c r="B451" s="445">
        <f t="shared" si="6"/>
        <v>399</v>
      </c>
      <c r="C451" s="571"/>
      <c r="D451" s="572"/>
      <c r="E451" s="572"/>
      <c r="F451" s="572"/>
      <c r="G451" s="572"/>
      <c r="H451" s="572"/>
      <c r="I451" s="572"/>
      <c r="J451" s="572"/>
      <c r="K451" s="572"/>
      <c r="L451" s="573"/>
      <c r="M451" s="580"/>
      <c r="N451" s="580"/>
      <c r="O451" s="580"/>
      <c r="P451" s="580"/>
      <c r="Q451" s="580"/>
      <c r="R451" s="577"/>
      <c r="S451" s="578"/>
      <c r="T451" s="578"/>
      <c r="U451" s="578"/>
      <c r="V451" s="579"/>
      <c r="W451" s="74"/>
      <c r="X451" s="4"/>
      <c r="Y451" s="5"/>
    </row>
    <row r="452" spans="2:25" ht="33.950000000000003" customHeight="1">
      <c r="B452" s="445">
        <f t="shared" si="6"/>
        <v>400</v>
      </c>
      <c r="C452" s="571"/>
      <c r="D452" s="572"/>
      <c r="E452" s="572"/>
      <c r="F452" s="572"/>
      <c r="G452" s="572"/>
      <c r="H452" s="572"/>
      <c r="I452" s="572"/>
      <c r="J452" s="572"/>
      <c r="K452" s="572"/>
      <c r="L452" s="573"/>
      <c r="M452" s="580"/>
      <c r="N452" s="580"/>
      <c r="O452" s="580"/>
      <c r="P452" s="580"/>
      <c r="Q452" s="580"/>
      <c r="R452" s="577"/>
      <c r="S452" s="578"/>
      <c r="T452" s="578"/>
      <c r="U452" s="578"/>
      <c r="V452" s="579"/>
      <c r="W452" s="74"/>
      <c r="X452" s="4"/>
      <c r="Y452" s="5"/>
    </row>
    <row r="453" spans="2:25" ht="33.950000000000003" customHeight="1">
      <c r="B453" s="445">
        <f t="shared" si="6"/>
        <v>401</v>
      </c>
      <c r="C453" s="571"/>
      <c r="D453" s="572"/>
      <c r="E453" s="572"/>
      <c r="F453" s="572"/>
      <c r="G453" s="572"/>
      <c r="H453" s="572"/>
      <c r="I453" s="572"/>
      <c r="J453" s="572"/>
      <c r="K453" s="572"/>
      <c r="L453" s="573"/>
      <c r="M453" s="580"/>
      <c r="N453" s="580"/>
      <c r="O453" s="580"/>
      <c r="P453" s="580"/>
      <c r="Q453" s="580"/>
      <c r="R453" s="577"/>
      <c r="S453" s="578"/>
      <c r="T453" s="578"/>
      <c r="U453" s="578"/>
      <c r="V453" s="579"/>
      <c r="W453" s="74"/>
      <c r="X453" s="4"/>
      <c r="Y453" s="5"/>
    </row>
    <row r="454" spans="2:25" ht="33.950000000000003" customHeight="1">
      <c r="B454" s="445">
        <f t="shared" si="6"/>
        <v>402</v>
      </c>
      <c r="C454" s="571"/>
      <c r="D454" s="572"/>
      <c r="E454" s="572"/>
      <c r="F454" s="572"/>
      <c r="G454" s="572"/>
      <c r="H454" s="572"/>
      <c r="I454" s="572"/>
      <c r="J454" s="572"/>
      <c r="K454" s="572"/>
      <c r="L454" s="573"/>
      <c r="M454" s="580"/>
      <c r="N454" s="580"/>
      <c r="O454" s="580"/>
      <c r="P454" s="580"/>
      <c r="Q454" s="580"/>
      <c r="R454" s="577"/>
      <c r="S454" s="578"/>
      <c r="T454" s="578"/>
      <c r="U454" s="578"/>
      <c r="V454" s="579"/>
      <c r="W454" s="74"/>
      <c r="X454" s="4"/>
      <c r="Y454" s="5"/>
    </row>
    <row r="455" spans="2:25" ht="33.950000000000003" customHeight="1">
      <c r="B455" s="445">
        <f t="shared" si="6"/>
        <v>403</v>
      </c>
      <c r="C455" s="571"/>
      <c r="D455" s="572"/>
      <c r="E455" s="572"/>
      <c r="F455" s="572"/>
      <c r="G455" s="572"/>
      <c r="H455" s="572"/>
      <c r="I455" s="572"/>
      <c r="J455" s="572"/>
      <c r="K455" s="572"/>
      <c r="L455" s="573"/>
      <c r="M455" s="580"/>
      <c r="N455" s="580"/>
      <c r="O455" s="580"/>
      <c r="P455" s="580"/>
      <c r="Q455" s="580"/>
      <c r="R455" s="577"/>
      <c r="S455" s="578"/>
      <c r="T455" s="578"/>
      <c r="U455" s="578"/>
      <c r="V455" s="579"/>
      <c r="W455" s="74"/>
      <c r="X455" s="4"/>
      <c r="Y455" s="5"/>
    </row>
    <row r="456" spans="2:25" ht="33.950000000000003" customHeight="1">
      <c r="B456" s="445">
        <f t="shared" si="6"/>
        <v>404</v>
      </c>
      <c r="C456" s="571"/>
      <c r="D456" s="572"/>
      <c r="E456" s="572"/>
      <c r="F456" s="572"/>
      <c r="G456" s="572"/>
      <c r="H456" s="572"/>
      <c r="I456" s="572"/>
      <c r="J456" s="572"/>
      <c r="K456" s="572"/>
      <c r="L456" s="573"/>
      <c r="M456" s="580"/>
      <c r="N456" s="580"/>
      <c r="O456" s="580"/>
      <c r="P456" s="580"/>
      <c r="Q456" s="580"/>
      <c r="R456" s="577"/>
      <c r="S456" s="578"/>
      <c r="T456" s="578"/>
      <c r="U456" s="578"/>
      <c r="V456" s="579"/>
      <c r="W456" s="74"/>
      <c r="X456" s="4"/>
      <c r="Y456" s="5"/>
    </row>
    <row r="457" spans="2:25" ht="33.950000000000003" customHeight="1">
      <c r="B457" s="445">
        <f t="shared" si="6"/>
        <v>405</v>
      </c>
      <c r="C457" s="571"/>
      <c r="D457" s="572"/>
      <c r="E457" s="572"/>
      <c r="F457" s="572"/>
      <c r="G457" s="572"/>
      <c r="H457" s="572"/>
      <c r="I457" s="572"/>
      <c r="J457" s="572"/>
      <c r="K457" s="572"/>
      <c r="L457" s="573"/>
      <c r="M457" s="580"/>
      <c r="N457" s="580"/>
      <c r="O457" s="580"/>
      <c r="P457" s="580"/>
      <c r="Q457" s="580"/>
      <c r="R457" s="577"/>
      <c r="S457" s="578"/>
      <c r="T457" s="578"/>
      <c r="U457" s="578"/>
      <c r="V457" s="579"/>
      <c r="W457" s="74"/>
      <c r="X457" s="4"/>
      <c r="Y457" s="5"/>
    </row>
    <row r="458" spans="2:25" ht="33.950000000000003" customHeight="1">
      <c r="B458" s="445">
        <f t="shared" si="6"/>
        <v>406</v>
      </c>
      <c r="C458" s="571"/>
      <c r="D458" s="572"/>
      <c r="E458" s="572"/>
      <c r="F458" s="572"/>
      <c r="G458" s="572"/>
      <c r="H458" s="572"/>
      <c r="I458" s="572"/>
      <c r="J458" s="572"/>
      <c r="K458" s="572"/>
      <c r="L458" s="573"/>
      <c r="M458" s="580"/>
      <c r="N458" s="580"/>
      <c r="O458" s="580"/>
      <c r="P458" s="580"/>
      <c r="Q458" s="580"/>
      <c r="R458" s="577"/>
      <c r="S458" s="578"/>
      <c r="T458" s="578"/>
      <c r="U458" s="578"/>
      <c r="V458" s="579"/>
      <c r="W458" s="74"/>
      <c r="X458" s="4"/>
      <c r="Y458" s="5"/>
    </row>
    <row r="459" spans="2:25" ht="33.950000000000003" customHeight="1">
      <c r="B459" s="445">
        <f t="shared" si="6"/>
        <v>407</v>
      </c>
      <c r="C459" s="571"/>
      <c r="D459" s="572"/>
      <c r="E459" s="572"/>
      <c r="F459" s="572"/>
      <c r="G459" s="572"/>
      <c r="H459" s="572"/>
      <c r="I459" s="572"/>
      <c r="J459" s="572"/>
      <c r="K459" s="572"/>
      <c r="L459" s="573"/>
      <c r="M459" s="580"/>
      <c r="N459" s="580"/>
      <c r="O459" s="580"/>
      <c r="P459" s="580"/>
      <c r="Q459" s="580"/>
      <c r="R459" s="577"/>
      <c r="S459" s="578"/>
      <c r="T459" s="578"/>
      <c r="U459" s="578"/>
      <c r="V459" s="579"/>
      <c r="W459" s="74"/>
      <c r="X459" s="4"/>
      <c r="Y459" s="5"/>
    </row>
    <row r="460" spans="2:25" ht="33.950000000000003" customHeight="1">
      <c r="B460" s="445">
        <f t="shared" si="6"/>
        <v>408</v>
      </c>
      <c r="C460" s="571"/>
      <c r="D460" s="572"/>
      <c r="E460" s="572"/>
      <c r="F460" s="572"/>
      <c r="G460" s="572"/>
      <c r="H460" s="572"/>
      <c r="I460" s="572"/>
      <c r="J460" s="572"/>
      <c r="K460" s="572"/>
      <c r="L460" s="573"/>
      <c r="M460" s="580"/>
      <c r="N460" s="580"/>
      <c r="O460" s="580"/>
      <c r="P460" s="580"/>
      <c r="Q460" s="580"/>
      <c r="R460" s="577"/>
      <c r="S460" s="578"/>
      <c r="T460" s="578"/>
      <c r="U460" s="578"/>
      <c r="V460" s="579"/>
      <c r="W460" s="74"/>
      <c r="X460" s="4"/>
      <c r="Y460" s="5"/>
    </row>
    <row r="461" spans="2:25" ht="33.950000000000003" customHeight="1">
      <c r="B461" s="445">
        <f t="shared" si="6"/>
        <v>409</v>
      </c>
      <c r="C461" s="571"/>
      <c r="D461" s="572"/>
      <c r="E461" s="572"/>
      <c r="F461" s="572"/>
      <c r="G461" s="572"/>
      <c r="H461" s="572"/>
      <c r="I461" s="572"/>
      <c r="J461" s="572"/>
      <c r="K461" s="572"/>
      <c r="L461" s="573"/>
      <c r="M461" s="580"/>
      <c r="N461" s="580"/>
      <c r="O461" s="580"/>
      <c r="P461" s="580"/>
      <c r="Q461" s="580"/>
      <c r="R461" s="577"/>
      <c r="S461" s="578"/>
      <c r="T461" s="578"/>
      <c r="U461" s="578"/>
      <c r="V461" s="579"/>
      <c r="W461" s="74"/>
      <c r="X461" s="4"/>
      <c r="Y461" s="5"/>
    </row>
    <row r="462" spans="2:25" ht="33.950000000000003" customHeight="1">
      <c r="B462" s="445">
        <f t="shared" si="6"/>
        <v>410</v>
      </c>
      <c r="C462" s="571"/>
      <c r="D462" s="572"/>
      <c r="E462" s="572"/>
      <c r="F462" s="572"/>
      <c r="G462" s="572"/>
      <c r="H462" s="572"/>
      <c r="I462" s="572"/>
      <c r="J462" s="572"/>
      <c r="K462" s="572"/>
      <c r="L462" s="573"/>
      <c r="M462" s="580"/>
      <c r="N462" s="580"/>
      <c r="O462" s="580"/>
      <c r="P462" s="580"/>
      <c r="Q462" s="580"/>
      <c r="R462" s="577"/>
      <c r="S462" s="578"/>
      <c r="T462" s="578"/>
      <c r="U462" s="578"/>
      <c r="V462" s="579"/>
      <c r="W462" s="74"/>
      <c r="X462" s="4"/>
      <c r="Y462" s="5"/>
    </row>
    <row r="463" spans="2:25" ht="33.950000000000003" customHeight="1">
      <c r="B463" s="445">
        <f t="shared" si="6"/>
        <v>411</v>
      </c>
      <c r="C463" s="571"/>
      <c r="D463" s="572"/>
      <c r="E463" s="572"/>
      <c r="F463" s="572"/>
      <c r="G463" s="572"/>
      <c r="H463" s="572"/>
      <c r="I463" s="572"/>
      <c r="J463" s="572"/>
      <c r="K463" s="572"/>
      <c r="L463" s="573"/>
      <c r="M463" s="580"/>
      <c r="N463" s="580"/>
      <c r="O463" s="580"/>
      <c r="P463" s="580"/>
      <c r="Q463" s="580"/>
      <c r="R463" s="577"/>
      <c r="S463" s="578"/>
      <c r="T463" s="578"/>
      <c r="U463" s="578"/>
      <c r="V463" s="579"/>
      <c r="W463" s="74"/>
      <c r="X463" s="4"/>
      <c r="Y463" s="5"/>
    </row>
    <row r="464" spans="2:25" ht="33.950000000000003" customHeight="1">
      <c r="B464" s="445">
        <f t="shared" si="6"/>
        <v>412</v>
      </c>
      <c r="C464" s="571"/>
      <c r="D464" s="572"/>
      <c r="E464" s="572"/>
      <c r="F464" s="572"/>
      <c r="G464" s="572"/>
      <c r="H464" s="572"/>
      <c r="I464" s="572"/>
      <c r="J464" s="572"/>
      <c r="K464" s="572"/>
      <c r="L464" s="573"/>
      <c r="M464" s="580"/>
      <c r="N464" s="580"/>
      <c r="O464" s="580"/>
      <c r="P464" s="580"/>
      <c r="Q464" s="580"/>
      <c r="R464" s="577"/>
      <c r="S464" s="578"/>
      <c r="T464" s="578"/>
      <c r="U464" s="578"/>
      <c r="V464" s="579"/>
      <c r="W464" s="74"/>
      <c r="X464" s="4"/>
      <c r="Y464" s="5"/>
    </row>
    <row r="465" spans="2:25" ht="33.950000000000003" customHeight="1">
      <c r="B465" s="445">
        <f t="shared" si="6"/>
        <v>413</v>
      </c>
      <c r="C465" s="571"/>
      <c r="D465" s="572"/>
      <c r="E465" s="572"/>
      <c r="F465" s="572"/>
      <c r="G465" s="572"/>
      <c r="H465" s="572"/>
      <c r="I465" s="572"/>
      <c r="J465" s="572"/>
      <c r="K465" s="572"/>
      <c r="L465" s="573"/>
      <c r="M465" s="580"/>
      <c r="N465" s="580"/>
      <c r="O465" s="580"/>
      <c r="P465" s="580"/>
      <c r="Q465" s="580"/>
      <c r="R465" s="577"/>
      <c r="S465" s="578"/>
      <c r="T465" s="578"/>
      <c r="U465" s="578"/>
      <c r="V465" s="579"/>
      <c r="W465" s="74"/>
      <c r="X465" s="4"/>
      <c r="Y465" s="5"/>
    </row>
    <row r="466" spans="2:25" ht="33.950000000000003" customHeight="1">
      <c r="B466" s="445">
        <f t="shared" si="6"/>
        <v>414</v>
      </c>
      <c r="C466" s="571"/>
      <c r="D466" s="572"/>
      <c r="E466" s="572"/>
      <c r="F466" s="572"/>
      <c r="G466" s="572"/>
      <c r="H466" s="572"/>
      <c r="I466" s="572"/>
      <c r="J466" s="572"/>
      <c r="K466" s="572"/>
      <c r="L466" s="573"/>
      <c r="M466" s="580"/>
      <c r="N466" s="580"/>
      <c r="O466" s="580"/>
      <c r="P466" s="580"/>
      <c r="Q466" s="580"/>
      <c r="R466" s="577"/>
      <c r="S466" s="578"/>
      <c r="T466" s="578"/>
      <c r="U466" s="578"/>
      <c r="V466" s="579"/>
      <c r="W466" s="74"/>
      <c r="X466" s="4"/>
      <c r="Y466" s="5"/>
    </row>
    <row r="467" spans="2:25" ht="33.950000000000003" customHeight="1">
      <c r="B467" s="445">
        <f t="shared" si="6"/>
        <v>415</v>
      </c>
      <c r="C467" s="571"/>
      <c r="D467" s="572"/>
      <c r="E467" s="572"/>
      <c r="F467" s="572"/>
      <c r="G467" s="572"/>
      <c r="H467" s="572"/>
      <c r="I467" s="572"/>
      <c r="J467" s="572"/>
      <c r="K467" s="572"/>
      <c r="L467" s="573"/>
      <c r="M467" s="580"/>
      <c r="N467" s="580"/>
      <c r="O467" s="580"/>
      <c r="P467" s="580"/>
      <c r="Q467" s="580"/>
      <c r="R467" s="577"/>
      <c r="S467" s="578"/>
      <c r="T467" s="578"/>
      <c r="U467" s="578"/>
      <c r="V467" s="579"/>
      <c r="W467" s="74"/>
      <c r="X467" s="4"/>
      <c r="Y467" s="5"/>
    </row>
    <row r="468" spans="2:25" ht="33.950000000000003" customHeight="1">
      <c r="B468" s="445">
        <f t="shared" si="6"/>
        <v>416</v>
      </c>
      <c r="C468" s="571"/>
      <c r="D468" s="572"/>
      <c r="E468" s="572"/>
      <c r="F468" s="572"/>
      <c r="G468" s="572"/>
      <c r="H468" s="572"/>
      <c r="I468" s="572"/>
      <c r="J468" s="572"/>
      <c r="K468" s="572"/>
      <c r="L468" s="573"/>
      <c r="M468" s="580"/>
      <c r="N468" s="580"/>
      <c r="O468" s="580"/>
      <c r="P468" s="580"/>
      <c r="Q468" s="580"/>
      <c r="R468" s="577"/>
      <c r="S468" s="578"/>
      <c r="T468" s="578"/>
      <c r="U468" s="578"/>
      <c r="V468" s="579"/>
      <c r="W468" s="74"/>
      <c r="X468" s="4"/>
      <c r="Y468" s="5"/>
    </row>
    <row r="469" spans="2:25" ht="33.950000000000003" customHeight="1">
      <c r="B469" s="445">
        <f t="shared" si="6"/>
        <v>417</v>
      </c>
      <c r="C469" s="571"/>
      <c r="D469" s="572"/>
      <c r="E469" s="572"/>
      <c r="F469" s="572"/>
      <c r="G469" s="572"/>
      <c r="H469" s="572"/>
      <c r="I469" s="572"/>
      <c r="J469" s="572"/>
      <c r="K469" s="572"/>
      <c r="L469" s="573"/>
      <c r="M469" s="580"/>
      <c r="N469" s="580"/>
      <c r="O469" s="580"/>
      <c r="P469" s="580"/>
      <c r="Q469" s="580"/>
      <c r="R469" s="577"/>
      <c r="S469" s="578"/>
      <c r="T469" s="578"/>
      <c r="U469" s="578"/>
      <c r="V469" s="579"/>
      <c r="W469" s="74"/>
      <c r="X469" s="4"/>
      <c r="Y469" s="5"/>
    </row>
    <row r="470" spans="2:25" ht="33.950000000000003" customHeight="1">
      <c r="B470" s="445">
        <f t="shared" si="6"/>
        <v>418</v>
      </c>
      <c r="C470" s="571"/>
      <c r="D470" s="572"/>
      <c r="E470" s="572"/>
      <c r="F470" s="572"/>
      <c r="G470" s="572"/>
      <c r="H470" s="572"/>
      <c r="I470" s="572"/>
      <c r="J470" s="572"/>
      <c r="K470" s="572"/>
      <c r="L470" s="573"/>
      <c r="M470" s="580"/>
      <c r="N470" s="580"/>
      <c r="O470" s="580"/>
      <c r="P470" s="580"/>
      <c r="Q470" s="580"/>
      <c r="R470" s="577"/>
      <c r="S470" s="578"/>
      <c r="T470" s="578"/>
      <c r="U470" s="578"/>
      <c r="V470" s="579"/>
      <c r="W470" s="74"/>
      <c r="X470" s="4"/>
      <c r="Y470" s="5"/>
    </row>
    <row r="471" spans="2:25" ht="33.950000000000003" customHeight="1">
      <c r="B471" s="445">
        <f t="shared" si="6"/>
        <v>419</v>
      </c>
      <c r="C471" s="571"/>
      <c r="D471" s="572"/>
      <c r="E471" s="572"/>
      <c r="F471" s="572"/>
      <c r="G471" s="572"/>
      <c r="H471" s="572"/>
      <c r="I471" s="572"/>
      <c r="J471" s="572"/>
      <c r="K471" s="572"/>
      <c r="L471" s="573"/>
      <c r="M471" s="580"/>
      <c r="N471" s="580"/>
      <c r="O471" s="580"/>
      <c r="P471" s="580"/>
      <c r="Q471" s="580"/>
      <c r="R471" s="577"/>
      <c r="S471" s="578"/>
      <c r="T471" s="578"/>
      <c r="U471" s="578"/>
      <c r="V471" s="579"/>
      <c r="W471" s="74"/>
      <c r="X471" s="4"/>
      <c r="Y471" s="5"/>
    </row>
    <row r="472" spans="2:25" ht="33.950000000000003" customHeight="1">
      <c r="B472" s="445">
        <f t="shared" si="6"/>
        <v>420</v>
      </c>
      <c r="C472" s="571"/>
      <c r="D472" s="572"/>
      <c r="E472" s="572"/>
      <c r="F472" s="572"/>
      <c r="G472" s="572"/>
      <c r="H472" s="572"/>
      <c r="I472" s="572"/>
      <c r="J472" s="572"/>
      <c r="K472" s="572"/>
      <c r="L472" s="573"/>
      <c r="M472" s="580"/>
      <c r="N472" s="580"/>
      <c r="O472" s="580"/>
      <c r="P472" s="580"/>
      <c r="Q472" s="580"/>
      <c r="R472" s="577"/>
      <c r="S472" s="578"/>
      <c r="T472" s="578"/>
      <c r="U472" s="578"/>
      <c r="V472" s="579"/>
      <c r="W472" s="74"/>
      <c r="X472" s="4"/>
      <c r="Y472" s="5"/>
    </row>
    <row r="473" spans="2:25" ht="33.950000000000003" customHeight="1">
      <c r="B473" s="445">
        <f t="shared" si="6"/>
        <v>421</v>
      </c>
      <c r="C473" s="571"/>
      <c r="D473" s="572"/>
      <c r="E473" s="572"/>
      <c r="F473" s="572"/>
      <c r="G473" s="572"/>
      <c r="H473" s="572"/>
      <c r="I473" s="572"/>
      <c r="J473" s="572"/>
      <c r="K473" s="572"/>
      <c r="L473" s="573"/>
      <c r="M473" s="580"/>
      <c r="N473" s="580"/>
      <c r="O473" s="580"/>
      <c r="P473" s="580"/>
      <c r="Q473" s="580"/>
      <c r="R473" s="577"/>
      <c r="S473" s="578"/>
      <c r="T473" s="578"/>
      <c r="U473" s="578"/>
      <c r="V473" s="579"/>
      <c r="W473" s="74"/>
      <c r="X473" s="4"/>
      <c r="Y473" s="5"/>
    </row>
    <row r="474" spans="2:25" ht="33.950000000000003" customHeight="1">
      <c r="B474" s="445">
        <f t="shared" si="6"/>
        <v>422</v>
      </c>
      <c r="C474" s="571"/>
      <c r="D474" s="572"/>
      <c r="E474" s="572"/>
      <c r="F474" s="572"/>
      <c r="G474" s="572"/>
      <c r="H474" s="572"/>
      <c r="I474" s="572"/>
      <c r="J474" s="572"/>
      <c r="K474" s="572"/>
      <c r="L474" s="573"/>
      <c r="M474" s="580"/>
      <c r="N474" s="580"/>
      <c r="O474" s="580"/>
      <c r="P474" s="580"/>
      <c r="Q474" s="580"/>
      <c r="R474" s="577"/>
      <c r="S474" s="578"/>
      <c r="T474" s="578"/>
      <c r="U474" s="578"/>
      <c r="V474" s="579"/>
      <c r="W474" s="74"/>
      <c r="X474" s="4"/>
      <c r="Y474" s="5"/>
    </row>
    <row r="475" spans="2:25" ht="33.950000000000003" customHeight="1">
      <c r="B475" s="445">
        <f t="shared" si="6"/>
        <v>423</v>
      </c>
      <c r="C475" s="571"/>
      <c r="D475" s="572"/>
      <c r="E475" s="572"/>
      <c r="F475" s="572"/>
      <c r="G475" s="572"/>
      <c r="H475" s="572"/>
      <c r="I475" s="572"/>
      <c r="J475" s="572"/>
      <c r="K475" s="572"/>
      <c r="L475" s="573"/>
      <c r="M475" s="580"/>
      <c r="N475" s="580"/>
      <c r="O475" s="580"/>
      <c r="P475" s="580"/>
      <c r="Q475" s="580"/>
      <c r="R475" s="577"/>
      <c r="S475" s="578"/>
      <c r="T475" s="578"/>
      <c r="U475" s="578"/>
      <c r="V475" s="579"/>
      <c r="W475" s="74"/>
      <c r="X475" s="4"/>
      <c r="Y475" s="5"/>
    </row>
    <row r="476" spans="2:25" ht="33.950000000000003" customHeight="1">
      <c r="B476" s="445">
        <f t="shared" si="6"/>
        <v>424</v>
      </c>
      <c r="C476" s="571"/>
      <c r="D476" s="572"/>
      <c r="E476" s="572"/>
      <c r="F476" s="572"/>
      <c r="G476" s="572"/>
      <c r="H476" s="572"/>
      <c r="I476" s="572"/>
      <c r="J476" s="572"/>
      <c r="K476" s="572"/>
      <c r="L476" s="573"/>
      <c r="M476" s="580"/>
      <c r="N476" s="580"/>
      <c r="O476" s="580"/>
      <c r="P476" s="580"/>
      <c r="Q476" s="580"/>
      <c r="R476" s="577"/>
      <c r="S476" s="578"/>
      <c r="T476" s="578"/>
      <c r="U476" s="578"/>
      <c r="V476" s="579"/>
      <c r="W476" s="74"/>
      <c r="X476" s="4"/>
      <c r="Y476" s="5"/>
    </row>
    <row r="477" spans="2:25" ht="33.950000000000003" customHeight="1">
      <c r="B477" s="445">
        <f t="shared" si="6"/>
        <v>425</v>
      </c>
      <c r="C477" s="571"/>
      <c r="D477" s="572"/>
      <c r="E477" s="572"/>
      <c r="F477" s="572"/>
      <c r="G477" s="572"/>
      <c r="H477" s="572"/>
      <c r="I477" s="572"/>
      <c r="J477" s="572"/>
      <c r="K477" s="572"/>
      <c r="L477" s="573"/>
      <c r="M477" s="580"/>
      <c r="N477" s="580"/>
      <c r="O477" s="580"/>
      <c r="P477" s="580"/>
      <c r="Q477" s="580"/>
      <c r="R477" s="577"/>
      <c r="S477" s="578"/>
      <c r="T477" s="578"/>
      <c r="U477" s="578"/>
      <c r="V477" s="579"/>
      <c r="W477" s="74"/>
      <c r="X477" s="4"/>
      <c r="Y477" s="5"/>
    </row>
    <row r="478" spans="2:25" ht="33.950000000000003" customHeight="1">
      <c r="B478" s="445">
        <f t="shared" si="6"/>
        <v>426</v>
      </c>
      <c r="C478" s="571"/>
      <c r="D478" s="572"/>
      <c r="E478" s="572"/>
      <c r="F478" s="572"/>
      <c r="G478" s="572"/>
      <c r="H478" s="572"/>
      <c r="I478" s="572"/>
      <c r="J478" s="572"/>
      <c r="K478" s="572"/>
      <c r="L478" s="573"/>
      <c r="M478" s="580"/>
      <c r="N478" s="580"/>
      <c r="O478" s="580"/>
      <c r="P478" s="580"/>
      <c r="Q478" s="580"/>
      <c r="R478" s="577"/>
      <c r="S478" s="578"/>
      <c r="T478" s="578"/>
      <c r="U478" s="578"/>
      <c r="V478" s="579"/>
      <c r="W478" s="74"/>
      <c r="X478" s="4"/>
      <c r="Y478" s="5"/>
    </row>
    <row r="479" spans="2:25" ht="33.950000000000003" customHeight="1">
      <c r="B479" s="445">
        <f t="shared" si="6"/>
        <v>427</v>
      </c>
      <c r="C479" s="571"/>
      <c r="D479" s="572"/>
      <c r="E479" s="572"/>
      <c r="F479" s="572"/>
      <c r="G479" s="572"/>
      <c r="H479" s="572"/>
      <c r="I479" s="572"/>
      <c r="J479" s="572"/>
      <c r="K479" s="572"/>
      <c r="L479" s="573"/>
      <c r="M479" s="580"/>
      <c r="N479" s="580"/>
      <c r="O479" s="580"/>
      <c r="P479" s="580"/>
      <c r="Q479" s="580"/>
      <c r="R479" s="577"/>
      <c r="S479" s="578"/>
      <c r="T479" s="578"/>
      <c r="U479" s="578"/>
      <c r="V479" s="579"/>
      <c r="W479" s="74"/>
      <c r="X479" s="4"/>
      <c r="Y479" s="5"/>
    </row>
    <row r="480" spans="2:25" ht="33.950000000000003" customHeight="1">
      <c r="B480" s="445">
        <f t="shared" si="6"/>
        <v>428</v>
      </c>
      <c r="C480" s="571"/>
      <c r="D480" s="572"/>
      <c r="E480" s="572"/>
      <c r="F480" s="572"/>
      <c r="G480" s="572"/>
      <c r="H480" s="572"/>
      <c r="I480" s="572"/>
      <c r="J480" s="572"/>
      <c r="K480" s="572"/>
      <c r="L480" s="573"/>
      <c r="M480" s="580"/>
      <c r="N480" s="580"/>
      <c r="O480" s="580"/>
      <c r="P480" s="580"/>
      <c r="Q480" s="580"/>
      <c r="R480" s="577"/>
      <c r="S480" s="578"/>
      <c r="T480" s="578"/>
      <c r="U480" s="578"/>
      <c r="V480" s="579"/>
      <c r="W480" s="74"/>
      <c r="X480" s="4"/>
      <c r="Y480" s="5"/>
    </row>
    <row r="481" spans="2:25" ht="33.950000000000003" customHeight="1">
      <c r="B481" s="445">
        <f t="shared" si="6"/>
        <v>429</v>
      </c>
      <c r="C481" s="571"/>
      <c r="D481" s="572"/>
      <c r="E481" s="572"/>
      <c r="F481" s="572"/>
      <c r="G481" s="572"/>
      <c r="H481" s="572"/>
      <c r="I481" s="572"/>
      <c r="J481" s="572"/>
      <c r="K481" s="572"/>
      <c r="L481" s="573"/>
      <c r="M481" s="580"/>
      <c r="N481" s="580"/>
      <c r="O481" s="580"/>
      <c r="P481" s="580"/>
      <c r="Q481" s="580"/>
      <c r="R481" s="577"/>
      <c r="S481" s="578"/>
      <c r="T481" s="578"/>
      <c r="U481" s="578"/>
      <c r="V481" s="579"/>
      <c r="W481" s="74"/>
      <c r="X481" s="4"/>
      <c r="Y481" s="5"/>
    </row>
    <row r="482" spans="2:25" ht="33.950000000000003" customHeight="1">
      <c r="B482" s="445">
        <f t="shared" si="6"/>
        <v>430</v>
      </c>
      <c r="C482" s="571"/>
      <c r="D482" s="572"/>
      <c r="E482" s="572"/>
      <c r="F482" s="572"/>
      <c r="G482" s="572"/>
      <c r="H482" s="572"/>
      <c r="I482" s="572"/>
      <c r="J482" s="572"/>
      <c r="K482" s="572"/>
      <c r="L482" s="573"/>
      <c r="M482" s="580"/>
      <c r="N482" s="580"/>
      <c r="O482" s="580"/>
      <c r="P482" s="580"/>
      <c r="Q482" s="580"/>
      <c r="R482" s="577"/>
      <c r="S482" s="578"/>
      <c r="T482" s="578"/>
      <c r="U482" s="578"/>
      <c r="V482" s="579"/>
      <c r="W482" s="74"/>
      <c r="X482" s="4"/>
      <c r="Y482" s="5"/>
    </row>
    <row r="483" spans="2:25" ht="33.950000000000003" customHeight="1">
      <c r="B483" s="445">
        <f t="shared" si="6"/>
        <v>431</v>
      </c>
      <c r="C483" s="571"/>
      <c r="D483" s="572"/>
      <c r="E483" s="572"/>
      <c r="F483" s="572"/>
      <c r="G483" s="572"/>
      <c r="H483" s="572"/>
      <c r="I483" s="572"/>
      <c r="J483" s="572"/>
      <c r="K483" s="572"/>
      <c r="L483" s="573"/>
      <c r="M483" s="580"/>
      <c r="N483" s="580"/>
      <c r="O483" s="580"/>
      <c r="P483" s="580"/>
      <c r="Q483" s="580"/>
      <c r="R483" s="577"/>
      <c r="S483" s="578"/>
      <c r="T483" s="578"/>
      <c r="U483" s="578"/>
      <c r="V483" s="579"/>
      <c r="W483" s="74"/>
      <c r="X483" s="4"/>
      <c r="Y483" s="5"/>
    </row>
    <row r="484" spans="2:25" ht="33.950000000000003" customHeight="1">
      <c r="B484" s="445">
        <f t="shared" si="6"/>
        <v>432</v>
      </c>
      <c r="C484" s="571"/>
      <c r="D484" s="572"/>
      <c r="E484" s="572"/>
      <c r="F484" s="572"/>
      <c r="G484" s="572"/>
      <c r="H484" s="572"/>
      <c r="I484" s="572"/>
      <c r="J484" s="572"/>
      <c r="K484" s="572"/>
      <c r="L484" s="573"/>
      <c r="M484" s="580"/>
      <c r="N484" s="580"/>
      <c r="O484" s="580"/>
      <c r="P484" s="580"/>
      <c r="Q484" s="580"/>
      <c r="R484" s="577"/>
      <c r="S484" s="578"/>
      <c r="T484" s="578"/>
      <c r="U484" s="578"/>
      <c r="V484" s="579"/>
      <c r="W484" s="74"/>
      <c r="X484" s="4"/>
      <c r="Y484" s="5"/>
    </row>
    <row r="485" spans="2:25" ht="33.950000000000003" customHeight="1">
      <c r="B485" s="445">
        <f t="shared" si="6"/>
        <v>433</v>
      </c>
      <c r="C485" s="571"/>
      <c r="D485" s="572"/>
      <c r="E485" s="572"/>
      <c r="F485" s="572"/>
      <c r="G485" s="572"/>
      <c r="H485" s="572"/>
      <c r="I485" s="572"/>
      <c r="J485" s="572"/>
      <c r="K485" s="572"/>
      <c r="L485" s="573"/>
      <c r="M485" s="580"/>
      <c r="N485" s="580"/>
      <c r="O485" s="580"/>
      <c r="P485" s="580"/>
      <c r="Q485" s="580"/>
      <c r="R485" s="577"/>
      <c r="S485" s="578"/>
      <c r="T485" s="578"/>
      <c r="U485" s="578"/>
      <c r="V485" s="579"/>
      <c r="W485" s="74"/>
      <c r="X485" s="4"/>
      <c r="Y485" s="5"/>
    </row>
    <row r="486" spans="2:25" ht="33.950000000000003" customHeight="1">
      <c r="B486" s="445">
        <f t="shared" si="6"/>
        <v>434</v>
      </c>
      <c r="C486" s="571"/>
      <c r="D486" s="572"/>
      <c r="E486" s="572"/>
      <c r="F486" s="572"/>
      <c r="G486" s="572"/>
      <c r="H486" s="572"/>
      <c r="I486" s="572"/>
      <c r="J486" s="572"/>
      <c r="K486" s="572"/>
      <c r="L486" s="573"/>
      <c r="M486" s="580"/>
      <c r="N486" s="580"/>
      <c r="O486" s="580"/>
      <c r="P486" s="580"/>
      <c r="Q486" s="580"/>
      <c r="R486" s="577"/>
      <c r="S486" s="578"/>
      <c r="T486" s="578"/>
      <c r="U486" s="578"/>
      <c r="V486" s="579"/>
      <c r="W486" s="74"/>
      <c r="X486" s="4"/>
      <c r="Y486" s="5"/>
    </row>
    <row r="487" spans="2:25" ht="33.950000000000003" customHeight="1">
      <c r="B487" s="445">
        <f t="shared" si="6"/>
        <v>435</v>
      </c>
      <c r="C487" s="571"/>
      <c r="D487" s="572"/>
      <c r="E487" s="572"/>
      <c r="F487" s="572"/>
      <c r="G487" s="572"/>
      <c r="H487" s="572"/>
      <c r="I487" s="572"/>
      <c r="J487" s="572"/>
      <c r="K487" s="572"/>
      <c r="L487" s="573"/>
      <c r="M487" s="580"/>
      <c r="N487" s="580"/>
      <c r="O487" s="580"/>
      <c r="P487" s="580"/>
      <c r="Q487" s="580"/>
      <c r="R487" s="577"/>
      <c r="S487" s="578"/>
      <c r="T487" s="578"/>
      <c r="U487" s="578"/>
      <c r="V487" s="579"/>
      <c r="W487" s="74"/>
      <c r="X487" s="4"/>
      <c r="Y487" s="5"/>
    </row>
    <row r="488" spans="2:25" ht="33.950000000000003" customHeight="1">
      <c r="B488" s="445">
        <f t="shared" si="6"/>
        <v>436</v>
      </c>
      <c r="C488" s="571"/>
      <c r="D488" s="572"/>
      <c r="E488" s="572"/>
      <c r="F488" s="572"/>
      <c r="G488" s="572"/>
      <c r="H488" s="572"/>
      <c r="I488" s="572"/>
      <c r="J488" s="572"/>
      <c r="K488" s="572"/>
      <c r="L488" s="573"/>
      <c r="M488" s="580"/>
      <c r="N488" s="580"/>
      <c r="O488" s="580"/>
      <c r="P488" s="580"/>
      <c r="Q488" s="580"/>
      <c r="R488" s="577"/>
      <c r="S488" s="578"/>
      <c r="T488" s="578"/>
      <c r="U488" s="578"/>
      <c r="V488" s="579"/>
      <c r="W488" s="74"/>
      <c r="X488" s="4"/>
      <c r="Y488" s="5"/>
    </row>
    <row r="489" spans="2:25" ht="33.950000000000003" customHeight="1">
      <c r="B489" s="445">
        <f t="shared" si="6"/>
        <v>437</v>
      </c>
      <c r="C489" s="571"/>
      <c r="D489" s="572"/>
      <c r="E489" s="572"/>
      <c r="F489" s="572"/>
      <c r="G489" s="572"/>
      <c r="H489" s="572"/>
      <c r="I489" s="572"/>
      <c r="J489" s="572"/>
      <c r="K489" s="572"/>
      <c r="L489" s="573"/>
      <c r="M489" s="580"/>
      <c r="N489" s="580"/>
      <c r="O489" s="580"/>
      <c r="P489" s="580"/>
      <c r="Q489" s="580"/>
      <c r="R489" s="577"/>
      <c r="S489" s="578"/>
      <c r="T489" s="578"/>
      <c r="U489" s="578"/>
      <c r="V489" s="579"/>
      <c r="W489" s="74"/>
      <c r="X489" s="4"/>
      <c r="Y489" s="5"/>
    </row>
    <row r="490" spans="2:25" ht="33.950000000000003" customHeight="1">
      <c r="B490" s="445">
        <f t="shared" si="6"/>
        <v>438</v>
      </c>
      <c r="C490" s="571"/>
      <c r="D490" s="572"/>
      <c r="E490" s="572"/>
      <c r="F490" s="572"/>
      <c r="G490" s="572"/>
      <c r="H490" s="572"/>
      <c r="I490" s="572"/>
      <c r="J490" s="572"/>
      <c r="K490" s="572"/>
      <c r="L490" s="573"/>
      <c r="M490" s="580"/>
      <c r="N490" s="580"/>
      <c r="O490" s="580"/>
      <c r="P490" s="580"/>
      <c r="Q490" s="580"/>
      <c r="R490" s="577"/>
      <c r="S490" s="578"/>
      <c r="T490" s="578"/>
      <c r="U490" s="578"/>
      <c r="V490" s="579"/>
      <c r="W490" s="74"/>
      <c r="X490" s="4"/>
      <c r="Y490" s="5"/>
    </row>
    <row r="491" spans="2:25" ht="33.950000000000003" customHeight="1">
      <c r="B491" s="445">
        <f t="shared" si="6"/>
        <v>439</v>
      </c>
      <c r="C491" s="571"/>
      <c r="D491" s="572"/>
      <c r="E491" s="572"/>
      <c r="F491" s="572"/>
      <c r="G491" s="572"/>
      <c r="H491" s="572"/>
      <c r="I491" s="572"/>
      <c r="J491" s="572"/>
      <c r="K491" s="572"/>
      <c r="L491" s="573"/>
      <c r="M491" s="580"/>
      <c r="N491" s="580"/>
      <c r="O491" s="580"/>
      <c r="P491" s="580"/>
      <c r="Q491" s="580"/>
      <c r="R491" s="577"/>
      <c r="S491" s="578"/>
      <c r="T491" s="578"/>
      <c r="U491" s="578"/>
      <c r="V491" s="579"/>
      <c r="W491" s="74"/>
      <c r="X491" s="4"/>
      <c r="Y491" s="5"/>
    </row>
    <row r="492" spans="2:25" ht="33.950000000000003" customHeight="1">
      <c r="B492" s="445">
        <f t="shared" si="6"/>
        <v>440</v>
      </c>
      <c r="C492" s="571"/>
      <c r="D492" s="572"/>
      <c r="E492" s="572"/>
      <c r="F492" s="572"/>
      <c r="G492" s="572"/>
      <c r="H492" s="572"/>
      <c r="I492" s="572"/>
      <c r="J492" s="572"/>
      <c r="K492" s="572"/>
      <c r="L492" s="573"/>
      <c r="M492" s="580"/>
      <c r="N492" s="580"/>
      <c r="O492" s="580"/>
      <c r="P492" s="580"/>
      <c r="Q492" s="580"/>
      <c r="R492" s="577"/>
      <c r="S492" s="578"/>
      <c r="T492" s="578"/>
      <c r="U492" s="578"/>
      <c r="V492" s="579"/>
      <c r="W492" s="74"/>
      <c r="X492" s="4"/>
      <c r="Y492" s="5"/>
    </row>
    <row r="493" spans="2:25" ht="33.950000000000003" customHeight="1">
      <c r="B493" s="445">
        <f t="shared" si="6"/>
        <v>441</v>
      </c>
      <c r="C493" s="571"/>
      <c r="D493" s="572"/>
      <c r="E493" s="572"/>
      <c r="F493" s="572"/>
      <c r="G493" s="572"/>
      <c r="H493" s="572"/>
      <c r="I493" s="572"/>
      <c r="J493" s="572"/>
      <c r="K493" s="572"/>
      <c r="L493" s="573"/>
      <c r="M493" s="580"/>
      <c r="N493" s="580"/>
      <c r="O493" s="580"/>
      <c r="P493" s="580"/>
      <c r="Q493" s="580"/>
      <c r="R493" s="577"/>
      <c r="S493" s="578"/>
      <c r="T493" s="578"/>
      <c r="U493" s="578"/>
      <c r="V493" s="579"/>
      <c r="W493" s="74"/>
      <c r="X493" s="4"/>
      <c r="Y493" s="5"/>
    </row>
    <row r="494" spans="2:25" ht="33.950000000000003" customHeight="1">
      <c r="B494" s="445">
        <f t="shared" si="6"/>
        <v>442</v>
      </c>
      <c r="C494" s="571"/>
      <c r="D494" s="572"/>
      <c r="E494" s="572"/>
      <c r="F494" s="572"/>
      <c r="G494" s="572"/>
      <c r="H494" s="572"/>
      <c r="I494" s="572"/>
      <c r="J494" s="572"/>
      <c r="K494" s="572"/>
      <c r="L494" s="573"/>
      <c r="M494" s="580"/>
      <c r="N494" s="580"/>
      <c r="O494" s="580"/>
      <c r="P494" s="580"/>
      <c r="Q494" s="580"/>
      <c r="R494" s="577"/>
      <c r="S494" s="578"/>
      <c r="T494" s="578"/>
      <c r="U494" s="578"/>
      <c r="V494" s="579"/>
      <c r="W494" s="74"/>
      <c r="X494" s="4"/>
      <c r="Y494" s="5"/>
    </row>
    <row r="495" spans="2:25" ht="33.950000000000003" customHeight="1">
      <c r="B495" s="445">
        <f t="shared" si="6"/>
        <v>443</v>
      </c>
      <c r="C495" s="571"/>
      <c r="D495" s="572"/>
      <c r="E495" s="572"/>
      <c r="F495" s="572"/>
      <c r="G495" s="572"/>
      <c r="H495" s="572"/>
      <c r="I495" s="572"/>
      <c r="J495" s="572"/>
      <c r="K495" s="572"/>
      <c r="L495" s="573"/>
      <c r="M495" s="580"/>
      <c r="N495" s="580"/>
      <c r="O495" s="580"/>
      <c r="P495" s="580"/>
      <c r="Q495" s="580"/>
      <c r="R495" s="577"/>
      <c r="S495" s="578"/>
      <c r="T495" s="578"/>
      <c r="U495" s="578"/>
      <c r="V495" s="579"/>
      <c r="W495" s="74"/>
      <c r="X495" s="4"/>
      <c r="Y495" s="5"/>
    </row>
    <row r="496" spans="2:25" ht="33.950000000000003" customHeight="1">
      <c r="B496" s="445">
        <f t="shared" si="6"/>
        <v>444</v>
      </c>
      <c r="C496" s="571"/>
      <c r="D496" s="572"/>
      <c r="E496" s="572"/>
      <c r="F496" s="572"/>
      <c r="G496" s="572"/>
      <c r="H496" s="572"/>
      <c r="I496" s="572"/>
      <c r="J496" s="572"/>
      <c r="K496" s="572"/>
      <c r="L496" s="573"/>
      <c r="M496" s="580"/>
      <c r="N496" s="580"/>
      <c r="O496" s="580"/>
      <c r="P496" s="580"/>
      <c r="Q496" s="580"/>
      <c r="R496" s="577"/>
      <c r="S496" s="578"/>
      <c r="T496" s="578"/>
      <c r="U496" s="578"/>
      <c r="V496" s="579"/>
      <c r="W496" s="74"/>
      <c r="X496" s="4"/>
      <c r="Y496" s="5"/>
    </row>
    <row r="497" spans="2:25" ht="33.950000000000003" customHeight="1">
      <c r="B497" s="445">
        <f t="shared" si="6"/>
        <v>445</v>
      </c>
      <c r="C497" s="571"/>
      <c r="D497" s="572"/>
      <c r="E497" s="572"/>
      <c r="F497" s="572"/>
      <c r="G497" s="572"/>
      <c r="H497" s="572"/>
      <c r="I497" s="572"/>
      <c r="J497" s="572"/>
      <c r="K497" s="572"/>
      <c r="L497" s="573"/>
      <c r="M497" s="580"/>
      <c r="N497" s="580"/>
      <c r="O497" s="580"/>
      <c r="P497" s="580"/>
      <c r="Q497" s="580"/>
      <c r="R497" s="577"/>
      <c r="S497" s="578"/>
      <c r="T497" s="578"/>
      <c r="U497" s="578"/>
      <c r="V497" s="579"/>
      <c r="W497" s="74"/>
      <c r="X497" s="4"/>
      <c r="Y497" s="5"/>
    </row>
    <row r="498" spans="2:25" ht="33.950000000000003" customHeight="1">
      <c r="B498" s="445">
        <f t="shared" si="6"/>
        <v>446</v>
      </c>
      <c r="C498" s="571"/>
      <c r="D498" s="572"/>
      <c r="E498" s="572"/>
      <c r="F498" s="572"/>
      <c r="G498" s="572"/>
      <c r="H498" s="572"/>
      <c r="I498" s="572"/>
      <c r="J498" s="572"/>
      <c r="K498" s="572"/>
      <c r="L498" s="573"/>
      <c r="M498" s="580"/>
      <c r="N498" s="580"/>
      <c r="O498" s="580"/>
      <c r="P498" s="580"/>
      <c r="Q498" s="580"/>
      <c r="R498" s="577"/>
      <c r="S498" s="578"/>
      <c r="T498" s="578"/>
      <c r="U498" s="578"/>
      <c r="V498" s="579"/>
      <c r="W498" s="74"/>
      <c r="X498" s="4"/>
      <c r="Y498" s="5"/>
    </row>
    <row r="499" spans="2:25" ht="33.950000000000003" customHeight="1">
      <c r="B499" s="445">
        <f t="shared" si="6"/>
        <v>447</v>
      </c>
      <c r="C499" s="571"/>
      <c r="D499" s="572"/>
      <c r="E499" s="572"/>
      <c r="F499" s="572"/>
      <c r="G499" s="572"/>
      <c r="H499" s="572"/>
      <c r="I499" s="572"/>
      <c r="J499" s="572"/>
      <c r="K499" s="572"/>
      <c r="L499" s="573"/>
      <c r="M499" s="580"/>
      <c r="N499" s="580"/>
      <c r="O499" s="580"/>
      <c r="P499" s="580"/>
      <c r="Q499" s="580"/>
      <c r="R499" s="577"/>
      <c r="S499" s="578"/>
      <c r="T499" s="578"/>
      <c r="U499" s="578"/>
      <c r="V499" s="579"/>
      <c r="W499" s="74"/>
      <c r="X499" s="4"/>
      <c r="Y499" s="5"/>
    </row>
    <row r="500" spans="2:25" ht="33.950000000000003" customHeight="1">
      <c r="B500" s="445">
        <f t="shared" si="6"/>
        <v>448</v>
      </c>
      <c r="C500" s="571"/>
      <c r="D500" s="572"/>
      <c r="E500" s="572"/>
      <c r="F500" s="572"/>
      <c r="G500" s="572"/>
      <c r="H500" s="572"/>
      <c r="I500" s="572"/>
      <c r="J500" s="572"/>
      <c r="K500" s="572"/>
      <c r="L500" s="573"/>
      <c r="M500" s="580"/>
      <c r="N500" s="580"/>
      <c r="O500" s="580"/>
      <c r="P500" s="580"/>
      <c r="Q500" s="580"/>
      <c r="R500" s="577"/>
      <c r="S500" s="578"/>
      <c r="T500" s="578"/>
      <c r="U500" s="578"/>
      <c r="V500" s="579"/>
      <c r="W500" s="74"/>
      <c r="X500" s="4"/>
      <c r="Y500" s="5"/>
    </row>
    <row r="501" spans="2:25" ht="33.950000000000003" customHeight="1">
      <c r="B501" s="445">
        <f t="shared" si="6"/>
        <v>449</v>
      </c>
      <c r="C501" s="571"/>
      <c r="D501" s="572"/>
      <c r="E501" s="572"/>
      <c r="F501" s="572"/>
      <c r="G501" s="572"/>
      <c r="H501" s="572"/>
      <c r="I501" s="572"/>
      <c r="J501" s="572"/>
      <c r="K501" s="572"/>
      <c r="L501" s="573"/>
      <c r="M501" s="580"/>
      <c r="N501" s="580"/>
      <c r="O501" s="580"/>
      <c r="P501" s="580"/>
      <c r="Q501" s="580"/>
      <c r="R501" s="577"/>
      <c r="S501" s="578"/>
      <c r="T501" s="578"/>
      <c r="U501" s="578"/>
      <c r="V501" s="579"/>
      <c r="W501" s="74"/>
      <c r="X501" s="4"/>
      <c r="Y501" s="5"/>
    </row>
    <row r="502" spans="2:25" ht="33.950000000000003" customHeight="1">
      <c r="B502" s="445">
        <f t="shared" si="6"/>
        <v>450</v>
      </c>
      <c r="C502" s="571"/>
      <c r="D502" s="572"/>
      <c r="E502" s="572"/>
      <c r="F502" s="572"/>
      <c r="G502" s="572"/>
      <c r="H502" s="572"/>
      <c r="I502" s="572"/>
      <c r="J502" s="572"/>
      <c r="K502" s="572"/>
      <c r="L502" s="573"/>
      <c r="M502" s="580"/>
      <c r="N502" s="580"/>
      <c r="O502" s="580"/>
      <c r="P502" s="580"/>
      <c r="Q502" s="580"/>
      <c r="R502" s="577"/>
      <c r="S502" s="578"/>
      <c r="T502" s="578"/>
      <c r="U502" s="578"/>
      <c r="V502" s="579"/>
      <c r="W502" s="74"/>
      <c r="X502" s="4"/>
      <c r="Y502" s="5"/>
    </row>
    <row r="503" spans="2:25" ht="33.950000000000003" customHeight="1">
      <c r="B503" s="445">
        <f t="shared" ref="B503:B566" si="7">B502+1</f>
        <v>451</v>
      </c>
      <c r="C503" s="571"/>
      <c r="D503" s="572"/>
      <c r="E503" s="572"/>
      <c r="F503" s="572"/>
      <c r="G503" s="572"/>
      <c r="H503" s="572"/>
      <c r="I503" s="572"/>
      <c r="J503" s="572"/>
      <c r="K503" s="572"/>
      <c r="L503" s="573"/>
      <c r="M503" s="580"/>
      <c r="N503" s="580"/>
      <c r="O503" s="580"/>
      <c r="P503" s="580"/>
      <c r="Q503" s="580"/>
      <c r="R503" s="577"/>
      <c r="S503" s="578"/>
      <c r="T503" s="578"/>
      <c r="U503" s="578"/>
      <c r="V503" s="579"/>
      <c r="W503" s="74"/>
      <c r="X503" s="4"/>
      <c r="Y503" s="5"/>
    </row>
    <row r="504" spans="2:25" ht="33.950000000000003" customHeight="1">
      <c r="B504" s="445">
        <f t="shared" si="7"/>
        <v>452</v>
      </c>
      <c r="C504" s="571"/>
      <c r="D504" s="572"/>
      <c r="E504" s="572"/>
      <c r="F504" s="572"/>
      <c r="G504" s="572"/>
      <c r="H504" s="572"/>
      <c r="I504" s="572"/>
      <c r="J504" s="572"/>
      <c r="K504" s="572"/>
      <c r="L504" s="573"/>
      <c r="M504" s="580"/>
      <c r="N504" s="580"/>
      <c r="O504" s="580"/>
      <c r="P504" s="580"/>
      <c r="Q504" s="580"/>
      <c r="R504" s="577"/>
      <c r="S504" s="578"/>
      <c r="T504" s="578"/>
      <c r="U504" s="578"/>
      <c r="V504" s="579"/>
      <c r="W504" s="74"/>
      <c r="X504" s="4"/>
      <c r="Y504" s="5"/>
    </row>
    <row r="505" spans="2:25" ht="33.950000000000003" customHeight="1">
      <c r="B505" s="445">
        <f t="shared" si="7"/>
        <v>453</v>
      </c>
      <c r="C505" s="571"/>
      <c r="D505" s="572"/>
      <c r="E505" s="572"/>
      <c r="F505" s="572"/>
      <c r="G505" s="572"/>
      <c r="H505" s="572"/>
      <c r="I505" s="572"/>
      <c r="J505" s="572"/>
      <c r="K505" s="572"/>
      <c r="L505" s="573"/>
      <c r="M505" s="580"/>
      <c r="N505" s="580"/>
      <c r="O505" s="580"/>
      <c r="P505" s="580"/>
      <c r="Q505" s="580"/>
      <c r="R505" s="577"/>
      <c r="S505" s="578"/>
      <c r="T505" s="578"/>
      <c r="U505" s="578"/>
      <c r="V505" s="579"/>
      <c r="W505" s="74"/>
      <c r="X505" s="4"/>
      <c r="Y505" s="5"/>
    </row>
    <row r="506" spans="2:25" ht="33.950000000000003" customHeight="1">
      <c r="B506" s="445">
        <f t="shared" si="7"/>
        <v>454</v>
      </c>
      <c r="C506" s="571"/>
      <c r="D506" s="572"/>
      <c r="E506" s="572"/>
      <c r="F506" s="572"/>
      <c r="G506" s="572"/>
      <c r="H506" s="572"/>
      <c r="I506" s="572"/>
      <c r="J506" s="572"/>
      <c r="K506" s="572"/>
      <c r="L506" s="573"/>
      <c r="M506" s="580"/>
      <c r="N506" s="580"/>
      <c r="O506" s="580"/>
      <c r="P506" s="580"/>
      <c r="Q506" s="580"/>
      <c r="R506" s="577"/>
      <c r="S506" s="578"/>
      <c r="T506" s="578"/>
      <c r="U506" s="578"/>
      <c r="V506" s="579"/>
      <c r="W506" s="74"/>
      <c r="X506" s="4"/>
      <c r="Y506" s="5"/>
    </row>
    <row r="507" spans="2:25" ht="33.950000000000003" customHeight="1">
      <c r="B507" s="445">
        <f t="shared" si="7"/>
        <v>455</v>
      </c>
      <c r="C507" s="571"/>
      <c r="D507" s="572"/>
      <c r="E507" s="572"/>
      <c r="F507" s="572"/>
      <c r="G507" s="572"/>
      <c r="H507" s="572"/>
      <c r="I507" s="572"/>
      <c r="J507" s="572"/>
      <c r="K507" s="572"/>
      <c r="L507" s="573"/>
      <c r="M507" s="580"/>
      <c r="N507" s="580"/>
      <c r="O507" s="580"/>
      <c r="P507" s="580"/>
      <c r="Q507" s="580"/>
      <c r="R507" s="577"/>
      <c r="S507" s="578"/>
      <c r="T507" s="578"/>
      <c r="U507" s="578"/>
      <c r="V507" s="579"/>
      <c r="W507" s="74"/>
      <c r="X507" s="4"/>
      <c r="Y507" s="5"/>
    </row>
    <row r="508" spans="2:25" ht="33.950000000000003" customHeight="1">
      <c r="B508" s="445">
        <f t="shared" si="7"/>
        <v>456</v>
      </c>
      <c r="C508" s="571"/>
      <c r="D508" s="572"/>
      <c r="E508" s="572"/>
      <c r="F508" s="572"/>
      <c r="G508" s="572"/>
      <c r="H508" s="572"/>
      <c r="I508" s="572"/>
      <c r="J508" s="572"/>
      <c r="K508" s="572"/>
      <c r="L508" s="573"/>
      <c r="M508" s="580"/>
      <c r="N508" s="580"/>
      <c r="O508" s="580"/>
      <c r="P508" s="580"/>
      <c r="Q508" s="580"/>
      <c r="R508" s="577"/>
      <c r="S508" s="578"/>
      <c r="T508" s="578"/>
      <c r="U508" s="578"/>
      <c r="V508" s="579"/>
      <c r="W508" s="74"/>
      <c r="X508" s="4"/>
      <c r="Y508" s="5"/>
    </row>
    <row r="509" spans="2:25" ht="33.950000000000003" customHeight="1">
      <c r="B509" s="445">
        <f t="shared" si="7"/>
        <v>457</v>
      </c>
      <c r="C509" s="571"/>
      <c r="D509" s="572"/>
      <c r="E509" s="572"/>
      <c r="F509" s="572"/>
      <c r="G509" s="572"/>
      <c r="H509" s="572"/>
      <c r="I509" s="572"/>
      <c r="J509" s="572"/>
      <c r="K509" s="572"/>
      <c r="L509" s="573"/>
      <c r="M509" s="580"/>
      <c r="N509" s="580"/>
      <c r="O509" s="580"/>
      <c r="P509" s="580"/>
      <c r="Q509" s="580"/>
      <c r="R509" s="577"/>
      <c r="S509" s="578"/>
      <c r="T509" s="578"/>
      <c r="U509" s="578"/>
      <c r="V509" s="579"/>
      <c r="W509" s="74"/>
      <c r="X509" s="4"/>
      <c r="Y509" s="5"/>
    </row>
    <row r="510" spans="2:25" ht="33.950000000000003" customHeight="1">
      <c r="B510" s="445">
        <f t="shared" si="7"/>
        <v>458</v>
      </c>
      <c r="C510" s="571"/>
      <c r="D510" s="572"/>
      <c r="E510" s="572"/>
      <c r="F510" s="572"/>
      <c r="G510" s="572"/>
      <c r="H510" s="572"/>
      <c r="I510" s="572"/>
      <c r="J510" s="572"/>
      <c r="K510" s="572"/>
      <c r="L510" s="573"/>
      <c r="M510" s="580"/>
      <c r="N510" s="580"/>
      <c r="O510" s="580"/>
      <c r="P510" s="580"/>
      <c r="Q510" s="580"/>
      <c r="R510" s="577"/>
      <c r="S510" s="578"/>
      <c r="T510" s="578"/>
      <c r="U510" s="578"/>
      <c r="V510" s="579"/>
      <c r="W510" s="74"/>
      <c r="X510" s="4"/>
      <c r="Y510" s="5"/>
    </row>
    <row r="511" spans="2:25" ht="33.950000000000003" customHeight="1">
      <c r="B511" s="445">
        <f t="shared" si="7"/>
        <v>459</v>
      </c>
      <c r="C511" s="571"/>
      <c r="D511" s="572"/>
      <c r="E511" s="572"/>
      <c r="F511" s="572"/>
      <c r="G511" s="572"/>
      <c r="H511" s="572"/>
      <c r="I511" s="572"/>
      <c r="J511" s="572"/>
      <c r="K511" s="572"/>
      <c r="L511" s="573"/>
      <c r="M511" s="580"/>
      <c r="N511" s="580"/>
      <c r="O511" s="580"/>
      <c r="P511" s="580"/>
      <c r="Q511" s="580"/>
      <c r="R511" s="577"/>
      <c r="S511" s="578"/>
      <c r="T511" s="578"/>
      <c r="U511" s="578"/>
      <c r="V511" s="579"/>
      <c r="W511" s="74"/>
      <c r="X511" s="4"/>
      <c r="Y511" s="5"/>
    </row>
    <row r="512" spans="2:25" ht="33.950000000000003" customHeight="1">
      <c r="B512" s="445">
        <f t="shared" si="7"/>
        <v>460</v>
      </c>
      <c r="C512" s="571"/>
      <c r="D512" s="572"/>
      <c r="E512" s="572"/>
      <c r="F512" s="572"/>
      <c r="G512" s="572"/>
      <c r="H512" s="572"/>
      <c r="I512" s="572"/>
      <c r="J512" s="572"/>
      <c r="K512" s="572"/>
      <c r="L512" s="573"/>
      <c r="M512" s="580"/>
      <c r="N512" s="580"/>
      <c r="O512" s="580"/>
      <c r="P512" s="580"/>
      <c r="Q512" s="580"/>
      <c r="R512" s="577"/>
      <c r="S512" s="578"/>
      <c r="T512" s="578"/>
      <c r="U512" s="578"/>
      <c r="V512" s="579"/>
      <c r="W512" s="74"/>
      <c r="X512" s="4"/>
      <c r="Y512" s="5"/>
    </row>
    <row r="513" spans="2:25" ht="33.950000000000003" customHeight="1">
      <c r="B513" s="445">
        <f t="shared" si="7"/>
        <v>461</v>
      </c>
      <c r="C513" s="571"/>
      <c r="D513" s="572"/>
      <c r="E513" s="572"/>
      <c r="F513" s="572"/>
      <c r="G513" s="572"/>
      <c r="H513" s="572"/>
      <c r="I513" s="572"/>
      <c r="J513" s="572"/>
      <c r="K513" s="572"/>
      <c r="L513" s="573"/>
      <c r="M513" s="580"/>
      <c r="N513" s="580"/>
      <c r="O513" s="580"/>
      <c r="P513" s="580"/>
      <c r="Q513" s="580"/>
      <c r="R513" s="577"/>
      <c r="S513" s="578"/>
      <c r="T513" s="578"/>
      <c r="U513" s="578"/>
      <c r="V513" s="579"/>
      <c r="W513" s="74"/>
      <c r="X513" s="4"/>
      <c r="Y513" s="5"/>
    </row>
    <row r="514" spans="2:25" ht="33.950000000000003" customHeight="1">
      <c r="B514" s="445">
        <f t="shared" si="7"/>
        <v>462</v>
      </c>
      <c r="C514" s="571"/>
      <c r="D514" s="572"/>
      <c r="E514" s="572"/>
      <c r="F514" s="572"/>
      <c r="G514" s="572"/>
      <c r="H514" s="572"/>
      <c r="I514" s="572"/>
      <c r="J514" s="572"/>
      <c r="K514" s="572"/>
      <c r="L514" s="573"/>
      <c r="M514" s="580"/>
      <c r="N514" s="580"/>
      <c r="O514" s="580"/>
      <c r="P514" s="580"/>
      <c r="Q514" s="580"/>
      <c r="R514" s="577"/>
      <c r="S514" s="578"/>
      <c r="T514" s="578"/>
      <c r="U514" s="578"/>
      <c r="V514" s="579"/>
      <c r="W514" s="74"/>
      <c r="X514" s="4"/>
      <c r="Y514" s="5"/>
    </row>
    <row r="515" spans="2:25" ht="33.950000000000003" customHeight="1">
      <c r="B515" s="445">
        <f t="shared" si="7"/>
        <v>463</v>
      </c>
      <c r="C515" s="571"/>
      <c r="D515" s="572"/>
      <c r="E515" s="572"/>
      <c r="F515" s="572"/>
      <c r="G515" s="572"/>
      <c r="H515" s="572"/>
      <c r="I515" s="572"/>
      <c r="J515" s="572"/>
      <c r="K515" s="572"/>
      <c r="L515" s="573"/>
      <c r="M515" s="580"/>
      <c r="N515" s="580"/>
      <c r="O515" s="580"/>
      <c r="P515" s="580"/>
      <c r="Q515" s="580"/>
      <c r="R515" s="577"/>
      <c r="S515" s="578"/>
      <c r="T515" s="578"/>
      <c r="U515" s="578"/>
      <c r="V515" s="579"/>
      <c r="W515" s="74"/>
      <c r="X515" s="4"/>
      <c r="Y515" s="5"/>
    </row>
    <row r="516" spans="2:25" ht="33.950000000000003" customHeight="1">
      <c r="B516" s="445">
        <f t="shared" si="7"/>
        <v>464</v>
      </c>
      <c r="C516" s="571"/>
      <c r="D516" s="572"/>
      <c r="E516" s="572"/>
      <c r="F516" s="572"/>
      <c r="G516" s="572"/>
      <c r="H516" s="572"/>
      <c r="I516" s="572"/>
      <c r="J516" s="572"/>
      <c r="K516" s="572"/>
      <c r="L516" s="573"/>
      <c r="M516" s="580"/>
      <c r="N516" s="580"/>
      <c r="O516" s="580"/>
      <c r="P516" s="580"/>
      <c r="Q516" s="580"/>
      <c r="R516" s="577"/>
      <c r="S516" s="578"/>
      <c r="T516" s="578"/>
      <c r="U516" s="578"/>
      <c r="V516" s="579"/>
      <c r="W516" s="74"/>
      <c r="X516" s="4"/>
      <c r="Y516" s="5"/>
    </row>
    <row r="517" spans="2:25" ht="33.950000000000003" customHeight="1">
      <c r="B517" s="445">
        <f t="shared" si="7"/>
        <v>465</v>
      </c>
      <c r="C517" s="571"/>
      <c r="D517" s="572"/>
      <c r="E517" s="572"/>
      <c r="F517" s="572"/>
      <c r="G517" s="572"/>
      <c r="H517" s="572"/>
      <c r="I517" s="572"/>
      <c r="J517" s="572"/>
      <c r="K517" s="572"/>
      <c r="L517" s="573"/>
      <c r="M517" s="580"/>
      <c r="N517" s="580"/>
      <c r="O517" s="580"/>
      <c r="P517" s="580"/>
      <c r="Q517" s="580"/>
      <c r="R517" s="577"/>
      <c r="S517" s="578"/>
      <c r="T517" s="578"/>
      <c r="U517" s="578"/>
      <c r="V517" s="579"/>
      <c r="W517" s="74"/>
      <c r="X517" s="4"/>
      <c r="Y517" s="5"/>
    </row>
    <row r="518" spans="2:25" ht="33.950000000000003" customHeight="1">
      <c r="B518" s="445">
        <f t="shared" si="7"/>
        <v>466</v>
      </c>
      <c r="C518" s="571"/>
      <c r="D518" s="572"/>
      <c r="E518" s="572"/>
      <c r="F518" s="572"/>
      <c r="G518" s="572"/>
      <c r="H518" s="572"/>
      <c r="I518" s="572"/>
      <c r="J518" s="572"/>
      <c r="K518" s="572"/>
      <c r="L518" s="573"/>
      <c r="M518" s="580"/>
      <c r="N518" s="580"/>
      <c r="O518" s="580"/>
      <c r="P518" s="580"/>
      <c r="Q518" s="580"/>
      <c r="R518" s="577"/>
      <c r="S518" s="578"/>
      <c r="T518" s="578"/>
      <c r="U518" s="578"/>
      <c r="V518" s="579"/>
      <c r="W518" s="74"/>
      <c r="X518" s="4"/>
      <c r="Y518" s="5"/>
    </row>
    <row r="519" spans="2:25" ht="33.950000000000003" customHeight="1">
      <c r="B519" s="445">
        <f t="shared" si="7"/>
        <v>467</v>
      </c>
      <c r="C519" s="571"/>
      <c r="D519" s="572"/>
      <c r="E519" s="572"/>
      <c r="F519" s="572"/>
      <c r="G519" s="572"/>
      <c r="H519" s="572"/>
      <c r="I519" s="572"/>
      <c r="J519" s="572"/>
      <c r="K519" s="572"/>
      <c r="L519" s="573"/>
      <c r="M519" s="580"/>
      <c r="N519" s="580"/>
      <c r="O519" s="580"/>
      <c r="P519" s="580"/>
      <c r="Q519" s="580"/>
      <c r="R519" s="577"/>
      <c r="S519" s="578"/>
      <c r="T519" s="578"/>
      <c r="U519" s="578"/>
      <c r="V519" s="579"/>
      <c r="W519" s="74"/>
      <c r="X519" s="4"/>
      <c r="Y519" s="5"/>
    </row>
    <row r="520" spans="2:25" ht="33.950000000000003" customHeight="1">
      <c r="B520" s="445">
        <f t="shared" si="7"/>
        <v>468</v>
      </c>
      <c r="C520" s="571"/>
      <c r="D520" s="572"/>
      <c r="E520" s="572"/>
      <c r="F520" s="572"/>
      <c r="G520" s="572"/>
      <c r="H520" s="572"/>
      <c r="I520" s="572"/>
      <c r="J520" s="572"/>
      <c r="K520" s="572"/>
      <c r="L520" s="573"/>
      <c r="M520" s="580"/>
      <c r="N520" s="580"/>
      <c r="O520" s="580"/>
      <c r="P520" s="580"/>
      <c r="Q520" s="580"/>
      <c r="R520" s="577"/>
      <c r="S520" s="578"/>
      <c r="T520" s="578"/>
      <c r="U520" s="578"/>
      <c r="V520" s="579"/>
      <c r="W520" s="74"/>
      <c r="X520" s="4"/>
      <c r="Y520" s="5"/>
    </row>
    <row r="521" spans="2:25" ht="33.950000000000003" customHeight="1">
      <c r="B521" s="445">
        <f t="shared" si="7"/>
        <v>469</v>
      </c>
      <c r="C521" s="571"/>
      <c r="D521" s="572"/>
      <c r="E521" s="572"/>
      <c r="F521" s="572"/>
      <c r="G521" s="572"/>
      <c r="H521" s="572"/>
      <c r="I521" s="572"/>
      <c r="J521" s="572"/>
      <c r="K521" s="572"/>
      <c r="L521" s="573"/>
      <c r="M521" s="580"/>
      <c r="N521" s="580"/>
      <c r="O521" s="580"/>
      <c r="P521" s="580"/>
      <c r="Q521" s="580"/>
      <c r="R521" s="577"/>
      <c r="S521" s="578"/>
      <c r="T521" s="578"/>
      <c r="U521" s="578"/>
      <c r="V521" s="579"/>
      <c r="W521" s="74"/>
      <c r="X521" s="4"/>
      <c r="Y521" s="5"/>
    </row>
    <row r="522" spans="2:25" ht="33.950000000000003" customHeight="1">
      <c r="B522" s="445">
        <f t="shared" si="7"/>
        <v>470</v>
      </c>
      <c r="C522" s="571"/>
      <c r="D522" s="572"/>
      <c r="E522" s="572"/>
      <c r="F522" s="572"/>
      <c r="G522" s="572"/>
      <c r="H522" s="572"/>
      <c r="I522" s="572"/>
      <c r="J522" s="572"/>
      <c r="K522" s="572"/>
      <c r="L522" s="573"/>
      <c r="M522" s="580"/>
      <c r="N522" s="580"/>
      <c r="O522" s="580"/>
      <c r="P522" s="580"/>
      <c r="Q522" s="580"/>
      <c r="R522" s="577"/>
      <c r="S522" s="578"/>
      <c r="T522" s="578"/>
      <c r="U522" s="578"/>
      <c r="V522" s="579"/>
      <c r="W522" s="74"/>
      <c r="X522" s="4"/>
      <c r="Y522" s="5"/>
    </row>
    <row r="523" spans="2:25" ht="33.950000000000003" customHeight="1">
      <c r="B523" s="445">
        <f t="shared" si="7"/>
        <v>471</v>
      </c>
      <c r="C523" s="571"/>
      <c r="D523" s="572"/>
      <c r="E523" s="572"/>
      <c r="F523" s="572"/>
      <c r="G523" s="572"/>
      <c r="H523" s="572"/>
      <c r="I523" s="572"/>
      <c r="J523" s="572"/>
      <c r="K523" s="572"/>
      <c r="L523" s="573"/>
      <c r="M523" s="580"/>
      <c r="N523" s="580"/>
      <c r="O523" s="580"/>
      <c r="P523" s="580"/>
      <c r="Q523" s="580"/>
      <c r="R523" s="577"/>
      <c r="S523" s="578"/>
      <c r="T523" s="578"/>
      <c r="U523" s="578"/>
      <c r="V523" s="579"/>
      <c r="W523" s="74"/>
      <c r="X523" s="4"/>
      <c r="Y523" s="5"/>
    </row>
    <row r="524" spans="2:25" ht="33.950000000000003" customHeight="1">
      <c r="B524" s="445">
        <f t="shared" si="7"/>
        <v>472</v>
      </c>
      <c r="C524" s="571"/>
      <c r="D524" s="572"/>
      <c r="E524" s="572"/>
      <c r="F524" s="572"/>
      <c r="G524" s="572"/>
      <c r="H524" s="572"/>
      <c r="I524" s="572"/>
      <c r="J524" s="572"/>
      <c r="K524" s="572"/>
      <c r="L524" s="573"/>
      <c r="M524" s="580"/>
      <c r="N524" s="580"/>
      <c r="O524" s="580"/>
      <c r="P524" s="580"/>
      <c r="Q524" s="580"/>
      <c r="R524" s="577"/>
      <c r="S524" s="578"/>
      <c r="T524" s="578"/>
      <c r="U524" s="578"/>
      <c r="V524" s="579"/>
      <c r="W524" s="74"/>
      <c r="X524" s="4"/>
      <c r="Y524" s="5"/>
    </row>
    <row r="525" spans="2:25" ht="33.950000000000003" customHeight="1">
      <c r="B525" s="445">
        <f t="shared" si="7"/>
        <v>473</v>
      </c>
      <c r="C525" s="571"/>
      <c r="D525" s="572"/>
      <c r="E525" s="572"/>
      <c r="F525" s="572"/>
      <c r="G525" s="572"/>
      <c r="H525" s="572"/>
      <c r="I525" s="572"/>
      <c r="J525" s="572"/>
      <c r="K525" s="572"/>
      <c r="L525" s="573"/>
      <c r="M525" s="580"/>
      <c r="N525" s="580"/>
      <c r="O525" s="580"/>
      <c r="P525" s="580"/>
      <c r="Q525" s="580"/>
      <c r="R525" s="577"/>
      <c r="S525" s="578"/>
      <c r="T525" s="578"/>
      <c r="U525" s="578"/>
      <c r="V525" s="579"/>
      <c r="W525" s="74"/>
      <c r="X525" s="4"/>
      <c r="Y525" s="5"/>
    </row>
    <row r="526" spans="2:25" ht="33.950000000000003" customHeight="1">
      <c r="B526" s="445">
        <f t="shared" si="7"/>
        <v>474</v>
      </c>
      <c r="C526" s="571"/>
      <c r="D526" s="572"/>
      <c r="E526" s="572"/>
      <c r="F526" s="572"/>
      <c r="G526" s="572"/>
      <c r="H526" s="572"/>
      <c r="I526" s="572"/>
      <c r="J526" s="572"/>
      <c r="K526" s="572"/>
      <c r="L526" s="573"/>
      <c r="M526" s="580"/>
      <c r="N526" s="580"/>
      <c r="O526" s="580"/>
      <c r="P526" s="580"/>
      <c r="Q526" s="580"/>
      <c r="R526" s="577"/>
      <c r="S526" s="578"/>
      <c r="T526" s="578"/>
      <c r="U526" s="578"/>
      <c r="V526" s="579"/>
      <c r="W526" s="74"/>
      <c r="X526" s="4"/>
      <c r="Y526" s="5"/>
    </row>
    <row r="527" spans="2:25" ht="33.950000000000003" customHeight="1">
      <c r="B527" s="445">
        <f t="shared" si="7"/>
        <v>475</v>
      </c>
      <c r="C527" s="571"/>
      <c r="D527" s="572"/>
      <c r="E527" s="572"/>
      <c r="F527" s="572"/>
      <c r="G527" s="572"/>
      <c r="H527" s="572"/>
      <c r="I527" s="572"/>
      <c r="J527" s="572"/>
      <c r="K527" s="572"/>
      <c r="L527" s="573"/>
      <c r="M527" s="580"/>
      <c r="N527" s="580"/>
      <c r="O527" s="580"/>
      <c r="P527" s="580"/>
      <c r="Q527" s="580"/>
      <c r="R527" s="577"/>
      <c r="S527" s="578"/>
      <c r="T527" s="578"/>
      <c r="U527" s="578"/>
      <c r="V527" s="579"/>
      <c r="W527" s="74"/>
      <c r="X527" s="4"/>
      <c r="Y527" s="5"/>
    </row>
    <row r="528" spans="2:25" ht="33.950000000000003" customHeight="1">
      <c r="B528" s="445">
        <f t="shared" si="7"/>
        <v>476</v>
      </c>
      <c r="C528" s="571"/>
      <c r="D528" s="572"/>
      <c r="E528" s="572"/>
      <c r="F528" s="572"/>
      <c r="G528" s="572"/>
      <c r="H528" s="572"/>
      <c r="I528" s="572"/>
      <c r="J528" s="572"/>
      <c r="K528" s="572"/>
      <c r="L528" s="573"/>
      <c r="M528" s="580"/>
      <c r="N528" s="580"/>
      <c r="O528" s="580"/>
      <c r="P528" s="580"/>
      <c r="Q528" s="580"/>
      <c r="R528" s="577"/>
      <c r="S528" s="578"/>
      <c r="T528" s="578"/>
      <c r="U528" s="578"/>
      <c r="V528" s="579"/>
      <c r="W528" s="74"/>
      <c r="X528" s="4"/>
      <c r="Y528" s="5"/>
    </row>
    <row r="529" spans="2:25" ht="33.950000000000003" customHeight="1">
      <c r="B529" s="445">
        <f t="shared" si="7"/>
        <v>477</v>
      </c>
      <c r="C529" s="571"/>
      <c r="D529" s="572"/>
      <c r="E529" s="572"/>
      <c r="F529" s="572"/>
      <c r="G529" s="572"/>
      <c r="H529" s="572"/>
      <c r="I529" s="572"/>
      <c r="J529" s="572"/>
      <c r="K529" s="572"/>
      <c r="L529" s="573"/>
      <c r="M529" s="580"/>
      <c r="N529" s="580"/>
      <c r="O529" s="580"/>
      <c r="P529" s="580"/>
      <c r="Q529" s="580"/>
      <c r="R529" s="577"/>
      <c r="S529" s="578"/>
      <c r="T529" s="578"/>
      <c r="U529" s="578"/>
      <c r="V529" s="579"/>
      <c r="W529" s="74"/>
      <c r="X529" s="4"/>
      <c r="Y529" s="5"/>
    </row>
    <row r="530" spans="2:25" ht="33.950000000000003" customHeight="1">
      <c r="B530" s="445">
        <f t="shared" si="7"/>
        <v>478</v>
      </c>
      <c r="C530" s="571"/>
      <c r="D530" s="572"/>
      <c r="E530" s="572"/>
      <c r="F530" s="572"/>
      <c r="G530" s="572"/>
      <c r="H530" s="572"/>
      <c r="I530" s="572"/>
      <c r="J530" s="572"/>
      <c r="K530" s="572"/>
      <c r="L530" s="573"/>
      <c r="M530" s="580"/>
      <c r="N530" s="580"/>
      <c r="O530" s="580"/>
      <c r="P530" s="580"/>
      <c r="Q530" s="580"/>
      <c r="R530" s="577"/>
      <c r="S530" s="578"/>
      <c r="T530" s="578"/>
      <c r="U530" s="578"/>
      <c r="V530" s="579"/>
      <c r="W530" s="74"/>
      <c r="X530" s="4"/>
      <c r="Y530" s="5"/>
    </row>
    <row r="531" spans="2:25" ht="33.950000000000003" customHeight="1">
      <c r="B531" s="445">
        <f t="shared" si="7"/>
        <v>479</v>
      </c>
      <c r="C531" s="571"/>
      <c r="D531" s="572"/>
      <c r="E531" s="572"/>
      <c r="F531" s="572"/>
      <c r="G531" s="572"/>
      <c r="H531" s="572"/>
      <c r="I531" s="572"/>
      <c r="J531" s="572"/>
      <c r="K531" s="572"/>
      <c r="L531" s="573"/>
      <c r="M531" s="580"/>
      <c r="N531" s="580"/>
      <c r="O531" s="580"/>
      <c r="P531" s="580"/>
      <c r="Q531" s="580"/>
      <c r="R531" s="577"/>
      <c r="S531" s="578"/>
      <c r="T531" s="578"/>
      <c r="U531" s="578"/>
      <c r="V531" s="579"/>
      <c r="W531" s="74"/>
      <c r="X531" s="4"/>
      <c r="Y531" s="5"/>
    </row>
    <row r="532" spans="2:25" ht="33.950000000000003" customHeight="1">
      <c r="B532" s="445">
        <f t="shared" si="7"/>
        <v>480</v>
      </c>
      <c r="C532" s="571"/>
      <c r="D532" s="572"/>
      <c r="E532" s="572"/>
      <c r="F532" s="572"/>
      <c r="G532" s="572"/>
      <c r="H532" s="572"/>
      <c r="I532" s="572"/>
      <c r="J532" s="572"/>
      <c r="K532" s="572"/>
      <c r="L532" s="573"/>
      <c r="M532" s="580"/>
      <c r="N532" s="580"/>
      <c r="O532" s="580"/>
      <c r="P532" s="580"/>
      <c r="Q532" s="580"/>
      <c r="R532" s="577"/>
      <c r="S532" s="578"/>
      <c r="T532" s="578"/>
      <c r="U532" s="578"/>
      <c r="V532" s="579"/>
      <c r="W532" s="74"/>
      <c r="X532" s="4"/>
      <c r="Y532" s="5"/>
    </row>
    <row r="533" spans="2:25" ht="33.950000000000003" customHeight="1">
      <c r="B533" s="445">
        <f t="shared" si="7"/>
        <v>481</v>
      </c>
      <c r="C533" s="571"/>
      <c r="D533" s="572"/>
      <c r="E533" s="572"/>
      <c r="F533" s="572"/>
      <c r="G533" s="572"/>
      <c r="H533" s="572"/>
      <c r="I533" s="572"/>
      <c r="J533" s="572"/>
      <c r="K533" s="572"/>
      <c r="L533" s="573"/>
      <c r="M533" s="580"/>
      <c r="N533" s="580"/>
      <c r="O533" s="580"/>
      <c r="P533" s="580"/>
      <c r="Q533" s="580"/>
      <c r="R533" s="577"/>
      <c r="S533" s="578"/>
      <c r="T533" s="578"/>
      <c r="U533" s="578"/>
      <c r="V533" s="579"/>
      <c r="W533" s="74"/>
      <c r="X533" s="4"/>
      <c r="Y533" s="5"/>
    </row>
    <row r="534" spans="2:25" ht="33.950000000000003" customHeight="1">
      <c r="B534" s="445">
        <f t="shared" si="7"/>
        <v>482</v>
      </c>
      <c r="C534" s="571"/>
      <c r="D534" s="572"/>
      <c r="E534" s="572"/>
      <c r="F534" s="572"/>
      <c r="G534" s="572"/>
      <c r="H534" s="572"/>
      <c r="I534" s="572"/>
      <c r="J534" s="572"/>
      <c r="K534" s="572"/>
      <c r="L534" s="573"/>
      <c r="M534" s="580"/>
      <c r="N534" s="580"/>
      <c r="O534" s="580"/>
      <c r="P534" s="580"/>
      <c r="Q534" s="580"/>
      <c r="R534" s="577"/>
      <c r="S534" s="578"/>
      <c r="T534" s="578"/>
      <c r="U534" s="578"/>
      <c r="V534" s="579"/>
      <c r="W534" s="74"/>
      <c r="X534" s="4"/>
      <c r="Y534" s="5"/>
    </row>
    <row r="535" spans="2:25" ht="33.950000000000003" customHeight="1">
      <c r="B535" s="445">
        <f t="shared" si="7"/>
        <v>483</v>
      </c>
      <c r="C535" s="571"/>
      <c r="D535" s="572"/>
      <c r="E535" s="572"/>
      <c r="F535" s="572"/>
      <c r="G535" s="572"/>
      <c r="H535" s="572"/>
      <c r="I535" s="572"/>
      <c r="J535" s="572"/>
      <c r="K535" s="572"/>
      <c r="L535" s="573"/>
      <c r="M535" s="580"/>
      <c r="N535" s="580"/>
      <c r="O535" s="580"/>
      <c r="P535" s="580"/>
      <c r="Q535" s="580"/>
      <c r="R535" s="577"/>
      <c r="S535" s="578"/>
      <c r="T535" s="578"/>
      <c r="U535" s="578"/>
      <c r="V535" s="579"/>
      <c r="W535" s="74"/>
      <c r="X535" s="4"/>
      <c r="Y535" s="5"/>
    </row>
    <row r="536" spans="2:25" ht="33.950000000000003" customHeight="1">
      <c r="B536" s="445">
        <f t="shared" si="7"/>
        <v>484</v>
      </c>
      <c r="C536" s="571"/>
      <c r="D536" s="572"/>
      <c r="E536" s="572"/>
      <c r="F536" s="572"/>
      <c r="G536" s="572"/>
      <c r="H536" s="572"/>
      <c r="I536" s="572"/>
      <c r="J536" s="572"/>
      <c r="K536" s="572"/>
      <c r="L536" s="573"/>
      <c r="M536" s="580"/>
      <c r="N536" s="580"/>
      <c r="O536" s="580"/>
      <c r="P536" s="580"/>
      <c r="Q536" s="580"/>
      <c r="R536" s="577"/>
      <c r="S536" s="578"/>
      <c r="T536" s="578"/>
      <c r="U536" s="578"/>
      <c r="V536" s="579"/>
      <c r="W536" s="74"/>
      <c r="X536" s="4"/>
      <c r="Y536" s="5"/>
    </row>
    <row r="537" spans="2:25" ht="33.950000000000003" customHeight="1">
      <c r="B537" s="445">
        <f t="shared" si="7"/>
        <v>485</v>
      </c>
      <c r="C537" s="571"/>
      <c r="D537" s="572"/>
      <c r="E537" s="572"/>
      <c r="F537" s="572"/>
      <c r="G537" s="572"/>
      <c r="H537" s="572"/>
      <c r="I537" s="572"/>
      <c r="J537" s="572"/>
      <c r="K537" s="572"/>
      <c r="L537" s="573"/>
      <c r="M537" s="580"/>
      <c r="N537" s="580"/>
      <c r="O537" s="580"/>
      <c r="P537" s="580"/>
      <c r="Q537" s="580"/>
      <c r="R537" s="577"/>
      <c r="S537" s="578"/>
      <c r="T537" s="578"/>
      <c r="U537" s="578"/>
      <c r="V537" s="579"/>
      <c r="W537" s="74"/>
      <c r="X537" s="4"/>
      <c r="Y537" s="5"/>
    </row>
    <row r="538" spans="2:25" ht="33.950000000000003" customHeight="1">
      <c r="B538" s="445">
        <f t="shared" si="7"/>
        <v>486</v>
      </c>
      <c r="C538" s="571"/>
      <c r="D538" s="572"/>
      <c r="E538" s="572"/>
      <c r="F538" s="572"/>
      <c r="G538" s="572"/>
      <c r="H538" s="572"/>
      <c r="I538" s="572"/>
      <c r="J538" s="572"/>
      <c r="K538" s="572"/>
      <c r="L538" s="573"/>
      <c r="M538" s="580"/>
      <c r="N538" s="580"/>
      <c r="O538" s="580"/>
      <c r="P538" s="580"/>
      <c r="Q538" s="580"/>
      <c r="R538" s="577"/>
      <c r="S538" s="578"/>
      <c r="T538" s="578"/>
      <c r="U538" s="578"/>
      <c r="V538" s="579"/>
      <c r="W538" s="74"/>
      <c r="X538" s="4"/>
      <c r="Y538" s="5"/>
    </row>
    <row r="539" spans="2:25" ht="33.950000000000003" customHeight="1">
      <c r="B539" s="445">
        <f t="shared" si="7"/>
        <v>487</v>
      </c>
      <c r="C539" s="571"/>
      <c r="D539" s="572"/>
      <c r="E539" s="572"/>
      <c r="F539" s="572"/>
      <c r="G539" s="572"/>
      <c r="H539" s="572"/>
      <c r="I539" s="572"/>
      <c r="J539" s="572"/>
      <c r="K539" s="572"/>
      <c r="L539" s="573"/>
      <c r="M539" s="580"/>
      <c r="N539" s="580"/>
      <c r="O539" s="580"/>
      <c r="P539" s="580"/>
      <c r="Q539" s="580"/>
      <c r="R539" s="577"/>
      <c r="S539" s="578"/>
      <c r="T539" s="578"/>
      <c r="U539" s="578"/>
      <c r="V539" s="579"/>
      <c r="W539" s="74"/>
      <c r="X539" s="4"/>
      <c r="Y539" s="5"/>
    </row>
    <row r="540" spans="2:25" ht="33.950000000000003" customHeight="1">
      <c r="B540" s="445">
        <f t="shared" si="7"/>
        <v>488</v>
      </c>
      <c r="C540" s="571"/>
      <c r="D540" s="572"/>
      <c r="E540" s="572"/>
      <c r="F540" s="572"/>
      <c r="G540" s="572"/>
      <c r="H540" s="572"/>
      <c r="I540" s="572"/>
      <c r="J540" s="572"/>
      <c r="K540" s="572"/>
      <c r="L540" s="573"/>
      <c r="M540" s="580"/>
      <c r="N540" s="580"/>
      <c r="O540" s="580"/>
      <c r="P540" s="580"/>
      <c r="Q540" s="580"/>
      <c r="R540" s="577"/>
      <c r="S540" s="578"/>
      <c r="T540" s="578"/>
      <c r="U540" s="578"/>
      <c r="V540" s="579"/>
      <c r="W540" s="74"/>
      <c r="X540" s="4"/>
      <c r="Y540" s="5"/>
    </row>
    <row r="541" spans="2:25" ht="33.950000000000003" customHeight="1">
      <c r="B541" s="445">
        <f t="shared" si="7"/>
        <v>489</v>
      </c>
      <c r="C541" s="571"/>
      <c r="D541" s="572"/>
      <c r="E541" s="572"/>
      <c r="F541" s="572"/>
      <c r="G541" s="572"/>
      <c r="H541" s="572"/>
      <c r="I541" s="572"/>
      <c r="J541" s="572"/>
      <c r="K541" s="572"/>
      <c r="L541" s="573"/>
      <c r="M541" s="580"/>
      <c r="N541" s="580"/>
      <c r="O541" s="580"/>
      <c r="P541" s="580"/>
      <c r="Q541" s="580"/>
      <c r="R541" s="577"/>
      <c r="S541" s="578"/>
      <c r="T541" s="578"/>
      <c r="U541" s="578"/>
      <c r="V541" s="579"/>
      <c r="W541" s="74"/>
      <c r="X541" s="4"/>
      <c r="Y541" s="5"/>
    </row>
    <row r="542" spans="2:25" ht="33.950000000000003" customHeight="1">
      <c r="B542" s="445">
        <f t="shared" si="7"/>
        <v>490</v>
      </c>
      <c r="C542" s="571"/>
      <c r="D542" s="572"/>
      <c r="E542" s="572"/>
      <c r="F542" s="572"/>
      <c r="G542" s="572"/>
      <c r="H542" s="572"/>
      <c r="I542" s="572"/>
      <c r="J542" s="572"/>
      <c r="K542" s="572"/>
      <c r="L542" s="573"/>
      <c r="M542" s="580"/>
      <c r="N542" s="580"/>
      <c r="O542" s="580"/>
      <c r="P542" s="580"/>
      <c r="Q542" s="580"/>
      <c r="R542" s="577"/>
      <c r="S542" s="578"/>
      <c r="T542" s="578"/>
      <c r="U542" s="578"/>
      <c r="V542" s="579"/>
      <c r="W542" s="74"/>
      <c r="X542" s="4"/>
      <c r="Y542" s="5"/>
    </row>
    <row r="543" spans="2:25" ht="33.950000000000003" customHeight="1">
      <c r="B543" s="445">
        <f t="shared" si="7"/>
        <v>491</v>
      </c>
      <c r="C543" s="571"/>
      <c r="D543" s="572"/>
      <c r="E543" s="572"/>
      <c r="F543" s="572"/>
      <c r="G543" s="572"/>
      <c r="H543" s="572"/>
      <c r="I543" s="572"/>
      <c r="J543" s="572"/>
      <c r="K543" s="572"/>
      <c r="L543" s="573"/>
      <c r="M543" s="580"/>
      <c r="N543" s="580"/>
      <c r="O543" s="580"/>
      <c r="P543" s="580"/>
      <c r="Q543" s="580"/>
      <c r="R543" s="577"/>
      <c r="S543" s="578"/>
      <c r="T543" s="578"/>
      <c r="U543" s="578"/>
      <c r="V543" s="579"/>
      <c r="W543" s="74"/>
      <c r="X543" s="4"/>
      <c r="Y543" s="5"/>
    </row>
    <row r="544" spans="2:25" ht="33.950000000000003" customHeight="1">
      <c r="B544" s="445">
        <f t="shared" si="7"/>
        <v>492</v>
      </c>
      <c r="C544" s="571"/>
      <c r="D544" s="572"/>
      <c r="E544" s="572"/>
      <c r="F544" s="572"/>
      <c r="G544" s="572"/>
      <c r="H544" s="572"/>
      <c r="I544" s="572"/>
      <c r="J544" s="572"/>
      <c r="K544" s="572"/>
      <c r="L544" s="573"/>
      <c r="M544" s="580"/>
      <c r="N544" s="580"/>
      <c r="O544" s="580"/>
      <c r="P544" s="580"/>
      <c r="Q544" s="580"/>
      <c r="R544" s="577"/>
      <c r="S544" s="578"/>
      <c r="T544" s="578"/>
      <c r="U544" s="578"/>
      <c r="V544" s="579"/>
      <c r="W544" s="74"/>
      <c r="X544" s="4"/>
      <c r="Y544" s="5"/>
    </row>
    <row r="545" spans="2:25" ht="33.950000000000003" customHeight="1">
      <c r="B545" s="445">
        <f t="shared" si="7"/>
        <v>493</v>
      </c>
      <c r="C545" s="571"/>
      <c r="D545" s="572"/>
      <c r="E545" s="572"/>
      <c r="F545" s="572"/>
      <c r="G545" s="572"/>
      <c r="H545" s="572"/>
      <c r="I545" s="572"/>
      <c r="J545" s="572"/>
      <c r="K545" s="572"/>
      <c r="L545" s="573"/>
      <c r="M545" s="580"/>
      <c r="N545" s="580"/>
      <c r="O545" s="580"/>
      <c r="P545" s="580"/>
      <c r="Q545" s="580"/>
      <c r="R545" s="577"/>
      <c r="S545" s="578"/>
      <c r="T545" s="578"/>
      <c r="U545" s="578"/>
      <c r="V545" s="579"/>
      <c r="W545" s="74"/>
      <c r="X545" s="4"/>
      <c r="Y545" s="5"/>
    </row>
    <row r="546" spans="2:25" ht="33.950000000000003" customHeight="1">
      <c r="B546" s="445">
        <f t="shared" si="7"/>
        <v>494</v>
      </c>
      <c r="C546" s="571"/>
      <c r="D546" s="572"/>
      <c r="E546" s="572"/>
      <c r="F546" s="572"/>
      <c r="G546" s="572"/>
      <c r="H546" s="572"/>
      <c r="I546" s="572"/>
      <c r="J546" s="572"/>
      <c r="K546" s="572"/>
      <c r="L546" s="573"/>
      <c r="M546" s="580"/>
      <c r="N546" s="580"/>
      <c r="O546" s="580"/>
      <c r="P546" s="580"/>
      <c r="Q546" s="580"/>
      <c r="R546" s="577"/>
      <c r="S546" s="578"/>
      <c r="T546" s="578"/>
      <c r="U546" s="578"/>
      <c r="V546" s="579"/>
      <c r="W546" s="74"/>
      <c r="X546" s="4"/>
      <c r="Y546" s="5"/>
    </row>
    <row r="547" spans="2:25" ht="33.950000000000003" customHeight="1">
      <c r="B547" s="445">
        <f t="shared" si="7"/>
        <v>495</v>
      </c>
      <c r="C547" s="571"/>
      <c r="D547" s="572"/>
      <c r="E547" s="572"/>
      <c r="F547" s="572"/>
      <c r="G547" s="572"/>
      <c r="H547" s="572"/>
      <c r="I547" s="572"/>
      <c r="J547" s="572"/>
      <c r="K547" s="572"/>
      <c r="L547" s="573"/>
      <c r="M547" s="580"/>
      <c r="N547" s="580"/>
      <c r="O547" s="580"/>
      <c r="P547" s="580"/>
      <c r="Q547" s="580"/>
      <c r="R547" s="577"/>
      <c r="S547" s="578"/>
      <c r="T547" s="578"/>
      <c r="U547" s="578"/>
      <c r="V547" s="579"/>
      <c r="W547" s="74"/>
      <c r="X547" s="4"/>
      <c r="Y547" s="5"/>
    </row>
    <row r="548" spans="2:25" ht="33.950000000000003" customHeight="1">
      <c r="B548" s="445">
        <f t="shared" si="7"/>
        <v>496</v>
      </c>
      <c r="C548" s="571"/>
      <c r="D548" s="572"/>
      <c r="E548" s="572"/>
      <c r="F548" s="572"/>
      <c r="G548" s="572"/>
      <c r="H548" s="572"/>
      <c r="I548" s="572"/>
      <c r="J548" s="572"/>
      <c r="K548" s="572"/>
      <c r="L548" s="573"/>
      <c r="M548" s="580"/>
      <c r="N548" s="580"/>
      <c r="O548" s="580"/>
      <c r="P548" s="580"/>
      <c r="Q548" s="580"/>
      <c r="R548" s="577"/>
      <c r="S548" s="578"/>
      <c r="T548" s="578"/>
      <c r="U548" s="578"/>
      <c r="V548" s="579"/>
      <c r="W548" s="74"/>
      <c r="X548" s="4"/>
      <c r="Y548" s="5"/>
    </row>
    <row r="549" spans="2:25" ht="33.950000000000003" customHeight="1">
      <c r="B549" s="445">
        <f t="shared" si="7"/>
        <v>497</v>
      </c>
      <c r="C549" s="571"/>
      <c r="D549" s="572"/>
      <c r="E549" s="572"/>
      <c r="F549" s="572"/>
      <c r="G549" s="572"/>
      <c r="H549" s="572"/>
      <c r="I549" s="572"/>
      <c r="J549" s="572"/>
      <c r="K549" s="572"/>
      <c r="L549" s="573"/>
      <c r="M549" s="580"/>
      <c r="N549" s="580"/>
      <c r="O549" s="580"/>
      <c r="P549" s="580"/>
      <c r="Q549" s="580"/>
      <c r="R549" s="577"/>
      <c r="S549" s="578"/>
      <c r="T549" s="578"/>
      <c r="U549" s="578"/>
      <c r="V549" s="579"/>
      <c r="W549" s="74"/>
      <c r="X549" s="4"/>
      <c r="Y549" s="5"/>
    </row>
    <row r="550" spans="2:25" ht="33.950000000000003" customHeight="1">
      <c r="B550" s="445">
        <f t="shared" si="7"/>
        <v>498</v>
      </c>
      <c r="C550" s="571"/>
      <c r="D550" s="572"/>
      <c r="E550" s="572"/>
      <c r="F550" s="572"/>
      <c r="G550" s="572"/>
      <c r="H550" s="572"/>
      <c r="I550" s="572"/>
      <c r="J550" s="572"/>
      <c r="K550" s="572"/>
      <c r="L550" s="573"/>
      <c r="M550" s="580"/>
      <c r="N550" s="580"/>
      <c r="O550" s="580"/>
      <c r="P550" s="580"/>
      <c r="Q550" s="580"/>
      <c r="R550" s="577"/>
      <c r="S550" s="578"/>
      <c r="T550" s="578"/>
      <c r="U550" s="578"/>
      <c r="V550" s="579"/>
      <c r="W550" s="74"/>
      <c r="X550" s="4"/>
      <c r="Y550" s="5"/>
    </row>
    <row r="551" spans="2:25" ht="33.950000000000003" customHeight="1">
      <c r="B551" s="445">
        <f t="shared" si="7"/>
        <v>499</v>
      </c>
      <c r="C551" s="571"/>
      <c r="D551" s="572"/>
      <c r="E551" s="572"/>
      <c r="F551" s="572"/>
      <c r="G551" s="572"/>
      <c r="H551" s="572"/>
      <c r="I551" s="572"/>
      <c r="J551" s="572"/>
      <c r="K551" s="572"/>
      <c r="L551" s="573"/>
      <c r="M551" s="580"/>
      <c r="N551" s="580"/>
      <c r="O551" s="580"/>
      <c r="P551" s="580"/>
      <c r="Q551" s="580"/>
      <c r="R551" s="577"/>
      <c r="S551" s="578"/>
      <c r="T551" s="578"/>
      <c r="U551" s="578"/>
      <c r="V551" s="579"/>
      <c r="W551" s="74"/>
      <c r="X551" s="4"/>
      <c r="Y551" s="5"/>
    </row>
    <row r="552" spans="2:25" ht="33.950000000000003" customHeight="1">
      <c r="B552" s="445">
        <f t="shared" si="7"/>
        <v>500</v>
      </c>
      <c r="C552" s="571"/>
      <c r="D552" s="572"/>
      <c r="E552" s="572"/>
      <c r="F552" s="572"/>
      <c r="G552" s="572"/>
      <c r="H552" s="572"/>
      <c r="I552" s="572"/>
      <c r="J552" s="572"/>
      <c r="K552" s="572"/>
      <c r="L552" s="573"/>
      <c r="M552" s="580"/>
      <c r="N552" s="580"/>
      <c r="O552" s="580"/>
      <c r="P552" s="580"/>
      <c r="Q552" s="580"/>
      <c r="R552" s="577"/>
      <c r="S552" s="578"/>
      <c r="T552" s="578"/>
      <c r="U552" s="578"/>
      <c r="V552" s="579"/>
      <c r="W552" s="74"/>
      <c r="X552" s="4"/>
      <c r="Y552" s="5"/>
    </row>
    <row r="553" spans="2:25" ht="33.950000000000003" customHeight="1">
      <c r="B553" s="445">
        <f t="shared" si="7"/>
        <v>501</v>
      </c>
      <c r="C553" s="571"/>
      <c r="D553" s="572"/>
      <c r="E553" s="572"/>
      <c r="F553" s="572"/>
      <c r="G553" s="572"/>
      <c r="H553" s="572"/>
      <c r="I553" s="572"/>
      <c r="J553" s="572"/>
      <c r="K553" s="572"/>
      <c r="L553" s="573"/>
      <c r="M553" s="580"/>
      <c r="N553" s="580"/>
      <c r="O553" s="580"/>
      <c r="P553" s="580"/>
      <c r="Q553" s="580"/>
      <c r="R553" s="577"/>
      <c r="S553" s="578"/>
      <c r="T553" s="578"/>
      <c r="U553" s="578"/>
      <c r="V553" s="579"/>
      <c r="W553" s="74"/>
      <c r="X553" s="4"/>
      <c r="Y553" s="5"/>
    </row>
    <row r="554" spans="2:25" ht="33.950000000000003" customHeight="1">
      <c r="B554" s="445">
        <f t="shared" si="7"/>
        <v>502</v>
      </c>
      <c r="C554" s="571"/>
      <c r="D554" s="572"/>
      <c r="E554" s="572"/>
      <c r="F554" s="572"/>
      <c r="G554" s="572"/>
      <c r="H554" s="572"/>
      <c r="I554" s="572"/>
      <c r="J554" s="572"/>
      <c r="K554" s="572"/>
      <c r="L554" s="573"/>
      <c r="M554" s="580"/>
      <c r="N554" s="580"/>
      <c r="O554" s="580"/>
      <c r="P554" s="580"/>
      <c r="Q554" s="580"/>
      <c r="R554" s="577"/>
      <c r="S554" s="578"/>
      <c r="T554" s="578"/>
      <c r="U554" s="578"/>
      <c r="V554" s="579"/>
      <c r="W554" s="74"/>
      <c r="X554" s="4"/>
      <c r="Y554" s="5"/>
    </row>
    <row r="555" spans="2:25" ht="33.950000000000003" customHeight="1">
      <c r="B555" s="445">
        <f t="shared" si="7"/>
        <v>503</v>
      </c>
      <c r="C555" s="571"/>
      <c r="D555" s="572"/>
      <c r="E555" s="572"/>
      <c r="F555" s="572"/>
      <c r="G555" s="572"/>
      <c r="H555" s="572"/>
      <c r="I555" s="572"/>
      <c r="J555" s="572"/>
      <c r="K555" s="572"/>
      <c r="L555" s="573"/>
      <c r="M555" s="580"/>
      <c r="N555" s="580"/>
      <c r="O555" s="580"/>
      <c r="P555" s="580"/>
      <c r="Q555" s="580"/>
      <c r="R555" s="577"/>
      <c r="S555" s="578"/>
      <c r="T555" s="578"/>
      <c r="U555" s="578"/>
      <c r="V555" s="579"/>
      <c r="W555" s="74"/>
      <c r="X555" s="4"/>
      <c r="Y555" s="5"/>
    </row>
    <row r="556" spans="2:25" ht="33.950000000000003" customHeight="1">
      <c r="B556" s="445">
        <f t="shared" si="7"/>
        <v>504</v>
      </c>
      <c r="C556" s="571"/>
      <c r="D556" s="572"/>
      <c r="E556" s="572"/>
      <c r="F556" s="572"/>
      <c r="G556" s="572"/>
      <c r="H556" s="572"/>
      <c r="I556" s="572"/>
      <c r="J556" s="572"/>
      <c r="K556" s="572"/>
      <c r="L556" s="573"/>
      <c r="M556" s="580"/>
      <c r="N556" s="580"/>
      <c r="O556" s="580"/>
      <c r="P556" s="580"/>
      <c r="Q556" s="580"/>
      <c r="R556" s="577"/>
      <c r="S556" s="578"/>
      <c r="T556" s="578"/>
      <c r="U556" s="578"/>
      <c r="V556" s="579"/>
      <c r="W556" s="74"/>
      <c r="X556" s="4"/>
      <c r="Y556" s="5"/>
    </row>
    <row r="557" spans="2:25" ht="33.950000000000003" customHeight="1">
      <c r="B557" s="445">
        <f t="shared" si="7"/>
        <v>505</v>
      </c>
      <c r="C557" s="571"/>
      <c r="D557" s="572"/>
      <c r="E557" s="572"/>
      <c r="F557" s="572"/>
      <c r="G557" s="572"/>
      <c r="H557" s="572"/>
      <c r="I557" s="572"/>
      <c r="J557" s="572"/>
      <c r="K557" s="572"/>
      <c r="L557" s="573"/>
      <c r="M557" s="580"/>
      <c r="N557" s="580"/>
      <c r="O557" s="580"/>
      <c r="P557" s="580"/>
      <c r="Q557" s="580"/>
      <c r="R557" s="577"/>
      <c r="S557" s="578"/>
      <c r="T557" s="578"/>
      <c r="U557" s="578"/>
      <c r="V557" s="579"/>
      <c r="W557" s="74"/>
      <c r="X557" s="4"/>
      <c r="Y557" s="5"/>
    </row>
    <row r="558" spans="2:25" ht="33.950000000000003" customHeight="1">
      <c r="B558" s="445">
        <f t="shared" si="7"/>
        <v>506</v>
      </c>
      <c r="C558" s="571"/>
      <c r="D558" s="572"/>
      <c r="E558" s="572"/>
      <c r="F558" s="572"/>
      <c r="G558" s="572"/>
      <c r="H558" s="572"/>
      <c r="I558" s="572"/>
      <c r="J558" s="572"/>
      <c r="K558" s="572"/>
      <c r="L558" s="573"/>
      <c r="M558" s="580"/>
      <c r="N558" s="580"/>
      <c r="O558" s="580"/>
      <c r="P558" s="580"/>
      <c r="Q558" s="580"/>
      <c r="R558" s="577"/>
      <c r="S558" s="578"/>
      <c r="T558" s="578"/>
      <c r="U558" s="578"/>
      <c r="V558" s="579"/>
      <c r="W558" s="74"/>
      <c r="X558" s="4"/>
      <c r="Y558" s="5"/>
    </row>
    <row r="559" spans="2:25" ht="33.950000000000003" customHeight="1">
      <c r="B559" s="445">
        <f t="shared" si="7"/>
        <v>507</v>
      </c>
      <c r="C559" s="571"/>
      <c r="D559" s="572"/>
      <c r="E559" s="572"/>
      <c r="F559" s="572"/>
      <c r="G559" s="572"/>
      <c r="H559" s="572"/>
      <c r="I559" s="572"/>
      <c r="J559" s="572"/>
      <c r="K559" s="572"/>
      <c r="L559" s="573"/>
      <c r="M559" s="580"/>
      <c r="N559" s="580"/>
      <c r="O559" s="580"/>
      <c r="P559" s="580"/>
      <c r="Q559" s="580"/>
      <c r="R559" s="577"/>
      <c r="S559" s="578"/>
      <c r="T559" s="578"/>
      <c r="U559" s="578"/>
      <c r="V559" s="579"/>
      <c r="W559" s="74"/>
      <c r="X559" s="4"/>
      <c r="Y559" s="5"/>
    </row>
    <row r="560" spans="2:25" ht="33.950000000000003" customHeight="1">
      <c r="B560" s="445">
        <f t="shared" si="7"/>
        <v>508</v>
      </c>
      <c r="C560" s="571"/>
      <c r="D560" s="572"/>
      <c r="E560" s="572"/>
      <c r="F560" s="572"/>
      <c r="G560" s="572"/>
      <c r="H560" s="572"/>
      <c r="I560" s="572"/>
      <c r="J560" s="572"/>
      <c r="K560" s="572"/>
      <c r="L560" s="573"/>
      <c r="M560" s="580"/>
      <c r="N560" s="580"/>
      <c r="O560" s="580"/>
      <c r="P560" s="580"/>
      <c r="Q560" s="580"/>
      <c r="R560" s="577"/>
      <c r="S560" s="578"/>
      <c r="T560" s="578"/>
      <c r="U560" s="578"/>
      <c r="V560" s="579"/>
      <c r="W560" s="74"/>
      <c r="X560" s="4"/>
      <c r="Y560" s="5"/>
    </row>
    <row r="561" spans="2:25" ht="33.950000000000003" customHeight="1">
      <c r="B561" s="445">
        <f t="shared" si="7"/>
        <v>509</v>
      </c>
      <c r="C561" s="571"/>
      <c r="D561" s="572"/>
      <c r="E561" s="572"/>
      <c r="F561" s="572"/>
      <c r="G561" s="572"/>
      <c r="H561" s="572"/>
      <c r="I561" s="572"/>
      <c r="J561" s="572"/>
      <c r="K561" s="572"/>
      <c r="L561" s="573"/>
      <c r="M561" s="580"/>
      <c r="N561" s="580"/>
      <c r="O561" s="580"/>
      <c r="P561" s="580"/>
      <c r="Q561" s="580"/>
      <c r="R561" s="577"/>
      <c r="S561" s="578"/>
      <c r="T561" s="578"/>
      <c r="U561" s="578"/>
      <c r="V561" s="579"/>
      <c r="W561" s="74"/>
      <c r="X561" s="4"/>
      <c r="Y561" s="5"/>
    </row>
    <row r="562" spans="2:25" ht="33.950000000000003" customHeight="1">
      <c r="B562" s="445">
        <f t="shared" si="7"/>
        <v>510</v>
      </c>
      <c r="C562" s="571"/>
      <c r="D562" s="572"/>
      <c r="E562" s="572"/>
      <c r="F562" s="572"/>
      <c r="G562" s="572"/>
      <c r="H562" s="572"/>
      <c r="I562" s="572"/>
      <c r="J562" s="572"/>
      <c r="K562" s="572"/>
      <c r="L562" s="573"/>
      <c r="M562" s="580"/>
      <c r="N562" s="580"/>
      <c r="O562" s="580"/>
      <c r="P562" s="580"/>
      <c r="Q562" s="580"/>
      <c r="R562" s="577"/>
      <c r="S562" s="578"/>
      <c r="T562" s="578"/>
      <c r="U562" s="578"/>
      <c r="V562" s="579"/>
      <c r="W562" s="74"/>
      <c r="X562" s="4"/>
      <c r="Y562" s="5"/>
    </row>
    <row r="563" spans="2:25" ht="33.950000000000003" customHeight="1">
      <c r="B563" s="445">
        <f t="shared" si="7"/>
        <v>511</v>
      </c>
      <c r="C563" s="571"/>
      <c r="D563" s="572"/>
      <c r="E563" s="572"/>
      <c r="F563" s="572"/>
      <c r="G563" s="572"/>
      <c r="H563" s="572"/>
      <c r="I563" s="572"/>
      <c r="J563" s="572"/>
      <c r="K563" s="572"/>
      <c r="L563" s="573"/>
      <c r="M563" s="580"/>
      <c r="N563" s="580"/>
      <c r="O563" s="580"/>
      <c r="P563" s="580"/>
      <c r="Q563" s="580"/>
      <c r="R563" s="577"/>
      <c r="S563" s="578"/>
      <c r="T563" s="578"/>
      <c r="U563" s="578"/>
      <c r="V563" s="579"/>
      <c r="W563" s="74"/>
      <c r="X563" s="4"/>
      <c r="Y563" s="5"/>
    </row>
    <row r="564" spans="2:25" ht="33.950000000000003" customHeight="1">
      <c r="B564" s="445">
        <f t="shared" si="7"/>
        <v>512</v>
      </c>
      <c r="C564" s="571"/>
      <c r="D564" s="572"/>
      <c r="E564" s="572"/>
      <c r="F564" s="572"/>
      <c r="G564" s="572"/>
      <c r="H564" s="572"/>
      <c r="I564" s="572"/>
      <c r="J564" s="572"/>
      <c r="K564" s="572"/>
      <c r="L564" s="573"/>
      <c r="M564" s="580"/>
      <c r="N564" s="580"/>
      <c r="O564" s="580"/>
      <c r="P564" s="580"/>
      <c r="Q564" s="580"/>
      <c r="R564" s="577"/>
      <c r="S564" s="578"/>
      <c r="T564" s="578"/>
      <c r="U564" s="578"/>
      <c r="V564" s="579"/>
      <c r="W564" s="74"/>
      <c r="X564" s="4"/>
      <c r="Y564" s="5"/>
    </row>
    <row r="565" spans="2:25" ht="33.950000000000003" customHeight="1">
      <c r="B565" s="445">
        <f t="shared" si="7"/>
        <v>513</v>
      </c>
      <c r="C565" s="571"/>
      <c r="D565" s="572"/>
      <c r="E565" s="572"/>
      <c r="F565" s="572"/>
      <c r="G565" s="572"/>
      <c r="H565" s="572"/>
      <c r="I565" s="572"/>
      <c r="J565" s="572"/>
      <c r="K565" s="572"/>
      <c r="L565" s="573"/>
      <c r="M565" s="580"/>
      <c r="N565" s="580"/>
      <c r="O565" s="580"/>
      <c r="P565" s="580"/>
      <c r="Q565" s="580"/>
      <c r="R565" s="577"/>
      <c r="S565" s="578"/>
      <c r="T565" s="578"/>
      <c r="U565" s="578"/>
      <c r="V565" s="579"/>
      <c r="W565" s="74"/>
      <c r="X565" s="4"/>
      <c r="Y565" s="5"/>
    </row>
    <row r="566" spans="2:25" ht="33.950000000000003" customHeight="1">
      <c r="B566" s="445">
        <f t="shared" si="7"/>
        <v>514</v>
      </c>
      <c r="C566" s="571"/>
      <c r="D566" s="572"/>
      <c r="E566" s="572"/>
      <c r="F566" s="572"/>
      <c r="G566" s="572"/>
      <c r="H566" s="572"/>
      <c r="I566" s="572"/>
      <c r="J566" s="572"/>
      <c r="K566" s="572"/>
      <c r="L566" s="573"/>
      <c r="M566" s="580"/>
      <c r="N566" s="580"/>
      <c r="O566" s="580"/>
      <c r="P566" s="580"/>
      <c r="Q566" s="580"/>
      <c r="R566" s="577"/>
      <c r="S566" s="578"/>
      <c r="T566" s="578"/>
      <c r="U566" s="578"/>
      <c r="V566" s="579"/>
      <c r="W566" s="74"/>
      <c r="X566" s="4"/>
      <c r="Y566" s="5"/>
    </row>
    <row r="567" spans="2:25" ht="33.950000000000003" customHeight="1">
      <c r="B567" s="445">
        <f t="shared" ref="B567:B630" si="8">B566+1</f>
        <v>515</v>
      </c>
      <c r="C567" s="571"/>
      <c r="D567" s="572"/>
      <c r="E567" s="572"/>
      <c r="F567" s="572"/>
      <c r="G567" s="572"/>
      <c r="H567" s="572"/>
      <c r="I567" s="572"/>
      <c r="J567" s="572"/>
      <c r="K567" s="572"/>
      <c r="L567" s="573"/>
      <c r="M567" s="580"/>
      <c r="N567" s="580"/>
      <c r="O567" s="580"/>
      <c r="P567" s="580"/>
      <c r="Q567" s="580"/>
      <c r="R567" s="577"/>
      <c r="S567" s="578"/>
      <c r="T567" s="578"/>
      <c r="U567" s="578"/>
      <c r="V567" s="579"/>
      <c r="W567" s="74"/>
      <c r="X567" s="4"/>
      <c r="Y567" s="5"/>
    </row>
    <row r="568" spans="2:25" ht="33.950000000000003" customHeight="1">
      <c r="B568" s="445">
        <f t="shared" si="8"/>
        <v>516</v>
      </c>
      <c r="C568" s="571"/>
      <c r="D568" s="572"/>
      <c r="E568" s="572"/>
      <c r="F568" s="572"/>
      <c r="G568" s="572"/>
      <c r="H568" s="572"/>
      <c r="I568" s="572"/>
      <c r="J568" s="572"/>
      <c r="K568" s="572"/>
      <c r="L568" s="573"/>
      <c r="M568" s="580"/>
      <c r="N568" s="580"/>
      <c r="O568" s="580"/>
      <c r="P568" s="580"/>
      <c r="Q568" s="580"/>
      <c r="R568" s="577"/>
      <c r="S568" s="578"/>
      <c r="T568" s="578"/>
      <c r="U568" s="578"/>
      <c r="V568" s="579"/>
      <c r="W568" s="74"/>
      <c r="X568" s="4"/>
      <c r="Y568" s="5"/>
    </row>
    <row r="569" spans="2:25" ht="33.950000000000003" customHeight="1">
      <c r="B569" s="445">
        <f t="shared" si="8"/>
        <v>517</v>
      </c>
      <c r="C569" s="571"/>
      <c r="D569" s="572"/>
      <c r="E569" s="572"/>
      <c r="F569" s="572"/>
      <c r="G569" s="572"/>
      <c r="H569" s="572"/>
      <c r="I569" s="572"/>
      <c r="J569" s="572"/>
      <c r="K569" s="572"/>
      <c r="L569" s="573"/>
      <c r="M569" s="580"/>
      <c r="N569" s="580"/>
      <c r="O569" s="580"/>
      <c r="P569" s="580"/>
      <c r="Q569" s="580"/>
      <c r="R569" s="577"/>
      <c r="S569" s="578"/>
      <c r="T569" s="578"/>
      <c r="U569" s="578"/>
      <c r="V569" s="579"/>
      <c r="W569" s="74"/>
      <c r="X569" s="4"/>
      <c r="Y569" s="5"/>
    </row>
    <row r="570" spans="2:25" ht="33.950000000000003" customHeight="1">
      <c r="B570" s="445">
        <f t="shared" si="8"/>
        <v>518</v>
      </c>
      <c r="C570" s="571"/>
      <c r="D570" s="572"/>
      <c r="E570" s="572"/>
      <c r="F570" s="572"/>
      <c r="G570" s="572"/>
      <c r="H570" s="572"/>
      <c r="I570" s="572"/>
      <c r="J570" s="572"/>
      <c r="K570" s="572"/>
      <c r="L570" s="573"/>
      <c r="M570" s="580"/>
      <c r="N570" s="580"/>
      <c r="O570" s="580"/>
      <c r="P570" s="580"/>
      <c r="Q570" s="580"/>
      <c r="R570" s="577"/>
      <c r="S570" s="578"/>
      <c r="T570" s="578"/>
      <c r="U570" s="578"/>
      <c r="V570" s="579"/>
      <c r="W570" s="74"/>
      <c r="X570" s="4"/>
      <c r="Y570" s="5"/>
    </row>
    <row r="571" spans="2:25" ht="33.950000000000003" customHeight="1">
      <c r="B571" s="445">
        <f t="shared" si="8"/>
        <v>519</v>
      </c>
      <c r="C571" s="571"/>
      <c r="D571" s="572"/>
      <c r="E571" s="572"/>
      <c r="F571" s="572"/>
      <c r="G571" s="572"/>
      <c r="H571" s="572"/>
      <c r="I571" s="572"/>
      <c r="J571" s="572"/>
      <c r="K571" s="572"/>
      <c r="L571" s="573"/>
      <c r="M571" s="580"/>
      <c r="N571" s="580"/>
      <c r="O571" s="580"/>
      <c r="P571" s="580"/>
      <c r="Q571" s="580"/>
      <c r="R571" s="577"/>
      <c r="S571" s="578"/>
      <c r="T571" s="578"/>
      <c r="U571" s="578"/>
      <c r="V571" s="579"/>
      <c r="W571" s="74"/>
      <c r="X571" s="4"/>
      <c r="Y571" s="5"/>
    </row>
    <row r="572" spans="2:25" ht="33.950000000000003" customHeight="1">
      <c r="B572" s="445">
        <f t="shared" si="8"/>
        <v>520</v>
      </c>
      <c r="C572" s="571"/>
      <c r="D572" s="572"/>
      <c r="E572" s="572"/>
      <c r="F572" s="572"/>
      <c r="G572" s="572"/>
      <c r="H572" s="572"/>
      <c r="I572" s="572"/>
      <c r="J572" s="572"/>
      <c r="K572" s="572"/>
      <c r="L572" s="573"/>
      <c r="M572" s="580"/>
      <c r="N572" s="580"/>
      <c r="O572" s="580"/>
      <c r="P572" s="580"/>
      <c r="Q572" s="580"/>
      <c r="R572" s="577"/>
      <c r="S572" s="578"/>
      <c r="T572" s="578"/>
      <c r="U572" s="578"/>
      <c r="V572" s="579"/>
      <c r="W572" s="74"/>
      <c r="X572" s="4"/>
      <c r="Y572" s="5"/>
    </row>
    <row r="573" spans="2:25" ht="33.950000000000003" customHeight="1">
      <c r="B573" s="445">
        <f t="shared" si="8"/>
        <v>521</v>
      </c>
      <c r="C573" s="571"/>
      <c r="D573" s="572"/>
      <c r="E573" s="572"/>
      <c r="F573" s="572"/>
      <c r="G573" s="572"/>
      <c r="H573" s="572"/>
      <c r="I573" s="572"/>
      <c r="J573" s="572"/>
      <c r="K573" s="572"/>
      <c r="L573" s="573"/>
      <c r="M573" s="580"/>
      <c r="N573" s="580"/>
      <c r="O573" s="580"/>
      <c r="P573" s="580"/>
      <c r="Q573" s="580"/>
      <c r="R573" s="577"/>
      <c r="S573" s="578"/>
      <c r="T573" s="578"/>
      <c r="U573" s="578"/>
      <c r="V573" s="579"/>
      <c r="W573" s="74"/>
      <c r="X573" s="4"/>
      <c r="Y573" s="5"/>
    </row>
    <row r="574" spans="2:25" ht="33.950000000000003" customHeight="1">
      <c r="B574" s="445">
        <f t="shared" si="8"/>
        <v>522</v>
      </c>
      <c r="C574" s="571"/>
      <c r="D574" s="572"/>
      <c r="E574" s="572"/>
      <c r="F574" s="572"/>
      <c r="G574" s="572"/>
      <c r="H574" s="572"/>
      <c r="I574" s="572"/>
      <c r="J574" s="572"/>
      <c r="K574" s="572"/>
      <c r="L574" s="573"/>
      <c r="M574" s="580"/>
      <c r="N574" s="580"/>
      <c r="O574" s="580"/>
      <c r="P574" s="580"/>
      <c r="Q574" s="580"/>
      <c r="R574" s="577"/>
      <c r="S574" s="578"/>
      <c r="T574" s="578"/>
      <c r="U574" s="578"/>
      <c r="V574" s="579"/>
      <c r="W574" s="74"/>
      <c r="X574" s="4"/>
      <c r="Y574" s="5"/>
    </row>
    <row r="575" spans="2:25" ht="33.950000000000003" customHeight="1">
      <c r="B575" s="445">
        <f t="shared" si="8"/>
        <v>523</v>
      </c>
      <c r="C575" s="571"/>
      <c r="D575" s="572"/>
      <c r="E575" s="572"/>
      <c r="F575" s="572"/>
      <c r="G575" s="572"/>
      <c r="H575" s="572"/>
      <c r="I575" s="572"/>
      <c r="J575" s="572"/>
      <c r="K575" s="572"/>
      <c r="L575" s="573"/>
      <c r="M575" s="580"/>
      <c r="N575" s="580"/>
      <c r="O575" s="580"/>
      <c r="P575" s="580"/>
      <c r="Q575" s="580"/>
      <c r="R575" s="577"/>
      <c r="S575" s="578"/>
      <c r="T575" s="578"/>
      <c r="U575" s="578"/>
      <c r="V575" s="579"/>
      <c r="W575" s="74"/>
      <c r="X575" s="4"/>
      <c r="Y575" s="5"/>
    </row>
    <row r="576" spans="2:25" ht="33.950000000000003" customHeight="1">
      <c r="B576" s="445">
        <f t="shared" si="8"/>
        <v>524</v>
      </c>
      <c r="C576" s="571"/>
      <c r="D576" s="572"/>
      <c r="E576" s="572"/>
      <c r="F576" s="572"/>
      <c r="G576" s="572"/>
      <c r="H576" s="572"/>
      <c r="I576" s="572"/>
      <c r="J576" s="572"/>
      <c r="K576" s="572"/>
      <c r="L576" s="573"/>
      <c r="M576" s="580"/>
      <c r="N576" s="580"/>
      <c r="O576" s="580"/>
      <c r="P576" s="580"/>
      <c r="Q576" s="580"/>
      <c r="R576" s="577"/>
      <c r="S576" s="578"/>
      <c r="T576" s="578"/>
      <c r="U576" s="578"/>
      <c r="V576" s="579"/>
      <c r="W576" s="74"/>
      <c r="X576" s="4"/>
      <c r="Y576" s="5"/>
    </row>
    <row r="577" spans="2:25" ht="33.950000000000003" customHeight="1">
      <c r="B577" s="445">
        <f t="shared" si="8"/>
        <v>525</v>
      </c>
      <c r="C577" s="571"/>
      <c r="D577" s="572"/>
      <c r="E577" s="572"/>
      <c r="F577" s="572"/>
      <c r="G577" s="572"/>
      <c r="H577" s="572"/>
      <c r="I577" s="572"/>
      <c r="J577" s="572"/>
      <c r="K577" s="572"/>
      <c r="L577" s="573"/>
      <c r="M577" s="580"/>
      <c r="N577" s="580"/>
      <c r="O577" s="580"/>
      <c r="P577" s="580"/>
      <c r="Q577" s="580"/>
      <c r="R577" s="577"/>
      <c r="S577" s="578"/>
      <c r="T577" s="578"/>
      <c r="U577" s="578"/>
      <c r="V577" s="579"/>
      <c r="W577" s="74"/>
      <c r="X577" s="4"/>
      <c r="Y577" s="5"/>
    </row>
    <row r="578" spans="2:25" ht="33.950000000000003" customHeight="1">
      <c r="B578" s="445">
        <f t="shared" si="8"/>
        <v>526</v>
      </c>
      <c r="C578" s="571"/>
      <c r="D578" s="572"/>
      <c r="E578" s="572"/>
      <c r="F578" s="572"/>
      <c r="G578" s="572"/>
      <c r="H578" s="572"/>
      <c r="I578" s="572"/>
      <c r="J578" s="572"/>
      <c r="K578" s="572"/>
      <c r="L578" s="573"/>
      <c r="M578" s="580"/>
      <c r="N578" s="580"/>
      <c r="O578" s="580"/>
      <c r="P578" s="580"/>
      <c r="Q578" s="580"/>
      <c r="R578" s="577"/>
      <c r="S578" s="578"/>
      <c r="T578" s="578"/>
      <c r="U578" s="578"/>
      <c r="V578" s="579"/>
      <c r="W578" s="74"/>
      <c r="X578" s="4"/>
      <c r="Y578" s="5"/>
    </row>
    <row r="579" spans="2:25" ht="33.950000000000003" customHeight="1">
      <c r="B579" s="445">
        <f t="shared" si="8"/>
        <v>527</v>
      </c>
      <c r="C579" s="571"/>
      <c r="D579" s="572"/>
      <c r="E579" s="572"/>
      <c r="F579" s="572"/>
      <c r="G579" s="572"/>
      <c r="H579" s="572"/>
      <c r="I579" s="572"/>
      <c r="J579" s="572"/>
      <c r="K579" s="572"/>
      <c r="L579" s="573"/>
      <c r="M579" s="580"/>
      <c r="N579" s="580"/>
      <c r="O579" s="580"/>
      <c r="P579" s="580"/>
      <c r="Q579" s="580"/>
      <c r="R579" s="577"/>
      <c r="S579" s="578"/>
      <c r="T579" s="578"/>
      <c r="U579" s="578"/>
      <c r="V579" s="579"/>
      <c r="W579" s="74"/>
      <c r="X579" s="4"/>
      <c r="Y579" s="5"/>
    </row>
    <row r="580" spans="2:25" ht="33.950000000000003" customHeight="1">
      <c r="B580" s="445">
        <f t="shared" si="8"/>
        <v>528</v>
      </c>
      <c r="C580" s="571"/>
      <c r="D580" s="572"/>
      <c r="E580" s="572"/>
      <c r="F580" s="572"/>
      <c r="G580" s="572"/>
      <c r="H580" s="572"/>
      <c r="I580" s="572"/>
      <c r="J580" s="572"/>
      <c r="K580" s="572"/>
      <c r="L580" s="573"/>
      <c r="M580" s="580"/>
      <c r="N580" s="580"/>
      <c r="O580" s="580"/>
      <c r="P580" s="580"/>
      <c r="Q580" s="580"/>
      <c r="R580" s="577"/>
      <c r="S580" s="578"/>
      <c r="T580" s="578"/>
      <c r="U580" s="578"/>
      <c r="V580" s="579"/>
      <c r="W580" s="74"/>
      <c r="X580" s="4"/>
      <c r="Y580" s="5"/>
    </row>
    <row r="581" spans="2:25" ht="33.950000000000003" customHeight="1">
      <c r="B581" s="445">
        <f t="shared" si="8"/>
        <v>529</v>
      </c>
      <c r="C581" s="571"/>
      <c r="D581" s="572"/>
      <c r="E581" s="572"/>
      <c r="F581" s="572"/>
      <c r="G581" s="572"/>
      <c r="H581" s="572"/>
      <c r="I581" s="572"/>
      <c r="J581" s="572"/>
      <c r="K581" s="572"/>
      <c r="L581" s="573"/>
      <c r="M581" s="580"/>
      <c r="N581" s="580"/>
      <c r="O581" s="580"/>
      <c r="P581" s="580"/>
      <c r="Q581" s="580"/>
      <c r="R581" s="577"/>
      <c r="S581" s="578"/>
      <c r="T581" s="578"/>
      <c r="U581" s="578"/>
      <c r="V581" s="579"/>
      <c r="W581" s="74"/>
      <c r="X581" s="4"/>
      <c r="Y581" s="5"/>
    </row>
    <row r="582" spans="2:25" ht="33.950000000000003" customHeight="1">
      <c r="B582" s="445">
        <f t="shared" si="8"/>
        <v>530</v>
      </c>
      <c r="C582" s="571"/>
      <c r="D582" s="572"/>
      <c r="E582" s="572"/>
      <c r="F582" s="572"/>
      <c r="G582" s="572"/>
      <c r="H582" s="572"/>
      <c r="I582" s="572"/>
      <c r="J582" s="572"/>
      <c r="K582" s="572"/>
      <c r="L582" s="573"/>
      <c r="M582" s="580"/>
      <c r="N582" s="580"/>
      <c r="O582" s="580"/>
      <c r="P582" s="580"/>
      <c r="Q582" s="580"/>
      <c r="R582" s="577"/>
      <c r="S582" s="578"/>
      <c r="T582" s="578"/>
      <c r="U582" s="578"/>
      <c r="V582" s="579"/>
      <c r="W582" s="74"/>
      <c r="X582" s="4"/>
      <c r="Y582" s="5"/>
    </row>
    <row r="583" spans="2:25" ht="33.950000000000003" customHeight="1">
      <c r="B583" s="445">
        <f t="shared" si="8"/>
        <v>531</v>
      </c>
      <c r="C583" s="571"/>
      <c r="D583" s="572"/>
      <c r="E583" s="572"/>
      <c r="F583" s="572"/>
      <c r="G583" s="572"/>
      <c r="H583" s="572"/>
      <c r="I583" s="572"/>
      <c r="J583" s="572"/>
      <c r="K583" s="572"/>
      <c r="L583" s="573"/>
      <c r="M583" s="580"/>
      <c r="N583" s="580"/>
      <c r="O583" s="580"/>
      <c r="P583" s="580"/>
      <c r="Q583" s="580"/>
      <c r="R583" s="577"/>
      <c r="S583" s="578"/>
      <c r="T583" s="578"/>
      <c r="U583" s="578"/>
      <c r="V583" s="579"/>
      <c r="W583" s="74"/>
      <c r="X583" s="4"/>
      <c r="Y583" s="5"/>
    </row>
    <row r="584" spans="2:25" ht="33.950000000000003" customHeight="1">
      <c r="B584" s="445">
        <f t="shared" si="8"/>
        <v>532</v>
      </c>
      <c r="C584" s="571"/>
      <c r="D584" s="572"/>
      <c r="E584" s="572"/>
      <c r="F584" s="572"/>
      <c r="G584" s="572"/>
      <c r="H584" s="572"/>
      <c r="I584" s="572"/>
      <c r="J584" s="572"/>
      <c r="K584" s="572"/>
      <c r="L584" s="573"/>
      <c r="M584" s="580"/>
      <c r="N584" s="580"/>
      <c r="O584" s="580"/>
      <c r="P584" s="580"/>
      <c r="Q584" s="580"/>
      <c r="R584" s="577"/>
      <c r="S584" s="578"/>
      <c r="T584" s="578"/>
      <c r="U584" s="578"/>
      <c r="V584" s="579"/>
      <c r="W584" s="74"/>
      <c r="X584" s="4"/>
      <c r="Y584" s="5"/>
    </row>
    <row r="585" spans="2:25" ht="33.950000000000003" customHeight="1">
      <c r="B585" s="445">
        <f t="shared" si="8"/>
        <v>533</v>
      </c>
      <c r="C585" s="571"/>
      <c r="D585" s="572"/>
      <c r="E585" s="572"/>
      <c r="F585" s="572"/>
      <c r="G585" s="572"/>
      <c r="H585" s="572"/>
      <c r="I585" s="572"/>
      <c r="J585" s="572"/>
      <c r="K585" s="572"/>
      <c r="L585" s="573"/>
      <c r="M585" s="580"/>
      <c r="N585" s="580"/>
      <c r="O585" s="580"/>
      <c r="P585" s="580"/>
      <c r="Q585" s="580"/>
      <c r="R585" s="577"/>
      <c r="S585" s="578"/>
      <c r="T585" s="578"/>
      <c r="U585" s="578"/>
      <c r="V585" s="579"/>
      <c r="W585" s="74"/>
      <c r="X585" s="4"/>
      <c r="Y585" s="5"/>
    </row>
    <row r="586" spans="2:25" ht="33.950000000000003" customHeight="1">
      <c r="B586" s="445">
        <f t="shared" si="8"/>
        <v>534</v>
      </c>
      <c r="C586" s="571"/>
      <c r="D586" s="572"/>
      <c r="E586" s="572"/>
      <c r="F586" s="572"/>
      <c r="G586" s="572"/>
      <c r="H586" s="572"/>
      <c r="I586" s="572"/>
      <c r="J586" s="572"/>
      <c r="K586" s="572"/>
      <c r="L586" s="573"/>
      <c r="M586" s="580"/>
      <c r="N586" s="580"/>
      <c r="O586" s="580"/>
      <c r="P586" s="580"/>
      <c r="Q586" s="580"/>
      <c r="R586" s="577"/>
      <c r="S586" s="578"/>
      <c r="T586" s="578"/>
      <c r="U586" s="578"/>
      <c r="V586" s="579"/>
      <c r="W586" s="74"/>
      <c r="X586" s="4"/>
      <c r="Y586" s="5"/>
    </row>
    <row r="587" spans="2:25" ht="33.950000000000003" customHeight="1">
      <c r="B587" s="445">
        <f t="shared" si="8"/>
        <v>535</v>
      </c>
      <c r="C587" s="571"/>
      <c r="D587" s="572"/>
      <c r="E587" s="572"/>
      <c r="F587" s="572"/>
      <c r="G587" s="572"/>
      <c r="H587" s="572"/>
      <c r="I587" s="572"/>
      <c r="J587" s="572"/>
      <c r="K587" s="572"/>
      <c r="L587" s="573"/>
      <c r="M587" s="580"/>
      <c r="N587" s="580"/>
      <c r="O587" s="580"/>
      <c r="P587" s="580"/>
      <c r="Q587" s="580"/>
      <c r="R587" s="577"/>
      <c r="S587" s="578"/>
      <c r="T587" s="578"/>
      <c r="U587" s="578"/>
      <c r="V587" s="579"/>
      <c r="W587" s="74"/>
      <c r="X587" s="4"/>
      <c r="Y587" s="5"/>
    </row>
    <row r="588" spans="2:25" ht="33.950000000000003" customHeight="1">
      <c r="B588" s="445">
        <f t="shared" si="8"/>
        <v>536</v>
      </c>
      <c r="C588" s="571"/>
      <c r="D588" s="572"/>
      <c r="E588" s="572"/>
      <c r="F588" s="572"/>
      <c r="G588" s="572"/>
      <c r="H588" s="572"/>
      <c r="I588" s="572"/>
      <c r="J588" s="572"/>
      <c r="K588" s="572"/>
      <c r="L588" s="573"/>
      <c r="M588" s="580"/>
      <c r="N588" s="580"/>
      <c r="O588" s="580"/>
      <c r="P588" s="580"/>
      <c r="Q588" s="580"/>
      <c r="R588" s="577"/>
      <c r="S588" s="578"/>
      <c r="T588" s="578"/>
      <c r="U588" s="578"/>
      <c r="V588" s="579"/>
      <c r="W588" s="74"/>
      <c r="X588" s="4"/>
      <c r="Y588" s="5"/>
    </row>
    <row r="589" spans="2:25" ht="33.950000000000003" customHeight="1">
      <c r="B589" s="445">
        <f t="shared" si="8"/>
        <v>537</v>
      </c>
      <c r="C589" s="571"/>
      <c r="D589" s="572"/>
      <c r="E589" s="572"/>
      <c r="F589" s="572"/>
      <c r="G589" s="572"/>
      <c r="H589" s="572"/>
      <c r="I589" s="572"/>
      <c r="J589" s="572"/>
      <c r="K589" s="572"/>
      <c r="L589" s="573"/>
      <c r="M589" s="580"/>
      <c r="N589" s="580"/>
      <c r="O589" s="580"/>
      <c r="P589" s="580"/>
      <c r="Q589" s="580"/>
      <c r="R589" s="577"/>
      <c r="S589" s="578"/>
      <c r="T589" s="578"/>
      <c r="U589" s="578"/>
      <c r="V589" s="579"/>
      <c r="W589" s="74"/>
      <c r="X589" s="4"/>
      <c r="Y589" s="5"/>
    </row>
    <row r="590" spans="2:25" ht="33.950000000000003" customHeight="1">
      <c r="B590" s="445">
        <f t="shared" si="8"/>
        <v>538</v>
      </c>
      <c r="C590" s="571"/>
      <c r="D590" s="572"/>
      <c r="E590" s="572"/>
      <c r="F590" s="572"/>
      <c r="G590" s="572"/>
      <c r="H590" s="572"/>
      <c r="I590" s="572"/>
      <c r="J590" s="572"/>
      <c r="K590" s="572"/>
      <c r="L590" s="573"/>
      <c r="M590" s="580"/>
      <c r="N590" s="580"/>
      <c r="O590" s="580"/>
      <c r="P590" s="580"/>
      <c r="Q590" s="580"/>
      <c r="R590" s="577"/>
      <c r="S590" s="578"/>
      <c r="T590" s="578"/>
      <c r="U590" s="578"/>
      <c r="V590" s="579"/>
      <c r="W590" s="74"/>
      <c r="X590" s="4"/>
      <c r="Y590" s="5"/>
    </row>
    <row r="591" spans="2:25" ht="33.950000000000003" customHeight="1">
      <c r="B591" s="445">
        <f t="shared" si="8"/>
        <v>539</v>
      </c>
      <c r="C591" s="571"/>
      <c r="D591" s="572"/>
      <c r="E591" s="572"/>
      <c r="F591" s="572"/>
      <c r="G591" s="572"/>
      <c r="H591" s="572"/>
      <c r="I591" s="572"/>
      <c r="J591" s="572"/>
      <c r="K591" s="572"/>
      <c r="L591" s="573"/>
      <c r="M591" s="580"/>
      <c r="N591" s="580"/>
      <c r="O591" s="580"/>
      <c r="P591" s="580"/>
      <c r="Q591" s="580"/>
      <c r="R591" s="577"/>
      <c r="S591" s="578"/>
      <c r="T591" s="578"/>
      <c r="U591" s="578"/>
      <c r="V591" s="579"/>
      <c r="W591" s="74"/>
      <c r="X591" s="4"/>
      <c r="Y591" s="5"/>
    </row>
    <row r="592" spans="2:25" ht="33.950000000000003" customHeight="1">
      <c r="B592" s="445">
        <f t="shared" si="8"/>
        <v>540</v>
      </c>
      <c r="C592" s="571"/>
      <c r="D592" s="572"/>
      <c r="E592" s="572"/>
      <c r="F592" s="572"/>
      <c r="G592" s="572"/>
      <c r="H592" s="572"/>
      <c r="I592" s="572"/>
      <c r="J592" s="572"/>
      <c r="K592" s="572"/>
      <c r="L592" s="573"/>
      <c r="M592" s="580"/>
      <c r="N592" s="580"/>
      <c r="O592" s="580"/>
      <c r="P592" s="580"/>
      <c r="Q592" s="580"/>
      <c r="R592" s="577"/>
      <c r="S592" s="578"/>
      <c r="T592" s="578"/>
      <c r="U592" s="578"/>
      <c r="V592" s="579"/>
      <c r="W592" s="74"/>
      <c r="X592" s="4"/>
      <c r="Y592" s="5"/>
    </row>
    <row r="593" spans="2:25" ht="33.950000000000003" customHeight="1">
      <c r="B593" s="445">
        <f t="shared" si="8"/>
        <v>541</v>
      </c>
      <c r="C593" s="571"/>
      <c r="D593" s="572"/>
      <c r="E593" s="572"/>
      <c r="F593" s="572"/>
      <c r="G593" s="572"/>
      <c r="H593" s="572"/>
      <c r="I593" s="572"/>
      <c r="J593" s="572"/>
      <c r="K593" s="572"/>
      <c r="L593" s="573"/>
      <c r="M593" s="580"/>
      <c r="N593" s="580"/>
      <c r="O593" s="580"/>
      <c r="P593" s="580"/>
      <c r="Q593" s="580"/>
      <c r="R593" s="577"/>
      <c r="S593" s="578"/>
      <c r="T593" s="578"/>
      <c r="U593" s="578"/>
      <c r="V593" s="579"/>
      <c r="W593" s="74"/>
      <c r="X593" s="4"/>
      <c r="Y593" s="5"/>
    </row>
    <row r="594" spans="2:25" ht="33.950000000000003" customHeight="1">
      <c r="B594" s="445">
        <f t="shared" si="8"/>
        <v>542</v>
      </c>
      <c r="C594" s="571"/>
      <c r="D594" s="572"/>
      <c r="E594" s="572"/>
      <c r="F594" s="572"/>
      <c r="G594" s="572"/>
      <c r="H594" s="572"/>
      <c r="I594" s="572"/>
      <c r="J594" s="572"/>
      <c r="K594" s="572"/>
      <c r="L594" s="573"/>
      <c r="M594" s="580"/>
      <c r="N594" s="580"/>
      <c r="O594" s="580"/>
      <c r="P594" s="580"/>
      <c r="Q594" s="580"/>
      <c r="R594" s="577"/>
      <c r="S594" s="578"/>
      <c r="T594" s="578"/>
      <c r="U594" s="578"/>
      <c r="V594" s="579"/>
      <c r="W594" s="74"/>
      <c r="X594" s="4"/>
      <c r="Y594" s="5"/>
    </row>
    <row r="595" spans="2:25" ht="33.950000000000003" customHeight="1">
      <c r="B595" s="445">
        <f t="shared" si="8"/>
        <v>543</v>
      </c>
      <c r="C595" s="571"/>
      <c r="D595" s="572"/>
      <c r="E595" s="572"/>
      <c r="F595" s="572"/>
      <c r="G595" s="572"/>
      <c r="H595" s="572"/>
      <c r="I595" s="572"/>
      <c r="J595" s="572"/>
      <c r="K595" s="572"/>
      <c r="L595" s="573"/>
      <c r="M595" s="580"/>
      <c r="N595" s="580"/>
      <c r="O595" s="580"/>
      <c r="P595" s="580"/>
      <c r="Q595" s="580"/>
      <c r="R595" s="577"/>
      <c r="S595" s="578"/>
      <c r="T595" s="578"/>
      <c r="U595" s="578"/>
      <c r="V595" s="579"/>
      <c r="W595" s="74"/>
      <c r="X595" s="4"/>
      <c r="Y595" s="5"/>
    </row>
    <row r="596" spans="2:25" ht="33.950000000000003" customHeight="1">
      <c r="B596" s="445">
        <f t="shared" si="8"/>
        <v>544</v>
      </c>
      <c r="C596" s="571"/>
      <c r="D596" s="572"/>
      <c r="E596" s="572"/>
      <c r="F596" s="572"/>
      <c r="G596" s="572"/>
      <c r="H596" s="572"/>
      <c r="I596" s="572"/>
      <c r="J596" s="572"/>
      <c r="K596" s="572"/>
      <c r="L596" s="573"/>
      <c r="M596" s="580"/>
      <c r="N596" s="580"/>
      <c r="O596" s="580"/>
      <c r="P596" s="580"/>
      <c r="Q596" s="580"/>
      <c r="R596" s="577"/>
      <c r="S596" s="578"/>
      <c r="T596" s="578"/>
      <c r="U596" s="578"/>
      <c r="V596" s="579"/>
      <c r="W596" s="74"/>
      <c r="X596" s="4"/>
      <c r="Y596" s="5"/>
    </row>
    <row r="597" spans="2:25" ht="33.950000000000003" customHeight="1">
      <c r="B597" s="445">
        <f t="shared" si="8"/>
        <v>545</v>
      </c>
      <c r="C597" s="571"/>
      <c r="D597" s="572"/>
      <c r="E597" s="572"/>
      <c r="F597" s="572"/>
      <c r="G597" s="572"/>
      <c r="H597" s="572"/>
      <c r="I597" s="572"/>
      <c r="J597" s="572"/>
      <c r="K597" s="572"/>
      <c r="L597" s="573"/>
      <c r="M597" s="580"/>
      <c r="N597" s="580"/>
      <c r="O597" s="580"/>
      <c r="P597" s="580"/>
      <c r="Q597" s="580"/>
      <c r="R597" s="577"/>
      <c r="S597" s="578"/>
      <c r="T597" s="578"/>
      <c r="U597" s="578"/>
      <c r="V597" s="579"/>
      <c r="W597" s="74"/>
      <c r="X597" s="4"/>
      <c r="Y597" s="5"/>
    </row>
    <row r="598" spans="2:25" ht="33.950000000000003" customHeight="1">
      <c r="B598" s="445">
        <f t="shared" si="8"/>
        <v>546</v>
      </c>
      <c r="C598" s="571"/>
      <c r="D598" s="572"/>
      <c r="E598" s="572"/>
      <c r="F598" s="572"/>
      <c r="G598" s="572"/>
      <c r="H598" s="572"/>
      <c r="I598" s="572"/>
      <c r="J598" s="572"/>
      <c r="K598" s="572"/>
      <c r="L598" s="573"/>
      <c r="M598" s="580"/>
      <c r="N598" s="580"/>
      <c r="O598" s="580"/>
      <c r="P598" s="580"/>
      <c r="Q598" s="580"/>
      <c r="R598" s="577"/>
      <c r="S598" s="578"/>
      <c r="T598" s="578"/>
      <c r="U598" s="578"/>
      <c r="V598" s="579"/>
      <c r="W598" s="74"/>
      <c r="X598" s="4"/>
      <c r="Y598" s="5"/>
    </row>
    <row r="599" spans="2:25" ht="33.950000000000003" customHeight="1">
      <c r="B599" s="445">
        <f t="shared" si="8"/>
        <v>547</v>
      </c>
      <c r="C599" s="571"/>
      <c r="D599" s="572"/>
      <c r="E599" s="572"/>
      <c r="F599" s="572"/>
      <c r="G599" s="572"/>
      <c r="H599" s="572"/>
      <c r="I599" s="572"/>
      <c r="J599" s="572"/>
      <c r="K599" s="572"/>
      <c r="L599" s="573"/>
      <c r="M599" s="580"/>
      <c r="N599" s="580"/>
      <c r="O599" s="580"/>
      <c r="P599" s="580"/>
      <c r="Q599" s="580"/>
      <c r="R599" s="577"/>
      <c r="S599" s="578"/>
      <c r="T599" s="578"/>
      <c r="U599" s="578"/>
      <c r="V599" s="579"/>
      <c r="W599" s="74"/>
      <c r="X599" s="4"/>
      <c r="Y599" s="5"/>
    </row>
    <row r="600" spans="2:25" ht="33.950000000000003" customHeight="1">
      <c r="B600" s="445">
        <f t="shared" si="8"/>
        <v>548</v>
      </c>
      <c r="C600" s="571"/>
      <c r="D600" s="572"/>
      <c r="E600" s="572"/>
      <c r="F600" s="572"/>
      <c r="G600" s="572"/>
      <c r="H600" s="572"/>
      <c r="I600" s="572"/>
      <c r="J600" s="572"/>
      <c r="K600" s="572"/>
      <c r="L600" s="573"/>
      <c r="M600" s="580"/>
      <c r="N600" s="580"/>
      <c r="O600" s="580"/>
      <c r="P600" s="580"/>
      <c r="Q600" s="580"/>
      <c r="R600" s="577"/>
      <c r="S600" s="578"/>
      <c r="T600" s="578"/>
      <c r="U600" s="578"/>
      <c r="V600" s="579"/>
      <c r="W600" s="74"/>
      <c r="X600" s="4"/>
      <c r="Y600" s="5"/>
    </row>
    <row r="601" spans="2:25" ht="33.950000000000003" customHeight="1">
      <c r="B601" s="445">
        <f t="shared" si="8"/>
        <v>549</v>
      </c>
      <c r="C601" s="571"/>
      <c r="D601" s="572"/>
      <c r="E601" s="572"/>
      <c r="F601" s="572"/>
      <c r="G601" s="572"/>
      <c r="H601" s="572"/>
      <c r="I601" s="572"/>
      <c r="J601" s="572"/>
      <c r="K601" s="572"/>
      <c r="L601" s="573"/>
      <c r="M601" s="580"/>
      <c r="N601" s="580"/>
      <c r="O601" s="580"/>
      <c r="P601" s="580"/>
      <c r="Q601" s="580"/>
      <c r="R601" s="577"/>
      <c r="S601" s="578"/>
      <c r="T601" s="578"/>
      <c r="U601" s="578"/>
      <c r="V601" s="579"/>
      <c r="W601" s="74"/>
      <c r="X601" s="4"/>
      <c r="Y601" s="5"/>
    </row>
    <row r="602" spans="2:25" ht="33.950000000000003" customHeight="1">
      <c r="B602" s="445">
        <f t="shared" si="8"/>
        <v>550</v>
      </c>
      <c r="C602" s="571"/>
      <c r="D602" s="572"/>
      <c r="E602" s="572"/>
      <c r="F602" s="572"/>
      <c r="G602" s="572"/>
      <c r="H602" s="572"/>
      <c r="I602" s="572"/>
      <c r="J602" s="572"/>
      <c r="K602" s="572"/>
      <c r="L602" s="573"/>
      <c r="M602" s="580"/>
      <c r="N602" s="580"/>
      <c r="O602" s="580"/>
      <c r="P602" s="580"/>
      <c r="Q602" s="580"/>
      <c r="R602" s="577"/>
      <c r="S602" s="578"/>
      <c r="T602" s="578"/>
      <c r="U602" s="578"/>
      <c r="V602" s="579"/>
      <c r="W602" s="74"/>
      <c r="X602" s="4"/>
      <c r="Y602" s="5"/>
    </row>
    <row r="603" spans="2:25" ht="33.950000000000003" customHeight="1">
      <c r="B603" s="445">
        <f t="shared" si="8"/>
        <v>551</v>
      </c>
      <c r="C603" s="571"/>
      <c r="D603" s="572"/>
      <c r="E603" s="572"/>
      <c r="F603" s="572"/>
      <c r="G603" s="572"/>
      <c r="H603" s="572"/>
      <c r="I603" s="572"/>
      <c r="J603" s="572"/>
      <c r="K603" s="572"/>
      <c r="L603" s="573"/>
      <c r="M603" s="580"/>
      <c r="N603" s="580"/>
      <c r="O603" s="580"/>
      <c r="P603" s="580"/>
      <c r="Q603" s="580"/>
      <c r="R603" s="577"/>
      <c r="S603" s="578"/>
      <c r="T603" s="578"/>
      <c r="U603" s="578"/>
      <c r="V603" s="579"/>
      <c r="W603" s="74"/>
      <c r="X603" s="4"/>
      <c r="Y603" s="5"/>
    </row>
    <row r="604" spans="2:25" ht="33.950000000000003" customHeight="1">
      <c r="B604" s="445">
        <f t="shared" si="8"/>
        <v>552</v>
      </c>
      <c r="C604" s="571"/>
      <c r="D604" s="572"/>
      <c r="E604" s="572"/>
      <c r="F604" s="572"/>
      <c r="G604" s="572"/>
      <c r="H604" s="572"/>
      <c r="I604" s="572"/>
      <c r="J604" s="572"/>
      <c r="K604" s="572"/>
      <c r="L604" s="573"/>
      <c r="M604" s="580"/>
      <c r="N604" s="580"/>
      <c r="O604" s="580"/>
      <c r="P604" s="580"/>
      <c r="Q604" s="580"/>
      <c r="R604" s="577"/>
      <c r="S604" s="578"/>
      <c r="T604" s="578"/>
      <c r="U604" s="578"/>
      <c r="V604" s="579"/>
      <c r="W604" s="74"/>
      <c r="X604" s="4"/>
      <c r="Y604" s="5"/>
    </row>
    <row r="605" spans="2:25" ht="33.950000000000003" customHeight="1">
      <c r="B605" s="445">
        <f t="shared" si="8"/>
        <v>553</v>
      </c>
      <c r="C605" s="571"/>
      <c r="D605" s="572"/>
      <c r="E605" s="572"/>
      <c r="F605" s="572"/>
      <c r="G605" s="572"/>
      <c r="H605" s="572"/>
      <c r="I605" s="572"/>
      <c r="J605" s="572"/>
      <c r="K605" s="572"/>
      <c r="L605" s="573"/>
      <c r="M605" s="580"/>
      <c r="N605" s="580"/>
      <c r="O605" s="580"/>
      <c r="P605" s="580"/>
      <c r="Q605" s="580"/>
      <c r="R605" s="577"/>
      <c r="S605" s="578"/>
      <c r="T605" s="578"/>
      <c r="U605" s="578"/>
      <c r="V605" s="579"/>
      <c r="W605" s="74"/>
      <c r="X605" s="4"/>
      <c r="Y605" s="5"/>
    </row>
    <row r="606" spans="2:25" ht="33.950000000000003" customHeight="1">
      <c r="B606" s="445">
        <f t="shared" si="8"/>
        <v>554</v>
      </c>
      <c r="C606" s="571"/>
      <c r="D606" s="572"/>
      <c r="E606" s="572"/>
      <c r="F606" s="572"/>
      <c r="G606" s="572"/>
      <c r="H606" s="572"/>
      <c r="I606" s="572"/>
      <c r="J606" s="572"/>
      <c r="K606" s="572"/>
      <c r="L606" s="573"/>
      <c r="M606" s="580"/>
      <c r="N606" s="580"/>
      <c r="O606" s="580"/>
      <c r="P606" s="580"/>
      <c r="Q606" s="580"/>
      <c r="R606" s="577"/>
      <c r="S606" s="578"/>
      <c r="T606" s="578"/>
      <c r="U606" s="578"/>
      <c r="V606" s="579"/>
      <c r="W606" s="74"/>
      <c r="X606" s="4"/>
      <c r="Y606" s="5"/>
    </row>
    <row r="607" spans="2:25" ht="33.950000000000003" customHeight="1">
      <c r="B607" s="445">
        <f t="shared" si="8"/>
        <v>555</v>
      </c>
      <c r="C607" s="571"/>
      <c r="D607" s="572"/>
      <c r="E607" s="572"/>
      <c r="F607" s="572"/>
      <c r="G607" s="572"/>
      <c r="H607" s="572"/>
      <c r="I607" s="572"/>
      <c r="J607" s="572"/>
      <c r="K607" s="572"/>
      <c r="L607" s="573"/>
      <c r="M607" s="580"/>
      <c r="N607" s="580"/>
      <c r="O607" s="580"/>
      <c r="P607" s="580"/>
      <c r="Q607" s="580"/>
      <c r="R607" s="577"/>
      <c r="S607" s="578"/>
      <c r="T607" s="578"/>
      <c r="U607" s="578"/>
      <c r="V607" s="579"/>
      <c r="W607" s="74"/>
      <c r="X607" s="4"/>
      <c r="Y607" s="5"/>
    </row>
    <row r="608" spans="2:25" ht="33.950000000000003" customHeight="1">
      <c r="B608" s="445">
        <f t="shared" si="8"/>
        <v>556</v>
      </c>
      <c r="C608" s="571"/>
      <c r="D608" s="572"/>
      <c r="E608" s="572"/>
      <c r="F608" s="572"/>
      <c r="G608" s="572"/>
      <c r="H608" s="572"/>
      <c r="I608" s="572"/>
      <c r="J608" s="572"/>
      <c r="K608" s="572"/>
      <c r="L608" s="573"/>
      <c r="M608" s="580"/>
      <c r="N608" s="580"/>
      <c r="O608" s="580"/>
      <c r="P608" s="580"/>
      <c r="Q608" s="580"/>
      <c r="R608" s="577"/>
      <c r="S608" s="578"/>
      <c r="T608" s="578"/>
      <c r="U608" s="578"/>
      <c r="V608" s="579"/>
      <c r="W608" s="74"/>
      <c r="X608" s="4"/>
      <c r="Y608" s="5"/>
    </row>
    <row r="609" spans="2:25" ht="33.950000000000003" customHeight="1">
      <c r="B609" s="445">
        <f t="shared" si="8"/>
        <v>557</v>
      </c>
      <c r="C609" s="571"/>
      <c r="D609" s="572"/>
      <c r="E609" s="572"/>
      <c r="F609" s="572"/>
      <c r="G609" s="572"/>
      <c r="H609" s="572"/>
      <c r="I609" s="572"/>
      <c r="J609" s="572"/>
      <c r="K609" s="572"/>
      <c r="L609" s="573"/>
      <c r="M609" s="580"/>
      <c r="N609" s="580"/>
      <c r="O609" s="580"/>
      <c r="P609" s="580"/>
      <c r="Q609" s="580"/>
      <c r="R609" s="577"/>
      <c r="S609" s="578"/>
      <c r="T609" s="578"/>
      <c r="U609" s="578"/>
      <c r="V609" s="579"/>
      <c r="W609" s="74"/>
      <c r="X609" s="4"/>
      <c r="Y609" s="5"/>
    </row>
    <row r="610" spans="2:25" ht="33.950000000000003" customHeight="1">
      <c r="B610" s="445">
        <f t="shared" si="8"/>
        <v>558</v>
      </c>
      <c r="C610" s="571"/>
      <c r="D610" s="572"/>
      <c r="E610" s="572"/>
      <c r="F610" s="572"/>
      <c r="G610" s="572"/>
      <c r="H610" s="572"/>
      <c r="I610" s="572"/>
      <c r="J610" s="572"/>
      <c r="K610" s="572"/>
      <c r="L610" s="573"/>
      <c r="M610" s="580"/>
      <c r="N610" s="580"/>
      <c r="O610" s="580"/>
      <c r="P610" s="580"/>
      <c r="Q610" s="580"/>
      <c r="R610" s="577"/>
      <c r="S610" s="578"/>
      <c r="T610" s="578"/>
      <c r="U610" s="578"/>
      <c r="V610" s="579"/>
      <c r="W610" s="74"/>
      <c r="X610" s="4"/>
      <c r="Y610" s="5"/>
    </row>
    <row r="611" spans="2:25" ht="33.950000000000003" customHeight="1">
      <c r="B611" s="445">
        <f t="shared" si="8"/>
        <v>559</v>
      </c>
      <c r="C611" s="571"/>
      <c r="D611" s="572"/>
      <c r="E611" s="572"/>
      <c r="F611" s="572"/>
      <c r="G611" s="572"/>
      <c r="H611" s="572"/>
      <c r="I611" s="572"/>
      <c r="J611" s="572"/>
      <c r="K611" s="572"/>
      <c r="L611" s="573"/>
      <c r="M611" s="580"/>
      <c r="N611" s="580"/>
      <c r="O611" s="580"/>
      <c r="P611" s="580"/>
      <c r="Q611" s="580"/>
      <c r="R611" s="577"/>
      <c r="S611" s="578"/>
      <c r="T611" s="578"/>
      <c r="U611" s="578"/>
      <c r="V611" s="579"/>
      <c r="W611" s="74"/>
      <c r="X611" s="4"/>
      <c r="Y611" s="5"/>
    </row>
    <row r="612" spans="2:25" ht="33.950000000000003" customHeight="1">
      <c r="B612" s="445">
        <f t="shared" si="8"/>
        <v>560</v>
      </c>
      <c r="C612" s="571"/>
      <c r="D612" s="572"/>
      <c r="E612" s="572"/>
      <c r="F612" s="572"/>
      <c r="G612" s="572"/>
      <c r="H612" s="572"/>
      <c r="I612" s="572"/>
      <c r="J612" s="572"/>
      <c r="K612" s="572"/>
      <c r="L612" s="573"/>
      <c r="M612" s="580"/>
      <c r="N612" s="580"/>
      <c r="O612" s="580"/>
      <c r="P612" s="580"/>
      <c r="Q612" s="580"/>
      <c r="R612" s="577"/>
      <c r="S612" s="578"/>
      <c r="T612" s="578"/>
      <c r="U612" s="578"/>
      <c r="V612" s="579"/>
      <c r="W612" s="74"/>
      <c r="X612" s="4"/>
      <c r="Y612" s="5"/>
    </row>
    <row r="613" spans="2:25" ht="33.950000000000003" customHeight="1">
      <c r="B613" s="445">
        <f t="shared" si="8"/>
        <v>561</v>
      </c>
      <c r="C613" s="571"/>
      <c r="D613" s="572"/>
      <c r="E613" s="572"/>
      <c r="F613" s="572"/>
      <c r="G613" s="572"/>
      <c r="H613" s="572"/>
      <c r="I613" s="572"/>
      <c r="J613" s="572"/>
      <c r="K613" s="572"/>
      <c r="L613" s="573"/>
      <c r="M613" s="580"/>
      <c r="N613" s="580"/>
      <c r="O613" s="580"/>
      <c r="P613" s="580"/>
      <c r="Q613" s="580"/>
      <c r="R613" s="577"/>
      <c r="S613" s="578"/>
      <c r="T613" s="578"/>
      <c r="U613" s="578"/>
      <c r="V613" s="579"/>
      <c r="W613" s="74"/>
      <c r="X613" s="4"/>
      <c r="Y613" s="5"/>
    </row>
    <row r="614" spans="2:25" ht="33.950000000000003" customHeight="1">
      <c r="B614" s="445">
        <f t="shared" si="8"/>
        <v>562</v>
      </c>
      <c r="C614" s="571"/>
      <c r="D614" s="572"/>
      <c r="E614" s="572"/>
      <c r="F614" s="572"/>
      <c r="G614" s="572"/>
      <c r="H614" s="572"/>
      <c r="I614" s="572"/>
      <c r="J614" s="572"/>
      <c r="K614" s="572"/>
      <c r="L614" s="573"/>
      <c r="M614" s="580"/>
      <c r="N614" s="580"/>
      <c r="O614" s="580"/>
      <c r="P614" s="580"/>
      <c r="Q614" s="580"/>
      <c r="R614" s="577"/>
      <c r="S614" s="578"/>
      <c r="T614" s="578"/>
      <c r="U614" s="578"/>
      <c r="V614" s="579"/>
      <c r="W614" s="74"/>
      <c r="X614" s="4"/>
      <c r="Y614" s="5"/>
    </row>
    <row r="615" spans="2:25" ht="33.950000000000003" customHeight="1">
      <c r="B615" s="445">
        <f t="shared" si="8"/>
        <v>563</v>
      </c>
      <c r="C615" s="571"/>
      <c r="D615" s="572"/>
      <c r="E615" s="572"/>
      <c r="F615" s="572"/>
      <c r="G615" s="572"/>
      <c r="H615" s="572"/>
      <c r="I615" s="572"/>
      <c r="J615" s="572"/>
      <c r="K615" s="572"/>
      <c r="L615" s="573"/>
      <c r="M615" s="580"/>
      <c r="N615" s="580"/>
      <c r="O615" s="580"/>
      <c r="P615" s="580"/>
      <c r="Q615" s="580"/>
      <c r="R615" s="577"/>
      <c r="S615" s="578"/>
      <c r="T615" s="578"/>
      <c r="U615" s="578"/>
      <c r="V615" s="579"/>
      <c r="W615" s="74"/>
      <c r="X615" s="4"/>
      <c r="Y615" s="5"/>
    </row>
    <row r="616" spans="2:25" ht="33.950000000000003" customHeight="1">
      <c r="B616" s="445">
        <f t="shared" si="8"/>
        <v>564</v>
      </c>
      <c r="C616" s="571"/>
      <c r="D616" s="572"/>
      <c r="E616" s="572"/>
      <c r="F616" s="572"/>
      <c r="G616" s="572"/>
      <c r="H616" s="572"/>
      <c r="I616" s="572"/>
      <c r="J616" s="572"/>
      <c r="K616" s="572"/>
      <c r="L616" s="573"/>
      <c r="M616" s="580"/>
      <c r="N616" s="580"/>
      <c r="O616" s="580"/>
      <c r="P616" s="580"/>
      <c r="Q616" s="580"/>
      <c r="R616" s="577"/>
      <c r="S616" s="578"/>
      <c r="T616" s="578"/>
      <c r="U616" s="578"/>
      <c r="V616" s="579"/>
      <c r="W616" s="74"/>
      <c r="X616" s="4"/>
      <c r="Y616" s="5"/>
    </row>
    <row r="617" spans="2:25" ht="33.950000000000003" customHeight="1">
      <c r="B617" s="445">
        <f t="shared" si="8"/>
        <v>565</v>
      </c>
      <c r="C617" s="571"/>
      <c r="D617" s="572"/>
      <c r="E617" s="572"/>
      <c r="F617" s="572"/>
      <c r="G617" s="572"/>
      <c r="H617" s="572"/>
      <c r="I617" s="572"/>
      <c r="J617" s="572"/>
      <c r="K617" s="572"/>
      <c r="L617" s="573"/>
      <c r="M617" s="580"/>
      <c r="N617" s="580"/>
      <c r="O617" s="580"/>
      <c r="P617" s="580"/>
      <c r="Q617" s="580"/>
      <c r="R617" s="577"/>
      <c r="S617" s="578"/>
      <c r="T617" s="578"/>
      <c r="U617" s="578"/>
      <c r="V617" s="579"/>
      <c r="W617" s="74"/>
      <c r="X617" s="4"/>
      <c r="Y617" s="5"/>
    </row>
    <row r="618" spans="2:25" ht="33.950000000000003" customHeight="1">
      <c r="B618" s="445">
        <f t="shared" si="8"/>
        <v>566</v>
      </c>
      <c r="C618" s="571"/>
      <c r="D618" s="572"/>
      <c r="E618" s="572"/>
      <c r="F618" s="572"/>
      <c r="G618" s="572"/>
      <c r="H618" s="572"/>
      <c r="I618" s="572"/>
      <c r="J618" s="572"/>
      <c r="K618" s="572"/>
      <c r="L618" s="573"/>
      <c r="M618" s="580"/>
      <c r="N618" s="580"/>
      <c r="O618" s="580"/>
      <c r="P618" s="580"/>
      <c r="Q618" s="580"/>
      <c r="R618" s="577"/>
      <c r="S618" s="578"/>
      <c r="T618" s="578"/>
      <c r="U618" s="578"/>
      <c r="V618" s="579"/>
      <c r="W618" s="74"/>
      <c r="X618" s="4"/>
      <c r="Y618" s="5"/>
    </row>
    <row r="619" spans="2:25" ht="33.950000000000003" customHeight="1">
      <c r="B619" s="445">
        <f t="shared" si="8"/>
        <v>567</v>
      </c>
      <c r="C619" s="571"/>
      <c r="D619" s="572"/>
      <c r="E619" s="572"/>
      <c r="F619" s="572"/>
      <c r="G619" s="572"/>
      <c r="H619" s="572"/>
      <c r="I619" s="572"/>
      <c r="J619" s="572"/>
      <c r="K619" s="572"/>
      <c r="L619" s="573"/>
      <c r="M619" s="580"/>
      <c r="N619" s="580"/>
      <c r="O619" s="580"/>
      <c r="P619" s="580"/>
      <c r="Q619" s="580"/>
      <c r="R619" s="577"/>
      <c r="S619" s="578"/>
      <c r="T619" s="578"/>
      <c r="U619" s="578"/>
      <c r="V619" s="579"/>
      <c r="W619" s="74"/>
      <c r="X619" s="4"/>
      <c r="Y619" s="5"/>
    </row>
    <row r="620" spans="2:25" ht="33.950000000000003" customHeight="1">
      <c r="B620" s="445">
        <f t="shared" si="8"/>
        <v>568</v>
      </c>
      <c r="C620" s="571"/>
      <c r="D620" s="572"/>
      <c r="E620" s="572"/>
      <c r="F620" s="572"/>
      <c r="G620" s="572"/>
      <c r="H620" s="572"/>
      <c r="I620" s="572"/>
      <c r="J620" s="572"/>
      <c r="K620" s="572"/>
      <c r="L620" s="573"/>
      <c r="M620" s="580"/>
      <c r="N620" s="580"/>
      <c r="O620" s="580"/>
      <c r="P620" s="580"/>
      <c r="Q620" s="580"/>
      <c r="R620" s="577"/>
      <c r="S620" s="578"/>
      <c r="T620" s="578"/>
      <c r="U620" s="578"/>
      <c r="V620" s="579"/>
      <c r="W620" s="74"/>
      <c r="X620" s="4"/>
      <c r="Y620" s="5"/>
    </row>
    <row r="621" spans="2:25" ht="33.950000000000003" customHeight="1">
      <c r="B621" s="445">
        <f t="shared" si="8"/>
        <v>569</v>
      </c>
      <c r="C621" s="571"/>
      <c r="D621" s="572"/>
      <c r="E621" s="572"/>
      <c r="F621" s="572"/>
      <c r="G621" s="572"/>
      <c r="H621" s="572"/>
      <c r="I621" s="572"/>
      <c r="J621" s="572"/>
      <c r="K621" s="572"/>
      <c r="L621" s="573"/>
      <c r="M621" s="580"/>
      <c r="N621" s="580"/>
      <c r="O621" s="580"/>
      <c r="P621" s="580"/>
      <c r="Q621" s="580"/>
      <c r="R621" s="577"/>
      <c r="S621" s="578"/>
      <c r="T621" s="578"/>
      <c r="U621" s="578"/>
      <c r="V621" s="579"/>
      <c r="W621" s="74"/>
      <c r="X621" s="4"/>
      <c r="Y621" s="5"/>
    </row>
    <row r="622" spans="2:25" ht="33.950000000000003" customHeight="1">
      <c r="B622" s="445">
        <f t="shared" si="8"/>
        <v>570</v>
      </c>
      <c r="C622" s="571"/>
      <c r="D622" s="572"/>
      <c r="E622" s="572"/>
      <c r="F622" s="572"/>
      <c r="G622" s="572"/>
      <c r="H622" s="572"/>
      <c r="I622" s="572"/>
      <c r="J622" s="572"/>
      <c r="K622" s="572"/>
      <c r="L622" s="573"/>
      <c r="M622" s="580"/>
      <c r="N622" s="580"/>
      <c r="O622" s="580"/>
      <c r="P622" s="580"/>
      <c r="Q622" s="580"/>
      <c r="R622" s="577"/>
      <c r="S622" s="578"/>
      <c r="T622" s="578"/>
      <c r="U622" s="578"/>
      <c r="V622" s="579"/>
      <c r="W622" s="74"/>
      <c r="X622" s="4"/>
      <c r="Y622" s="5"/>
    </row>
    <row r="623" spans="2:25" ht="33.950000000000003" customHeight="1">
      <c r="B623" s="445">
        <f t="shared" si="8"/>
        <v>571</v>
      </c>
      <c r="C623" s="571"/>
      <c r="D623" s="572"/>
      <c r="E623" s="572"/>
      <c r="F623" s="572"/>
      <c r="G623" s="572"/>
      <c r="H623" s="572"/>
      <c r="I623" s="572"/>
      <c r="J623" s="572"/>
      <c r="K623" s="572"/>
      <c r="L623" s="573"/>
      <c r="M623" s="580"/>
      <c r="N623" s="580"/>
      <c r="O623" s="580"/>
      <c r="P623" s="580"/>
      <c r="Q623" s="580"/>
      <c r="R623" s="577"/>
      <c r="S623" s="578"/>
      <c r="T623" s="578"/>
      <c r="U623" s="578"/>
      <c r="V623" s="579"/>
      <c r="W623" s="74"/>
      <c r="X623" s="4"/>
      <c r="Y623" s="5"/>
    </row>
    <row r="624" spans="2:25" ht="33.950000000000003" customHeight="1">
      <c r="B624" s="445">
        <f t="shared" si="8"/>
        <v>572</v>
      </c>
      <c r="C624" s="571"/>
      <c r="D624" s="572"/>
      <c r="E624" s="572"/>
      <c r="F624" s="572"/>
      <c r="G624" s="572"/>
      <c r="H624" s="572"/>
      <c r="I624" s="572"/>
      <c r="J624" s="572"/>
      <c r="K624" s="572"/>
      <c r="L624" s="573"/>
      <c r="M624" s="580"/>
      <c r="N624" s="580"/>
      <c r="O624" s="580"/>
      <c r="P624" s="580"/>
      <c r="Q624" s="580"/>
      <c r="R624" s="577"/>
      <c r="S624" s="578"/>
      <c r="T624" s="578"/>
      <c r="U624" s="578"/>
      <c r="V624" s="579"/>
      <c r="W624" s="74"/>
      <c r="X624" s="4"/>
      <c r="Y624" s="5"/>
    </row>
    <row r="625" spans="2:25" ht="33.950000000000003" customHeight="1">
      <c r="B625" s="445">
        <f t="shared" si="8"/>
        <v>573</v>
      </c>
      <c r="C625" s="571"/>
      <c r="D625" s="572"/>
      <c r="E625" s="572"/>
      <c r="F625" s="572"/>
      <c r="G625" s="572"/>
      <c r="H625" s="572"/>
      <c r="I625" s="572"/>
      <c r="J625" s="572"/>
      <c r="K625" s="572"/>
      <c r="L625" s="573"/>
      <c r="M625" s="580"/>
      <c r="N625" s="580"/>
      <c r="O625" s="580"/>
      <c r="P625" s="580"/>
      <c r="Q625" s="580"/>
      <c r="R625" s="577"/>
      <c r="S625" s="578"/>
      <c r="T625" s="578"/>
      <c r="U625" s="578"/>
      <c r="V625" s="579"/>
      <c r="W625" s="74"/>
      <c r="X625" s="4"/>
      <c r="Y625" s="5"/>
    </row>
    <row r="626" spans="2:25" ht="33.950000000000003" customHeight="1">
      <c r="B626" s="445">
        <f t="shared" si="8"/>
        <v>574</v>
      </c>
      <c r="C626" s="571"/>
      <c r="D626" s="572"/>
      <c r="E626" s="572"/>
      <c r="F626" s="572"/>
      <c r="G626" s="572"/>
      <c r="H626" s="572"/>
      <c r="I626" s="572"/>
      <c r="J626" s="572"/>
      <c r="K626" s="572"/>
      <c r="L626" s="573"/>
      <c r="M626" s="580"/>
      <c r="N626" s="580"/>
      <c r="O626" s="580"/>
      <c r="P626" s="580"/>
      <c r="Q626" s="580"/>
      <c r="R626" s="577"/>
      <c r="S626" s="578"/>
      <c r="T626" s="578"/>
      <c r="U626" s="578"/>
      <c r="V626" s="579"/>
      <c r="W626" s="74"/>
      <c r="X626" s="4"/>
      <c r="Y626" s="5"/>
    </row>
    <row r="627" spans="2:25" ht="33.950000000000003" customHeight="1">
      <c r="B627" s="445">
        <f t="shared" si="8"/>
        <v>575</v>
      </c>
      <c r="C627" s="571"/>
      <c r="D627" s="572"/>
      <c r="E627" s="572"/>
      <c r="F627" s="572"/>
      <c r="G627" s="572"/>
      <c r="H627" s="572"/>
      <c r="I627" s="572"/>
      <c r="J627" s="572"/>
      <c r="K627" s="572"/>
      <c r="L627" s="573"/>
      <c r="M627" s="580"/>
      <c r="N627" s="580"/>
      <c r="O627" s="580"/>
      <c r="P627" s="580"/>
      <c r="Q627" s="580"/>
      <c r="R627" s="577"/>
      <c r="S627" s="578"/>
      <c r="T627" s="578"/>
      <c r="U627" s="578"/>
      <c r="V627" s="579"/>
      <c r="W627" s="74"/>
      <c r="X627" s="4"/>
      <c r="Y627" s="5"/>
    </row>
    <row r="628" spans="2:25" ht="33.950000000000003" customHeight="1">
      <c r="B628" s="445">
        <f t="shared" si="8"/>
        <v>576</v>
      </c>
      <c r="C628" s="571"/>
      <c r="D628" s="572"/>
      <c r="E628" s="572"/>
      <c r="F628" s="572"/>
      <c r="G628" s="572"/>
      <c r="H628" s="572"/>
      <c r="I628" s="572"/>
      <c r="J628" s="572"/>
      <c r="K628" s="572"/>
      <c r="L628" s="573"/>
      <c r="M628" s="580"/>
      <c r="N628" s="580"/>
      <c r="O628" s="580"/>
      <c r="P628" s="580"/>
      <c r="Q628" s="580"/>
      <c r="R628" s="577"/>
      <c r="S628" s="578"/>
      <c r="T628" s="578"/>
      <c r="U628" s="578"/>
      <c r="V628" s="579"/>
      <c r="W628" s="74"/>
      <c r="X628" s="4"/>
      <c r="Y628" s="5"/>
    </row>
    <row r="629" spans="2:25" ht="33.950000000000003" customHeight="1">
      <c r="B629" s="445">
        <f t="shared" si="8"/>
        <v>577</v>
      </c>
      <c r="C629" s="571"/>
      <c r="D629" s="572"/>
      <c r="E629" s="572"/>
      <c r="F629" s="572"/>
      <c r="G629" s="572"/>
      <c r="H629" s="572"/>
      <c r="I629" s="572"/>
      <c r="J629" s="572"/>
      <c r="K629" s="572"/>
      <c r="L629" s="573"/>
      <c r="M629" s="580"/>
      <c r="N629" s="580"/>
      <c r="O629" s="580"/>
      <c r="P629" s="580"/>
      <c r="Q629" s="580"/>
      <c r="R629" s="577"/>
      <c r="S629" s="578"/>
      <c r="T629" s="578"/>
      <c r="U629" s="578"/>
      <c r="V629" s="579"/>
      <c r="W629" s="74"/>
      <c r="X629" s="4"/>
      <c r="Y629" s="5"/>
    </row>
    <row r="630" spans="2:25" ht="33.950000000000003" customHeight="1">
      <c r="B630" s="445">
        <f t="shared" si="8"/>
        <v>578</v>
      </c>
      <c r="C630" s="571"/>
      <c r="D630" s="572"/>
      <c r="E630" s="572"/>
      <c r="F630" s="572"/>
      <c r="G630" s="572"/>
      <c r="H630" s="572"/>
      <c r="I630" s="572"/>
      <c r="J630" s="572"/>
      <c r="K630" s="572"/>
      <c r="L630" s="573"/>
      <c r="M630" s="580"/>
      <c r="N630" s="580"/>
      <c r="O630" s="580"/>
      <c r="P630" s="580"/>
      <c r="Q630" s="580"/>
      <c r="R630" s="577"/>
      <c r="S630" s="578"/>
      <c r="T630" s="578"/>
      <c r="U630" s="578"/>
      <c r="V630" s="579"/>
      <c r="W630" s="74"/>
      <c r="X630" s="4"/>
      <c r="Y630" s="5"/>
    </row>
    <row r="631" spans="2:25" ht="33.950000000000003" customHeight="1">
      <c r="B631" s="445">
        <f t="shared" ref="B631:B694" si="9">B630+1</f>
        <v>579</v>
      </c>
      <c r="C631" s="571"/>
      <c r="D631" s="572"/>
      <c r="E631" s="572"/>
      <c r="F631" s="572"/>
      <c r="G631" s="572"/>
      <c r="H631" s="572"/>
      <c r="I631" s="572"/>
      <c r="J631" s="572"/>
      <c r="K631" s="572"/>
      <c r="L631" s="573"/>
      <c r="M631" s="580"/>
      <c r="N631" s="580"/>
      <c r="O631" s="580"/>
      <c r="P631" s="580"/>
      <c r="Q631" s="580"/>
      <c r="R631" s="577"/>
      <c r="S631" s="578"/>
      <c r="T631" s="578"/>
      <c r="U631" s="578"/>
      <c r="V631" s="579"/>
      <c r="W631" s="74"/>
      <c r="X631" s="4"/>
      <c r="Y631" s="5"/>
    </row>
    <row r="632" spans="2:25" ht="33.950000000000003" customHeight="1">
      <c r="B632" s="445">
        <f t="shared" si="9"/>
        <v>580</v>
      </c>
      <c r="C632" s="571"/>
      <c r="D632" s="572"/>
      <c r="E632" s="572"/>
      <c r="F632" s="572"/>
      <c r="G632" s="572"/>
      <c r="H632" s="572"/>
      <c r="I632" s="572"/>
      <c r="J632" s="572"/>
      <c r="K632" s="572"/>
      <c r="L632" s="573"/>
      <c r="M632" s="580"/>
      <c r="N632" s="580"/>
      <c r="O632" s="580"/>
      <c r="P632" s="580"/>
      <c r="Q632" s="580"/>
      <c r="R632" s="577"/>
      <c r="S632" s="578"/>
      <c r="T632" s="578"/>
      <c r="U632" s="578"/>
      <c r="V632" s="579"/>
      <c r="W632" s="74"/>
      <c r="X632" s="4"/>
      <c r="Y632" s="5"/>
    </row>
    <row r="633" spans="2:25" ht="33.950000000000003" customHeight="1">
      <c r="B633" s="445">
        <f t="shared" si="9"/>
        <v>581</v>
      </c>
      <c r="C633" s="571"/>
      <c r="D633" s="572"/>
      <c r="E633" s="572"/>
      <c r="F633" s="572"/>
      <c r="G633" s="572"/>
      <c r="H633" s="572"/>
      <c r="I633" s="572"/>
      <c r="J633" s="572"/>
      <c r="K633" s="572"/>
      <c r="L633" s="573"/>
      <c r="M633" s="580"/>
      <c r="N633" s="580"/>
      <c r="O633" s="580"/>
      <c r="P633" s="580"/>
      <c r="Q633" s="580"/>
      <c r="R633" s="577"/>
      <c r="S633" s="578"/>
      <c r="T633" s="578"/>
      <c r="U633" s="578"/>
      <c r="V633" s="579"/>
      <c r="W633" s="74"/>
      <c r="X633" s="4"/>
      <c r="Y633" s="5"/>
    </row>
    <row r="634" spans="2:25" ht="33.950000000000003" customHeight="1">
      <c r="B634" s="445">
        <f t="shared" si="9"/>
        <v>582</v>
      </c>
      <c r="C634" s="571"/>
      <c r="D634" s="572"/>
      <c r="E634" s="572"/>
      <c r="F634" s="572"/>
      <c r="G634" s="572"/>
      <c r="H634" s="572"/>
      <c r="I634" s="572"/>
      <c r="J634" s="572"/>
      <c r="K634" s="572"/>
      <c r="L634" s="573"/>
      <c r="M634" s="580"/>
      <c r="N634" s="580"/>
      <c r="O634" s="580"/>
      <c r="P634" s="580"/>
      <c r="Q634" s="580"/>
      <c r="R634" s="577"/>
      <c r="S634" s="578"/>
      <c r="T634" s="578"/>
      <c r="U634" s="578"/>
      <c r="V634" s="579"/>
      <c r="W634" s="74"/>
      <c r="X634" s="4"/>
      <c r="Y634" s="5"/>
    </row>
    <row r="635" spans="2:25" ht="33.950000000000003" customHeight="1">
      <c r="B635" s="445">
        <f t="shared" si="9"/>
        <v>583</v>
      </c>
      <c r="C635" s="571"/>
      <c r="D635" s="572"/>
      <c r="E635" s="572"/>
      <c r="F635" s="572"/>
      <c r="G635" s="572"/>
      <c r="H635" s="572"/>
      <c r="I635" s="572"/>
      <c r="J635" s="572"/>
      <c r="K635" s="572"/>
      <c r="L635" s="573"/>
      <c r="M635" s="580"/>
      <c r="N635" s="580"/>
      <c r="O635" s="580"/>
      <c r="P635" s="580"/>
      <c r="Q635" s="580"/>
      <c r="R635" s="577"/>
      <c r="S635" s="578"/>
      <c r="T635" s="578"/>
      <c r="U635" s="578"/>
      <c r="V635" s="579"/>
      <c r="W635" s="74"/>
      <c r="X635" s="4"/>
      <c r="Y635" s="5"/>
    </row>
    <row r="636" spans="2:25" ht="33.950000000000003" customHeight="1">
      <c r="B636" s="445">
        <f t="shared" si="9"/>
        <v>584</v>
      </c>
      <c r="C636" s="571"/>
      <c r="D636" s="572"/>
      <c r="E636" s="572"/>
      <c r="F636" s="572"/>
      <c r="G636" s="572"/>
      <c r="H636" s="572"/>
      <c r="I636" s="572"/>
      <c r="J636" s="572"/>
      <c r="K636" s="572"/>
      <c r="L636" s="573"/>
      <c r="M636" s="580"/>
      <c r="N636" s="580"/>
      <c r="O636" s="580"/>
      <c r="P636" s="580"/>
      <c r="Q636" s="580"/>
      <c r="R636" s="577"/>
      <c r="S636" s="578"/>
      <c r="T636" s="578"/>
      <c r="U636" s="578"/>
      <c r="V636" s="579"/>
      <c r="W636" s="74"/>
      <c r="X636" s="4"/>
      <c r="Y636" s="5"/>
    </row>
    <row r="637" spans="2:25" ht="33.950000000000003" customHeight="1">
      <c r="B637" s="445">
        <f t="shared" si="9"/>
        <v>585</v>
      </c>
      <c r="C637" s="571"/>
      <c r="D637" s="572"/>
      <c r="E637" s="572"/>
      <c r="F637" s="572"/>
      <c r="G637" s="572"/>
      <c r="H637" s="572"/>
      <c r="I637" s="572"/>
      <c r="J637" s="572"/>
      <c r="K637" s="572"/>
      <c r="L637" s="573"/>
      <c r="M637" s="580"/>
      <c r="N637" s="580"/>
      <c r="O637" s="580"/>
      <c r="P637" s="580"/>
      <c r="Q637" s="580"/>
      <c r="R637" s="577"/>
      <c r="S637" s="578"/>
      <c r="T637" s="578"/>
      <c r="U637" s="578"/>
      <c r="V637" s="579"/>
      <c r="W637" s="74"/>
      <c r="X637" s="4"/>
      <c r="Y637" s="5"/>
    </row>
    <row r="638" spans="2:25" ht="33.950000000000003" customHeight="1">
      <c r="B638" s="445">
        <f t="shared" si="9"/>
        <v>586</v>
      </c>
      <c r="C638" s="571"/>
      <c r="D638" s="572"/>
      <c r="E638" s="572"/>
      <c r="F638" s="572"/>
      <c r="G638" s="572"/>
      <c r="H638" s="572"/>
      <c r="I638" s="572"/>
      <c r="J638" s="572"/>
      <c r="K638" s="572"/>
      <c r="L638" s="573"/>
      <c r="M638" s="580"/>
      <c r="N638" s="580"/>
      <c r="O638" s="580"/>
      <c r="P638" s="580"/>
      <c r="Q638" s="580"/>
      <c r="R638" s="577"/>
      <c r="S638" s="578"/>
      <c r="T638" s="578"/>
      <c r="U638" s="578"/>
      <c r="V638" s="579"/>
      <c r="W638" s="74"/>
      <c r="X638" s="4"/>
      <c r="Y638" s="5"/>
    </row>
    <row r="639" spans="2:25" ht="33.950000000000003" customHeight="1">
      <c r="B639" s="445">
        <f t="shared" si="9"/>
        <v>587</v>
      </c>
      <c r="C639" s="571"/>
      <c r="D639" s="572"/>
      <c r="E639" s="572"/>
      <c r="F639" s="572"/>
      <c r="G639" s="572"/>
      <c r="H639" s="572"/>
      <c r="I639" s="572"/>
      <c r="J639" s="572"/>
      <c r="K639" s="572"/>
      <c r="L639" s="573"/>
      <c r="M639" s="580"/>
      <c r="N639" s="580"/>
      <c r="O639" s="580"/>
      <c r="P639" s="580"/>
      <c r="Q639" s="580"/>
      <c r="R639" s="577"/>
      <c r="S639" s="578"/>
      <c r="T639" s="578"/>
      <c r="U639" s="578"/>
      <c r="V639" s="579"/>
      <c r="W639" s="74"/>
      <c r="X639" s="4"/>
      <c r="Y639" s="5"/>
    </row>
    <row r="640" spans="2:25" ht="33.950000000000003" customHeight="1">
      <c r="B640" s="445">
        <f t="shared" si="9"/>
        <v>588</v>
      </c>
      <c r="C640" s="571"/>
      <c r="D640" s="572"/>
      <c r="E640" s="572"/>
      <c r="F640" s="572"/>
      <c r="G640" s="572"/>
      <c r="H640" s="572"/>
      <c r="I640" s="572"/>
      <c r="J640" s="572"/>
      <c r="K640" s="572"/>
      <c r="L640" s="573"/>
      <c r="M640" s="580"/>
      <c r="N640" s="580"/>
      <c r="O640" s="580"/>
      <c r="P640" s="580"/>
      <c r="Q640" s="580"/>
      <c r="R640" s="577"/>
      <c r="S640" s="578"/>
      <c r="T640" s="578"/>
      <c r="U640" s="578"/>
      <c r="V640" s="579"/>
      <c r="W640" s="74"/>
      <c r="X640" s="4"/>
      <c r="Y640" s="5"/>
    </row>
    <row r="641" spans="2:25" ht="33.950000000000003" customHeight="1">
      <c r="B641" s="445">
        <f t="shared" si="9"/>
        <v>589</v>
      </c>
      <c r="C641" s="571"/>
      <c r="D641" s="572"/>
      <c r="E641" s="572"/>
      <c r="F641" s="572"/>
      <c r="G641" s="572"/>
      <c r="H641" s="572"/>
      <c r="I641" s="572"/>
      <c r="J641" s="572"/>
      <c r="K641" s="572"/>
      <c r="L641" s="573"/>
      <c r="M641" s="580"/>
      <c r="N641" s="580"/>
      <c r="O641" s="580"/>
      <c r="P641" s="580"/>
      <c r="Q641" s="580"/>
      <c r="R641" s="577"/>
      <c r="S641" s="578"/>
      <c r="T641" s="578"/>
      <c r="U641" s="578"/>
      <c r="V641" s="579"/>
      <c r="W641" s="74"/>
      <c r="X641" s="4"/>
      <c r="Y641" s="5"/>
    </row>
    <row r="642" spans="2:25" ht="33.950000000000003" customHeight="1">
      <c r="B642" s="445">
        <f t="shared" si="9"/>
        <v>590</v>
      </c>
      <c r="C642" s="571"/>
      <c r="D642" s="572"/>
      <c r="E642" s="572"/>
      <c r="F642" s="572"/>
      <c r="G642" s="572"/>
      <c r="H642" s="572"/>
      <c r="I642" s="572"/>
      <c r="J642" s="572"/>
      <c r="K642" s="572"/>
      <c r="L642" s="573"/>
      <c r="M642" s="580"/>
      <c r="N642" s="580"/>
      <c r="O642" s="580"/>
      <c r="P642" s="580"/>
      <c r="Q642" s="580"/>
      <c r="R642" s="577"/>
      <c r="S642" s="578"/>
      <c r="T642" s="578"/>
      <c r="U642" s="578"/>
      <c r="V642" s="579"/>
      <c r="W642" s="74"/>
      <c r="X642" s="4"/>
      <c r="Y642" s="5"/>
    </row>
    <row r="643" spans="2:25" ht="33.950000000000003" customHeight="1">
      <c r="B643" s="445">
        <f t="shared" si="9"/>
        <v>591</v>
      </c>
      <c r="C643" s="571"/>
      <c r="D643" s="572"/>
      <c r="E643" s="572"/>
      <c r="F643" s="572"/>
      <c r="G643" s="572"/>
      <c r="H643" s="572"/>
      <c r="I643" s="572"/>
      <c r="J643" s="572"/>
      <c r="K643" s="572"/>
      <c r="L643" s="573"/>
      <c r="M643" s="580"/>
      <c r="N643" s="580"/>
      <c r="O643" s="580"/>
      <c r="P643" s="580"/>
      <c r="Q643" s="580"/>
      <c r="R643" s="577"/>
      <c r="S643" s="578"/>
      <c r="T643" s="578"/>
      <c r="U643" s="578"/>
      <c r="V643" s="579"/>
      <c r="W643" s="74"/>
      <c r="X643" s="4"/>
      <c r="Y643" s="5"/>
    </row>
    <row r="644" spans="2:25" ht="33.950000000000003" customHeight="1">
      <c r="B644" s="445">
        <f t="shared" si="9"/>
        <v>592</v>
      </c>
      <c r="C644" s="571"/>
      <c r="D644" s="572"/>
      <c r="E644" s="572"/>
      <c r="F644" s="572"/>
      <c r="G644" s="572"/>
      <c r="H644" s="572"/>
      <c r="I644" s="572"/>
      <c r="J644" s="572"/>
      <c r="K644" s="572"/>
      <c r="L644" s="573"/>
      <c r="M644" s="580"/>
      <c r="N644" s="580"/>
      <c r="O644" s="580"/>
      <c r="P644" s="580"/>
      <c r="Q644" s="580"/>
      <c r="R644" s="577"/>
      <c r="S644" s="578"/>
      <c r="T644" s="578"/>
      <c r="U644" s="578"/>
      <c r="V644" s="579"/>
      <c r="W644" s="74"/>
      <c r="X644" s="4"/>
      <c r="Y644" s="5"/>
    </row>
    <row r="645" spans="2:25" ht="33.950000000000003" customHeight="1">
      <c r="B645" s="445">
        <f t="shared" si="9"/>
        <v>593</v>
      </c>
      <c r="C645" s="571"/>
      <c r="D645" s="572"/>
      <c r="E645" s="572"/>
      <c r="F645" s="572"/>
      <c r="G645" s="572"/>
      <c r="H645" s="572"/>
      <c r="I645" s="572"/>
      <c r="J645" s="572"/>
      <c r="K645" s="572"/>
      <c r="L645" s="573"/>
      <c r="M645" s="580"/>
      <c r="N645" s="580"/>
      <c r="O645" s="580"/>
      <c r="P645" s="580"/>
      <c r="Q645" s="580"/>
      <c r="R645" s="577"/>
      <c r="S645" s="578"/>
      <c r="T645" s="578"/>
      <c r="U645" s="578"/>
      <c r="V645" s="579"/>
      <c r="W645" s="74"/>
      <c r="X645" s="4"/>
      <c r="Y645" s="5"/>
    </row>
    <row r="646" spans="2:25" ht="33.950000000000003" customHeight="1">
      <c r="B646" s="445">
        <f t="shared" si="9"/>
        <v>594</v>
      </c>
      <c r="C646" s="571"/>
      <c r="D646" s="572"/>
      <c r="E646" s="572"/>
      <c r="F646" s="572"/>
      <c r="G646" s="572"/>
      <c r="H646" s="572"/>
      <c r="I646" s="572"/>
      <c r="J646" s="572"/>
      <c r="K646" s="572"/>
      <c r="L646" s="573"/>
      <c r="M646" s="580"/>
      <c r="N646" s="580"/>
      <c r="O646" s="580"/>
      <c r="P646" s="580"/>
      <c r="Q646" s="580"/>
      <c r="R646" s="577"/>
      <c r="S646" s="578"/>
      <c r="T646" s="578"/>
      <c r="U646" s="578"/>
      <c r="V646" s="579"/>
      <c r="W646" s="74"/>
      <c r="X646" s="4"/>
      <c r="Y646" s="5"/>
    </row>
    <row r="647" spans="2:25" ht="33.950000000000003" customHeight="1">
      <c r="B647" s="445">
        <f t="shared" si="9"/>
        <v>595</v>
      </c>
      <c r="C647" s="571"/>
      <c r="D647" s="572"/>
      <c r="E647" s="572"/>
      <c r="F647" s="572"/>
      <c r="G647" s="572"/>
      <c r="H647" s="572"/>
      <c r="I647" s="572"/>
      <c r="J647" s="572"/>
      <c r="K647" s="572"/>
      <c r="L647" s="573"/>
      <c r="M647" s="580"/>
      <c r="N647" s="580"/>
      <c r="O647" s="580"/>
      <c r="P647" s="580"/>
      <c r="Q647" s="580"/>
      <c r="R647" s="577"/>
      <c r="S647" s="578"/>
      <c r="T647" s="578"/>
      <c r="U647" s="578"/>
      <c r="V647" s="579"/>
      <c r="W647" s="74"/>
      <c r="X647" s="4"/>
      <c r="Y647" s="5"/>
    </row>
    <row r="648" spans="2:25" ht="33.950000000000003" customHeight="1">
      <c r="B648" s="445">
        <f t="shared" si="9"/>
        <v>596</v>
      </c>
      <c r="C648" s="571"/>
      <c r="D648" s="572"/>
      <c r="E648" s="572"/>
      <c r="F648" s="572"/>
      <c r="G648" s="572"/>
      <c r="H648" s="572"/>
      <c r="I648" s="572"/>
      <c r="J648" s="572"/>
      <c r="K648" s="572"/>
      <c r="L648" s="573"/>
      <c r="M648" s="580"/>
      <c r="N648" s="580"/>
      <c r="O648" s="580"/>
      <c r="P648" s="580"/>
      <c r="Q648" s="580"/>
      <c r="R648" s="577"/>
      <c r="S648" s="578"/>
      <c r="T648" s="578"/>
      <c r="U648" s="578"/>
      <c r="V648" s="579"/>
      <c r="W648" s="74"/>
      <c r="X648" s="4"/>
      <c r="Y648" s="5"/>
    </row>
    <row r="649" spans="2:25" ht="33.950000000000003" customHeight="1">
      <c r="B649" s="445">
        <f t="shared" si="9"/>
        <v>597</v>
      </c>
      <c r="C649" s="571"/>
      <c r="D649" s="572"/>
      <c r="E649" s="572"/>
      <c r="F649" s="572"/>
      <c r="G649" s="572"/>
      <c r="H649" s="572"/>
      <c r="I649" s="572"/>
      <c r="J649" s="572"/>
      <c r="K649" s="572"/>
      <c r="L649" s="573"/>
      <c r="M649" s="580"/>
      <c r="N649" s="580"/>
      <c r="O649" s="580"/>
      <c r="P649" s="580"/>
      <c r="Q649" s="580"/>
      <c r="R649" s="577"/>
      <c r="S649" s="578"/>
      <c r="T649" s="578"/>
      <c r="U649" s="578"/>
      <c r="V649" s="579"/>
      <c r="W649" s="74"/>
      <c r="X649" s="4"/>
      <c r="Y649" s="5"/>
    </row>
    <row r="650" spans="2:25" ht="33.950000000000003" customHeight="1">
      <c r="B650" s="445">
        <f t="shared" si="9"/>
        <v>598</v>
      </c>
      <c r="C650" s="571"/>
      <c r="D650" s="572"/>
      <c r="E650" s="572"/>
      <c r="F650" s="572"/>
      <c r="G650" s="572"/>
      <c r="H650" s="572"/>
      <c r="I650" s="572"/>
      <c r="J650" s="572"/>
      <c r="K650" s="572"/>
      <c r="L650" s="573"/>
      <c r="M650" s="580"/>
      <c r="N650" s="580"/>
      <c r="O650" s="580"/>
      <c r="P650" s="580"/>
      <c r="Q650" s="580"/>
      <c r="R650" s="577"/>
      <c r="S650" s="578"/>
      <c r="T650" s="578"/>
      <c r="U650" s="578"/>
      <c r="V650" s="579"/>
      <c r="W650" s="74"/>
      <c r="X650" s="4"/>
      <c r="Y650" s="5"/>
    </row>
    <row r="651" spans="2:25" ht="33.950000000000003" customHeight="1">
      <c r="B651" s="445">
        <f t="shared" si="9"/>
        <v>599</v>
      </c>
      <c r="C651" s="571"/>
      <c r="D651" s="572"/>
      <c r="E651" s="572"/>
      <c r="F651" s="572"/>
      <c r="G651" s="572"/>
      <c r="H651" s="572"/>
      <c r="I651" s="572"/>
      <c r="J651" s="572"/>
      <c r="K651" s="572"/>
      <c r="L651" s="573"/>
      <c r="M651" s="580"/>
      <c r="N651" s="580"/>
      <c r="O651" s="580"/>
      <c r="P651" s="580"/>
      <c r="Q651" s="580"/>
      <c r="R651" s="577"/>
      <c r="S651" s="578"/>
      <c r="T651" s="578"/>
      <c r="U651" s="578"/>
      <c r="V651" s="579"/>
      <c r="W651" s="74"/>
      <c r="X651" s="4"/>
      <c r="Y651" s="5"/>
    </row>
    <row r="652" spans="2:25" ht="33.950000000000003" customHeight="1">
      <c r="B652" s="445">
        <f t="shared" si="9"/>
        <v>600</v>
      </c>
      <c r="C652" s="571"/>
      <c r="D652" s="572"/>
      <c r="E652" s="572"/>
      <c r="F652" s="572"/>
      <c r="G652" s="572"/>
      <c r="H652" s="572"/>
      <c r="I652" s="572"/>
      <c r="J652" s="572"/>
      <c r="K652" s="572"/>
      <c r="L652" s="573"/>
      <c r="M652" s="580"/>
      <c r="N652" s="580"/>
      <c r="O652" s="580"/>
      <c r="P652" s="580"/>
      <c r="Q652" s="580"/>
      <c r="R652" s="577"/>
      <c r="S652" s="578"/>
      <c r="T652" s="578"/>
      <c r="U652" s="578"/>
      <c r="V652" s="579"/>
      <c r="W652" s="74"/>
      <c r="X652" s="4"/>
      <c r="Y652" s="5"/>
    </row>
    <row r="653" spans="2:25" ht="33.950000000000003" customHeight="1">
      <c r="B653" s="445">
        <f t="shared" si="9"/>
        <v>601</v>
      </c>
      <c r="C653" s="571"/>
      <c r="D653" s="572"/>
      <c r="E653" s="572"/>
      <c r="F653" s="572"/>
      <c r="G653" s="572"/>
      <c r="H653" s="572"/>
      <c r="I653" s="572"/>
      <c r="J653" s="572"/>
      <c r="K653" s="572"/>
      <c r="L653" s="573"/>
      <c r="M653" s="580"/>
      <c r="N653" s="580"/>
      <c r="O653" s="580"/>
      <c r="P653" s="580"/>
      <c r="Q653" s="580"/>
      <c r="R653" s="577"/>
      <c r="S653" s="578"/>
      <c r="T653" s="578"/>
      <c r="U653" s="578"/>
      <c r="V653" s="579"/>
      <c r="W653" s="74"/>
      <c r="X653" s="4"/>
      <c r="Y653" s="5"/>
    </row>
    <row r="654" spans="2:25" ht="33.950000000000003" customHeight="1">
      <c r="B654" s="445">
        <f t="shared" si="9"/>
        <v>602</v>
      </c>
      <c r="C654" s="571"/>
      <c r="D654" s="572"/>
      <c r="E654" s="572"/>
      <c r="F654" s="572"/>
      <c r="G654" s="572"/>
      <c r="H654" s="572"/>
      <c r="I654" s="572"/>
      <c r="J654" s="572"/>
      <c r="K654" s="572"/>
      <c r="L654" s="573"/>
      <c r="M654" s="580"/>
      <c r="N654" s="580"/>
      <c r="O654" s="580"/>
      <c r="P654" s="580"/>
      <c r="Q654" s="580"/>
      <c r="R654" s="577"/>
      <c r="S654" s="578"/>
      <c r="T654" s="578"/>
      <c r="U654" s="578"/>
      <c r="V654" s="579"/>
      <c r="W654" s="74"/>
      <c r="X654" s="4"/>
      <c r="Y654" s="5"/>
    </row>
    <row r="655" spans="2:25" ht="33.950000000000003" customHeight="1">
      <c r="B655" s="445">
        <f t="shared" si="9"/>
        <v>603</v>
      </c>
      <c r="C655" s="571"/>
      <c r="D655" s="572"/>
      <c r="E655" s="572"/>
      <c r="F655" s="572"/>
      <c r="G655" s="572"/>
      <c r="H655" s="572"/>
      <c r="I655" s="572"/>
      <c r="J655" s="572"/>
      <c r="K655" s="572"/>
      <c r="L655" s="573"/>
      <c r="M655" s="580"/>
      <c r="N655" s="580"/>
      <c r="O655" s="580"/>
      <c r="P655" s="580"/>
      <c r="Q655" s="580"/>
      <c r="R655" s="577"/>
      <c r="S655" s="578"/>
      <c r="T655" s="578"/>
      <c r="U655" s="578"/>
      <c r="V655" s="579"/>
      <c r="W655" s="74"/>
      <c r="X655" s="4"/>
      <c r="Y655" s="5"/>
    </row>
    <row r="656" spans="2:25" ht="33.950000000000003" customHeight="1">
      <c r="B656" s="445">
        <f t="shared" si="9"/>
        <v>604</v>
      </c>
      <c r="C656" s="571"/>
      <c r="D656" s="572"/>
      <c r="E656" s="572"/>
      <c r="F656" s="572"/>
      <c r="G656" s="572"/>
      <c r="H656" s="572"/>
      <c r="I656" s="572"/>
      <c r="J656" s="572"/>
      <c r="K656" s="572"/>
      <c r="L656" s="573"/>
      <c r="M656" s="580"/>
      <c r="N656" s="580"/>
      <c r="O656" s="580"/>
      <c r="P656" s="580"/>
      <c r="Q656" s="580"/>
      <c r="R656" s="577"/>
      <c r="S656" s="578"/>
      <c r="T656" s="578"/>
      <c r="U656" s="578"/>
      <c r="V656" s="579"/>
      <c r="W656" s="74"/>
      <c r="X656" s="4"/>
      <c r="Y656" s="5"/>
    </row>
    <row r="657" spans="2:25" ht="33.950000000000003" customHeight="1">
      <c r="B657" s="445">
        <f t="shared" si="9"/>
        <v>605</v>
      </c>
      <c r="C657" s="571"/>
      <c r="D657" s="572"/>
      <c r="E657" s="572"/>
      <c r="F657" s="572"/>
      <c r="G657" s="572"/>
      <c r="H657" s="572"/>
      <c r="I657" s="572"/>
      <c r="J657" s="572"/>
      <c r="K657" s="572"/>
      <c r="L657" s="573"/>
      <c r="M657" s="580"/>
      <c r="N657" s="580"/>
      <c r="O657" s="580"/>
      <c r="P657" s="580"/>
      <c r="Q657" s="580"/>
      <c r="R657" s="577"/>
      <c r="S657" s="578"/>
      <c r="T657" s="578"/>
      <c r="U657" s="578"/>
      <c r="V657" s="579"/>
      <c r="W657" s="74"/>
      <c r="X657" s="4"/>
      <c r="Y657" s="5"/>
    </row>
    <row r="658" spans="2:25" ht="33.950000000000003" customHeight="1">
      <c r="B658" s="445">
        <f t="shared" si="9"/>
        <v>606</v>
      </c>
      <c r="C658" s="571"/>
      <c r="D658" s="572"/>
      <c r="E658" s="572"/>
      <c r="F658" s="572"/>
      <c r="G658" s="572"/>
      <c r="H658" s="572"/>
      <c r="I658" s="572"/>
      <c r="J658" s="572"/>
      <c r="K658" s="572"/>
      <c r="L658" s="573"/>
      <c r="M658" s="580"/>
      <c r="N658" s="580"/>
      <c r="O658" s="580"/>
      <c r="P658" s="580"/>
      <c r="Q658" s="580"/>
      <c r="R658" s="577"/>
      <c r="S658" s="578"/>
      <c r="T658" s="578"/>
      <c r="U658" s="578"/>
      <c r="V658" s="579"/>
      <c r="W658" s="74"/>
      <c r="X658" s="4"/>
      <c r="Y658" s="5"/>
    </row>
    <row r="659" spans="2:25" ht="33.950000000000003" customHeight="1">
      <c r="B659" s="445">
        <f t="shared" si="9"/>
        <v>607</v>
      </c>
      <c r="C659" s="571"/>
      <c r="D659" s="572"/>
      <c r="E659" s="572"/>
      <c r="F659" s="572"/>
      <c r="G659" s="572"/>
      <c r="H659" s="572"/>
      <c r="I659" s="572"/>
      <c r="J659" s="572"/>
      <c r="K659" s="572"/>
      <c r="L659" s="573"/>
      <c r="M659" s="580"/>
      <c r="N659" s="580"/>
      <c r="O659" s="580"/>
      <c r="P659" s="580"/>
      <c r="Q659" s="580"/>
      <c r="R659" s="577"/>
      <c r="S659" s="578"/>
      <c r="T659" s="578"/>
      <c r="U659" s="578"/>
      <c r="V659" s="579"/>
      <c r="W659" s="74"/>
      <c r="X659" s="4"/>
      <c r="Y659" s="5"/>
    </row>
    <row r="660" spans="2:25" ht="33.950000000000003" customHeight="1">
      <c r="B660" s="445">
        <f t="shared" si="9"/>
        <v>608</v>
      </c>
      <c r="C660" s="571"/>
      <c r="D660" s="572"/>
      <c r="E660" s="572"/>
      <c r="F660" s="572"/>
      <c r="G660" s="572"/>
      <c r="H660" s="572"/>
      <c r="I660" s="572"/>
      <c r="J660" s="572"/>
      <c r="K660" s="572"/>
      <c r="L660" s="573"/>
      <c r="M660" s="580"/>
      <c r="N660" s="580"/>
      <c r="O660" s="580"/>
      <c r="P660" s="580"/>
      <c r="Q660" s="580"/>
      <c r="R660" s="577"/>
      <c r="S660" s="578"/>
      <c r="T660" s="578"/>
      <c r="U660" s="578"/>
      <c r="V660" s="579"/>
      <c r="W660" s="74"/>
      <c r="X660" s="4"/>
      <c r="Y660" s="5"/>
    </row>
    <row r="661" spans="2:25" ht="33.950000000000003" customHeight="1">
      <c r="B661" s="445">
        <f t="shared" si="9"/>
        <v>609</v>
      </c>
      <c r="C661" s="571"/>
      <c r="D661" s="572"/>
      <c r="E661" s="572"/>
      <c r="F661" s="572"/>
      <c r="G661" s="572"/>
      <c r="H661" s="572"/>
      <c r="I661" s="572"/>
      <c r="J661" s="572"/>
      <c r="K661" s="572"/>
      <c r="L661" s="573"/>
      <c r="M661" s="580"/>
      <c r="N661" s="580"/>
      <c r="O661" s="580"/>
      <c r="P661" s="580"/>
      <c r="Q661" s="580"/>
      <c r="R661" s="577"/>
      <c r="S661" s="578"/>
      <c r="T661" s="578"/>
      <c r="U661" s="578"/>
      <c r="V661" s="579"/>
      <c r="W661" s="74"/>
      <c r="X661" s="4"/>
      <c r="Y661" s="5"/>
    </row>
    <row r="662" spans="2:25" ht="33.950000000000003" customHeight="1">
      <c r="B662" s="445">
        <f t="shared" si="9"/>
        <v>610</v>
      </c>
      <c r="C662" s="571"/>
      <c r="D662" s="572"/>
      <c r="E662" s="572"/>
      <c r="F662" s="572"/>
      <c r="G662" s="572"/>
      <c r="H662" s="572"/>
      <c r="I662" s="572"/>
      <c r="J662" s="572"/>
      <c r="K662" s="572"/>
      <c r="L662" s="573"/>
      <c r="M662" s="580"/>
      <c r="N662" s="580"/>
      <c r="O662" s="580"/>
      <c r="P662" s="580"/>
      <c r="Q662" s="580"/>
      <c r="R662" s="577"/>
      <c r="S662" s="578"/>
      <c r="T662" s="578"/>
      <c r="U662" s="578"/>
      <c r="V662" s="579"/>
      <c r="W662" s="74"/>
      <c r="X662" s="4"/>
      <c r="Y662" s="5"/>
    </row>
    <row r="663" spans="2:25" ht="33.950000000000003" customHeight="1">
      <c r="B663" s="445">
        <f t="shared" si="9"/>
        <v>611</v>
      </c>
      <c r="C663" s="571"/>
      <c r="D663" s="572"/>
      <c r="E663" s="572"/>
      <c r="F663" s="572"/>
      <c r="G663" s="572"/>
      <c r="H663" s="572"/>
      <c r="I663" s="572"/>
      <c r="J663" s="572"/>
      <c r="K663" s="572"/>
      <c r="L663" s="573"/>
      <c r="M663" s="580"/>
      <c r="N663" s="580"/>
      <c r="O663" s="580"/>
      <c r="P663" s="580"/>
      <c r="Q663" s="580"/>
      <c r="R663" s="577"/>
      <c r="S663" s="578"/>
      <c r="T663" s="578"/>
      <c r="U663" s="578"/>
      <c r="V663" s="579"/>
      <c r="W663" s="74"/>
      <c r="X663" s="4"/>
      <c r="Y663" s="5"/>
    </row>
    <row r="664" spans="2:25" ht="33.950000000000003" customHeight="1">
      <c r="B664" s="445">
        <f t="shared" si="9"/>
        <v>612</v>
      </c>
      <c r="C664" s="571"/>
      <c r="D664" s="572"/>
      <c r="E664" s="572"/>
      <c r="F664" s="572"/>
      <c r="G664" s="572"/>
      <c r="H664" s="572"/>
      <c r="I664" s="572"/>
      <c r="J664" s="572"/>
      <c r="K664" s="572"/>
      <c r="L664" s="573"/>
      <c r="M664" s="580"/>
      <c r="N664" s="580"/>
      <c r="O664" s="580"/>
      <c r="P664" s="580"/>
      <c r="Q664" s="580"/>
      <c r="R664" s="577"/>
      <c r="S664" s="578"/>
      <c r="T664" s="578"/>
      <c r="U664" s="578"/>
      <c r="V664" s="579"/>
      <c r="W664" s="74"/>
      <c r="X664" s="4"/>
      <c r="Y664" s="5"/>
    </row>
    <row r="665" spans="2:25" ht="33.950000000000003" customHeight="1">
      <c r="B665" s="445">
        <f t="shared" si="9"/>
        <v>613</v>
      </c>
      <c r="C665" s="571"/>
      <c r="D665" s="572"/>
      <c r="E665" s="572"/>
      <c r="F665" s="572"/>
      <c r="G665" s="572"/>
      <c r="H665" s="572"/>
      <c r="I665" s="572"/>
      <c r="J665" s="572"/>
      <c r="K665" s="572"/>
      <c r="L665" s="573"/>
      <c r="M665" s="580"/>
      <c r="N665" s="580"/>
      <c r="O665" s="580"/>
      <c r="P665" s="580"/>
      <c r="Q665" s="580"/>
      <c r="R665" s="577"/>
      <c r="S665" s="578"/>
      <c r="T665" s="578"/>
      <c r="U665" s="578"/>
      <c r="V665" s="579"/>
      <c r="W665" s="74"/>
      <c r="X665" s="4"/>
      <c r="Y665" s="5"/>
    </row>
    <row r="666" spans="2:25" ht="33.950000000000003" customHeight="1">
      <c r="B666" s="445">
        <f t="shared" si="9"/>
        <v>614</v>
      </c>
      <c r="C666" s="571"/>
      <c r="D666" s="572"/>
      <c r="E666" s="572"/>
      <c r="F666" s="572"/>
      <c r="G666" s="572"/>
      <c r="H666" s="572"/>
      <c r="I666" s="572"/>
      <c r="J666" s="572"/>
      <c r="K666" s="572"/>
      <c r="L666" s="573"/>
      <c r="M666" s="580"/>
      <c r="N666" s="580"/>
      <c r="O666" s="580"/>
      <c r="P666" s="580"/>
      <c r="Q666" s="580"/>
      <c r="R666" s="577"/>
      <c r="S666" s="578"/>
      <c r="T666" s="578"/>
      <c r="U666" s="578"/>
      <c r="V666" s="579"/>
      <c r="W666" s="74"/>
      <c r="X666" s="4"/>
      <c r="Y666" s="5"/>
    </row>
    <row r="667" spans="2:25" ht="33.950000000000003" customHeight="1">
      <c r="B667" s="445">
        <f t="shared" si="9"/>
        <v>615</v>
      </c>
      <c r="C667" s="571"/>
      <c r="D667" s="572"/>
      <c r="E667" s="572"/>
      <c r="F667" s="572"/>
      <c r="G667" s="572"/>
      <c r="H667" s="572"/>
      <c r="I667" s="572"/>
      <c r="J667" s="572"/>
      <c r="K667" s="572"/>
      <c r="L667" s="573"/>
      <c r="M667" s="580"/>
      <c r="N667" s="580"/>
      <c r="O667" s="580"/>
      <c r="P667" s="580"/>
      <c r="Q667" s="580"/>
      <c r="R667" s="577"/>
      <c r="S667" s="578"/>
      <c r="T667" s="578"/>
      <c r="U667" s="578"/>
      <c r="V667" s="579"/>
      <c r="W667" s="74"/>
      <c r="X667" s="4"/>
      <c r="Y667" s="5"/>
    </row>
    <row r="668" spans="2:25" ht="33.950000000000003" customHeight="1">
      <c r="B668" s="445">
        <f t="shared" si="9"/>
        <v>616</v>
      </c>
      <c r="C668" s="571"/>
      <c r="D668" s="572"/>
      <c r="E668" s="572"/>
      <c r="F668" s="572"/>
      <c r="G668" s="572"/>
      <c r="H668" s="572"/>
      <c r="I668" s="572"/>
      <c r="J668" s="572"/>
      <c r="K668" s="572"/>
      <c r="L668" s="573"/>
      <c r="M668" s="580"/>
      <c r="N668" s="580"/>
      <c r="O668" s="580"/>
      <c r="P668" s="580"/>
      <c r="Q668" s="580"/>
      <c r="R668" s="577"/>
      <c r="S668" s="578"/>
      <c r="T668" s="578"/>
      <c r="U668" s="578"/>
      <c r="V668" s="579"/>
      <c r="W668" s="74"/>
      <c r="X668" s="4"/>
      <c r="Y668" s="5"/>
    </row>
    <row r="669" spans="2:25" ht="33.950000000000003" customHeight="1">
      <c r="B669" s="445">
        <f t="shared" si="9"/>
        <v>617</v>
      </c>
      <c r="C669" s="571"/>
      <c r="D669" s="572"/>
      <c r="E669" s="572"/>
      <c r="F669" s="572"/>
      <c r="G669" s="572"/>
      <c r="H669" s="572"/>
      <c r="I669" s="572"/>
      <c r="J669" s="572"/>
      <c r="K669" s="572"/>
      <c r="L669" s="573"/>
      <c r="M669" s="580"/>
      <c r="N669" s="580"/>
      <c r="O669" s="580"/>
      <c r="P669" s="580"/>
      <c r="Q669" s="580"/>
      <c r="R669" s="577"/>
      <c r="S669" s="578"/>
      <c r="T669" s="578"/>
      <c r="U669" s="578"/>
      <c r="V669" s="579"/>
      <c r="W669" s="74"/>
      <c r="X669" s="4"/>
      <c r="Y669" s="5"/>
    </row>
    <row r="670" spans="2:25" ht="33.950000000000003" customHeight="1">
      <c r="B670" s="445">
        <f t="shared" si="9"/>
        <v>618</v>
      </c>
      <c r="C670" s="571"/>
      <c r="D670" s="572"/>
      <c r="E670" s="572"/>
      <c r="F670" s="572"/>
      <c r="G670" s="572"/>
      <c r="H670" s="572"/>
      <c r="I670" s="572"/>
      <c r="J670" s="572"/>
      <c r="K670" s="572"/>
      <c r="L670" s="573"/>
      <c r="M670" s="580"/>
      <c r="N670" s="580"/>
      <c r="O670" s="580"/>
      <c r="P670" s="580"/>
      <c r="Q670" s="580"/>
      <c r="R670" s="577"/>
      <c r="S670" s="578"/>
      <c r="T670" s="578"/>
      <c r="U670" s="578"/>
      <c r="V670" s="579"/>
      <c r="W670" s="74"/>
      <c r="X670" s="4"/>
      <c r="Y670" s="5"/>
    </row>
    <row r="671" spans="2:25" ht="33.950000000000003" customHeight="1">
      <c r="B671" s="445">
        <f t="shared" si="9"/>
        <v>619</v>
      </c>
      <c r="C671" s="571"/>
      <c r="D671" s="572"/>
      <c r="E671" s="572"/>
      <c r="F671" s="572"/>
      <c r="G671" s="572"/>
      <c r="H671" s="572"/>
      <c r="I671" s="572"/>
      <c r="J671" s="572"/>
      <c r="K671" s="572"/>
      <c r="L671" s="573"/>
      <c r="M671" s="580"/>
      <c r="N671" s="580"/>
      <c r="O671" s="580"/>
      <c r="P671" s="580"/>
      <c r="Q671" s="580"/>
      <c r="R671" s="577"/>
      <c r="S671" s="578"/>
      <c r="T671" s="578"/>
      <c r="U671" s="578"/>
      <c r="V671" s="579"/>
      <c r="W671" s="74"/>
      <c r="X671" s="4"/>
      <c r="Y671" s="5"/>
    </row>
    <row r="672" spans="2:25" ht="33.950000000000003" customHeight="1">
      <c r="B672" s="445">
        <f t="shared" si="9"/>
        <v>620</v>
      </c>
      <c r="C672" s="571"/>
      <c r="D672" s="572"/>
      <c r="E672" s="572"/>
      <c r="F672" s="572"/>
      <c r="G672" s="572"/>
      <c r="H672" s="572"/>
      <c r="I672" s="572"/>
      <c r="J672" s="572"/>
      <c r="K672" s="572"/>
      <c r="L672" s="573"/>
      <c r="M672" s="580"/>
      <c r="N672" s="580"/>
      <c r="O672" s="580"/>
      <c r="P672" s="580"/>
      <c r="Q672" s="580"/>
      <c r="R672" s="577"/>
      <c r="S672" s="578"/>
      <c r="T672" s="578"/>
      <c r="U672" s="578"/>
      <c r="V672" s="579"/>
      <c r="W672" s="74"/>
      <c r="X672" s="4"/>
      <c r="Y672" s="5"/>
    </row>
    <row r="673" spans="2:25" ht="33.950000000000003" customHeight="1">
      <c r="B673" s="445">
        <f t="shared" si="9"/>
        <v>621</v>
      </c>
      <c r="C673" s="571"/>
      <c r="D673" s="572"/>
      <c r="E673" s="572"/>
      <c r="F673" s="572"/>
      <c r="G673" s="572"/>
      <c r="H673" s="572"/>
      <c r="I673" s="572"/>
      <c r="J673" s="572"/>
      <c r="K673" s="572"/>
      <c r="L673" s="573"/>
      <c r="M673" s="580"/>
      <c r="N673" s="580"/>
      <c r="O673" s="580"/>
      <c r="P673" s="580"/>
      <c r="Q673" s="580"/>
      <c r="R673" s="577"/>
      <c r="S673" s="578"/>
      <c r="T673" s="578"/>
      <c r="U673" s="578"/>
      <c r="V673" s="579"/>
      <c r="W673" s="74"/>
      <c r="X673" s="4"/>
      <c r="Y673" s="5"/>
    </row>
    <row r="674" spans="2:25" ht="33.950000000000003" customHeight="1">
      <c r="B674" s="445">
        <f t="shared" si="9"/>
        <v>622</v>
      </c>
      <c r="C674" s="571"/>
      <c r="D674" s="572"/>
      <c r="E674" s="572"/>
      <c r="F674" s="572"/>
      <c r="G674" s="572"/>
      <c r="H674" s="572"/>
      <c r="I674" s="572"/>
      <c r="J674" s="572"/>
      <c r="K674" s="572"/>
      <c r="L674" s="573"/>
      <c r="M674" s="580"/>
      <c r="N674" s="580"/>
      <c r="O674" s="580"/>
      <c r="P674" s="580"/>
      <c r="Q674" s="580"/>
      <c r="R674" s="577"/>
      <c r="S674" s="578"/>
      <c r="T674" s="578"/>
      <c r="U674" s="578"/>
      <c r="V674" s="579"/>
      <c r="W674" s="74"/>
      <c r="X674" s="4"/>
      <c r="Y674" s="5"/>
    </row>
    <row r="675" spans="2:25" ht="33.950000000000003" customHeight="1">
      <c r="B675" s="445">
        <f t="shared" si="9"/>
        <v>623</v>
      </c>
      <c r="C675" s="571"/>
      <c r="D675" s="572"/>
      <c r="E675" s="572"/>
      <c r="F675" s="572"/>
      <c r="G675" s="572"/>
      <c r="H675" s="572"/>
      <c r="I675" s="572"/>
      <c r="J675" s="572"/>
      <c r="K675" s="572"/>
      <c r="L675" s="573"/>
      <c r="M675" s="580"/>
      <c r="N675" s="580"/>
      <c r="O675" s="580"/>
      <c r="P675" s="580"/>
      <c r="Q675" s="580"/>
      <c r="R675" s="577"/>
      <c r="S675" s="578"/>
      <c r="T675" s="578"/>
      <c r="U675" s="578"/>
      <c r="V675" s="579"/>
      <c r="W675" s="74"/>
      <c r="X675" s="4"/>
      <c r="Y675" s="5"/>
    </row>
    <row r="676" spans="2:25" ht="33.950000000000003" customHeight="1">
      <c r="B676" s="445">
        <f t="shared" si="9"/>
        <v>624</v>
      </c>
      <c r="C676" s="571"/>
      <c r="D676" s="572"/>
      <c r="E676" s="572"/>
      <c r="F676" s="572"/>
      <c r="G676" s="572"/>
      <c r="H676" s="572"/>
      <c r="I676" s="572"/>
      <c r="J676" s="572"/>
      <c r="K676" s="572"/>
      <c r="L676" s="573"/>
      <c r="M676" s="580"/>
      <c r="N676" s="580"/>
      <c r="O676" s="580"/>
      <c r="P676" s="580"/>
      <c r="Q676" s="580"/>
      <c r="R676" s="577"/>
      <c r="S676" s="578"/>
      <c r="T676" s="578"/>
      <c r="U676" s="578"/>
      <c r="V676" s="579"/>
      <c r="W676" s="74"/>
      <c r="X676" s="4"/>
      <c r="Y676" s="5"/>
    </row>
    <row r="677" spans="2:25" ht="33.950000000000003" customHeight="1">
      <c r="B677" s="445">
        <f t="shared" si="9"/>
        <v>625</v>
      </c>
      <c r="C677" s="571"/>
      <c r="D677" s="572"/>
      <c r="E677" s="572"/>
      <c r="F677" s="572"/>
      <c r="G677" s="572"/>
      <c r="H677" s="572"/>
      <c r="I677" s="572"/>
      <c r="J677" s="572"/>
      <c r="K677" s="572"/>
      <c r="L677" s="573"/>
      <c r="M677" s="580"/>
      <c r="N677" s="580"/>
      <c r="O677" s="580"/>
      <c r="P677" s="580"/>
      <c r="Q677" s="580"/>
      <c r="R677" s="577"/>
      <c r="S677" s="578"/>
      <c r="T677" s="578"/>
      <c r="U677" s="578"/>
      <c r="V677" s="579"/>
      <c r="W677" s="74"/>
      <c r="X677" s="4"/>
      <c r="Y677" s="5"/>
    </row>
    <row r="678" spans="2:25" ht="33.950000000000003" customHeight="1">
      <c r="B678" s="445">
        <f t="shared" si="9"/>
        <v>626</v>
      </c>
      <c r="C678" s="571"/>
      <c r="D678" s="572"/>
      <c r="E678" s="572"/>
      <c r="F678" s="572"/>
      <c r="G678" s="572"/>
      <c r="H678" s="572"/>
      <c r="I678" s="572"/>
      <c r="J678" s="572"/>
      <c r="K678" s="572"/>
      <c r="L678" s="573"/>
      <c r="M678" s="580"/>
      <c r="N678" s="580"/>
      <c r="O678" s="580"/>
      <c r="P678" s="580"/>
      <c r="Q678" s="580"/>
      <c r="R678" s="577"/>
      <c r="S678" s="578"/>
      <c r="T678" s="578"/>
      <c r="U678" s="578"/>
      <c r="V678" s="579"/>
      <c r="W678" s="74"/>
      <c r="X678" s="4"/>
      <c r="Y678" s="5"/>
    </row>
    <row r="679" spans="2:25" ht="33.950000000000003" customHeight="1">
      <c r="B679" s="445">
        <f t="shared" si="9"/>
        <v>627</v>
      </c>
      <c r="C679" s="571"/>
      <c r="D679" s="572"/>
      <c r="E679" s="572"/>
      <c r="F679" s="572"/>
      <c r="G679" s="572"/>
      <c r="H679" s="572"/>
      <c r="I679" s="572"/>
      <c r="J679" s="572"/>
      <c r="K679" s="572"/>
      <c r="L679" s="573"/>
      <c r="M679" s="580"/>
      <c r="N679" s="580"/>
      <c r="O679" s="580"/>
      <c r="P679" s="580"/>
      <c r="Q679" s="580"/>
      <c r="R679" s="577"/>
      <c r="S679" s="578"/>
      <c r="T679" s="578"/>
      <c r="U679" s="578"/>
      <c r="V679" s="579"/>
      <c r="W679" s="74"/>
      <c r="X679" s="4"/>
      <c r="Y679" s="5"/>
    </row>
    <row r="680" spans="2:25" ht="33.950000000000003" customHeight="1">
      <c r="B680" s="445">
        <f t="shared" si="9"/>
        <v>628</v>
      </c>
      <c r="C680" s="571"/>
      <c r="D680" s="572"/>
      <c r="E680" s="572"/>
      <c r="F680" s="572"/>
      <c r="G680" s="572"/>
      <c r="H680" s="572"/>
      <c r="I680" s="572"/>
      <c r="J680" s="572"/>
      <c r="K680" s="572"/>
      <c r="L680" s="573"/>
      <c r="M680" s="580"/>
      <c r="N680" s="580"/>
      <c r="O680" s="580"/>
      <c r="P680" s="580"/>
      <c r="Q680" s="580"/>
      <c r="R680" s="577"/>
      <c r="S680" s="578"/>
      <c r="T680" s="578"/>
      <c r="U680" s="578"/>
      <c r="V680" s="579"/>
      <c r="W680" s="74"/>
      <c r="X680" s="4"/>
      <c r="Y680" s="5"/>
    </row>
    <row r="681" spans="2:25" ht="33.950000000000003" customHeight="1">
      <c r="B681" s="445">
        <f t="shared" si="9"/>
        <v>629</v>
      </c>
      <c r="C681" s="571"/>
      <c r="D681" s="572"/>
      <c r="E681" s="572"/>
      <c r="F681" s="572"/>
      <c r="G681" s="572"/>
      <c r="H681" s="572"/>
      <c r="I681" s="572"/>
      <c r="J681" s="572"/>
      <c r="K681" s="572"/>
      <c r="L681" s="573"/>
      <c r="M681" s="580"/>
      <c r="N681" s="580"/>
      <c r="O681" s="580"/>
      <c r="P681" s="580"/>
      <c r="Q681" s="580"/>
      <c r="R681" s="577"/>
      <c r="S681" s="578"/>
      <c r="T681" s="578"/>
      <c r="U681" s="578"/>
      <c r="V681" s="579"/>
      <c r="W681" s="74"/>
      <c r="X681" s="4"/>
      <c r="Y681" s="5"/>
    </row>
    <row r="682" spans="2:25" ht="33.950000000000003" customHeight="1">
      <c r="B682" s="445">
        <f t="shared" si="9"/>
        <v>630</v>
      </c>
      <c r="C682" s="571"/>
      <c r="D682" s="572"/>
      <c r="E682" s="572"/>
      <c r="F682" s="572"/>
      <c r="G682" s="572"/>
      <c r="H682" s="572"/>
      <c r="I682" s="572"/>
      <c r="J682" s="572"/>
      <c r="K682" s="572"/>
      <c r="L682" s="573"/>
      <c r="M682" s="580"/>
      <c r="N682" s="580"/>
      <c r="O682" s="580"/>
      <c r="P682" s="580"/>
      <c r="Q682" s="580"/>
      <c r="R682" s="577"/>
      <c r="S682" s="578"/>
      <c r="T682" s="578"/>
      <c r="U682" s="578"/>
      <c r="V682" s="579"/>
      <c r="W682" s="74"/>
      <c r="X682" s="4"/>
      <c r="Y682" s="5"/>
    </row>
    <row r="683" spans="2:25" ht="33.950000000000003" customHeight="1">
      <c r="B683" s="445">
        <f t="shared" si="9"/>
        <v>631</v>
      </c>
      <c r="C683" s="571"/>
      <c r="D683" s="572"/>
      <c r="E683" s="572"/>
      <c r="F683" s="572"/>
      <c r="G683" s="572"/>
      <c r="H683" s="572"/>
      <c r="I683" s="572"/>
      <c r="J683" s="572"/>
      <c r="K683" s="572"/>
      <c r="L683" s="573"/>
      <c r="M683" s="580"/>
      <c r="N683" s="580"/>
      <c r="O683" s="580"/>
      <c r="P683" s="580"/>
      <c r="Q683" s="580"/>
      <c r="R683" s="577"/>
      <c r="S683" s="578"/>
      <c r="T683" s="578"/>
      <c r="U683" s="578"/>
      <c r="V683" s="579"/>
      <c r="W683" s="74"/>
      <c r="X683" s="4"/>
      <c r="Y683" s="5"/>
    </row>
    <row r="684" spans="2:25" ht="33.950000000000003" customHeight="1">
      <c r="B684" s="445">
        <f t="shared" si="9"/>
        <v>632</v>
      </c>
      <c r="C684" s="571"/>
      <c r="D684" s="572"/>
      <c r="E684" s="572"/>
      <c r="F684" s="572"/>
      <c r="G684" s="572"/>
      <c r="H684" s="572"/>
      <c r="I684" s="572"/>
      <c r="J684" s="572"/>
      <c r="K684" s="572"/>
      <c r="L684" s="573"/>
      <c r="M684" s="580"/>
      <c r="N684" s="580"/>
      <c r="O684" s="580"/>
      <c r="P684" s="580"/>
      <c r="Q684" s="580"/>
      <c r="R684" s="577"/>
      <c r="S684" s="578"/>
      <c r="T684" s="578"/>
      <c r="U684" s="578"/>
      <c r="V684" s="579"/>
      <c r="W684" s="74"/>
      <c r="X684" s="4"/>
      <c r="Y684" s="5"/>
    </row>
    <row r="685" spans="2:25" ht="33.950000000000003" customHeight="1">
      <c r="B685" s="445">
        <f t="shared" si="9"/>
        <v>633</v>
      </c>
      <c r="C685" s="571"/>
      <c r="D685" s="572"/>
      <c r="E685" s="572"/>
      <c r="F685" s="572"/>
      <c r="G685" s="572"/>
      <c r="H685" s="572"/>
      <c r="I685" s="572"/>
      <c r="J685" s="572"/>
      <c r="K685" s="572"/>
      <c r="L685" s="573"/>
      <c r="M685" s="580"/>
      <c r="N685" s="580"/>
      <c r="O685" s="580"/>
      <c r="P685" s="580"/>
      <c r="Q685" s="580"/>
      <c r="R685" s="577"/>
      <c r="S685" s="578"/>
      <c r="T685" s="578"/>
      <c r="U685" s="578"/>
      <c r="V685" s="579"/>
      <c r="W685" s="74"/>
      <c r="X685" s="4"/>
      <c r="Y685" s="5"/>
    </row>
    <row r="686" spans="2:25" ht="33.950000000000003" customHeight="1">
      <c r="B686" s="445">
        <f t="shared" si="9"/>
        <v>634</v>
      </c>
      <c r="C686" s="571"/>
      <c r="D686" s="572"/>
      <c r="E686" s="572"/>
      <c r="F686" s="572"/>
      <c r="G686" s="572"/>
      <c r="H686" s="572"/>
      <c r="I686" s="572"/>
      <c r="J686" s="572"/>
      <c r="K686" s="572"/>
      <c r="L686" s="573"/>
      <c r="M686" s="580"/>
      <c r="N686" s="580"/>
      <c r="O686" s="580"/>
      <c r="P686" s="580"/>
      <c r="Q686" s="580"/>
      <c r="R686" s="577"/>
      <c r="S686" s="578"/>
      <c r="T686" s="578"/>
      <c r="U686" s="578"/>
      <c r="V686" s="579"/>
      <c r="W686" s="74"/>
      <c r="X686" s="4"/>
      <c r="Y686" s="5"/>
    </row>
    <row r="687" spans="2:25" ht="33.950000000000003" customHeight="1">
      <c r="B687" s="445">
        <f t="shared" si="9"/>
        <v>635</v>
      </c>
      <c r="C687" s="571"/>
      <c r="D687" s="572"/>
      <c r="E687" s="572"/>
      <c r="F687" s="572"/>
      <c r="G687" s="572"/>
      <c r="H687" s="572"/>
      <c r="I687" s="572"/>
      <c r="J687" s="572"/>
      <c r="K687" s="572"/>
      <c r="L687" s="573"/>
      <c r="M687" s="580"/>
      <c r="N687" s="580"/>
      <c r="O687" s="580"/>
      <c r="P687" s="580"/>
      <c r="Q687" s="580"/>
      <c r="R687" s="577"/>
      <c r="S687" s="578"/>
      <c r="T687" s="578"/>
      <c r="U687" s="578"/>
      <c r="V687" s="579"/>
      <c r="W687" s="74"/>
      <c r="X687" s="4"/>
      <c r="Y687" s="5"/>
    </row>
    <row r="688" spans="2:25" ht="33.950000000000003" customHeight="1">
      <c r="B688" s="445">
        <f t="shared" si="9"/>
        <v>636</v>
      </c>
      <c r="C688" s="571"/>
      <c r="D688" s="572"/>
      <c r="E688" s="572"/>
      <c r="F688" s="572"/>
      <c r="G688" s="572"/>
      <c r="H688" s="572"/>
      <c r="I688" s="572"/>
      <c r="J688" s="572"/>
      <c r="K688" s="572"/>
      <c r="L688" s="573"/>
      <c r="M688" s="580"/>
      <c r="N688" s="580"/>
      <c r="O688" s="580"/>
      <c r="P688" s="580"/>
      <c r="Q688" s="580"/>
      <c r="R688" s="577"/>
      <c r="S688" s="578"/>
      <c r="T688" s="578"/>
      <c r="U688" s="578"/>
      <c r="V688" s="579"/>
      <c r="W688" s="74"/>
      <c r="X688" s="4"/>
      <c r="Y688" s="5"/>
    </row>
    <row r="689" spans="2:25" ht="33.950000000000003" customHeight="1">
      <c r="B689" s="445">
        <f t="shared" si="9"/>
        <v>637</v>
      </c>
      <c r="C689" s="571"/>
      <c r="D689" s="572"/>
      <c r="E689" s="572"/>
      <c r="F689" s="572"/>
      <c r="G689" s="572"/>
      <c r="H689" s="572"/>
      <c r="I689" s="572"/>
      <c r="J689" s="572"/>
      <c r="K689" s="572"/>
      <c r="L689" s="573"/>
      <c r="M689" s="580"/>
      <c r="N689" s="580"/>
      <c r="O689" s="580"/>
      <c r="P689" s="580"/>
      <c r="Q689" s="580"/>
      <c r="R689" s="577"/>
      <c r="S689" s="578"/>
      <c r="T689" s="578"/>
      <c r="U689" s="578"/>
      <c r="V689" s="579"/>
      <c r="W689" s="74"/>
      <c r="X689" s="4"/>
      <c r="Y689" s="5"/>
    </row>
    <row r="690" spans="2:25" ht="33.950000000000003" customHeight="1">
      <c r="B690" s="445">
        <f t="shared" si="9"/>
        <v>638</v>
      </c>
      <c r="C690" s="571"/>
      <c r="D690" s="572"/>
      <c r="E690" s="572"/>
      <c r="F690" s="572"/>
      <c r="G690" s="572"/>
      <c r="H690" s="572"/>
      <c r="I690" s="572"/>
      <c r="J690" s="572"/>
      <c r="K690" s="572"/>
      <c r="L690" s="573"/>
      <c r="M690" s="580"/>
      <c r="N690" s="580"/>
      <c r="O690" s="580"/>
      <c r="P690" s="580"/>
      <c r="Q690" s="580"/>
      <c r="R690" s="577"/>
      <c r="S690" s="578"/>
      <c r="T690" s="578"/>
      <c r="U690" s="578"/>
      <c r="V690" s="579"/>
      <c r="W690" s="74"/>
      <c r="X690" s="4"/>
      <c r="Y690" s="5"/>
    </row>
    <row r="691" spans="2:25" ht="33.950000000000003" customHeight="1">
      <c r="B691" s="445">
        <f t="shared" si="9"/>
        <v>639</v>
      </c>
      <c r="C691" s="571"/>
      <c r="D691" s="572"/>
      <c r="E691" s="572"/>
      <c r="F691" s="572"/>
      <c r="G691" s="572"/>
      <c r="H691" s="572"/>
      <c r="I691" s="572"/>
      <c r="J691" s="572"/>
      <c r="K691" s="572"/>
      <c r="L691" s="573"/>
      <c r="M691" s="580"/>
      <c r="N691" s="580"/>
      <c r="O691" s="580"/>
      <c r="P691" s="580"/>
      <c r="Q691" s="580"/>
      <c r="R691" s="577"/>
      <c r="S691" s="578"/>
      <c r="T691" s="578"/>
      <c r="U691" s="578"/>
      <c r="V691" s="579"/>
      <c r="W691" s="74"/>
      <c r="X691" s="4"/>
      <c r="Y691" s="5"/>
    </row>
    <row r="692" spans="2:25" ht="33.950000000000003" customHeight="1">
      <c r="B692" s="445">
        <f t="shared" si="9"/>
        <v>640</v>
      </c>
      <c r="C692" s="571"/>
      <c r="D692" s="572"/>
      <c r="E692" s="572"/>
      <c r="F692" s="572"/>
      <c r="G692" s="572"/>
      <c r="H692" s="572"/>
      <c r="I692" s="572"/>
      <c r="J692" s="572"/>
      <c r="K692" s="572"/>
      <c r="L692" s="573"/>
      <c r="M692" s="580"/>
      <c r="N692" s="580"/>
      <c r="O692" s="580"/>
      <c r="P692" s="580"/>
      <c r="Q692" s="580"/>
      <c r="R692" s="577"/>
      <c r="S692" s="578"/>
      <c r="T692" s="578"/>
      <c r="U692" s="578"/>
      <c r="V692" s="579"/>
      <c r="W692" s="74"/>
      <c r="X692" s="4"/>
      <c r="Y692" s="5"/>
    </row>
    <row r="693" spans="2:25" ht="33.950000000000003" customHeight="1">
      <c r="B693" s="445">
        <f t="shared" si="9"/>
        <v>641</v>
      </c>
      <c r="C693" s="571"/>
      <c r="D693" s="572"/>
      <c r="E693" s="572"/>
      <c r="F693" s="572"/>
      <c r="G693" s="572"/>
      <c r="H693" s="572"/>
      <c r="I693" s="572"/>
      <c r="J693" s="572"/>
      <c r="K693" s="572"/>
      <c r="L693" s="573"/>
      <c r="M693" s="580"/>
      <c r="N693" s="580"/>
      <c r="O693" s="580"/>
      <c r="P693" s="580"/>
      <c r="Q693" s="580"/>
      <c r="R693" s="577"/>
      <c r="S693" s="578"/>
      <c r="T693" s="578"/>
      <c r="U693" s="578"/>
      <c r="V693" s="579"/>
      <c r="W693" s="74"/>
      <c r="X693" s="4"/>
      <c r="Y693" s="5"/>
    </row>
    <row r="694" spans="2:25" ht="33.950000000000003" customHeight="1">
      <c r="B694" s="445">
        <f t="shared" si="9"/>
        <v>642</v>
      </c>
      <c r="C694" s="571"/>
      <c r="D694" s="572"/>
      <c r="E694" s="572"/>
      <c r="F694" s="572"/>
      <c r="G694" s="572"/>
      <c r="H694" s="572"/>
      <c r="I694" s="572"/>
      <c r="J694" s="572"/>
      <c r="K694" s="572"/>
      <c r="L694" s="573"/>
      <c r="M694" s="580"/>
      <c r="N694" s="580"/>
      <c r="O694" s="580"/>
      <c r="P694" s="580"/>
      <c r="Q694" s="580"/>
      <c r="R694" s="577"/>
      <c r="S694" s="578"/>
      <c r="T694" s="578"/>
      <c r="U694" s="578"/>
      <c r="V694" s="579"/>
      <c r="W694" s="74"/>
      <c r="X694" s="4"/>
      <c r="Y694" s="5"/>
    </row>
    <row r="695" spans="2:25" ht="33.950000000000003" customHeight="1">
      <c r="B695" s="445">
        <f t="shared" ref="B695:B758" si="10">B694+1</f>
        <v>643</v>
      </c>
      <c r="C695" s="571"/>
      <c r="D695" s="572"/>
      <c r="E695" s="572"/>
      <c r="F695" s="572"/>
      <c r="G695" s="572"/>
      <c r="H695" s="572"/>
      <c r="I695" s="572"/>
      <c r="J695" s="572"/>
      <c r="K695" s="572"/>
      <c r="L695" s="573"/>
      <c r="M695" s="580"/>
      <c r="N695" s="580"/>
      <c r="O695" s="580"/>
      <c r="P695" s="580"/>
      <c r="Q695" s="580"/>
      <c r="R695" s="577"/>
      <c r="S695" s="578"/>
      <c r="T695" s="578"/>
      <c r="U695" s="578"/>
      <c r="V695" s="579"/>
      <c r="W695" s="74"/>
      <c r="X695" s="4"/>
      <c r="Y695" s="5"/>
    </row>
    <row r="696" spans="2:25" ht="33.950000000000003" customHeight="1">
      <c r="B696" s="445">
        <f t="shared" si="10"/>
        <v>644</v>
      </c>
      <c r="C696" s="571"/>
      <c r="D696" s="572"/>
      <c r="E696" s="572"/>
      <c r="F696" s="572"/>
      <c r="G696" s="572"/>
      <c r="H696" s="572"/>
      <c r="I696" s="572"/>
      <c r="J696" s="572"/>
      <c r="K696" s="572"/>
      <c r="L696" s="573"/>
      <c r="M696" s="580"/>
      <c r="N696" s="580"/>
      <c r="O696" s="580"/>
      <c r="P696" s="580"/>
      <c r="Q696" s="580"/>
      <c r="R696" s="577"/>
      <c r="S696" s="578"/>
      <c r="T696" s="578"/>
      <c r="U696" s="578"/>
      <c r="V696" s="579"/>
      <c r="W696" s="74"/>
      <c r="X696" s="4"/>
      <c r="Y696" s="5"/>
    </row>
    <row r="697" spans="2:25" ht="33.950000000000003" customHeight="1">
      <c r="B697" s="445">
        <f t="shared" si="10"/>
        <v>645</v>
      </c>
      <c r="C697" s="571"/>
      <c r="D697" s="572"/>
      <c r="E697" s="572"/>
      <c r="F697" s="572"/>
      <c r="G697" s="572"/>
      <c r="H697" s="572"/>
      <c r="I697" s="572"/>
      <c r="J697" s="572"/>
      <c r="K697" s="572"/>
      <c r="L697" s="573"/>
      <c r="M697" s="580"/>
      <c r="N697" s="580"/>
      <c r="O697" s="580"/>
      <c r="P697" s="580"/>
      <c r="Q697" s="580"/>
      <c r="R697" s="577"/>
      <c r="S697" s="578"/>
      <c r="T697" s="578"/>
      <c r="U697" s="578"/>
      <c r="V697" s="579"/>
      <c r="W697" s="74"/>
      <c r="X697" s="4"/>
      <c r="Y697" s="5"/>
    </row>
    <row r="698" spans="2:25" ht="33.950000000000003" customHeight="1">
      <c r="B698" s="445">
        <f t="shared" si="10"/>
        <v>646</v>
      </c>
      <c r="C698" s="571"/>
      <c r="D698" s="572"/>
      <c r="E698" s="572"/>
      <c r="F698" s="572"/>
      <c r="G698" s="572"/>
      <c r="H698" s="572"/>
      <c r="I698" s="572"/>
      <c r="J698" s="572"/>
      <c r="K698" s="572"/>
      <c r="L698" s="573"/>
      <c r="M698" s="580"/>
      <c r="N698" s="580"/>
      <c r="O698" s="580"/>
      <c r="P698" s="580"/>
      <c r="Q698" s="580"/>
      <c r="R698" s="577"/>
      <c r="S698" s="578"/>
      <c r="T698" s="578"/>
      <c r="U698" s="578"/>
      <c r="V698" s="579"/>
      <c r="W698" s="74"/>
      <c r="X698" s="4"/>
      <c r="Y698" s="5"/>
    </row>
    <row r="699" spans="2:25" ht="33.950000000000003" customHeight="1">
      <c r="B699" s="445">
        <f t="shared" si="10"/>
        <v>647</v>
      </c>
      <c r="C699" s="571"/>
      <c r="D699" s="572"/>
      <c r="E699" s="572"/>
      <c r="F699" s="572"/>
      <c r="G699" s="572"/>
      <c r="H699" s="572"/>
      <c r="I699" s="572"/>
      <c r="J699" s="572"/>
      <c r="K699" s="572"/>
      <c r="L699" s="573"/>
      <c r="M699" s="580"/>
      <c r="N699" s="580"/>
      <c r="O699" s="580"/>
      <c r="P699" s="580"/>
      <c r="Q699" s="580"/>
      <c r="R699" s="577"/>
      <c r="S699" s="578"/>
      <c r="T699" s="578"/>
      <c r="U699" s="578"/>
      <c r="V699" s="579"/>
      <c r="W699" s="74"/>
      <c r="X699" s="4"/>
      <c r="Y699" s="5"/>
    </row>
    <row r="700" spans="2:25" ht="33.950000000000003" customHeight="1">
      <c r="B700" s="445">
        <f t="shared" si="10"/>
        <v>648</v>
      </c>
      <c r="C700" s="571"/>
      <c r="D700" s="572"/>
      <c r="E700" s="572"/>
      <c r="F700" s="572"/>
      <c r="G700" s="572"/>
      <c r="H700" s="572"/>
      <c r="I700" s="572"/>
      <c r="J700" s="572"/>
      <c r="K700" s="572"/>
      <c r="L700" s="573"/>
      <c r="M700" s="580"/>
      <c r="N700" s="580"/>
      <c r="O700" s="580"/>
      <c r="P700" s="580"/>
      <c r="Q700" s="580"/>
      <c r="R700" s="577"/>
      <c r="S700" s="578"/>
      <c r="T700" s="578"/>
      <c r="U700" s="578"/>
      <c r="V700" s="579"/>
      <c r="W700" s="74"/>
      <c r="X700" s="4"/>
      <c r="Y700" s="5"/>
    </row>
    <row r="701" spans="2:25" ht="33.950000000000003" customHeight="1">
      <c r="B701" s="445">
        <f t="shared" si="10"/>
        <v>649</v>
      </c>
      <c r="C701" s="571"/>
      <c r="D701" s="572"/>
      <c r="E701" s="572"/>
      <c r="F701" s="572"/>
      <c r="G701" s="572"/>
      <c r="H701" s="572"/>
      <c r="I701" s="572"/>
      <c r="J701" s="572"/>
      <c r="K701" s="572"/>
      <c r="L701" s="573"/>
      <c r="M701" s="580"/>
      <c r="N701" s="580"/>
      <c r="O701" s="580"/>
      <c r="P701" s="580"/>
      <c r="Q701" s="580"/>
      <c r="R701" s="577"/>
      <c r="S701" s="578"/>
      <c r="T701" s="578"/>
      <c r="U701" s="578"/>
      <c r="V701" s="579"/>
      <c r="W701" s="74"/>
      <c r="X701" s="4"/>
      <c r="Y701" s="5"/>
    </row>
    <row r="702" spans="2:25" ht="33.950000000000003" customHeight="1">
      <c r="B702" s="445">
        <f t="shared" si="10"/>
        <v>650</v>
      </c>
      <c r="C702" s="571"/>
      <c r="D702" s="572"/>
      <c r="E702" s="572"/>
      <c r="F702" s="572"/>
      <c r="G702" s="572"/>
      <c r="H702" s="572"/>
      <c r="I702" s="572"/>
      <c r="J702" s="572"/>
      <c r="K702" s="572"/>
      <c r="L702" s="573"/>
      <c r="M702" s="580"/>
      <c r="N702" s="580"/>
      <c r="O702" s="580"/>
      <c r="P702" s="580"/>
      <c r="Q702" s="580"/>
      <c r="R702" s="577"/>
      <c r="S702" s="578"/>
      <c r="T702" s="578"/>
      <c r="U702" s="578"/>
      <c r="V702" s="579"/>
      <c r="W702" s="74"/>
      <c r="X702" s="4"/>
      <c r="Y702" s="5"/>
    </row>
    <row r="703" spans="2:25" ht="33.950000000000003" customHeight="1">
      <c r="B703" s="445">
        <f t="shared" si="10"/>
        <v>651</v>
      </c>
      <c r="C703" s="571"/>
      <c r="D703" s="572"/>
      <c r="E703" s="572"/>
      <c r="F703" s="572"/>
      <c r="G703" s="572"/>
      <c r="H703" s="572"/>
      <c r="I703" s="572"/>
      <c r="J703" s="572"/>
      <c r="K703" s="572"/>
      <c r="L703" s="573"/>
      <c r="M703" s="580"/>
      <c r="N703" s="580"/>
      <c r="O703" s="580"/>
      <c r="P703" s="580"/>
      <c r="Q703" s="580"/>
      <c r="R703" s="577"/>
      <c r="S703" s="578"/>
      <c r="T703" s="578"/>
      <c r="U703" s="578"/>
      <c r="V703" s="579"/>
      <c r="W703" s="74"/>
      <c r="X703" s="4"/>
      <c r="Y703" s="5"/>
    </row>
    <row r="704" spans="2:25" ht="33.950000000000003" customHeight="1">
      <c r="B704" s="445">
        <f t="shared" si="10"/>
        <v>652</v>
      </c>
      <c r="C704" s="571"/>
      <c r="D704" s="572"/>
      <c r="E704" s="572"/>
      <c r="F704" s="572"/>
      <c r="G704" s="572"/>
      <c r="H704" s="572"/>
      <c r="I704" s="572"/>
      <c r="J704" s="572"/>
      <c r="K704" s="572"/>
      <c r="L704" s="573"/>
      <c r="M704" s="580"/>
      <c r="N704" s="580"/>
      <c r="O704" s="580"/>
      <c r="P704" s="580"/>
      <c r="Q704" s="580"/>
      <c r="R704" s="577"/>
      <c r="S704" s="578"/>
      <c r="T704" s="578"/>
      <c r="U704" s="578"/>
      <c r="V704" s="579"/>
      <c r="W704" s="74"/>
      <c r="X704" s="4"/>
      <c r="Y704" s="5"/>
    </row>
    <row r="705" spans="2:25" ht="33.950000000000003" customHeight="1">
      <c r="B705" s="445">
        <f t="shared" si="10"/>
        <v>653</v>
      </c>
      <c r="C705" s="571"/>
      <c r="D705" s="572"/>
      <c r="E705" s="572"/>
      <c r="F705" s="572"/>
      <c r="G705" s="572"/>
      <c r="H705" s="572"/>
      <c r="I705" s="572"/>
      <c r="J705" s="572"/>
      <c r="K705" s="572"/>
      <c r="L705" s="573"/>
      <c r="M705" s="580"/>
      <c r="N705" s="580"/>
      <c r="O705" s="580"/>
      <c r="P705" s="580"/>
      <c r="Q705" s="580"/>
      <c r="R705" s="577"/>
      <c r="S705" s="578"/>
      <c r="T705" s="578"/>
      <c r="U705" s="578"/>
      <c r="V705" s="579"/>
      <c r="W705" s="74"/>
      <c r="X705" s="4"/>
      <c r="Y705" s="5"/>
    </row>
    <row r="706" spans="2:25" ht="33.950000000000003" customHeight="1">
      <c r="B706" s="445">
        <f t="shared" si="10"/>
        <v>654</v>
      </c>
      <c r="C706" s="571"/>
      <c r="D706" s="572"/>
      <c r="E706" s="572"/>
      <c r="F706" s="572"/>
      <c r="G706" s="572"/>
      <c r="H706" s="572"/>
      <c r="I706" s="572"/>
      <c r="J706" s="572"/>
      <c r="K706" s="572"/>
      <c r="L706" s="573"/>
      <c r="M706" s="580"/>
      <c r="N706" s="580"/>
      <c r="O706" s="580"/>
      <c r="P706" s="580"/>
      <c r="Q706" s="580"/>
      <c r="R706" s="577"/>
      <c r="S706" s="578"/>
      <c r="T706" s="578"/>
      <c r="U706" s="578"/>
      <c r="V706" s="579"/>
      <c r="W706" s="74"/>
      <c r="X706" s="4"/>
      <c r="Y706" s="5"/>
    </row>
    <row r="707" spans="2:25" ht="33.950000000000003" customHeight="1">
      <c r="B707" s="445">
        <f t="shared" si="10"/>
        <v>655</v>
      </c>
      <c r="C707" s="571"/>
      <c r="D707" s="572"/>
      <c r="E707" s="572"/>
      <c r="F707" s="572"/>
      <c r="G707" s="572"/>
      <c r="H707" s="572"/>
      <c r="I707" s="572"/>
      <c r="J707" s="572"/>
      <c r="K707" s="572"/>
      <c r="L707" s="573"/>
      <c r="M707" s="580"/>
      <c r="N707" s="580"/>
      <c r="O707" s="580"/>
      <c r="P707" s="580"/>
      <c r="Q707" s="580"/>
      <c r="R707" s="577"/>
      <c r="S707" s="578"/>
      <c r="T707" s="578"/>
      <c r="U707" s="578"/>
      <c r="V707" s="579"/>
      <c r="W707" s="74"/>
      <c r="X707" s="4"/>
      <c r="Y707" s="5"/>
    </row>
    <row r="708" spans="2:25" ht="33.950000000000003" customHeight="1">
      <c r="B708" s="445">
        <f t="shared" si="10"/>
        <v>656</v>
      </c>
      <c r="C708" s="571"/>
      <c r="D708" s="572"/>
      <c r="E708" s="572"/>
      <c r="F708" s="572"/>
      <c r="G708" s="572"/>
      <c r="H708" s="572"/>
      <c r="I708" s="572"/>
      <c r="J708" s="572"/>
      <c r="K708" s="572"/>
      <c r="L708" s="573"/>
      <c r="M708" s="580"/>
      <c r="N708" s="580"/>
      <c r="O708" s="580"/>
      <c r="P708" s="580"/>
      <c r="Q708" s="580"/>
      <c r="R708" s="577"/>
      <c r="S708" s="578"/>
      <c r="T708" s="578"/>
      <c r="U708" s="578"/>
      <c r="V708" s="579"/>
      <c r="W708" s="74"/>
      <c r="X708" s="4"/>
      <c r="Y708" s="5"/>
    </row>
    <row r="709" spans="2:25" ht="33.950000000000003" customHeight="1">
      <c r="B709" s="445">
        <f t="shared" si="10"/>
        <v>657</v>
      </c>
      <c r="C709" s="571"/>
      <c r="D709" s="572"/>
      <c r="E709" s="572"/>
      <c r="F709" s="572"/>
      <c r="G709" s="572"/>
      <c r="H709" s="572"/>
      <c r="I709" s="572"/>
      <c r="J709" s="572"/>
      <c r="K709" s="572"/>
      <c r="L709" s="573"/>
      <c r="M709" s="580"/>
      <c r="N709" s="580"/>
      <c r="O709" s="580"/>
      <c r="P709" s="580"/>
      <c r="Q709" s="580"/>
      <c r="R709" s="577"/>
      <c r="S709" s="578"/>
      <c r="T709" s="578"/>
      <c r="U709" s="578"/>
      <c r="V709" s="579"/>
      <c r="W709" s="74"/>
      <c r="X709" s="4"/>
      <c r="Y709" s="5"/>
    </row>
    <row r="710" spans="2:25" ht="33.950000000000003" customHeight="1">
      <c r="B710" s="445">
        <f t="shared" si="10"/>
        <v>658</v>
      </c>
      <c r="C710" s="571"/>
      <c r="D710" s="572"/>
      <c r="E710" s="572"/>
      <c r="F710" s="572"/>
      <c r="G710" s="572"/>
      <c r="H710" s="572"/>
      <c r="I710" s="572"/>
      <c r="J710" s="572"/>
      <c r="K710" s="572"/>
      <c r="L710" s="573"/>
      <c r="M710" s="580"/>
      <c r="N710" s="580"/>
      <c r="O710" s="580"/>
      <c r="P710" s="580"/>
      <c r="Q710" s="580"/>
      <c r="R710" s="577"/>
      <c r="S710" s="578"/>
      <c r="T710" s="578"/>
      <c r="U710" s="578"/>
      <c r="V710" s="579"/>
      <c r="W710" s="74"/>
      <c r="X710" s="4"/>
      <c r="Y710" s="5"/>
    </row>
    <row r="711" spans="2:25" ht="33.950000000000003" customHeight="1">
      <c r="B711" s="445">
        <f t="shared" si="10"/>
        <v>659</v>
      </c>
      <c r="C711" s="571"/>
      <c r="D711" s="572"/>
      <c r="E711" s="572"/>
      <c r="F711" s="572"/>
      <c r="G711" s="572"/>
      <c r="H711" s="572"/>
      <c r="I711" s="572"/>
      <c r="J711" s="572"/>
      <c r="K711" s="572"/>
      <c r="L711" s="573"/>
      <c r="M711" s="580"/>
      <c r="N711" s="580"/>
      <c r="O711" s="580"/>
      <c r="P711" s="580"/>
      <c r="Q711" s="580"/>
      <c r="R711" s="577"/>
      <c r="S711" s="578"/>
      <c r="T711" s="578"/>
      <c r="U711" s="578"/>
      <c r="V711" s="579"/>
      <c r="W711" s="74"/>
      <c r="X711" s="4"/>
      <c r="Y711" s="5"/>
    </row>
    <row r="712" spans="2:25" ht="33.950000000000003" customHeight="1">
      <c r="B712" s="445">
        <f t="shared" si="10"/>
        <v>660</v>
      </c>
      <c r="C712" s="571"/>
      <c r="D712" s="572"/>
      <c r="E712" s="572"/>
      <c r="F712" s="572"/>
      <c r="G712" s="572"/>
      <c r="H712" s="572"/>
      <c r="I712" s="572"/>
      <c r="J712" s="572"/>
      <c r="K712" s="572"/>
      <c r="L712" s="573"/>
      <c r="M712" s="580"/>
      <c r="N712" s="580"/>
      <c r="O712" s="580"/>
      <c r="P712" s="580"/>
      <c r="Q712" s="580"/>
      <c r="R712" s="577"/>
      <c r="S712" s="578"/>
      <c r="T712" s="578"/>
      <c r="U712" s="578"/>
      <c r="V712" s="579"/>
      <c r="W712" s="74"/>
      <c r="X712" s="4"/>
      <c r="Y712" s="5"/>
    </row>
    <row r="713" spans="2:25" ht="33.950000000000003" customHeight="1">
      <c r="B713" s="445">
        <f t="shared" si="10"/>
        <v>661</v>
      </c>
      <c r="C713" s="571"/>
      <c r="D713" s="572"/>
      <c r="E713" s="572"/>
      <c r="F713" s="572"/>
      <c r="G713" s="572"/>
      <c r="H713" s="572"/>
      <c r="I713" s="572"/>
      <c r="J713" s="572"/>
      <c r="K713" s="572"/>
      <c r="L713" s="573"/>
      <c r="M713" s="580"/>
      <c r="N713" s="580"/>
      <c r="O713" s="580"/>
      <c r="P713" s="580"/>
      <c r="Q713" s="580"/>
      <c r="R713" s="577"/>
      <c r="S713" s="578"/>
      <c r="T713" s="578"/>
      <c r="U713" s="578"/>
      <c r="V713" s="579"/>
      <c r="W713" s="74"/>
      <c r="X713" s="4"/>
      <c r="Y713" s="5"/>
    </row>
    <row r="714" spans="2:25" ht="33.950000000000003" customHeight="1">
      <c r="B714" s="445">
        <f t="shared" si="10"/>
        <v>662</v>
      </c>
      <c r="C714" s="571"/>
      <c r="D714" s="572"/>
      <c r="E714" s="572"/>
      <c r="F714" s="572"/>
      <c r="G714" s="572"/>
      <c r="H714" s="572"/>
      <c r="I714" s="572"/>
      <c r="J714" s="572"/>
      <c r="K714" s="572"/>
      <c r="L714" s="573"/>
      <c r="M714" s="580"/>
      <c r="N714" s="580"/>
      <c r="O714" s="580"/>
      <c r="P714" s="580"/>
      <c r="Q714" s="580"/>
      <c r="R714" s="577"/>
      <c r="S714" s="578"/>
      <c r="T714" s="578"/>
      <c r="U714" s="578"/>
      <c r="V714" s="579"/>
      <c r="W714" s="74"/>
      <c r="X714" s="4"/>
      <c r="Y714" s="5"/>
    </row>
    <row r="715" spans="2:25" ht="33.950000000000003" customHeight="1">
      <c r="B715" s="445">
        <f t="shared" si="10"/>
        <v>663</v>
      </c>
      <c r="C715" s="571"/>
      <c r="D715" s="572"/>
      <c r="E715" s="572"/>
      <c r="F715" s="572"/>
      <c r="G715" s="572"/>
      <c r="H715" s="572"/>
      <c r="I715" s="572"/>
      <c r="J715" s="572"/>
      <c r="K715" s="572"/>
      <c r="L715" s="573"/>
      <c r="M715" s="580"/>
      <c r="N715" s="580"/>
      <c r="O715" s="580"/>
      <c r="P715" s="580"/>
      <c r="Q715" s="580"/>
      <c r="R715" s="577"/>
      <c r="S715" s="578"/>
      <c r="T715" s="578"/>
      <c r="U715" s="578"/>
      <c r="V715" s="579"/>
      <c r="W715" s="74"/>
      <c r="X715" s="4"/>
      <c r="Y715" s="5"/>
    </row>
    <row r="716" spans="2:25" ht="33.950000000000003" customHeight="1">
      <c r="B716" s="445">
        <f t="shared" si="10"/>
        <v>664</v>
      </c>
      <c r="C716" s="571"/>
      <c r="D716" s="572"/>
      <c r="E716" s="572"/>
      <c r="F716" s="572"/>
      <c r="G716" s="572"/>
      <c r="H716" s="572"/>
      <c r="I716" s="572"/>
      <c r="J716" s="572"/>
      <c r="K716" s="572"/>
      <c r="L716" s="573"/>
      <c r="M716" s="580"/>
      <c r="N716" s="580"/>
      <c r="O716" s="580"/>
      <c r="P716" s="580"/>
      <c r="Q716" s="580"/>
      <c r="R716" s="577"/>
      <c r="S716" s="578"/>
      <c r="T716" s="578"/>
      <c r="U716" s="578"/>
      <c r="V716" s="579"/>
      <c r="W716" s="74"/>
      <c r="X716" s="4"/>
      <c r="Y716" s="5"/>
    </row>
    <row r="717" spans="2:25" ht="33.950000000000003" customHeight="1">
      <c r="B717" s="445">
        <f t="shared" si="10"/>
        <v>665</v>
      </c>
      <c r="C717" s="571"/>
      <c r="D717" s="572"/>
      <c r="E717" s="572"/>
      <c r="F717" s="572"/>
      <c r="G717" s="572"/>
      <c r="H717" s="572"/>
      <c r="I717" s="572"/>
      <c r="J717" s="572"/>
      <c r="K717" s="572"/>
      <c r="L717" s="573"/>
      <c r="M717" s="580"/>
      <c r="N717" s="580"/>
      <c r="O717" s="580"/>
      <c r="P717" s="580"/>
      <c r="Q717" s="580"/>
      <c r="R717" s="577"/>
      <c r="S717" s="578"/>
      <c r="T717" s="578"/>
      <c r="U717" s="578"/>
      <c r="V717" s="579"/>
      <c r="W717" s="74"/>
      <c r="X717" s="4"/>
      <c r="Y717" s="5"/>
    </row>
    <row r="718" spans="2:25" ht="33.950000000000003" customHeight="1">
      <c r="B718" s="445">
        <f t="shared" si="10"/>
        <v>666</v>
      </c>
      <c r="C718" s="571"/>
      <c r="D718" s="572"/>
      <c r="E718" s="572"/>
      <c r="F718" s="572"/>
      <c r="G718" s="572"/>
      <c r="H718" s="572"/>
      <c r="I718" s="572"/>
      <c r="J718" s="572"/>
      <c r="K718" s="572"/>
      <c r="L718" s="573"/>
      <c r="M718" s="580"/>
      <c r="N718" s="580"/>
      <c r="O718" s="580"/>
      <c r="P718" s="580"/>
      <c r="Q718" s="580"/>
      <c r="R718" s="577"/>
      <c r="S718" s="578"/>
      <c r="T718" s="578"/>
      <c r="U718" s="578"/>
      <c r="V718" s="579"/>
      <c r="W718" s="74"/>
      <c r="X718" s="4"/>
      <c r="Y718" s="5"/>
    </row>
    <row r="719" spans="2:25" ht="33.950000000000003" customHeight="1">
      <c r="B719" s="445">
        <f t="shared" si="10"/>
        <v>667</v>
      </c>
      <c r="C719" s="571"/>
      <c r="D719" s="572"/>
      <c r="E719" s="572"/>
      <c r="F719" s="572"/>
      <c r="G719" s="572"/>
      <c r="H719" s="572"/>
      <c r="I719" s="572"/>
      <c r="J719" s="572"/>
      <c r="K719" s="572"/>
      <c r="L719" s="573"/>
      <c r="M719" s="580"/>
      <c r="N719" s="580"/>
      <c r="O719" s="580"/>
      <c r="P719" s="580"/>
      <c r="Q719" s="580"/>
      <c r="R719" s="577"/>
      <c r="S719" s="578"/>
      <c r="T719" s="578"/>
      <c r="U719" s="578"/>
      <c r="V719" s="579"/>
      <c r="W719" s="74"/>
      <c r="X719" s="4"/>
      <c r="Y719" s="5"/>
    </row>
    <row r="720" spans="2:25" ht="33.950000000000003" customHeight="1">
      <c r="B720" s="445">
        <f t="shared" si="10"/>
        <v>668</v>
      </c>
      <c r="C720" s="571"/>
      <c r="D720" s="572"/>
      <c r="E720" s="572"/>
      <c r="F720" s="572"/>
      <c r="G720" s="572"/>
      <c r="H720" s="572"/>
      <c r="I720" s="572"/>
      <c r="J720" s="572"/>
      <c r="K720" s="572"/>
      <c r="L720" s="573"/>
      <c r="M720" s="580"/>
      <c r="N720" s="580"/>
      <c r="O720" s="580"/>
      <c r="P720" s="580"/>
      <c r="Q720" s="580"/>
      <c r="R720" s="577"/>
      <c r="S720" s="578"/>
      <c r="T720" s="578"/>
      <c r="U720" s="578"/>
      <c r="V720" s="579"/>
      <c r="W720" s="74"/>
      <c r="X720" s="4"/>
      <c r="Y720" s="5"/>
    </row>
    <row r="721" spans="2:25" ht="33.950000000000003" customHeight="1">
      <c r="B721" s="445">
        <f t="shared" si="10"/>
        <v>669</v>
      </c>
      <c r="C721" s="571"/>
      <c r="D721" s="572"/>
      <c r="E721" s="572"/>
      <c r="F721" s="572"/>
      <c r="G721" s="572"/>
      <c r="H721" s="572"/>
      <c r="I721" s="572"/>
      <c r="J721" s="572"/>
      <c r="K721" s="572"/>
      <c r="L721" s="573"/>
      <c r="M721" s="580"/>
      <c r="N721" s="580"/>
      <c r="O721" s="580"/>
      <c r="P721" s="580"/>
      <c r="Q721" s="580"/>
      <c r="R721" s="577"/>
      <c r="S721" s="578"/>
      <c r="T721" s="578"/>
      <c r="U721" s="578"/>
      <c r="V721" s="579"/>
      <c r="W721" s="74"/>
      <c r="X721" s="4"/>
      <c r="Y721" s="5"/>
    </row>
    <row r="722" spans="2:25" ht="33.950000000000003" customHeight="1">
      <c r="B722" s="445">
        <f t="shared" si="10"/>
        <v>670</v>
      </c>
      <c r="C722" s="571"/>
      <c r="D722" s="572"/>
      <c r="E722" s="572"/>
      <c r="F722" s="572"/>
      <c r="G722" s="572"/>
      <c r="H722" s="572"/>
      <c r="I722" s="572"/>
      <c r="J722" s="572"/>
      <c r="K722" s="572"/>
      <c r="L722" s="573"/>
      <c r="M722" s="580"/>
      <c r="N722" s="580"/>
      <c r="O722" s="580"/>
      <c r="P722" s="580"/>
      <c r="Q722" s="580"/>
      <c r="R722" s="577"/>
      <c r="S722" s="578"/>
      <c r="T722" s="578"/>
      <c r="U722" s="578"/>
      <c r="V722" s="579"/>
      <c r="W722" s="74"/>
      <c r="X722" s="4"/>
      <c r="Y722" s="5"/>
    </row>
    <row r="723" spans="2:25" ht="33.950000000000003" customHeight="1">
      <c r="B723" s="445">
        <f t="shared" si="10"/>
        <v>671</v>
      </c>
      <c r="C723" s="571"/>
      <c r="D723" s="572"/>
      <c r="E723" s="572"/>
      <c r="F723" s="572"/>
      <c r="G723" s="572"/>
      <c r="H723" s="572"/>
      <c r="I723" s="572"/>
      <c r="J723" s="572"/>
      <c r="K723" s="572"/>
      <c r="L723" s="573"/>
      <c r="M723" s="580"/>
      <c r="N723" s="580"/>
      <c r="O723" s="580"/>
      <c r="P723" s="580"/>
      <c r="Q723" s="580"/>
      <c r="R723" s="577"/>
      <c r="S723" s="578"/>
      <c r="T723" s="578"/>
      <c r="U723" s="578"/>
      <c r="V723" s="579"/>
      <c r="W723" s="74"/>
      <c r="X723" s="4"/>
      <c r="Y723" s="5"/>
    </row>
    <row r="724" spans="2:25" ht="33.950000000000003" customHeight="1">
      <c r="B724" s="445">
        <f t="shared" si="10"/>
        <v>672</v>
      </c>
      <c r="C724" s="571"/>
      <c r="D724" s="572"/>
      <c r="E724" s="572"/>
      <c r="F724" s="572"/>
      <c r="G724" s="572"/>
      <c r="H724" s="572"/>
      <c r="I724" s="572"/>
      <c r="J724" s="572"/>
      <c r="K724" s="572"/>
      <c r="L724" s="573"/>
      <c r="M724" s="580"/>
      <c r="N724" s="580"/>
      <c r="O724" s="580"/>
      <c r="P724" s="580"/>
      <c r="Q724" s="580"/>
      <c r="R724" s="577"/>
      <c r="S724" s="578"/>
      <c r="T724" s="578"/>
      <c r="U724" s="578"/>
      <c r="V724" s="579"/>
      <c r="W724" s="74"/>
      <c r="X724" s="4"/>
      <c r="Y724" s="5"/>
    </row>
    <row r="725" spans="2:25" ht="33.950000000000003" customHeight="1">
      <c r="B725" s="445">
        <f t="shared" si="10"/>
        <v>673</v>
      </c>
      <c r="C725" s="571"/>
      <c r="D725" s="572"/>
      <c r="E725" s="572"/>
      <c r="F725" s="572"/>
      <c r="G725" s="572"/>
      <c r="H725" s="572"/>
      <c r="I725" s="572"/>
      <c r="J725" s="572"/>
      <c r="K725" s="572"/>
      <c r="L725" s="573"/>
      <c r="M725" s="580"/>
      <c r="N725" s="580"/>
      <c r="O725" s="580"/>
      <c r="P725" s="580"/>
      <c r="Q725" s="580"/>
      <c r="R725" s="577"/>
      <c r="S725" s="578"/>
      <c r="T725" s="578"/>
      <c r="U725" s="578"/>
      <c r="V725" s="579"/>
      <c r="W725" s="74"/>
      <c r="X725" s="4"/>
      <c r="Y725" s="5"/>
    </row>
    <row r="726" spans="2:25" ht="33.950000000000003" customHeight="1">
      <c r="B726" s="445">
        <f t="shared" si="10"/>
        <v>674</v>
      </c>
      <c r="C726" s="571"/>
      <c r="D726" s="572"/>
      <c r="E726" s="572"/>
      <c r="F726" s="572"/>
      <c r="G726" s="572"/>
      <c r="H726" s="572"/>
      <c r="I726" s="572"/>
      <c r="J726" s="572"/>
      <c r="K726" s="572"/>
      <c r="L726" s="573"/>
      <c r="M726" s="580"/>
      <c r="N726" s="580"/>
      <c r="O726" s="580"/>
      <c r="P726" s="580"/>
      <c r="Q726" s="580"/>
      <c r="R726" s="577"/>
      <c r="S726" s="578"/>
      <c r="T726" s="578"/>
      <c r="U726" s="578"/>
      <c r="V726" s="579"/>
      <c r="W726" s="74"/>
      <c r="X726" s="4"/>
      <c r="Y726" s="5"/>
    </row>
    <row r="727" spans="2:25" ht="33.950000000000003" customHeight="1">
      <c r="B727" s="445">
        <f t="shared" si="10"/>
        <v>675</v>
      </c>
      <c r="C727" s="571"/>
      <c r="D727" s="572"/>
      <c r="E727" s="572"/>
      <c r="F727" s="572"/>
      <c r="G727" s="572"/>
      <c r="H727" s="572"/>
      <c r="I727" s="572"/>
      <c r="J727" s="572"/>
      <c r="K727" s="572"/>
      <c r="L727" s="573"/>
      <c r="M727" s="580"/>
      <c r="N727" s="580"/>
      <c r="O727" s="580"/>
      <c r="P727" s="580"/>
      <c r="Q727" s="580"/>
      <c r="R727" s="577"/>
      <c r="S727" s="578"/>
      <c r="T727" s="578"/>
      <c r="U727" s="578"/>
      <c r="V727" s="579"/>
      <c r="W727" s="74"/>
      <c r="X727" s="4"/>
      <c r="Y727" s="5"/>
    </row>
    <row r="728" spans="2:25" ht="33.950000000000003" customHeight="1">
      <c r="B728" s="445">
        <f t="shared" si="10"/>
        <v>676</v>
      </c>
      <c r="C728" s="571"/>
      <c r="D728" s="572"/>
      <c r="E728" s="572"/>
      <c r="F728" s="572"/>
      <c r="G728" s="572"/>
      <c r="H728" s="572"/>
      <c r="I728" s="572"/>
      <c r="J728" s="572"/>
      <c r="K728" s="572"/>
      <c r="L728" s="573"/>
      <c r="M728" s="580"/>
      <c r="N728" s="580"/>
      <c r="O728" s="580"/>
      <c r="P728" s="580"/>
      <c r="Q728" s="580"/>
      <c r="R728" s="577"/>
      <c r="S728" s="578"/>
      <c r="T728" s="578"/>
      <c r="U728" s="578"/>
      <c r="V728" s="579"/>
      <c r="W728" s="74"/>
      <c r="X728" s="4"/>
      <c r="Y728" s="5"/>
    </row>
    <row r="729" spans="2:25" ht="33.950000000000003" customHeight="1">
      <c r="B729" s="445">
        <f t="shared" si="10"/>
        <v>677</v>
      </c>
      <c r="C729" s="571"/>
      <c r="D729" s="572"/>
      <c r="E729" s="572"/>
      <c r="F729" s="572"/>
      <c r="G729" s="572"/>
      <c r="H729" s="572"/>
      <c r="I729" s="572"/>
      <c r="J729" s="572"/>
      <c r="K729" s="572"/>
      <c r="L729" s="573"/>
      <c r="M729" s="580"/>
      <c r="N729" s="580"/>
      <c r="O729" s="580"/>
      <c r="P729" s="580"/>
      <c r="Q729" s="580"/>
      <c r="R729" s="577"/>
      <c r="S729" s="578"/>
      <c r="T729" s="578"/>
      <c r="U729" s="578"/>
      <c r="V729" s="579"/>
      <c r="W729" s="74"/>
      <c r="X729" s="4"/>
      <c r="Y729" s="5"/>
    </row>
    <row r="730" spans="2:25" ht="33.950000000000003" customHeight="1">
      <c r="B730" s="445">
        <f t="shared" si="10"/>
        <v>678</v>
      </c>
      <c r="C730" s="571"/>
      <c r="D730" s="572"/>
      <c r="E730" s="572"/>
      <c r="F730" s="572"/>
      <c r="G730" s="572"/>
      <c r="H730" s="572"/>
      <c r="I730" s="572"/>
      <c r="J730" s="572"/>
      <c r="K730" s="572"/>
      <c r="L730" s="573"/>
      <c r="M730" s="580"/>
      <c r="N730" s="580"/>
      <c r="O730" s="580"/>
      <c r="P730" s="580"/>
      <c r="Q730" s="580"/>
      <c r="R730" s="577"/>
      <c r="S730" s="578"/>
      <c r="T730" s="578"/>
      <c r="U730" s="578"/>
      <c r="V730" s="579"/>
      <c r="W730" s="74"/>
      <c r="X730" s="4"/>
      <c r="Y730" s="5"/>
    </row>
    <row r="731" spans="2:25" ht="33.950000000000003" customHeight="1">
      <c r="B731" s="445">
        <f t="shared" si="10"/>
        <v>679</v>
      </c>
      <c r="C731" s="571"/>
      <c r="D731" s="572"/>
      <c r="E731" s="572"/>
      <c r="F731" s="572"/>
      <c r="G731" s="572"/>
      <c r="H731" s="572"/>
      <c r="I731" s="572"/>
      <c r="J731" s="572"/>
      <c r="K731" s="572"/>
      <c r="L731" s="573"/>
      <c r="M731" s="580"/>
      <c r="N731" s="580"/>
      <c r="O731" s="580"/>
      <c r="P731" s="580"/>
      <c r="Q731" s="580"/>
      <c r="R731" s="577"/>
      <c r="S731" s="578"/>
      <c r="T731" s="578"/>
      <c r="U731" s="578"/>
      <c r="V731" s="579"/>
      <c r="W731" s="74"/>
      <c r="X731" s="4"/>
      <c r="Y731" s="5"/>
    </row>
    <row r="732" spans="2:25" ht="33.950000000000003" customHeight="1">
      <c r="B732" s="445">
        <f t="shared" si="10"/>
        <v>680</v>
      </c>
      <c r="C732" s="571"/>
      <c r="D732" s="572"/>
      <c r="E732" s="572"/>
      <c r="F732" s="572"/>
      <c r="G732" s="572"/>
      <c r="H732" s="572"/>
      <c r="I732" s="572"/>
      <c r="J732" s="572"/>
      <c r="K732" s="572"/>
      <c r="L732" s="573"/>
      <c r="M732" s="580"/>
      <c r="N732" s="580"/>
      <c r="O732" s="580"/>
      <c r="P732" s="580"/>
      <c r="Q732" s="580"/>
      <c r="R732" s="577"/>
      <c r="S732" s="578"/>
      <c r="T732" s="578"/>
      <c r="U732" s="578"/>
      <c r="V732" s="579"/>
      <c r="W732" s="74"/>
      <c r="X732" s="4"/>
      <c r="Y732" s="5"/>
    </row>
    <row r="733" spans="2:25" ht="33.950000000000003" customHeight="1">
      <c r="B733" s="445">
        <f t="shared" si="10"/>
        <v>681</v>
      </c>
      <c r="C733" s="571"/>
      <c r="D733" s="572"/>
      <c r="E733" s="572"/>
      <c r="F733" s="572"/>
      <c r="G733" s="572"/>
      <c r="H733" s="572"/>
      <c r="I733" s="572"/>
      <c r="J733" s="572"/>
      <c r="K733" s="572"/>
      <c r="L733" s="573"/>
      <c r="M733" s="580"/>
      <c r="N733" s="580"/>
      <c r="O733" s="580"/>
      <c r="P733" s="580"/>
      <c r="Q733" s="580"/>
      <c r="R733" s="577"/>
      <c r="S733" s="578"/>
      <c r="T733" s="578"/>
      <c r="U733" s="578"/>
      <c r="V733" s="579"/>
      <c r="W733" s="74"/>
      <c r="X733" s="4"/>
      <c r="Y733" s="5"/>
    </row>
    <row r="734" spans="2:25" ht="33.950000000000003" customHeight="1">
      <c r="B734" s="445">
        <f t="shared" si="10"/>
        <v>682</v>
      </c>
      <c r="C734" s="571"/>
      <c r="D734" s="572"/>
      <c r="E734" s="572"/>
      <c r="F734" s="572"/>
      <c r="G734" s="572"/>
      <c r="H734" s="572"/>
      <c r="I734" s="572"/>
      <c r="J734" s="572"/>
      <c r="K734" s="572"/>
      <c r="L734" s="573"/>
      <c r="M734" s="580"/>
      <c r="N734" s="580"/>
      <c r="O734" s="580"/>
      <c r="P734" s="580"/>
      <c r="Q734" s="580"/>
      <c r="R734" s="577"/>
      <c r="S734" s="578"/>
      <c r="T734" s="578"/>
      <c r="U734" s="578"/>
      <c r="V734" s="579"/>
      <c r="W734" s="74"/>
      <c r="X734" s="4"/>
      <c r="Y734" s="5"/>
    </row>
    <row r="735" spans="2:25" ht="33.950000000000003" customHeight="1">
      <c r="B735" s="445">
        <f t="shared" si="10"/>
        <v>683</v>
      </c>
      <c r="C735" s="571"/>
      <c r="D735" s="572"/>
      <c r="E735" s="572"/>
      <c r="F735" s="572"/>
      <c r="G735" s="572"/>
      <c r="H735" s="572"/>
      <c r="I735" s="572"/>
      <c r="J735" s="572"/>
      <c r="K735" s="572"/>
      <c r="L735" s="573"/>
      <c r="M735" s="580"/>
      <c r="N735" s="580"/>
      <c r="O735" s="580"/>
      <c r="P735" s="580"/>
      <c r="Q735" s="580"/>
      <c r="R735" s="577"/>
      <c r="S735" s="578"/>
      <c r="T735" s="578"/>
      <c r="U735" s="578"/>
      <c r="V735" s="579"/>
      <c r="W735" s="74"/>
      <c r="X735" s="4"/>
      <c r="Y735" s="5"/>
    </row>
    <row r="736" spans="2:25" ht="33.950000000000003" customHeight="1">
      <c r="B736" s="445">
        <f t="shared" si="10"/>
        <v>684</v>
      </c>
      <c r="C736" s="571"/>
      <c r="D736" s="572"/>
      <c r="E736" s="572"/>
      <c r="F736" s="572"/>
      <c r="G736" s="572"/>
      <c r="H736" s="572"/>
      <c r="I736" s="572"/>
      <c r="J736" s="572"/>
      <c r="K736" s="572"/>
      <c r="L736" s="573"/>
      <c r="M736" s="580"/>
      <c r="N736" s="580"/>
      <c r="O736" s="580"/>
      <c r="P736" s="580"/>
      <c r="Q736" s="580"/>
      <c r="R736" s="577"/>
      <c r="S736" s="578"/>
      <c r="T736" s="578"/>
      <c r="U736" s="578"/>
      <c r="V736" s="579"/>
      <c r="W736" s="74"/>
      <c r="X736" s="4"/>
      <c r="Y736" s="5"/>
    </row>
    <row r="737" spans="2:25" ht="33.950000000000003" customHeight="1">
      <c r="B737" s="445">
        <f t="shared" si="10"/>
        <v>685</v>
      </c>
      <c r="C737" s="571"/>
      <c r="D737" s="572"/>
      <c r="E737" s="572"/>
      <c r="F737" s="572"/>
      <c r="G737" s="572"/>
      <c r="H737" s="572"/>
      <c r="I737" s="572"/>
      <c r="J737" s="572"/>
      <c r="K737" s="572"/>
      <c r="L737" s="573"/>
      <c r="M737" s="580"/>
      <c r="N737" s="580"/>
      <c r="O737" s="580"/>
      <c r="P737" s="580"/>
      <c r="Q737" s="580"/>
      <c r="R737" s="577"/>
      <c r="S737" s="578"/>
      <c r="T737" s="578"/>
      <c r="U737" s="578"/>
      <c r="V737" s="579"/>
      <c r="W737" s="74"/>
      <c r="X737" s="4"/>
      <c r="Y737" s="5"/>
    </row>
    <row r="738" spans="2:25" ht="33.950000000000003" customHeight="1">
      <c r="B738" s="445">
        <f t="shared" si="10"/>
        <v>686</v>
      </c>
      <c r="C738" s="571"/>
      <c r="D738" s="572"/>
      <c r="E738" s="572"/>
      <c r="F738" s="572"/>
      <c r="G738" s="572"/>
      <c r="H738" s="572"/>
      <c r="I738" s="572"/>
      <c r="J738" s="572"/>
      <c r="K738" s="572"/>
      <c r="L738" s="573"/>
      <c r="M738" s="580"/>
      <c r="N738" s="580"/>
      <c r="O738" s="580"/>
      <c r="P738" s="580"/>
      <c r="Q738" s="580"/>
      <c r="R738" s="577"/>
      <c r="S738" s="578"/>
      <c r="T738" s="578"/>
      <c r="U738" s="578"/>
      <c r="V738" s="579"/>
      <c r="W738" s="74"/>
      <c r="X738" s="4"/>
      <c r="Y738" s="5"/>
    </row>
    <row r="739" spans="2:25" ht="33.950000000000003" customHeight="1">
      <c r="B739" s="445">
        <f t="shared" si="10"/>
        <v>687</v>
      </c>
      <c r="C739" s="571"/>
      <c r="D739" s="572"/>
      <c r="E739" s="572"/>
      <c r="F739" s="572"/>
      <c r="G739" s="572"/>
      <c r="H739" s="572"/>
      <c r="I739" s="572"/>
      <c r="J739" s="572"/>
      <c r="K739" s="572"/>
      <c r="L739" s="573"/>
      <c r="M739" s="580"/>
      <c r="N739" s="580"/>
      <c r="O739" s="580"/>
      <c r="P739" s="580"/>
      <c r="Q739" s="580"/>
      <c r="R739" s="577"/>
      <c r="S739" s="578"/>
      <c r="T739" s="578"/>
      <c r="U739" s="578"/>
      <c r="V739" s="579"/>
      <c r="W739" s="74"/>
      <c r="X739" s="4"/>
      <c r="Y739" s="5"/>
    </row>
    <row r="740" spans="2:25" ht="33.950000000000003" customHeight="1">
      <c r="B740" s="445">
        <f t="shared" si="10"/>
        <v>688</v>
      </c>
      <c r="C740" s="571"/>
      <c r="D740" s="572"/>
      <c r="E740" s="572"/>
      <c r="F740" s="572"/>
      <c r="G740" s="572"/>
      <c r="H740" s="572"/>
      <c r="I740" s="572"/>
      <c r="J740" s="572"/>
      <c r="K740" s="572"/>
      <c r="L740" s="573"/>
      <c r="M740" s="580"/>
      <c r="N740" s="580"/>
      <c r="O740" s="580"/>
      <c r="P740" s="580"/>
      <c r="Q740" s="580"/>
      <c r="R740" s="577"/>
      <c r="S740" s="578"/>
      <c r="T740" s="578"/>
      <c r="U740" s="578"/>
      <c r="V740" s="579"/>
      <c r="W740" s="74"/>
      <c r="X740" s="4"/>
      <c r="Y740" s="5"/>
    </row>
    <row r="741" spans="2:25" ht="33.950000000000003" customHeight="1">
      <c r="B741" s="445">
        <f t="shared" si="10"/>
        <v>689</v>
      </c>
      <c r="C741" s="571"/>
      <c r="D741" s="572"/>
      <c r="E741" s="572"/>
      <c r="F741" s="572"/>
      <c r="G741" s="572"/>
      <c r="H741" s="572"/>
      <c r="I741" s="572"/>
      <c r="J741" s="572"/>
      <c r="K741" s="572"/>
      <c r="L741" s="573"/>
      <c r="M741" s="580"/>
      <c r="N741" s="580"/>
      <c r="O741" s="580"/>
      <c r="P741" s="580"/>
      <c r="Q741" s="580"/>
      <c r="R741" s="577"/>
      <c r="S741" s="578"/>
      <c r="T741" s="578"/>
      <c r="U741" s="578"/>
      <c r="V741" s="579"/>
      <c r="W741" s="74"/>
      <c r="X741" s="4"/>
      <c r="Y741" s="5"/>
    </row>
    <row r="742" spans="2:25" ht="33.950000000000003" customHeight="1">
      <c r="B742" s="445">
        <f t="shared" si="10"/>
        <v>690</v>
      </c>
      <c r="C742" s="571"/>
      <c r="D742" s="572"/>
      <c r="E742" s="572"/>
      <c r="F742" s="572"/>
      <c r="G742" s="572"/>
      <c r="H742" s="572"/>
      <c r="I742" s="572"/>
      <c r="J742" s="572"/>
      <c r="K742" s="572"/>
      <c r="L742" s="573"/>
      <c r="M742" s="580"/>
      <c r="N742" s="580"/>
      <c r="O742" s="580"/>
      <c r="P742" s="580"/>
      <c r="Q742" s="580"/>
      <c r="R742" s="577"/>
      <c r="S742" s="578"/>
      <c r="T742" s="578"/>
      <c r="U742" s="578"/>
      <c r="V742" s="579"/>
      <c r="W742" s="74"/>
      <c r="X742" s="4"/>
      <c r="Y742" s="5"/>
    </row>
    <row r="743" spans="2:25" ht="33.950000000000003" customHeight="1">
      <c r="B743" s="445">
        <f t="shared" si="10"/>
        <v>691</v>
      </c>
      <c r="C743" s="571"/>
      <c r="D743" s="572"/>
      <c r="E743" s="572"/>
      <c r="F743" s="572"/>
      <c r="G743" s="572"/>
      <c r="H743" s="572"/>
      <c r="I743" s="572"/>
      <c r="J743" s="572"/>
      <c r="K743" s="572"/>
      <c r="L743" s="573"/>
      <c r="M743" s="580"/>
      <c r="N743" s="580"/>
      <c r="O743" s="580"/>
      <c r="P743" s="580"/>
      <c r="Q743" s="580"/>
      <c r="R743" s="577"/>
      <c r="S743" s="578"/>
      <c r="T743" s="578"/>
      <c r="U743" s="578"/>
      <c r="V743" s="579"/>
      <c r="W743" s="74"/>
      <c r="X743" s="4"/>
      <c r="Y743" s="5"/>
    </row>
    <row r="744" spans="2:25" ht="33.950000000000003" customHeight="1">
      <c r="B744" s="445">
        <f t="shared" si="10"/>
        <v>692</v>
      </c>
      <c r="C744" s="571"/>
      <c r="D744" s="572"/>
      <c r="E744" s="572"/>
      <c r="F744" s="572"/>
      <c r="G744" s="572"/>
      <c r="H744" s="572"/>
      <c r="I744" s="572"/>
      <c r="J744" s="572"/>
      <c r="K744" s="572"/>
      <c r="L744" s="573"/>
      <c r="M744" s="580"/>
      <c r="N744" s="580"/>
      <c r="O744" s="580"/>
      <c r="P744" s="580"/>
      <c r="Q744" s="580"/>
      <c r="R744" s="577"/>
      <c r="S744" s="578"/>
      <c r="T744" s="578"/>
      <c r="U744" s="578"/>
      <c r="V744" s="579"/>
      <c r="W744" s="74"/>
      <c r="X744" s="4"/>
      <c r="Y744" s="5"/>
    </row>
    <row r="745" spans="2:25" ht="33.950000000000003" customHeight="1">
      <c r="B745" s="445">
        <f t="shared" si="10"/>
        <v>693</v>
      </c>
      <c r="C745" s="571"/>
      <c r="D745" s="572"/>
      <c r="E745" s="572"/>
      <c r="F745" s="572"/>
      <c r="G745" s="572"/>
      <c r="H745" s="572"/>
      <c r="I745" s="572"/>
      <c r="J745" s="572"/>
      <c r="K745" s="572"/>
      <c r="L745" s="573"/>
      <c r="M745" s="580"/>
      <c r="N745" s="580"/>
      <c r="O745" s="580"/>
      <c r="P745" s="580"/>
      <c r="Q745" s="580"/>
      <c r="R745" s="577"/>
      <c r="S745" s="578"/>
      <c r="T745" s="578"/>
      <c r="U745" s="578"/>
      <c r="V745" s="579"/>
      <c r="W745" s="74"/>
      <c r="X745" s="4"/>
      <c r="Y745" s="5"/>
    </row>
    <row r="746" spans="2:25" ht="33.950000000000003" customHeight="1">
      <c r="B746" s="445">
        <f t="shared" si="10"/>
        <v>694</v>
      </c>
      <c r="C746" s="571"/>
      <c r="D746" s="572"/>
      <c r="E746" s="572"/>
      <c r="F746" s="572"/>
      <c r="G746" s="572"/>
      <c r="H746" s="572"/>
      <c r="I746" s="572"/>
      <c r="J746" s="572"/>
      <c r="K746" s="572"/>
      <c r="L746" s="573"/>
      <c r="M746" s="580"/>
      <c r="N746" s="580"/>
      <c r="O746" s="580"/>
      <c r="P746" s="580"/>
      <c r="Q746" s="580"/>
      <c r="R746" s="577"/>
      <c r="S746" s="578"/>
      <c r="T746" s="578"/>
      <c r="U746" s="578"/>
      <c r="V746" s="579"/>
      <c r="W746" s="74"/>
      <c r="X746" s="4"/>
      <c r="Y746" s="5"/>
    </row>
    <row r="747" spans="2:25" ht="33.950000000000003" customHeight="1">
      <c r="B747" s="445">
        <f t="shared" si="10"/>
        <v>695</v>
      </c>
      <c r="C747" s="571"/>
      <c r="D747" s="572"/>
      <c r="E747" s="572"/>
      <c r="F747" s="572"/>
      <c r="G747" s="572"/>
      <c r="H747" s="572"/>
      <c r="I747" s="572"/>
      <c r="J747" s="572"/>
      <c r="K747" s="572"/>
      <c r="L747" s="573"/>
      <c r="M747" s="580"/>
      <c r="N747" s="580"/>
      <c r="O747" s="580"/>
      <c r="P747" s="580"/>
      <c r="Q747" s="580"/>
      <c r="R747" s="577"/>
      <c r="S747" s="578"/>
      <c r="T747" s="578"/>
      <c r="U747" s="578"/>
      <c r="V747" s="579"/>
      <c r="W747" s="74"/>
      <c r="X747" s="4"/>
      <c r="Y747" s="5"/>
    </row>
    <row r="748" spans="2:25" ht="33.950000000000003" customHeight="1">
      <c r="B748" s="445">
        <f t="shared" si="10"/>
        <v>696</v>
      </c>
      <c r="C748" s="571"/>
      <c r="D748" s="572"/>
      <c r="E748" s="572"/>
      <c r="F748" s="572"/>
      <c r="G748" s="572"/>
      <c r="H748" s="572"/>
      <c r="I748" s="572"/>
      <c r="J748" s="572"/>
      <c r="K748" s="572"/>
      <c r="L748" s="573"/>
      <c r="M748" s="580"/>
      <c r="N748" s="580"/>
      <c r="O748" s="580"/>
      <c r="P748" s="580"/>
      <c r="Q748" s="580"/>
      <c r="R748" s="577"/>
      <c r="S748" s="578"/>
      <c r="T748" s="578"/>
      <c r="U748" s="578"/>
      <c r="V748" s="579"/>
      <c r="W748" s="74"/>
      <c r="X748" s="4"/>
      <c r="Y748" s="5"/>
    </row>
    <row r="749" spans="2:25" ht="33.950000000000003" customHeight="1">
      <c r="B749" s="445">
        <f t="shared" si="10"/>
        <v>697</v>
      </c>
      <c r="C749" s="571"/>
      <c r="D749" s="572"/>
      <c r="E749" s="572"/>
      <c r="F749" s="572"/>
      <c r="G749" s="572"/>
      <c r="H749" s="572"/>
      <c r="I749" s="572"/>
      <c r="J749" s="572"/>
      <c r="K749" s="572"/>
      <c r="L749" s="573"/>
      <c r="M749" s="580"/>
      <c r="N749" s="580"/>
      <c r="O749" s="580"/>
      <c r="P749" s="580"/>
      <c r="Q749" s="580"/>
      <c r="R749" s="577"/>
      <c r="S749" s="578"/>
      <c r="T749" s="578"/>
      <c r="U749" s="578"/>
      <c r="V749" s="579"/>
      <c r="W749" s="74"/>
      <c r="X749" s="4"/>
      <c r="Y749" s="5"/>
    </row>
    <row r="750" spans="2:25" ht="33.950000000000003" customHeight="1">
      <c r="B750" s="445">
        <f t="shared" si="10"/>
        <v>698</v>
      </c>
      <c r="C750" s="571"/>
      <c r="D750" s="572"/>
      <c r="E750" s="572"/>
      <c r="F750" s="572"/>
      <c r="G750" s="572"/>
      <c r="H750" s="572"/>
      <c r="I750" s="572"/>
      <c r="J750" s="572"/>
      <c r="K750" s="572"/>
      <c r="L750" s="573"/>
      <c r="M750" s="580"/>
      <c r="N750" s="580"/>
      <c r="O750" s="580"/>
      <c r="P750" s="580"/>
      <c r="Q750" s="580"/>
      <c r="R750" s="577"/>
      <c r="S750" s="578"/>
      <c r="T750" s="578"/>
      <c r="U750" s="578"/>
      <c r="V750" s="579"/>
      <c r="W750" s="74"/>
      <c r="X750" s="4"/>
      <c r="Y750" s="5"/>
    </row>
    <row r="751" spans="2:25" ht="33.950000000000003" customHeight="1">
      <c r="B751" s="445">
        <f t="shared" si="10"/>
        <v>699</v>
      </c>
      <c r="C751" s="571"/>
      <c r="D751" s="572"/>
      <c r="E751" s="572"/>
      <c r="F751" s="572"/>
      <c r="G751" s="572"/>
      <c r="H751" s="572"/>
      <c r="I751" s="572"/>
      <c r="J751" s="572"/>
      <c r="K751" s="572"/>
      <c r="L751" s="573"/>
      <c r="M751" s="580"/>
      <c r="N751" s="580"/>
      <c r="O751" s="580"/>
      <c r="P751" s="580"/>
      <c r="Q751" s="580"/>
      <c r="R751" s="577"/>
      <c r="S751" s="578"/>
      <c r="T751" s="578"/>
      <c r="U751" s="578"/>
      <c r="V751" s="579"/>
      <c r="W751" s="74"/>
      <c r="X751" s="4"/>
      <c r="Y751" s="5"/>
    </row>
    <row r="752" spans="2:25" ht="33.950000000000003" customHeight="1">
      <c r="B752" s="445">
        <f t="shared" si="10"/>
        <v>700</v>
      </c>
      <c r="C752" s="571"/>
      <c r="D752" s="572"/>
      <c r="E752" s="572"/>
      <c r="F752" s="572"/>
      <c r="G752" s="572"/>
      <c r="H752" s="572"/>
      <c r="I752" s="572"/>
      <c r="J752" s="572"/>
      <c r="K752" s="572"/>
      <c r="L752" s="573"/>
      <c r="M752" s="580"/>
      <c r="N752" s="580"/>
      <c r="O752" s="580"/>
      <c r="P752" s="580"/>
      <c r="Q752" s="580"/>
      <c r="R752" s="577"/>
      <c r="S752" s="578"/>
      <c r="T752" s="578"/>
      <c r="U752" s="578"/>
      <c r="V752" s="579"/>
      <c r="W752" s="74"/>
      <c r="X752" s="4"/>
      <c r="Y752" s="5"/>
    </row>
    <row r="753" spans="2:25" ht="33.950000000000003" customHeight="1">
      <c r="B753" s="445">
        <f t="shared" si="10"/>
        <v>701</v>
      </c>
      <c r="C753" s="571"/>
      <c r="D753" s="572"/>
      <c r="E753" s="572"/>
      <c r="F753" s="572"/>
      <c r="G753" s="572"/>
      <c r="H753" s="572"/>
      <c r="I753" s="572"/>
      <c r="J753" s="572"/>
      <c r="K753" s="572"/>
      <c r="L753" s="573"/>
      <c r="M753" s="580"/>
      <c r="N753" s="580"/>
      <c r="O753" s="580"/>
      <c r="P753" s="580"/>
      <c r="Q753" s="580"/>
      <c r="R753" s="577"/>
      <c r="S753" s="578"/>
      <c r="T753" s="578"/>
      <c r="U753" s="578"/>
      <c r="V753" s="579"/>
      <c r="W753" s="74"/>
      <c r="X753" s="4"/>
      <c r="Y753" s="5"/>
    </row>
    <row r="754" spans="2:25" ht="33.950000000000003" customHeight="1">
      <c r="B754" s="445">
        <f t="shared" si="10"/>
        <v>702</v>
      </c>
      <c r="C754" s="571"/>
      <c r="D754" s="572"/>
      <c r="E754" s="572"/>
      <c r="F754" s="572"/>
      <c r="G754" s="572"/>
      <c r="H754" s="572"/>
      <c r="I754" s="572"/>
      <c r="J754" s="572"/>
      <c r="K754" s="572"/>
      <c r="L754" s="573"/>
      <c r="M754" s="580"/>
      <c r="N754" s="580"/>
      <c r="O754" s="580"/>
      <c r="P754" s="580"/>
      <c r="Q754" s="580"/>
      <c r="R754" s="577"/>
      <c r="S754" s="578"/>
      <c r="T754" s="578"/>
      <c r="U754" s="578"/>
      <c r="V754" s="579"/>
      <c r="W754" s="74"/>
      <c r="X754" s="4"/>
      <c r="Y754" s="5"/>
    </row>
    <row r="755" spans="2:25" ht="33.950000000000003" customHeight="1">
      <c r="B755" s="445">
        <f t="shared" si="10"/>
        <v>703</v>
      </c>
      <c r="C755" s="571"/>
      <c r="D755" s="572"/>
      <c r="E755" s="572"/>
      <c r="F755" s="572"/>
      <c r="G755" s="572"/>
      <c r="H755" s="572"/>
      <c r="I755" s="572"/>
      <c r="J755" s="572"/>
      <c r="K755" s="572"/>
      <c r="L755" s="573"/>
      <c r="M755" s="580"/>
      <c r="N755" s="580"/>
      <c r="O755" s="580"/>
      <c r="P755" s="580"/>
      <c r="Q755" s="580"/>
      <c r="R755" s="577"/>
      <c r="S755" s="578"/>
      <c r="T755" s="578"/>
      <c r="U755" s="578"/>
      <c r="V755" s="579"/>
      <c r="W755" s="74"/>
      <c r="X755" s="4"/>
      <c r="Y755" s="5"/>
    </row>
    <row r="756" spans="2:25" ht="33.950000000000003" customHeight="1">
      <c r="B756" s="445">
        <f t="shared" si="10"/>
        <v>704</v>
      </c>
      <c r="C756" s="571"/>
      <c r="D756" s="572"/>
      <c r="E756" s="572"/>
      <c r="F756" s="572"/>
      <c r="G756" s="572"/>
      <c r="H756" s="572"/>
      <c r="I756" s="572"/>
      <c r="J756" s="572"/>
      <c r="K756" s="572"/>
      <c r="L756" s="573"/>
      <c r="M756" s="580"/>
      <c r="N756" s="580"/>
      <c r="O756" s="580"/>
      <c r="P756" s="580"/>
      <c r="Q756" s="580"/>
      <c r="R756" s="577"/>
      <c r="S756" s="578"/>
      <c r="T756" s="578"/>
      <c r="U756" s="578"/>
      <c r="V756" s="579"/>
      <c r="W756" s="74"/>
      <c r="X756" s="4"/>
      <c r="Y756" s="5"/>
    </row>
    <row r="757" spans="2:25" ht="33.950000000000003" customHeight="1">
      <c r="B757" s="445">
        <f t="shared" si="10"/>
        <v>705</v>
      </c>
      <c r="C757" s="571"/>
      <c r="D757" s="572"/>
      <c r="E757" s="572"/>
      <c r="F757" s="572"/>
      <c r="G757" s="572"/>
      <c r="H757" s="572"/>
      <c r="I757" s="572"/>
      <c r="J757" s="572"/>
      <c r="K757" s="572"/>
      <c r="L757" s="573"/>
      <c r="M757" s="580"/>
      <c r="N757" s="580"/>
      <c r="O757" s="580"/>
      <c r="P757" s="580"/>
      <c r="Q757" s="580"/>
      <c r="R757" s="577"/>
      <c r="S757" s="578"/>
      <c r="T757" s="578"/>
      <c r="U757" s="578"/>
      <c r="V757" s="579"/>
      <c r="W757" s="74"/>
      <c r="X757" s="4"/>
      <c r="Y757" s="5"/>
    </row>
    <row r="758" spans="2:25" ht="33.950000000000003" customHeight="1">
      <c r="B758" s="445">
        <f t="shared" si="10"/>
        <v>706</v>
      </c>
      <c r="C758" s="571"/>
      <c r="D758" s="572"/>
      <c r="E758" s="572"/>
      <c r="F758" s="572"/>
      <c r="G758" s="572"/>
      <c r="H758" s="572"/>
      <c r="I758" s="572"/>
      <c r="J758" s="572"/>
      <c r="K758" s="572"/>
      <c r="L758" s="573"/>
      <c r="M758" s="580"/>
      <c r="N758" s="580"/>
      <c r="O758" s="580"/>
      <c r="P758" s="580"/>
      <c r="Q758" s="580"/>
      <c r="R758" s="577"/>
      <c r="S758" s="578"/>
      <c r="T758" s="578"/>
      <c r="U758" s="578"/>
      <c r="V758" s="579"/>
      <c r="W758" s="74"/>
      <c r="X758" s="4"/>
      <c r="Y758" s="5"/>
    </row>
    <row r="759" spans="2:25" ht="33.950000000000003" customHeight="1">
      <c r="B759" s="445">
        <f t="shared" ref="B759:B822" si="11">B758+1</f>
        <v>707</v>
      </c>
      <c r="C759" s="571"/>
      <c r="D759" s="572"/>
      <c r="E759" s="572"/>
      <c r="F759" s="572"/>
      <c r="G759" s="572"/>
      <c r="H759" s="572"/>
      <c r="I759" s="572"/>
      <c r="J759" s="572"/>
      <c r="K759" s="572"/>
      <c r="L759" s="573"/>
      <c r="M759" s="580"/>
      <c r="N759" s="580"/>
      <c r="O759" s="580"/>
      <c r="P759" s="580"/>
      <c r="Q759" s="580"/>
      <c r="R759" s="577"/>
      <c r="S759" s="578"/>
      <c r="T759" s="578"/>
      <c r="U759" s="578"/>
      <c r="V759" s="579"/>
      <c r="W759" s="74"/>
      <c r="X759" s="4"/>
      <c r="Y759" s="5"/>
    </row>
    <row r="760" spans="2:25" ht="33.950000000000003" customHeight="1">
      <c r="B760" s="445">
        <f t="shared" si="11"/>
        <v>708</v>
      </c>
      <c r="C760" s="571"/>
      <c r="D760" s="572"/>
      <c r="E760" s="572"/>
      <c r="F760" s="572"/>
      <c r="G760" s="572"/>
      <c r="H760" s="572"/>
      <c r="I760" s="572"/>
      <c r="J760" s="572"/>
      <c r="K760" s="572"/>
      <c r="L760" s="573"/>
      <c r="M760" s="580"/>
      <c r="N760" s="580"/>
      <c r="O760" s="580"/>
      <c r="P760" s="580"/>
      <c r="Q760" s="580"/>
      <c r="R760" s="577"/>
      <c r="S760" s="578"/>
      <c r="T760" s="578"/>
      <c r="U760" s="578"/>
      <c r="V760" s="579"/>
      <c r="W760" s="74"/>
      <c r="X760" s="4"/>
      <c r="Y760" s="5"/>
    </row>
    <row r="761" spans="2:25" ht="33.950000000000003" customHeight="1">
      <c r="B761" s="445">
        <f t="shared" si="11"/>
        <v>709</v>
      </c>
      <c r="C761" s="571"/>
      <c r="D761" s="572"/>
      <c r="E761" s="572"/>
      <c r="F761" s="572"/>
      <c r="G761" s="572"/>
      <c r="H761" s="572"/>
      <c r="I761" s="572"/>
      <c r="J761" s="572"/>
      <c r="K761" s="572"/>
      <c r="L761" s="573"/>
      <c r="M761" s="580"/>
      <c r="N761" s="580"/>
      <c r="O761" s="580"/>
      <c r="P761" s="580"/>
      <c r="Q761" s="580"/>
      <c r="R761" s="577"/>
      <c r="S761" s="578"/>
      <c r="T761" s="578"/>
      <c r="U761" s="578"/>
      <c r="V761" s="579"/>
      <c r="W761" s="74"/>
      <c r="X761" s="4"/>
      <c r="Y761" s="5"/>
    </row>
    <row r="762" spans="2:25" ht="33.950000000000003" customHeight="1">
      <c r="B762" s="445">
        <f t="shared" si="11"/>
        <v>710</v>
      </c>
      <c r="C762" s="571"/>
      <c r="D762" s="572"/>
      <c r="E762" s="572"/>
      <c r="F762" s="572"/>
      <c r="G762" s="572"/>
      <c r="H762" s="572"/>
      <c r="I762" s="572"/>
      <c r="J762" s="572"/>
      <c r="K762" s="572"/>
      <c r="L762" s="573"/>
      <c r="M762" s="580"/>
      <c r="N762" s="580"/>
      <c r="O762" s="580"/>
      <c r="P762" s="580"/>
      <c r="Q762" s="580"/>
      <c r="R762" s="577"/>
      <c r="S762" s="578"/>
      <c r="T762" s="578"/>
      <c r="U762" s="578"/>
      <c r="V762" s="579"/>
      <c r="W762" s="74"/>
      <c r="X762" s="4"/>
      <c r="Y762" s="5"/>
    </row>
    <row r="763" spans="2:25" ht="33.950000000000003" customHeight="1">
      <c r="B763" s="445">
        <f t="shared" si="11"/>
        <v>711</v>
      </c>
      <c r="C763" s="571"/>
      <c r="D763" s="572"/>
      <c r="E763" s="572"/>
      <c r="F763" s="572"/>
      <c r="G763" s="572"/>
      <c r="H763" s="572"/>
      <c r="I763" s="572"/>
      <c r="J763" s="572"/>
      <c r="K763" s="572"/>
      <c r="L763" s="573"/>
      <c r="M763" s="580"/>
      <c r="N763" s="580"/>
      <c r="O763" s="580"/>
      <c r="P763" s="580"/>
      <c r="Q763" s="580"/>
      <c r="R763" s="577"/>
      <c r="S763" s="578"/>
      <c r="T763" s="578"/>
      <c r="U763" s="578"/>
      <c r="V763" s="579"/>
      <c r="W763" s="74"/>
      <c r="X763" s="4"/>
      <c r="Y763" s="5"/>
    </row>
    <row r="764" spans="2:25" ht="33.950000000000003" customHeight="1">
      <c r="B764" s="445">
        <f t="shared" si="11"/>
        <v>712</v>
      </c>
      <c r="C764" s="571"/>
      <c r="D764" s="572"/>
      <c r="E764" s="572"/>
      <c r="F764" s="572"/>
      <c r="G764" s="572"/>
      <c r="H764" s="572"/>
      <c r="I764" s="572"/>
      <c r="J764" s="572"/>
      <c r="K764" s="572"/>
      <c r="L764" s="573"/>
      <c r="M764" s="580"/>
      <c r="N764" s="580"/>
      <c r="O764" s="580"/>
      <c r="P764" s="580"/>
      <c r="Q764" s="580"/>
      <c r="R764" s="577"/>
      <c r="S764" s="578"/>
      <c r="T764" s="578"/>
      <c r="U764" s="578"/>
      <c r="V764" s="579"/>
      <c r="W764" s="74"/>
      <c r="X764" s="4"/>
      <c r="Y764" s="5"/>
    </row>
    <row r="765" spans="2:25" ht="33.950000000000003" customHeight="1">
      <c r="B765" s="445">
        <f t="shared" si="11"/>
        <v>713</v>
      </c>
      <c r="C765" s="571"/>
      <c r="D765" s="572"/>
      <c r="E765" s="572"/>
      <c r="F765" s="572"/>
      <c r="G765" s="572"/>
      <c r="H765" s="572"/>
      <c r="I765" s="572"/>
      <c r="J765" s="572"/>
      <c r="K765" s="572"/>
      <c r="L765" s="573"/>
      <c r="M765" s="580"/>
      <c r="N765" s="580"/>
      <c r="O765" s="580"/>
      <c r="P765" s="580"/>
      <c r="Q765" s="580"/>
      <c r="R765" s="577"/>
      <c r="S765" s="578"/>
      <c r="T765" s="578"/>
      <c r="U765" s="578"/>
      <c r="V765" s="579"/>
      <c r="W765" s="74"/>
      <c r="X765" s="4"/>
      <c r="Y765" s="5"/>
    </row>
    <row r="766" spans="2:25" ht="33.950000000000003" customHeight="1">
      <c r="B766" s="445">
        <f t="shared" si="11"/>
        <v>714</v>
      </c>
      <c r="C766" s="571"/>
      <c r="D766" s="572"/>
      <c r="E766" s="572"/>
      <c r="F766" s="572"/>
      <c r="G766" s="572"/>
      <c r="H766" s="572"/>
      <c r="I766" s="572"/>
      <c r="J766" s="572"/>
      <c r="K766" s="572"/>
      <c r="L766" s="573"/>
      <c r="M766" s="580"/>
      <c r="N766" s="580"/>
      <c r="O766" s="580"/>
      <c r="P766" s="580"/>
      <c r="Q766" s="580"/>
      <c r="R766" s="577"/>
      <c r="S766" s="578"/>
      <c r="T766" s="578"/>
      <c r="U766" s="578"/>
      <c r="V766" s="579"/>
      <c r="W766" s="74"/>
      <c r="X766" s="4"/>
      <c r="Y766" s="5"/>
    </row>
    <row r="767" spans="2:25" ht="33.950000000000003" customHeight="1">
      <c r="B767" s="445">
        <f t="shared" si="11"/>
        <v>715</v>
      </c>
      <c r="C767" s="571"/>
      <c r="D767" s="572"/>
      <c r="E767" s="572"/>
      <c r="F767" s="572"/>
      <c r="G767" s="572"/>
      <c r="H767" s="572"/>
      <c r="I767" s="572"/>
      <c r="J767" s="572"/>
      <c r="K767" s="572"/>
      <c r="L767" s="573"/>
      <c r="M767" s="580"/>
      <c r="N767" s="580"/>
      <c r="O767" s="580"/>
      <c r="P767" s="580"/>
      <c r="Q767" s="580"/>
      <c r="R767" s="577"/>
      <c r="S767" s="578"/>
      <c r="T767" s="578"/>
      <c r="U767" s="578"/>
      <c r="V767" s="579"/>
      <c r="W767" s="74"/>
      <c r="X767" s="4"/>
      <c r="Y767" s="5"/>
    </row>
    <row r="768" spans="2:25" ht="33.950000000000003" customHeight="1">
      <c r="B768" s="445">
        <f t="shared" si="11"/>
        <v>716</v>
      </c>
      <c r="C768" s="571"/>
      <c r="D768" s="572"/>
      <c r="E768" s="572"/>
      <c r="F768" s="572"/>
      <c r="G768" s="572"/>
      <c r="H768" s="572"/>
      <c r="I768" s="572"/>
      <c r="J768" s="572"/>
      <c r="K768" s="572"/>
      <c r="L768" s="573"/>
      <c r="M768" s="580"/>
      <c r="N768" s="580"/>
      <c r="O768" s="580"/>
      <c r="P768" s="580"/>
      <c r="Q768" s="580"/>
      <c r="R768" s="577"/>
      <c r="S768" s="578"/>
      <c r="T768" s="578"/>
      <c r="U768" s="578"/>
      <c r="V768" s="579"/>
      <c r="W768" s="74"/>
      <c r="X768" s="4"/>
      <c r="Y768" s="5"/>
    </row>
    <row r="769" spans="2:25" ht="33.950000000000003" customHeight="1">
      <c r="B769" s="445">
        <f t="shared" si="11"/>
        <v>717</v>
      </c>
      <c r="C769" s="571"/>
      <c r="D769" s="572"/>
      <c r="E769" s="572"/>
      <c r="F769" s="572"/>
      <c r="G769" s="572"/>
      <c r="H769" s="572"/>
      <c r="I769" s="572"/>
      <c r="J769" s="572"/>
      <c r="K769" s="572"/>
      <c r="L769" s="573"/>
      <c r="M769" s="580"/>
      <c r="N769" s="580"/>
      <c r="O769" s="580"/>
      <c r="P769" s="580"/>
      <c r="Q769" s="580"/>
      <c r="R769" s="577"/>
      <c r="S769" s="578"/>
      <c r="T769" s="578"/>
      <c r="U769" s="578"/>
      <c r="V769" s="579"/>
      <c r="W769" s="74"/>
      <c r="X769" s="4"/>
      <c r="Y769" s="5"/>
    </row>
    <row r="770" spans="2:25" ht="33.950000000000003" customHeight="1">
      <c r="B770" s="445">
        <f t="shared" si="11"/>
        <v>718</v>
      </c>
      <c r="C770" s="571"/>
      <c r="D770" s="572"/>
      <c r="E770" s="572"/>
      <c r="F770" s="572"/>
      <c r="G770" s="572"/>
      <c r="H770" s="572"/>
      <c r="I770" s="572"/>
      <c r="J770" s="572"/>
      <c r="K770" s="572"/>
      <c r="L770" s="573"/>
      <c r="M770" s="580"/>
      <c r="N770" s="580"/>
      <c r="O770" s="580"/>
      <c r="P770" s="580"/>
      <c r="Q770" s="580"/>
      <c r="R770" s="577"/>
      <c r="S770" s="578"/>
      <c r="T770" s="578"/>
      <c r="U770" s="578"/>
      <c r="V770" s="579"/>
      <c r="W770" s="74"/>
      <c r="X770" s="4"/>
      <c r="Y770" s="5"/>
    </row>
    <row r="771" spans="2:25" ht="33.950000000000003" customHeight="1">
      <c r="B771" s="445">
        <f t="shared" si="11"/>
        <v>719</v>
      </c>
      <c r="C771" s="571"/>
      <c r="D771" s="572"/>
      <c r="E771" s="572"/>
      <c r="F771" s="572"/>
      <c r="G771" s="572"/>
      <c r="H771" s="572"/>
      <c r="I771" s="572"/>
      <c r="J771" s="572"/>
      <c r="K771" s="572"/>
      <c r="L771" s="573"/>
      <c r="M771" s="580"/>
      <c r="N771" s="580"/>
      <c r="O771" s="580"/>
      <c r="P771" s="580"/>
      <c r="Q771" s="580"/>
      <c r="R771" s="577"/>
      <c r="S771" s="578"/>
      <c r="T771" s="578"/>
      <c r="U771" s="578"/>
      <c r="V771" s="579"/>
      <c r="W771" s="74"/>
      <c r="X771" s="4"/>
      <c r="Y771" s="5"/>
    </row>
    <row r="772" spans="2:25" ht="33.950000000000003" customHeight="1">
      <c r="B772" s="445">
        <f t="shared" si="11"/>
        <v>720</v>
      </c>
      <c r="C772" s="571"/>
      <c r="D772" s="572"/>
      <c r="E772" s="572"/>
      <c r="F772" s="572"/>
      <c r="G772" s="572"/>
      <c r="H772" s="572"/>
      <c r="I772" s="572"/>
      <c r="J772" s="572"/>
      <c r="K772" s="572"/>
      <c r="L772" s="573"/>
      <c r="M772" s="580"/>
      <c r="N772" s="580"/>
      <c r="O772" s="580"/>
      <c r="P772" s="580"/>
      <c r="Q772" s="580"/>
      <c r="R772" s="577"/>
      <c r="S772" s="578"/>
      <c r="T772" s="578"/>
      <c r="U772" s="578"/>
      <c r="V772" s="579"/>
      <c r="W772" s="74"/>
      <c r="X772" s="4"/>
      <c r="Y772" s="5"/>
    </row>
    <row r="773" spans="2:25" ht="33.950000000000003" customHeight="1">
      <c r="B773" s="445">
        <f t="shared" si="11"/>
        <v>721</v>
      </c>
      <c r="C773" s="571"/>
      <c r="D773" s="572"/>
      <c r="E773" s="572"/>
      <c r="F773" s="572"/>
      <c r="G773" s="572"/>
      <c r="H773" s="572"/>
      <c r="I773" s="572"/>
      <c r="J773" s="572"/>
      <c r="K773" s="572"/>
      <c r="L773" s="573"/>
      <c r="M773" s="580"/>
      <c r="N773" s="580"/>
      <c r="O773" s="580"/>
      <c r="P773" s="580"/>
      <c r="Q773" s="580"/>
      <c r="R773" s="577"/>
      <c r="S773" s="578"/>
      <c r="T773" s="578"/>
      <c r="U773" s="578"/>
      <c r="V773" s="579"/>
      <c r="W773" s="74"/>
      <c r="X773" s="4"/>
      <c r="Y773" s="5"/>
    </row>
    <row r="774" spans="2:25" ht="33.950000000000003" customHeight="1">
      <c r="B774" s="445">
        <f t="shared" si="11"/>
        <v>722</v>
      </c>
      <c r="C774" s="571"/>
      <c r="D774" s="572"/>
      <c r="E774" s="572"/>
      <c r="F774" s="572"/>
      <c r="G774" s="572"/>
      <c r="H774" s="572"/>
      <c r="I774" s="572"/>
      <c r="J774" s="572"/>
      <c r="K774" s="572"/>
      <c r="L774" s="573"/>
      <c r="M774" s="580"/>
      <c r="N774" s="580"/>
      <c r="O774" s="580"/>
      <c r="P774" s="580"/>
      <c r="Q774" s="580"/>
      <c r="R774" s="577"/>
      <c r="S774" s="578"/>
      <c r="T774" s="578"/>
      <c r="U774" s="578"/>
      <c r="V774" s="579"/>
      <c r="W774" s="74"/>
      <c r="X774" s="4"/>
      <c r="Y774" s="5"/>
    </row>
    <row r="775" spans="2:25" ht="33.950000000000003" customHeight="1">
      <c r="B775" s="445">
        <f t="shared" si="11"/>
        <v>723</v>
      </c>
      <c r="C775" s="571"/>
      <c r="D775" s="572"/>
      <c r="E775" s="572"/>
      <c r="F775" s="572"/>
      <c r="G775" s="572"/>
      <c r="H775" s="572"/>
      <c r="I775" s="572"/>
      <c r="J775" s="572"/>
      <c r="K775" s="572"/>
      <c r="L775" s="573"/>
      <c r="M775" s="580"/>
      <c r="N775" s="580"/>
      <c r="O775" s="580"/>
      <c r="P775" s="580"/>
      <c r="Q775" s="580"/>
      <c r="R775" s="577"/>
      <c r="S775" s="578"/>
      <c r="T775" s="578"/>
      <c r="U775" s="578"/>
      <c r="V775" s="579"/>
      <c r="W775" s="74"/>
      <c r="X775" s="4"/>
      <c r="Y775" s="5"/>
    </row>
    <row r="776" spans="2:25" ht="33.950000000000003" customHeight="1">
      <c r="B776" s="445">
        <f t="shared" si="11"/>
        <v>724</v>
      </c>
      <c r="C776" s="571"/>
      <c r="D776" s="572"/>
      <c r="E776" s="572"/>
      <c r="F776" s="572"/>
      <c r="G776" s="572"/>
      <c r="H776" s="572"/>
      <c r="I776" s="572"/>
      <c r="J776" s="572"/>
      <c r="K776" s="572"/>
      <c r="L776" s="573"/>
      <c r="M776" s="580"/>
      <c r="N776" s="580"/>
      <c r="O776" s="580"/>
      <c r="P776" s="580"/>
      <c r="Q776" s="580"/>
      <c r="R776" s="577"/>
      <c r="S776" s="578"/>
      <c r="T776" s="578"/>
      <c r="U776" s="578"/>
      <c r="V776" s="579"/>
      <c r="W776" s="74"/>
      <c r="X776" s="4"/>
      <c r="Y776" s="5"/>
    </row>
    <row r="777" spans="2:25" ht="33.950000000000003" customHeight="1">
      <c r="B777" s="445">
        <f t="shared" si="11"/>
        <v>725</v>
      </c>
      <c r="C777" s="571"/>
      <c r="D777" s="572"/>
      <c r="E777" s="572"/>
      <c r="F777" s="572"/>
      <c r="G777" s="572"/>
      <c r="H777" s="572"/>
      <c r="I777" s="572"/>
      <c r="J777" s="572"/>
      <c r="K777" s="572"/>
      <c r="L777" s="573"/>
      <c r="M777" s="580"/>
      <c r="N777" s="580"/>
      <c r="O777" s="580"/>
      <c r="P777" s="580"/>
      <c r="Q777" s="580"/>
      <c r="R777" s="577"/>
      <c r="S777" s="578"/>
      <c r="T777" s="578"/>
      <c r="U777" s="578"/>
      <c r="V777" s="579"/>
      <c r="W777" s="74"/>
      <c r="X777" s="4"/>
      <c r="Y777" s="5"/>
    </row>
    <row r="778" spans="2:25" ht="33.950000000000003" customHeight="1">
      <c r="B778" s="445">
        <f t="shared" si="11"/>
        <v>726</v>
      </c>
      <c r="C778" s="571"/>
      <c r="D778" s="572"/>
      <c r="E778" s="572"/>
      <c r="F778" s="572"/>
      <c r="G778" s="572"/>
      <c r="H778" s="572"/>
      <c r="I778" s="572"/>
      <c r="J778" s="572"/>
      <c r="K778" s="572"/>
      <c r="L778" s="573"/>
      <c r="M778" s="580"/>
      <c r="N778" s="580"/>
      <c r="O778" s="580"/>
      <c r="P778" s="580"/>
      <c r="Q778" s="580"/>
      <c r="R778" s="577"/>
      <c r="S778" s="578"/>
      <c r="T778" s="578"/>
      <c r="U778" s="578"/>
      <c r="V778" s="579"/>
      <c r="W778" s="74"/>
      <c r="X778" s="4"/>
      <c r="Y778" s="5"/>
    </row>
    <row r="779" spans="2:25" ht="33.950000000000003" customHeight="1">
      <c r="B779" s="445">
        <f t="shared" si="11"/>
        <v>727</v>
      </c>
      <c r="C779" s="571"/>
      <c r="D779" s="572"/>
      <c r="E779" s="572"/>
      <c r="F779" s="572"/>
      <c r="G779" s="572"/>
      <c r="H779" s="572"/>
      <c r="I779" s="572"/>
      <c r="J779" s="572"/>
      <c r="K779" s="572"/>
      <c r="L779" s="573"/>
      <c r="M779" s="580"/>
      <c r="N779" s="580"/>
      <c r="O779" s="580"/>
      <c r="P779" s="580"/>
      <c r="Q779" s="580"/>
      <c r="R779" s="577"/>
      <c r="S779" s="578"/>
      <c r="T779" s="578"/>
      <c r="U779" s="578"/>
      <c r="V779" s="579"/>
      <c r="W779" s="74"/>
      <c r="X779" s="4"/>
      <c r="Y779" s="5"/>
    </row>
    <row r="780" spans="2:25" ht="33.950000000000003" customHeight="1">
      <c r="B780" s="445">
        <f t="shared" si="11"/>
        <v>728</v>
      </c>
      <c r="C780" s="571"/>
      <c r="D780" s="572"/>
      <c r="E780" s="572"/>
      <c r="F780" s="572"/>
      <c r="G780" s="572"/>
      <c r="H780" s="572"/>
      <c r="I780" s="572"/>
      <c r="J780" s="572"/>
      <c r="K780" s="572"/>
      <c r="L780" s="573"/>
      <c r="M780" s="580"/>
      <c r="N780" s="580"/>
      <c r="O780" s="580"/>
      <c r="P780" s="580"/>
      <c r="Q780" s="580"/>
      <c r="R780" s="577"/>
      <c r="S780" s="578"/>
      <c r="T780" s="578"/>
      <c r="U780" s="578"/>
      <c r="V780" s="579"/>
      <c r="W780" s="74"/>
      <c r="X780" s="4"/>
      <c r="Y780" s="5"/>
    </row>
    <row r="781" spans="2:25" ht="33.950000000000003" customHeight="1">
      <c r="B781" s="445">
        <f t="shared" si="11"/>
        <v>729</v>
      </c>
      <c r="C781" s="571"/>
      <c r="D781" s="572"/>
      <c r="E781" s="572"/>
      <c r="F781" s="572"/>
      <c r="G781" s="572"/>
      <c r="H781" s="572"/>
      <c r="I781" s="572"/>
      <c r="J781" s="572"/>
      <c r="K781" s="572"/>
      <c r="L781" s="573"/>
      <c r="M781" s="580"/>
      <c r="N781" s="580"/>
      <c r="O781" s="580"/>
      <c r="P781" s="580"/>
      <c r="Q781" s="580"/>
      <c r="R781" s="577"/>
      <c r="S781" s="578"/>
      <c r="T781" s="578"/>
      <c r="U781" s="578"/>
      <c r="V781" s="579"/>
      <c r="W781" s="74"/>
      <c r="X781" s="4"/>
      <c r="Y781" s="5"/>
    </row>
    <row r="782" spans="2:25" ht="33.950000000000003" customHeight="1">
      <c r="B782" s="445">
        <f t="shared" si="11"/>
        <v>730</v>
      </c>
      <c r="C782" s="571"/>
      <c r="D782" s="572"/>
      <c r="E782" s="572"/>
      <c r="F782" s="572"/>
      <c r="G782" s="572"/>
      <c r="H782" s="572"/>
      <c r="I782" s="572"/>
      <c r="J782" s="572"/>
      <c r="K782" s="572"/>
      <c r="L782" s="573"/>
      <c r="M782" s="580"/>
      <c r="N782" s="580"/>
      <c r="O782" s="580"/>
      <c r="P782" s="580"/>
      <c r="Q782" s="580"/>
      <c r="R782" s="577"/>
      <c r="S782" s="578"/>
      <c r="T782" s="578"/>
      <c r="U782" s="578"/>
      <c r="V782" s="579"/>
      <c r="W782" s="74"/>
      <c r="X782" s="4"/>
      <c r="Y782" s="5"/>
    </row>
    <row r="783" spans="2:25" ht="33.950000000000003" customHeight="1">
      <c r="B783" s="445">
        <f t="shared" si="11"/>
        <v>731</v>
      </c>
      <c r="C783" s="571"/>
      <c r="D783" s="572"/>
      <c r="E783" s="572"/>
      <c r="F783" s="572"/>
      <c r="G783" s="572"/>
      <c r="H783" s="572"/>
      <c r="I783" s="572"/>
      <c r="J783" s="572"/>
      <c r="K783" s="572"/>
      <c r="L783" s="573"/>
      <c r="M783" s="580"/>
      <c r="N783" s="580"/>
      <c r="O783" s="580"/>
      <c r="P783" s="580"/>
      <c r="Q783" s="580"/>
      <c r="R783" s="577"/>
      <c r="S783" s="578"/>
      <c r="T783" s="578"/>
      <c r="U783" s="578"/>
      <c r="V783" s="579"/>
      <c r="W783" s="74"/>
      <c r="X783" s="4"/>
      <c r="Y783" s="5"/>
    </row>
    <row r="784" spans="2:25" ht="33.950000000000003" customHeight="1">
      <c r="B784" s="445">
        <f t="shared" si="11"/>
        <v>732</v>
      </c>
      <c r="C784" s="571"/>
      <c r="D784" s="572"/>
      <c r="E784" s="572"/>
      <c r="F784" s="572"/>
      <c r="G784" s="572"/>
      <c r="H784" s="572"/>
      <c r="I784" s="572"/>
      <c r="J784" s="572"/>
      <c r="K784" s="572"/>
      <c r="L784" s="573"/>
      <c r="M784" s="580"/>
      <c r="N784" s="580"/>
      <c r="O784" s="580"/>
      <c r="P784" s="580"/>
      <c r="Q784" s="580"/>
      <c r="R784" s="577"/>
      <c r="S784" s="578"/>
      <c r="T784" s="578"/>
      <c r="U784" s="578"/>
      <c r="V784" s="579"/>
      <c r="W784" s="74"/>
      <c r="X784" s="4"/>
      <c r="Y784" s="5"/>
    </row>
    <row r="785" spans="2:25" ht="33.950000000000003" customHeight="1">
      <c r="B785" s="445">
        <f t="shared" si="11"/>
        <v>733</v>
      </c>
      <c r="C785" s="571"/>
      <c r="D785" s="572"/>
      <c r="E785" s="572"/>
      <c r="F785" s="572"/>
      <c r="G785" s="572"/>
      <c r="H785" s="572"/>
      <c r="I785" s="572"/>
      <c r="J785" s="572"/>
      <c r="K785" s="572"/>
      <c r="L785" s="573"/>
      <c r="M785" s="580"/>
      <c r="N785" s="580"/>
      <c r="O785" s="580"/>
      <c r="P785" s="580"/>
      <c r="Q785" s="580"/>
      <c r="R785" s="577"/>
      <c r="S785" s="578"/>
      <c r="T785" s="578"/>
      <c r="U785" s="578"/>
      <c r="V785" s="579"/>
      <c r="W785" s="74"/>
      <c r="X785" s="4"/>
      <c r="Y785" s="5"/>
    </row>
    <row r="786" spans="2:25" ht="33.950000000000003" customHeight="1">
      <c r="B786" s="445">
        <f t="shared" si="11"/>
        <v>734</v>
      </c>
      <c r="C786" s="571"/>
      <c r="D786" s="572"/>
      <c r="E786" s="572"/>
      <c r="F786" s="572"/>
      <c r="G786" s="572"/>
      <c r="H786" s="572"/>
      <c r="I786" s="572"/>
      <c r="J786" s="572"/>
      <c r="K786" s="572"/>
      <c r="L786" s="573"/>
      <c r="M786" s="580"/>
      <c r="N786" s="580"/>
      <c r="O786" s="580"/>
      <c r="P786" s="580"/>
      <c r="Q786" s="580"/>
      <c r="R786" s="577"/>
      <c r="S786" s="578"/>
      <c r="T786" s="578"/>
      <c r="U786" s="578"/>
      <c r="V786" s="579"/>
      <c r="W786" s="74"/>
      <c r="X786" s="4"/>
      <c r="Y786" s="5"/>
    </row>
    <row r="787" spans="2:25" ht="33.950000000000003" customHeight="1">
      <c r="B787" s="445">
        <f t="shared" si="11"/>
        <v>735</v>
      </c>
      <c r="C787" s="571"/>
      <c r="D787" s="572"/>
      <c r="E787" s="572"/>
      <c r="F787" s="572"/>
      <c r="G787" s="572"/>
      <c r="H787" s="572"/>
      <c r="I787" s="572"/>
      <c r="J787" s="572"/>
      <c r="K787" s="572"/>
      <c r="L787" s="573"/>
      <c r="M787" s="580"/>
      <c r="N787" s="580"/>
      <c r="O787" s="580"/>
      <c r="P787" s="580"/>
      <c r="Q787" s="580"/>
      <c r="R787" s="577"/>
      <c r="S787" s="578"/>
      <c r="T787" s="578"/>
      <c r="U787" s="578"/>
      <c r="V787" s="579"/>
      <c r="W787" s="74"/>
      <c r="X787" s="4"/>
      <c r="Y787" s="5"/>
    </row>
    <row r="788" spans="2:25" ht="33.950000000000003" customHeight="1">
      <c r="B788" s="445">
        <f t="shared" si="11"/>
        <v>736</v>
      </c>
      <c r="C788" s="571"/>
      <c r="D788" s="572"/>
      <c r="E788" s="572"/>
      <c r="F788" s="572"/>
      <c r="G788" s="572"/>
      <c r="H788" s="572"/>
      <c r="I788" s="572"/>
      <c r="J788" s="572"/>
      <c r="K788" s="572"/>
      <c r="L788" s="573"/>
      <c r="M788" s="580"/>
      <c r="N788" s="580"/>
      <c r="O788" s="580"/>
      <c r="P788" s="580"/>
      <c r="Q788" s="580"/>
      <c r="R788" s="577"/>
      <c r="S788" s="578"/>
      <c r="T788" s="578"/>
      <c r="U788" s="578"/>
      <c r="V788" s="579"/>
      <c r="W788" s="74"/>
      <c r="X788" s="4"/>
      <c r="Y788" s="5"/>
    </row>
    <row r="789" spans="2:25" ht="33.950000000000003" customHeight="1">
      <c r="B789" s="445">
        <f t="shared" si="11"/>
        <v>737</v>
      </c>
      <c r="C789" s="571"/>
      <c r="D789" s="572"/>
      <c r="E789" s="572"/>
      <c r="F789" s="572"/>
      <c r="G789" s="572"/>
      <c r="H789" s="572"/>
      <c r="I789" s="572"/>
      <c r="J789" s="572"/>
      <c r="K789" s="572"/>
      <c r="L789" s="573"/>
      <c r="M789" s="580"/>
      <c r="N789" s="580"/>
      <c r="O789" s="580"/>
      <c r="P789" s="580"/>
      <c r="Q789" s="580"/>
      <c r="R789" s="577"/>
      <c r="S789" s="578"/>
      <c r="T789" s="578"/>
      <c r="U789" s="578"/>
      <c r="V789" s="579"/>
      <c r="W789" s="74"/>
      <c r="X789" s="4"/>
      <c r="Y789" s="5"/>
    </row>
    <row r="790" spans="2:25" ht="33.950000000000003" customHeight="1">
      <c r="B790" s="445">
        <f t="shared" si="11"/>
        <v>738</v>
      </c>
      <c r="C790" s="571"/>
      <c r="D790" s="572"/>
      <c r="E790" s="572"/>
      <c r="F790" s="572"/>
      <c r="G790" s="572"/>
      <c r="H790" s="572"/>
      <c r="I790" s="572"/>
      <c r="J790" s="572"/>
      <c r="K790" s="572"/>
      <c r="L790" s="573"/>
      <c r="M790" s="580"/>
      <c r="N790" s="580"/>
      <c r="O790" s="580"/>
      <c r="P790" s="580"/>
      <c r="Q790" s="580"/>
      <c r="R790" s="577"/>
      <c r="S790" s="578"/>
      <c r="T790" s="578"/>
      <c r="U790" s="578"/>
      <c r="V790" s="579"/>
      <c r="W790" s="74"/>
      <c r="X790" s="4"/>
      <c r="Y790" s="5"/>
    </row>
    <row r="791" spans="2:25" ht="33.950000000000003" customHeight="1">
      <c r="B791" s="445">
        <f t="shared" si="11"/>
        <v>739</v>
      </c>
      <c r="C791" s="571"/>
      <c r="D791" s="572"/>
      <c r="E791" s="572"/>
      <c r="F791" s="572"/>
      <c r="G791" s="572"/>
      <c r="H791" s="572"/>
      <c r="I791" s="572"/>
      <c r="J791" s="572"/>
      <c r="K791" s="572"/>
      <c r="L791" s="573"/>
      <c r="M791" s="580"/>
      <c r="N791" s="580"/>
      <c r="O791" s="580"/>
      <c r="P791" s="580"/>
      <c r="Q791" s="580"/>
      <c r="R791" s="577"/>
      <c r="S791" s="578"/>
      <c r="T791" s="578"/>
      <c r="U791" s="578"/>
      <c r="V791" s="579"/>
      <c r="W791" s="74"/>
      <c r="X791" s="4"/>
      <c r="Y791" s="5"/>
    </row>
    <row r="792" spans="2:25" ht="33.950000000000003" customHeight="1">
      <c r="B792" s="445">
        <f t="shared" si="11"/>
        <v>740</v>
      </c>
      <c r="C792" s="571"/>
      <c r="D792" s="572"/>
      <c r="E792" s="572"/>
      <c r="F792" s="572"/>
      <c r="G792" s="572"/>
      <c r="H792" s="572"/>
      <c r="I792" s="572"/>
      <c r="J792" s="572"/>
      <c r="K792" s="572"/>
      <c r="L792" s="573"/>
      <c r="M792" s="580"/>
      <c r="N792" s="580"/>
      <c r="O792" s="580"/>
      <c r="P792" s="580"/>
      <c r="Q792" s="580"/>
      <c r="R792" s="577"/>
      <c r="S792" s="578"/>
      <c r="T792" s="578"/>
      <c r="U792" s="578"/>
      <c r="V792" s="579"/>
      <c r="W792" s="74"/>
      <c r="X792" s="4"/>
      <c r="Y792" s="5"/>
    </row>
    <row r="793" spans="2:25" ht="33.950000000000003" customHeight="1">
      <c r="B793" s="445">
        <f t="shared" si="11"/>
        <v>741</v>
      </c>
      <c r="C793" s="571"/>
      <c r="D793" s="572"/>
      <c r="E793" s="572"/>
      <c r="F793" s="572"/>
      <c r="G793" s="572"/>
      <c r="H793" s="572"/>
      <c r="I793" s="572"/>
      <c r="J793" s="572"/>
      <c r="K793" s="572"/>
      <c r="L793" s="573"/>
      <c r="M793" s="580"/>
      <c r="N793" s="580"/>
      <c r="O793" s="580"/>
      <c r="P793" s="580"/>
      <c r="Q793" s="580"/>
      <c r="R793" s="577"/>
      <c r="S793" s="578"/>
      <c r="T793" s="578"/>
      <c r="U793" s="578"/>
      <c r="V793" s="579"/>
      <c r="W793" s="74"/>
      <c r="X793" s="4"/>
      <c r="Y793" s="5"/>
    </row>
    <row r="794" spans="2:25" ht="33.950000000000003" customHeight="1">
      <c r="B794" s="445">
        <f t="shared" si="11"/>
        <v>742</v>
      </c>
      <c r="C794" s="571"/>
      <c r="D794" s="572"/>
      <c r="E794" s="572"/>
      <c r="F794" s="572"/>
      <c r="G794" s="572"/>
      <c r="H794" s="572"/>
      <c r="I794" s="572"/>
      <c r="J794" s="572"/>
      <c r="K794" s="572"/>
      <c r="L794" s="573"/>
      <c r="M794" s="580"/>
      <c r="N794" s="580"/>
      <c r="O794" s="580"/>
      <c r="P794" s="580"/>
      <c r="Q794" s="580"/>
      <c r="R794" s="577"/>
      <c r="S794" s="578"/>
      <c r="T794" s="578"/>
      <c r="U794" s="578"/>
      <c r="V794" s="579"/>
      <c r="W794" s="74"/>
      <c r="X794" s="4"/>
      <c r="Y794" s="5"/>
    </row>
    <row r="795" spans="2:25" ht="33.950000000000003" customHeight="1">
      <c r="B795" s="445">
        <f t="shared" si="11"/>
        <v>743</v>
      </c>
      <c r="C795" s="571"/>
      <c r="D795" s="572"/>
      <c r="E795" s="572"/>
      <c r="F795" s="572"/>
      <c r="G795" s="572"/>
      <c r="H795" s="572"/>
      <c r="I795" s="572"/>
      <c r="J795" s="572"/>
      <c r="K795" s="572"/>
      <c r="L795" s="573"/>
      <c r="M795" s="580"/>
      <c r="N795" s="580"/>
      <c r="O795" s="580"/>
      <c r="P795" s="580"/>
      <c r="Q795" s="580"/>
      <c r="R795" s="577"/>
      <c r="S795" s="578"/>
      <c r="T795" s="578"/>
      <c r="U795" s="578"/>
      <c r="V795" s="579"/>
      <c r="W795" s="74"/>
      <c r="X795" s="4"/>
      <c r="Y795" s="5"/>
    </row>
    <row r="796" spans="2:25" ht="33.950000000000003" customHeight="1">
      <c r="B796" s="445">
        <f t="shared" si="11"/>
        <v>744</v>
      </c>
      <c r="C796" s="571"/>
      <c r="D796" s="572"/>
      <c r="E796" s="572"/>
      <c r="F796" s="572"/>
      <c r="G796" s="572"/>
      <c r="H796" s="572"/>
      <c r="I796" s="572"/>
      <c r="J796" s="572"/>
      <c r="K796" s="572"/>
      <c r="L796" s="573"/>
      <c r="M796" s="580"/>
      <c r="N796" s="580"/>
      <c r="O796" s="580"/>
      <c r="P796" s="580"/>
      <c r="Q796" s="580"/>
      <c r="R796" s="577"/>
      <c r="S796" s="578"/>
      <c r="T796" s="578"/>
      <c r="U796" s="578"/>
      <c r="V796" s="579"/>
      <c r="W796" s="74"/>
      <c r="X796" s="4"/>
      <c r="Y796" s="5"/>
    </row>
    <row r="797" spans="2:25" ht="33.950000000000003" customHeight="1">
      <c r="B797" s="445">
        <f t="shared" si="11"/>
        <v>745</v>
      </c>
      <c r="C797" s="571"/>
      <c r="D797" s="572"/>
      <c r="E797" s="572"/>
      <c r="F797" s="572"/>
      <c r="G797" s="572"/>
      <c r="H797" s="572"/>
      <c r="I797" s="572"/>
      <c r="J797" s="572"/>
      <c r="K797" s="572"/>
      <c r="L797" s="573"/>
      <c r="M797" s="580"/>
      <c r="N797" s="580"/>
      <c r="O797" s="580"/>
      <c r="P797" s="580"/>
      <c r="Q797" s="580"/>
      <c r="R797" s="577"/>
      <c r="S797" s="578"/>
      <c r="T797" s="578"/>
      <c r="U797" s="578"/>
      <c r="V797" s="579"/>
      <c r="W797" s="74"/>
      <c r="X797" s="4"/>
      <c r="Y797" s="5"/>
    </row>
    <row r="798" spans="2:25" ht="33.950000000000003" customHeight="1">
      <c r="B798" s="445">
        <f t="shared" si="11"/>
        <v>746</v>
      </c>
      <c r="C798" s="571"/>
      <c r="D798" s="572"/>
      <c r="E798" s="572"/>
      <c r="F798" s="572"/>
      <c r="G798" s="572"/>
      <c r="H798" s="572"/>
      <c r="I798" s="572"/>
      <c r="J798" s="572"/>
      <c r="K798" s="572"/>
      <c r="L798" s="573"/>
      <c r="M798" s="580"/>
      <c r="N798" s="580"/>
      <c r="O798" s="580"/>
      <c r="P798" s="580"/>
      <c r="Q798" s="580"/>
      <c r="R798" s="577"/>
      <c r="S798" s="578"/>
      <c r="T798" s="578"/>
      <c r="U798" s="578"/>
      <c r="V798" s="579"/>
      <c r="W798" s="74"/>
      <c r="X798" s="4"/>
      <c r="Y798" s="5"/>
    </row>
    <row r="799" spans="2:25" ht="33.950000000000003" customHeight="1">
      <c r="B799" s="445">
        <f t="shared" si="11"/>
        <v>747</v>
      </c>
      <c r="C799" s="571"/>
      <c r="D799" s="572"/>
      <c r="E799" s="572"/>
      <c r="F799" s="572"/>
      <c r="G799" s="572"/>
      <c r="H799" s="572"/>
      <c r="I799" s="572"/>
      <c r="J799" s="572"/>
      <c r="K799" s="572"/>
      <c r="L799" s="573"/>
      <c r="M799" s="580"/>
      <c r="N799" s="580"/>
      <c r="O799" s="580"/>
      <c r="P799" s="580"/>
      <c r="Q799" s="580"/>
      <c r="R799" s="577"/>
      <c r="S799" s="578"/>
      <c r="T799" s="578"/>
      <c r="U799" s="578"/>
      <c r="V799" s="579"/>
      <c r="W799" s="74"/>
      <c r="X799" s="4"/>
      <c r="Y799" s="5"/>
    </row>
    <row r="800" spans="2:25" ht="33.950000000000003" customHeight="1">
      <c r="B800" s="445">
        <f t="shared" si="11"/>
        <v>748</v>
      </c>
      <c r="C800" s="571"/>
      <c r="D800" s="572"/>
      <c r="E800" s="572"/>
      <c r="F800" s="572"/>
      <c r="G800" s="572"/>
      <c r="H800" s="572"/>
      <c r="I800" s="572"/>
      <c r="J800" s="572"/>
      <c r="K800" s="572"/>
      <c r="L800" s="573"/>
      <c r="M800" s="580"/>
      <c r="N800" s="580"/>
      <c r="O800" s="580"/>
      <c r="P800" s="580"/>
      <c r="Q800" s="580"/>
      <c r="R800" s="577"/>
      <c r="S800" s="578"/>
      <c r="T800" s="578"/>
      <c r="U800" s="578"/>
      <c r="V800" s="579"/>
      <c r="W800" s="74"/>
      <c r="X800" s="4"/>
      <c r="Y800" s="5"/>
    </row>
    <row r="801" spans="2:25" ht="33.950000000000003" customHeight="1">
      <c r="B801" s="445">
        <f t="shared" si="11"/>
        <v>749</v>
      </c>
      <c r="C801" s="571"/>
      <c r="D801" s="572"/>
      <c r="E801" s="572"/>
      <c r="F801" s="572"/>
      <c r="G801" s="572"/>
      <c r="H801" s="572"/>
      <c r="I801" s="572"/>
      <c r="J801" s="572"/>
      <c r="K801" s="572"/>
      <c r="L801" s="573"/>
      <c r="M801" s="580"/>
      <c r="N801" s="580"/>
      <c r="O801" s="580"/>
      <c r="P801" s="580"/>
      <c r="Q801" s="580"/>
      <c r="R801" s="577"/>
      <c r="S801" s="578"/>
      <c r="T801" s="578"/>
      <c r="U801" s="578"/>
      <c r="V801" s="579"/>
      <c r="W801" s="74"/>
      <c r="X801" s="4"/>
      <c r="Y801" s="5"/>
    </row>
    <row r="802" spans="2:25" ht="33.950000000000003" customHeight="1">
      <c r="B802" s="445">
        <f t="shared" si="11"/>
        <v>750</v>
      </c>
      <c r="C802" s="571"/>
      <c r="D802" s="572"/>
      <c r="E802" s="572"/>
      <c r="F802" s="572"/>
      <c r="G802" s="572"/>
      <c r="H802" s="572"/>
      <c r="I802" s="572"/>
      <c r="J802" s="572"/>
      <c r="K802" s="572"/>
      <c r="L802" s="573"/>
      <c r="M802" s="580"/>
      <c r="N802" s="580"/>
      <c r="O802" s="580"/>
      <c r="P802" s="580"/>
      <c r="Q802" s="580"/>
      <c r="R802" s="577"/>
      <c r="S802" s="578"/>
      <c r="T802" s="578"/>
      <c r="U802" s="578"/>
      <c r="V802" s="579"/>
      <c r="W802" s="74"/>
      <c r="X802" s="4"/>
      <c r="Y802" s="5"/>
    </row>
    <row r="803" spans="2:25" ht="33.950000000000003" customHeight="1">
      <c r="B803" s="445">
        <f t="shared" si="11"/>
        <v>751</v>
      </c>
      <c r="C803" s="571"/>
      <c r="D803" s="572"/>
      <c r="E803" s="572"/>
      <c r="F803" s="572"/>
      <c r="G803" s="572"/>
      <c r="H803" s="572"/>
      <c r="I803" s="572"/>
      <c r="J803" s="572"/>
      <c r="K803" s="572"/>
      <c r="L803" s="573"/>
      <c r="M803" s="580"/>
      <c r="N803" s="580"/>
      <c r="O803" s="580"/>
      <c r="P803" s="580"/>
      <c r="Q803" s="580"/>
      <c r="R803" s="577"/>
      <c r="S803" s="578"/>
      <c r="T803" s="578"/>
      <c r="U803" s="578"/>
      <c r="V803" s="579"/>
      <c r="W803" s="74"/>
      <c r="X803" s="4"/>
      <c r="Y803" s="5"/>
    </row>
    <row r="804" spans="2:25" ht="33.950000000000003" customHeight="1">
      <c r="B804" s="445">
        <f t="shared" si="11"/>
        <v>752</v>
      </c>
      <c r="C804" s="571"/>
      <c r="D804" s="572"/>
      <c r="E804" s="572"/>
      <c r="F804" s="572"/>
      <c r="G804" s="572"/>
      <c r="H804" s="572"/>
      <c r="I804" s="572"/>
      <c r="J804" s="572"/>
      <c r="K804" s="572"/>
      <c r="L804" s="573"/>
      <c r="M804" s="580"/>
      <c r="N804" s="580"/>
      <c r="O804" s="580"/>
      <c r="P804" s="580"/>
      <c r="Q804" s="580"/>
      <c r="R804" s="577"/>
      <c r="S804" s="578"/>
      <c r="T804" s="578"/>
      <c r="U804" s="578"/>
      <c r="V804" s="579"/>
      <c r="W804" s="74"/>
      <c r="X804" s="4"/>
      <c r="Y804" s="5"/>
    </row>
    <row r="805" spans="2:25" ht="33.950000000000003" customHeight="1">
      <c r="B805" s="445">
        <f t="shared" si="11"/>
        <v>753</v>
      </c>
      <c r="C805" s="571"/>
      <c r="D805" s="572"/>
      <c r="E805" s="572"/>
      <c r="F805" s="572"/>
      <c r="G805" s="572"/>
      <c r="H805" s="572"/>
      <c r="I805" s="572"/>
      <c r="J805" s="572"/>
      <c r="K805" s="572"/>
      <c r="L805" s="573"/>
      <c r="M805" s="580"/>
      <c r="N805" s="580"/>
      <c r="O805" s="580"/>
      <c r="P805" s="580"/>
      <c r="Q805" s="580"/>
      <c r="R805" s="577"/>
      <c r="S805" s="578"/>
      <c r="T805" s="578"/>
      <c r="U805" s="578"/>
      <c r="V805" s="579"/>
      <c r="W805" s="74"/>
      <c r="X805" s="4"/>
      <c r="Y805" s="5"/>
    </row>
    <row r="806" spans="2:25" ht="33.950000000000003" customHeight="1">
      <c r="B806" s="445">
        <f t="shared" si="11"/>
        <v>754</v>
      </c>
      <c r="C806" s="571"/>
      <c r="D806" s="572"/>
      <c r="E806" s="572"/>
      <c r="F806" s="572"/>
      <c r="G806" s="572"/>
      <c r="H806" s="572"/>
      <c r="I806" s="572"/>
      <c r="J806" s="572"/>
      <c r="K806" s="572"/>
      <c r="L806" s="573"/>
      <c r="M806" s="580"/>
      <c r="N806" s="580"/>
      <c r="O806" s="580"/>
      <c r="P806" s="580"/>
      <c r="Q806" s="580"/>
      <c r="R806" s="577"/>
      <c r="S806" s="578"/>
      <c r="T806" s="578"/>
      <c r="U806" s="578"/>
      <c r="V806" s="579"/>
      <c r="W806" s="74"/>
      <c r="X806" s="4"/>
      <c r="Y806" s="5"/>
    </row>
    <row r="807" spans="2:25" ht="33.950000000000003" customHeight="1">
      <c r="B807" s="445">
        <f t="shared" si="11"/>
        <v>755</v>
      </c>
      <c r="C807" s="571"/>
      <c r="D807" s="572"/>
      <c r="E807" s="572"/>
      <c r="F807" s="572"/>
      <c r="G807" s="572"/>
      <c r="H807" s="572"/>
      <c r="I807" s="572"/>
      <c r="J807" s="572"/>
      <c r="K807" s="572"/>
      <c r="L807" s="573"/>
      <c r="M807" s="580"/>
      <c r="N807" s="580"/>
      <c r="O807" s="580"/>
      <c r="P807" s="580"/>
      <c r="Q807" s="580"/>
      <c r="R807" s="577"/>
      <c r="S807" s="578"/>
      <c r="T807" s="578"/>
      <c r="U807" s="578"/>
      <c r="V807" s="579"/>
      <c r="W807" s="74"/>
      <c r="X807" s="4"/>
      <c r="Y807" s="5"/>
    </row>
    <row r="808" spans="2:25" ht="33.950000000000003" customHeight="1">
      <c r="B808" s="445">
        <f t="shared" si="11"/>
        <v>756</v>
      </c>
      <c r="C808" s="571"/>
      <c r="D808" s="572"/>
      <c r="E808" s="572"/>
      <c r="F808" s="572"/>
      <c r="G808" s="572"/>
      <c r="H808" s="572"/>
      <c r="I808" s="572"/>
      <c r="J808" s="572"/>
      <c r="K808" s="572"/>
      <c r="L808" s="573"/>
      <c r="M808" s="580"/>
      <c r="N808" s="580"/>
      <c r="O808" s="580"/>
      <c r="P808" s="580"/>
      <c r="Q808" s="580"/>
      <c r="R808" s="577"/>
      <c r="S808" s="578"/>
      <c r="T808" s="578"/>
      <c r="U808" s="578"/>
      <c r="V808" s="579"/>
      <c r="W808" s="74"/>
      <c r="X808" s="4"/>
      <c r="Y808" s="5"/>
    </row>
    <row r="809" spans="2:25" ht="33.950000000000003" customHeight="1">
      <c r="B809" s="445">
        <f t="shared" si="11"/>
        <v>757</v>
      </c>
      <c r="C809" s="571"/>
      <c r="D809" s="572"/>
      <c r="E809" s="572"/>
      <c r="F809" s="572"/>
      <c r="G809" s="572"/>
      <c r="H809" s="572"/>
      <c r="I809" s="572"/>
      <c r="J809" s="572"/>
      <c r="K809" s="572"/>
      <c r="L809" s="573"/>
      <c r="M809" s="580"/>
      <c r="N809" s="580"/>
      <c r="O809" s="580"/>
      <c r="P809" s="580"/>
      <c r="Q809" s="580"/>
      <c r="R809" s="577"/>
      <c r="S809" s="578"/>
      <c r="T809" s="578"/>
      <c r="U809" s="578"/>
      <c r="V809" s="579"/>
      <c r="W809" s="74"/>
      <c r="X809" s="4"/>
      <c r="Y809" s="5"/>
    </row>
    <row r="810" spans="2:25" ht="33.950000000000003" customHeight="1">
      <c r="B810" s="445">
        <f t="shared" si="11"/>
        <v>758</v>
      </c>
      <c r="C810" s="571"/>
      <c r="D810" s="572"/>
      <c r="E810" s="572"/>
      <c r="F810" s="572"/>
      <c r="G810" s="572"/>
      <c r="H810" s="572"/>
      <c r="I810" s="572"/>
      <c r="J810" s="572"/>
      <c r="K810" s="572"/>
      <c r="L810" s="573"/>
      <c r="M810" s="580"/>
      <c r="N810" s="580"/>
      <c r="O810" s="580"/>
      <c r="P810" s="580"/>
      <c r="Q810" s="580"/>
      <c r="R810" s="577"/>
      <c r="S810" s="578"/>
      <c r="T810" s="578"/>
      <c r="U810" s="578"/>
      <c r="V810" s="579"/>
      <c r="W810" s="74"/>
      <c r="X810" s="4"/>
      <c r="Y810" s="5"/>
    </row>
    <row r="811" spans="2:25" ht="33.950000000000003" customHeight="1">
      <c r="B811" s="445">
        <f t="shared" si="11"/>
        <v>759</v>
      </c>
      <c r="C811" s="571"/>
      <c r="D811" s="572"/>
      <c r="E811" s="572"/>
      <c r="F811" s="572"/>
      <c r="G811" s="572"/>
      <c r="H811" s="572"/>
      <c r="I811" s="572"/>
      <c r="J811" s="572"/>
      <c r="K811" s="572"/>
      <c r="L811" s="573"/>
      <c r="M811" s="580"/>
      <c r="N811" s="580"/>
      <c r="O811" s="580"/>
      <c r="P811" s="580"/>
      <c r="Q811" s="580"/>
      <c r="R811" s="577"/>
      <c r="S811" s="578"/>
      <c r="T811" s="578"/>
      <c r="U811" s="578"/>
      <c r="V811" s="579"/>
      <c r="W811" s="74"/>
      <c r="X811" s="4"/>
      <c r="Y811" s="5"/>
    </row>
    <row r="812" spans="2:25" ht="33.950000000000003" customHeight="1">
      <c r="B812" s="445">
        <f t="shared" si="11"/>
        <v>760</v>
      </c>
      <c r="C812" s="571"/>
      <c r="D812" s="572"/>
      <c r="E812" s="572"/>
      <c r="F812" s="572"/>
      <c r="G812" s="572"/>
      <c r="H812" s="572"/>
      <c r="I812" s="572"/>
      <c r="J812" s="572"/>
      <c r="K812" s="572"/>
      <c r="L812" s="573"/>
      <c r="M812" s="580"/>
      <c r="N812" s="580"/>
      <c r="O812" s="580"/>
      <c r="P812" s="580"/>
      <c r="Q812" s="580"/>
      <c r="R812" s="577"/>
      <c r="S812" s="578"/>
      <c r="T812" s="578"/>
      <c r="U812" s="578"/>
      <c r="V812" s="579"/>
      <c r="W812" s="74"/>
      <c r="X812" s="4"/>
      <c r="Y812" s="5"/>
    </row>
    <row r="813" spans="2:25" ht="33.950000000000003" customHeight="1">
      <c r="B813" s="445">
        <f t="shared" si="11"/>
        <v>761</v>
      </c>
      <c r="C813" s="571"/>
      <c r="D813" s="572"/>
      <c r="E813" s="572"/>
      <c r="F813" s="572"/>
      <c r="G813" s="572"/>
      <c r="H813" s="572"/>
      <c r="I813" s="572"/>
      <c r="J813" s="572"/>
      <c r="K813" s="572"/>
      <c r="L813" s="573"/>
      <c r="M813" s="580"/>
      <c r="N813" s="580"/>
      <c r="O813" s="580"/>
      <c r="P813" s="580"/>
      <c r="Q813" s="580"/>
      <c r="R813" s="577"/>
      <c r="S813" s="578"/>
      <c r="T813" s="578"/>
      <c r="U813" s="578"/>
      <c r="V813" s="579"/>
      <c r="W813" s="74"/>
      <c r="X813" s="4"/>
      <c r="Y813" s="5"/>
    </row>
    <row r="814" spans="2:25" ht="33.950000000000003" customHeight="1">
      <c r="B814" s="445">
        <f t="shared" si="11"/>
        <v>762</v>
      </c>
      <c r="C814" s="571"/>
      <c r="D814" s="572"/>
      <c r="E814" s="572"/>
      <c r="F814" s="572"/>
      <c r="G814" s="572"/>
      <c r="H814" s="572"/>
      <c r="I814" s="572"/>
      <c r="J814" s="572"/>
      <c r="K814" s="572"/>
      <c r="L814" s="573"/>
      <c r="M814" s="580"/>
      <c r="N814" s="580"/>
      <c r="O814" s="580"/>
      <c r="P814" s="580"/>
      <c r="Q814" s="580"/>
      <c r="R814" s="577"/>
      <c r="S814" s="578"/>
      <c r="T814" s="578"/>
      <c r="U814" s="578"/>
      <c r="V814" s="579"/>
      <c r="W814" s="74"/>
      <c r="X814" s="4"/>
      <c r="Y814" s="5"/>
    </row>
    <row r="815" spans="2:25" ht="33.950000000000003" customHeight="1">
      <c r="B815" s="445">
        <f t="shared" si="11"/>
        <v>763</v>
      </c>
      <c r="C815" s="571"/>
      <c r="D815" s="572"/>
      <c r="E815" s="572"/>
      <c r="F815" s="572"/>
      <c r="G815" s="572"/>
      <c r="H815" s="572"/>
      <c r="I815" s="572"/>
      <c r="J815" s="572"/>
      <c r="K815" s="572"/>
      <c r="L815" s="573"/>
      <c r="M815" s="580"/>
      <c r="N815" s="580"/>
      <c r="O815" s="580"/>
      <c r="P815" s="580"/>
      <c r="Q815" s="580"/>
      <c r="R815" s="577"/>
      <c r="S815" s="578"/>
      <c r="T815" s="578"/>
      <c r="U815" s="578"/>
      <c r="V815" s="579"/>
      <c r="W815" s="74"/>
      <c r="X815" s="4"/>
      <c r="Y815" s="5"/>
    </row>
    <row r="816" spans="2:25" ht="33.950000000000003" customHeight="1">
      <c r="B816" s="445">
        <f t="shared" si="11"/>
        <v>764</v>
      </c>
      <c r="C816" s="571"/>
      <c r="D816" s="572"/>
      <c r="E816" s="572"/>
      <c r="F816" s="572"/>
      <c r="G816" s="572"/>
      <c r="H816" s="572"/>
      <c r="I816" s="572"/>
      <c r="J816" s="572"/>
      <c r="K816" s="572"/>
      <c r="L816" s="573"/>
      <c r="M816" s="580"/>
      <c r="N816" s="580"/>
      <c r="O816" s="580"/>
      <c r="P816" s="580"/>
      <c r="Q816" s="580"/>
      <c r="R816" s="577"/>
      <c r="S816" s="578"/>
      <c r="T816" s="578"/>
      <c r="U816" s="578"/>
      <c r="V816" s="579"/>
      <c r="W816" s="74"/>
      <c r="X816" s="4"/>
      <c r="Y816" s="5"/>
    </row>
    <row r="817" spans="2:25" ht="33.950000000000003" customHeight="1">
      <c r="B817" s="445">
        <f t="shared" si="11"/>
        <v>765</v>
      </c>
      <c r="C817" s="571"/>
      <c r="D817" s="572"/>
      <c r="E817" s="572"/>
      <c r="F817" s="572"/>
      <c r="G817" s="572"/>
      <c r="H817" s="572"/>
      <c r="I817" s="572"/>
      <c r="J817" s="572"/>
      <c r="K817" s="572"/>
      <c r="L817" s="573"/>
      <c r="M817" s="580"/>
      <c r="N817" s="580"/>
      <c r="O817" s="580"/>
      <c r="P817" s="580"/>
      <c r="Q817" s="580"/>
      <c r="R817" s="577"/>
      <c r="S817" s="578"/>
      <c r="T817" s="578"/>
      <c r="U817" s="578"/>
      <c r="V817" s="579"/>
      <c r="W817" s="74"/>
      <c r="X817" s="4"/>
      <c r="Y817" s="5"/>
    </row>
    <row r="818" spans="2:25" ht="33.950000000000003" customHeight="1">
      <c r="B818" s="445">
        <f t="shared" si="11"/>
        <v>766</v>
      </c>
      <c r="C818" s="571"/>
      <c r="D818" s="572"/>
      <c r="E818" s="572"/>
      <c r="F818" s="572"/>
      <c r="G818" s="572"/>
      <c r="H818" s="572"/>
      <c r="I818" s="572"/>
      <c r="J818" s="572"/>
      <c r="K818" s="572"/>
      <c r="L818" s="573"/>
      <c r="M818" s="580"/>
      <c r="N818" s="580"/>
      <c r="O818" s="580"/>
      <c r="P818" s="580"/>
      <c r="Q818" s="580"/>
      <c r="R818" s="577"/>
      <c r="S818" s="578"/>
      <c r="T818" s="578"/>
      <c r="U818" s="578"/>
      <c r="V818" s="579"/>
      <c r="W818" s="74"/>
      <c r="X818" s="4"/>
      <c r="Y818" s="5"/>
    </row>
    <row r="819" spans="2:25" ht="33.950000000000003" customHeight="1">
      <c r="B819" s="445">
        <f t="shared" si="11"/>
        <v>767</v>
      </c>
      <c r="C819" s="571"/>
      <c r="D819" s="572"/>
      <c r="E819" s="572"/>
      <c r="F819" s="572"/>
      <c r="G819" s="572"/>
      <c r="H819" s="572"/>
      <c r="I819" s="572"/>
      <c r="J819" s="572"/>
      <c r="K819" s="572"/>
      <c r="L819" s="573"/>
      <c r="M819" s="580"/>
      <c r="N819" s="580"/>
      <c r="O819" s="580"/>
      <c r="P819" s="580"/>
      <c r="Q819" s="580"/>
      <c r="R819" s="577"/>
      <c r="S819" s="578"/>
      <c r="T819" s="578"/>
      <c r="U819" s="578"/>
      <c r="V819" s="579"/>
      <c r="W819" s="74"/>
      <c r="X819" s="4"/>
      <c r="Y819" s="5"/>
    </row>
    <row r="820" spans="2:25" ht="33.950000000000003" customHeight="1">
      <c r="B820" s="445">
        <f t="shared" si="11"/>
        <v>768</v>
      </c>
      <c r="C820" s="571"/>
      <c r="D820" s="572"/>
      <c r="E820" s="572"/>
      <c r="F820" s="572"/>
      <c r="G820" s="572"/>
      <c r="H820" s="572"/>
      <c r="I820" s="572"/>
      <c r="J820" s="572"/>
      <c r="K820" s="572"/>
      <c r="L820" s="573"/>
      <c r="M820" s="580"/>
      <c r="N820" s="580"/>
      <c r="O820" s="580"/>
      <c r="P820" s="580"/>
      <c r="Q820" s="580"/>
      <c r="R820" s="577"/>
      <c r="S820" s="578"/>
      <c r="T820" s="578"/>
      <c r="U820" s="578"/>
      <c r="V820" s="579"/>
      <c r="W820" s="74"/>
      <c r="X820" s="4"/>
      <c r="Y820" s="5"/>
    </row>
    <row r="821" spans="2:25" ht="33.950000000000003" customHeight="1">
      <c r="B821" s="445">
        <f t="shared" si="11"/>
        <v>769</v>
      </c>
      <c r="C821" s="571"/>
      <c r="D821" s="572"/>
      <c r="E821" s="572"/>
      <c r="F821" s="572"/>
      <c r="G821" s="572"/>
      <c r="H821" s="572"/>
      <c r="I821" s="572"/>
      <c r="J821" s="572"/>
      <c r="K821" s="572"/>
      <c r="L821" s="573"/>
      <c r="M821" s="580"/>
      <c r="N821" s="580"/>
      <c r="O821" s="580"/>
      <c r="P821" s="580"/>
      <c r="Q821" s="580"/>
      <c r="R821" s="577"/>
      <c r="S821" s="578"/>
      <c r="T821" s="578"/>
      <c r="U821" s="578"/>
      <c r="V821" s="579"/>
      <c r="W821" s="74"/>
      <c r="X821" s="4"/>
      <c r="Y821" s="5"/>
    </row>
    <row r="822" spans="2:25" ht="33.950000000000003" customHeight="1">
      <c r="B822" s="445">
        <f t="shared" si="11"/>
        <v>770</v>
      </c>
      <c r="C822" s="571"/>
      <c r="D822" s="572"/>
      <c r="E822" s="572"/>
      <c r="F822" s="572"/>
      <c r="G822" s="572"/>
      <c r="H822" s="572"/>
      <c r="I822" s="572"/>
      <c r="J822" s="572"/>
      <c r="K822" s="572"/>
      <c r="L822" s="573"/>
      <c r="M822" s="580"/>
      <c r="N822" s="580"/>
      <c r="O822" s="580"/>
      <c r="P822" s="580"/>
      <c r="Q822" s="580"/>
      <c r="R822" s="577"/>
      <c r="S822" s="578"/>
      <c r="T822" s="578"/>
      <c r="U822" s="578"/>
      <c r="V822" s="579"/>
      <c r="W822" s="74"/>
      <c r="X822" s="4"/>
      <c r="Y822" s="5"/>
    </row>
    <row r="823" spans="2:25" ht="33.950000000000003" customHeight="1">
      <c r="B823" s="445">
        <f t="shared" ref="B823:B886" si="12">B822+1</f>
        <v>771</v>
      </c>
      <c r="C823" s="571"/>
      <c r="D823" s="572"/>
      <c r="E823" s="572"/>
      <c r="F823" s="572"/>
      <c r="G823" s="572"/>
      <c r="H823" s="572"/>
      <c r="I823" s="572"/>
      <c r="J823" s="572"/>
      <c r="K823" s="572"/>
      <c r="L823" s="573"/>
      <c r="M823" s="580"/>
      <c r="N823" s="580"/>
      <c r="O823" s="580"/>
      <c r="P823" s="580"/>
      <c r="Q823" s="580"/>
      <c r="R823" s="577"/>
      <c r="S823" s="578"/>
      <c r="T823" s="578"/>
      <c r="U823" s="578"/>
      <c r="V823" s="579"/>
      <c r="W823" s="74"/>
      <c r="X823" s="4"/>
      <c r="Y823" s="5"/>
    </row>
    <row r="824" spans="2:25" ht="33.950000000000003" customHeight="1">
      <c r="B824" s="445">
        <f t="shared" si="12"/>
        <v>772</v>
      </c>
      <c r="C824" s="571"/>
      <c r="D824" s="572"/>
      <c r="E824" s="572"/>
      <c r="F824" s="572"/>
      <c r="G824" s="572"/>
      <c r="H824" s="572"/>
      <c r="I824" s="572"/>
      <c r="J824" s="572"/>
      <c r="K824" s="572"/>
      <c r="L824" s="573"/>
      <c r="M824" s="580"/>
      <c r="N824" s="580"/>
      <c r="O824" s="580"/>
      <c r="P824" s="580"/>
      <c r="Q824" s="580"/>
      <c r="R824" s="577"/>
      <c r="S824" s="578"/>
      <c r="T824" s="578"/>
      <c r="U824" s="578"/>
      <c r="V824" s="579"/>
      <c r="W824" s="74"/>
      <c r="X824" s="4"/>
      <c r="Y824" s="5"/>
    </row>
    <row r="825" spans="2:25" ht="33.950000000000003" customHeight="1">
      <c r="B825" s="445">
        <f t="shared" si="12"/>
        <v>773</v>
      </c>
      <c r="C825" s="571"/>
      <c r="D825" s="572"/>
      <c r="E825" s="572"/>
      <c r="F825" s="572"/>
      <c r="G825" s="572"/>
      <c r="H825" s="572"/>
      <c r="I825" s="572"/>
      <c r="J825" s="572"/>
      <c r="K825" s="572"/>
      <c r="L825" s="573"/>
      <c r="M825" s="580"/>
      <c r="N825" s="580"/>
      <c r="O825" s="580"/>
      <c r="P825" s="580"/>
      <c r="Q825" s="580"/>
      <c r="R825" s="577"/>
      <c r="S825" s="578"/>
      <c r="T825" s="578"/>
      <c r="U825" s="578"/>
      <c r="V825" s="579"/>
      <c r="W825" s="74"/>
      <c r="X825" s="4"/>
      <c r="Y825" s="5"/>
    </row>
    <row r="826" spans="2:25" ht="33.950000000000003" customHeight="1">
      <c r="B826" s="445">
        <f t="shared" si="12"/>
        <v>774</v>
      </c>
      <c r="C826" s="571"/>
      <c r="D826" s="572"/>
      <c r="E826" s="572"/>
      <c r="F826" s="572"/>
      <c r="G826" s="572"/>
      <c r="H826" s="572"/>
      <c r="I826" s="572"/>
      <c r="J826" s="572"/>
      <c r="K826" s="572"/>
      <c r="L826" s="573"/>
      <c r="M826" s="580"/>
      <c r="N826" s="580"/>
      <c r="O826" s="580"/>
      <c r="P826" s="580"/>
      <c r="Q826" s="580"/>
      <c r="R826" s="577"/>
      <c r="S826" s="578"/>
      <c r="T826" s="578"/>
      <c r="U826" s="578"/>
      <c r="V826" s="579"/>
      <c r="W826" s="74"/>
      <c r="X826" s="4"/>
      <c r="Y826" s="5"/>
    </row>
    <row r="827" spans="2:25" ht="33.950000000000003" customHeight="1">
      <c r="B827" s="445">
        <f t="shared" si="12"/>
        <v>775</v>
      </c>
      <c r="C827" s="571"/>
      <c r="D827" s="572"/>
      <c r="E827" s="572"/>
      <c r="F827" s="572"/>
      <c r="G827" s="572"/>
      <c r="H827" s="572"/>
      <c r="I827" s="572"/>
      <c r="J827" s="572"/>
      <c r="K827" s="572"/>
      <c r="L827" s="573"/>
      <c r="M827" s="580"/>
      <c r="N827" s="580"/>
      <c r="O827" s="580"/>
      <c r="P827" s="580"/>
      <c r="Q827" s="580"/>
      <c r="R827" s="577"/>
      <c r="S827" s="578"/>
      <c r="T827" s="578"/>
      <c r="U827" s="578"/>
      <c r="V827" s="579"/>
      <c r="W827" s="74"/>
      <c r="X827" s="4"/>
      <c r="Y827" s="5"/>
    </row>
    <row r="828" spans="2:25" ht="33.950000000000003" customHeight="1">
      <c r="B828" s="445">
        <f t="shared" si="12"/>
        <v>776</v>
      </c>
      <c r="C828" s="571"/>
      <c r="D828" s="572"/>
      <c r="E828" s="572"/>
      <c r="F828" s="572"/>
      <c r="G828" s="572"/>
      <c r="H828" s="572"/>
      <c r="I828" s="572"/>
      <c r="J828" s="572"/>
      <c r="K828" s="572"/>
      <c r="L828" s="573"/>
      <c r="M828" s="580"/>
      <c r="N828" s="580"/>
      <c r="O828" s="580"/>
      <c r="P828" s="580"/>
      <c r="Q828" s="580"/>
      <c r="R828" s="577"/>
      <c r="S828" s="578"/>
      <c r="T828" s="578"/>
      <c r="U828" s="578"/>
      <c r="V828" s="579"/>
      <c r="W828" s="74"/>
      <c r="X828" s="4"/>
      <c r="Y828" s="5"/>
    </row>
    <row r="829" spans="2:25" ht="33.950000000000003" customHeight="1">
      <c r="B829" s="445">
        <f t="shared" si="12"/>
        <v>777</v>
      </c>
      <c r="C829" s="571"/>
      <c r="D829" s="572"/>
      <c r="E829" s="572"/>
      <c r="F829" s="572"/>
      <c r="G829" s="572"/>
      <c r="H829" s="572"/>
      <c r="I829" s="572"/>
      <c r="J829" s="572"/>
      <c r="K829" s="572"/>
      <c r="L829" s="573"/>
      <c r="M829" s="580"/>
      <c r="N829" s="580"/>
      <c r="O829" s="580"/>
      <c r="P829" s="580"/>
      <c r="Q829" s="580"/>
      <c r="R829" s="577"/>
      <c r="S829" s="578"/>
      <c r="T829" s="578"/>
      <c r="U829" s="578"/>
      <c r="V829" s="579"/>
      <c r="W829" s="74"/>
      <c r="X829" s="4"/>
      <c r="Y829" s="5"/>
    </row>
    <row r="830" spans="2:25" ht="33.950000000000003" customHeight="1">
      <c r="B830" s="445">
        <f t="shared" si="12"/>
        <v>778</v>
      </c>
      <c r="C830" s="571"/>
      <c r="D830" s="572"/>
      <c r="E830" s="572"/>
      <c r="F830" s="572"/>
      <c r="G830" s="572"/>
      <c r="H830" s="572"/>
      <c r="I830" s="572"/>
      <c r="J830" s="572"/>
      <c r="K830" s="572"/>
      <c r="L830" s="573"/>
      <c r="M830" s="580"/>
      <c r="N830" s="580"/>
      <c r="O830" s="580"/>
      <c r="P830" s="580"/>
      <c r="Q830" s="580"/>
      <c r="R830" s="577"/>
      <c r="S830" s="578"/>
      <c r="T830" s="578"/>
      <c r="U830" s="578"/>
      <c r="V830" s="579"/>
      <c r="W830" s="74"/>
      <c r="X830" s="4"/>
      <c r="Y830" s="5"/>
    </row>
    <row r="831" spans="2:25" ht="33.950000000000003" customHeight="1">
      <c r="B831" s="445">
        <f t="shared" si="12"/>
        <v>779</v>
      </c>
      <c r="C831" s="571"/>
      <c r="D831" s="572"/>
      <c r="E831" s="572"/>
      <c r="F831" s="572"/>
      <c r="G831" s="572"/>
      <c r="H831" s="572"/>
      <c r="I831" s="572"/>
      <c r="J831" s="572"/>
      <c r="K831" s="572"/>
      <c r="L831" s="573"/>
      <c r="M831" s="580"/>
      <c r="N831" s="580"/>
      <c r="O831" s="580"/>
      <c r="P831" s="580"/>
      <c r="Q831" s="580"/>
      <c r="R831" s="577"/>
      <c r="S831" s="578"/>
      <c r="T831" s="578"/>
      <c r="U831" s="578"/>
      <c r="V831" s="579"/>
      <c r="W831" s="74"/>
      <c r="X831" s="4"/>
      <c r="Y831" s="5"/>
    </row>
    <row r="832" spans="2:25" ht="33.950000000000003" customHeight="1">
      <c r="B832" s="445">
        <f t="shared" si="12"/>
        <v>780</v>
      </c>
      <c r="C832" s="571"/>
      <c r="D832" s="572"/>
      <c r="E832" s="572"/>
      <c r="F832" s="572"/>
      <c r="G832" s="572"/>
      <c r="H832" s="572"/>
      <c r="I832" s="572"/>
      <c r="J832" s="572"/>
      <c r="K832" s="572"/>
      <c r="L832" s="573"/>
      <c r="M832" s="580"/>
      <c r="N832" s="580"/>
      <c r="O832" s="580"/>
      <c r="P832" s="580"/>
      <c r="Q832" s="580"/>
      <c r="R832" s="577"/>
      <c r="S832" s="578"/>
      <c r="T832" s="578"/>
      <c r="U832" s="578"/>
      <c r="V832" s="579"/>
      <c r="W832" s="74"/>
      <c r="X832" s="4"/>
      <c r="Y832" s="5"/>
    </row>
    <row r="833" spans="2:25" ht="33.950000000000003" customHeight="1">
      <c r="B833" s="445">
        <f t="shared" si="12"/>
        <v>781</v>
      </c>
      <c r="C833" s="571"/>
      <c r="D833" s="572"/>
      <c r="E833" s="572"/>
      <c r="F833" s="572"/>
      <c r="G833" s="572"/>
      <c r="H833" s="572"/>
      <c r="I833" s="572"/>
      <c r="J833" s="572"/>
      <c r="K833" s="572"/>
      <c r="L833" s="573"/>
      <c r="M833" s="580"/>
      <c r="N833" s="580"/>
      <c r="O833" s="580"/>
      <c r="P833" s="580"/>
      <c r="Q833" s="580"/>
      <c r="R833" s="577"/>
      <c r="S833" s="578"/>
      <c r="T833" s="578"/>
      <c r="U833" s="578"/>
      <c r="V833" s="579"/>
      <c r="W833" s="74"/>
      <c r="X833" s="4"/>
      <c r="Y833" s="5"/>
    </row>
    <row r="834" spans="2:25" ht="33.950000000000003" customHeight="1">
      <c r="B834" s="445">
        <f t="shared" si="12"/>
        <v>782</v>
      </c>
      <c r="C834" s="571"/>
      <c r="D834" s="572"/>
      <c r="E834" s="572"/>
      <c r="F834" s="572"/>
      <c r="G834" s="572"/>
      <c r="H834" s="572"/>
      <c r="I834" s="572"/>
      <c r="J834" s="572"/>
      <c r="K834" s="572"/>
      <c r="L834" s="573"/>
      <c r="M834" s="580"/>
      <c r="N834" s="580"/>
      <c r="O834" s="580"/>
      <c r="P834" s="580"/>
      <c r="Q834" s="580"/>
      <c r="R834" s="577"/>
      <c r="S834" s="578"/>
      <c r="T834" s="578"/>
      <c r="U834" s="578"/>
      <c r="V834" s="579"/>
      <c r="W834" s="74"/>
      <c r="X834" s="4"/>
      <c r="Y834" s="5"/>
    </row>
    <row r="835" spans="2:25" ht="33.950000000000003" customHeight="1">
      <c r="B835" s="445">
        <f t="shared" si="12"/>
        <v>783</v>
      </c>
      <c r="C835" s="571"/>
      <c r="D835" s="572"/>
      <c r="E835" s="572"/>
      <c r="F835" s="572"/>
      <c r="G835" s="572"/>
      <c r="H835" s="572"/>
      <c r="I835" s="572"/>
      <c r="J835" s="572"/>
      <c r="K835" s="572"/>
      <c r="L835" s="573"/>
      <c r="M835" s="580"/>
      <c r="N835" s="580"/>
      <c r="O835" s="580"/>
      <c r="P835" s="580"/>
      <c r="Q835" s="580"/>
      <c r="R835" s="577"/>
      <c r="S835" s="578"/>
      <c r="T835" s="578"/>
      <c r="U835" s="578"/>
      <c r="V835" s="579"/>
      <c r="W835" s="74"/>
      <c r="X835" s="4"/>
      <c r="Y835" s="5"/>
    </row>
    <row r="836" spans="2:25" ht="33.950000000000003" customHeight="1">
      <c r="B836" s="445">
        <f t="shared" si="12"/>
        <v>784</v>
      </c>
      <c r="C836" s="571"/>
      <c r="D836" s="572"/>
      <c r="E836" s="572"/>
      <c r="F836" s="572"/>
      <c r="G836" s="572"/>
      <c r="H836" s="572"/>
      <c r="I836" s="572"/>
      <c r="J836" s="572"/>
      <c r="K836" s="572"/>
      <c r="L836" s="573"/>
      <c r="M836" s="580"/>
      <c r="N836" s="580"/>
      <c r="O836" s="580"/>
      <c r="P836" s="580"/>
      <c r="Q836" s="580"/>
      <c r="R836" s="577"/>
      <c r="S836" s="578"/>
      <c r="T836" s="578"/>
      <c r="U836" s="578"/>
      <c r="V836" s="579"/>
      <c r="W836" s="74"/>
      <c r="X836" s="4"/>
      <c r="Y836" s="5"/>
    </row>
    <row r="837" spans="2:25" ht="33.950000000000003" customHeight="1">
      <c r="B837" s="445">
        <f t="shared" si="12"/>
        <v>785</v>
      </c>
      <c r="C837" s="571"/>
      <c r="D837" s="572"/>
      <c r="E837" s="572"/>
      <c r="F837" s="572"/>
      <c r="G837" s="572"/>
      <c r="H837" s="572"/>
      <c r="I837" s="572"/>
      <c r="J837" s="572"/>
      <c r="K837" s="572"/>
      <c r="L837" s="573"/>
      <c r="M837" s="580"/>
      <c r="N837" s="580"/>
      <c r="O837" s="580"/>
      <c r="P837" s="580"/>
      <c r="Q837" s="580"/>
      <c r="R837" s="577"/>
      <c r="S837" s="578"/>
      <c r="T837" s="578"/>
      <c r="U837" s="578"/>
      <c r="V837" s="579"/>
      <c r="W837" s="74"/>
      <c r="X837" s="4"/>
      <c r="Y837" s="5"/>
    </row>
    <row r="838" spans="2:25" ht="33.950000000000003" customHeight="1">
      <c r="B838" s="445">
        <f t="shared" si="12"/>
        <v>786</v>
      </c>
      <c r="C838" s="571"/>
      <c r="D838" s="572"/>
      <c r="E838" s="572"/>
      <c r="F838" s="572"/>
      <c r="G838" s="572"/>
      <c r="H838" s="572"/>
      <c r="I838" s="572"/>
      <c r="J838" s="572"/>
      <c r="K838" s="572"/>
      <c r="L838" s="573"/>
      <c r="M838" s="580"/>
      <c r="N838" s="580"/>
      <c r="O838" s="580"/>
      <c r="P838" s="580"/>
      <c r="Q838" s="580"/>
      <c r="R838" s="577"/>
      <c r="S838" s="578"/>
      <c r="T838" s="578"/>
      <c r="U838" s="578"/>
      <c r="V838" s="579"/>
      <c r="W838" s="74"/>
      <c r="X838" s="4"/>
      <c r="Y838" s="5"/>
    </row>
    <row r="839" spans="2:25" ht="33.950000000000003" customHeight="1">
      <c r="B839" s="445">
        <f t="shared" si="12"/>
        <v>787</v>
      </c>
      <c r="C839" s="571"/>
      <c r="D839" s="572"/>
      <c r="E839" s="572"/>
      <c r="F839" s="572"/>
      <c r="G839" s="572"/>
      <c r="H839" s="572"/>
      <c r="I839" s="572"/>
      <c r="J839" s="572"/>
      <c r="K839" s="572"/>
      <c r="L839" s="573"/>
      <c r="M839" s="580"/>
      <c r="N839" s="580"/>
      <c r="O839" s="580"/>
      <c r="P839" s="580"/>
      <c r="Q839" s="580"/>
      <c r="R839" s="577"/>
      <c r="S839" s="578"/>
      <c r="T839" s="578"/>
      <c r="U839" s="578"/>
      <c r="V839" s="579"/>
      <c r="W839" s="74"/>
      <c r="X839" s="4"/>
      <c r="Y839" s="5"/>
    </row>
    <row r="840" spans="2:25" ht="33.950000000000003" customHeight="1">
      <c r="B840" s="445">
        <f t="shared" si="12"/>
        <v>788</v>
      </c>
      <c r="C840" s="571"/>
      <c r="D840" s="572"/>
      <c r="E840" s="572"/>
      <c r="F840" s="572"/>
      <c r="G840" s="572"/>
      <c r="H840" s="572"/>
      <c r="I840" s="572"/>
      <c r="J840" s="572"/>
      <c r="K840" s="572"/>
      <c r="L840" s="573"/>
      <c r="M840" s="580"/>
      <c r="N840" s="580"/>
      <c r="O840" s="580"/>
      <c r="P840" s="580"/>
      <c r="Q840" s="580"/>
      <c r="R840" s="577"/>
      <c r="S840" s="578"/>
      <c r="T840" s="578"/>
      <c r="U840" s="578"/>
      <c r="V840" s="579"/>
      <c r="W840" s="74"/>
      <c r="X840" s="4"/>
      <c r="Y840" s="5"/>
    </row>
    <row r="841" spans="2:25" ht="33.950000000000003" customHeight="1">
      <c r="B841" s="445">
        <f t="shared" si="12"/>
        <v>789</v>
      </c>
      <c r="C841" s="571"/>
      <c r="D841" s="572"/>
      <c r="E841" s="572"/>
      <c r="F841" s="572"/>
      <c r="G841" s="572"/>
      <c r="H841" s="572"/>
      <c r="I841" s="572"/>
      <c r="J841" s="572"/>
      <c r="K841" s="572"/>
      <c r="L841" s="573"/>
      <c r="M841" s="580"/>
      <c r="N841" s="580"/>
      <c r="O841" s="580"/>
      <c r="P841" s="580"/>
      <c r="Q841" s="580"/>
      <c r="R841" s="577"/>
      <c r="S841" s="578"/>
      <c r="T841" s="578"/>
      <c r="U841" s="578"/>
      <c r="V841" s="579"/>
      <c r="W841" s="74"/>
      <c r="X841" s="4"/>
      <c r="Y841" s="5"/>
    </row>
    <row r="842" spans="2:25" ht="33.950000000000003" customHeight="1">
      <c r="B842" s="445">
        <f t="shared" si="12"/>
        <v>790</v>
      </c>
      <c r="C842" s="571"/>
      <c r="D842" s="572"/>
      <c r="E842" s="572"/>
      <c r="F842" s="572"/>
      <c r="G842" s="572"/>
      <c r="H842" s="572"/>
      <c r="I842" s="572"/>
      <c r="J842" s="572"/>
      <c r="K842" s="572"/>
      <c r="L842" s="573"/>
      <c r="M842" s="580"/>
      <c r="N842" s="580"/>
      <c r="O842" s="580"/>
      <c r="P842" s="580"/>
      <c r="Q842" s="580"/>
      <c r="R842" s="577"/>
      <c r="S842" s="578"/>
      <c r="T842" s="578"/>
      <c r="U842" s="578"/>
      <c r="V842" s="579"/>
      <c r="W842" s="74"/>
      <c r="X842" s="4"/>
      <c r="Y842" s="5"/>
    </row>
    <row r="843" spans="2:25" ht="33.950000000000003" customHeight="1">
      <c r="B843" s="445">
        <f t="shared" si="12"/>
        <v>791</v>
      </c>
      <c r="C843" s="571"/>
      <c r="D843" s="572"/>
      <c r="E843" s="572"/>
      <c r="F843" s="572"/>
      <c r="G843" s="572"/>
      <c r="H843" s="572"/>
      <c r="I843" s="572"/>
      <c r="J843" s="572"/>
      <c r="K843" s="572"/>
      <c r="L843" s="573"/>
      <c r="M843" s="580"/>
      <c r="N843" s="580"/>
      <c r="O843" s="580"/>
      <c r="P843" s="580"/>
      <c r="Q843" s="580"/>
      <c r="R843" s="577"/>
      <c r="S843" s="578"/>
      <c r="T843" s="578"/>
      <c r="U843" s="578"/>
      <c r="V843" s="579"/>
      <c r="W843" s="74"/>
      <c r="X843" s="4"/>
      <c r="Y843" s="5"/>
    </row>
    <row r="844" spans="2:25" ht="33.950000000000003" customHeight="1">
      <c r="B844" s="445">
        <f t="shared" si="12"/>
        <v>792</v>
      </c>
      <c r="C844" s="571"/>
      <c r="D844" s="572"/>
      <c r="E844" s="572"/>
      <c r="F844" s="572"/>
      <c r="G844" s="572"/>
      <c r="H844" s="572"/>
      <c r="I844" s="572"/>
      <c r="J844" s="572"/>
      <c r="K844" s="572"/>
      <c r="L844" s="573"/>
      <c r="M844" s="580"/>
      <c r="N844" s="580"/>
      <c r="O844" s="580"/>
      <c r="P844" s="580"/>
      <c r="Q844" s="580"/>
      <c r="R844" s="577"/>
      <c r="S844" s="578"/>
      <c r="T844" s="578"/>
      <c r="U844" s="578"/>
      <c r="V844" s="579"/>
      <c r="W844" s="74"/>
      <c r="X844" s="4"/>
      <c r="Y844" s="5"/>
    </row>
    <row r="845" spans="2:25" ht="33.950000000000003" customHeight="1">
      <c r="B845" s="445">
        <f t="shared" si="12"/>
        <v>793</v>
      </c>
      <c r="C845" s="571"/>
      <c r="D845" s="572"/>
      <c r="E845" s="572"/>
      <c r="F845" s="572"/>
      <c r="G845" s="572"/>
      <c r="H845" s="572"/>
      <c r="I845" s="572"/>
      <c r="J845" s="572"/>
      <c r="K845" s="572"/>
      <c r="L845" s="573"/>
      <c r="M845" s="580"/>
      <c r="N845" s="580"/>
      <c r="O845" s="580"/>
      <c r="P845" s="580"/>
      <c r="Q845" s="580"/>
      <c r="R845" s="577"/>
      <c r="S845" s="578"/>
      <c r="T845" s="578"/>
      <c r="U845" s="578"/>
      <c r="V845" s="579"/>
      <c r="W845" s="74"/>
      <c r="X845" s="4"/>
      <c r="Y845" s="5"/>
    </row>
    <row r="846" spans="2:25" ht="33.950000000000003" customHeight="1">
      <c r="B846" s="445">
        <f t="shared" si="12"/>
        <v>794</v>
      </c>
      <c r="C846" s="571"/>
      <c r="D846" s="572"/>
      <c r="E846" s="572"/>
      <c r="F846" s="572"/>
      <c r="G846" s="572"/>
      <c r="H846" s="572"/>
      <c r="I846" s="572"/>
      <c r="J846" s="572"/>
      <c r="K846" s="572"/>
      <c r="L846" s="573"/>
      <c r="M846" s="580"/>
      <c r="N846" s="580"/>
      <c r="O846" s="580"/>
      <c r="P846" s="580"/>
      <c r="Q846" s="580"/>
      <c r="R846" s="577"/>
      <c r="S846" s="578"/>
      <c r="T846" s="578"/>
      <c r="U846" s="578"/>
      <c r="V846" s="579"/>
      <c r="W846" s="74"/>
      <c r="X846" s="4"/>
      <c r="Y846" s="5"/>
    </row>
    <row r="847" spans="2:25" ht="33.950000000000003" customHeight="1">
      <c r="B847" s="445">
        <f t="shared" si="12"/>
        <v>795</v>
      </c>
      <c r="C847" s="571"/>
      <c r="D847" s="572"/>
      <c r="E847" s="572"/>
      <c r="F847" s="572"/>
      <c r="G847" s="572"/>
      <c r="H847" s="572"/>
      <c r="I847" s="572"/>
      <c r="J847" s="572"/>
      <c r="K847" s="572"/>
      <c r="L847" s="573"/>
      <c r="M847" s="580"/>
      <c r="N847" s="580"/>
      <c r="O847" s="580"/>
      <c r="P847" s="580"/>
      <c r="Q847" s="580"/>
      <c r="R847" s="577"/>
      <c r="S847" s="578"/>
      <c r="T847" s="578"/>
      <c r="U847" s="578"/>
      <c r="V847" s="579"/>
      <c r="W847" s="74"/>
      <c r="X847" s="4"/>
      <c r="Y847" s="5"/>
    </row>
    <row r="848" spans="2:25" ht="33.950000000000003" customHeight="1">
      <c r="B848" s="445">
        <f t="shared" si="12"/>
        <v>796</v>
      </c>
      <c r="C848" s="571"/>
      <c r="D848" s="572"/>
      <c r="E848" s="572"/>
      <c r="F848" s="572"/>
      <c r="G848" s="572"/>
      <c r="H848" s="572"/>
      <c r="I848" s="572"/>
      <c r="J848" s="572"/>
      <c r="K848" s="572"/>
      <c r="L848" s="573"/>
      <c r="M848" s="580"/>
      <c r="N848" s="580"/>
      <c r="O848" s="580"/>
      <c r="P848" s="580"/>
      <c r="Q848" s="580"/>
      <c r="R848" s="577"/>
      <c r="S848" s="578"/>
      <c r="T848" s="578"/>
      <c r="U848" s="578"/>
      <c r="V848" s="579"/>
      <c r="W848" s="74"/>
      <c r="X848" s="4"/>
      <c r="Y848" s="5"/>
    </row>
    <row r="849" spans="2:25" ht="33.950000000000003" customHeight="1">
      <c r="B849" s="445">
        <f t="shared" si="12"/>
        <v>797</v>
      </c>
      <c r="C849" s="571"/>
      <c r="D849" s="572"/>
      <c r="E849" s="572"/>
      <c r="F849" s="572"/>
      <c r="G849" s="572"/>
      <c r="H849" s="572"/>
      <c r="I849" s="572"/>
      <c r="J849" s="572"/>
      <c r="K849" s="572"/>
      <c r="L849" s="573"/>
      <c r="M849" s="580"/>
      <c r="N849" s="580"/>
      <c r="O849" s="580"/>
      <c r="P849" s="580"/>
      <c r="Q849" s="580"/>
      <c r="R849" s="577"/>
      <c r="S849" s="578"/>
      <c r="T849" s="578"/>
      <c r="U849" s="578"/>
      <c r="V849" s="579"/>
      <c r="W849" s="74"/>
      <c r="X849" s="4"/>
      <c r="Y849" s="5"/>
    </row>
    <row r="850" spans="2:25" ht="33.950000000000003" customHeight="1">
      <c r="B850" s="445">
        <f t="shared" si="12"/>
        <v>798</v>
      </c>
      <c r="C850" s="571"/>
      <c r="D850" s="572"/>
      <c r="E850" s="572"/>
      <c r="F850" s="572"/>
      <c r="G850" s="572"/>
      <c r="H850" s="572"/>
      <c r="I850" s="572"/>
      <c r="J850" s="572"/>
      <c r="K850" s="572"/>
      <c r="L850" s="573"/>
      <c r="M850" s="580"/>
      <c r="N850" s="580"/>
      <c r="O850" s="580"/>
      <c r="P850" s="580"/>
      <c r="Q850" s="580"/>
      <c r="R850" s="577"/>
      <c r="S850" s="578"/>
      <c r="T850" s="578"/>
      <c r="U850" s="578"/>
      <c r="V850" s="579"/>
      <c r="W850" s="74"/>
      <c r="X850" s="4"/>
      <c r="Y850" s="5"/>
    </row>
    <row r="851" spans="2:25" ht="33.950000000000003" customHeight="1">
      <c r="B851" s="445">
        <f t="shared" si="12"/>
        <v>799</v>
      </c>
      <c r="C851" s="571"/>
      <c r="D851" s="572"/>
      <c r="E851" s="572"/>
      <c r="F851" s="572"/>
      <c r="G851" s="572"/>
      <c r="H851" s="572"/>
      <c r="I851" s="572"/>
      <c r="J851" s="572"/>
      <c r="K851" s="572"/>
      <c r="L851" s="573"/>
      <c r="M851" s="580"/>
      <c r="N851" s="580"/>
      <c r="O851" s="580"/>
      <c r="P851" s="580"/>
      <c r="Q851" s="580"/>
      <c r="R851" s="577"/>
      <c r="S851" s="578"/>
      <c r="T851" s="578"/>
      <c r="U851" s="578"/>
      <c r="V851" s="579"/>
      <c r="W851" s="74"/>
      <c r="X851" s="4"/>
      <c r="Y851" s="5"/>
    </row>
    <row r="852" spans="2:25" ht="33.950000000000003" customHeight="1">
      <c r="B852" s="445">
        <f t="shared" si="12"/>
        <v>800</v>
      </c>
      <c r="C852" s="571"/>
      <c r="D852" s="572"/>
      <c r="E852" s="572"/>
      <c r="F852" s="572"/>
      <c r="G852" s="572"/>
      <c r="H852" s="572"/>
      <c r="I852" s="572"/>
      <c r="J852" s="572"/>
      <c r="K852" s="572"/>
      <c r="L852" s="573"/>
      <c r="M852" s="580"/>
      <c r="N852" s="580"/>
      <c r="O852" s="580"/>
      <c r="P852" s="580"/>
      <c r="Q852" s="580"/>
      <c r="R852" s="577"/>
      <c r="S852" s="578"/>
      <c r="T852" s="578"/>
      <c r="U852" s="578"/>
      <c r="V852" s="579"/>
      <c r="W852" s="74"/>
      <c r="X852" s="4"/>
      <c r="Y852" s="5"/>
    </row>
    <row r="853" spans="2:25" ht="33.950000000000003" customHeight="1">
      <c r="B853" s="445">
        <f t="shared" si="12"/>
        <v>801</v>
      </c>
      <c r="C853" s="571"/>
      <c r="D853" s="572"/>
      <c r="E853" s="572"/>
      <c r="F853" s="572"/>
      <c r="G853" s="572"/>
      <c r="H853" s="572"/>
      <c r="I853" s="572"/>
      <c r="J853" s="572"/>
      <c r="K853" s="572"/>
      <c r="L853" s="573"/>
      <c r="M853" s="580"/>
      <c r="N853" s="580"/>
      <c r="O853" s="580"/>
      <c r="P853" s="580"/>
      <c r="Q853" s="580"/>
      <c r="R853" s="577"/>
      <c r="S853" s="578"/>
      <c r="T853" s="578"/>
      <c r="U853" s="578"/>
      <c r="V853" s="579"/>
      <c r="W853" s="74"/>
      <c r="X853" s="4"/>
      <c r="Y853" s="5"/>
    </row>
    <row r="854" spans="2:25" ht="33.950000000000003" customHeight="1">
      <c r="B854" s="445">
        <f t="shared" si="12"/>
        <v>802</v>
      </c>
      <c r="C854" s="571"/>
      <c r="D854" s="572"/>
      <c r="E854" s="572"/>
      <c r="F854" s="572"/>
      <c r="G854" s="572"/>
      <c r="H854" s="572"/>
      <c r="I854" s="572"/>
      <c r="J854" s="572"/>
      <c r="K854" s="572"/>
      <c r="L854" s="573"/>
      <c r="M854" s="580"/>
      <c r="N854" s="580"/>
      <c r="O854" s="580"/>
      <c r="P854" s="580"/>
      <c r="Q854" s="580"/>
      <c r="R854" s="577"/>
      <c r="S854" s="578"/>
      <c r="T854" s="578"/>
      <c r="U854" s="578"/>
      <c r="V854" s="579"/>
      <c r="W854" s="74"/>
      <c r="X854" s="4"/>
      <c r="Y854" s="5"/>
    </row>
    <row r="855" spans="2:25" ht="33.950000000000003" customHeight="1">
      <c r="B855" s="445">
        <f t="shared" si="12"/>
        <v>803</v>
      </c>
      <c r="C855" s="571"/>
      <c r="D855" s="572"/>
      <c r="E855" s="572"/>
      <c r="F855" s="572"/>
      <c r="G855" s="572"/>
      <c r="H855" s="572"/>
      <c r="I855" s="572"/>
      <c r="J855" s="572"/>
      <c r="K855" s="572"/>
      <c r="L855" s="573"/>
      <c r="M855" s="580"/>
      <c r="N855" s="580"/>
      <c r="O855" s="580"/>
      <c r="P855" s="580"/>
      <c r="Q855" s="580"/>
      <c r="R855" s="577"/>
      <c r="S855" s="578"/>
      <c r="T855" s="578"/>
      <c r="U855" s="578"/>
      <c r="V855" s="579"/>
      <c r="W855" s="74"/>
      <c r="X855" s="4"/>
      <c r="Y855" s="5"/>
    </row>
    <row r="856" spans="2:25" ht="33.950000000000003" customHeight="1">
      <c r="B856" s="445">
        <f t="shared" si="12"/>
        <v>804</v>
      </c>
      <c r="C856" s="571"/>
      <c r="D856" s="572"/>
      <c r="E856" s="572"/>
      <c r="F856" s="572"/>
      <c r="G856" s="572"/>
      <c r="H856" s="572"/>
      <c r="I856" s="572"/>
      <c r="J856" s="572"/>
      <c r="K856" s="572"/>
      <c r="L856" s="573"/>
      <c r="M856" s="580"/>
      <c r="N856" s="580"/>
      <c r="O856" s="580"/>
      <c r="P856" s="580"/>
      <c r="Q856" s="580"/>
      <c r="R856" s="577"/>
      <c r="S856" s="578"/>
      <c r="T856" s="578"/>
      <c r="U856" s="578"/>
      <c r="V856" s="579"/>
      <c r="W856" s="74"/>
      <c r="X856" s="4"/>
      <c r="Y856" s="5"/>
    </row>
    <row r="857" spans="2:25" ht="33.950000000000003" customHeight="1">
      <c r="B857" s="445">
        <f t="shared" si="12"/>
        <v>805</v>
      </c>
      <c r="C857" s="571"/>
      <c r="D857" s="572"/>
      <c r="E857" s="572"/>
      <c r="F857" s="572"/>
      <c r="G857" s="572"/>
      <c r="H857" s="572"/>
      <c r="I857" s="572"/>
      <c r="J857" s="572"/>
      <c r="K857" s="572"/>
      <c r="L857" s="573"/>
      <c r="M857" s="580"/>
      <c r="N857" s="580"/>
      <c r="O857" s="580"/>
      <c r="P857" s="580"/>
      <c r="Q857" s="580"/>
      <c r="R857" s="577"/>
      <c r="S857" s="578"/>
      <c r="T857" s="578"/>
      <c r="U857" s="578"/>
      <c r="V857" s="579"/>
      <c r="W857" s="74"/>
      <c r="X857" s="4"/>
      <c r="Y857" s="5"/>
    </row>
    <row r="858" spans="2:25" ht="33.950000000000003" customHeight="1">
      <c r="B858" s="445">
        <f t="shared" si="12"/>
        <v>806</v>
      </c>
      <c r="C858" s="571"/>
      <c r="D858" s="572"/>
      <c r="E858" s="572"/>
      <c r="F858" s="572"/>
      <c r="G858" s="572"/>
      <c r="H858" s="572"/>
      <c r="I858" s="572"/>
      <c r="J858" s="572"/>
      <c r="K858" s="572"/>
      <c r="L858" s="573"/>
      <c r="M858" s="580"/>
      <c r="N858" s="580"/>
      <c r="O858" s="580"/>
      <c r="P858" s="580"/>
      <c r="Q858" s="580"/>
      <c r="R858" s="577"/>
      <c r="S858" s="578"/>
      <c r="T858" s="578"/>
      <c r="U858" s="578"/>
      <c r="V858" s="579"/>
      <c r="W858" s="74"/>
      <c r="X858" s="4"/>
      <c r="Y858" s="5"/>
    </row>
    <row r="859" spans="2:25" ht="33.950000000000003" customHeight="1">
      <c r="B859" s="445">
        <f t="shared" si="12"/>
        <v>807</v>
      </c>
      <c r="C859" s="571"/>
      <c r="D859" s="572"/>
      <c r="E859" s="572"/>
      <c r="F859" s="572"/>
      <c r="G859" s="572"/>
      <c r="H859" s="572"/>
      <c r="I859" s="572"/>
      <c r="J859" s="572"/>
      <c r="K859" s="572"/>
      <c r="L859" s="573"/>
      <c r="M859" s="580"/>
      <c r="N859" s="580"/>
      <c r="O859" s="580"/>
      <c r="P859" s="580"/>
      <c r="Q859" s="580"/>
      <c r="R859" s="577"/>
      <c r="S859" s="578"/>
      <c r="T859" s="578"/>
      <c r="U859" s="578"/>
      <c r="V859" s="579"/>
      <c r="W859" s="74"/>
      <c r="X859" s="4"/>
      <c r="Y859" s="5"/>
    </row>
    <row r="860" spans="2:25" ht="33.950000000000003" customHeight="1">
      <c r="B860" s="445">
        <f t="shared" si="12"/>
        <v>808</v>
      </c>
      <c r="C860" s="571"/>
      <c r="D860" s="572"/>
      <c r="E860" s="572"/>
      <c r="F860" s="572"/>
      <c r="G860" s="572"/>
      <c r="H860" s="572"/>
      <c r="I860" s="572"/>
      <c r="J860" s="572"/>
      <c r="K860" s="572"/>
      <c r="L860" s="573"/>
      <c r="M860" s="580"/>
      <c r="N860" s="580"/>
      <c r="O860" s="580"/>
      <c r="P860" s="580"/>
      <c r="Q860" s="580"/>
      <c r="R860" s="577"/>
      <c r="S860" s="578"/>
      <c r="T860" s="578"/>
      <c r="U860" s="578"/>
      <c r="V860" s="579"/>
      <c r="W860" s="74"/>
      <c r="X860" s="4"/>
      <c r="Y860" s="5"/>
    </row>
    <row r="861" spans="2:25" ht="33.950000000000003" customHeight="1">
      <c r="B861" s="445">
        <f t="shared" si="12"/>
        <v>809</v>
      </c>
      <c r="C861" s="571"/>
      <c r="D861" s="572"/>
      <c r="E861" s="572"/>
      <c r="F861" s="572"/>
      <c r="G861" s="572"/>
      <c r="H861" s="572"/>
      <c r="I861" s="572"/>
      <c r="J861" s="572"/>
      <c r="K861" s="572"/>
      <c r="L861" s="573"/>
      <c r="M861" s="580"/>
      <c r="N861" s="580"/>
      <c r="O861" s="580"/>
      <c r="P861" s="580"/>
      <c r="Q861" s="580"/>
      <c r="R861" s="577"/>
      <c r="S861" s="578"/>
      <c r="T861" s="578"/>
      <c r="U861" s="578"/>
      <c r="V861" s="579"/>
      <c r="W861" s="74"/>
      <c r="X861" s="4"/>
      <c r="Y861" s="5"/>
    </row>
    <row r="862" spans="2:25" ht="33.950000000000003" customHeight="1">
      <c r="B862" s="445">
        <f t="shared" si="12"/>
        <v>810</v>
      </c>
      <c r="C862" s="571"/>
      <c r="D862" s="572"/>
      <c r="E862" s="572"/>
      <c r="F862" s="572"/>
      <c r="G862" s="572"/>
      <c r="H862" s="572"/>
      <c r="I862" s="572"/>
      <c r="J862" s="572"/>
      <c r="K862" s="572"/>
      <c r="L862" s="573"/>
      <c r="M862" s="580"/>
      <c r="N862" s="580"/>
      <c r="O862" s="580"/>
      <c r="P862" s="580"/>
      <c r="Q862" s="580"/>
      <c r="R862" s="577"/>
      <c r="S862" s="578"/>
      <c r="T862" s="578"/>
      <c r="U862" s="578"/>
      <c r="V862" s="579"/>
      <c r="W862" s="74"/>
      <c r="X862" s="4"/>
      <c r="Y862" s="5"/>
    </row>
    <row r="863" spans="2:25" ht="33.950000000000003" customHeight="1">
      <c r="B863" s="445">
        <f t="shared" si="12"/>
        <v>811</v>
      </c>
      <c r="C863" s="571"/>
      <c r="D863" s="572"/>
      <c r="E863" s="572"/>
      <c r="F863" s="572"/>
      <c r="G863" s="572"/>
      <c r="H863" s="572"/>
      <c r="I863" s="572"/>
      <c r="J863" s="572"/>
      <c r="K863" s="572"/>
      <c r="L863" s="573"/>
      <c r="M863" s="580"/>
      <c r="N863" s="580"/>
      <c r="O863" s="580"/>
      <c r="P863" s="580"/>
      <c r="Q863" s="580"/>
      <c r="R863" s="577"/>
      <c r="S863" s="578"/>
      <c r="T863" s="578"/>
      <c r="U863" s="578"/>
      <c r="V863" s="579"/>
      <c r="W863" s="74"/>
      <c r="X863" s="4"/>
      <c r="Y863" s="5"/>
    </row>
    <row r="864" spans="2:25" ht="33.950000000000003" customHeight="1">
      <c r="B864" s="445">
        <f t="shared" si="12"/>
        <v>812</v>
      </c>
      <c r="C864" s="571"/>
      <c r="D864" s="572"/>
      <c r="E864" s="572"/>
      <c r="F864" s="572"/>
      <c r="G864" s="572"/>
      <c r="H864" s="572"/>
      <c r="I864" s="572"/>
      <c r="J864" s="572"/>
      <c r="K864" s="572"/>
      <c r="L864" s="573"/>
      <c r="M864" s="580"/>
      <c r="N864" s="580"/>
      <c r="O864" s="580"/>
      <c r="P864" s="580"/>
      <c r="Q864" s="580"/>
      <c r="R864" s="577"/>
      <c r="S864" s="578"/>
      <c r="T864" s="578"/>
      <c r="U864" s="578"/>
      <c r="V864" s="579"/>
      <c r="W864" s="74"/>
      <c r="X864" s="4"/>
      <c r="Y864" s="5"/>
    </row>
    <row r="865" spans="2:25" ht="33.950000000000003" customHeight="1">
      <c r="B865" s="445">
        <f t="shared" si="12"/>
        <v>813</v>
      </c>
      <c r="C865" s="571"/>
      <c r="D865" s="572"/>
      <c r="E865" s="572"/>
      <c r="F865" s="572"/>
      <c r="G865" s="572"/>
      <c r="H865" s="572"/>
      <c r="I865" s="572"/>
      <c r="J865" s="572"/>
      <c r="K865" s="572"/>
      <c r="L865" s="573"/>
      <c r="M865" s="580"/>
      <c r="N865" s="580"/>
      <c r="O865" s="580"/>
      <c r="P865" s="580"/>
      <c r="Q865" s="580"/>
      <c r="R865" s="577"/>
      <c r="S865" s="578"/>
      <c r="T865" s="578"/>
      <c r="U865" s="578"/>
      <c r="V865" s="579"/>
      <c r="W865" s="74"/>
      <c r="X865" s="4"/>
      <c r="Y865" s="5"/>
    </row>
    <row r="866" spans="2:25" ht="33.950000000000003" customHeight="1">
      <c r="B866" s="445">
        <f t="shared" si="12"/>
        <v>814</v>
      </c>
      <c r="C866" s="571"/>
      <c r="D866" s="572"/>
      <c r="E866" s="572"/>
      <c r="F866" s="572"/>
      <c r="G866" s="572"/>
      <c r="H866" s="572"/>
      <c r="I866" s="572"/>
      <c r="J866" s="572"/>
      <c r="K866" s="572"/>
      <c r="L866" s="573"/>
      <c r="M866" s="580"/>
      <c r="N866" s="580"/>
      <c r="O866" s="580"/>
      <c r="P866" s="580"/>
      <c r="Q866" s="580"/>
      <c r="R866" s="577"/>
      <c r="S866" s="578"/>
      <c r="T866" s="578"/>
      <c r="U866" s="578"/>
      <c r="V866" s="579"/>
      <c r="W866" s="74"/>
      <c r="X866" s="4"/>
      <c r="Y866" s="5"/>
    </row>
    <row r="867" spans="2:25" ht="33.950000000000003" customHeight="1">
      <c r="B867" s="445">
        <f t="shared" si="12"/>
        <v>815</v>
      </c>
      <c r="C867" s="571"/>
      <c r="D867" s="572"/>
      <c r="E867" s="572"/>
      <c r="F867" s="572"/>
      <c r="G867" s="572"/>
      <c r="H867" s="572"/>
      <c r="I867" s="572"/>
      <c r="J867" s="572"/>
      <c r="K867" s="572"/>
      <c r="L867" s="573"/>
      <c r="M867" s="580"/>
      <c r="N867" s="580"/>
      <c r="O867" s="580"/>
      <c r="P867" s="580"/>
      <c r="Q867" s="580"/>
      <c r="R867" s="577"/>
      <c r="S867" s="578"/>
      <c r="T867" s="578"/>
      <c r="U867" s="578"/>
      <c r="V867" s="579"/>
      <c r="W867" s="74"/>
      <c r="X867" s="4"/>
      <c r="Y867" s="5"/>
    </row>
    <row r="868" spans="2:25" ht="33.950000000000003" customHeight="1">
      <c r="B868" s="445">
        <f t="shared" si="12"/>
        <v>816</v>
      </c>
      <c r="C868" s="571"/>
      <c r="D868" s="572"/>
      <c r="E868" s="572"/>
      <c r="F868" s="572"/>
      <c r="G868" s="572"/>
      <c r="H868" s="572"/>
      <c r="I868" s="572"/>
      <c r="J868" s="572"/>
      <c r="K868" s="572"/>
      <c r="L868" s="573"/>
      <c r="M868" s="580"/>
      <c r="N868" s="580"/>
      <c r="O868" s="580"/>
      <c r="P868" s="580"/>
      <c r="Q868" s="580"/>
      <c r="R868" s="577"/>
      <c r="S868" s="578"/>
      <c r="T868" s="578"/>
      <c r="U868" s="578"/>
      <c r="V868" s="579"/>
      <c r="W868" s="74"/>
      <c r="X868" s="4"/>
      <c r="Y868" s="5"/>
    </row>
    <row r="869" spans="2:25" ht="33.950000000000003" customHeight="1">
      <c r="B869" s="445">
        <f t="shared" si="12"/>
        <v>817</v>
      </c>
      <c r="C869" s="571"/>
      <c r="D869" s="572"/>
      <c r="E869" s="572"/>
      <c r="F869" s="572"/>
      <c r="G869" s="572"/>
      <c r="H869" s="572"/>
      <c r="I869" s="572"/>
      <c r="J869" s="572"/>
      <c r="K869" s="572"/>
      <c r="L869" s="573"/>
      <c r="M869" s="580"/>
      <c r="N869" s="580"/>
      <c r="O869" s="580"/>
      <c r="P869" s="580"/>
      <c r="Q869" s="580"/>
      <c r="R869" s="577"/>
      <c r="S869" s="578"/>
      <c r="T869" s="578"/>
      <c r="U869" s="578"/>
      <c r="V869" s="579"/>
      <c r="W869" s="74"/>
      <c r="X869" s="4"/>
      <c r="Y869" s="5"/>
    </row>
    <row r="870" spans="2:25" ht="33.950000000000003" customHeight="1">
      <c r="B870" s="445">
        <f t="shared" si="12"/>
        <v>818</v>
      </c>
      <c r="C870" s="571"/>
      <c r="D870" s="572"/>
      <c r="E870" s="572"/>
      <c r="F870" s="572"/>
      <c r="G870" s="572"/>
      <c r="H870" s="572"/>
      <c r="I870" s="572"/>
      <c r="J870" s="572"/>
      <c r="K870" s="572"/>
      <c r="L870" s="573"/>
      <c r="M870" s="580"/>
      <c r="N870" s="580"/>
      <c r="O870" s="580"/>
      <c r="P870" s="580"/>
      <c r="Q870" s="580"/>
      <c r="R870" s="577"/>
      <c r="S870" s="578"/>
      <c r="T870" s="578"/>
      <c r="U870" s="578"/>
      <c r="V870" s="579"/>
      <c r="W870" s="74"/>
      <c r="X870" s="4"/>
      <c r="Y870" s="5"/>
    </row>
    <row r="871" spans="2:25" ht="33.950000000000003" customHeight="1">
      <c r="B871" s="445">
        <f t="shared" si="12"/>
        <v>819</v>
      </c>
      <c r="C871" s="571"/>
      <c r="D871" s="572"/>
      <c r="E871" s="572"/>
      <c r="F871" s="572"/>
      <c r="G871" s="572"/>
      <c r="H871" s="572"/>
      <c r="I871" s="572"/>
      <c r="J871" s="572"/>
      <c r="K871" s="572"/>
      <c r="L871" s="573"/>
      <c r="M871" s="580"/>
      <c r="N871" s="580"/>
      <c r="O871" s="580"/>
      <c r="P871" s="580"/>
      <c r="Q871" s="580"/>
      <c r="R871" s="577"/>
      <c r="S871" s="578"/>
      <c r="T871" s="578"/>
      <c r="U871" s="578"/>
      <c r="V871" s="579"/>
      <c r="W871" s="74"/>
      <c r="X871" s="4"/>
      <c r="Y871" s="5"/>
    </row>
    <row r="872" spans="2:25" ht="33.950000000000003" customHeight="1">
      <c r="B872" s="445">
        <f t="shared" si="12"/>
        <v>820</v>
      </c>
      <c r="C872" s="571"/>
      <c r="D872" s="572"/>
      <c r="E872" s="572"/>
      <c r="F872" s="572"/>
      <c r="G872" s="572"/>
      <c r="H872" s="572"/>
      <c r="I872" s="572"/>
      <c r="J872" s="572"/>
      <c r="K872" s="572"/>
      <c r="L872" s="573"/>
      <c r="M872" s="580"/>
      <c r="N872" s="580"/>
      <c r="O872" s="580"/>
      <c r="P872" s="580"/>
      <c r="Q872" s="580"/>
      <c r="R872" s="577"/>
      <c r="S872" s="578"/>
      <c r="T872" s="578"/>
      <c r="U872" s="578"/>
      <c r="V872" s="579"/>
      <c r="W872" s="74"/>
      <c r="X872" s="4"/>
      <c r="Y872" s="5"/>
    </row>
    <row r="873" spans="2:25" ht="33.950000000000003" customHeight="1">
      <c r="B873" s="445">
        <f t="shared" si="12"/>
        <v>821</v>
      </c>
      <c r="C873" s="571"/>
      <c r="D873" s="572"/>
      <c r="E873" s="572"/>
      <c r="F873" s="572"/>
      <c r="G873" s="572"/>
      <c r="H873" s="572"/>
      <c r="I873" s="572"/>
      <c r="J873" s="572"/>
      <c r="K873" s="572"/>
      <c r="L873" s="573"/>
      <c r="M873" s="580"/>
      <c r="N873" s="580"/>
      <c r="O873" s="580"/>
      <c r="P873" s="580"/>
      <c r="Q873" s="580"/>
      <c r="R873" s="577"/>
      <c r="S873" s="578"/>
      <c r="T873" s="578"/>
      <c r="U873" s="578"/>
      <c r="V873" s="579"/>
      <c r="W873" s="74"/>
      <c r="X873" s="4"/>
      <c r="Y873" s="5"/>
    </row>
    <row r="874" spans="2:25" ht="33.950000000000003" customHeight="1">
      <c r="B874" s="445">
        <f t="shared" si="12"/>
        <v>822</v>
      </c>
      <c r="C874" s="571"/>
      <c r="D874" s="572"/>
      <c r="E874" s="572"/>
      <c r="F874" s="572"/>
      <c r="G874" s="572"/>
      <c r="H874" s="572"/>
      <c r="I874" s="572"/>
      <c r="J874" s="572"/>
      <c r="K874" s="572"/>
      <c r="L874" s="573"/>
      <c r="M874" s="580"/>
      <c r="N874" s="580"/>
      <c r="O874" s="580"/>
      <c r="P874" s="580"/>
      <c r="Q874" s="580"/>
      <c r="R874" s="577"/>
      <c r="S874" s="578"/>
      <c r="T874" s="578"/>
      <c r="U874" s="578"/>
      <c r="V874" s="579"/>
      <c r="W874" s="74"/>
      <c r="X874" s="4"/>
      <c r="Y874" s="5"/>
    </row>
    <row r="875" spans="2:25" ht="33.950000000000003" customHeight="1">
      <c r="B875" s="445">
        <f t="shared" si="12"/>
        <v>823</v>
      </c>
      <c r="C875" s="571"/>
      <c r="D875" s="572"/>
      <c r="E875" s="572"/>
      <c r="F875" s="572"/>
      <c r="G875" s="572"/>
      <c r="H875" s="572"/>
      <c r="I875" s="572"/>
      <c r="J875" s="572"/>
      <c r="K875" s="572"/>
      <c r="L875" s="573"/>
      <c r="M875" s="580"/>
      <c r="N875" s="580"/>
      <c r="O875" s="580"/>
      <c r="P875" s="580"/>
      <c r="Q875" s="580"/>
      <c r="R875" s="577"/>
      <c r="S875" s="578"/>
      <c r="T875" s="578"/>
      <c r="U875" s="578"/>
      <c r="V875" s="579"/>
      <c r="W875" s="74"/>
      <c r="X875" s="4"/>
      <c r="Y875" s="5"/>
    </row>
    <row r="876" spans="2:25" ht="33.950000000000003" customHeight="1">
      <c r="B876" s="445">
        <f t="shared" si="12"/>
        <v>824</v>
      </c>
      <c r="C876" s="571"/>
      <c r="D876" s="572"/>
      <c r="E876" s="572"/>
      <c r="F876" s="572"/>
      <c r="G876" s="572"/>
      <c r="H876" s="572"/>
      <c r="I876" s="572"/>
      <c r="J876" s="572"/>
      <c r="K876" s="572"/>
      <c r="L876" s="573"/>
      <c r="M876" s="580"/>
      <c r="N876" s="580"/>
      <c r="O876" s="580"/>
      <c r="P876" s="580"/>
      <c r="Q876" s="580"/>
      <c r="R876" s="577"/>
      <c r="S876" s="578"/>
      <c r="T876" s="578"/>
      <c r="U876" s="578"/>
      <c r="V876" s="579"/>
      <c r="W876" s="74"/>
      <c r="X876" s="4"/>
      <c r="Y876" s="5"/>
    </row>
    <row r="877" spans="2:25" ht="33.950000000000003" customHeight="1">
      <c r="B877" s="445">
        <f t="shared" si="12"/>
        <v>825</v>
      </c>
      <c r="C877" s="571"/>
      <c r="D877" s="572"/>
      <c r="E877" s="572"/>
      <c r="F877" s="572"/>
      <c r="G877" s="572"/>
      <c r="H877" s="572"/>
      <c r="I877" s="572"/>
      <c r="J877" s="572"/>
      <c r="K877" s="572"/>
      <c r="L877" s="573"/>
      <c r="M877" s="580"/>
      <c r="N877" s="580"/>
      <c r="O877" s="580"/>
      <c r="P877" s="580"/>
      <c r="Q877" s="580"/>
      <c r="R877" s="577"/>
      <c r="S877" s="578"/>
      <c r="T877" s="578"/>
      <c r="U877" s="578"/>
      <c r="V877" s="579"/>
      <c r="W877" s="74"/>
      <c r="X877" s="4"/>
      <c r="Y877" s="5"/>
    </row>
    <row r="878" spans="2:25" ht="33.950000000000003" customHeight="1">
      <c r="B878" s="445">
        <f t="shared" si="12"/>
        <v>826</v>
      </c>
      <c r="C878" s="571"/>
      <c r="D878" s="572"/>
      <c r="E878" s="572"/>
      <c r="F878" s="572"/>
      <c r="G878" s="572"/>
      <c r="H878" s="572"/>
      <c r="I878" s="572"/>
      <c r="J878" s="572"/>
      <c r="K878" s="572"/>
      <c r="L878" s="573"/>
      <c r="M878" s="580"/>
      <c r="N878" s="580"/>
      <c r="O878" s="580"/>
      <c r="P878" s="580"/>
      <c r="Q878" s="580"/>
      <c r="R878" s="577"/>
      <c r="S878" s="578"/>
      <c r="T878" s="578"/>
      <c r="U878" s="578"/>
      <c r="V878" s="579"/>
      <c r="W878" s="74"/>
      <c r="X878" s="4"/>
      <c r="Y878" s="5"/>
    </row>
    <row r="879" spans="2:25" ht="33.950000000000003" customHeight="1">
      <c r="B879" s="445">
        <f t="shared" si="12"/>
        <v>827</v>
      </c>
      <c r="C879" s="571"/>
      <c r="D879" s="572"/>
      <c r="E879" s="572"/>
      <c r="F879" s="572"/>
      <c r="G879" s="572"/>
      <c r="H879" s="572"/>
      <c r="I879" s="572"/>
      <c r="J879" s="572"/>
      <c r="K879" s="572"/>
      <c r="L879" s="573"/>
      <c r="M879" s="580"/>
      <c r="N879" s="580"/>
      <c r="O879" s="580"/>
      <c r="P879" s="580"/>
      <c r="Q879" s="580"/>
      <c r="R879" s="577"/>
      <c r="S879" s="578"/>
      <c r="T879" s="578"/>
      <c r="U879" s="578"/>
      <c r="V879" s="579"/>
      <c r="W879" s="74"/>
      <c r="X879" s="4"/>
      <c r="Y879" s="5"/>
    </row>
    <row r="880" spans="2:25" ht="33.950000000000003" customHeight="1">
      <c r="B880" s="445">
        <f t="shared" si="12"/>
        <v>828</v>
      </c>
      <c r="C880" s="571"/>
      <c r="D880" s="572"/>
      <c r="E880" s="572"/>
      <c r="F880" s="572"/>
      <c r="G880" s="572"/>
      <c r="H880" s="572"/>
      <c r="I880" s="572"/>
      <c r="J880" s="572"/>
      <c r="K880" s="572"/>
      <c r="L880" s="573"/>
      <c r="M880" s="580"/>
      <c r="N880" s="580"/>
      <c r="O880" s="580"/>
      <c r="P880" s="580"/>
      <c r="Q880" s="580"/>
      <c r="R880" s="577"/>
      <c r="S880" s="578"/>
      <c r="T880" s="578"/>
      <c r="U880" s="578"/>
      <c r="V880" s="579"/>
      <c r="W880" s="74"/>
      <c r="X880" s="4"/>
      <c r="Y880" s="5"/>
    </row>
    <row r="881" spans="2:25" ht="33.950000000000003" customHeight="1">
      <c r="B881" s="445">
        <f t="shared" si="12"/>
        <v>829</v>
      </c>
      <c r="C881" s="571"/>
      <c r="D881" s="572"/>
      <c r="E881" s="572"/>
      <c r="F881" s="572"/>
      <c r="G881" s="572"/>
      <c r="H881" s="572"/>
      <c r="I881" s="572"/>
      <c r="J881" s="572"/>
      <c r="K881" s="572"/>
      <c r="L881" s="573"/>
      <c r="M881" s="580"/>
      <c r="N881" s="580"/>
      <c r="O881" s="580"/>
      <c r="P881" s="580"/>
      <c r="Q881" s="580"/>
      <c r="R881" s="577"/>
      <c r="S881" s="578"/>
      <c r="T881" s="578"/>
      <c r="U881" s="578"/>
      <c r="V881" s="579"/>
      <c r="W881" s="74"/>
      <c r="X881" s="4"/>
      <c r="Y881" s="5"/>
    </row>
    <row r="882" spans="2:25" ht="33.950000000000003" customHeight="1">
      <c r="B882" s="445">
        <f t="shared" si="12"/>
        <v>830</v>
      </c>
      <c r="C882" s="571"/>
      <c r="D882" s="572"/>
      <c r="E882" s="572"/>
      <c r="F882" s="572"/>
      <c r="G882" s="572"/>
      <c r="H882" s="572"/>
      <c r="I882" s="572"/>
      <c r="J882" s="572"/>
      <c r="K882" s="572"/>
      <c r="L882" s="573"/>
      <c r="M882" s="580"/>
      <c r="N882" s="580"/>
      <c r="O882" s="580"/>
      <c r="P882" s="580"/>
      <c r="Q882" s="580"/>
      <c r="R882" s="577"/>
      <c r="S882" s="578"/>
      <c r="T882" s="578"/>
      <c r="U882" s="578"/>
      <c r="V882" s="579"/>
      <c r="W882" s="74"/>
      <c r="X882" s="4"/>
      <c r="Y882" s="5"/>
    </row>
    <row r="883" spans="2:25" ht="33.950000000000003" customHeight="1">
      <c r="B883" s="445">
        <f t="shared" si="12"/>
        <v>831</v>
      </c>
      <c r="C883" s="571"/>
      <c r="D883" s="572"/>
      <c r="E883" s="572"/>
      <c r="F883" s="572"/>
      <c r="G883" s="572"/>
      <c r="H883" s="572"/>
      <c r="I883" s="572"/>
      <c r="J883" s="572"/>
      <c r="K883" s="572"/>
      <c r="L883" s="573"/>
      <c r="M883" s="580"/>
      <c r="N883" s="580"/>
      <c r="O883" s="580"/>
      <c r="P883" s="580"/>
      <c r="Q883" s="580"/>
      <c r="R883" s="577"/>
      <c r="S883" s="578"/>
      <c r="T883" s="578"/>
      <c r="U883" s="578"/>
      <c r="V883" s="579"/>
      <c r="W883" s="74"/>
      <c r="X883" s="4"/>
      <c r="Y883" s="5"/>
    </row>
    <row r="884" spans="2:25" ht="33.950000000000003" customHeight="1">
      <c r="B884" s="445">
        <f t="shared" si="12"/>
        <v>832</v>
      </c>
      <c r="C884" s="571"/>
      <c r="D884" s="572"/>
      <c r="E884" s="572"/>
      <c r="F884" s="572"/>
      <c r="G884" s="572"/>
      <c r="H884" s="572"/>
      <c r="I884" s="572"/>
      <c r="J884" s="572"/>
      <c r="K884" s="572"/>
      <c r="L884" s="573"/>
      <c r="M884" s="580"/>
      <c r="N884" s="580"/>
      <c r="O884" s="580"/>
      <c r="P884" s="580"/>
      <c r="Q884" s="580"/>
      <c r="R884" s="577"/>
      <c r="S884" s="578"/>
      <c r="T884" s="578"/>
      <c r="U884" s="578"/>
      <c r="V884" s="579"/>
      <c r="W884" s="74"/>
      <c r="X884" s="4"/>
      <c r="Y884" s="5"/>
    </row>
    <row r="885" spans="2:25" ht="33.950000000000003" customHeight="1">
      <c r="B885" s="445">
        <f t="shared" si="12"/>
        <v>833</v>
      </c>
      <c r="C885" s="571"/>
      <c r="D885" s="572"/>
      <c r="E885" s="572"/>
      <c r="F885" s="572"/>
      <c r="G885" s="572"/>
      <c r="H885" s="572"/>
      <c r="I885" s="572"/>
      <c r="J885" s="572"/>
      <c r="K885" s="572"/>
      <c r="L885" s="573"/>
      <c r="M885" s="580"/>
      <c r="N885" s="580"/>
      <c r="O885" s="580"/>
      <c r="P885" s="580"/>
      <c r="Q885" s="580"/>
      <c r="R885" s="577"/>
      <c r="S885" s="578"/>
      <c r="T885" s="578"/>
      <c r="U885" s="578"/>
      <c r="V885" s="579"/>
      <c r="W885" s="74"/>
      <c r="X885" s="4"/>
      <c r="Y885" s="5"/>
    </row>
    <row r="886" spans="2:25" ht="33.950000000000003" customHeight="1">
      <c r="B886" s="445">
        <f t="shared" si="12"/>
        <v>834</v>
      </c>
      <c r="C886" s="571"/>
      <c r="D886" s="572"/>
      <c r="E886" s="572"/>
      <c r="F886" s="572"/>
      <c r="G886" s="572"/>
      <c r="H886" s="572"/>
      <c r="I886" s="572"/>
      <c r="J886" s="572"/>
      <c r="K886" s="572"/>
      <c r="L886" s="573"/>
      <c r="M886" s="580"/>
      <c r="N886" s="580"/>
      <c r="O886" s="580"/>
      <c r="P886" s="580"/>
      <c r="Q886" s="580"/>
      <c r="R886" s="577"/>
      <c r="S886" s="578"/>
      <c r="T886" s="578"/>
      <c r="U886" s="578"/>
      <c r="V886" s="579"/>
      <c r="W886" s="74"/>
      <c r="X886" s="4"/>
      <c r="Y886" s="5"/>
    </row>
    <row r="887" spans="2:25" ht="33.950000000000003" customHeight="1">
      <c r="B887" s="445">
        <f t="shared" ref="B887:B950" si="13">B886+1</f>
        <v>835</v>
      </c>
      <c r="C887" s="571"/>
      <c r="D887" s="572"/>
      <c r="E887" s="572"/>
      <c r="F887" s="572"/>
      <c r="G887" s="572"/>
      <c r="H887" s="572"/>
      <c r="I887" s="572"/>
      <c r="J887" s="572"/>
      <c r="K887" s="572"/>
      <c r="L887" s="573"/>
      <c r="M887" s="580"/>
      <c r="N887" s="580"/>
      <c r="O887" s="580"/>
      <c r="P887" s="580"/>
      <c r="Q887" s="580"/>
      <c r="R887" s="577"/>
      <c r="S887" s="578"/>
      <c r="T887" s="578"/>
      <c r="U887" s="578"/>
      <c r="V887" s="579"/>
      <c r="W887" s="74"/>
      <c r="X887" s="4"/>
      <c r="Y887" s="5"/>
    </row>
    <row r="888" spans="2:25" ht="33.950000000000003" customHeight="1">
      <c r="B888" s="445">
        <f t="shared" si="13"/>
        <v>836</v>
      </c>
      <c r="C888" s="571"/>
      <c r="D888" s="572"/>
      <c r="E888" s="572"/>
      <c r="F888" s="572"/>
      <c r="G888" s="572"/>
      <c r="H888" s="572"/>
      <c r="I888" s="572"/>
      <c r="J888" s="572"/>
      <c r="K888" s="572"/>
      <c r="L888" s="573"/>
      <c r="M888" s="580"/>
      <c r="N888" s="580"/>
      <c r="O888" s="580"/>
      <c r="P888" s="580"/>
      <c r="Q888" s="580"/>
      <c r="R888" s="577"/>
      <c r="S888" s="578"/>
      <c r="T888" s="578"/>
      <c r="U888" s="578"/>
      <c r="V888" s="579"/>
      <c r="W888" s="74"/>
      <c r="X888" s="4"/>
      <c r="Y888" s="5"/>
    </row>
    <row r="889" spans="2:25" ht="33.950000000000003" customHeight="1">
      <c r="B889" s="445">
        <f t="shared" si="13"/>
        <v>837</v>
      </c>
      <c r="C889" s="571"/>
      <c r="D889" s="572"/>
      <c r="E889" s="572"/>
      <c r="F889" s="572"/>
      <c r="G889" s="572"/>
      <c r="H889" s="572"/>
      <c r="I889" s="572"/>
      <c r="J889" s="572"/>
      <c r="K889" s="572"/>
      <c r="L889" s="573"/>
      <c r="M889" s="580"/>
      <c r="N889" s="580"/>
      <c r="O889" s="580"/>
      <c r="P889" s="580"/>
      <c r="Q889" s="580"/>
      <c r="R889" s="577"/>
      <c r="S889" s="578"/>
      <c r="T889" s="578"/>
      <c r="U889" s="578"/>
      <c r="V889" s="579"/>
      <c r="W889" s="74"/>
      <c r="X889" s="4"/>
      <c r="Y889" s="5"/>
    </row>
    <row r="890" spans="2:25" ht="33.950000000000003" customHeight="1">
      <c r="B890" s="445">
        <f t="shared" si="13"/>
        <v>838</v>
      </c>
      <c r="C890" s="571"/>
      <c r="D890" s="572"/>
      <c r="E890" s="572"/>
      <c r="F890" s="572"/>
      <c r="G890" s="572"/>
      <c r="H890" s="572"/>
      <c r="I890" s="572"/>
      <c r="J890" s="572"/>
      <c r="K890" s="572"/>
      <c r="L890" s="573"/>
      <c r="M890" s="580"/>
      <c r="N890" s="580"/>
      <c r="O890" s="580"/>
      <c r="P890" s="580"/>
      <c r="Q890" s="580"/>
      <c r="R890" s="577"/>
      <c r="S890" s="578"/>
      <c r="T890" s="578"/>
      <c r="U890" s="578"/>
      <c r="V890" s="579"/>
      <c r="W890" s="74"/>
      <c r="X890" s="4"/>
      <c r="Y890" s="5"/>
    </row>
    <row r="891" spans="2:25" ht="33.950000000000003" customHeight="1">
      <c r="B891" s="445">
        <f t="shared" si="13"/>
        <v>839</v>
      </c>
      <c r="C891" s="571"/>
      <c r="D891" s="572"/>
      <c r="E891" s="572"/>
      <c r="F891" s="572"/>
      <c r="G891" s="572"/>
      <c r="H891" s="572"/>
      <c r="I891" s="572"/>
      <c r="J891" s="572"/>
      <c r="K891" s="572"/>
      <c r="L891" s="573"/>
      <c r="M891" s="580"/>
      <c r="N891" s="580"/>
      <c r="O891" s="580"/>
      <c r="P891" s="580"/>
      <c r="Q891" s="580"/>
      <c r="R891" s="577"/>
      <c r="S891" s="578"/>
      <c r="T891" s="578"/>
      <c r="U891" s="578"/>
      <c r="V891" s="579"/>
      <c r="W891" s="74"/>
      <c r="X891" s="4"/>
      <c r="Y891" s="5"/>
    </row>
    <row r="892" spans="2:25" ht="33.950000000000003" customHeight="1">
      <c r="B892" s="445">
        <f t="shared" si="13"/>
        <v>840</v>
      </c>
      <c r="C892" s="571"/>
      <c r="D892" s="572"/>
      <c r="E892" s="572"/>
      <c r="F892" s="572"/>
      <c r="G892" s="572"/>
      <c r="H892" s="572"/>
      <c r="I892" s="572"/>
      <c r="J892" s="572"/>
      <c r="K892" s="572"/>
      <c r="L892" s="573"/>
      <c r="M892" s="580"/>
      <c r="N892" s="580"/>
      <c r="O892" s="580"/>
      <c r="P892" s="580"/>
      <c r="Q892" s="580"/>
      <c r="R892" s="577"/>
      <c r="S892" s="578"/>
      <c r="T892" s="578"/>
      <c r="U892" s="578"/>
      <c r="V892" s="579"/>
      <c r="W892" s="74"/>
      <c r="X892" s="4"/>
      <c r="Y892" s="5"/>
    </row>
    <row r="893" spans="2:25" ht="33.950000000000003" customHeight="1">
      <c r="B893" s="445">
        <f t="shared" si="13"/>
        <v>841</v>
      </c>
      <c r="C893" s="571"/>
      <c r="D893" s="572"/>
      <c r="E893" s="572"/>
      <c r="F893" s="572"/>
      <c r="G893" s="572"/>
      <c r="H893" s="572"/>
      <c r="I893" s="572"/>
      <c r="J893" s="572"/>
      <c r="K893" s="572"/>
      <c r="L893" s="573"/>
      <c r="M893" s="580"/>
      <c r="N893" s="580"/>
      <c r="O893" s="580"/>
      <c r="P893" s="580"/>
      <c r="Q893" s="580"/>
      <c r="R893" s="577"/>
      <c r="S893" s="578"/>
      <c r="T893" s="578"/>
      <c r="U893" s="578"/>
      <c r="V893" s="579"/>
      <c r="W893" s="74"/>
      <c r="X893" s="4"/>
      <c r="Y893" s="5"/>
    </row>
    <row r="894" spans="2:25" ht="33.950000000000003" customHeight="1">
      <c r="B894" s="445">
        <f t="shared" si="13"/>
        <v>842</v>
      </c>
      <c r="C894" s="571"/>
      <c r="D894" s="572"/>
      <c r="E894" s="572"/>
      <c r="F894" s="572"/>
      <c r="G894" s="572"/>
      <c r="H894" s="572"/>
      <c r="I894" s="572"/>
      <c r="J894" s="572"/>
      <c r="K894" s="572"/>
      <c r="L894" s="573"/>
      <c r="M894" s="580"/>
      <c r="N894" s="580"/>
      <c r="O894" s="580"/>
      <c r="P894" s="580"/>
      <c r="Q894" s="580"/>
      <c r="R894" s="577"/>
      <c r="S894" s="578"/>
      <c r="T894" s="578"/>
      <c r="U894" s="578"/>
      <c r="V894" s="579"/>
      <c r="W894" s="74"/>
      <c r="X894" s="4"/>
      <c r="Y894" s="5"/>
    </row>
    <row r="895" spans="2:25" ht="33.950000000000003" customHeight="1">
      <c r="B895" s="445">
        <f t="shared" si="13"/>
        <v>843</v>
      </c>
      <c r="C895" s="571"/>
      <c r="D895" s="572"/>
      <c r="E895" s="572"/>
      <c r="F895" s="572"/>
      <c r="G895" s="572"/>
      <c r="H895" s="572"/>
      <c r="I895" s="572"/>
      <c r="J895" s="572"/>
      <c r="K895" s="572"/>
      <c r="L895" s="573"/>
      <c r="M895" s="580"/>
      <c r="N895" s="580"/>
      <c r="O895" s="580"/>
      <c r="P895" s="580"/>
      <c r="Q895" s="580"/>
      <c r="R895" s="577"/>
      <c r="S895" s="578"/>
      <c r="T895" s="578"/>
      <c r="U895" s="578"/>
      <c r="V895" s="579"/>
      <c r="W895" s="74"/>
      <c r="X895" s="4"/>
      <c r="Y895" s="5"/>
    </row>
    <row r="896" spans="2:25" ht="33.950000000000003" customHeight="1">
      <c r="B896" s="445">
        <f t="shared" si="13"/>
        <v>844</v>
      </c>
      <c r="C896" s="571"/>
      <c r="D896" s="572"/>
      <c r="E896" s="572"/>
      <c r="F896" s="572"/>
      <c r="G896" s="572"/>
      <c r="H896" s="572"/>
      <c r="I896" s="572"/>
      <c r="J896" s="572"/>
      <c r="K896" s="572"/>
      <c r="L896" s="573"/>
      <c r="M896" s="580"/>
      <c r="N896" s="580"/>
      <c r="O896" s="580"/>
      <c r="P896" s="580"/>
      <c r="Q896" s="580"/>
      <c r="R896" s="577"/>
      <c r="S896" s="578"/>
      <c r="T896" s="578"/>
      <c r="U896" s="578"/>
      <c r="V896" s="579"/>
      <c r="W896" s="74"/>
      <c r="X896" s="4"/>
      <c r="Y896" s="5"/>
    </row>
    <row r="897" spans="2:25" ht="33.950000000000003" customHeight="1">
      <c r="B897" s="445">
        <f t="shared" si="13"/>
        <v>845</v>
      </c>
      <c r="C897" s="571"/>
      <c r="D897" s="572"/>
      <c r="E897" s="572"/>
      <c r="F897" s="572"/>
      <c r="G897" s="572"/>
      <c r="H897" s="572"/>
      <c r="I897" s="572"/>
      <c r="J897" s="572"/>
      <c r="K897" s="572"/>
      <c r="L897" s="573"/>
      <c r="M897" s="580"/>
      <c r="N897" s="580"/>
      <c r="O897" s="580"/>
      <c r="P897" s="580"/>
      <c r="Q897" s="580"/>
      <c r="R897" s="577"/>
      <c r="S897" s="578"/>
      <c r="T897" s="578"/>
      <c r="U897" s="578"/>
      <c r="V897" s="579"/>
      <c r="W897" s="74"/>
      <c r="X897" s="4"/>
      <c r="Y897" s="5"/>
    </row>
    <row r="898" spans="2:25" ht="33.950000000000003" customHeight="1">
      <c r="B898" s="445">
        <f t="shared" si="13"/>
        <v>846</v>
      </c>
      <c r="C898" s="571"/>
      <c r="D898" s="572"/>
      <c r="E898" s="572"/>
      <c r="F898" s="572"/>
      <c r="G898" s="572"/>
      <c r="H898" s="572"/>
      <c r="I898" s="572"/>
      <c r="J898" s="572"/>
      <c r="K898" s="572"/>
      <c r="L898" s="573"/>
      <c r="M898" s="580"/>
      <c r="N898" s="580"/>
      <c r="O898" s="580"/>
      <c r="P898" s="580"/>
      <c r="Q898" s="580"/>
      <c r="R898" s="577"/>
      <c r="S898" s="578"/>
      <c r="T898" s="578"/>
      <c r="U898" s="578"/>
      <c r="V898" s="579"/>
      <c r="W898" s="74"/>
      <c r="X898" s="4"/>
      <c r="Y898" s="5"/>
    </row>
    <row r="899" spans="2:25" ht="33.950000000000003" customHeight="1">
      <c r="B899" s="445">
        <f t="shared" si="13"/>
        <v>847</v>
      </c>
      <c r="C899" s="571"/>
      <c r="D899" s="572"/>
      <c r="E899" s="572"/>
      <c r="F899" s="572"/>
      <c r="G899" s="572"/>
      <c r="H899" s="572"/>
      <c r="I899" s="572"/>
      <c r="J899" s="572"/>
      <c r="K899" s="572"/>
      <c r="L899" s="573"/>
      <c r="M899" s="580"/>
      <c r="N899" s="580"/>
      <c r="O899" s="580"/>
      <c r="P899" s="580"/>
      <c r="Q899" s="580"/>
      <c r="R899" s="577"/>
      <c r="S899" s="578"/>
      <c r="T899" s="578"/>
      <c r="U899" s="578"/>
      <c r="V899" s="579"/>
      <c r="W899" s="74"/>
      <c r="X899" s="4"/>
      <c r="Y899" s="5"/>
    </row>
    <row r="900" spans="2:25" ht="33.950000000000003" customHeight="1">
      <c r="B900" s="445">
        <f t="shared" si="13"/>
        <v>848</v>
      </c>
      <c r="C900" s="571"/>
      <c r="D900" s="572"/>
      <c r="E900" s="572"/>
      <c r="F900" s="572"/>
      <c r="G900" s="572"/>
      <c r="H900" s="572"/>
      <c r="I900" s="572"/>
      <c r="J900" s="572"/>
      <c r="K900" s="572"/>
      <c r="L900" s="573"/>
      <c r="M900" s="580"/>
      <c r="N900" s="580"/>
      <c r="O900" s="580"/>
      <c r="P900" s="580"/>
      <c r="Q900" s="580"/>
      <c r="R900" s="577"/>
      <c r="S900" s="578"/>
      <c r="T900" s="578"/>
      <c r="U900" s="578"/>
      <c r="V900" s="579"/>
      <c r="W900" s="74"/>
      <c r="X900" s="4"/>
      <c r="Y900" s="5"/>
    </row>
    <row r="901" spans="2:25" ht="33.950000000000003" customHeight="1">
      <c r="B901" s="445">
        <f t="shared" si="13"/>
        <v>849</v>
      </c>
      <c r="C901" s="571"/>
      <c r="D901" s="572"/>
      <c r="E901" s="572"/>
      <c r="F901" s="572"/>
      <c r="G901" s="572"/>
      <c r="H901" s="572"/>
      <c r="I901" s="572"/>
      <c r="J901" s="572"/>
      <c r="K901" s="572"/>
      <c r="L901" s="573"/>
      <c r="M901" s="580"/>
      <c r="N901" s="580"/>
      <c r="O901" s="580"/>
      <c r="P901" s="580"/>
      <c r="Q901" s="580"/>
      <c r="R901" s="577"/>
      <c r="S901" s="578"/>
      <c r="T901" s="578"/>
      <c r="U901" s="578"/>
      <c r="V901" s="579"/>
      <c r="W901" s="74"/>
      <c r="X901" s="4"/>
      <c r="Y901" s="5"/>
    </row>
    <row r="902" spans="2:25" ht="33.950000000000003" customHeight="1">
      <c r="B902" s="445">
        <f t="shared" si="13"/>
        <v>850</v>
      </c>
      <c r="C902" s="571"/>
      <c r="D902" s="572"/>
      <c r="E902" s="572"/>
      <c r="F902" s="572"/>
      <c r="G902" s="572"/>
      <c r="H902" s="572"/>
      <c r="I902" s="572"/>
      <c r="J902" s="572"/>
      <c r="K902" s="572"/>
      <c r="L902" s="573"/>
      <c r="M902" s="580"/>
      <c r="N902" s="580"/>
      <c r="O902" s="580"/>
      <c r="P902" s="580"/>
      <c r="Q902" s="580"/>
      <c r="R902" s="577"/>
      <c r="S902" s="578"/>
      <c r="T902" s="578"/>
      <c r="U902" s="578"/>
      <c r="V902" s="579"/>
      <c r="W902" s="74"/>
      <c r="X902" s="4"/>
      <c r="Y902" s="5"/>
    </row>
    <row r="903" spans="2:25" ht="33.950000000000003" customHeight="1">
      <c r="B903" s="445">
        <f t="shared" si="13"/>
        <v>851</v>
      </c>
      <c r="C903" s="571"/>
      <c r="D903" s="572"/>
      <c r="E903" s="572"/>
      <c r="F903" s="572"/>
      <c r="G903" s="572"/>
      <c r="H903" s="572"/>
      <c r="I903" s="572"/>
      <c r="J903" s="572"/>
      <c r="K903" s="572"/>
      <c r="L903" s="573"/>
      <c r="M903" s="580"/>
      <c r="N903" s="580"/>
      <c r="O903" s="580"/>
      <c r="P903" s="580"/>
      <c r="Q903" s="580"/>
      <c r="R903" s="577"/>
      <c r="S903" s="578"/>
      <c r="T903" s="578"/>
      <c r="U903" s="578"/>
      <c r="V903" s="579"/>
      <c r="W903" s="74"/>
      <c r="X903" s="4"/>
      <c r="Y903" s="5"/>
    </row>
    <row r="904" spans="2:25" ht="33.950000000000003" customHeight="1">
      <c r="B904" s="445">
        <f t="shared" si="13"/>
        <v>852</v>
      </c>
      <c r="C904" s="571"/>
      <c r="D904" s="572"/>
      <c r="E904" s="572"/>
      <c r="F904" s="572"/>
      <c r="G904" s="572"/>
      <c r="H904" s="572"/>
      <c r="I904" s="572"/>
      <c r="J904" s="572"/>
      <c r="K904" s="572"/>
      <c r="L904" s="573"/>
      <c r="M904" s="580"/>
      <c r="N904" s="580"/>
      <c r="O904" s="580"/>
      <c r="P904" s="580"/>
      <c r="Q904" s="580"/>
      <c r="R904" s="577"/>
      <c r="S904" s="578"/>
      <c r="T904" s="578"/>
      <c r="U904" s="578"/>
      <c r="V904" s="579"/>
      <c r="W904" s="74"/>
      <c r="X904" s="4"/>
      <c r="Y904" s="5"/>
    </row>
    <row r="905" spans="2:25" ht="33.950000000000003" customHeight="1">
      <c r="B905" s="445">
        <f t="shared" si="13"/>
        <v>853</v>
      </c>
      <c r="C905" s="571"/>
      <c r="D905" s="572"/>
      <c r="E905" s="572"/>
      <c r="F905" s="572"/>
      <c r="G905" s="572"/>
      <c r="H905" s="572"/>
      <c r="I905" s="572"/>
      <c r="J905" s="572"/>
      <c r="K905" s="572"/>
      <c r="L905" s="573"/>
      <c r="M905" s="580"/>
      <c r="N905" s="580"/>
      <c r="O905" s="580"/>
      <c r="P905" s="580"/>
      <c r="Q905" s="580"/>
      <c r="R905" s="577"/>
      <c r="S905" s="578"/>
      <c r="T905" s="578"/>
      <c r="U905" s="578"/>
      <c r="V905" s="579"/>
      <c r="W905" s="74"/>
      <c r="X905" s="4"/>
      <c r="Y905" s="5"/>
    </row>
    <row r="906" spans="2:25" ht="33.950000000000003" customHeight="1">
      <c r="B906" s="445">
        <f t="shared" si="13"/>
        <v>854</v>
      </c>
      <c r="C906" s="571"/>
      <c r="D906" s="572"/>
      <c r="E906" s="572"/>
      <c r="F906" s="572"/>
      <c r="G906" s="572"/>
      <c r="H906" s="572"/>
      <c r="I906" s="572"/>
      <c r="J906" s="572"/>
      <c r="K906" s="572"/>
      <c r="L906" s="573"/>
      <c r="M906" s="580"/>
      <c r="N906" s="580"/>
      <c r="O906" s="580"/>
      <c r="P906" s="580"/>
      <c r="Q906" s="580"/>
      <c r="R906" s="577"/>
      <c r="S906" s="578"/>
      <c r="T906" s="578"/>
      <c r="U906" s="578"/>
      <c r="V906" s="579"/>
      <c r="W906" s="74"/>
      <c r="X906" s="4"/>
      <c r="Y906" s="5"/>
    </row>
    <row r="907" spans="2:25" ht="33.950000000000003" customHeight="1">
      <c r="B907" s="445">
        <f t="shared" si="13"/>
        <v>855</v>
      </c>
      <c r="C907" s="571"/>
      <c r="D907" s="572"/>
      <c r="E907" s="572"/>
      <c r="F907" s="572"/>
      <c r="G907" s="572"/>
      <c r="H907" s="572"/>
      <c r="I907" s="572"/>
      <c r="J907" s="572"/>
      <c r="K907" s="572"/>
      <c r="L907" s="573"/>
      <c r="M907" s="580"/>
      <c r="N907" s="580"/>
      <c r="O907" s="580"/>
      <c r="P907" s="580"/>
      <c r="Q907" s="580"/>
      <c r="R907" s="577"/>
      <c r="S907" s="578"/>
      <c r="T907" s="578"/>
      <c r="U907" s="578"/>
      <c r="V907" s="579"/>
      <c r="W907" s="74"/>
      <c r="X907" s="4"/>
      <c r="Y907" s="5"/>
    </row>
    <row r="908" spans="2:25" ht="33.950000000000003" customHeight="1">
      <c r="B908" s="445">
        <f t="shared" si="13"/>
        <v>856</v>
      </c>
      <c r="C908" s="571"/>
      <c r="D908" s="572"/>
      <c r="E908" s="572"/>
      <c r="F908" s="572"/>
      <c r="G908" s="572"/>
      <c r="H908" s="572"/>
      <c r="I908" s="572"/>
      <c r="J908" s="572"/>
      <c r="K908" s="572"/>
      <c r="L908" s="573"/>
      <c r="M908" s="580"/>
      <c r="N908" s="580"/>
      <c r="O908" s="580"/>
      <c r="P908" s="580"/>
      <c r="Q908" s="580"/>
      <c r="R908" s="577"/>
      <c r="S908" s="578"/>
      <c r="T908" s="578"/>
      <c r="U908" s="578"/>
      <c r="V908" s="579"/>
      <c r="W908" s="74"/>
      <c r="X908" s="4"/>
      <c r="Y908" s="5"/>
    </row>
    <row r="909" spans="2:25" ht="33.950000000000003" customHeight="1">
      <c r="B909" s="445">
        <f t="shared" si="13"/>
        <v>857</v>
      </c>
      <c r="C909" s="571"/>
      <c r="D909" s="572"/>
      <c r="E909" s="572"/>
      <c r="F909" s="572"/>
      <c r="G909" s="572"/>
      <c r="H909" s="572"/>
      <c r="I909" s="572"/>
      <c r="J909" s="572"/>
      <c r="K909" s="572"/>
      <c r="L909" s="573"/>
      <c r="M909" s="580"/>
      <c r="N909" s="580"/>
      <c r="O909" s="580"/>
      <c r="P909" s="580"/>
      <c r="Q909" s="580"/>
      <c r="R909" s="577"/>
      <c r="S909" s="578"/>
      <c r="T909" s="578"/>
      <c r="U909" s="578"/>
      <c r="V909" s="579"/>
      <c r="W909" s="74"/>
      <c r="X909" s="4"/>
      <c r="Y909" s="5"/>
    </row>
    <row r="910" spans="2:25" ht="33.950000000000003" customHeight="1">
      <c r="B910" s="445">
        <f t="shared" si="13"/>
        <v>858</v>
      </c>
      <c r="C910" s="571"/>
      <c r="D910" s="572"/>
      <c r="E910" s="572"/>
      <c r="F910" s="572"/>
      <c r="G910" s="572"/>
      <c r="H910" s="572"/>
      <c r="I910" s="572"/>
      <c r="J910" s="572"/>
      <c r="K910" s="572"/>
      <c r="L910" s="573"/>
      <c r="M910" s="580"/>
      <c r="N910" s="580"/>
      <c r="O910" s="580"/>
      <c r="P910" s="580"/>
      <c r="Q910" s="580"/>
      <c r="R910" s="577"/>
      <c r="S910" s="578"/>
      <c r="T910" s="578"/>
      <c r="U910" s="578"/>
      <c r="V910" s="579"/>
      <c r="W910" s="74"/>
      <c r="X910" s="4"/>
      <c r="Y910" s="5"/>
    </row>
    <row r="911" spans="2:25" ht="33.950000000000003" customHeight="1">
      <c r="B911" s="445">
        <f t="shared" si="13"/>
        <v>859</v>
      </c>
      <c r="C911" s="571"/>
      <c r="D911" s="572"/>
      <c r="E911" s="572"/>
      <c r="F911" s="572"/>
      <c r="G911" s="572"/>
      <c r="H911" s="572"/>
      <c r="I911" s="572"/>
      <c r="J911" s="572"/>
      <c r="K911" s="572"/>
      <c r="L911" s="573"/>
      <c r="M911" s="580"/>
      <c r="N911" s="580"/>
      <c r="O911" s="580"/>
      <c r="P911" s="580"/>
      <c r="Q911" s="580"/>
      <c r="R911" s="577"/>
      <c r="S911" s="578"/>
      <c r="T911" s="578"/>
      <c r="U911" s="578"/>
      <c r="V911" s="579"/>
      <c r="W911" s="74"/>
      <c r="X911" s="4"/>
      <c r="Y911" s="5"/>
    </row>
    <row r="912" spans="2:25" ht="33.950000000000003" customHeight="1">
      <c r="B912" s="445">
        <f t="shared" si="13"/>
        <v>860</v>
      </c>
      <c r="C912" s="571"/>
      <c r="D912" s="572"/>
      <c r="E912" s="572"/>
      <c r="F912" s="572"/>
      <c r="G912" s="572"/>
      <c r="H912" s="572"/>
      <c r="I912" s="572"/>
      <c r="J912" s="572"/>
      <c r="K912" s="572"/>
      <c r="L912" s="573"/>
      <c r="M912" s="580"/>
      <c r="N912" s="580"/>
      <c r="O912" s="580"/>
      <c r="P912" s="580"/>
      <c r="Q912" s="580"/>
      <c r="R912" s="577"/>
      <c r="S912" s="578"/>
      <c r="T912" s="578"/>
      <c r="U912" s="578"/>
      <c r="V912" s="579"/>
      <c r="W912" s="74"/>
      <c r="X912" s="4"/>
      <c r="Y912" s="5"/>
    </row>
    <row r="913" spans="2:25" ht="33.950000000000003" customHeight="1">
      <c r="B913" s="445">
        <f t="shared" si="13"/>
        <v>861</v>
      </c>
      <c r="C913" s="571"/>
      <c r="D913" s="572"/>
      <c r="E913" s="572"/>
      <c r="F913" s="572"/>
      <c r="G913" s="572"/>
      <c r="H913" s="572"/>
      <c r="I913" s="572"/>
      <c r="J913" s="572"/>
      <c r="K913" s="572"/>
      <c r="L913" s="573"/>
      <c r="M913" s="580"/>
      <c r="N913" s="580"/>
      <c r="O913" s="580"/>
      <c r="P913" s="580"/>
      <c r="Q913" s="580"/>
      <c r="R913" s="577"/>
      <c r="S913" s="578"/>
      <c r="T913" s="578"/>
      <c r="U913" s="578"/>
      <c r="V913" s="579"/>
      <c r="W913" s="74"/>
      <c r="X913" s="4"/>
      <c r="Y913" s="5"/>
    </row>
    <row r="914" spans="2:25" ht="33.950000000000003" customHeight="1">
      <c r="B914" s="445">
        <f t="shared" si="13"/>
        <v>862</v>
      </c>
      <c r="C914" s="571"/>
      <c r="D914" s="572"/>
      <c r="E914" s="572"/>
      <c r="F914" s="572"/>
      <c r="G914" s="572"/>
      <c r="H914" s="572"/>
      <c r="I914" s="572"/>
      <c r="J914" s="572"/>
      <c r="K914" s="572"/>
      <c r="L914" s="573"/>
      <c r="M914" s="580"/>
      <c r="N914" s="580"/>
      <c r="O914" s="580"/>
      <c r="P914" s="580"/>
      <c r="Q914" s="580"/>
      <c r="R914" s="577"/>
      <c r="S914" s="578"/>
      <c r="T914" s="578"/>
      <c r="U914" s="578"/>
      <c r="V914" s="579"/>
      <c r="W914" s="74"/>
      <c r="X914" s="4"/>
      <c r="Y914" s="5"/>
    </row>
    <row r="915" spans="2:25" ht="33.950000000000003" customHeight="1">
      <c r="B915" s="445">
        <f t="shared" si="13"/>
        <v>863</v>
      </c>
      <c r="C915" s="571"/>
      <c r="D915" s="572"/>
      <c r="E915" s="572"/>
      <c r="F915" s="572"/>
      <c r="G915" s="572"/>
      <c r="H915" s="572"/>
      <c r="I915" s="572"/>
      <c r="J915" s="572"/>
      <c r="K915" s="572"/>
      <c r="L915" s="573"/>
      <c r="M915" s="580"/>
      <c r="N915" s="580"/>
      <c r="O915" s="580"/>
      <c r="P915" s="580"/>
      <c r="Q915" s="580"/>
      <c r="R915" s="577"/>
      <c r="S915" s="578"/>
      <c r="T915" s="578"/>
      <c r="U915" s="578"/>
      <c r="V915" s="579"/>
      <c r="W915" s="74"/>
      <c r="X915" s="4"/>
      <c r="Y915" s="5"/>
    </row>
    <row r="916" spans="2:25" ht="33.950000000000003" customHeight="1">
      <c r="B916" s="445">
        <f t="shared" si="13"/>
        <v>864</v>
      </c>
      <c r="C916" s="571"/>
      <c r="D916" s="572"/>
      <c r="E916" s="572"/>
      <c r="F916" s="572"/>
      <c r="G916" s="572"/>
      <c r="H916" s="572"/>
      <c r="I916" s="572"/>
      <c r="J916" s="572"/>
      <c r="K916" s="572"/>
      <c r="L916" s="573"/>
      <c r="M916" s="580"/>
      <c r="N916" s="580"/>
      <c r="O916" s="580"/>
      <c r="P916" s="580"/>
      <c r="Q916" s="580"/>
      <c r="R916" s="577"/>
      <c r="S916" s="578"/>
      <c r="T916" s="578"/>
      <c r="U916" s="578"/>
      <c r="V916" s="579"/>
      <c r="W916" s="74"/>
      <c r="X916" s="4"/>
      <c r="Y916" s="5"/>
    </row>
    <row r="917" spans="2:25" ht="33.950000000000003" customHeight="1">
      <c r="B917" s="445">
        <f t="shared" si="13"/>
        <v>865</v>
      </c>
      <c r="C917" s="571"/>
      <c r="D917" s="572"/>
      <c r="E917" s="572"/>
      <c r="F917" s="572"/>
      <c r="G917" s="572"/>
      <c r="H917" s="572"/>
      <c r="I917" s="572"/>
      <c r="J917" s="572"/>
      <c r="K917" s="572"/>
      <c r="L917" s="573"/>
      <c r="M917" s="580"/>
      <c r="N917" s="580"/>
      <c r="O917" s="580"/>
      <c r="P917" s="580"/>
      <c r="Q917" s="580"/>
      <c r="R917" s="577"/>
      <c r="S917" s="578"/>
      <c r="T917" s="578"/>
      <c r="U917" s="578"/>
      <c r="V917" s="579"/>
      <c r="W917" s="74"/>
      <c r="X917" s="4"/>
      <c r="Y917" s="5"/>
    </row>
    <row r="918" spans="2:25" ht="33.950000000000003" customHeight="1">
      <c r="B918" s="445">
        <f t="shared" si="13"/>
        <v>866</v>
      </c>
      <c r="C918" s="571"/>
      <c r="D918" s="572"/>
      <c r="E918" s="572"/>
      <c r="F918" s="572"/>
      <c r="G918" s="572"/>
      <c r="H918" s="572"/>
      <c r="I918" s="572"/>
      <c r="J918" s="572"/>
      <c r="K918" s="572"/>
      <c r="L918" s="573"/>
      <c r="M918" s="580"/>
      <c r="N918" s="580"/>
      <c r="O918" s="580"/>
      <c r="P918" s="580"/>
      <c r="Q918" s="580"/>
      <c r="R918" s="577"/>
      <c r="S918" s="578"/>
      <c r="T918" s="578"/>
      <c r="U918" s="578"/>
      <c r="V918" s="579"/>
      <c r="W918" s="74"/>
      <c r="X918" s="4"/>
      <c r="Y918" s="5"/>
    </row>
    <row r="919" spans="2:25" ht="33.950000000000003" customHeight="1">
      <c r="B919" s="445">
        <f t="shared" si="13"/>
        <v>867</v>
      </c>
      <c r="C919" s="571"/>
      <c r="D919" s="572"/>
      <c r="E919" s="572"/>
      <c r="F919" s="572"/>
      <c r="G919" s="572"/>
      <c r="H919" s="572"/>
      <c r="I919" s="572"/>
      <c r="J919" s="572"/>
      <c r="K919" s="572"/>
      <c r="L919" s="573"/>
      <c r="M919" s="580"/>
      <c r="N919" s="580"/>
      <c r="O919" s="580"/>
      <c r="P919" s="580"/>
      <c r="Q919" s="580"/>
      <c r="R919" s="577"/>
      <c r="S919" s="578"/>
      <c r="T919" s="578"/>
      <c r="U919" s="578"/>
      <c r="V919" s="579"/>
      <c r="W919" s="74"/>
      <c r="X919" s="4"/>
      <c r="Y919" s="5"/>
    </row>
    <row r="920" spans="2:25" ht="33.950000000000003" customHeight="1">
      <c r="B920" s="445">
        <f t="shared" si="13"/>
        <v>868</v>
      </c>
      <c r="C920" s="571"/>
      <c r="D920" s="572"/>
      <c r="E920" s="572"/>
      <c r="F920" s="572"/>
      <c r="G920" s="572"/>
      <c r="H920" s="572"/>
      <c r="I920" s="572"/>
      <c r="J920" s="572"/>
      <c r="K920" s="572"/>
      <c r="L920" s="573"/>
      <c r="M920" s="580"/>
      <c r="N920" s="580"/>
      <c r="O920" s="580"/>
      <c r="P920" s="580"/>
      <c r="Q920" s="580"/>
      <c r="R920" s="577"/>
      <c r="S920" s="578"/>
      <c r="T920" s="578"/>
      <c r="U920" s="578"/>
      <c r="V920" s="579"/>
      <c r="W920" s="74"/>
      <c r="X920" s="4"/>
      <c r="Y920" s="5"/>
    </row>
    <row r="921" spans="2:25" ht="33.950000000000003" customHeight="1">
      <c r="B921" s="445">
        <f t="shared" si="13"/>
        <v>869</v>
      </c>
      <c r="C921" s="571"/>
      <c r="D921" s="572"/>
      <c r="E921" s="572"/>
      <c r="F921" s="572"/>
      <c r="G921" s="572"/>
      <c r="H921" s="572"/>
      <c r="I921" s="572"/>
      <c r="J921" s="572"/>
      <c r="K921" s="572"/>
      <c r="L921" s="573"/>
      <c r="M921" s="580"/>
      <c r="N921" s="580"/>
      <c r="O921" s="580"/>
      <c r="P921" s="580"/>
      <c r="Q921" s="580"/>
      <c r="R921" s="577"/>
      <c r="S921" s="578"/>
      <c r="T921" s="578"/>
      <c r="U921" s="578"/>
      <c r="V921" s="579"/>
      <c r="W921" s="74"/>
      <c r="X921" s="4"/>
      <c r="Y921" s="5"/>
    </row>
    <row r="922" spans="2:25" ht="33.950000000000003" customHeight="1">
      <c r="B922" s="445">
        <f t="shared" si="13"/>
        <v>870</v>
      </c>
      <c r="C922" s="571"/>
      <c r="D922" s="572"/>
      <c r="E922" s="572"/>
      <c r="F922" s="572"/>
      <c r="G922" s="572"/>
      <c r="H922" s="572"/>
      <c r="I922" s="572"/>
      <c r="J922" s="572"/>
      <c r="K922" s="572"/>
      <c r="L922" s="573"/>
      <c r="M922" s="580"/>
      <c r="N922" s="580"/>
      <c r="O922" s="580"/>
      <c r="P922" s="580"/>
      <c r="Q922" s="580"/>
      <c r="R922" s="577"/>
      <c r="S922" s="578"/>
      <c r="T922" s="578"/>
      <c r="U922" s="578"/>
      <c r="V922" s="579"/>
      <c r="W922" s="74"/>
      <c r="X922" s="4"/>
      <c r="Y922" s="5"/>
    </row>
    <row r="923" spans="2:25" ht="33.950000000000003" customHeight="1">
      <c r="B923" s="445">
        <f t="shared" si="13"/>
        <v>871</v>
      </c>
      <c r="C923" s="571"/>
      <c r="D923" s="572"/>
      <c r="E923" s="572"/>
      <c r="F923" s="572"/>
      <c r="G923" s="572"/>
      <c r="H923" s="572"/>
      <c r="I923" s="572"/>
      <c r="J923" s="572"/>
      <c r="K923" s="572"/>
      <c r="L923" s="573"/>
      <c r="M923" s="580"/>
      <c r="N923" s="580"/>
      <c r="O923" s="580"/>
      <c r="P923" s="580"/>
      <c r="Q923" s="580"/>
      <c r="R923" s="577"/>
      <c r="S923" s="578"/>
      <c r="T923" s="578"/>
      <c r="U923" s="578"/>
      <c r="V923" s="579"/>
      <c r="W923" s="74"/>
      <c r="X923" s="4"/>
      <c r="Y923" s="5"/>
    </row>
    <row r="924" spans="2:25" ht="33.950000000000003" customHeight="1">
      <c r="B924" s="445">
        <f t="shared" si="13"/>
        <v>872</v>
      </c>
      <c r="C924" s="571"/>
      <c r="D924" s="572"/>
      <c r="E924" s="572"/>
      <c r="F924" s="572"/>
      <c r="G924" s="572"/>
      <c r="H924" s="572"/>
      <c r="I924" s="572"/>
      <c r="J924" s="572"/>
      <c r="K924" s="572"/>
      <c r="L924" s="573"/>
      <c r="M924" s="580"/>
      <c r="N924" s="580"/>
      <c r="O924" s="580"/>
      <c r="P924" s="580"/>
      <c r="Q924" s="580"/>
      <c r="R924" s="577"/>
      <c r="S924" s="578"/>
      <c r="T924" s="578"/>
      <c r="U924" s="578"/>
      <c r="V924" s="579"/>
      <c r="W924" s="74"/>
      <c r="X924" s="4"/>
      <c r="Y924" s="5"/>
    </row>
    <row r="925" spans="2:25" ht="33.950000000000003" customHeight="1">
      <c r="B925" s="445">
        <f t="shared" si="13"/>
        <v>873</v>
      </c>
      <c r="C925" s="571"/>
      <c r="D925" s="572"/>
      <c r="E925" s="572"/>
      <c r="F925" s="572"/>
      <c r="G925" s="572"/>
      <c r="H925" s="572"/>
      <c r="I925" s="572"/>
      <c r="J925" s="572"/>
      <c r="K925" s="572"/>
      <c r="L925" s="573"/>
      <c r="M925" s="580"/>
      <c r="N925" s="580"/>
      <c r="O925" s="580"/>
      <c r="P925" s="580"/>
      <c r="Q925" s="580"/>
      <c r="R925" s="577"/>
      <c r="S925" s="578"/>
      <c r="T925" s="578"/>
      <c r="U925" s="578"/>
      <c r="V925" s="579"/>
      <c r="W925" s="74"/>
      <c r="X925" s="4"/>
      <c r="Y925" s="5"/>
    </row>
    <row r="926" spans="2:25" ht="33.950000000000003" customHeight="1">
      <c r="B926" s="445">
        <f t="shared" si="13"/>
        <v>874</v>
      </c>
      <c r="C926" s="571"/>
      <c r="D926" s="572"/>
      <c r="E926" s="572"/>
      <c r="F926" s="572"/>
      <c r="G926" s="572"/>
      <c r="H926" s="572"/>
      <c r="I926" s="572"/>
      <c r="J926" s="572"/>
      <c r="K926" s="572"/>
      <c r="L926" s="573"/>
      <c r="M926" s="580"/>
      <c r="N926" s="580"/>
      <c r="O926" s="580"/>
      <c r="P926" s="580"/>
      <c r="Q926" s="580"/>
      <c r="R926" s="577"/>
      <c r="S926" s="578"/>
      <c r="T926" s="578"/>
      <c r="U926" s="578"/>
      <c r="V926" s="579"/>
      <c r="W926" s="74"/>
      <c r="X926" s="4"/>
      <c r="Y926" s="5"/>
    </row>
    <row r="927" spans="2:25" ht="33.950000000000003" customHeight="1">
      <c r="B927" s="445">
        <f t="shared" si="13"/>
        <v>875</v>
      </c>
      <c r="C927" s="571"/>
      <c r="D927" s="572"/>
      <c r="E927" s="572"/>
      <c r="F927" s="572"/>
      <c r="G927" s="572"/>
      <c r="H927" s="572"/>
      <c r="I927" s="572"/>
      <c r="J927" s="572"/>
      <c r="K927" s="572"/>
      <c r="L927" s="573"/>
      <c r="M927" s="580"/>
      <c r="N927" s="580"/>
      <c r="O927" s="580"/>
      <c r="P927" s="580"/>
      <c r="Q927" s="580"/>
      <c r="R927" s="577"/>
      <c r="S927" s="578"/>
      <c r="T927" s="578"/>
      <c r="U927" s="578"/>
      <c r="V927" s="579"/>
      <c r="W927" s="74"/>
      <c r="X927" s="4"/>
      <c r="Y927" s="5"/>
    </row>
    <row r="928" spans="2:25" ht="33.950000000000003" customHeight="1">
      <c r="B928" s="445">
        <f t="shared" si="13"/>
        <v>876</v>
      </c>
      <c r="C928" s="571"/>
      <c r="D928" s="572"/>
      <c r="E928" s="572"/>
      <c r="F928" s="572"/>
      <c r="G928" s="572"/>
      <c r="H928" s="572"/>
      <c r="I928" s="572"/>
      <c r="J928" s="572"/>
      <c r="K928" s="572"/>
      <c r="L928" s="573"/>
      <c r="M928" s="580"/>
      <c r="N928" s="580"/>
      <c r="O928" s="580"/>
      <c r="P928" s="580"/>
      <c r="Q928" s="580"/>
      <c r="R928" s="577"/>
      <c r="S928" s="578"/>
      <c r="T928" s="578"/>
      <c r="U928" s="578"/>
      <c r="V928" s="579"/>
      <c r="W928" s="74"/>
      <c r="X928" s="4"/>
      <c r="Y928" s="5"/>
    </row>
    <row r="929" spans="2:25" ht="33.950000000000003" customHeight="1">
      <c r="B929" s="445">
        <f t="shared" si="13"/>
        <v>877</v>
      </c>
      <c r="C929" s="571"/>
      <c r="D929" s="572"/>
      <c r="E929" s="572"/>
      <c r="F929" s="572"/>
      <c r="G929" s="572"/>
      <c r="H929" s="572"/>
      <c r="I929" s="572"/>
      <c r="J929" s="572"/>
      <c r="K929" s="572"/>
      <c r="L929" s="573"/>
      <c r="M929" s="580"/>
      <c r="N929" s="580"/>
      <c r="O929" s="580"/>
      <c r="P929" s="580"/>
      <c r="Q929" s="580"/>
      <c r="R929" s="577"/>
      <c r="S929" s="578"/>
      <c r="T929" s="578"/>
      <c r="U929" s="578"/>
      <c r="V929" s="579"/>
      <c r="W929" s="74"/>
      <c r="X929" s="4"/>
      <c r="Y929" s="5"/>
    </row>
    <row r="930" spans="2:25" ht="33.950000000000003" customHeight="1">
      <c r="B930" s="445">
        <f t="shared" si="13"/>
        <v>878</v>
      </c>
      <c r="C930" s="571"/>
      <c r="D930" s="572"/>
      <c r="E930" s="572"/>
      <c r="F930" s="572"/>
      <c r="G930" s="572"/>
      <c r="H930" s="572"/>
      <c r="I930" s="572"/>
      <c r="J930" s="572"/>
      <c r="K930" s="572"/>
      <c r="L930" s="573"/>
      <c r="M930" s="580"/>
      <c r="N930" s="580"/>
      <c r="O930" s="580"/>
      <c r="P930" s="580"/>
      <c r="Q930" s="580"/>
      <c r="R930" s="577"/>
      <c r="S930" s="578"/>
      <c r="T930" s="578"/>
      <c r="U930" s="578"/>
      <c r="V930" s="579"/>
      <c r="W930" s="74"/>
      <c r="X930" s="4"/>
      <c r="Y930" s="5"/>
    </row>
    <row r="931" spans="2:25" ht="33.950000000000003" customHeight="1">
      <c r="B931" s="445">
        <f t="shared" si="13"/>
        <v>879</v>
      </c>
      <c r="C931" s="571"/>
      <c r="D931" s="572"/>
      <c r="E931" s="572"/>
      <c r="F931" s="572"/>
      <c r="G931" s="572"/>
      <c r="H931" s="572"/>
      <c r="I931" s="572"/>
      <c r="J931" s="572"/>
      <c r="K931" s="572"/>
      <c r="L931" s="573"/>
      <c r="M931" s="580"/>
      <c r="N931" s="580"/>
      <c r="O931" s="580"/>
      <c r="P931" s="580"/>
      <c r="Q931" s="580"/>
      <c r="R931" s="577"/>
      <c r="S931" s="578"/>
      <c r="T931" s="578"/>
      <c r="U931" s="578"/>
      <c r="V931" s="579"/>
      <c r="W931" s="74"/>
      <c r="X931" s="4"/>
      <c r="Y931" s="5"/>
    </row>
    <row r="932" spans="2:25" ht="33.950000000000003" customHeight="1">
      <c r="B932" s="445">
        <f t="shared" si="13"/>
        <v>880</v>
      </c>
      <c r="C932" s="571"/>
      <c r="D932" s="572"/>
      <c r="E932" s="572"/>
      <c r="F932" s="572"/>
      <c r="G932" s="572"/>
      <c r="H932" s="572"/>
      <c r="I932" s="572"/>
      <c r="J932" s="572"/>
      <c r="K932" s="572"/>
      <c r="L932" s="573"/>
      <c r="M932" s="580"/>
      <c r="N932" s="580"/>
      <c r="O932" s="580"/>
      <c r="P932" s="580"/>
      <c r="Q932" s="580"/>
      <c r="R932" s="577"/>
      <c r="S932" s="578"/>
      <c r="T932" s="578"/>
      <c r="U932" s="578"/>
      <c r="V932" s="579"/>
      <c r="W932" s="74"/>
      <c r="X932" s="4"/>
      <c r="Y932" s="5"/>
    </row>
    <row r="933" spans="2:25" ht="33.950000000000003" customHeight="1">
      <c r="B933" s="445">
        <f t="shared" si="13"/>
        <v>881</v>
      </c>
      <c r="C933" s="571"/>
      <c r="D933" s="572"/>
      <c r="E933" s="572"/>
      <c r="F933" s="572"/>
      <c r="G933" s="572"/>
      <c r="H933" s="572"/>
      <c r="I933" s="572"/>
      <c r="J933" s="572"/>
      <c r="K933" s="572"/>
      <c r="L933" s="573"/>
      <c r="M933" s="580"/>
      <c r="N933" s="580"/>
      <c r="O933" s="580"/>
      <c r="P933" s="580"/>
      <c r="Q933" s="580"/>
      <c r="R933" s="577"/>
      <c r="S933" s="578"/>
      <c r="T933" s="578"/>
      <c r="U933" s="578"/>
      <c r="V933" s="579"/>
      <c r="W933" s="74"/>
      <c r="X933" s="4"/>
      <c r="Y933" s="5"/>
    </row>
    <row r="934" spans="2:25" ht="33.950000000000003" customHeight="1">
      <c r="B934" s="445">
        <f t="shared" si="13"/>
        <v>882</v>
      </c>
      <c r="C934" s="571"/>
      <c r="D934" s="572"/>
      <c r="E934" s="572"/>
      <c r="F934" s="572"/>
      <c r="G934" s="572"/>
      <c r="H934" s="572"/>
      <c r="I934" s="572"/>
      <c r="J934" s="572"/>
      <c r="K934" s="572"/>
      <c r="L934" s="573"/>
      <c r="M934" s="580"/>
      <c r="N934" s="580"/>
      <c r="O934" s="580"/>
      <c r="P934" s="580"/>
      <c r="Q934" s="580"/>
      <c r="R934" s="577"/>
      <c r="S934" s="578"/>
      <c r="T934" s="578"/>
      <c r="U934" s="578"/>
      <c r="V934" s="579"/>
      <c r="W934" s="74"/>
      <c r="X934" s="4"/>
      <c r="Y934" s="5"/>
    </row>
    <row r="935" spans="2:25" ht="33.950000000000003" customHeight="1">
      <c r="B935" s="445">
        <f t="shared" si="13"/>
        <v>883</v>
      </c>
      <c r="C935" s="571"/>
      <c r="D935" s="572"/>
      <c r="E935" s="572"/>
      <c r="F935" s="572"/>
      <c r="G935" s="572"/>
      <c r="H935" s="572"/>
      <c r="I935" s="572"/>
      <c r="J935" s="572"/>
      <c r="K935" s="572"/>
      <c r="L935" s="573"/>
      <c r="M935" s="580"/>
      <c r="N935" s="580"/>
      <c r="O935" s="580"/>
      <c r="P935" s="580"/>
      <c r="Q935" s="580"/>
      <c r="R935" s="577"/>
      <c r="S935" s="578"/>
      <c r="T935" s="578"/>
      <c r="U935" s="578"/>
      <c r="V935" s="579"/>
      <c r="W935" s="74"/>
      <c r="X935" s="4"/>
      <c r="Y935" s="5"/>
    </row>
    <row r="936" spans="2:25" ht="33.950000000000003" customHeight="1">
      <c r="B936" s="445">
        <f t="shared" si="13"/>
        <v>884</v>
      </c>
      <c r="C936" s="571"/>
      <c r="D936" s="572"/>
      <c r="E936" s="572"/>
      <c r="F936" s="572"/>
      <c r="G936" s="572"/>
      <c r="H936" s="572"/>
      <c r="I936" s="572"/>
      <c r="J936" s="572"/>
      <c r="K936" s="572"/>
      <c r="L936" s="573"/>
      <c r="M936" s="580"/>
      <c r="N936" s="580"/>
      <c r="O936" s="580"/>
      <c r="P936" s="580"/>
      <c r="Q936" s="580"/>
      <c r="R936" s="577"/>
      <c r="S936" s="578"/>
      <c r="T936" s="578"/>
      <c r="U936" s="578"/>
      <c r="V936" s="579"/>
      <c r="W936" s="74"/>
      <c r="X936" s="4"/>
      <c r="Y936" s="5"/>
    </row>
    <row r="937" spans="2:25" ht="33.950000000000003" customHeight="1">
      <c r="B937" s="445">
        <f t="shared" si="13"/>
        <v>885</v>
      </c>
      <c r="C937" s="571"/>
      <c r="D937" s="572"/>
      <c r="E937" s="572"/>
      <c r="F937" s="572"/>
      <c r="G937" s="572"/>
      <c r="H937" s="572"/>
      <c r="I937" s="572"/>
      <c r="J937" s="572"/>
      <c r="K937" s="572"/>
      <c r="L937" s="573"/>
      <c r="M937" s="580"/>
      <c r="N937" s="580"/>
      <c r="O937" s="580"/>
      <c r="P937" s="580"/>
      <c r="Q937" s="580"/>
      <c r="R937" s="577"/>
      <c r="S937" s="578"/>
      <c r="T937" s="578"/>
      <c r="U937" s="578"/>
      <c r="V937" s="579"/>
      <c r="W937" s="74"/>
      <c r="X937" s="4"/>
      <c r="Y937" s="5"/>
    </row>
    <row r="938" spans="2:25" ht="33.950000000000003" customHeight="1">
      <c r="B938" s="445">
        <f t="shared" si="13"/>
        <v>886</v>
      </c>
      <c r="C938" s="571"/>
      <c r="D938" s="572"/>
      <c r="E938" s="572"/>
      <c r="F938" s="572"/>
      <c r="G938" s="572"/>
      <c r="H938" s="572"/>
      <c r="I938" s="572"/>
      <c r="J938" s="572"/>
      <c r="K938" s="572"/>
      <c r="L938" s="573"/>
      <c r="M938" s="580"/>
      <c r="N938" s="580"/>
      <c r="O938" s="580"/>
      <c r="P938" s="580"/>
      <c r="Q938" s="580"/>
      <c r="R938" s="577"/>
      <c r="S938" s="578"/>
      <c r="T938" s="578"/>
      <c r="U938" s="578"/>
      <c r="V938" s="579"/>
      <c r="W938" s="74"/>
      <c r="X938" s="4"/>
      <c r="Y938" s="5"/>
    </row>
    <row r="939" spans="2:25" ht="33.950000000000003" customHeight="1">
      <c r="B939" s="445">
        <f t="shared" si="13"/>
        <v>887</v>
      </c>
      <c r="C939" s="571"/>
      <c r="D939" s="572"/>
      <c r="E939" s="572"/>
      <c r="F939" s="572"/>
      <c r="G939" s="572"/>
      <c r="H939" s="572"/>
      <c r="I939" s="572"/>
      <c r="J939" s="572"/>
      <c r="K939" s="572"/>
      <c r="L939" s="573"/>
      <c r="M939" s="580"/>
      <c r="N939" s="580"/>
      <c r="O939" s="580"/>
      <c r="P939" s="580"/>
      <c r="Q939" s="580"/>
      <c r="R939" s="577"/>
      <c r="S939" s="578"/>
      <c r="T939" s="578"/>
      <c r="U939" s="578"/>
      <c r="V939" s="579"/>
      <c r="W939" s="74"/>
      <c r="X939" s="4"/>
      <c r="Y939" s="5"/>
    </row>
    <row r="940" spans="2:25" ht="33.950000000000003" customHeight="1">
      <c r="B940" s="445">
        <f t="shared" si="13"/>
        <v>888</v>
      </c>
      <c r="C940" s="571"/>
      <c r="D940" s="572"/>
      <c r="E940" s="572"/>
      <c r="F940" s="572"/>
      <c r="G940" s="572"/>
      <c r="H940" s="572"/>
      <c r="I940" s="572"/>
      <c r="J940" s="572"/>
      <c r="K940" s="572"/>
      <c r="L940" s="573"/>
      <c r="M940" s="580"/>
      <c r="N940" s="580"/>
      <c r="O940" s="580"/>
      <c r="P940" s="580"/>
      <c r="Q940" s="580"/>
      <c r="R940" s="577"/>
      <c r="S940" s="578"/>
      <c r="T940" s="578"/>
      <c r="U940" s="578"/>
      <c r="V940" s="579"/>
      <c r="W940" s="74"/>
      <c r="X940" s="4"/>
      <c r="Y940" s="5"/>
    </row>
    <row r="941" spans="2:25" ht="33.950000000000003" customHeight="1">
      <c r="B941" s="445">
        <f t="shared" si="13"/>
        <v>889</v>
      </c>
      <c r="C941" s="571"/>
      <c r="D941" s="572"/>
      <c r="E941" s="572"/>
      <c r="F941" s="572"/>
      <c r="G941" s="572"/>
      <c r="H941" s="572"/>
      <c r="I941" s="572"/>
      <c r="J941" s="572"/>
      <c r="K941" s="572"/>
      <c r="L941" s="573"/>
      <c r="M941" s="580"/>
      <c r="N941" s="580"/>
      <c r="O941" s="580"/>
      <c r="P941" s="580"/>
      <c r="Q941" s="580"/>
      <c r="R941" s="577"/>
      <c r="S941" s="578"/>
      <c r="T941" s="578"/>
      <c r="U941" s="578"/>
      <c r="V941" s="579"/>
      <c r="W941" s="74"/>
      <c r="X941" s="4"/>
      <c r="Y941" s="5"/>
    </row>
    <row r="942" spans="2:25" ht="33.950000000000003" customHeight="1">
      <c r="B942" s="445">
        <f t="shared" si="13"/>
        <v>890</v>
      </c>
      <c r="C942" s="571"/>
      <c r="D942" s="572"/>
      <c r="E942" s="572"/>
      <c r="F942" s="572"/>
      <c r="G942" s="572"/>
      <c r="H942" s="572"/>
      <c r="I942" s="572"/>
      <c r="J942" s="572"/>
      <c r="K942" s="572"/>
      <c r="L942" s="573"/>
      <c r="M942" s="580"/>
      <c r="N942" s="580"/>
      <c r="O942" s="580"/>
      <c r="P942" s="580"/>
      <c r="Q942" s="580"/>
      <c r="R942" s="577"/>
      <c r="S942" s="578"/>
      <c r="T942" s="578"/>
      <c r="U942" s="578"/>
      <c r="V942" s="579"/>
      <c r="W942" s="74"/>
      <c r="X942" s="4"/>
      <c r="Y942" s="5"/>
    </row>
    <row r="943" spans="2:25" ht="33.950000000000003" customHeight="1">
      <c r="B943" s="445">
        <f t="shared" si="13"/>
        <v>891</v>
      </c>
      <c r="C943" s="571"/>
      <c r="D943" s="572"/>
      <c r="E943" s="572"/>
      <c r="F943" s="572"/>
      <c r="G943" s="572"/>
      <c r="H943" s="572"/>
      <c r="I943" s="572"/>
      <c r="J943" s="572"/>
      <c r="K943" s="572"/>
      <c r="L943" s="573"/>
      <c r="M943" s="580"/>
      <c r="N943" s="580"/>
      <c r="O943" s="580"/>
      <c r="P943" s="580"/>
      <c r="Q943" s="580"/>
      <c r="R943" s="577"/>
      <c r="S943" s="578"/>
      <c r="T943" s="578"/>
      <c r="U943" s="578"/>
      <c r="V943" s="579"/>
      <c r="W943" s="74"/>
      <c r="X943" s="4"/>
      <c r="Y943" s="5"/>
    </row>
    <row r="944" spans="2:25" ht="33.950000000000003" customHeight="1">
      <c r="B944" s="445">
        <f t="shared" si="13"/>
        <v>892</v>
      </c>
      <c r="C944" s="571"/>
      <c r="D944" s="572"/>
      <c r="E944" s="572"/>
      <c r="F944" s="572"/>
      <c r="G944" s="572"/>
      <c r="H944" s="572"/>
      <c r="I944" s="572"/>
      <c r="J944" s="572"/>
      <c r="K944" s="572"/>
      <c r="L944" s="573"/>
      <c r="M944" s="580"/>
      <c r="N944" s="580"/>
      <c r="O944" s="580"/>
      <c r="P944" s="580"/>
      <c r="Q944" s="580"/>
      <c r="R944" s="577"/>
      <c r="S944" s="578"/>
      <c r="T944" s="578"/>
      <c r="U944" s="578"/>
      <c r="V944" s="579"/>
      <c r="W944" s="74"/>
      <c r="X944" s="4"/>
      <c r="Y944" s="5"/>
    </row>
    <row r="945" spans="2:25" ht="33.950000000000003" customHeight="1">
      <c r="B945" s="445">
        <f t="shared" si="13"/>
        <v>893</v>
      </c>
      <c r="C945" s="571"/>
      <c r="D945" s="572"/>
      <c r="E945" s="572"/>
      <c r="F945" s="572"/>
      <c r="G945" s="572"/>
      <c r="H945" s="572"/>
      <c r="I945" s="572"/>
      <c r="J945" s="572"/>
      <c r="K945" s="572"/>
      <c r="L945" s="573"/>
      <c r="M945" s="580"/>
      <c r="N945" s="580"/>
      <c r="O945" s="580"/>
      <c r="P945" s="580"/>
      <c r="Q945" s="580"/>
      <c r="R945" s="577"/>
      <c r="S945" s="578"/>
      <c r="T945" s="578"/>
      <c r="U945" s="578"/>
      <c r="V945" s="579"/>
      <c r="W945" s="74"/>
      <c r="X945" s="4"/>
      <c r="Y945" s="5"/>
    </row>
    <row r="946" spans="2:25" ht="33.950000000000003" customHeight="1">
      <c r="B946" s="445">
        <f t="shared" si="13"/>
        <v>894</v>
      </c>
      <c r="C946" s="571"/>
      <c r="D946" s="572"/>
      <c r="E946" s="572"/>
      <c r="F946" s="572"/>
      <c r="G946" s="572"/>
      <c r="H946" s="572"/>
      <c r="I946" s="572"/>
      <c r="J946" s="572"/>
      <c r="K946" s="572"/>
      <c r="L946" s="573"/>
      <c r="M946" s="580"/>
      <c r="N946" s="580"/>
      <c r="O946" s="580"/>
      <c r="P946" s="580"/>
      <c r="Q946" s="580"/>
      <c r="R946" s="577"/>
      <c r="S946" s="578"/>
      <c r="T946" s="578"/>
      <c r="U946" s="578"/>
      <c r="V946" s="579"/>
      <c r="W946" s="74"/>
      <c r="X946" s="4"/>
      <c r="Y946" s="5"/>
    </row>
    <row r="947" spans="2:25" ht="33.950000000000003" customHeight="1">
      <c r="B947" s="445">
        <f t="shared" si="13"/>
        <v>895</v>
      </c>
      <c r="C947" s="571"/>
      <c r="D947" s="572"/>
      <c r="E947" s="572"/>
      <c r="F947" s="572"/>
      <c r="G947" s="572"/>
      <c r="H947" s="572"/>
      <c r="I947" s="572"/>
      <c r="J947" s="572"/>
      <c r="K947" s="572"/>
      <c r="L947" s="573"/>
      <c r="M947" s="580"/>
      <c r="N947" s="580"/>
      <c r="O947" s="580"/>
      <c r="P947" s="580"/>
      <c r="Q947" s="580"/>
      <c r="R947" s="577"/>
      <c r="S947" s="578"/>
      <c r="T947" s="578"/>
      <c r="U947" s="578"/>
      <c r="V947" s="579"/>
      <c r="W947" s="74"/>
      <c r="X947" s="4"/>
      <c r="Y947" s="5"/>
    </row>
    <row r="948" spans="2:25" ht="33.950000000000003" customHeight="1">
      <c r="B948" s="445">
        <f t="shared" si="13"/>
        <v>896</v>
      </c>
      <c r="C948" s="571"/>
      <c r="D948" s="572"/>
      <c r="E948" s="572"/>
      <c r="F948" s="572"/>
      <c r="G948" s="572"/>
      <c r="H948" s="572"/>
      <c r="I948" s="572"/>
      <c r="J948" s="572"/>
      <c r="K948" s="572"/>
      <c r="L948" s="573"/>
      <c r="M948" s="580"/>
      <c r="N948" s="580"/>
      <c r="O948" s="580"/>
      <c r="P948" s="580"/>
      <c r="Q948" s="580"/>
      <c r="R948" s="577"/>
      <c r="S948" s="578"/>
      <c r="T948" s="578"/>
      <c r="U948" s="578"/>
      <c r="V948" s="579"/>
      <c r="W948" s="74"/>
      <c r="X948" s="4"/>
      <c r="Y948" s="5"/>
    </row>
    <row r="949" spans="2:25" ht="33.950000000000003" customHeight="1">
      <c r="B949" s="445">
        <f t="shared" si="13"/>
        <v>897</v>
      </c>
      <c r="C949" s="571"/>
      <c r="D949" s="572"/>
      <c r="E949" s="572"/>
      <c r="F949" s="572"/>
      <c r="G949" s="572"/>
      <c r="H949" s="572"/>
      <c r="I949" s="572"/>
      <c r="J949" s="572"/>
      <c r="K949" s="572"/>
      <c r="L949" s="573"/>
      <c r="M949" s="580"/>
      <c r="N949" s="580"/>
      <c r="O949" s="580"/>
      <c r="P949" s="580"/>
      <c r="Q949" s="580"/>
      <c r="R949" s="577"/>
      <c r="S949" s="578"/>
      <c r="T949" s="578"/>
      <c r="U949" s="578"/>
      <c r="V949" s="579"/>
      <c r="W949" s="74"/>
      <c r="X949" s="4"/>
      <c r="Y949" s="5"/>
    </row>
    <row r="950" spans="2:25" ht="33.950000000000003" customHeight="1">
      <c r="B950" s="445">
        <f t="shared" si="13"/>
        <v>898</v>
      </c>
      <c r="C950" s="571"/>
      <c r="D950" s="572"/>
      <c r="E950" s="572"/>
      <c r="F950" s="572"/>
      <c r="G950" s="572"/>
      <c r="H950" s="572"/>
      <c r="I950" s="572"/>
      <c r="J950" s="572"/>
      <c r="K950" s="572"/>
      <c r="L950" s="573"/>
      <c r="M950" s="580"/>
      <c r="N950" s="580"/>
      <c r="O950" s="580"/>
      <c r="P950" s="580"/>
      <c r="Q950" s="580"/>
      <c r="R950" s="577"/>
      <c r="S950" s="578"/>
      <c r="T950" s="578"/>
      <c r="U950" s="578"/>
      <c r="V950" s="579"/>
      <c r="W950" s="74"/>
      <c r="X950" s="4"/>
      <c r="Y950" s="5"/>
    </row>
    <row r="951" spans="2:25" ht="33.950000000000003" customHeight="1">
      <c r="B951" s="445">
        <f t="shared" ref="B951:B1014" si="14">B950+1</f>
        <v>899</v>
      </c>
      <c r="C951" s="571"/>
      <c r="D951" s="572"/>
      <c r="E951" s="572"/>
      <c r="F951" s="572"/>
      <c r="G951" s="572"/>
      <c r="H951" s="572"/>
      <c r="I951" s="572"/>
      <c r="J951" s="572"/>
      <c r="K951" s="572"/>
      <c r="L951" s="573"/>
      <c r="M951" s="580"/>
      <c r="N951" s="580"/>
      <c r="O951" s="580"/>
      <c r="P951" s="580"/>
      <c r="Q951" s="580"/>
      <c r="R951" s="577"/>
      <c r="S951" s="578"/>
      <c r="T951" s="578"/>
      <c r="U951" s="578"/>
      <c r="V951" s="579"/>
      <c r="W951" s="74"/>
      <c r="X951" s="4"/>
      <c r="Y951" s="5"/>
    </row>
    <row r="952" spans="2:25" ht="33.950000000000003" customHeight="1">
      <c r="B952" s="445">
        <f t="shared" si="14"/>
        <v>900</v>
      </c>
      <c r="C952" s="571"/>
      <c r="D952" s="572"/>
      <c r="E952" s="572"/>
      <c r="F952" s="572"/>
      <c r="G952" s="572"/>
      <c r="H952" s="572"/>
      <c r="I952" s="572"/>
      <c r="J952" s="572"/>
      <c r="K952" s="572"/>
      <c r="L952" s="573"/>
      <c r="M952" s="580"/>
      <c r="N952" s="580"/>
      <c r="O952" s="580"/>
      <c r="P952" s="580"/>
      <c r="Q952" s="580"/>
      <c r="R952" s="577"/>
      <c r="S952" s="578"/>
      <c r="T952" s="578"/>
      <c r="U952" s="578"/>
      <c r="V952" s="579"/>
      <c r="W952" s="74"/>
      <c r="X952" s="4"/>
      <c r="Y952" s="5"/>
    </row>
    <row r="953" spans="2:25" ht="33.950000000000003" customHeight="1">
      <c r="B953" s="445">
        <f t="shared" si="14"/>
        <v>901</v>
      </c>
      <c r="C953" s="571"/>
      <c r="D953" s="572"/>
      <c r="E953" s="572"/>
      <c r="F953" s="572"/>
      <c r="G953" s="572"/>
      <c r="H953" s="572"/>
      <c r="I953" s="572"/>
      <c r="J953" s="572"/>
      <c r="K953" s="572"/>
      <c r="L953" s="573"/>
      <c r="M953" s="580"/>
      <c r="N953" s="580"/>
      <c r="O953" s="580"/>
      <c r="P953" s="580"/>
      <c r="Q953" s="580"/>
      <c r="R953" s="577"/>
      <c r="S953" s="578"/>
      <c r="T953" s="578"/>
      <c r="U953" s="578"/>
      <c r="V953" s="579"/>
      <c r="W953" s="74"/>
      <c r="X953" s="4"/>
      <c r="Y953" s="5"/>
    </row>
    <row r="954" spans="2:25" ht="33.950000000000003" customHeight="1">
      <c r="B954" s="445">
        <f t="shared" si="14"/>
        <v>902</v>
      </c>
      <c r="C954" s="571"/>
      <c r="D954" s="572"/>
      <c r="E954" s="572"/>
      <c r="F954" s="572"/>
      <c r="G954" s="572"/>
      <c r="H954" s="572"/>
      <c r="I954" s="572"/>
      <c r="J954" s="572"/>
      <c r="K954" s="572"/>
      <c r="L954" s="573"/>
      <c r="M954" s="580"/>
      <c r="N954" s="580"/>
      <c r="O954" s="580"/>
      <c r="P954" s="580"/>
      <c r="Q954" s="580"/>
      <c r="R954" s="577"/>
      <c r="S954" s="578"/>
      <c r="T954" s="578"/>
      <c r="U954" s="578"/>
      <c r="V954" s="579"/>
      <c r="W954" s="74"/>
      <c r="X954" s="4"/>
      <c r="Y954" s="5"/>
    </row>
    <row r="955" spans="2:25" ht="33.950000000000003" customHeight="1">
      <c r="B955" s="445">
        <f t="shared" si="14"/>
        <v>903</v>
      </c>
      <c r="C955" s="571"/>
      <c r="D955" s="572"/>
      <c r="E955" s="572"/>
      <c r="F955" s="572"/>
      <c r="G955" s="572"/>
      <c r="H955" s="572"/>
      <c r="I955" s="572"/>
      <c r="J955" s="572"/>
      <c r="K955" s="572"/>
      <c r="L955" s="573"/>
      <c r="M955" s="580"/>
      <c r="N955" s="580"/>
      <c r="O955" s="580"/>
      <c r="P955" s="580"/>
      <c r="Q955" s="580"/>
      <c r="R955" s="577"/>
      <c r="S955" s="578"/>
      <c r="T955" s="578"/>
      <c r="U955" s="578"/>
      <c r="V955" s="579"/>
      <c r="W955" s="74"/>
      <c r="X955" s="4"/>
      <c r="Y955" s="5"/>
    </row>
    <row r="956" spans="2:25" ht="33.950000000000003" customHeight="1">
      <c r="B956" s="445">
        <f t="shared" si="14"/>
        <v>904</v>
      </c>
      <c r="C956" s="571"/>
      <c r="D956" s="572"/>
      <c r="E956" s="572"/>
      <c r="F956" s="572"/>
      <c r="G956" s="572"/>
      <c r="H956" s="572"/>
      <c r="I956" s="572"/>
      <c r="J956" s="572"/>
      <c r="K956" s="572"/>
      <c r="L956" s="573"/>
      <c r="M956" s="580"/>
      <c r="N956" s="580"/>
      <c r="O956" s="580"/>
      <c r="P956" s="580"/>
      <c r="Q956" s="580"/>
      <c r="R956" s="577"/>
      <c r="S956" s="578"/>
      <c r="T956" s="578"/>
      <c r="U956" s="578"/>
      <c r="V956" s="579"/>
      <c r="W956" s="74"/>
      <c r="X956" s="4"/>
      <c r="Y956" s="5"/>
    </row>
    <row r="957" spans="2:25" ht="33.950000000000003" customHeight="1">
      <c r="B957" s="445">
        <f t="shared" si="14"/>
        <v>905</v>
      </c>
      <c r="C957" s="571"/>
      <c r="D957" s="572"/>
      <c r="E957" s="572"/>
      <c r="F957" s="572"/>
      <c r="G957" s="572"/>
      <c r="H957" s="572"/>
      <c r="I957" s="572"/>
      <c r="J957" s="572"/>
      <c r="K957" s="572"/>
      <c r="L957" s="573"/>
      <c r="M957" s="580"/>
      <c r="N957" s="580"/>
      <c r="O957" s="580"/>
      <c r="P957" s="580"/>
      <c r="Q957" s="580"/>
      <c r="R957" s="577"/>
      <c r="S957" s="578"/>
      <c r="T957" s="578"/>
      <c r="U957" s="578"/>
      <c r="V957" s="579"/>
      <c r="W957" s="74"/>
      <c r="X957" s="4"/>
      <c r="Y957" s="5"/>
    </row>
    <row r="958" spans="2:25" ht="33.950000000000003" customHeight="1">
      <c r="B958" s="445">
        <f t="shared" si="14"/>
        <v>906</v>
      </c>
      <c r="C958" s="571"/>
      <c r="D958" s="572"/>
      <c r="E958" s="572"/>
      <c r="F958" s="572"/>
      <c r="G958" s="572"/>
      <c r="H958" s="572"/>
      <c r="I958" s="572"/>
      <c r="J958" s="572"/>
      <c r="K958" s="572"/>
      <c r="L958" s="573"/>
      <c r="M958" s="580"/>
      <c r="N958" s="580"/>
      <c r="O958" s="580"/>
      <c r="P958" s="580"/>
      <c r="Q958" s="580"/>
      <c r="R958" s="577"/>
      <c r="S958" s="578"/>
      <c r="T958" s="578"/>
      <c r="U958" s="578"/>
      <c r="V958" s="579"/>
      <c r="W958" s="74"/>
      <c r="X958" s="4"/>
      <c r="Y958" s="5"/>
    </row>
    <row r="959" spans="2:25" ht="33.950000000000003" customHeight="1">
      <c r="B959" s="445">
        <f t="shared" si="14"/>
        <v>907</v>
      </c>
      <c r="C959" s="571"/>
      <c r="D959" s="572"/>
      <c r="E959" s="572"/>
      <c r="F959" s="572"/>
      <c r="G959" s="572"/>
      <c r="H959" s="572"/>
      <c r="I959" s="572"/>
      <c r="J959" s="572"/>
      <c r="K959" s="572"/>
      <c r="L959" s="573"/>
      <c r="M959" s="580"/>
      <c r="N959" s="580"/>
      <c r="O959" s="580"/>
      <c r="P959" s="580"/>
      <c r="Q959" s="580"/>
      <c r="R959" s="577"/>
      <c r="S959" s="578"/>
      <c r="T959" s="578"/>
      <c r="U959" s="578"/>
      <c r="V959" s="579"/>
      <c r="W959" s="74"/>
      <c r="X959" s="4"/>
      <c r="Y959" s="5"/>
    </row>
    <row r="960" spans="2:25" ht="33.950000000000003" customHeight="1">
      <c r="B960" s="445">
        <f t="shared" si="14"/>
        <v>908</v>
      </c>
      <c r="C960" s="571"/>
      <c r="D960" s="572"/>
      <c r="E960" s="572"/>
      <c r="F960" s="572"/>
      <c r="G960" s="572"/>
      <c r="H960" s="572"/>
      <c r="I960" s="572"/>
      <c r="J960" s="572"/>
      <c r="K960" s="572"/>
      <c r="L960" s="573"/>
      <c r="M960" s="580"/>
      <c r="N960" s="580"/>
      <c r="O960" s="580"/>
      <c r="P960" s="580"/>
      <c r="Q960" s="580"/>
      <c r="R960" s="577"/>
      <c r="S960" s="578"/>
      <c r="T960" s="578"/>
      <c r="U960" s="578"/>
      <c r="V960" s="579"/>
      <c r="W960" s="74"/>
      <c r="X960" s="4"/>
      <c r="Y960" s="5"/>
    </row>
    <row r="961" spans="2:25" ht="33.950000000000003" customHeight="1">
      <c r="B961" s="445">
        <f t="shared" si="14"/>
        <v>909</v>
      </c>
      <c r="C961" s="571"/>
      <c r="D961" s="572"/>
      <c r="E961" s="572"/>
      <c r="F961" s="572"/>
      <c r="G961" s="572"/>
      <c r="H961" s="572"/>
      <c r="I961" s="572"/>
      <c r="J961" s="572"/>
      <c r="K961" s="572"/>
      <c r="L961" s="573"/>
      <c r="M961" s="580"/>
      <c r="N961" s="580"/>
      <c r="O961" s="580"/>
      <c r="P961" s="580"/>
      <c r="Q961" s="580"/>
      <c r="R961" s="577"/>
      <c r="S961" s="578"/>
      <c r="T961" s="578"/>
      <c r="U961" s="578"/>
      <c r="V961" s="579"/>
      <c r="W961" s="74"/>
      <c r="X961" s="4"/>
      <c r="Y961" s="5"/>
    </row>
    <row r="962" spans="2:25" ht="33.950000000000003" customHeight="1">
      <c r="B962" s="445">
        <f t="shared" si="14"/>
        <v>910</v>
      </c>
      <c r="C962" s="571"/>
      <c r="D962" s="572"/>
      <c r="E962" s="572"/>
      <c r="F962" s="572"/>
      <c r="G962" s="572"/>
      <c r="H962" s="572"/>
      <c r="I962" s="572"/>
      <c r="J962" s="572"/>
      <c r="K962" s="572"/>
      <c r="L962" s="573"/>
      <c r="M962" s="580"/>
      <c r="N962" s="580"/>
      <c r="O962" s="580"/>
      <c r="P962" s="580"/>
      <c r="Q962" s="580"/>
      <c r="R962" s="577"/>
      <c r="S962" s="578"/>
      <c r="T962" s="578"/>
      <c r="U962" s="578"/>
      <c r="V962" s="579"/>
      <c r="W962" s="74"/>
      <c r="X962" s="4"/>
      <c r="Y962" s="5"/>
    </row>
    <row r="963" spans="2:25" ht="33.950000000000003" customHeight="1">
      <c r="B963" s="445">
        <f t="shared" si="14"/>
        <v>911</v>
      </c>
      <c r="C963" s="571"/>
      <c r="D963" s="572"/>
      <c r="E963" s="572"/>
      <c r="F963" s="572"/>
      <c r="G963" s="572"/>
      <c r="H963" s="572"/>
      <c r="I963" s="572"/>
      <c r="J963" s="572"/>
      <c r="K963" s="572"/>
      <c r="L963" s="573"/>
      <c r="M963" s="580"/>
      <c r="N963" s="580"/>
      <c r="O963" s="580"/>
      <c r="P963" s="580"/>
      <c r="Q963" s="580"/>
      <c r="R963" s="577"/>
      <c r="S963" s="578"/>
      <c r="T963" s="578"/>
      <c r="U963" s="578"/>
      <c r="V963" s="579"/>
      <c r="W963" s="74"/>
      <c r="X963" s="4"/>
      <c r="Y963" s="5"/>
    </row>
    <row r="964" spans="2:25" ht="33.950000000000003" customHeight="1">
      <c r="B964" s="445">
        <f t="shared" si="14"/>
        <v>912</v>
      </c>
      <c r="C964" s="571"/>
      <c r="D964" s="572"/>
      <c r="E964" s="572"/>
      <c r="F964" s="572"/>
      <c r="G964" s="572"/>
      <c r="H964" s="572"/>
      <c r="I964" s="572"/>
      <c r="J964" s="572"/>
      <c r="K964" s="572"/>
      <c r="L964" s="573"/>
      <c r="M964" s="580"/>
      <c r="N964" s="580"/>
      <c r="O964" s="580"/>
      <c r="P964" s="580"/>
      <c r="Q964" s="580"/>
      <c r="R964" s="577"/>
      <c r="S964" s="578"/>
      <c r="T964" s="578"/>
      <c r="U964" s="578"/>
      <c r="V964" s="579"/>
      <c r="W964" s="74"/>
      <c r="X964" s="4"/>
      <c r="Y964" s="5"/>
    </row>
    <row r="965" spans="2:25" ht="33.950000000000003" customHeight="1">
      <c r="B965" s="445">
        <f t="shared" si="14"/>
        <v>913</v>
      </c>
      <c r="C965" s="571"/>
      <c r="D965" s="572"/>
      <c r="E965" s="572"/>
      <c r="F965" s="572"/>
      <c r="G965" s="572"/>
      <c r="H965" s="572"/>
      <c r="I965" s="572"/>
      <c r="J965" s="572"/>
      <c r="K965" s="572"/>
      <c r="L965" s="573"/>
      <c r="M965" s="580"/>
      <c r="N965" s="580"/>
      <c r="O965" s="580"/>
      <c r="P965" s="580"/>
      <c r="Q965" s="580"/>
      <c r="R965" s="577"/>
      <c r="S965" s="578"/>
      <c r="T965" s="578"/>
      <c r="U965" s="578"/>
      <c r="V965" s="579"/>
      <c r="W965" s="74"/>
      <c r="X965" s="4"/>
      <c r="Y965" s="5"/>
    </row>
    <row r="966" spans="2:25" ht="33.950000000000003" customHeight="1">
      <c r="B966" s="445">
        <f t="shared" si="14"/>
        <v>914</v>
      </c>
      <c r="C966" s="571"/>
      <c r="D966" s="572"/>
      <c r="E966" s="572"/>
      <c r="F966" s="572"/>
      <c r="G966" s="572"/>
      <c r="H966" s="572"/>
      <c r="I966" s="572"/>
      <c r="J966" s="572"/>
      <c r="K966" s="572"/>
      <c r="L966" s="573"/>
      <c r="M966" s="580"/>
      <c r="N966" s="580"/>
      <c r="O966" s="580"/>
      <c r="P966" s="580"/>
      <c r="Q966" s="580"/>
      <c r="R966" s="577"/>
      <c r="S966" s="578"/>
      <c r="T966" s="578"/>
      <c r="U966" s="578"/>
      <c r="V966" s="579"/>
      <c r="W966" s="74"/>
      <c r="X966" s="4"/>
      <c r="Y966" s="5"/>
    </row>
    <row r="967" spans="2:25" ht="33.950000000000003" customHeight="1">
      <c r="B967" s="445">
        <f t="shared" si="14"/>
        <v>915</v>
      </c>
      <c r="C967" s="571"/>
      <c r="D967" s="572"/>
      <c r="E967" s="572"/>
      <c r="F967" s="572"/>
      <c r="G967" s="572"/>
      <c r="H967" s="572"/>
      <c r="I967" s="572"/>
      <c r="J967" s="572"/>
      <c r="K967" s="572"/>
      <c r="L967" s="573"/>
      <c r="M967" s="580"/>
      <c r="N967" s="580"/>
      <c r="O967" s="580"/>
      <c r="P967" s="580"/>
      <c r="Q967" s="580"/>
      <c r="R967" s="577"/>
      <c r="S967" s="578"/>
      <c r="T967" s="578"/>
      <c r="U967" s="578"/>
      <c r="V967" s="579"/>
      <c r="W967" s="74"/>
      <c r="X967" s="4"/>
      <c r="Y967" s="5"/>
    </row>
    <row r="968" spans="2:25" ht="33.950000000000003" customHeight="1">
      <c r="B968" s="445">
        <f t="shared" si="14"/>
        <v>916</v>
      </c>
      <c r="C968" s="571"/>
      <c r="D968" s="572"/>
      <c r="E968" s="572"/>
      <c r="F968" s="572"/>
      <c r="G968" s="572"/>
      <c r="H968" s="572"/>
      <c r="I968" s="572"/>
      <c r="J968" s="572"/>
      <c r="K968" s="572"/>
      <c r="L968" s="573"/>
      <c r="M968" s="580"/>
      <c r="N968" s="580"/>
      <c r="O968" s="580"/>
      <c r="P968" s="580"/>
      <c r="Q968" s="580"/>
      <c r="R968" s="577"/>
      <c r="S968" s="578"/>
      <c r="T968" s="578"/>
      <c r="U968" s="578"/>
      <c r="V968" s="579"/>
      <c r="W968" s="74"/>
      <c r="X968" s="4"/>
      <c r="Y968" s="5"/>
    </row>
    <row r="969" spans="2:25" ht="33.950000000000003" customHeight="1">
      <c r="B969" s="445">
        <f t="shared" si="14"/>
        <v>917</v>
      </c>
      <c r="C969" s="571"/>
      <c r="D969" s="572"/>
      <c r="E969" s="572"/>
      <c r="F969" s="572"/>
      <c r="G969" s="572"/>
      <c r="H969" s="572"/>
      <c r="I969" s="572"/>
      <c r="J969" s="572"/>
      <c r="K969" s="572"/>
      <c r="L969" s="573"/>
      <c r="M969" s="580"/>
      <c r="N969" s="580"/>
      <c r="O969" s="580"/>
      <c r="P969" s="580"/>
      <c r="Q969" s="580"/>
      <c r="R969" s="577"/>
      <c r="S969" s="578"/>
      <c r="T969" s="578"/>
      <c r="U969" s="578"/>
      <c r="V969" s="579"/>
      <c r="W969" s="74"/>
      <c r="X969" s="4"/>
      <c r="Y969" s="5"/>
    </row>
    <row r="970" spans="2:25" ht="33.950000000000003" customHeight="1">
      <c r="B970" s="445">
        <f t="shared" si="14"/>
        <v>918</v>
      </c>
      <c r="C970" s="571"/>
      <c r="D970" s="572"/>
      <c r="E970" s="572"/>
      <c r="F970" s="572"/>
      <c r="G970" s="572"/>
      <c r="H970" s="572"/>
      <c r="I970" s="572"/>
      <c r="J970" s="572"/>
      <c r="K970" s="572"/>
      <c r="L970" s="573"/>
      <c r="M970" s="580"/>
      <c r="N970" s="580"/>
      <c r="O970" s="580"/>
      <c r="P970" s="580"/>
      <c r="Q970" s="580"/>
      <c r="R970" s="577"/>
      <c r="S970" s="578"/>
      <c r="T970" s="578"/>
      <c r="U970" s="578"/>
      <c r="V970" s="579"/>
      <c r="W970" s="74"/>
      <c r="X970" s="4"/>
      <c r="Y970" s="5"/>
    </row>
    <row r="971" spans="2:25" ht="33.950000000000003" customHeight="1">
      <c r="B971" s="445">
        <f t="shared" si="14"/>
        <v>919</v>
      </c>
      <c r="C971" s="571"/>
      <c r="D971" s="572"/>
      <c r="E971" s="572"/>
      <c r="F971" s="572"/>
      <c r="G971" s="572"/>
      <c r="H971" s="572"/>
      <c r="I971" s="572"/>
      <c r="J971" s="572"/>
      <c r="K971" s="572"/>
      <c r="L971" s="573"/>
      <c r="M971" s="580"/>
      <c r="N971" s="580"/>
      <c r="O971" s="580"/>
      <c r="P971" s="580"/>
      <c r="Q971" s="580"/>
      <c r="R971" s="577"/>
      <c r="S971" s="578"/>
      <c r="T971" s="578"/>
      <c r="U971" s="578"/>
      <c r="V971" s="579"/>
      <c r="W971" s="74"/>
      <c r="X971" s="4"/>
      <c r="Y971" s="5"/>
    </row>
    <row r="972" spans="2:25" ht="33.950000000000003" customHeight="1">
      <c r="B972" s="445">
        <f t="shared" si="14"/>
        <v>920</v>
      </c>
      <c r="C972" s="571"/>
      <c r="D972" s="572"/>
      <c r="E972" s="572"/>
      <c r="F972" s="572"/>
      <c r="G972" s="572"/>
      <c r="H972" s="572"/>
      <c r="I972" s="572"/>
      <c r="J972" s="572"/>
      <c r="K972" s="572"/>
      <c r="L972" s="573"/>
      <c r="M972" s="580"/>
      <c r="N972" s="580"/>
      <c r="O972" s="580"/>
      <c r="P972" s="580"/>
      <c r="Q972" s="580"/>
      <c r="R972" s="577"/>
      <c r="S972" s="578"/>
      <c r="T972" s="578"/>
      <c r="U972" s="578"/>
      <c r="V972" s="579"/>
      <c r="W972" s="74"/>
      <c r="X972" s="4"/>
      <c r="Y972" s="5"/>
    </row>
    <row r="973" spans="2:25" ht="33.950000000000003" customHeight="1">
      <c r="B973" s="445">
        <f t="shared" si="14"/>
        <v>921</v>
      </c>
      <c r="C973" s="571"/>
      <c r="D973" s="572"/>
      <c r="E973" s="572"/>
      <c r="F973" s="572"/>
      <c r="G973" s="572"/>
      <c r="H973" s="572"/>
      <c r="I973" s="572"/>
      <c r="J973" s="572"/>
      <c r="K973" s="572"/>
      <c r="L973" s="573"/>
      <c r="M973" s="580"/>
      <c r="N973" s="580"/>
      <c r="O973" s="580"/>
      <c r="P973" s="580"/>
      <c r="Q973" s="580"/>
      <c r="R973" s="577"/>
      <c r="S973" s="578"/>
      <c r="T973" s="578"/>
      <c r="U973" s="578"/>
      <c r="V973" s="579"/>
      <c r="W973" s="74"/>
      <c r="X973" s="4"/>
      <c r="Y973" s="5"/>
    </row>
    <row r="974" spans="2:25" ht="33.950000000000003" customHeight="1">
      <c r="B974" s="445">
        <f t="shared" si="14"/>
        <v>922</v>
      </c>
      <c r="C974" s="571"/>
      <c r="D974" s="572"/>
      <c r="E974" s="572"/>
      <c r="F974" s="572"/>
      <c r="G974" s="572"/>
      <c r="H974" s="572"/>
      <c r="I974" s="572"/>
      <c r="J974" s="572"/>
      <c r="K974" s="572"/>
      <c r="L974" s="573"/>
      <c r="M974" s="580"/>
      <c r="N974" s="580"/>
      <c r="O974" s="580"/>
      <c r="P974" s="580"/>
      <c r="Q974" s="580"/>
      <c r="R974" s="577"/>
      <c r="S974" s="578"/>
      <c r="T974" s="578"/>
      <c r="U974" s="578"/>
      <c r="V974" s="579"/>
      <c r="W974" s="74"/>
      <c r="X974" s="4"/>
      <c r="Y974" s="5"/>
    </row>
    <row r="975" spans="2:25" ht="33.950000000000003" customHeight="1">
      <c r="B975" s="445">
        <f t="shared" si="14"/>
        <v>923</v>
      </c>
      <c r="C975" s="571"/>
      <c r="D975" s="572"/>
      <c r="E975" s="572"/>
      <c r="F975" s="572"/>
      <c r="G975" s="572"/>
      <c r="H975" s="572"/>
      <c r="I975" s="572"/>
      <c r="J975" s="572"/>
      <c r="K975" s="572"/>
      <c r="L975" s="573"/>
      <c r="M975" s="580"/>
      <c r="N975" s="580"/>
      <c r="O975" s="580"/>
      <c r="P975" s="580"/>
      <c r="Q975" s="580"/>
      <c r="R975" s="577"/>
      <c r="S975" s="578"/>
      <c r="T975" s="578"/>
      <c r="U975" s="578"/>
      <c r="V975" s="579"/>
      <c r="W975" s="74"/>
      <c r="X975" s="4"/>
      <c r="Y975" s="5"/>
    </row>
    <row r="976" spans="2:25" ht="33.950000000000003" customHeight="1">
      <c r="B976" s="445">
        <f t="shared" si="14"/>
        <v>924</v>
      </c>
      <c r="C976" s="571"/>
      <c r="D976" s="572"/>
      <c r="E976" s="572"/>
      <c r="F976" s="572"/>
      <c r="G976" s="572"/>
      <c r="H976" s="572"/>
      <c r="I976" s="572"/>
      <c r="J976" s="572"/>
      <c r="K976" s="572"/>
      <c r="L976" s="573"/>
      <c r="M976" s="580"/>
      <c r="N976" s="580"/>
      <c r="O976" s="580"/>
      <c r="P976" s="580"/>
      <c r="Q976" s="580"/>
      <c r="R976" s="577"/>
      <c r="S976" s="578"/>
      <c r="T976" s="578"/>
      <c r="U976" s="578"/>
      <c r="V976" s="579"/>
      <c r="W976" s="74"/>
      <c r="X976" s="4"/>
      <c r="Y976" s="5"/>
    </row>
    <row r="977" spans="2:25" ht="33.950000000000003" customHeight="1">
      <c r="B977" s="445">
        <f t="shared" si="14"/>
        <v>925</v>
      </c>
      <c r="C977" s="571"/>
      <c r="D977" s="572"/>
      <c r="E977" s="572"/>
      <c r="F977" s="572"/>
      <c r="G977" s="572"/>
      <c r="H977" s="572"/>
      <c r="I977" s="572"/>
      <c r="J977" s="572"/>
      <c r="K977" s="572"/>
      <c r="L977" s="573"/>
      <c r="M977" s="580"/>
      <c r="N977" s="580"/>
      <c r="O977" s="580"/>
      <c r="P977" s="580"/>
      <c r="Q977" s="580"/>
      <c r="R977" s="577"/>
      <c r="S977" s="578"/>
      <c r="T977" s="578"/>
      <c r="U977" s="578"/>
      <c r="V977" s="579"/>
      <c r="W977" s="74"/>
      <c r="X977" s="4"/>
      <c r="Y977" s="5"/>
    </row>
    <row r="978" spans="2:25" ht="33.950000000000003" customHeight="1">
      <c r="B978" s="445">
        <f t="shared" si="14"/>
        <v>926</v>
      </c>
      <c r="C978" s="571"/>
      <c r="D978" s="572"/>
      <c r="E978" s="572"/>
      <c r="F978" s="572"/>
      <c r="G978" s="572"/>
      <c r="H978" s="572"/>
      <c r="I978" s="572"/>
      <c r="J978" s="572"/>
      <c r="K978" s="572"/>
      <c r="L978" s="573"/>
      <c r="M978" s="580"/>
      <c r="N978" s="580"/>
      <c r="O978" s="580"/>
      <c r="P978" s="580"/>
      <c r="Q978" s="580"/>
      <c r="R978" s="577"/>
      <c r="S978" s="578"/>
      <c r="T978" s="578"/>
      <c r="U978" s="578"/>
      <c r="V978" s="579"/>
      <c r="W978" s="74"/>
      <c r="X978" s="4"/>
      <c r="Y978" s="5"/>
    </row>
    <row r="979" spans="2:25" ht="33.950000000000003" customHeight="1">
      <c r="B979" s="445">
        <f t="shared" si="14"/>
        <v>927</v>
      </c>
      <c r="C979" s="571"/>
      <c r="D979" s="572"/>
      <c r="E979" s="572"/>
      <c r="F979" s="572"/>
      <c r="G979" s="572"/>
      <c r="H979" s="572"/>
      <c r="I979" s="572"/>
      <c r="J979" s="572"/>
      <c r="K979" s="572"/>
      <c r="L979" s="573"/>
      <c r="M979" s="580"/>
      <c r="N979" s="580"/>
      <c r="O979" s="580"/>
      <c r="P979" s="580"/>
      <c r="Q979" s="580"/>
      <c r="R979" s="577"/>
      <c r="S979" s="578"/>
      <c r="T979" s="578"/>
      <c r="U979" s="578"/>
      <c r="V979" s="579"/>
      <c r="W979" s="74"/>
      <c r="X979" s="4"/>
      <c r="Y979" s="5"/>
    </row>
    <row r="980" spans="2:25" ht="33.950000000000003" customHeight="1">
      <c r="B980" s="445">
        <f t="shared" si="14"/>
        <v>928</v>
      </c>
      <c r="C980" s="571"/>
      <c r="D980" s="572"/>
      <c r="E980" s="572"/>
      <c r="F980" s="572"/>
      <c r="G980" s="572"/>
      <c r="H980" s="572"/>
      <c r="I980" s="572"/>
      <c r="J980" s="572"/>
      <c r="K980" s="572"/>
      <c r="L980" s="573"/>
      <c r="M980" s="580"/>
      <c r="N980" s="580"/>
      <c r="O980" s="580"/>
      <c r="P980" s="580"/>
      <c r="Q980" s="580"/>
      <c r="R980" s="577"/>
      <c r="S980" s="578"/>
      <c r="T980" s="578"/>
      <c r="U980" s="578"/>
      <c r="V980" s="579"/>
      <c r="W980" s="74"/>
      <c r="X980" s="4"/>
      <c r="Y980" s="5"/>
    </row>
    <row r="981" spans="2:25" ht="33.950000000000003" customHeight="1">
      <c r="B981" s="445">
        <f t="shared" si="14"/>
        <v>929</v>
      </c>
      <c r="C981" s="571"/>
      <c r="D981" s="572"/>
      <c r="E981" s="572"/>
      <c r="F981" s="572"/>
      <c r="G981" s="572"/>
      <c r="H981" s="572"/>
      <c r="I981" s="572"/>
      <c r="J981" s="572"/>
      <c r="K981" s="572"/>
      <c r="L981" s="573"/>
      <c r="M981" s="580"/>
      <c r="N981" s="580"/>
      <c r="O981" s="580"/>
      <c r="P981" s="580"/>
      <c r="Q981" s="580"/>
      <c r="R981" s="577"/>
      <c r="S981" s="578"/>
      <c r="T981" s="578"/>
      <c r="U981" s="578"/>
      <c r="V981" s="579"/>
      <c r="W981" s="74"/>
      <c r="X981" s="4"/>
      <c r="Y981" s="5"/>
    </row>
    <row r="982" spans="2:25" ht="33.950000000000003" customHeight="1">
      <c r="B982" s="445">
        <f t="shared" si="14"/>
        <v>930</v>
      </c>
      <c r="C982" s="571"/>
      <c r="D982" s="572"/>
      <c r="E982" s="572"/>
      <c r="F982" s="572"/>
      <c r="G982" s="572"/>
      <c r="H982" s="572"/>
      <c r="I982" s="572"/>
      <c r="J982" s="572"/>
      <c r="K982" s="572"/>
      <c r="L982" s="573"/>
      <c r="M982" s="580"/>
      <c r="N982" s="580"/>
      <c r="O982" s="580"/>
      <c r="P982" s="580"/>
      <c r="Q982" s="580"/>
      <c r="R982" s="577"/>
      <c r="S982" s="578"/>
      <c r="T982" s="578"/>
      <c r="U982" s="578"/>
      <c r="V982" s="579"/>
      <c r="W982" s="74"/>
      <c r="X982" s="4"/>
      <c r="Y982" s="5"/>
    </row>
    <row r="983" spans="2:25" ht="33.950000000000003" customHeight="1">
      <c r="B983" s="445">
        <f t="shared" si="14"/>
        <v>931</v>
      </c>
      <c r="C983" s="571"/>
      <c r="D983" s="572"/>
      <c r="E983" s="572"/>
      <c r="F983" s="572"/>
      <c r="G983" s="572"/>
      <c r="H983" s="572"/>
      <c r="I983" s="572"/>
      <c r="J983" s="572"/>
      <c r="K983" s="572"/>
      <c r="L983" s="573"/>
      <c r="M983" s="580"/>
      <c r="N983" s="580"/>
      <c r="O983" s="580"/>
      <c r="P983" s="580"/>
      <c r="Q983" s="580"/>
      <c r="R983" s="577"/>
      <c r="S983" s="578"/>
      <c r="T983" s="578"/>
      <c r="U983" s="578"/>
      <c r="V983" s="579"/>
      <c r="W983" s="74"/>
      <c r="X983" s="4"/>
      <c r="Y983" s="5"/>
    </row>
    <row r="984" spans="2:25" ht="33.950000000000003" customHeight="1">
      <c r="B984" s="445">
        <f t="shared" si="14"/>
        <v>932</v>
      </c>
      <c r="C984" s="571"/>
      <c r="D984" s="572"/>
      <c r="E984" s="572"/>
      <c r="F984" s="572"/>
      <c r="G984" s="572"/>
      <c r="H984" s="572"/>
      <c r="I984" s="572"/>
      <c r="J984" s="572"/>
      <c r="K984" s="572"/>
      <c r="L984" s="573"/>
      <c r="M984" s="580"/>
      <c r="N984" s="580"/>
      <c r="O984" s="580"/>
      <c r="P984" s="580"/>
      <c r="Q984" s="580"/>
      <c r="R984" s="577"/>
      <c r="S984" s="578"/>
      <c r="T984" s="578"/>
      <c r="U984" s="578"/>
      <c r="V984" s="579"/>
      <c r="W984" s="74"/>
      <c r="X984" s="4"/>
      <c r="Y984" s="5"/>
    </row>
    <row r="985" spans="2:25" ht="33.950000000000003" customHeight="1">
      <c r="B985" s="445">
        <f t="shared" si="14"/>
        <v>933</v>
      </c>
      <c r="C985" s="571"/>
      <c r="D985" s="572"/>
      <c r="E985" s="572"/>
      <c r="F985" s="572"/>
      <c r="G985" s="572"/>
      <c r="H985" s="572"/>
      <c r="I985" s="572"/>
      <c r="J985" s="572"/>
      <c r="K985" s="572"/>
      <c r="L985" s="573"/>
      <c r="M985" s="580"/>
      <c r="N985" s="580"/>
      <c r="O985" s="580"/>
      <c r="P985" s="580"/>
      <c r="Q985" s="580"/>
      <c r="R985" s="577"/>
      <c r="S985" s="578"/>
      <c r="T985" s="578"/>
      <c r="U985" s="578"/>
      <c r="V985" s="579"/>
      <c r="W985" s="74"/>
      <c r="X985" s="4"/>
      <c r="Y985" s="5"/>
    </row>
    <row r="986" spans="2:25" ht="33.950000000000003" customHeight="1">
      <c r="B986" s="445">
        <f t="shared" si="14"/>
        <v>934</v>
      </c>
      <c r="C986" s="571"/>
      <c r="D986" s="572"/>
      <c r="E986" s="572"/>
      <c r="F986" s="572"/>
      <c r="G986" s="572"/>
      <c r="H986" s="572"/>
      <c r="I986" s="572"/>
      <c r="J986" s="572"/>
      <c r="K986" s="572"/>
      <c r="L986" s="573"/>
      <c r="M986" s="580"/>
      <c r="N986" s="580"/>
      <c r="O986" s="580"/>
      <c r="P986" s="580"/>
      <c r="Q986" s="580"/>
      <c r="R986" s="577"/>
      <c r="S986" s="578"/>
      <c r="T986" s="578"/>
      <c r="U986" s="578"/>
      <c r="V986" s="579"/>
      <c r="W986" s="74"/>
      <c r="X986" s="4"/>
      <c r="Y986" s="5"/>
    </row>
    <row r="987" spans="2:25" ht="33.950000000000003" customHeight="1">
      <c r="B987" s="445">
        <f t="shared" si="14"/>
        <v>935</v>
      </c>
      <c r="C987" s="571"/>
      <c r="D987" s="572"/>
      <c r="E987" s="572"/>
      <c r="F987" s="572"/>
      <c r="G987" s="572"/>
      <c r="H987" s="572"/>
      <c r="I987" s="572"/>
      <c r="J987" s="572"/>
      <c r="K987" s="572"/>
      <c r="L987" s="573"/>
      <c r="M987" s="580"/>
      <c r="N987" s="580"/>
      <c r="O987" s="580"/>
      <c r="P987" s="580"/>
      <c r="Q987" s="580"/>
      <c r="R987" s="577"/>
      <c r="S987" s="578"/>
      <c r="T987" s="578"/>
      <c r="U987" s="578"/>
      <c r="V987" s="579"/>
      <c r="W987" s="74"/>
      <c r="X987" s="4"/>
      <c r="Y987" s="5"/>
    </row>
    <row r="988" spans="2:25" ht="33.950000000000003" customHeight="1">
      <c r="B988" s="445">
        <f t="shared" si="14"/>
        <v>936</v>
      </c>
      <c r="C988" s="571"/>
      <c r="D988" s="572"/>
      <c r="E988" s="572"/>
      <c r="F988" s="572"/>
      <c r="G988" s="572"/>
      <c r="H988" s="572"/>
      <c r="I988" s="572"/>
      <c r="J988" s="572"/>
      <c r="K988" s="572"/>
      <c r="L988" s="573"/>
      <c r="M988" s="580"/>
      <c r="N988" s="580"/>
      <c r="O988" s="580"/>
      <c r="P988" s="580"/>
      <c r="Q988" s="580"/>
      <c r="R988" s="577"/>
      <c r="S988" s="578"/>
      <c r="T988" s="578"/>
      <c r="U988" s="578"/>
      <c r="V988" s="579"/>
      <c r="W988" s="74"/>
      <c r="X988" s="4"/>
      <c r="Y988" s="5"/>
    </row>
    <row r="989" spans="2:25" ht="33.950000000000003" customHeight="1">
      <c r="B989" s="445">
        <f t="shared" si="14"/>
        <v>937</v>
      </c>
      <c r="C989" s="571"/>
      <c r="D989" s="572"/>
      <c r="E989" s="572"/>
      <c r="F989" s="572"/>
      <c r="G989" s="572"/>
      <c r="H989" s="572"/>
      <c r="I989" s="572"/>
      <c r="J989" s="572"/>
      <c r="K989" s="572"/>
      <c r="L989" s="573"/>
      <c r="M989" s="580"/>
      <c r="N989" s="580"/>
      <c r="O989" s="580"/>
      <c r="P989" s="580"/>
      <c r="Q989" s="580"/>
      <c r="R989" s="577"/>
      <c r="S989" s="578"/>
      <c r="T989" s="578"/>
      <c r="U989" s="578"/>
      <c r="V989" s="579"/>
      <c r="W989" s="74"/>
      <c r="X989" s="4"/>
      <c r="Y989" s="5"/>
    </row>
    <row r="990" spans="2:25" ht="33.950000000000003" customHeight="1">
      <c r="B990" s="445">
        <f t="shared" si="14"/>
        <v>938</v>
      </c>
      <c r="C990" s="571"/>
      <c r="D990" s="572"/>
      <c r="E990" s="572"/>
      <c r="F990" s="572"/>
      <c r="G990" s="572"/>
      <c r="H990" s="572"/>
      <c r="I990" s="572"/>
      <c r="J990" s="572"/>
      <c r="K990" s="572"/>
      <c r="L990" s="573"/>
      <c r="M990" s="580"/>
      <c r="N990" s="580"/>
      <c r="O990" s="580"/>
      <c r="P990" s="580"/>
      <c r="Q990" s="580"/>
      <c r="R990" s="577"/>
      <c r="S990" s="578"/>
      <c r="T990" s="578"/>
      <c r="U990" s="578"/>
      <c r="V990" s="579"/>
      <c r="W990" s="74"/>
      <c r="X990" s="4"/>
      <c r="Y990" s="5"/>
    </row>
    <row r="991" spans="2:25" ht="33.950000000000003" customHeight="1">
      <c r="B991" s="445">
        <f t="shared" si="14"/>
        <v>939</v>
      </c>
      <c r="C991" s="571"/>
      <c r="D991" s="572"/>
      <c r="E991" s="572"/>
      <c r="F991" s="572"/>
      <c r="G991" s="572"/>
      <c r="H991" s="572"/>
      <c r="I991" s="572"/>
      <c r="J991" s="572"/>
      <c r="K991" s="572"/>
      <c r="L991" s="573"/>
      <c r="M991" s="580"/>
      <c r="N991" s="580"/>
      <c r="O991" s="580"/>
      <c r="P991" s="580"/>
      <c r="Q991" s="580"/>
      <c r="R991" s="577"/>
      <c r="S991" s="578"/>
      <c r="T991" s="578"/>
      <c r="U991" s="578"/>
      <c r="V991" s="579"/>
      <c r="W991" s="74"/>
      <c r="X991" s="4"/>
      <c r="Y991" s="5"/>
    </row>
    <row r="992" spans="2:25" ht="33.950000000000003" customHeight="1">
      <c r="B992" s="445">
        <f t="shared" si="14"/>
        <v>940</v>
      </c>
      <c r="C992" s="571"/>
      <c r="D992" s="572"/>
      <c r="E992" s="572"/>
      <c r="F992" s="572"/>
      <c r="G992" s="572"/>
      <c r="H992" s="572"/>
      <c r="I992" s="572"/>
      <c r="J992" s="572"/>
      <c r="K992" s="572"/>
      <c r="L992" s="573"/>
      <c r="M992" s="580"/>
      <c r="N992" s="580"/>
      <c r="O992" s="580"/>
      <c r="P992" s="580"/>
      <c r="Q992" s="580"/>
      <c r="R992" s="577"/>
      <c r="S992" s="578"/>
      <c r="T992" s="578"/>
      <c r="U992" s="578"/>
      <c r="V992" s="579"/>
      <c r="W992" s="74"/>
      <c r="X992" s="4"/>
      <c r="Y992" s="5"/>
    </row>
    <row r="993" spans="2:25" ht="33.950000000000003" customHeight="1">
      <c r="B993" s="445">
        <f t="shared" si="14"/>
        <v>941</v>
      </c>
      <c r="C993" s="571"/>
      <c r="D993" s="572"/>
      <c r="E993" s="572"/>
      <c r="F993" s="572"/>
      <c r="G993" s="572"/>
      <c r="H993" s="572"/>
      <c r="I993" s="572"/>
      <c r="J993" s="572"/>
      <c r="K993" s="572"/>
      <c r="L993" s="573"/>
      <c r="M993" s="580"/>
      <c r="N993" s="580"/>
      <c r="O993" s="580"/>
      <c r="P993" s="580"/>
      <c r="Q993" s="580"/>
      <c r="R993" s="577"/>
      <c r="S993" s="578"/>
      <c r="T993" s="578"/>
      <c r="U993" s="578"/>
      <c r="V993" s="579"/>
      <c r="W993" s="74"/>
      <c r="X993" s="4"/>
      <c r="Y993" s="5"/>
    </row>
    <row r="994" spans="2:25" ht="33.950000000000003" customHeight="1">
      <c r="B994" s="445">
        <f t="shared" si="14"/>
        <v>942</v>
      </c>
      <c r="C994" s="571"/>
      <c r="D994" s="572"/>
      <c r="E994" s="572"/>
      <c r="F994" s="572"/>
      <c r="G994" s="572"/>
      <c r="H994" s="572"/>
      <c r="I994" s="572"/>
      <c r="J994" s="572"/>
      <c r="K994" s="572"/>
      <c r="L994" s="573"/>
      <c r="M994" s="580"/>
      <c r="N994" s="580"/>
      <c r="O994" s="580"/>
      <c r="P994" s="580"/>
      <c r="Q994" s="580"/>
      <c r="R994" s="577"/>
      <c r="S994" s="578"/>
      <c r="T994" s="578"/>
      <c r="U994" s="578"/>
      <c r="V994" s="579"/>
      <c r="W994" s="74"/>
      <c r="X994" s="4"/>
      <c r="Y994" s="5"/>
    </row>
    <row r="995" spans="2:25" ht="33.950000000000003" customHeight="1">
      <c r="B995" s="445">
        <f t="shared" si="14"/>
        <v>943</v>
      </c>
      <c r="C995" s="571"/>
      <c r="D995" s="572"/>
      <c r="E995" s="572"/>
      <c r="F995" s="572"/>
      <c r="G995" s="572"/>
      <c r="H995" s="572"/>
      <c r="I995" s="572"/>
      <c r="J995" s="572"/>
      <c r="K995" s="572"/>
      <c r="L995" s="573"/>
      <c r="M995" s="580"/>
      <c r="N995" s="580"/>
      <c r="O995" s="580"/>
      <c r="P995" s="580"/>
      <c r="Q995" s="580"/>
      <c r="R995" s="577"/>
      <c r="S995" s="578"/>
      <c r="T995" s="578"/>
      <c r="U995" s="578"/>
      <c r="V995" s="579"/>
      <c r="W995" s="74"/>
      <c r="X995" s="4"/>
      <c r="Y995" s="5"/>
    </row>
    <row r="996" spans="2:25" ht="33.950000000000003" customHeight="1">
      <c r="B996" s="445">
        <f t="shared" si="14"/>
        <v>944</v>
      </c>
      <c r="C996" s="571"/>
      <c r="D996" s="572"/>
      <c r="E996" s="572"/>
      <c r="F996" s="572"/>
      <c r="G996" s="572"/>
      <c r="H996" s="572"/>
      <c r="I996" s="572"/>
      <c r="J996" s="572"/>
      <c r="K996" s="572"/>
      <c r="L996" s="573"/>
      <c r="M996" s="580"/>
      <c r="N996" s="580"/>
      <c r="O996" s="580"/>
      <c r="P996" s="580"/>
      <c r="Q996" s="580"/>
      <c r="R996" s="577"/>
      <c r="S996" s="578"/>
      <c r="T996" s="578"/>
      <c r="U996" s="578"/>
      <c r="V996" s="579"/>
      <c r="W996" s="74"/>
      <c r="X996" s="4"/>
      <c r="Y996" s="5"/>
    </row>
    <row r="997" spans="2:25" ht="33.950000000000003" customHeight="1">
      <c r="B997" s="445">
        <f t="shared" si="14"/>
        <v>945</v>
      </c>
      <c r="C997" s="571"/>
      <c r="D997" s="572"/>
      <c r="E997" s="572"/>
      <c r="F997" s="572"/>
      <c r="G997" s="572"/>
      <c r="H997" s="572"/>
      <c r="I997" s="572"/>
      <c r="J997" s="572"/>
      <c r="K997" s="572"/>
      <c r="L997" s="573"/>
      <c r="M997" s="580"/>
      <c r="N997" s="580"/>
      <c r="O997" s="580"/>
      <c r="P997" s="580"/>
      <c r="Q997" s="580"/>
      <c r="R997" s="577"/>
      <c r="S997" s="578"/>
      <c r="T997" s="578"/>
      <c r="U997" s="578"/>
      <c r="V997" s="579"/>
      <c r="W997" s="74"/>
      <c r="X997" s="4"/>
      <c r="Y997" s="5"/>
    </row>
    <row r="998" spans="2:25" ht="33.950000000000003" customHeight="1">
      <c r="B998" s="445">
        <f t="shared" si="14"/>
        <v>946</v>
      </c>
      <c r="C998" s="571"/>
      <c r="D998" s="572"/>
      <c r="E998" s="572"/>
      <c r="F998" s="572"/>
      <c r="G998" s="572"/>
      <c r="H998" s="572"/>
      <c r="I998" s="572"/>
      <c r="J998" s="572"/>
      <c r="K998" s="572"/>
      <c r="L998" s="573"/>
      <c r="M998" s="580"/>
      <c r="N998" s="580"/>
      <c r="O998" s="580"/>
      <c r="P998" s="580"/>
      <c r="Q998" s="580"/>
      <c r="R998" s="577"/>
      <c r="S998" s="578"/>
      <c r="T998" s="578"/>
      <c r="U998" s="578"/>
      <c r="V998" s="579"/>
      <c r="W998" s="74"/>
      <c r="X998" s="4"/>
      <c r="Y998" s="5"/>
    </row>
    <row r="999" spans="2:25" ht="33.950000000000003" customHeight="1">
      <c r="B999" s="445">
        <f t="shared" si="14"/>
        <v>947</v>
      </c>
      <c r="C999" s="571"/>
      <c r="D999" s="572"/>
      <c r="E999" s="572"/>
      <c r="F999" s="572"/>
      <c r="G999" s="572"/>
      <c r="H999" s="572"/>
      <c r="I999" s="572"/>
      <c r="J999" s="572"/>
      <c r="K999" s="572"/>
      <c r="L999" s="573"/>
      <c r="M999" s="580"/>
      <c r="N999" s="580"/>
      <c r="O999" s="580"/>
      <c r="P999" s="580"/>
      <c r="Q999" s="580"/>
      <c r="R999" s="577"/>
      <c r="S999" s="578"/>
      <c r="T999" s="578"/>
      <c r="U999" s="578"/>
      <c r="V999" s="579"/>
      <c r="W999" s="74"/>
      <c r="X999" s="4"/>
      <c r="Y999" s="5"/>
    </row>
    <row r="1000" spans="2:25" ht="33.950000000000003" customHeight="1">
      <c r="B1000" s="445">
        <f t="shared" si="14"/>
        <v>948</v>
      </c>
      <c r="C1000" s="571"/>
      <c r="D1000" s="572"/>
      <c r="E1000" s="572"/>
      <c r="F1000" s="572"/>
      <c r="G1000" s="572"/>
      <c r="H1000" s="572"/>
      <c r="I1000" s="572"/>
      <c r="J1000" s="572"/>
      <c r="K1000" s="572"/>
      <c r="L1000" s="573"/>
      <c r="M1000" s="580"/>
      <c r="N1000" s="580"/>
      <c r="O1000" s="580"/>
      <c r="P1000" s="580"/>
      <c r="Q1000" s="580"/>
      <c r="R1000" s="577"/>
      <c r="S1000" s="578"/>
      <c r="T1000" s="578"/>
      <c r="U1000" s="578"/>
      <c r="V1000" s="579"/>
      <c r="W1000" s="74"/>
      <c r="X1000" s="4"/>
      <c r="Y1000" s="5"/>
    </row>
    <row r="1001" spans="2:25" ht="33.950000000000003" customHeight="1">
      <c r="B1001" s="445">
        <f t="shared" si="14"/>
        <v>949</v>
      </c>
      <c r="C1001" s="571"/>
      <c r="D1001" s="572"/>
      <c r="E1001" s="572"/>
      <c r="F1001" s="572"/>
      <c r="G1001" s="572"/>
      <c r="H1001" s="572"/>
      <c r="I1001" s="572"/>
      <c r="J1001" s="572"/>
      <c r="K1001" s="572"/>
      <c r="L1001" s="573"/>
      <c r="M1001" s="580"/>
      <c r="N1001" s="580"/>
      <c r="O1001" s="580"/>
      <c r="P1001" s="580"/>
      <c r="Q1001" s="580"/>
      <c r="R1001" s="577"/>
      <c r="S1001" s="578"/>
      <c r="T1001" s="578"/>
      <c r="U1001" s="578"/>
      <c r="V1001" s="579"/>
      <c r="W1001" s="74"/>
      <c r="X1001" s="4"/>
      <c r="Y1001" s="5"/>
    </row>
    <row r="1002" spans="2:25" ht="33.950000000000003" customHeight="1">
      <c r="B1002" s="445">
        <f t="shared" si="14"/>
        <v>950</v>
      </c>
      <c r="C1002" s="571"/>
      <c r="D1002" s="572"/>
      <c r="E1002" s="572"/>
      <c r="F1002" s="572"/>
      <c r="G1002" s="572"/>
      <c r="H1002" s="572"/>
      <c r="I1002" s="572"/>
      <c r="J1002" s="572"/>
      <c r="K1002" s="572"/>
      <c r="L1002" s="573"/>
      <c r="M1002" s="580"/>
      <c r="N1002" s="580"/>
      <c r="O1002" s="580"/>
      <c r="P1002" s="580"/>
      <c r="Q1002" s="580"/>
      <c r="R1002" s="577"/>
      <c r="S1002" s="578"/>
      <c r="T1002" s="578"/>
      <c r="U1002" s="578"/>
      <c r="V1002" s="579"/>
      <c r="W1002" s="74"/>
      <c r="X1002" s="4"/>
      <c r="Y1002" s="5"/>
    </row>
    <row r="1003" spans="2:25" ht="33.950000000000003" customHeight="1">
      <c r="B1003" s="445">
        <f t="shared" si="14"/>
        <v>951</v>
      </c>
      <c r="C1003" s="571"/>
      <c r="D1003" s="572"/>
      <c r="E1003" s="572"/>
      <c r="F1003" s="572"/>
      <c r="G1003" s="572"/>
      <c r="H1003" s="572"/>
      <c r="I1003" s="572"/>
      <c r="J1003" s="572"/>
      <c r="K1003" s="572"/>
      <c r="L1003" s="573"/>
      <c r="M1003" s="580"/>
      <c r="N1003" s="580"/>
      <c r="O1003" s="580"/>
      <c r="P1003" s="580"/>
      <c r="Q1003" s="580"/>
      <c r="R1003" s="577"/>
      <c r="S1003" s="578"/>
      <c r="T1003" s="578"/>
      <c r="U1003" s="578"/>
      <c r="V1003" s="579"/>
      <c r="W1003" s="74"/>
      <c r="X1003" s="4"/>
      <c r="Y1003" s="5"/>
    </row>
    <row r="1004" spans="2:25" ht="33.950000000000003" customHeight="1">
      <c r="B1004" s="445">
        <f t="shared" si="14"/>
        <v>952</v>
      </c>
      <c r="C1004" s="571"/>
      <c r="D1004" s="572"/>
      <c r="E1004" s="572"/>
      <c r="F1004" s="572"/>
      <c r="G1004" s="572"/>
      <c r="H1004" s="572"/>
      <c r="I1004" s="572"/>
      <c r="J1004" s="572"/>
      <c r="K1004" s="572"/>
      <c r="L1004" s="573"/>
      <c r="M1004" s="580"/>
      <c r="N1004" s="580"/>
      <c r="O1004" s="580"/>
      <c r="P1004" s="580"/>
      <c r="Q1004" s="580"/>
      <c r="R1004" s="577"/>
      <c r="S1004" s="578"/>
      <c r="T1004" s="578"/>
      <c r="U1004" s="578"/>
      <c r="V1004" s="579"/>
      <c r="W1004" s="74"/>
      <c r="X1004" s="4"/>
      <c r="Y1004" s="5"/>
    </row>
    <row r="1005" spans="2:25" ht="33.950000000000003" customHeight="1">
      <c r="B1005" s="445">
        <f t="shared" si="14"/>
        <v>953</v>
      </c>
      <c r="C1005" s="571"/>
      <c r="D1005" s="572"/>
      <c r="E1005" s="572"/>
      <c r="F1005" s="572"/>
      <c r="G1005" s="572"/>
      <c r="H1005" s="572"/>
      <c r="I1005" s="572"/>
      <c r="J1005" s="572"/>
      <c r="K1005" s="572"/>
      <c r="L1005" s="573"/>
      <c r="M1005" s="580"/>
      <c r="N1005" s="580"/>
      <c r="O1005" s="580"/>
      <c r="P1005" s="580"/>
      <c r="Q1005" s="580"/>
      <c r="R1005" s="577"/>
      <c r="S1005" s="578"/>
      <c r="T1005" s="578"/>
      <c r="U1005" s="578"/>
      <c r="V1005" s="579"/>
      <c r="W1005" s="74"/>
      <c r="X1005" s="4"/>
      <c r="Y1005" s="5"/>
    </row>
    <row r="1006" spans="2:25" ht="33.950000000000003" customHeight="1">
      <c r="B1006" s="445">
        <f t="shared" si="14"/>
        <v>954</v>
      </c>
      <c r="C1006" s="571"/>
      <c r="D1006" s="572"/>
      <c r="E1006" s="572"/>
      <c r="F1006" s="572"/>
      <c r="G1006" s="572"/>
      <c r="H1006" s="572"/>
      <c r="I1006" s="572"/>
      <c r="J1006" s="572"/>
      <c r="K1006" s="572"/>
      <c r="L1006" s="573"/>
      <c r="M1006" s="580"/>
      <c r="N1006" s="580"/>
      <c r="O1006" s="580"/>
      <c r="P1006" s="580"/>
      <c r="Q1006" s="580"/>
      <c r="R1006" s="577"/>
      <c r="S1006" s="578"/>
      <c r="T1006" s="578"/>
      <c r="U1006" s="578"/>
      <c r="V1006" s="579"/>
      <c r="W1006" s="74"/>
      <c r="X1006" s="4"/>
      <c r="Y1006" s="5"/>
    </row>
    <row r="1007" spans="2:25" ht="33.950000000000003" customHeight="1">
      <c r="B1007" s="445">
        <f t="shared" si="14"/>
        <v>955</v>
      </c>
      <c r="C1007" s="571"/>
      <c r="D1007" s="572"/>
      <c r="E1007" s="572"/>
      <c r="F1007" s="572"/>
      <c r="G1007" s="572"/>
      <c r="H1007" s="572"/>
      <c r="I1007" s="572"/>
      <c r="J1007" s="572"/>
      <c r="K1007" s="572"/>
      <c r="L1007" s="573"/>
      <c r="M1007" s="580"/>
      <c r="N1007" s="580"/>
      <c r="O1007" s="580"/>
      <c r="P1007" s="580"/>
      <c r="Q1007" s="580"/>
      <c r="R1007" s="577"/>
      <c r="S1007" s="578"/>
      <c r="T1007" s="578"/>
      <c r="U1007" s="578"/>
      <c r="V1007" s="579"/>
      <c r="W1007" s="74"/>
      <c r="X1007" s="4"/>
      <c r="Y1007" s="5"/>
    </row>
    <row r="1008" spans="2:25" ht="33.950000000000003" customHeight="1">
      <c r="B1008" s="445">
        <f t="shared" si="14"/>
        <v>956</v>
      </c>
      <c r="C1008" s="571"/>
      <c r="D1008" s="572"/>
      <c r="E1008" s="572"/>
      <c r="F1008" s="572"/>
      <c r="G1008" s="572"/>
      <c r="H1008" s="572"/>
      <c r="I1008" s="572"/>
      <c r="J1008" s="572"/>
      <c r="K1008" s="572"/>
      <c r="L1008" s="573"/>
      <c r="M1008" s="580"/>
      <c r="N1008" s="580"/>
      <c r="O1008" s="580"/>
      <c r="P1008" s="580"/>
      <c r="Q1008" s="580"/>
      <c r="R1008" s="577"/>
      <c r="S1008" s="578"/>
      <c r="T1008" s="578"/>
      <c r="U1008" s="578"/>
      <c r="V1008" s="579"/>
      <c r="W1008" s="74"/>
      <c r="X1008" s="4"/>
      <c r="Y1008" s="5"/>
    </row>
    <row r="1009" spans="2:25" ht="33.950000000000003" customHeight="1">
      <c r="B1009" s="445">
        <f t="shared" si="14"/>
        <v>957</v>
      </c>
      <c r="C1009" s="571"/>
      <c r="D1009" s="572"/>
      <c r="E1009" s="572"/>
      <c r="F1009" s="572"/>
      <c r="G1009" s="572"/>
      <c r="H1009" s="572"/>
      <c r="I1009" s="572"/>
      <c r="J1009" s="572"/>
      <c r="K1009" s="572"/>
      <c r="L1009" s="573"/>
      <c r="M1009" s="580"/>
      <c r="N1009" s="580"/>
      <c r="O1009" s="580"/>
      <c r="P1009" s="580"/>
      <c r="Q1009" s="580"/>
      <c r="R1009" s="577"/>
      <c r="S1009" s="578"/>
      <c r="T1009" s="578"/>
      <c r="U1009" s="578"/>
      <c r="V1009" s="579"/>
      <c r="W1009" s="74"/>
      <c r="X1009" s="4"/>
      <c r="Y1009" s="5"/>
    </row>
    <row r="1010" spans="2:25" ht="33.950000000000003" customHeight="1">
      <c r="B1010" s="445">
        <f t="shared" si="14"/>
        <v>958</v>
      </c>
      <c r="C1010" s="571"/>
      <c r="D1010" s="572"/>
      <c r="E1010" s="572"/>
      <c r="F1010" s="572"/>
      <c r="G1010" s="572"/>
      <c r="H1010" s="572"/>
      <c r="I1010" s="572"/>
      <c r="J1010" s="572"/>
      <c r="K1010" s="572"/>
      <c r="L1010" s="573"/>
      <c r="M1010" s="580"/>
      <c r="N1010" s="580"/>
      <c r="O1010" s="580"/>
      <c r="P1010" s="580"/>
      <c r="Q1010" s="580"/>
      <c r="R1010" s="577"/>
      <c r="S1010" s="578"/>
      <c r="T1010" s="578"/>
      <c r="U1010" s="578"/>
      <c r="V1010" s="579"/>
      <c r="W1010" s="74"/>
      <c r="X1010" s="4"/>
      <c r="Y1010" s="5"/>
    </row>
    <row r="1011" spans="2:25" ht="33.950000000000003" customHeight="1">
      <c r="B1011" s="445">
        <f t="shared" si="14"/>
        <v>959</v>
      </c>
      <c r="C1011" s="571"/>
      <c r="D1011" s="572"/>
      <c r="E1011" s="572"/>
      <c r="F1011" s="572"/>
      <c r="G1011" s="572"/>
      <c r="H1011" s="572"/>
      <c r="I1011" s="572"/>
      <c r="J1011" s="572"/>
      <c r="K1011" s="572"/>
      <c r="L1011" s="573"/>
      <c r="M1011" s="580"/>
      <c r="N1011" s="580"/>
      <c r="O1011" s="580"/>
      <c r="P1011" s="580"/>
      <c r="Q1011" s="580"/>
      <c r="R1011" s="577"/>
      <c r="S1011" s="578"/>
      <c r="T1011" s="578"/>
      <c r="U1011" s="578"/>
      <c r="V1011" s="579"/>
      <c r="W1011" s="74"/>
      <c r="X1011" s="4"/>
      <c r="Y1011" s="5"/>
    </row>
    <row r="1012" spans="2:25" ht="33.950000000000003" customHeight="1">
      <c r="B1012" s="445">
        <f t="shared" si="14"/>
        <v>960</v>
      </c>
      <c r="C1012" s="571"/>
      <c r="D1012" s="572"/>
      <c r="E1012" s="572"/>
      <c r="F1012" s="572"/>
      <c r="G1012" s="572"/>
      <c r="H1012" s="572"/>
      <c r="I1012" s="572"/>
      <c r="J1012" s="572"/>
      <c r="K1012" s="572"/>
      <c r="L1012" s="573"/>
      <c r="M1012" s="580"/>
      <c r="N1012" s="580"/>
      <c r="O1012" s="580"/>
      <c r="P1012" s="580"/>
      <c r="Q1012" s="580"/>
      <c r="R1012" s="577"/>
      <c r="S1012" s="578"/>
      <c r="T1012" s="578"/>
      <c r="U1012" s="578"/>
      <c r="V1012" s="579"/>
      <c r="W1012" s="74"/>
      <c r="X1012" s="4"/>
      <c r="Y1012" s="5"/>
    </row>
    <row r="1013" spans="2:25" ht="33.950000000000003" customHeight="1">
      <c r="B1013" s="445">
        <f t="shared" si="14"/>
        <v>961</v>
      </c>
      <c r="C1013" s="571"/>
      <c r="D1013" s="572"/>
      <c r="E1013" s="572"/>
      <c r="F1013" s="572"/>
      <c r="G1013" s="572"/>
      <c r="H1013" s="572"/>
      <c r="I1013" s="572"/>
      <c r="J1013" s="572"/>
      <c r="K1013" s="572"/>
      <c r="L1013" s="573"/>
      <c r="M1013" s="580"/>
      <c r="N1013" s="580"/>
      <c r="O1013" s="580"/>
      <c r="P1013" s="580"/>
      <c r="Q1013" s="580"/>
      <c r="R1013" s="577"/>
      <c r="S1013" s="578"/>
      <c r="T1013" s="578"/>
      <c r="U1013" s="578"/>
      <c r="V1013" s="579"/>
      <c r="W1013" s="74"/>
      <c r="X1013" s="4"/>
      <c r="Y1013" s="5"/>
    </row>
    <row r="1014" spans="2:25" ht="33.950000000000003" customHeight="1">
      <c r="B1014" s="445">
        <f t="shared" si="14"/>
        <v>962</v>
      </c>
      <c r="C1014" s="571"/>
      <c r="D1014" s="572"/>
      <c r="E1014" s="572"/>
      <c r="F1014" s="572"/>
      <c r="G1014" s="572"/>
      <c r="H1014" s="572"/>
      <c r="I1014" s="572"/>
      <c r="J1014" s="572"/>
      <c r="K1014" s="572"/>
      <c r="L1014" s="573"/>
      <c r="M1014" s="580"/>
      <c r="N1014" s="580"/>
      <c r="O1014" s="580"/>
      <c r="P1014" s="580"/>
      <c r="Q1014" s="580"/>
      <c r="R1014" s="577"/>
      <c r="S1014" s="578"/>
      <c r="T1014" s="578"/>
      <c r="U1014" s="578"/>
      <c r="V1014" s="579"/>
      <c r="W1014" s="74"/>
      <c r="X1014" s="4"/>
      <c r="Y1014" s="5"/>
    </row>
    <row r="1015" spans="2:25" ht="33.950000000000003" customHeight="1">
      <c r="B1015" s="445">
        <f t="shared" ref="B1015:B1078" si="15">B1014+1</f>
        <v>963</v>
      </c>
      <c r="C1015" s="571"/>
      <c r="D1015" s="572"/>
      <c r="E1015" s="572"/>
      <c r="F1015" s="572"/>
      <c r="G1015" s="572"/>
      <c r="H1015" s="572"/>
      <c r="I1015" s="572"/>
      <c r="J1015" s="572"/>
      <c r="K1015" s="572"/>
      <c r="L1015" s="573"/>
      <c r="M1015" s="580"/>
      <c r="N1015" s="580"/>
      <c r="O1015" s="580"/>
      <c r="P1015" s="580"/>
      <c r="Q1015" s="580"/>
      <c r="R1015" s="577"/>
      <c r="S1015" s="578"/>
      <c r="T1015" s="578"/>
      <c r="U1015" s="578"/>
      <c r="V1015" s="579"/>
      <c r="W1015" s="74"/>
      <c r="X1015" s="4"/>
      <c r="Y1015" s="5"/>
    </row>
    <row r="1016" spans="2:25" ht="33.950000000000003" customHeight="1">
      <c r="B1016" s="445">
        <f t="shared" si="15"/>
        <v>964</v>
      </c>
      <c r="C1016" s="571"/>
      <c r="D1016" s="572"/>
      <c r="E1016" s="572"/>
      <c r="F1016" s="572"/>
      <c r="G1016" s="572"/>
      <c r="H1016" s="572"/>
      <c r="I1016" s="572"/>
      <c r="J1016" s="572"/>
      <c r="K1016" s="572"/>
      <c r="L1016" s="573"/>
      <c r="M1016" s="580"/>
      <c r="N1016" s="580"/>
      <c r="O1016" s="580"/>
      <c r="P1016" s="580"/>
      <c r="Q1016" s="580"/>
      <c r="R1016" s="577"/>
      <c r="S1016" s="578"/>
      <c r="T1016" s="578"/>
      <c r="U1016" s="578"/>
      <c r="V1016" s="579"/>
      <c r="W1016" s="74"/>
      <c r="X1016" s="4"/>
      <c r="Y1016" s="5"/>
    </row>
    <row r="1017" spans="2:25" ht="33.950000000000003" customHeight="1">
      <c r="B1017" s="445">
        <f t="shared" si="15"/>
        <v>965</v>
      </c>
      <c r="C1017" s="571"/>
      <c r="D1017" s="572"/>
      <c r="E1017" s="572"/>
      <c r="F1017" s="572"/>
      <c r="G1017" s="572"/>
      <c r="H1017" s="572"/>
      <c r="I1017" s="572"/>
      <c r="J1017" s="572"/>
      <c r="K1017" s="572"/>
      <c r="L1017" s="573"/>
      <c r="M1017" s="580"/>
      <c r="N1017" s="580"/>
      <c r="O1017" s="580"/>
      <c r="P1017" s="580"/>
      <c r="Q1017" s="580"/>
      <c r="R1017" s="577"/>
      <c r="S1017" s="578"/>
      <c r="T1017" s="578"/>
      <c r="U1017" s="578"/>
      <c r="V1017" s="579"/>
      <c r="W1017" s="74"/>
      <c r="X1017" s="4"/>
      <c r="Y1017" s="5"/>
    </row>
    <row r="1018" spans="2:25" ht="33.950000000000003" customHeight="1">
      <c r="B1018" s="445">
        <f t="shared" si="15"/>
        <v>966</v>
      </c>
      <c r="C1018" s="571"/>
      <c r="D1018" s="572"/>
      <c r="E1018" s="572"/>
      <c r="F1018" s="572"/>
      <c r="G1018" s="572"/>
      <c r="H1018" s="572"/>
      <c r="I1018" s="572"/>
      <c r="J1018" s="572"/>
      <c r="K1018" s="572"/>
      <c r="L1018" s="573"/>
      <c r="M1018" s="580"/>
      <c r="N1018" s="580"/>
      <c r="O1018" s="580"/>
      <c r="P1018" s="580"/>
      <c r="Q1018" s="580"/>
      <c r="R1018" s="577"/>
      <c r="S1018" s="578"/>
      <c r="T1018" s="578"/>
      <c r="U1018" s="578"/>
      <c r="V1018" s="579"/>
      <c r="W1018" s="74"/>
      <c r="X1018" s="4"/>
      <c r="Y1018" s="5"/>
    </row>
    <row r="1019" spans="2:25" ht="33.950000000000003" customHeight="1">
      <c r="B1019" s="445">
        <f t="shared" si="15"/>
        <v>967</v>
      </c>
      <c r="C1019" s="571"/>
      <c r="D1019" s="572"/>
      <c r="E1019" s="572"/>
      <c r="F1019" s="572"/>
      <c r="G1019" s="572"/>
      <c r="H1019" s="572"/>
      <c r="I1019" s="572"/>
      <c r="J1019" s="572"/>
      <c r="K1019" s="572"/>
      <c r="L1019" s="573"/>
      <c r="M1019" s="580"/>
      <c r="N1019" s="580"/>
      <c r="O1019" s="580"/>
      <c r="P1019" s="580"/>
      <c r="Q1019" s="580"/>
      <c r="R1019" s="577"/>
      <c r="S1019" s="578"/>
      <c r="T1019" s="578"/>
      <c r="U1019" s="578"/>
      <c r="V1019" s="579"/>
      <c r="W1019" s="74"/>
      <c r="X1019" s="4"/>
      <c r="Y1019" s="5"/>
    </row>
    <row r="1020" spans="2:25" ht="33.950000000000003" customHeight="1">
      <c r="B1020" s="445">
        <f t="shared" si="15"/>
        <v>968</v>
      </c>
      <c r="C1020" s="571"/>
      <c r="D1020" s="572"/>
      <c r="E1020" s="572"/>
      <c r="F1020" s="572"/>
      <c r="G1020" s="572"/>
      <c r="H1020" s="572"/>
      <c r="I1020" s="572"/>
      <c r="J1020" s="572"/>
      <c r="K1020" s="572"/>
      <c r="L1020" s="573"/>
      <c r="M1020" s="580"/>
      <c r="N1020" s="580"/>
      <c r="O1020" s="580"/>
      <c r="P1020" s="580"/>
      <c r="Q1020" s="580"/>
      <c r="R1020" s="577"/>
      <c r="S1020" s="578"/>
      <c r="T1020" s="578"/>
      <c r="U1020" s="578"/>
      <c r="V1020" s="579"/>
      <c r="W1020" s="74"/>
      <c r="X1020" s="4"/>
      <c r="Y1020" s="5"/>
    </row>
    <row r="1021" spans="2:25" ht="33.950000000000003" customHeight="1">
      <c r="B1021" s="445">
        <f t="shared" si="15"/>
        <v>969</v>
      </c>
      <c r="C1021" s="571"/>
      <c r="D1021" s="572"/>
      <c r="E1021" s="572"/>
      <c r="F1021" s="572"/>
      <c r="G1021" s="572"/>
      <c r="H1021" s="572"/>
      <c r="I1021" s="572"/>
      <c r="J1021" s="572"/>
      <c r="K1021" s="572"/>
      <c r="L1021" s="573"/>
      <c r="M1021" s="580"/>
      <c r="N1021" s="580"/>
      <c r="O1021" s="580"/>
      <c r="P1021" s="580"/>
      <c r="Q1021" s="580"/>
      <c r="R1021" s="577"/>
      <c r="S1021" s="578"/>
      <c r="T1021" s="578"/>
      <c r="U1021" s="578"/>
      <c r="V1021" s="579"/>
      <c r="W1021" s="74"/>
      <c r="X1021" s="4"/>
      <c r="Y1021" s="5"/>
    </row>
    <row r="1022" spans="2:25" ht="33.950000000000003" customHeight="1">
      <c r="B1022" s="445">
        <f t="shared" si="15"/>
        <v>970</v>
      </c>
      <c r="C1022" s="571"/>
      <c r="D1022" s="572"/>
      <c r="E1022" s="572"/>
      <c r="F1022" s="572"/>
      <c r="G1022" s="572"/>
      <c r="H1022" s="572"/>
      <c r="I1022" s="572"/>
      <c r="J1022" s="572"/>
      <c r="K1022" s="572"/>
      <c r="L1022" s="573"/>
      <c r="M1022" s="580"/>
      <c r="N1022" s="580"/>
      <c r="O1022" s="580"/>
      <c r="P1022" s="580"/>
      <c r="Q1022" s="580"/>
      <c r="R1022" s="577"/>
      <c r="S1022" s="578"/>
      <c r="T1022" s="578"/>
      <c r="U1022" s="578"/>
      <c r="V1022" s="579"/>
      <c r="W1022" s="74"/>
      <c r="X1022" s="4"/>
      <c r="Y1022" s="5"/>
    </row>
    <row r="1023" spans="2:25" ht="33.950000000000003" customHeight="1">
      <c r="B1023" s="445">
        <f t="shared" si="15"/>
        <v>971</v>
      </c>
      <c r="C1023" s="571"/>
      <c r="D1023" s="572"/>
      <c r="E1023" s="572"/>
      <c r="F1023" s="572"/>
      <c r="G1023" s="572"/>
      <c r="H1023" s="572"/>
      <c r="I1023" s="572"/>
      <c r="J1023" s="572"/>
      <c r="K1023" s="572"/>
      <c r="L1023" s="573"/>
      <c r="M1023" s="580"/>
      <c r="N1023" s="580"/>
      <c r="O1023" s="580"/>
      <c r="P1023" s="580"/>
      <c r="Q1023" s="580"/>
      <c r="R1023" s="577"/>
      <c r="S1023" s="578"/>
      <c r="T1023" s="578"/>
      <c r="U1023" s="578"/>
      <c r="V1023" s="579"/>
      <c r="W1023" s="74"/>
      <c r="X1023" s="4"/>
      <c r="Y1023" s="5"/>
    </row>
    <row r="1024" spans="2:25" ht="33.950000000000003" customHeight="1">
      <c r="B1024" s="445">
        <f t="shared" si="15"/>
        <v>972</v>
      </c>
      <c r="C1024" s="571"/>
      <c r="D1024" s="572"/>
      <c r="E1024" s="572"/>
      <c r="F1024" s="572"/>
      <c r="G1024" s="572"/>
      <c r="H1024" s="572"/>
      <c r="I1024" s="572"/>
      <c r="J1024" s="572"/>
      <c r="K1024" s="572"/>
      <c r="L1024" s="573"/>
      <c r="M1024" s="580"/>
      <c r="N1024" s="580"/>
      <c r="O1024" s="580"/>
      <c r="P1024" s="580"/>
      <c r="Q1024" s="580"/>
      <c r="R1024" s="577"/>
      <c r="S1024" s="578"/>
      <c r="T1024" s="578"/>
      <c r="U1024" s="578"/>
      <c r="V1024" s="579"/>
      <c r="W1024" s="74"/>
      <c r="X1024" s="4"/>
      <c r="Y1024" s="5"/>
    </row>
    <row r="1025" spans="2:25" ht="33.950000000000003" customHeight="1">
      <c r="B1025" s="445">
        <f t="shared" si="15"/>
        <v>973</v>
      </c>
      <c r="C1025" s="571"/>
      <c r="D1025" s="572"/>
      <c r="E1025" s="572"/>
      <c r="F1025" s="572"/>
      <c r="G1025" s="572"/>
      <c r="H1025" s="572"/>
      <c r="I1025" s="572"/>
      <c r="J1025" s="572"/>
      <c r="K1025" s="572"/>
      <c r="L1025" s="573"/>
      <c r="M1025" s="580"/>
      <c r="N1025" s="580"/>
      <c r="O1025" s="580"/>
      <c r="P1025" s="580"/>
      <c r="Q1025" s="580"/>
      <c r="R1025" s="577"/>
      <c r="S1025" s="578"/>
      <c r="T1025" s="578"/>
      <c r="U1025" s="578"/>
      <c r="V1025" s="579"/>
      <c r="W1025" s="74"/>
      <c r="X1025" s="4"/>
      <c r="Y1025" s="5"/>
    </row>
    <row r="1026" spans="2:25" ht="33.950000000000003" customHeight="1">
      <c r="B1026" s="445">
        <f t="shared" si="15"/>
        <v>974</v>
      </c>
      <c r="C1026" s="571"/>
      <c r="D1026" s="572"/>
      <c r="E1026" s="572"/>
      <c r="F1026" s="572"/>
      <c r="G1026" s="572"/>
      <c r="H1026" s="572"/>
      <c r="I1026" s="572"/>
      <c r="J1026" s="572"/>
      <c r="K1026" s="572"/>
      <c r="L1026" s="573"/>
      <c r="M1026" s="580"/>
      <c r="N1026" s="580"/>
      <c r="O1026" s="580"/>
      <c r="P1026" s="580"/>
      <c r="Q1026" s="580"/>
      <c r="R1026" s="577"/>
      <c r="S1026" s="578"/>
      <c r="T1026" s="578"/>
      <c r="U1026" s="578"/>
      <c r="V1026" s="579"/>
      <c r="W1026" s="74"/>
      <c r="X1026" s="4"/>
      <c r="Y1026" s="5"/>
    </row>
    <row r="1027" spans="2:25" ht="33.950000000000003" customHeight="1">
      <c r="B1027" s="445">
        <f t="shared" si="15"/>
        <v>975</v>
      </c>
      <c r="C1027" s="571"/>
      <c r="D1027" s="572"/>
      <c r="E1027" s="572"/>
      <c r="F1027" s="572"/>
      <c r="G1027" s="572"/>
      <c r="H1027" s="572"/>
      <c r="I1027" s="572"/>
      <c r="J1027" s="572"/>
      <c r="K1027" s="572"/>
      <c r="L1027" s="573"/>
      <c r="M1027" s="580"/>
      <c r="N1027" s="580"/>
      <c r="O1027" s="580"/>
      <c r="P1027" s="580"/>
      <c r="Q1027" s="580"/>
      <c r="R1027" s="577"/>
      <c r="S1027" s="578"/>
      <c r="T1027" s="578"/>
      <c r="U1027" s="578"/>
      <c r="V1027" s="579"/>
      <c r="W1027" s="74"/>
      <c r="X1027" s="4"/>
      <c r="Y1027" s="5"/>
    </row>
    <row r="1028" spans="2:25" ht="33.950000000000003" customHeight="1">
      <c r="B1028" s="445">
        <f t="shared" si="15"/>
        <v>976</v>
      </c>
      <c r="C1028" s="571"/>
      <c r="D1028" s="572"/>
      <c r="E1028" s="572"/>
      <c r="F1028" s="572"/>
      <c r="G1028" s="572"/>
      <c r="H1028" s="572"/>
      <c r="I1028" s="572"/>
      <c r="J1028" s="572"/>
      <c r="K1028" s="572"/>
      <c r="L1028" s="573"/>
      <c r="M1028" s="580"/>
      <c r="N1028" s="580"/>
      <c r="O1028" s="580"/>
      <c r="P1028" s="580"/>
      <c r="Q1028" s="580"/>
      <c r="R1028" s="577"/>
      <c r="S1028" s="578"/>
      <c r="T1028" s="578"/>
      <c r="U1028" s="578"/>
      <c r="V1028" s="579"/>
      <c r="W1028" s="74"/>
      <c r="X1028" s="4"/>
      <c r="Y1028" s="5"/>
    </row>
    <row r="1029" spans="2:25" ht="33.950000000000003" customHeight="1">
      <c r="B1029" s="445">
        <f t="shared" si="15"/>
        <v>977</v>
      </c>
      <c r="C1029" s="571"/>
      <c r="D1029" s="572"/>
      <c r="E1029" s="572"/>
      <c r="F1029" s="572"/>
      <c r="G1029" s="572"/>
      <c r="H1029" s="572"/>
      <c r="I1029" s="572"/>
      <c r="J1029" s="572"/>
      <c r="K1029" s="572"/>
      <c r="L1029" s="573"/>
      <c r="M1029" s="580"/>
      <c r="N1029" s="580"/>
      <c r="O1029" s="580"/>
      <c r="P1029" s="580"/>
      <c r="Q1029" s="580"/>
      <c r="R1029" s="577"/>
      <c r="S1029" s="578"/>
      <c r="T1029" s="578"/>
      <c r="U1029" s="578"/>
      <c r="V1029" s="579"/>
      <c r="W1029" s="74"/>
      <c r="X1029" s="4"/>
      <c r="Y1029" s="5"/>
    </row>
    <row r="1030" spans="2:25" ht="33.950000000000003" customHeight="1">
      <c r="B1030" s="445">
        <f t="shared" si="15"/>
        <v>978</v>
      </c>
      <c r="C1030" s="571"/>
      <c r="D1030" s="572"/>
      <c r="E1030" s="572"/>
      <c r="F1030" s="572"/>
      <c r="G1030" s="572"/>
      <c r="H1030" s="572"/>
      <c r="I1030" s="572"/>
      <c r="J1030" s="572"/>
      <c r="K1030" s="572"/>
      <c r="L1030" s="573"/>
      <c r="M1030" s="580"/>
      <c r="N1030" s="580"/>
      <c r="O1030" s="580"/>
      <c r="P1030" s="580"/>
      <c r="Q1030" s="580"/>
      <c r="R1030" s="577"/>
      <c r="S1030" s="578"/>
      <c r="T1030" s="578"/>
      <c r="U1030" s="578"/>
      <c r="V1030" s="579"/>
      <c r="W1030" s="74"/>
      <c r="X1030" s="4"/>
      <c r="Y1030" s="5"/>
    </row>
    <row r="1031" spans="2:25" ht="33.950000000000003" customHeight="1">
      <c r="B1031" s="445">
        <f t="shared" si="15"/>
        <v>979</v>
      </c>
      <c r="C1031" s="571"/>
      <c r="D1031" s="572"/>
      <c r="E1031" s="572"/>
      <c r="F1031" s="572"/>
      <c r="G1031" s="572"/>
      <c r="H1031" s="572"/>
      <c r="I1031" s="572"/>
      <c r="J1031" s="572"/>
      <c r="K1031" s="572"/>
      <c r="L1031" s="573"/>
      <c r="M1031" s="580"/>
      <c r="N1031" s="580"/>
      <c r="O1031" s="580"/>
      <c r="P1031" s="580"/>
      <c r="Q1031" s="580"/>
      <c r="R1031" s="577"/>
      <c r="S1031" s="578"/>
      <c r="T1031" s="578"/>
      <c r="U1031" s="578"/>
      <c r="V1031" s="579"/>
      <c r="W1031" s="74"/>
      <c r="X1031" s="4"/>
      <c r="Y1031" s="5"/>
    </row>
    <row r="1032" spans="2:25" ht="33.950000000000003" customHeight="1">
      <c r="B1032" s="445">
        <f t="shared" si="15"/>
        <v>980</v>
      </c>
      <c r="C1032" s="571"/>
      <c r="D1032" s="572"/>
      <c r="E1032" s="572"/>
      <c r="F1032" s="572"/>
      <c r="G1032" s="572"/>
      <c r="H1032" s="572"/>
      <c r="I1032" s="572"/>
      <c r="J1032" s="572"/>
      <c r="K1032" s="572"/>
      <c r="L1032" s="573"/>
      <c r="M1032" s="580"/>
      <c r="N1032" s="580"/>
      <c r="O1032" s="580"/>
      <c r="P1032" s="580"/>
      <c r="Q1032" s="580"/>
      <c r="R1032" s="577"/>
      <c r="S1032" s="578"/>
      <c r="T1032" s="578"/>
      <c r="U1032" s="578"/>
      <c r="V1032" s="579"/>
      <c r="W1032" s="74"/>
      <c r="X1032" s="4"/>
      <c r="Y1032" s="5"/>
    </row>
    <row r="1033" spans="2:25" ht="33.950000000000003" customHeight="1">
      <c r="B1033" s="445">
        <f t="shared" si="15"/>
        <v>981</v>
      </c>
      <c r="C1033" s="571"/>
      <c r="D1033" s="572"/>
      <c r="E1033" s="572"/>
      <c r="F1033" s="572"/>
      <c r="G1033" s="572"/>
      <c r="H1033" s="572"/>
      <c r="I1033" s="572"/>
      <c r="J1033" s="572"/>
      <c r="K1033" s="572"/>
      <c r="L1033" s="573"/>
      <c r="M1033" s="580"/>
      <c r="N1033" s="580"/>
      <c r="O1033" s="580"/>
      <c r="P1033" s="580"/>
      <c r="Q1033" s="580"/>
      <c r="R1033" s="577"/>
      <c r="S1033" s="578"/>
      <c r="T1033" s="578"/>
      <c r="U1033" s="578"/>
      <c r="V1033" s="579"/>
      <c r="W1033" s="74"/>
      <c r="X1033" s="4"/>
      <c r="Y1033" s="5"/>
    </row>
    <row r="1034" spans="2:25" ht="33.950000000000003" customHeight="1">
      <c r="B1034" s="445">
        <f t="shared" si="15"/>
        <v>982</v>
      </c>
      <c r="C1034" s="571"/>
      <c r="D1034" s="572"/>
      <c r="E1034" s="572"/>
      <c r="F1034" s="572"/>
      <c r="G1034" s="572"/>
      <c r="H1034" s="572"/>
      <c r="I1034" s="572"/>
      <c r="J1034" s="572"/>
      <c r="K1034" s="572"/>
      <c r="L1034" s="573"/>
      <c r="M1034" s="580"/>
      <c r="N1034" s="580"/>
      <c r="O1034" s="580"/>
      <c r="P1034" s="580"/>
      <c r="Q1034" s="580"/>
      <c r="R1034" s="577"/>
      <c r="S1034" s="578"/>
      <c r="T1034" s="578"/>
      <c r="U1034" s="578"/>
      <c r="V1034" s="579"/>
      <c r="W1034" s="74"/>
      <c r="X1034" s="4"/>
      <c r="Y1034" s="5"/>
    </row>
    <row r="1035" spans="2:25" ht="33.950000000000003" customHeight="1">
      <c r="B1035" s="445">
        <f t="shared" si="15"/>
        <v>983</v>
      </c>
      <c r="C1035" s="571"/>
      <c r="D1035" s="572"/>
      <c r="E1035" s="572"/>
      <c r="F1035" s="572"/>
      <c r="G1035" s="572"/>
      <c r="H1035" s="572"/>
      <c r="I1035" s="572"/>
      <c r="J1035" s="572"/>
      <c r="K1035" s="572"/>
      <c r="L1035" s="573"/>
      <c r="M1035" s="580"/>
      <c r="N1035" s="580"/>
      <c r="O1035" s="580"/>
      <c r="P1035" s="580"/>
      <c r="Q1035" s="580"/>
      <c r="R1035" s="577"/>
      <c r="S1035" s="578"/>
      <c r="T1035" s="578"/>
      <c r="U1035" s="578"/>
      <c r="V1035" s="579"/>
      <c r="W1035" s="74"/>
      <c r="X1035" s="4"/>
      <c r="Y1035" s="5"/>
    </row>
    <row r="1036" spans="2:25" ht="33.950000000000003" customHeight="1">
      <c r="B1036" s="445">
        <f t="shared" si="15"/>
        <v>984</v>
      </c>
      <c r="C1036" s="571"/>
      <c r="D1036" s="572"/>
      <c r="E1036" s="572"/>
      <c r="F1036" s="572"/>
      <c r="G1036" s="572"/>
      <c r="H1036" s="572"/>
      <c r="I1036" s="572"/>
      <c r="J1036" s="572"/>
      <c r="K1036" s="572"/>
      <c r="L1036" s="573"/>
      <c r="M1036" s="580"/>
      <c r="N1036" s="580"/>
      <c r="O1036" s="580"/>
      <c r="P1036" s="580"/>
      <c r="Q1036" s="580"/>
      <c r="R1036" s="577"/>
      <c r="S1036" s="578"/>
      <c r="T1036" s="578"/>
      <c r="U1036" s="578"/>
      <c r="V1036" s="579"/>
      <c r="W1036" s="74"/>
      <c r="X1036" s="4"/>
      <c r="Y1036" s="5"/>
    </row>
    <row r="1037" spans="2:25" ht="33.950000000000003" customHeight="1">
      <c r="B1037" s="445">
        <f t="shared" si="15"/>
        <v>985</v>
      </c>
      <c r="C1037" s="571"/>
      <c r="D1037" s="572"/>
      <c r="E1037" s="572"/>
      <c r="F1037" s="572"/>
      <c r="G1037" s="572"/>
      <c r="H1037" s="572"/>
      <c r="I1037" s="572"/>
      <c r="J1037" s="572"/>
      <c r="K1037" s="572"/>
      <c r="L1037" s="573"/>
      <c r="M1037" s="580"/>
      <c r="N1037" s="580"/>
      <c r="O1037" s="580"/>
      <c r="P1037" s="580"/>
      <c r="Q1037" s="580"/>
      <c r="R1037" s="577"/>
      <c r="S1037" s="578"/>
      <c r="T1037" s="578"/>
      <c r="U1037" s="578"/>
      <c r="V1037" s="579"/>
      <c r="W1037" s="74"/>
      <c r="X1037" s="4"/>
      <c r="Y1037" s="5"/>
    </row>
    <row r="1038" spans="2:25" ht="33.950000000000003" customHeight="1">
      <c r="B1038" s="445">
        <f t="shared" si="15"/>
        <v>986</v>
      </c>
      <c r="C1038" s="571"/>
      <c r="D1038" s="572"/>
      <c r="E1038" s="572"/>
      <c r="F1038" s="572"/>
      <c r="G1038" s="572"/>
      <c r="H1038" s="572"/>
      <c r="I1038" s="572"/>
      <c r="J1038" s="572"/>
      <c r="K1038" s="572"/>
      <c r="L1038" s="573"/>
      <c r="M1038" s="580"/>
      <c r="N1038" s="580"/>
      <c r="O1038" s="580"/>
      <c r="P1038" s="580"/>
      <c r="Q1038" s="580"/>
      <c r="R1038" s="577"/>
      <c r="S1038" s="578"/>
      <c r="T1038" s="578"/>
      <c r="U1038" s="578"/>
      <c r="V1038" s="579"/>
      <c r="W1038" s="74"/>
      <c r="X1038" s="4"/>
      <c r="Y1038" s="5"/>
    </row>
    <row r="1039" spans="2:25" ht="33.950000000000003" customHeight="1">
      <c r="B1039" s="445">
        <f t="shared" si="15"/>
        <v>987</v>
      </c>
      <c r="C1039" s="571"/>
      <c r="D1039" s="572"/>
      <c r="E1039" s="572"/>
      <c r="F1039" s="572"/>
      <c r="G1039" s="572"/>
      <c r="H1039" s="572"/>
      <c r="I1039" s="572"/>
      <c r="J1039" s="572"/>
      <c r="K1039" s="572"/>
      <c r="L1039" s="573"/>
      <c r="M1039" s="580"/>
      <c r="N1039" s="580"/>
      <c r="O1039" s="580"/>
      <c r="P1039" s="580"/>
      <c r="Q1039" s="580"/>
      <c r="R1039" s="577"/>
      <c r="S1039" s="578"/>
      <c r="T1039" s="578"/>
      <c r="U1039" s="578"/>
      <c r="V1039" s="579"/>
      <c r="W1039" s="74"/>
      <c r="X1039" s="4"/>
      <c r="Y1039" s="5"/>
    </row>
    <row r="1040" spans="2:25" ht="33.950000000000003" customHeight="1">
      <c r="B1040" s="445">
        <f t="shared" si="15"/>
        <v>988</v>
      </c>
      <c r="C1040" s="571"/>
      <c r="D1040" s="572"/>
      <c r="E1040" s="572"/>
      <c r="F1040" s="572"/>
      <c r="G1040" s="572"/>
      <c r="H1040" s="572"/>
      <c r="I1040" s="572"/>
      <c r="J1040" s="572"/>
      <c r="K1040" s="572"/>
      <c r="L1040" s="573"/>
      <c r="M1040" s="580"/>
      <c r="N1040" s="580"/>
      <c r="O1040" s="580"/>
      <c r="P1040" s="580"/>
      <c r="Q1040" s="580"/>
      <c r="R1040" s="577"/>
      <c r="S1040" s="578"/>
      <c r="T1040" s="578"/>
      <c r="U1040" s="578"/>
      <c r="V1040" s="579"/>
      <c r="W1040" s="74"/>
      <c r="X1040" s="4"/>
      <c r="Y1040" s="5"/>
    </row>
    <row r="1041" spans="2:25" ht="33.950000000000003" customHeight="1">
      <c r="B1041" s="445">
        <f t="shared" si="15"/>
        <v>989</v>
      </c>
      <c r="C1041" s="571"/>
      <c r="D1041" s="572"/>
      <c r="E1041" s="572"/>
      <c r="F1041" s="572"/>
      <c r="G1041" s="572"/>
      <c r="H1041" s="572"/>
      <c r="I1041" s="572"/>
      <c r="J1041" s="572"/>
      <c r="K1041" s="572"/>
      <c r="L1041" s="573"/>
      <c r="M1041" s="580"/>
      <c r="N1041" s="580"/>
      <c r="O1041" s="580"/>
      <c r="P1041" s="580"/>
      <c r="Q1041" s="580"/>
      <c r="R1041" s="577"/>
      <c r="S1041" s="578"/>
      <c r="T1041" s="578"/>
      <c r="U1041" s="578"/>
      <c r="V1041" s="579"/>
      <c r="W1041" s="74"/>
      <c r="X1041" s="4"/>
      <c r="Y1041" s="5"/>
    </row>
    <row r="1042" spans="2:25" ht="33.950000000000003" customHeight="1">
      <c r="B1042" s="445">
        <f t="shared" si="15"/>
        <v>990</v>
      </c>
      <c r="C1042" s="571"/>
      <c r="D1042" s="572"/>
      <c r="E1042" s="572"/>
      <c r="F1042" s="572"/>
      <c r="G1042" s="572"/>
      <c r="H1042" s="572"/>
      <c r="I1042" s="572"/>
      <c r="J1042" s="572"/>
      <c r="K1042" s="572"/>
      <c r="L1042" s="573"/>
      <c r="M1042" s="580"/>
      <c r="N1042" s="580"/>
      <c r="O1042" s="580"/>
      <c r="P1042" s="580"/>
      <c r="Q1042" s="580"/>
      <c r="R1042" s="577"/>
      <c r="S1042" s="578"/>
      <c r="T1042" s="578"/>
      <c r="U1042" s="578"/>
      <c r="V1042" s="579"/>
      <c r="W1042" s="74"/>
      <c r="X1042" s="4"/>
      <c r="Y1042" s="5"/>
    </row>
    <row r="1043" spans="2:25" ht="33.950000000000003" customHeight="1">
      <c r="B1043" s="445">
        <f t="shared" si="15"/>
        <v>991</v>
      </c>
      <c r="C1043" s="571"/>
      <c r="D1043" s="572"/>
      <c r="E1043" s="572"/>
      <c r="F1043" s="572"/>
      <c r="G1043" s="572"/>
      <c r="H1043" s="572"/>
      <c r="I1043" s="572"/>
      <c r="J1043" s="572"/>
      <c r="K1043" s="572"/>
      <c r="L1043" s="573"/>
      <c r="M1043" s="580"/>
      <c r="N1043" s="580"/>
      <c r="O1043" s="580"/>
      <c r="P1043" s="580"/>
      <c r="Q1043" s="580"/>
      <c r="R1043" s="577"/>
      <c r="S1043" s="578"/>
      <c r="T1043" s="578"/>
      <c r="U1043" s="578"/>
      <c r="V1043" s="579"/>
      <c r="W1043" s="74"/>
      <c r="X1043" s="4"/>
      <c r="Y1043" s="5"/>
    </row>
    <row r="1044" spans="2:25" ht="33.950000000000003" customHeight="1">
      <c r="B1044" s="445">
        <f t="shared" si="15"/>
        <v>992</v>
      </c>
      <c r="C1044" s="571"/>
      <c r="D1044" s="572"/>
      <c r="E1044" s="572"/>
      <c r="F1044" s="572"/>
      <c r="G1044" s="572"/>
      <c r="H1044" s="572"/>
      <c r="I1044" s="572"/>
      <c r="J1044" s="572"/>
      <c r="K1044" s="572"/>
      <c r="L1044" s="573"/>
      <c r="M1044" s="580"/>
      <c r="N1044" s="580"/>
      <c r="O1044" s="580"/>
      <c r="P1044" s="580"/>
      <c r="Q1044" s="580"/>
      <c r="R1044" s="577"/>
      <c r="S1044" s="578"/>
      <c r="T1044" s="578"/>
      <c r="U1044" s="578"/>
      <c r="V1044" s="579"/>
      <c r="W1044" s="74"/>
      <c r="X1044" s="4"/>
      <c r="Y1044" s="5"/>
    </row>
    <row r="1045" spans="2:25" ht="33.950000000000003" customHeight="1">
      <c r="B1045" s="445">
        <f t="shared" si="15"/>
        <v>993</v>
      </c>
      <c r="C1045" s="571"/>
      <c r="D1045" s="572"/>
      <c r="E1045" s="572"/>
      <c r="F1045" s="572"/>
      <c r="G1045" s="572"/>
      <c r="H1045" s="572"/>
      <c r="I1045" s="572"/>
      <c r="J1045" s="572"/>
      <c r="K1045" s="572"/>
      <c r="L1045" s="573"/>
      <c r="M1045" s="580"/>
      <c r="N1045" s="580"/>
      <c r="O1045" s="580"/>
      <c r="P1045" s="580"/>
      <c r="Q1045" s="580"/>
      <c r="R1045" s="577"/>
      <c r="S1045" s="578"/>
      <c r="T1045" s="578"/>
      <c r="U1045" s="578"/>
      <c r="V1045" s="579"/>
      <c r="W1045" s="74"/>
      <c r="X1045" s="4"/>
      <c r="Y1045" s="5"/>
    </row>
    <row r="1046" spans="2:25" ht="33.950000000000003" customHeight="1">
      <c r="B1046" s="445">
        <f t="shared" si="15"/>
        <v>994</v>
      </c>
      <c r="C1046" s="571"/>
      <c r="D1046" s="572"/>
      <c r="E1046" s="572"/>
      <c r="F1046" s="572"/>
      <c r="G1046" s="572"/>
      <c r="H1046" s="572"/>
      <c r="I1046" s="572"/>
      <c r="J1046" s="572"/>
      <c r="K1046" s="572"/>
      <c r="L1046" s="573"/>
      <c r="M1046" s="580"/>
      <c r="N1046" s="580"/>
      <c r="O1046" s="580"/>
      <c r="P1046" s="580"/>
      <c r="Q1046" s="580"/>
      <c r="R1046" s="577"/>
      <c r="S1046" s="578"/>
      <c r="T1046" s="578"/>
      <c r="U1046" s="578"/>
      <c r="V1046" s="579"/>
      <c r="W1046" s="74"/>
      <c r="X1046" s="4"/>
      <c r="Y1046" s="5"/>
    </row>
    <row r="1047" spans="2:25" ht="33.950000000000003" customHeight="1">
      <c r="B1047" s="445">
        <f t="shared" si="15"/>
        <v>995</v>
      </c>
      <c r="C1047" s="571"/>
      <c r="D1047" s="572"/>
      <c r="E1047" s="572"/>
      <c r="F1047" s="572"/>
      <c r="G1047" s="572"/>
      <c r="H1047" s="572"/>
      <c r="I1047" s="572"/>
      <c r="J1047" s="572"/>
      <c r="K1047" s="572"/>
      <c r="L1047" s="573"/>
      <c r="M1047" s="580"/>
      <c r="N1047" s="580"/>
      <c r="O1047" s="580"/>
      <c r="P1047" s="580"/>
      <c r="Q1047" s="580"/>
      <c r="R1047" s="577"/>
      <c r="S1047" s="578"/>
      <c r="T1047" s="578"/>
      <c r="U1047" s="578"/>
      <c r="V1047" s="579"/>
      <c r="W1047" s="74"/>
      <c r="X1047" s="4"/>
      <c r="Y1047" s="5"/>
    </row>
    <row r="1048" spans="2:25" ht="33.950000000000003" customHeight="1">
      <c r="B1048" s="445">
        <f t="shared" si="15"/>
        <v>996</v>
      </c>
      <c r="C1048" s="571"/>
      <c r="D1048" s="572"/>
      <c r="E1048" s="572"/>
      <c r="F1048" s="572"/>
      <c r="G1048" s="572"/>
      <c r="H1048" s="572"/>
      <c r="I1048" s="572"/>
      <c r="J1048" s="572"/>
      <c r="K1048" s="572"/>
      <c r="L1048" s="573"/>
      <c r="M1048" s="580"/>
      <c r="N1048" s="580"/>
      <c r="O1048" s="580"/>
      <c r="P1048" s="580"/>
      <c r="Q1048" s="580"/>
      <c r="R1048" s="577"/>
      <c r="S1048" s="578"/>
      <c r="T1048" s="578"/>
      <c r="U1048" s="578"/>
      <c r="V1048" s="579"/>
      <c r="W1048" s="74"/>
      <c r="X1048" s="4"/>
      <c r="Y1048" s="5"/>
    </row>
    <row r="1049" spans="2:25" ht="33.950000000000003" customHeight="1">
      <c r="B1049" s="445">
        <f t="shared" si="15"/>
        <v>997</v>
      </c>
      <c r="C1049" s="571"/>
      <c r="D1049" s="572"/>
      <c r="E1049" s="572"/>
      <c r="F1049" s="572"/>
      <c r="G1049" s="572"/>
      <c r="H1049" s="572"/>
      <c r="I1049" s="572"/>
      <c r="J1049" s="572"/>
      <c r="K1049" s="572"/>
      <c r="L1049" s="573"/>
      <c r="M1049" s="580"/>
      <c r="N1049" s="580"/>
      <c r="O1049" s="580"/>
      <c r="P1049" s="580"/>
      <c r="Q1049" s="580"/>
      <c r="R1049" s="577"/>
      <c r="S1049" s="578"/>
      <c r="T1049" s="578"/>
      <c r="U1049" s="578"/>
      <c r="V1049" s="579"/>
      <c r="W1049" s="74"/>
      <c r="X1049" s="4"/>
      <c r="Y1049" s="5"/>
    </row>
    <row r="1050" spans="2:25" ht="33.950000000000003" customHeight="1">
      <c r="B1050" s="445">
        <f t="shared" si="15"/>
        <v>998</v>
      </c>
      <c r="C1050" s="571"/>
      <c r="D1050" s="572"/>
      <c r="E1050" s="572"/>
      <c r="F1050" s="572"/>
      <c r="G1050" s="572"/>
      <c r="H1050" s="572"/>
      <c r="I1050" s="572"/>
      <c r="J1050" s="572"/>
      <c r="K1050" s="572"/>
      <c r="L1050" s="573"/>
      <c r="M1050" s="580"/>
      <c r="N1050" s="580"/>
      <c r="O1050" s="580"/>
      <c r="P1050" s="580"/>
      <c r="Q1050" s="580"/>
      <c r="R1050" s="577"/>
      <c r="S1050" s="578"/>
      <c r="T1050" s="578"/>
      <c r="U1050" s="578"/>
      <c r="V1050" s="579"/>
      <c r="W1050" s="74"/>
      <c r="X1050" s="4"/>
      <c r="Y1050" s="5"/>
    </row>
    <row r="1051" spans="2:25" ht="33.950000000000003" customHeight="1">
      <c r="B1051" s="445">
        <f t="shared" si="15"/>
        <v>999</v>
      </c>
      <c r="C1051" s="571"/>
      <c r="D1051" s="572"/>
      <c r="E1051" s="572"/>
      <c r="F1051" s="572"/>
      <c r="G1051" s="572"/>
      <c r="H1051" s="572"/>
      <c r="I1051" s="572"/>
      <c r="J1051" s="572"/>
      <c r="K1051" s="572"/>
      <c r="L1051" s="573"/>
      <c r="M1051" s="580"/>
      <c r="N1051" s="580"/>
      <c r="O1051" s="580"/>
      <c r="P1051" s="580"/>
      <c r="Q1051" s="580"/>
      <c r="R1051" s="577"/>
      <c r="S1051" s="578"/>
      <c r="T1051" s="578"/>
      <c r="U1051" s="578"/>
      <c r="V1051" s="579"/>
      <c r="W1051" s="74"/>
      <c r="X1051" s="4"/>
      <c r="Y1051" s="5"/>
    </row>
    <row r="1052" spans="2:25" ht="33.950000000000003" customHeight="1">
      <c r="B1052" s="445">
        <f t="shared" si="15"/>
        <v>1000</v>
      </c>
      <c r="C1052" s="571"/>
      <c r="D1052" s="572"/>
      <c r="E1052" s="572"/>
      <c r="F1052" s="572"/>
      <c r="G1052" s="572"/>
      <c r="H1052" s="572"/>
      <c r="I1052" s="572"/>
      <c r="J1052" s="572"/>
      <c r="K1052" s="572"/>
      <c r="L1052" s="573"/>
      <c r="M1052" s="580"/>
      <c r="N1052" s="580"/>
      <c r="O1052" s="580"/>
      <c r="P1052" s="580"/>
      <c r="Q1052" s="580"/>
      <c r="R1052" s="577"/>
      <c r="S1052" s="578"/>
      <c r="T1052" s="578"/>
      <c r="U1052" s="578"/>
      <c r="V1052" s="579"/>
      <c r="W1052" s="74"/>
      <c r="X1052" s="4"/>
      <c r="Y1052" s="5"/>
    </row>
    <row r="1053" spans="2:25" ht="33.950000000000003" customHeight="1">
      <c r="B1053" s="445">
        <f t="shared" si="15"/>
        <v>1001</v>
      </c>
      <c r="C1053" s="571"/>
      <c r="D1053" s="572"/>
      <c r="E1053" s="572"/>
      <c r="F1053" s="572"/>
      <c r="G1053" s="572"/>
      <c r="H1053" s="572"/>
      <c r="I1053" s="572"/>
      <c r="J1053" s="572"/>
      <c r="K1053" s="572"/>
      <c r="L1053" s="573"/>
      <c r="M1053" s="580"/>
      <c r="N1053" s="580"/>
      <c r="O1053" s="580"/>
      <c r="P1053" s="580"/>
      <c r="Q1053" s="580"/>
      <c r="R1053" s="577"/>
      <c r="S1053" s="578"/>
      <c r="T1053" s="578"/>
      <c r="U1053" s="578"/>
      <c r="V1053" s="579"/>
      <c r="W1053" s="74"/>
      <c r="X1053" s="4"/>
      <c r="Y1053" s="5"/>
    </row>
    <row r="1054" spans="2:25" ht="33.950000000000003" customHeight="1">
      <c r="B1054" s="445">
        <f t="shared" si="15"/>
        <v>1002</v>
      </c>
      <c r="C1054" s="571"/>
      <c r="D1054" s="572"/>
      <c r="E1054" s="572"/>
      <c r="F1054" s="572"/>
      <c r="G1054" s="572"/>
      <c r="H1054" s="572"/>
      <c r="I1054" s="572"/>
      <c r="J1054" s="572"/>
      <c r="K1054" s="572"/>
      <c r="L1054" s="573"/>
      <c r="M1054" s="580"/>
      <c r="N1054" s="580"/>
      <c r="O1054" s="580"/>
      <c r="P1054" s="580"/>
      <c r="Q1054" s="580"/>
      <c r="R1054" s="577"/>
      <c r="S1054" s="578"/>
      <c r="T1054" s="578"/>
      <c r="U1054" s="578"/>
      <c r="V1054" s="579"/>
      <c r="W1054" s="74"/>
      <c r="X1054" s="4"/>
      <c r="Y1054" s="5"/>
    </row>
    <row r="1055" spans="2:25" ht="33.950000000000003" customHeight="1">
      <c r="B1055" s="445">
        <f t="shared" si="15"/>
        <v>1003</v>
      </c>
      <c r="C1055" s="571"/>
      <c r="D1055" s="572"/>
      <c r="E1055" s="572"/>
      <c r="F1055" s="572"/>
      <c r="G1055" s="572"/>
      <c r="H1055" s="572"/>
      <c r="I1055" s="572"/>
      <c r="J1055" s="572"/>
      <c r="K1055" s="572"/>
      <c r="L1055" s="573"/>
      <c r="M1055" s="580"/>
      <c r="N1055" s="580"/>
      <c r="O1055" s="580"/>
      <c r="P1055" s="580"/>
      <c r="Q1055" s="580"/>
      <c r="R1055" s="577"/>
      <c r="S1055" s="578"/>
      <c r="T1055" s="578"/>
      <c r="U1055" s="578"/>
      <c r="V1055" s="579"/>
      <c r="W1055" s="74"/>
      <c r="X1055" s="4"/>
      <c r="Y1055" s="5"/>
    </row>
    <row r="1056" spans="2:25" ht="33.950000000000003" customHeight="1">
      <c r="B1056" s="445">
        <f t="shared" si="15"/>
        <v>1004</v>
      </c>
      <c r="C1056" s="571"/>
      <c r="D1056" s="572"/>
      <c r="E1056" s="572"/>
      <c r="F1056" s="572"/>
      <c r="G1056" s="572"/>
      <c r="H1056" s="572"/>
      <c r="I1056" s="572"/>
      <c r="J1056" s="572"/>
      <c r="K1056" s="572"/>
      <c r="L1056" s="573"/>
      <c r="M1056" s="580"/>
      <c r="N1056" s="580"/>
      <c r="O1056" s="580"/>
      <c r="P1056" s="580"/>
      <c r="Q1056" s="580"/>
      <c r="R1056" s="577"/>
      <c r="S1056" s="578"/>
      <c r="T1056" s="578"/>
      <c r="U1056" s="578"/>
      <c r="V1056" s="579"/>
      <c r="W1056" s="74"/>
      <c r="X1056" s="4"/>
      <c r="Y1056" s="5"/>
    </row>
    <row r="1057" spans="2:25" ht="33.950000000000003" customHeight="1">
      <c r="B1057" s="445">
        <f t="shared" si="15"/>
        <v>1005</v>
      </c>
      <c r="C1057" s="571"/>
      <c r="D1057" s="572"/>
      <c r="E1057" s="572"/>
      <c r="F1057" s="572"/>
      <c r="G1057" s="572"/>
      <c r="H1057" s="572"/>
      <c r="I1057" s="572"/>
      <c r="J1057" s="572"/>
      <c r="K1057" s="572"/>
      <c r="L1057" s="573"/>
      <c r="M1057" s="580"/>
      <c r="N1057" s="580"/>
      <c r="O1057" s="580"/>
      <c r="P1057" s="580"/>
      <c r="Q1057" s="580"/>
      <c r="R1057" s="577"/>
      <c r="S1057" s="578"/>
      <c r="T1057" s="578"/>
      <c r="U1057" s="578"/>
      <c r="V1057" s="579"/>
      <c r="W1057" s="74"/>
      <c r="X1057" s="4"/>
      <c r="Y1057" s="5"/>
    </row>
    <row r="1058" spans="2:25" ht="33.950000000000003" customHeight="1">
      <c r="B1058" s="445">
        <f t="shared" si="15"/>
        <v>1006</v>
      </c>
      <c r="C1058" s="571"/>
      <c r="D1058" s="572"/>
      <c r="E1058" s="572"/>
      <c r="F1058" s="572"/>
      <c r="G1058" s="572"/>
      <c r="H1058" s="572"/>
      <c r="I1058" s="572"/>
      <c r="J1058" s="572"/>
      <c r="K1058" s="572"/>
      <c r="L1058" s="573"/>
      <c r="M1058" s="580"/>
      <c r="N1058" s="580"/>
      <c r="O1058" s="580"/>
      <c r="P1058" s="580"/>
      <c r="Q1058" s="580"/>
      <c r="R1058" s="577"/>
      <c r="S1058" s="578"/>
      <c r="T1058" s="578"/>
      <c r="U1058" s="578"/>
      <c r="V1058" s="579"/>
      <c r="W1058" s="74"/>
      <c r="X1058" s="4"/>
      <c r="Y1058" s="5"/>
    </row>
    <row r="1059" spans="2:25" ht="33.950000000000003" customHeight="1">
      <c r="B1059" s="445">
        <f t="shared" si="15"/>
        <v>1007</v>
      </c>
      <c r="C1059" s="571"/>
      <c r="D1059" s="572"/>
      <c r="E1059" s="572"/>
      <c r="F1059" s="572"/>
      <c r="G1059" s="572"/>
      <c r="H1059" s="572"/>
      <c r="I1059" s="572"/>
      <c r="J1059" s="572"/>
      <c r="K1059" s="572"/>
      <c r="L1059" s="573"/>
      <c r="M1059" s="580"/>
      <c r="N1059" s="580"/>
      <c r="O1059" s="580"/>
      <c r="P1059" s="580"/>
      <c r="Q1059" s="580"/>
      <c r="R1059" s="577"/>
      <c r="S1059" s="578"/>
      <c r="T1059" s="578"/>
      <c r="U1059" s="578"/>
      <c r="V1059" s="579"/>
      <c r="W1059" s="74"/>
      <c r="X1059" s="4"/>
      <c r="Y1059" s="5"/>
    </row>
    <row r="1060" spans="2:25" ht="33.950000000000003" customHeight="1">
      <c r="B1060" s="445">
        <f t="shared" si="15"/>
        <v>1008</v>
      </c>
      <c r="C1060" s="571"/>
      <c r="D1060" s="572"/>
      <c r="E1060" s="572"/>
      <c r="F1060" s="572"/>
      <c r="G1060" s="572"/>
      <c r="H1060" s="572"/>
      <c r="I1060" s="572"/>
      <c r="J1060" s="572"/>
      <c r="K1060" s="572"/>
      <c r="L1060" s="573"/>
      <c r="M1060" s="580"/>
      <c r="N1060" s="580"/>
      <c r="O1060" s="580"/>
      <c r="P1060" s="580"/>
      <c r="Q1060" s="580"/>
      <c r="R1060" s="577"/>
      <c r="S1060" s="578"/>
      <c r="T1060" s="578"/>
      <c r="U1060" s="578"/>
      <c r="V1060" s="579"/>
      <c r="W1060" s="74"/>
      <c r="X1060" s="4"/>
      <c r="Y1060" s="5"/>
    </row>
    <row r="1061" spans="2:25" ht="33.950000000000003" customHeight="1">
      <c r="B1061" s="445">
        <f t="shared" si="15"/>
        <v>1009</v>
      </c>
      <c r="C1061" s="571"/>
      <c r="D1061" s="572"/>
      <c r="E1061" s="572"/>
      <c r="F1061" s="572"/>
      <c r="G1061" s="572"/>
      <c r="H1061" s="572"/>
      <c r="I1061" s="572"/>
      <c r="J1061" s="572"/>
      <c r="K1061" s="572"/>
      <c r="L1061" s="573"/>
      <c r="M1061" s="580"/>
      <c r="N1061" s="580"/>
      <c r="O1061" s="580"/>
      <c r="P1061" s="580"/>
      <c r="Q1061" s="580"/>
      <c r="R1061" s="577"/>
      <c r="S1061" s="578"/>
      <c r="T1061" s="578"/>
      <c r="U1061" s="578"/>
      <c r="V1061" s="579"/>
      <c r="W1061" s="74"/>
      <c r="X1061" s="4"/>
      <c r="Y1061" s="5"/>
    </row>
    <row r="1062" spans="2:25" ht="33.950000000000003" customHeight="1">
      <c r="B1062" s="445">
        <f t="shared" si="15"/>
        <v>1010</v>
      </c>
      <c r="C1062" s="571"/>
      <c r="D1062" s="572"/>
      <c r="E1062" s="572"/>
      <c r="F1062" s="572"/>
      <c r="G1062" s="572"/>
      <c r="H1062" s="572"/>
      <c r="I1062" s="572"/>
      <c r="J1062" s="572"/>
      <c r="K1062" s="572"/>
      <c r="L1062" s="573"/>
      <c r="M1062" s="580"/>
      <c r="N1062" s="580"/>
      <c r="O1062" s="580"/>
      <c r="P1062" s="580"/>
      <c r="Q1062" s="580"/>
      <c r="R1062" s="577"/>
      <c r="S1062" s="578"/>
      <c r="T1062" s="578"/>
      <c r="U1062" s="578"/>
      <c r="V1062" s="579"/>
      <c r="W1062" s="74"/>
      <c r="X1062" s="4"/>
      <c r="Y1062" s="5"/>
    </row>
    <row r="1063" spans="2:25" ht="33.950000000000003" customHeight="1">
      <c r="B1063" s="445">
        <f t="shared" si="15"/>
        <v>1011</v>
      </c>
      <c r="C1063" s="571"/>
      <c r="D1063" s="572"/>
      <c r="E1063" s="572"/>
      <c r="F1063" s="572"/>
      <c r="G1063" s="572"/>
      <c r="H1063" s="572"/>
      <c r="I1063" s="572"/>
      <c r="J1063" s="572"/>
      <c r="K1063" s="572"/>
      <c r="L1063" s="573"/>
      <c r="M1063" s="580"/>
      <c r="N1063" s="580"/>
      <c r="O1063" s="580"/>
      <c r="P1063" s="580"/>
      <c r="Q1063" s="580"/>
      <c r="R1063" s="577"/>
      <c r="S1063" s="578"/>
      <c r="T1063" s="578"/>
      <c r="U1063" s="578"/>
      <c r="V1063" s="579"/>
      <c r="W1063" s="74"/>
      <c r="X1063" s="4"/>
      <c r="Y1063" s="5"/>
    </row>
    <row r="1064" spans="2:25" ht="33.950000000000003" customHeight="1">
      <c r="B1064" s="445">
        <f t="shared" si="15"/>
        <v>1012</v>
      </c>
      <c r="C1064" s="571"/>
      <c r="D1064" s="572"/>
      <c r="E1064" s="572"/>
      <c r="F1064" s="572"/>
      <c r="G1064" s="572"/>
      <c r="H1064" s="572"/>
      <c r="I1064" s="572"/>
      <c r="J1064" s="572"/>
      <c r="K1064" s="572"/>
      <c r="L1064" s="573"/>
      <c r="M1064" s="580"/>
      <c r="N1064" s="580"/>
      <c r="O1064" s="580"/>
      <c r="P1064" s="580"/>
      <c r="Q1064" s="580"/>
      <c r="R1064" s="577"/>
      <c r="S1064" s="578"/>
      <c r="T1064" s="578"/>
      <c r="U1064" s="578"/>
      <c r="V1064" s="579"/>
      <c r="W1064" s="74"/>
      <c r="X1064" s="4"/>
      <c r="Y1064" s="5"/>
    </row>
    <row r="1065" spans="2:25" ht="33.950000000000003" customHeight="1">
      <c r="B1065" s="445">
        <f t="shared" si="15"/>
        <v>1013</v>
      </c>
      <c r="C1065" s="571"/>
      <c r="D1065" s="572"/>
      <c r="E1065" s="572"/>
      <c r="F1065" s="572"/>
      <c r="G1065" s="572"/>
      <c r="H1065" s="572"/>
      <c r="I1065" s="572"/>
      <c r="J1065" s="572"/>
      <c r="K1065" s="572"/>
      <c r="L1065" s="573"/>
      <c r="M1065" s="580"/>
      <c r="N1065" s="580"/>
      <c r="O1065" s="580"/>
      <c r="P1065" s="580"/>
      <c r="Q1065" s="580"/>
      <c r="R1065" s="577"/>
      <c r="S1065" s="578"/>
      <c r="T1065" s="578"/>
      <c r="U1065" s="578"/>
      <c r="V1065" s="579"/>
      <c r="W1065" s="74"/>
      <c r="X1065" s="4"/>
      <c r="Y1065" s="5"/>
    </row>
    <row r="1066" spans="2:25" ht="33.950000000000003" customHeight="1">
      <c r="B1066" s="445">
        <f t="shared" si="15"/>
        <v>1014</v>
      </c>
      <c r="C1066" s="571"/>
      <c r="D1066" s="572"/>
      <c r="E1066" s="572"/>
      <c r="F1066" s="572"/>
      <c r="G1066" s="572"/>
      <c r="H1066" s="572"/>
      <c r="I1066" s="572"/>
      <c r="J1066" s="572"/>
      <c r="K1066" s="572"/>
      <c r="L1066" s="573"/>
      <c r="M1066" s="580"/>
      <c r="N1066" s="580"/>
      <c r="O1066" s="580"/>
      <c r="P1066" s="580"/>
      <c r="Q1066" s="580"/>
      <c r="R1066" s="577"/>
      <c r="S1066" s="578"/>
      <c r="T1066" s="578"/>
      <c r="U1066" s="578"/>
      <c r="V1066" s="579"/>
      <c r="W1066" s="74"/>
      <c r="X1066" s="4"/>
      <c r="Y1066" s="5"/>
    </row>
    <row r="1067" spans="2:25" ht="33.950000000000003" customHeight="1">
      <c r="B1067" s="445">
        <f t="shared" si="15"/>
        <v>1015</v>
      </c>
      <c r="C1067" s="571"/>
      <c r="D1067" s="572"/>
      <c r="E1067" s="572"/>
      <c r="F1067" s="572"/>
      <c r="G1067" s="572"/>
      <c r="H1067" s="572"/>
      <c r="I1067" s="572"/>
      <c r="J1067" s="572"/>
      <c r="K1067" s="572"/>
      <c r="L1067" s="573"/>
      <c r="M1067" s="580"/>
      <c r="N1067" s="580"/>
      <c r="O1067" s="580"/>
      <c r="P1067" s="580"/>
      <c r="Q1067" s="580"/>
      <c r="R1067" s="577"/>
      <c r="S1067" s="578"/>
      <c r="T1067" s="578"/>
      <c r="U1067" s="578"/>
      <c r="V1067" s="579"/>
      <c r="W1067" s="74"/>
      <c r="X1067" s="4"/>
      <c r="Y1067" s="5"/>
    </row>
    <row r="1068" spans="2:25" ht="33.950000000000003" customHeight="1">
      <c r="B1068" s="445">
        <f t="shared" si="15"/>
        <v>1016</v>
      </c>
      <c r="C1068" s="571"/>
      <c r="D1068" s="572"/>
      <c r="E1068" s="572"/>
      <c r="F1068" s="572"/>
      <c r="G1068" s="572"/>
      <c r="H1068" s="572"/>
      <c r="I1068" s="572"/>
      <c r="J1068" s="572"/>
      <c r="K1068" s="572"/>
      <c r="L1068" s="573"/>
      <c r="M1068" s="580"/>
      <c r="N1068" s="580"/>
      <c r="O1068" s="580"/>
      <c r="P1068" s="580"/>
      <c r="Q1068" s="580"/>
      <c r="R1068" s="577"/>
      <c r="S1068" s="578"/>
      <c r="T1068" s="578"/>
      <c r="U1068" s="578"/>
      <c r="V1068" s="579"/>
      <c r="W1068" s="74"/>
      <c r="X1068" s="4"/>
      <c r="Y1068" s="5"/>
    </row>
    <row r="1069" spans="2:25" ht="33.950000000000003" customHeight="1">
      <c r="B1069" s="445">
        <f t="shared" si="15"/>
        <v>1017</v>
      </c>
      <c r="C1069" s="571"/>
      <c r="D1069" s="572"/>
      <c r="E1069" s="572"/>
      <c r="F1069" s="572"/>
      <c r="G1069" s="572"/>
      <c r="H1069" s="572"/>
      <c r="I1069" s="572"/>
      <c r="J1069" s="572"/>
      <c r="K1069" s="572"/>
      <c r="L1069" s="573"/>
      <c r="M1069" s="580"/>
      <c r="N1069" s="580"/>
      <c r="O1069" s="580"/>
      <c r="P1069" s="580"/>
      <c r="Q1069" s="580"/>
      <c r="R1069" s="577"/>
      <c r="S1069" s="578"/>
      <c r="T1069" s="578"/>
      <c r="U1069" s="578"/>
      <c r="V1069" s="579"/>
      <c r="W1069" s="74"/>
      <c r="X1069" s="4"/>
      <c r="Y1069" s="5"/>
    </row>
    <row r="1070" spans="2:25" ht="33.950000000000003" customHeight="1">
      <c r="B1070" s="445">
        <f t="shared" si="15"/>
        <v>1018</v>
      </c>
      <c r="C1070" s="571"/>
      <c r="D1070" s="572"/>
      <c r="E1070" s="572"/>
      <c r="F1070" s="572"/>
      <c r="G1070" s="572"/>
      <c r="H1070" s="572"/>
      <c r="I1070" s="572"/>
      <c r="J1070" s="572"/>
      <c r="K1070" s="572"/>
      <c r="L1070" s="573"/>
      <c r="M1070" s="580"/>
      <c r="N1070" s="580"/>
      <c r="O1070" s="580"/>
      <c r="P1070" s="580"/>
      <c r="Q1070" s="580"/>
      <c r="R1070" s="577"/>
      <c r="S1070" s="578"/>
      <c r="T1070" s="578"/>
      <c r="U1070" s="578"/>
      <c r="V1070" s="579"/>
      <c r="W1070" s="74"/>
      <c r="X1070" s="4"/>
      <c r="Y1070" s="5"/>
    </row>
    <row r="1071" spans="2:25" ht="33.950000000000003" customHeight="1">
      <c r="B1071" s="445">
        <f t="shared" si="15"/>
        <v>1019</v>
      </c>
      <c r="C1071" s="571"/>
      <c r="D1071" s="572"/>
      <c r="E1071" s="572"/>
      <c r="F1071" s="572"/>
      <c r="G1071" s="572"/>
      <c r="H1071" s="572"/>
      <c r="I1071" s="572"/>
      <c r="J1071" s="572"/>
      <c r="K1071" s="572"/>
      <c r="L1071" s="573"/>
      <c r="M1071" s="580"/>
      <c r="N1071" s="580"/>
      <c r="O1071" s="580"/>
      <c r="P1071" s="580"/>
      <c r="Q1071" s="580"/>
      <c r="R1071" s="577"/>
      <c r="S1071" s="578"/>
      <c r="T1071" s="578"/>
      <c r="U1071" s="578"/>
      <c r="V1071" s="579"/>
      <c r="W1071" s="74"/>
      <c r="X1071" s="4"/>
      <c r="Y1071" s="5"/>
    </row>
    <row r="1072" spans="2:25" ht="33.950000000000003" customHeight="1">
      <c r="B1072" s="445">
        <f t="shared" si="15"/>
        <v>1020</v>
      </c>
      <c r="C1072" s="571"/>
      <c r="D1072" s="572"/>
      <c r="E1072" s="572"/>
      <c r="F1072" s="572"/>
      <c r="G1072" s="572"/>
      <c r="H1072" s="572"/>
      <c r="I1072" s="572"/>
      <c r="J1072" s="572"/>
      <c r="K1072" s="572"/>
      <c r="L1072" s="573"/>
      <c r="M1072" s="580"/>
      <c r="N1072" s="580"/>
      <c r="O1072" s="580"/>
      <c r="P1072" s="580"/>
      <c r="Q1072" s="580"/>
      <c r="R1072" s="577"/>
      <c r="S1072" s="578"/>
      <c r="T1072" s="578"/>
      <c r="U1072" s="578"/>
      <c r="V1072" s="579"/>
      <c r="W1072" s="74"/>
      <c r="X1072" s="4"/>
      <c r="Y1072" s="5"/>
    </row>
    <row r="1073" spans="2:25" ht="33.950000000000003" customHeight="1">
      <c r="B1073" s="445">
        <f t="shared" si="15"/>
        <v>1021</v>
      </c>
      <c r="C1073" s="571"/>
      <c r="D1073" s="572"/>
      <c r="E1073" s="572"/>
      <c r="F1073" s="572"/>
      <c r="G1073" s="572"/>
      <c r="H1073" s="572"/>
      <c r="I1073" s="572"/>
      <c r="J1073" s="572"/>
      <c r="K1073" s="572"/>
      <c r="L1073" s="573"/>
      <c r="M1073" s="580"/>
      <c r="N1073" s="580"/>
      <c r="O1073" s="580"/>
      <c r="P1073" s="580"/>
      <c r="Q1073" s="580"/>
      <c r="R1073" s="577"/>
      <c r="S1073" s="578"/>
      <c r="T1073" s="578"/>
      <c r="U1073" s="578"/>
      <c r="V1073" s="579"/>
      <c r="W1073" s="74"/>
      <c r="X1073" s="4"/>
      <c r="Y1073" s="5"/>
    </row>
    <row r="1074" spans="2:25" ht="33.950000000000003" customHeight="1">
      <c r="B1074" s="445">
        <f t="shared" si="15"/>
        <v>1022</v>
      </c>
      <c r="C1074" s="571"/>
      <c r="D1074" s="572"/>
      <c r="E1074" s="572"/>
      <c r="F1074" s="572"/>
      <c r="G1074" s="572"/>
      <c r="H1074" s="572"/>
      <c r="I1074" s="572"/>
      <c r="J1074" s="572"/>
      <c r="K1074" s="572"/>
      <c r="L1074" s="573"/>
      <c r="M1074" s="580"/>
      <c r="N1074" s="580"/>
      <c r="O1074" s="580"/>
      <c r="P1074" s="580"/>
      <c r="Q1074" s="580"/>
      <c r="R1074" s="577"/>
      <c r="S1074" s="578"/>
      <c r="T1074" s="578"/>
      <c r="U1074" s="578"/>
      <c r="V1074" s="579"/>
      <c r="W1074" s="74"/>
      <c r="X1074" s="4"/>
      <c r="Y1074" s="5"/>
    </row>
    <row r="1075" spans="2:25" ht="33.950000000000003" customHeight="1">
      <c r="B1075" s="445">
        <f t="shared" si="15"/>
        <v>1023</v>
      </c>
      <c r="C1075" s="571"/>
      <c r="D1075" s="572"/>
      <c r="E1075" s="572"/>
      <c r="F1075" s="572"/>
      <c r="G1075" s="572"/>
      <c r="H1075" s="572"/>
      <c r="I1075" s="572"/>
      <c r="J1075" s="572"/>
      <c r="K1075" s="572"/>
      <c r="L1075" s="573"/>
      <c r="M1075" s="580"/>
      <c r="N1075" s="580"/>
      <c r="O1075" s="580"/>
      <c r="P1075" s="580"/>
      <c r="Q1075" s="580"/>
      <c r="R1075" s="577"/>
      <c r="S1075" s="578"/>
      <c r="T1075" s="578"/>
      <c r="U1075" s="578"/>
      <c r="V1075" s="579"/>
      <c r="W1075" s="74"/>
      <c r="X1075" s="4"/>
      <c r="Y1075" s="5"/>
    </row>
    <row r="1076" spans="2:25" ht="33.950000000000003" customHeight="1">
      <c r="B1076" s="445">
        <f t="shared" si="15"/>
        <v>1024</v>
      </c>
      <c r="C1076" s="571"/>
      <c r="D1076" s="572"/>
      <c r="E1076" s="572"/>
      <c r="F1076" s="572"/>
      <c r="G1076" s="572"/>
      <c r="H1076" s="572"/>
      <c r="I1076" s="572"/>
      <c r="J1076" s="572"/>
      <c r="K1076" s="572"/>
      <c r="L1076" s="573"/>
      <c r="M1076" s="580"/>
      <c r="N1076" s="580"/>
      <c r="O1076" s="580"/>
      <c r="P1076" s="580"/>
      <c r="Q1076" s="580"/>
      <c r="R1076" s="577"/>
      <c r="S1076" s="578"/>
      <c r="T1076" s="578"/>
      <c r="U1076" s="578"/>
      <c r="V1076" s="579"/>
      <c r="W1076" s="74"/>
      <c r="X1076" s="4"/>
      <c r="Y1076" s="5"/>
    </row>
    <row r="1077" spans="2:25" ht="33.950000000000003" customHeight="1">
      <c r="B1077" s="445">
        <f t="shared" si="15"/>
        <v>1025</v>
      </c>
      <c r="C1077" s="571"/>
      <c r="D1077" s="572"/>
      <c r="E1077" s="572"/>
      <c r="F1077" s="572"/>
      <c r="G1077" s="572"/>
      <c r="H1077" s="572"/>
      <c r="I1077" s="572"/>
      <c r="J1077" s="572"/>
      <c r="K1077" s="572"/>
      <c r="L1077" s="573"/>
      <c r="M1077" s="580"/>
      <c r="N1077" s="580"/>
      <c r="O1077" s="580"/>
      <c r="P1077" s="580"/>
      <c r="Q1077" s="580"/>
      <c r="R1077" s="577"/>
      <c r="S1077" s="578"/>
      <c r="T1077" s="578"/>
      <c r="U1077" s="578"/>
      <c r="V1077" s="579"/>
      <c r="W1077" s="74"/>
      <c r="X1077" s="4"/>
      <c r="Y1077" s="5"/>
    </row>
    <row r="1078" spans="2:25" ht="33.950000000000003" customHeight="1">
      <c r="B1078" s="445">
        <f t="shared" si="15"/>
        <v>1026</v>
      </c>
      <c r="C1078" s="571"/>
      <c r="D1078" s="572"/>
      <c r="E1078" s="572"/>
      <c r="F1078" s="572"/>
      <c r="G1078" s="572"/>
      <c r="H1078" s="572"/>
      <c r="I1078" s="572"/>
      <c r="J1078" s="572"/>
      <c r="K1078" s="572"/>
      <c r="L1078" s="573"/>
      <c r="M1078" s="580"/>
      <c r="N1078" s="580"/>
      <c r="O1078" s="580"/>
      <c r="P1078" s="580"/>
      <c r="Q1078" s="580"/>
      <c r="R1078" s="577"/>
      <c r="S1078" s="578"/>
      <c r="T1078" s="578"/>
      <c r="U1078" s="578"/>
      <c r="V1078" s="579"/>
      <c r="W1078" s="74"/>
      <c r="X1078" s="4"/>
      <c r="Y1078" s="5"/>
    </row>
    <row r="1079" spans="2:25" ht="33.950000000000003" customHeight="1">
      <c r="B1079" s="445">
        <f t="shared" ref="B1079:B1142" si="16">B1078+1</f>
        <v>1027</v>
      </c>
      <c r="C1079" s="571"/>
      <c r="D1079" s="572"/>
      <c r="E1079" s="572"/>
      <c r="F1079" s="572"/>
      <c r="G1079" s="572"/>
      <c r="H1079" s="572"/>
      <c r="I1079" s="572"/>
      <c r="J1079" s="572"/>
      <c r="K1079" s="572"/>
      <c r="L1079" s="573"/>
      <c r="M1079" s="580"/>
      <c r="N1079" s="580"/>
      <c r="O1079" s="580"/>
      <c r="P1079" s="580"/>
      <c r="Q1079" s="580"/>
      <c r="R1079" s="577"/>
      <c r="S1079" s="578"/>
      <c r="T1079" s="578"/>
      <c r="U1079" s="578"/>
      <c r="V1079" s="579"/>
      <c r="W1079" s="74"/>
      <c r="X1079" s="4"/>
      <c r="Y1079" s="5"/>
    </row>
    <row r="1080" spans="2:25" ht="33.950000000000003" customHeight="1">
      <c r="B1080" s="445">
        <f t="shared" si="16"/>
        <v>1028</v>
      </c>
      <c r="C1080" s="571"/>
      <c r="D1080" s="572"/>
      <c r="E1080" s="572"/>
      <c r="F1080" s="572"/>
      <c r="G1080" s="572"/>
      <c r="H1080" s="572"/>
      <c r="I1080" s="572"/>
      <c r="J1080" s="572"/>
      <c r="K1080" s="572"/>
      <c r="L1080" s="573"/>
      <c r="M1080" s="580"/>
      <c r="N1080" s="580"/>
      <c r="O1080" s="580"/>
      <c r="P1080" s="580"/>
      <c r="Q1080" s="580"/>
      <c r="R1080" s="577"/>
      <c r="S1080" s="578"/>
      <c r="T1080" s="578"/>
      <c r="U1080" s="578"/>
      <c r="V1080" s="579"/>
      <c r="W1080" s="74"/>
      <c r="X1080" s="4"/>
      <c r="Y1080" s="5"/>
    </row>
    <row r="1081" spans="2:25" ht="33.950000000000003" customHeight="1">
      <c r="B1081" s="445">
        <f t="shared" si="16"/>
        <v>1029</v>
      </c>
      <c r="C1081" s="571"/>
      <c r="D1081" s="572"/>
      <c r="E1081" s="572"/>
      <c r="F1081" s="572"/>
      <c r="G1081" s="572"/>
      <c r="H1081" s="572"/>
      <c r="I1081" s="572"/>
      <c r="J1081" s="572"/>
      <c r="K1081" s="572"/>
      <c r="L1081" s="573"/>
      <c r="M1081" s="580"/>
      <c r="N1081" s="580"/>
      <c r="O1081" s="580"/>
      <c r="P1081" s="580"/>
      <c r="Q1081" s="580"/>
      <c r="R1081" s="577"/>
      <c r="S1081" s="578"/>
      <c r="T1081" s="578"/>
      <c r="U1081" s="578"/>
      <c r="V1081" s="579"/>
      <c r="W1081" s="74"/>
      <c r="X1081" s="4"/>
      <c r="Y1081" s="5"/>
    </row>
    <row r="1082" spans="2:25" ht="33.950000000000003" customHeight="1">
      <c r="B1082" s="445">
        <f t="shared" si="16"/>
        <v>1030</v>
      </c>
      <c r="C1082" s="571"/>
      <c r="D1082" s="572"/>
      <c r="E1082" s="572"/>
      <c r="F1082" s="572"/>
      <c r="G1082" s="572"/>
      <c r="H1082" s="572"/>
      <c r="I1082" s="572"/>
      <c r="J1082" s="572"/>
      <c r="K1082" s="572"/>
      <c r="L1082" s="573"/>
      <c r="M1082" s="580"/>
      <c r="N1082" s="580"/>
      <c r="O1082" s="580"/>
      <c r="P1082" s="580"/>
      <c r="Q1082" s="580"/>
      <c r="R1082" s="577"/>
      <c r="S1082" s="578"/>
      <c r="T1082" s="578"/>
      <c r="U1082" s="578"/>
      <c r="V1082" s="579"/>
      <c r="W1082" s="74"/>
      <c r="X1082" s="4"/>
      <c r="Y1082" s="5"/>
    </row>
    <row r="1083" spans="2:25" ht="33.950000000000003" customHeight="1">
      <c r="B1083" s="445">
        <f t="shared" si="16"/>
        <v>1031</v>
      </c>
      <c r="C1083" s="571"/>
      <c r="D1083" s="572"/>
      <c r="E1083" s="572"/>
      <c r="F1083" s="572"/>
      <c r="G1083" s="572"/>
      <c r="H1083" s="572"/>
      <c r="I1083" s="572"/>
      <c r="J1083" s="572"/>
      <c r="K1083" s="572"/>
      <c r="L1083" s="573"/>
      <c r="M1083" s="580"/>
      <c r="N1083" s="580"/>
      <c r="O1083" s="580"/>
      <c r="P1083" s="580"/>
      <c r="Q1083" s="580"/>
      <c r="R1083" s="577"/>
      <c r="S1083" s="578"/>
      <c r="T1083" s="578"/>
      <c r="U1083" s="578"/>
      <c r="V1083" s="579"/>
      <c r="W1083" s="74"/>
      <c r="X1083" s="4"/>
      <c r="Y1083" s="5"/>
    </row>
    <row r="1084" spans="2:25" ht="33.950000000000003" customHeight="1">
      <c r="B1084" s="445">
        <f t="shared" si="16"/>
        <v>1032</v>
      </c>
      <c r="C1084" s="571"/>
      <c r="D1084" s="572"/>
      <c r="E1084" s="572"/>
      <c r="F1084" s="572"/>
      <c r="G1084" s="572"/>
      <c r="H1084" s="572"/>
      <c r="I1084" s="572"/>
      <c r="J1084" s="572"/>
      <c r="K1084" s="572"/>
      <c r="L1084" s="573"/>
      <c r="M1084" s="580"/>
      <c r="N1084" s="580"/>
      <c r="O1084" s="580"/>
      <c r="P1084" s="580"/>
      <c r="Q1084" s="580"/>
      <c r="R1084" s="577"/>
      <c r="S1084" s="578"/>
      <c r="T1084" s="578"/>
      <c r="U1084" s="578"/>
      <c r="V1084" s="579"/>
      <c r="W1084" s="74"/>
      <c r="X1084" s="4"/>
      <c r="Y1084" s="5"/>
    </row>
    <row r="1085" spans="2:25" ht="33.950000000000003" customHeight="1">
      <c r="B1085" s="445">
        <f t="shared" si="16"/>
        <v>1033</v>
      </c>
      <c r="C1085" s="571"/>
      <c r="D1085" s="572"/>
      <c r="E1085" s="572"/>
      <c r="F1085" s="572"/>
      <c r="G1085" s="572"/>
      <c r="H1085" s="572"/>
      <c r="I1085" s="572"/>
      <c r="J1085" s="572"/>
      <c r="K1085" s="572"/>
      <c r="L1085" s="573"/>
      <c r="M1085" s="580"/>
      <c r="N1085" s="580"/>
      <c r="O1085" s="580"/>
      <c r="P1085" s="580"/>
      <c r="Q1085" s="580"/>
      <c r="R1085" s="577"/>
      <c r="S1085" s="578"/>
      <c r="T1085" s="578"/>
      <c r="U1085" s="578"/>
      <c r="V1085" s="579"/>
      <c r="W1085" s="74"/>
      <c r="X1085" s="4"/>
      <c r="Y1085" s="5"/>
    </row>
    <row r="1086" spans="2:25" ht="33.950000000000003" customHeight="1">
      <c r="B1086" s="445">
        <f t="shared" si="16"/>
        <v>1034</v>
      </c>
      <c r="C1086" s="571"/>
      <c r="D1086" s="572"/>
      <c r="E1086" s="572"/>
      <c r="F1086" s="572"/>
      <c r="G1086" s="572"/>
      <c r="H1086" s="572"/>
      <c r="I1086" s="572"/>
      <c r="J1086" s="572"/>
      <c r="K1086" s="572"/>
      <c r="L1086" s="573"/>
      <c r="M1086" s="580"/>
      <c r="N1086" s="580"/>
      <c r="O1086" s="580"/>
      <c r="P1086" s="580"/>
      <c r="Q1086" s="580"/>
      <c r="R1086" s="577"/>
      <c r="S1086" s="578"/>
      <c r="T1086" s="578"/>
      <c r="U1086" s="578"/>
      <c r="V1086" s="579"/>
      <c r="W1086" s="74"/>
      <c r="X1086" s="4"/>
      <c r="Y1086" s="5"/>
    </row>
    <row r="1087" spans="2:25" ht="33.950000000000003" customHeight="1">
      <c r="B1087" s="445">
        <f t="shared" si="16"/>
        <v>1035</v>
      </c>
      <c r="C1087" s="571"/>
      <c r="D1087" s="572"/>
      <c r="E1087" s="572"/>
      <c r="F1087" s="572"/>
      <c r="G1087" s="572"/>
      <c r="H1087" s="572"/>
      <c r="I1087" s="572"/>
      <c r="J1087" s="572"/>
      <c r="K1087" s="572"/>
      <c r="L1087" s="573"/>
      <c r="M1087" s="580"/>
      <c r="N1087" s="580"/>
      <c r="O1087" s="580"/>
      <c r="P1087" s="580"/>
      <c r="Q1087" s="580"/>
      <c r="R1087" s="577"/>
      <c r="S1087" s="578"/>
      <c r="T1087" s="578"/>
      <c r="U1087" s="578"/>
      <c r="V1087" s="579"/>
      <c r="W1087" s="74"/>
      <c r="X1087" s="4"/>
      <c r="Y1087" s="5"/>
    </row>
    <row r="1088" spans="2:25" ht="33.950000000000003" customHeight="1">
      <c r="B1088" s="445">
        <f t="shared" si="16"/>
        <v>1036</v>
      </c>
      <c r="C1088" s="571"/>
      <c r="D1088" s="572"/>
      <c r="E1088" s="572"/>
      <c r="F1088" s="572"/>
      <c r="G1088" s="572"/>
      <c r="H1088" s="572"/>
      <c r="I1088" s="572"/>
      <c r="J1088" s="572"/>
      <c r="K1088" s="572"/>
      <c r="L1088" s="573"/>
      <c r="M1088" s="580"/>
      <c r="N1088" s="580"/>
      <c r="O1088" s="580"/>
      <c r="P1088" s="580"/>
      <c r="Q1088" s="580"/>
      <c r="R1088" s="577"/>
      <c r="S1088" s="578"/>
      <c r="T1088" s="578"/>
      <c r="U1088" s="578"/>
      <c r="V1088" s="579"/>
      <c r="W1088" s="74"/>
      <c r="X1088" s="4"/>
      <c r="Y1088" s="5"/>
    </row>
    <row r="1089" spans="2:25" ht="33.950000000000003" customHeight="1">
      <c r="B1089" s="445">
        <f t="shared" si="16"/>
        <v>1037</v>
      </c>
      <c r="C1089" s="571"/>
      <c r="D1089" s="572"/>
      <c r="E1089" s="572"/>
      <c r="F1089" s="572"/>
      <c r="G1089" s="572"/>
      <c r="H1089" s="572"/>
      <c r="I1089" s="572"/>
      <c r="J1089" s="572"/>
      <c r="K1089" s="572"/>
      <c r="L1089" s="573"/>
      <c r="M1089" s="580"/>
      <c r="N1089" s="580"/>
      <c r="O1089" s="580"/>
      <c r="P1089" s="580"/>
      <c r="Q1089" s="580"/>
      <c r="R1089" s="577"/>
      <c r="S1089" s="578"/>
      <c r="T1089" s="578"/>
      <c r="U1089" s="578"/>
      <c r="V1089" s="579"/>
      <c r="W1089" s="74"/>
      <c r="X1089" s="4"/>
      <c r="Y1089" s="5"/>
    </row>
    <row r="1090" spans="2:25" ht="33.950000000000003" customHeight="1">
      <c r="B1090" s="445">
        <f t="shared" si="16"/>
        <v>1038</v>
      </c>
      <c r="C1090" s="571"/>
      <c r="D1090" s="572"/>
      <c r="E1090" s="572"/>
      <c r="F1090" s="572"/>
      <c r="G1090" s="572"/>
      <c r="H1090" s="572"/>
      <c r="I1090" s="572"/>
      <c r="J1090" s="572"/>
      <c r="K1090" s="572"/>
      <c r="L1090" s="573"/>
      <c r="M1090" s="580"/>
      <c r="N1090" s="580"/>
      <c r="O1090" s="580"/>
      <c r="P1090" s="580"/>
      <c r="Q1090" s="580"/>
      <c r="R1090" s="577"/>
      <c r="S1090" s="578"/>
      <c r="T1090" s="578"/>
      <c r="U1090" s="578"/>
      <c r="V1090" s="579"/>
      <c r="W1090" s="74"/>
      <c r="X1090" s="4"/>
      <c r="Y1090" s="5"/>
    </row>
    <row r="1091" spans="2:25" ht="33.950000000000003" customHeight="1">
      <c r="B1091" s="445">
        <f t="shared" si="16"/>
        <v>1039</v>
      </c>
      <c r="C1091" s="571"/>
      <c r="D1091" s="572"/>
      <c r="E1091" s="572"/>
      <c r="F1091" s="572"/>
      <c r="G1091" s="572"/>
      <c r="H1091" s="572"/>
      <c r="I1091" s="572"/>
      <c r="J1091" s="572"/>
      <c r="K1091" s="572"/>
      <c r="L1091" s="573"/>
      <c r="M1091" s="580"/>
      <c r="N1091" s="580"/>
      <c r="O1091" s="580"/>
      <c r="P1091" s="580"/>
      <c r="Q1091" s="580"/>
      <c r="R1091" s="577"/>
      <c r="S1091" s="578"/>
      <c r="T1091" s="578"/>
      <c r="U1091" s="578"/>
      <c r="V1091" s="579"/>
      <c r="W1091" s="74"/>
      <c r="X1091" s="4"/>
      <c r="Y1091" s="5"/>
    </row>
    <row r="1092" spans="2:25" ht="33.950000000000003" customHeight="1">
      <c r="B1092" s="445">
        <f t="shared" si="16"/>
        <v>1040</v>
      </c>
      <c r="C1092" s="571"/>
      <c r="D1092" s="572"/>
      <c r="E1092" s="572"/>
      <c r="F1092" s="572"/>
      <c r="G1092" s="572"/>
      <c r="H1092" s="572"/>
      <c r="I1092" s="572"/>
      <c r="J1092" s="572"/>
      <c r="K1092" s="572"/>
      <c r="L1092" s="573"/>
      <c r="M1092" s="580"/>
      <c r="N1092" s="580"/>
      <c r="O1092" s="580"/>
      <c r="P1092" s="580"/>
      <c r="Q1092" s="580"/>
      <c r="R1092" s="577"/>
      <c r="S1092" s="578"/>
      <c r="T1092" s="578"/>
      <c r="U1092" s="578"/>
      <c r="V1092" s="579"/>
      <c r="W1092" s="74"/>
      <c r="X1092" s="4"/>
      <c r="Y1092" s="5"/>
    </row>
    <row r="1093" spans="2:25" ht="33.950000000000003" customHeight="1">
      <c r="B1093" s="445">
        <f t="shared" si="16"/>
        <v>1041</v>
      </c>
      <c r="C1093" s="571"/>
      <c r="D1093" s="572"/>
      <c r="E1093" s="572"/>
      <c r="F1093" s="572"/>
      <c r="G1093" s="572"/>
      <c r="H1093" s="572"/>
      <c r="I1093" s="572"/>
      <c r="J1093" s="572"/>
      <c r="K1093" s="572"/>
      <c r="L1093" s="573"/>
      <c r="M1093" s="580"/>
      <c r="N1093" s="580"/>
      <c r="O1093" s="580"/>
      <c r="P1093" s="580"/>
      <c r="Q1093" s="580"/>
      <c r="R1093" s="577"/>
      <c r="S1093" s="578"/>
      <c r="T1093" s="578"/>
      <c r="U1093" s="578"/>
      <c r="V1093" s="579"/>
      <c r="W1093" s="74"/>
      <c r="X1093" s="4"/>
      <c r="Y1093" s="5"/>
    </row>
    <row r="1094" spans="2:25" ht="33.950000000000003" customHeight="1">
      <c r="B1094" s="445">
        <f t="shared" si="16"/>
        <v>1042</v>
      </c>
      <c r="C1094" s="571"/>
      <c r="D1094" s="572"/>
      <c r="E1094" s="572"/>
      <c r="F1094" s="572"/>
      <c r="G1094" s="572"/>
      <c r="H1094" s="572"/>
      <c r="I1094" s="572"/>
      <c r="J1094" s="572"/>
      <c r="K1094" s="572"/>
      <c r="L1094" s="573"/>
      <c r="M1094" s="580"/>
      <c r="N1094" s="580"/>
      <c r="O1094" s="580"/>
      <c r="P1094" s="580"/>
      <c r="Q1094" s="580"/>
      <c r="R1094" s="577"/>
      <c r="S1094" s="578"/>
      <c r="T1094" s="578"/>
      <c r="U1094" s="578"/>
      <c r="V1094" s="579"/>
      <c r="W1094" s="74"/>
      <c r="X1094" s="4"/>
      <c r="Y1094" s="5"/>
    </row>
    <row r="1095" spans="2:25" ht="33.950000000000003" customHeight="1">
      <c r="B1095" s="445">
        <f t="shared" si="16"/>
        <v>1043</v>
      </c>
      <c r="C1095" s="571"/>
      <c r="D1095" s="572"/>
      <c r="E1095" s="572"/>
      <c r="F1095" s="572"/>
      <c r="G1095" s="572"/>
      <c r="H1095" s="572"/>
      <c r="I1095" s="572"/>
      <c r="J1095" s="572"/>
      <c r="K1095" s="572"/>
      <c r="L1095" s="573"/>
      <c r="M1095" s="580"/>
      <c r="N1095" s="580"/>
      <c r="O1095" s="580"/>
      <c r="P1095" s="580"/>
      <c r="Q1095" s="580"/>
      <c r="R1095" s="577"/>
      <c r="S1095" s="578"/>
      <c r="T1095" s="578"/>
      <c r="U1095" s="578"/>
      <c r="V1095" s="579"/>
      <c r="W1095" s="74"/>
      <c r="X1095" s="4"/>
      <c r="Y1095" s="5"/>
    </row>
    <row r="1096" spans="2:25" ht="33.950000000000003" customHeight="1">
      <c r="B1096" s="445">
        <f t="shared" si="16"/>
        <v>1044</v>
      </c>
      <c r="C1096" s="571"/>
      <c r="D1096" s="572"/>
      <c r="E1096" s="572"/>
      <c r="F1096" s="572"/>
      <c r="G1096" s="572"/>
      <c r="H1096" s="572"/>
      <c r="I1096" s="572"/>
      <c r="J1096" s="572"/>
      <c r="K1096" s="572"/>
      <c r="L1096" s="573"/>
      <c r="M1096" s="580"/>
      <c r="N1096" s="580"/>
      <c r="O1096" s="580"/>
      <c r="P1096" s="580"/>
      <c r="Q1096" s="580"/>
      <c r="R1096" s="577"/>
      <c r="S1096" s="578"/>
      <c r="T1096" s="578"/>
      <c r="U1096" s="578"/>
      <c r="V1096" s="579"/>
      <c r="W1096" s="74"/>
      <c r="X1096" s="4"/>
      <c r="Y1096" s="5"/>
    </row>
    <row r="1097" spans="2:25" ht="33.950000000000003" customHeight="1">
      <c r="B1097" s="445">
        <f t="shared" si="16"/>
        <v>1045</v>
      </c>
      <c r="C1097" s="571"/>
      <c r="D1097" s="572"/>
      <c r="E1097" s="572"/>
      <c r="F1097" s="572"/>
      <c r="G1097" s="572"/>
      <c r="H1097" s="572"/>
      <c r="I1097" s="572"/>
      <c r="J1097" s="572"/>
      <c r="K1097" s="572"/>
      <c r="L1097" s="573"/>
      <c r="M1097" s="580"/>
      <c r="N1097" s="580"/>
      <c r="O1097" s="580"/>
      <c r="P1097" s="580"/>
      <c r="Q1097" s="580"/>
      <c r="R1097" s="577"/>
      <c r="S1097" s="578"/>
      <c r="T1097" s="578"/>
      <c r="U1097" s="578"/>
      <c r="V1097" s="579"/>
      <c r="W1097" s="74"/>
      <c r="X1097" s="4"/>
      <c r="Y1097" s="5"/>
    </row>
    <row r="1098" spans="2:25" ht="33.950000000000003" customHeight="1">
      <c r="B1098" s="445">
        <f t="shared" si="16"/>
        <v>1046</v>
      </c>
      <c r="C1098" s="571"/>
      <c r="D1098" s="572"/>
      <c r="E1098" s="572"/>
      <c r="F1098" s="572"/>
      <c r="G1098" s="572"/>
      <c r="H1098" s="572"/>
      <c r="I1098" s="572"/>
      <c r="J1098" s="572"/>
      <c r="K1098" s="572"/>
      <c r="L1098" s="573"/>
      <c r="M1098" s="580"/>
      <c r="N1098" s="580"/>
      <c r="O1098" s="580"/>
      <c r="P1098" s="580"/>
      <c r="Q1098" s="580"/>
      <c r="R1098" s="577"/>
      <c r="S1098" s="578"/>
      <c r="T1098" s="578"/>
      <c r="U1098" s="578"/>
      <c r="V1098" s="579"/>
      <c r="W1098" s="74"/>
      <c r="X1098" s="4"/>
      <c r="Y1098" s="5"/>
    </row>
    <row r="1099" spans="2:25" ht="33.950000000000003" customHeight="1">
      <c r="B1099" s="445">
        <f t="shared" si="16"/>
        <v>1047</v>
      </c>
      <c r="C1099" s="571"/>
      <c r="D1099" s="572"/>
      <c r="E1099" s="572"/>
      <c r="F1099" s="572"/>
      <c r="G1099" s="572"/>
      <c r="H1099" s="572"/>
      <c r="I1099" s="572"/>
      <c r="J1099" s="572"/>
      <c r="K1099" s="572"/>
      <c r="L1099" s="573"/>
      <c r="M1099" s="580"/>
      <c r="N1099" s="580"/>
      <c r="O1099" s="580"/>
      <c r="P1099" s="580"/>
      <c r="Q1099" s="580"/>
      <c r="R1099" s="577"/>
      <c r="S1099" s="578"/>
      <c r="T1099" s="578"/>
      <c r="U1099" s="578"/>
      <c r="V1099" s="579"/>
      <c r="W1099" s="74"/>
      <c r="X1099" s="4"/>
      <c r="Y1099" s="5"/>
    </row>
    <row r="1100" spans="2:25" ht="33.950000000000003" customHeight="1">
      <c r="B1100" s="445">
        <f t="shared" si="16"/>
        <v>1048</v>
      </c>
      <c r="C1100" s="571"/>
      <c r="D1100" s="572"/>
      <c r="E1100" s="572"/>
      <c r="F1100" s="572"/>
      <c r="G1100" s="572"/>
      <c r="H1100" s="572"/>
      <c r="I1100" s="572"/>
      <c r="J1100" s="572"/>
      <c r="K1100" s="572"/>
      <c r="L1100" s="573"/>
      <c r="M1100" s="580"/>
      <c r="N1100" s="580"/>
      <c r="O1100" s="580"/>
      <c r="P1100" s="580"/>
      <c r="Q1100" s="580"/>
      <c r="R1100" s="577"/>
      <c r="S1100" s="578"/>
      <c r="T1100" s="578"/>
      <c r="U1100" s="578"/>
      <c r="V1100" s="579"/>
      <c r="W1100" s="74"/>
      <c r="X1100" s="4"/>
      <c r="Y1100" s="5"/>
    </row>
    <row r="1101" spans="2:25" ht="33.950000000000003" customHeight="1">
      <c r="B1101" s="445">
        <f t="shared" si="16"/>
        <v>1049</v>
      </c>
      <c r="C1101" s="571"/>
      <c r="D1101" s="572"/>
      <c r="E1101" s="572"/>
      <c r="F1101" s="572"/>
      <c r="G1101" s="572"/>
      <c r="H1101" s="572"/>
      <c r="I1101" s="572"/>
      <c r="J1101" s="572"/>
      <c r="K1101" s="572"/>
      <c r="L1101" s="573"/>
      <c r="M1101" s="580"/>
      <c r="N1101" s="580"/>
      <c r="O1101" s="580"/>
      <c r="P1101" s="580"/>
      <c r="Q1101" s="580"/>
      <c r="R1101" s="577"/>
      <c r="S1101" s="578"/>
      <c r="T1101" s="578"/>
      <c r="U1101" s="578"/>
      <c r="V1101" s="579"/>
      <c r="W1101" s="74"/>
      <c r="X1101" s="4"/>
      <c r="Y1101" s="5"/>
    </row>
    <row r="1102" spans="2:25" ht="33.950000000000003" customHeight="1">
      <c r="B1102" s="445">
        <f t="shared" si="16"/>
        <v>1050</v>
      </c>
      <c r="C1102" s="571"/>
      <c r="D1102" s="572"/>
      <c r="E1102" s="572"/>
      <c r="F1102" s="572"/>
      <c r="G1102" s="572"/>
      <c r="H1102" s="572"/>
      <c r="I1102" s="572"/>
      <c r="J1102" s="572"/>
      <c r="K1102" s="572"/>
      <c r="L1102" s="573"/>
      <c r="M1102" s="580"/>
      <c r="N1102" s="580"/>
      <c r="O1102" s="580"/>
      <c r="P1102" s="580"/>
      <c r="Q1102" s="580"/>
      <c r="R1102" s="577"/>
      <c r="S1102" s="578"/>
      <c r="T1102" s="578"/>
      <c r="U1102" s="578"/>
      <c r="V1102" s="579"/>
      <c r="W1102" s="74"/>
      <c r="X1102" s="4"/>
      <c r="Y1102" s="5"/>
    </row>
    <row r="1103" spans="2:25" ht="33.950000000000003" customHeight="1">
      <c r="B1103" s="445">
        <f t="shared" si="16"/>
        <v>1051</v>
      </c>
      <c r="C1103" s="571"/>
      <c r="D1103" s="572"/>
      <c r="E1103" s="572"/>
      <c r="F1103" s="572"/>
      <c r="G1103" s="572"/>
      <c r="H1103" s="572"/>
      <c r="I1103" s="572"/>
      <c r="J1103" s="572"/>
      <c r="K1103" s="572"/>
      <c r="L1103" s="573"/>
      <c r="M1103" s="580"/>
      <c r="N1103" s="580"/>
      <c r="O1103" s="580"/>
      <c r="P1103" s="580"/>
      <c r="Q1103" s="580"/>
      <c r="R1103" s="577"/>
      <c r="S1103" s="578"/>
      <c r="T1103" s="578"/>
      <c r="U1103" s="578"/>
      <c r="V1103" s="579"/>
      <c r="W1103" s="74"/>
      <c r="X1103" s="4"/>
      <c r="Y1103" s="5"/>
    </row>
    <row r="1104" spans="2:25" ht="33.950000000000003" customHeight="1">
      <c r="B1104" s="445">
        <f t="shared" si="16"/>
        <v>1052</v>
      </c>
      <c r="C1104" s="571"/>
      <c r="D1104" s="572"/>
      <c r="E1104" s="572"/>
      <c r="F1104" s="572"/>
      <c r="G1104" s="572"/>
      <c r="H1104" s="572"/>
      <c r="I1104" s="572"/>
      <c r="J1104" s="572"/>
      <c r="K1104" s="572"/>
      <c r="L1104" s="573"/>
      <c r="M1104" s="580"/>
      <c r="N1104" s="580"/>
      <c r="O1104" s="580"/>
      <c r="P1104" s="580"/>
      <c r="Q1104" s="580"/>
      <c r="R1104" s="577"/>
      <c r="S1104" s="578"/>
      <c r="T1104" s="578"/>
      <c r="U1104" s="578"/>
      <c r="V1104" s="579"/>
      <c r="W1104" s="74"/>
      <c r="X1104" s="4"/>
      <c r="Y1104" s="5"/>
    </row>
    <row r="1105" spans="2:25" ht="33.950000000000003" customHeight="1">
      <c r="B1105" s="445">
        <f t="shared" si="16"/>
        <v>1053</v>
      </c>
      <c r="C1105" s="571"/>
      <c r="D1105" s="572"/>
      <c r="E1105" s="572"/>
      <c r="F1105" s="572"/>
      <c r="G1105" s="572"/>
      <c r="H1105" s="572"/>
      <c r="I1105" s="572"/>
      <c r="J1105" s="572"/>
      <c r="K1105" s="572"/>
      <c r="L1105" s="573"/>
      <c r="M1105" s="580"/>
      <c r="N1105" s="580"/>
      <c r="O1105" s="580"/>
      <c r="P1105" s="580"/>
      <c r="Q1105" s="580"/>
      <c r="R1105" s="577"/>
      <c r="S1105" s="578"/>
      <c r="T1105" s="578"/>
      <c r="U1105" s="578"/>
      <c r="V1105" s="579"/>
      <c r="W1105" s="74"/>
      <c r="X1105" s="4"/>
      <c r="Y1105" s="5"/>
    </row>
    <row r="1106" spans="2:25" ht="33.950000000000003" customHeight="1">
      <c r="B1106" s="445">
        <f t="shared" si="16"/>
        <v>1054</v>
      </c>
      <c r="C1106" s="571"/>
      <c r="D1106" s="572"/>
      <c r="E1106" s="572"/>
      <c r="F1106" s="572"/>
      <c r="G1106" s="572"/>
      <c r="H1106" s="572"/>
      <c r="I1106" s="572"/>
      <c r="J1106" s="572"/>
      <c r="K1106" s="572"/>
      <c r="L1106" s="573"/>
      <c r="M1106" s="580"/>
      <c r="N1106" s="580"/>
      <c r="O1106" s="580"/>
      <c r="P1106" s="580"/>
      <c r="Q1106" s="580"/>
      <c r="R1106" s="577"/>
      <c r="S1106" s="578"/>
      <c r="T1106" s="578"/>
      <c r="U1106" s="578"/>
      <c r="V1106" s="579"/>
      <c r="W1106" s="74"/>
      <c r="X1106" s="4"/>
      <c r="Y1106" s="5"/>
    </row>
    <row r="1107" spans="2:25" ht="33.950000000000003" customHeight="1">
      <c r="B1107" s="445">
        <f t="shared" si="16"/>
        <v>1055</v>
      </c>
      <c r="C1107" s="571"/>
      <c r="D1107" s="572"/>
      <c r="E1107" s="572"/>
      <c r="F1107" s="572"/>
      <c r="G1107" s="572"/>
      <c r="H1107" s="572"/>
      <c r="I1107" s="572"/>
      <c r="J1107" s="572"/>
      <c r="K1107" s="572"/>
      <c r="L1107" s="573"/>
      <c r="M1107" s="580"/>
      <c r="N1107" s="580"/>
      <c r="O1107" s="580"/>
      <c r="P1107" s="580"/>
      <c r="Q1107" s="580"/>
      <c r="R1107" s="577"/>
      <c r="S1107" s="578"/>
      <c r="T1107" s="578"/>
      <c r="U1107" s="578"/>
      <c r="V1107" s="579"/>
      <c r="W1107" s="74"/>
      <c r="X1107" s="4"/>
      <c r="Y1107" s="5"/>
    </row>
    <row r="1108" spans="2:25" ht="33.950000000000003" customHeight="1">
      <c r="B1108" s="445">
        <f t="shared" si="16"/>
        <v>1056</v>
      </c>
      <c r="C1108" s="571"/>
      <c r="D1108" s="572"/>
      <c r="E1108" s="572"/>
      <c r="F1108" s="572"/>
      <c r="G1108" s="572"/>
      <c r="H1108" s="572"/>
      <c r="I1108" s="572"/>
      <c r="J1108" s="572"/>
      <c r="K1108" s="572"/>
      <c r="L1108" s="573"/>
      <c r="M1108" s="580"/>
      <c r="N1108" s="580"/>
      <c r="O1108" s="580"/>
      <c r="P1108" s="580"/>
      <c r="Q1108" s="580"/>
      <c r="R1108" s="577"/>
      <c r="S1108" s="578"/>
      <c r="T1108" s="578"/>
      <c r="U1108" s="578"/>
      <c r="V1108" s="579"/>
      <c r="W1108" s="74"/>
      <c r="X1108" s="4"/>
      <c r="Y1108" s="5"/>
    </row>
    <row r="1109" spans="2:25" ht="33.950000000000003" customHeight="1">
      <c r="B1109" s="445">
        <f t="shared" si="16"/>
        <v>1057</v>
      </c>
      <c r="C1109" s="571"/>
      <c r="D1109" s="572"/>
      <c r="E1109" s="572"/>
      <c r="F1109" s="572"/>
      <c r="G1109" s="572"/>
      <c r="H1109" s="572"/>
      <c r="I1109" s="572"/>
      <c r="J1109" s="572"/>
      <c r="K1109" s="572"/>
      <c r="L1109" s="573"/>
      <c r="M1109" s="580"/>
      <c r="N1109" s="580"/>
      <c r="O1109" s="580"/>
      <c r="P1109" s="580"/>
      <c r="Q1109" s="580"/>
      <c r="R1109" s="577"/>
      <c r="S1109" s="578"/>
      <c r="T1109" s="578"/>
      <c r="U1109" s="578"/>
      <c r="V1109" s="579"/>
      <c r="W1109" s="74"/>
      <c r="X1109" s="4"/>
      <c r="Y1109" s="5"/>
    </row>
    <row r="1110" spans="2:25" ht="33.950000000000003" customHeight="1">
      <c r="B1110" s="445">
        <f t="shared" si="16"/>
        <v>1058</v>
      </c>
      <c r="C1110" s="571"/>
      <c r="D1110" s="572"/>
      <c r="E1110" s="572"/>
      <c r="F1110" s="572"/>
      <c r="G1110" s="572"/>
      <c r="H1110" s="572"/>
      <c r="I1110" s="572"/>
      <c r="J1110" s="572"/>
      <c r="K1110" s="572"/>
      <c r="L1110" s="573"/>
      <c r="M1110" s="580"/>
      <c r="N1110" s="580"/>
      <c r="O1110" s="580"/>
      <c r="P1110" s="580"/>
      <c r="Q1110" s="580"/>
      <c r="R1110" s="577"/>
      <c r="S1110" s="578"/>
      <c r="T1110" s="578"/>
      <c r="U1110" s="578"/>
      <c r="V1110" s="579"/>
      <c r="W1110" s="74"/>
      <c r="X1110" s="4"/>
      <c r="Y1110" s="5"/>
    </row>
    <row r="1111" spans="2:25" ht="33.950000000000003" customHeight="1">
      <c r="B1111" s="445">
        <f t="shared" si="16"/>
        <v>1059</v>
      </c>
      <c r="C1111" s="571"/>
      <c r="D1111" s="572"/>
      <c r="E1111" s="572"/>
      <c r="F1111" s="572"/>
      <c r="G1111" s="572"/>
      <c r="H1111" s="572"/>
      <c r="I1111" s="572"/>
      <c r="J1111" s="572"/>
      <c r="K1111" s="572"/>
      <c r="L1111" s="573"/>
      <c r="M1111" s="580"/>
      <c r="N1111" s="580"/>
      <c r="O1111" s="580"/>
      <c r="P1111" s="580"/>
      <c r="Q1111" s="580"/>
      <c r="R1111" s="577"/>
      <c r="S1111" s="578"/>
      <c r="T1111" s="578"/>
      <c r="U1111" s="578"/>
      <c r="V1111" s="579"/>
      <c r="W1111" s="74"/>
      <c r="X1111" s="4"/>
      <c r="Y1111" s="5"/>
    </row>
    <row r="1112" spans="2:25" ht="33.950000000000003" customHeight="1">
      <c r="B1112" s="445">
        <f t="shared" si="16"/>
        <v>1060</v>
      </c>
      <c r="C1112" s="571"/>
      <c r="D1112" s="572"/>
      <c r="E1112" s="572"/>
      <c r="F1112" s="572"/>
      <c r="G1112" s="572"/>
      <c r="H1112" s="572"/>
      <c r="I1112" s="572"/>
      <c r="J1112" s="572"/>
      <c r="K1112" s="572"/>
      <c r="L1112" s="573"/>
      <c r="M1112" s="580"/>
      <c r="N1112" s="580"/>
      <c r="O1112" s="580"/>
      <c r="P1112" s="580"/>
      <c r="Q1112" s="580"/>
      <c r="R1112" s="577"/>
      <c r="S1112" s="578"/>
      <c r="T1112" s="578"/>
      <c r="U1112" s="578"/>
      <c r="V1112" s="579"/>
      <c r="W1112" s="74"/>
      <c r="X1112" s="4"/>
      <c r="Y1112" s="5"/>
    </row>
    <row r="1113" spans="2:25" ht="33.950000000000003" customHeight="1">
      <c r="B1113" s="445">
        <f t="shared" si="16"/>
        <v>1061</v>
      </c>
      <c r="C1113" s="571"/>
      <c r="D1113" s="572"/>
      <c r="E1113" s="572"/>
      <c r="F1113" s="572"/>
      <c r="G1113" s="572"/>
      <c r="H1113" s="572"/>
      <c r="I1113" s="572"/>
      <c r="J1113" s="572"/>
      <c r="K1113" s="572"/>
      <c r="L1113" s="573"/>
      <c r="M1113" s="580"/>
      <c r="N1113" s="580"/>
      <c r="O1113" s="580"/>
      <c r="P1113" s="580"/>
      <c r="Q1113" s="580"/>
      <c r="R1113" s="577"/>
      <c r="S1113" s="578"/>
      <c r="T1113" s="578"/>
      <c r="U1113" s="578"/>
      <c r="V1113" s="579"/>
      <c r="W1113" s="74"/>
      <c r="X1113" s="4"/>
      <c r="Y1113" s="5"/>
    </row>
    <row r="1114" spans="2:25" ht="33.950000000000003" customHeight="1">
      <c r="B1114" s="445">
        <f t="shared" si="16"/>
        <v>1062</v>
      </c>
      <c r="C1114" s="571"/>
      <c r="D1114" s="572"/>
      <c r="E1114" s="572"/>
      <c r="F1114" s="572"/>
      <c r="G1114" s="572"/>
      <c r="H1114" s="572"/>
      <c r="I1114" s="572"/>
      <c r="J1114" s="572"/>
      <c r="K1114" s="572"/>
      <c r="L1114" s="573"/>
      <c r="M1114" s="580"/>
      <c r="N1114" s="580"/>
      <c r="O1114" s="580"/>
      <c r="P1114" s="580"/>
      <c r="Q1114" s="580"/>
      <c r="R1114" s="577"/>
      <c r="S1114" s="578"/>
      <c r="T1114" s="578"/>
      <c r="U1114" s="578"/>
      <c r="V1114" s="579"/>
      <c r="W1114" s="74"/>
      <c r="X1114" s="4"/>
      <c r="Y1114" s="5"/>
    </row>
    <row r="1115" spans="2:25" ht="33.950000000000003" customHeight="1">
      <c r="B1115" s="445">
        <f t="shared" si="16"/>
        <v>1063</v>
      </c>
      <c r="C1115" s="571"/>
      <c r="D1115" s="572"/>
      <c r="E1115" s="572"/>
      <c r="F1115" s="572"/>
      <c r="G1115" s="572"/>
      <c r="H1115" s="572"/>
      <c r="I1115" s="572"/>
      <c r="J1115" s="572"/>
      <c r="K1115" s="572"/>
      <c r="L1115" s="573"/>
      <c r="M1115" s="580"/>
      <c r="N1115" s="580"/>
      <c r="O1115" s="580"/>
      <c r="P1115" s="580"/>
      <c r="Q1115" s="580"/>
      <c r="R1115" s="577"/>
      <c r="S1115" s="578"/>
      <c r="T1115" s="578"/>
      <c r="U1115" s="578"/>
      <c r="V1115" s="579"/>
      <c r="W1115" s="74"/>
      <c r="X1115" s="4"/>
      <c r="Y1115" s="5"/>
    </row>
    <row r="1116" spans="2:25" ht="33.950000000000003" customHeight="1">
      <c r="B1116" s="445">
        <f t="shared" si="16"/>
        <v>1064</v>
      </c>
      <c r="C1116" s="571"/>
      <c r="D1116" s="572"/>
      <c r="E1116" s="572"/>
      <c r="F1116" s="572"/>
      <c r="G1116" s="572"/>
      <c r="H1116" s="572"/>
      <c r="I1116" s="572"/>
      <c r="J1116" s="572"/>
      <c r="K1116" s="572"/>
      <c r="L1116" s="573"/>
      <c r="M1116" s="580"/>
      <c r="N1116" s="580"/>
      <c r="O1116" s="580"/>
      <c r="P1116" s="580"/>
      <c r="Q1116" s="580"/>
      <c r="R1116" s="577"/>
      <c r="S1116" s="578"/>
      <c r="T1116" s="578"/>
      <c r="U1116" s="578"/>
      <c r="V1116" s="579"/>
      <c r="W1116" s="74"/>
      <c r="X1116" s="4"/>
      <c r="Y1116" s="5"/>
    </row>
    <row r="1117" spans="2:25" ht="33.950000000000003" customHeight="1">
      <c r="B1117" s="445">
        <f t="shared" si="16"/>
        <v>1065</v>
      </c>
      <c r="C1117" s="571"/>
      <c r="D1117" s="572"/>
      <c r="E1117" s="572"/>
      <c r="F1117" s="572"/>
      <c r="G1117" s="572"/>
      <c r="H1117" s="572"/>
      <c r="I1117" s="572"/>
      <c r="J1117" s="572"/>
      <c r="K1117" s="572"/>
      <c r="L1117" s="573"/>
      <c r="M1117" s="580"/>
      <c r="N1117" s="580"/>
      <c r="O1117" s="580"/>
      <c r="P1117" s="580"/>
      <c r="Q1117" s="580"/>
      <c r="R1117" s="577"/>
      <c r="S1117" s="578"/>
      <c r="T1117" s="578"/>
      <c r="U1117" s="578"/>
      <c r="V1117" s="579"/>
      <c r="W1117" s="74"/>
      <c r="X1117" s="4"/>
      <c r="Y1117" s="5"/>
    </row>
    <row r="1118" spans="2:25" ht="33.950000000000003" customHeight="1">
      <c r="B1118" s="445">
        <f t="shared" si="16"/>
        <v>1066</v>
      </c>
      <c r="C1118" s="571"/>
      <c r="D1118" s="572"/>
      <c r="E1118" s="572"/>
      <c r="F1118" s="572"/>
      <c r="G1118" s="572"/>
      <c r="H1118" s="572"/>
      <c r="I1118" s="572"/>
      <c r="J1118" s="572"/>
      <c r="K1118" s="572"/>
      <c r="L1118" s="573"/>
      <c r="M1118" s="580"/>
      <c r="N1118" s="580"/>
      <c r="O1118" s="580"/>
      <c r="P1118" s="580"/>
      <c r="Q1118" s="580"/>
      <c r="R1118" s="577"/>
      <c r="S1118" s="578"/>
      <c r="T1118" s="578"/>
      <c r="U1118" s="578"/>
      <c r="V1118" s="579"/>
      <c r="W1118" s="74"/>
      <c r="X1118" s="4"/>
      <c r="Y1118" s="5"/>
    </row>
    <row r="1119" spans="2:25" ht="33.950000000000003" customHeight="1">
      <c r="B1119" s="445">
        <f t="shared" si="16"/>
        <v>1067</v>
      </c>
      <c r="C1119" s="571"/>
      <c r="D1119" s="572"/>
      <c r="E1119" s="572"/>
      <c r="F1119" s="572"/>
      <c r="G1119" s="572"/>
      <c r="H1119" s="572"/>
      <c r="I1119" s="572"/>
      <c r="J1119" s="572"/>
      <c r="K1119" s="572"/>
      <c r="L1119" s="573"/>
      <c r="M1119" s="580"/>
      <c r="N1119" s="580"/>
      <c r="O1119" s="580"/>
      <c r="P1119" s="580"/>
      <c r="Q1119" s="580"/>
      <c r="R1119" s="577"/>
      <c r="S1119" s="578"/>
      <c r="T1119" s="578"/>
      <c r="U1119" s="578"/>
      <c r="V1119" s="579"/>
      <c r="W1119" s="74"/>
      <c r="X1119" s="4"/>
      <c r="Y1119" s="5"/>
    </row>
    <row r="1120" spans="2:25" ht="33.950000000000003" customHeight="1">
      <c r="B1120" s="445">
        <f t="shared" si="16"/>
        <v>1068</v>
      </c>
      <c r="C1120" s="571"/>
      <c r="D1120" s="572"/>
      <c r="E1120" s="572"/>
      <c r="F1120" s="572"/>
      <c r="G1120" s="572"/>
      <c r="H1120" s="572"/>
      <c r="I1120" s="572"/>
      <c r="J1120" s="572"/>
      <c r="K1120" s="572"/>
      <c r="L1120" s="573"/>
      <c r="M1120" s="580"/>
      <c r="N1120" s="580"/>
      <c r="O1120" s="580"/>
      <c r="P1120" s="580"/>
      <c r="Q1120" s="580"/>
      <c r="R1120" s="577"/>
      <c r="S1120" s="578"/>
      <c r="T1120" s="578"/>
      <c r="U1120" s="578"/>
      <c r="V1120" s="579"/>
      <c r="W1120" s="74"/>
      <c r="X1120" s="4"/>
      <c r="Y1120" s="5"/>
    </row>
    <row r="1121" spans="2:25" ht="33.950000000000003" customHeight="1">
      <c r="B1121" s="445">
        <f t="shared" si="16"/>
        <v>1069</v>
      </c>
      <c r="C1121" s="571"/>
      <c r="D1121" s="572"/>
      <c r="E1121" s="572"/>
      <c r="F1121" s="572"/>
      <c r="G1121" s="572"/>
      <c r="H1121" s="572"/>
      <c r="I1121" s="572"/>
      <c r="J1121" s="572"/>
      <c r="K1121" s="572"/>
      <c r="L1121" s="573"/>
      <c r="M1121" s="580"/>
      <c r="N1121" s="580"/>
      <c r="O1121" s="580"/>
      <c r="P1121" s="580"/>
      <c r="Q1121" s="580"/>
      <c r="R1121" s="577"/>
      <c r="S1121" s="578"/>
      <c r="T1121" s="578"/>
      <c r="U1121" s="578"/>
      <c r="V1121" s="579"/>
      <c r="W1121" s="74"/>
      <c r="X1121" s="4"/>
      <c r="Y1121" s="5"/>
    </row>
    <row r="1122" spans="2:25" ht="33.950000000000003" customHeight="1">
      <c r="B1122" s="445">
        <f t="shared" si="16"/>
        <v>1070</v>
      </c>
      <c r="C1122" s="571"/>
      <c r="D1122" s="572"/>
      <c r="E1122" s="572"/>
      <c r="F1122" s="572"/>
      <c r="G1122" s="572"/>
      <c r="H1122" s="572"/>
      <c r="I1122" s="572"/>
      <c r="J1122" s="572"/>
      <c r="K1122" s="572"/>
      <c r="L1122" s="573"/>
      <c r="M1122" s="580"/>
      <c r="N1122" s="580"/>
      <c r="O1122" s="580"/>
      <c r="P1122" s="580"/>
      <c r="Q1122" s="580"/>
      <c r="R1122" s="577"/>
      <c r="S1122" s="578"/>
      <c r="T1122" s="578"/>
      <c r="U1122" s="578"/>
      <c r="V1122" s="579"/>
      <c r="W1122" s="74"/>
      <c r="X1122" s="4"/>
      <c r="Y1122" s="5"/>
    </row>
    <row r="1123" spans="2:25" ht="33.950000000000003" customHeight="1">
      <c r="B1123" s="445">
        <f t="shared" si="16"/>
        <v>1071</v>
      </c>
      <c r="C1123" s="571"/>
      <c r="D1123" s="572"/>
      <c r="E1123" s="572"/>
      <c r="F1123" s="572"/>
      <c r="G1123" s="572"/>
      <c r="H1123" s="572"/>
      <c r="I1123" s="572"/>
      <c r="J1123" s="572"/>
      <c r="K1123" s="572"/>
      <c r="L1123" s="573"/>
      <c r="M1123" s="580"/>
      <c r="N1123" s="580"/>
      <c r="O1123" s="580"/>
      <c r="P1123" s="580"/>
      <c r="Q1123" s="580"/>
      <c r="R1123" s="577"/>
      <c r="S1123" s="578"/>
      <c r="T1123" s="578"/>
      <c r="U1123" s="578"/>
      <c r="V1123" s="579"/>
      <c r="W1123" s="74"/>
      <c r="X1123" s="4"/>
      <c r="Y1123" s="5"/>
    </row>
    <row r="1124" spans="2:25" ht="33.950000000000003" customHeight="1">
      <c r="B1124" s="445">
        <f t="shared" si="16"/>
        <v>1072</v>
      </c>
      <c r="C1124" s="571"/>
      <c r="D1124" s="572"/>
      <c r="E1124" s="572"/>
      <c r="F1124" s="572"/>
      <c r="G1124" s="572"/>
      <c r="H1124" s="572"/>
      <c r="I1124" s="572"/>
      <c r="J1124" s="572"/>
      <c r="K1124" s="572"/>
      <c r="L1124" s="573"/>
      <c r="M1124" s="580"/>
      <c r="N1124" s="580"/>
      <c r="O1124" s="580"/>
      <c r="P1124" s="580"/>
      <c r="Q1124" s="580"/>
      <c r="R1124" s="577"/>
      <c r="S1124" s="578"/>
      <c r="T1124" s="578"/>
      <c r="U1124" s="578"/>
      <c r="V1124" s="579"/>
      <c r="W1124" s="74"/>
      <c r="X1124" s="4"/>
      <c r="Y1124" s="5"/>
    </row>
    <row r="1125" spans="2:25" ht="33.950000000000003" customHeight="1">
      <c r="B1125" s="445">
        <f t="shared" si="16"/>
        <v>1073</v>
      </c>
      <c r="C1125" s="571"/>
      <c r="D1125" s="572"/>
      <c r="E1125" s="572"/>
      <c r="F1125" s="572"/>
      <c r="G1125" s="572"/>
      <c r="H1125" s="572"/>
      <c r="I1125" s="572"/>
      <c r="J1125" s="572"/>
      <c r="K1125" s="572"/>
      <c r="L1125" s="573"/>
      <c r="M1125" s="580"/>
      <c r="N1125" s="580"/>
      <c r="O1125" s="580"/>
      <c r="P1125" s="580"/>
      <c r="Q1125" s="580"/>
      <c r="R1125" s="577"/>
      <c r="S1125" s="578"/>
      <c r="T1125" s="578"/>
      <c r="U1125" s="578"/>
      <c r="V1125" s="579"/>
      <c r="W1125" s="74"/>
      <c r="X1125" s="4"/>
      <c r="Y1125" s="5"/>
    </row>
    <row r="1126" spans="2:25" ht="33.950000000000003" customHeight="1">
      <c r="B1126" s="445">
        <f t="shared" si="16"/>
        <v>1074</v>
      </c>
      <c r="C1126" s="571"/>
      <c r="D1126" s="572"/>
      <c r="E1126" s="572"/>
      <c r="F1126" s="572"/>
      <c r="G1126" s="572"/>
      <c r="H1126" s="572"/>
      <c r="I1126" s="572"/>
      <c r="J1126" s="572"/>
      <c r="K1126" s="572"/>
      <c r="L1126" s="573"/>
      <c r="M1126" s="580"/>
      <c r="N1126" s="580"/>
      <c r="O1126" s="580"/>
      <c r="P1126" s="580"/>
      <c r="Q1126" s="580"/>
      <c r="R1126" s="577"/>
      <c r="S1126" s="578"/>
      <c r="T1126" s="578"/>
      <c r="U1126" s="578"/>
      <c r="V1126" s="579"/>
      <c r="W1126" s="74"/>
      <c r="X1126" s="4"/>
      <c r="Y1126" s="5"/>
    </row>
    <row r="1127" spans="2:25" ht="33.950000000000003" customHeight="1">
      <c r="B1127" s="445">
        <f t="shared" si="16"/>
        <v>1075</v>
      </c>
      <c r="C1127" s="571"/>
      <c r="D1127" s="572"/>
      <c r="E1127" s="572"/>
      <c r="F1127" s="572"/>
      <c r="G1127" s="572"/>
      <c r="H1127" s="572"/>
      <c r="I1127" s="572"/>
      <c r="J1127" s="572"/>
      <c r="K1127" s="572"/>
      <c r="L1127" s="573"/>
      <c r="M1127" s="580"/>
      <c r="N1127" s="580"/>
      <c r="O1127" s="580"/>
      <c r="P1127" s="580"/>
      <c r="Q1127" s="580"/>
      <c r="R1127" s="577"/>
      <c r="S1127" s="578"/>
      <c r="T1127" s="578"/>
      <c r="U1127" s="578"/>
      <c r="V1127" s="579"/>
      <c r="W1127" s="74"/>
      <c r="X1127" s="4"/>
      <c r="Y1127" s="5"/>
    </row>
    <row r="1128" spans="2:25" ht="33.950000000000003" customHeight="1">
      <c r="B1128" s="445">
        <f t="shared" si="16"/>
        <v>1076</v>
      </c>
      <c r="C1128" s="571"/>
      <c r="D1128" s="572"/>
      <c r="E1128" s="572"/>
      <c r="F1128" s="572"/>
      <c r="G1128" s="572"/>
      <c r="H1128" s="572"/>
      <c r="I1128" s="572"/>
      <c r="J1128" s="572"/>
      <c r="K1128" s="572"/>
      <c r="L1128" s="573"/>
      <c r="M1128" s="580"/>
      <c r="N1128" s="580"/>
      <c r="O1128" s="580"/>
      <c r="P1128" s="580"/>
      <c r="Q1128" s="580"/>
      <c r="R1128" s="577"/>
      <c r="S1128" s="578"/>
      <c r="T1128" s="578"/>
      <c r="U1128" s="578"/>
      <c r="V1128" s="579"/>
      <c r="W1128" s="74"/>
      <c r="X1128" s="4"/>
      <c r="Y1128" s="5"/>
    </row>
    <row r="1129" spans="2:25" ht="33.950000000000003" customHeight="1">
      <c r="B1129" s="445">
        <f t="shared" si="16"/>
        <v>1077</v>
      </c>
      <c r="C1129" s="571"/>
      <c r="D1129" s="572"/>
      <c r="E1129" s="572"/>
      <c r="F1129" s="572"/>
      <c r="G1129" s="572"/>
      <c r="H1129" s="572"/>
      <c r="I1129" s="572"/>
      <c r="J1129" s="572"/>
      <c r="K1129" s="572"/>
      <c r="L1129" s="573"/>
      <c r="M1129" s="580"/>
      <c r="N1129" s="580"/>
      <c r="O1129" s="580"/>
      <c r="P1129" s="580"/>
      <c r="Q1129" s="580"/>
      <c r="R1129" s="577"/>
      <c r="S1129" s="578"/>
      <c r="T1129" s="578"/>
      <c r="U1129" s="578"/>
      <c r="V1129" s="579"/>
      <c r="W1129" s="74"/>
      <c r="X1129" s="4"/>
      <c r="Y1129" s="5"/>
    </row>
    <row r="1130" spans="2:25" ht="33.950000000000003" customHeight="1">
      <c r="B1130" s="445">
        <f t="shared" si="16"/>
        <v>1078</v>
      </c>
      <c r="C1130" s="571"/>
      <c r="D1130" s="572"/>
      <c r="E1130" s="572"/>
      <c r="F1130" s="572"/>
      <c r="G1130" s="572"/>
      <c r="H1130" s="572"/>
      <c r="I1130" s="572"/>
      <c r="J1130" s="572"/>
      <c r="K1130" s="572"/>
      <c r="L1130" s="573"/>
      <c r="M1130" s="580"/>
      <c r="N1130" s="580"/>
      <c r="O1130" s="580"/>
      <c r="P1130" s="580"/>
      <c r="Q1130" s="580"/>
      <c r="R1130" s="577"/>
      <c r="S1130" s="578"/>
      <c r="T1130" s="578"/>
      <c r="U1130" s="578"/>
      <c r="V1130" s="579"/>
      <c r="W1130" s="74"/>
      <c r="X1130" s="4"/>
      <c r="Y1130" s="5"/>
    </row>
    <row r="1131" spans="2:25" ht="33.950000000000003" customHeight="1">
      <c r="B1131" s="445">
        <f t="shared" si="16"/>
        <v>1079</v>
      </c>
      <c r="C1131" s="571"/>
      <c r="D1131" s="572"/>
      <c r="E1131" s="572"/>
      <c r="F1131" s="572"/>
      <c r="G1131" s="572"/>
      <c r="H1131" s="572"/>
      <c r="I1131" s="572"/>
      <c r="J1131" s="572"/>
      <c r="K1131" s="572"/>
      <c r="L1131" s="573"/>
      <c r="M1131" s="580"/>
      <c r="N1131" s="580"/>
      <c r="O1131" s="580"/>
      <c r="P1131" s="580"/>
      <c r="Q1131" s="580"/>
      <c r="R1131" s="577"/>
      <c r="S1131" s="578"/>
      <c r="T1131" s="578"/>
      <c r="U1131" s="578"/>
      <c r="V1131" s="579"/>
      <c r="W1131" s="74"/>
      <c r="X1131" s="4"/>
      <c r="Y1131" s="5"/>
    </row>
    <row r="1132" spans="2:25" ht="33.950000000000003" customHeight="1">
      <c r="B1132" s="445">
        <f t="shared" si="16"/>
        <v>1080</v>
      </c>
      <c r="C1132" s="571"/>
      <c r="D1132" s="572"/>
      <c r="E1132" s="572"/>
      <c r="F1132" s="572"/>
      <c r="G1132" s="572"/>
      <c r="H1132" s="572"/>
      <c r="I1132" s="572"/>
      <c r="J1132" s="572"/>
      <c r="K1132" s="572"/>
      <c r="L1132" s="573"/>
      <c r="M1132" s="580"/>
      <c r="N1132" s="580"/>
      <c r="O1132" s="580"/>
      <c r="P1132" s="580"/>
      <c r="Q1132" s="580"/>
      <c r="R1132" s="577"/>
      <c r="S1132" s="578"/>
      <c r="T1132" s="578"/>
      <c r="U1132" s="578"/>
      <c r="V1132" s="579"/>
      <c r="W1132" s="74"/>
      <c r="X1132" s="4"/>
      <c r="Y1132" s="5"/>
    </row>
    <row r="1133" spans="2:25" ht="33.950000000000003" customHeight="1">
      <c r="B1133" s="445">
        <f t="shared" si="16"/>
        <v>1081</v>
      </c>
      <c r="C1133" s="571"/>
      <c r="D1133" s="572"/>
      <c r="E1133" s="572"/>
      <c r="F1133" s="572"/>
      <c r="G1133" s="572"/>
      <c r="H1133" s="572"/>
      <c r="I1133" s="572"/>
      <c r="J1133" s="572"/>
      <c r="K1133" s="572"/>
      <c r="L1133" s="573"/>
      <c r="M1133" s="580"/>
      <c r="N1133" s="580"/>
      <c r="O1133" s="580"/>
      <c r="P1133" s="580"/>
      <c r="Q1133" s="580"/>
      <c r="R1133" s="577"/>
      <c r="S1133" s="578"/>
      <c r="T1133" s="578"/>
      <c r="U1133" s="578"/>
      <c r="V1133" s="579"/>
      <c r="W1133" s="74"/>
      <c r="X1133" s="4"/>
      <c r="Y1133" s="5"/>
    </row>
    <row r="1134" spans="2:25" ht="33.950000000000003" customHeight="1">
      <c r="B1134" s="445">
        <f t="shared" si="16"/>
        <v>1082</v>
      </c>
      <c r="C1134" s="571"/>
      <c r="D1134" s="572"/>
      <c r="E1134" s="572"/>
      <c r="F1134" s="572"/>
      <c r="G1134" s="572"/>
      <c r="H1134" s="572"/>
      <c r="I1134" s="572"/>
      <c r="J1134" s="572"/>
      <c r="K1134" s="572"/>
      <c r="L1134" s="573"/>
      <c r="M1134" s="580"/>
      <c r="N1134" s="580"/>
      <c r="O1134" s="580"/>
      <c r="P1134" s="580"/>
      <c r="Q1134" s="580"/>
      <c r="R1134" s="577"/>
      <c r="S1134" s="578"/>
      <c r="T1134" s="578"/>
      <c r="U1134" s="578"/>
      <c r="V1134" s="579"/>
      <c r="W1134" s="74"/>
      <c r="X1134" s="4"/>
      <c r="Y1134" s="5"/>
    </row>
    <row r="1135" spans="2:25" ht="33.950000000000003" customHeight="1">
      <c r="B1135" s="445">
        <f t="shared" si="16"/>
        <v>1083</v>
      </c>
      <c r="C1135" s="571"/>
      <c r="D1135" s="572"/>
      <c r="E1135" s="572"/>
      <c r="F1135" s="572"/>
      <c r="G1135" s="572"/>
      <c r="H1135" s="572"/>
      <c r="I1135" s="572"/>
      <c r="J1135" s="572"/>
      <c r="K1135" s="572"/>
      <c r="L1135" s="573"/>
      <c r="M1135" s="580"/>
      <c r="N1135" s="580"/>
      <c r="O1135" s="580"/>
      <c r="P1135" s="580"/>
      <c r="Q1135" s="580"/>
      <c r="R1135" s="577"/>
      <c r="S1135" s="578"/>
      <c r="T1135" s="578"/>
      <c r="U1135" s="578"/>
      <c r="V1135" s="579"/>
      <c r="W1135" s="74"/>
      <c r="X1135" s="4"/>
      <c r="Y1135" s="5"/>
    </row>
    <row r="1136" spans="2:25" ht="33.950000000000003" customHeight="1">
      <c r="B1136" s="445">
        <f t="shared" si="16"/>
        <v>1084</v>
      </c>
      <c r="C1136" s="571"/>
      <c r="D1136" s="572"/>
      <c r="E1136" s="572"/>
      <c r="F1136" s="572"/>
      <c r="G1136" s="572"/>
      <c r="H1136" s="572"/>
      <c r="I1136" s="572"/>
      <c r="J1136" s="572"/>
      <c r="K1136" s="572"/>
      <c r="L1136" s="573"/>
      <c r="M1136" s="580"/>
      <c r="N1136" s="580"/>
      <c r="O1136" s="580"/>
      <c r="P1136" s="580"/>
      <c r="Q1136" s="580"/>
      <c r="R1136" s="577"/>
      <c r="S1136" s="578"/>
      <c r="T1136" s="578"/>
      <c r="U1136" s="578"/>
      <c r="V1136" s="579"/>
      <c r="W1136" s="74"/>
      <c r="X1136" s="4"/>
      <c r="Y1136" s="5"/>
    </row>
    <row r="1137" spans="2:25" ht="33.950000000000003" customHeight="1">
      <c r="B1137" s="445">
        <f t="shared" si="16"/>
        <v>1085</v>
      </c>
      <c r="C1137" s="571"/>
      <c r="D1137" s="572"/>
      <c r="E1137" s="572"/>
      <c r="F1137" s="572"/>
      <c r="G1137" s="572"/>
      <c r="H1137" s="572"/>
      <c r="I1137" s="572"/>
      <c r="J1137" s="572"/>
      <c r="K1137" s="572"/>
      <c r="L1137" s="573"/>
      <c r="M1137" s="580"/>
      <c r="N1137" s="580"/>
      <c r="O1137" s="580"/>
      <c r="P1137" s="580"/>
      <c r="Q1137" s="580"/>
      <c r="R1137" s="577"/>
      <c r="S1137" s="578"/>
      <c r="T1137" s="578"/>
      <c r="U1137" s="578"/>
      <c r="V1137" s="579"/>
      <c r="W1137" s="74"/>
      <c r="X1137" s="4"/>
      <c r="Y1137" s="5"/>
    </row>
    <row r="1138" spans="2:25" ht="33.950000000000003" customHeight="1">
      <c r="B1138" s="445">
        <f t="shared" si="16"/>
        <v>1086</v>
      </c>
      <c r="C1138" s="571"/>
      <c r="D1138" s="572"/>
      <c r="E1138" s="572"/>
      <c r="F1138" s="572"/>
      <c r="G1138" s="572"/>
      <c r="H1138" s="572"/>
      <c r="I1138" s="572"/>
      <c r="J1138" s="572"/>
      <c r="K1138" s="572"/>
      <c r="L1138" s="573"/>
      <c r="M1138" s="580"/>
      <c r="N1138" s="580"/>
      <c r="O1138" s="580"/>
      <c r="P1138" s="580"/>
      <c r="Q1138" s="580"/>
      <c r="R1138" s="577"/>
      <c r="S1138" s="578"/>
      <c r="T1138" s="578"/>
      <c r="U1138" s="578"/>
      <c r="V1138" s="579"/>
      <c r="W1138" s="74"/>
      <c r="X1138" s="4"/>
      <c r="Y1138" s="5"/>
    </row>
    <row r="1139" spans="2:25" ht="33.950000000000003" customHeight="1">
      <c r="B1139" s="445">
        <f t="shared" si="16"/>
        <v>1087</v>
      </c>
      <c r="C1139" s="571"/>
      <c r="D1139" s="572"/>
      <c r="E1139" s="572"/>
      <c r="F1139" s="572"/>
      <c r="G1139" s="572"/>
      <c r="H1139" s="572"/>
      <c r="I1139" s="572"/>
      <c r="J1139" s="572"/>
      <c r="K1139" s="572"/>
      <c r="L1139" s="573"/>
      <c r="M1139" s="580"/>
      <c r="N1139" s="580"/>
      <c r="O1139" s="580"/>
      <c r="P1139" s="580"/>
      <c r="Q1139" s="580"/>
      <c r="R1139" s="577"/>
      <c r="S1139" s="578"/>
      <c r="T1139" s="578"/>
      <c r="U1139" s="578"/>
      <c r="V1139" s="579"/>
      <c r="W1139" s="74"/>
      <c r="X1139" s="4"/>
      <c r="Y1139" s="5"/>
    </row>
    <row r="1140" spans="2:25" ht="33.950000000000003" customHeight="1">
      <c r="B1140" s="445">
        <f t="shared" si="16"/>
        <v>1088</v>
      </c>
      <c r="C1140" s="571"/>
      <c r="D1140" s="572"/>
      <c r="E1140" s="572"/>
      <c r="F1140" s="572"/>
      <c r="G1140" s="572"/>
      <c r="H1140" s="572"/>
      <c r="I1140" s="572"/>
      <c r="J1140" s="572"/>
      <c r="K1140" s="572"/>
      <c r="L1140" s="573"/>
      <c r="M1140" s="580"/>
      <c r="N1140" s="580"/>
      <c r="O1140" s="580"/>
      <c r="P1140" s="580"/>
      <c r="Q1140" s="580"/>
      <c r="R1140" s="577"/>
      <c r="S1140" s="578"/>
      <c r="T1140" s="578"/>
      <c r="U1140" s="578"/>
      <c r="V1140" s="579"/>
      <c r="W1140" s="74"/>
      <c r="X1140" s="4"/>
      <c r="Y1140" s="5"/>
    </row>
    <row r="1141" spans="2:25" ht="33.950000000000003" customHeight="1">
      <c r="B1141" s="445">
        <f t="shared" si="16"/>
        <v>1089</v>
      </c>
      <c r="C1141" s="571"/>
      <c r="D1141" s="572"/>
      <c r="E1141" s="572"/>
      <c r="F1141" s="572"/>
      <c r="G1141" s="572"/>
      <c r="H1141" s="572"/>
      <c r="I1141" s="572"/>
      <c r="J1141" s="572"/>
      <c r="K1141" s="572"/>
      <c r="L1141" s="573"/>
      <c r="M1141" s="580"/>
      <c r="N1141" s="580"/>
      <c r="O1141" s="580"/>
      <c r="P1141" s="580"/>
      <c r="Q1141" s="580"/>
      <c r="R1141" s="577"/>
      <c r="S1141" s="578"/>
      <c r="T1141" s="578"/>
      <c r="U1141" s="578"/>
      <c r="V1141" s="579"/>
      <c r="W1141" s="74"/>
      <c r="X1141" s="4"/>
      <c r="Y1141" s="5"/>
    </row>
    <row r="1142" spans="2:25" ht="33.950000000000003" customHeight="1">
      <c r="B1142" s="445">
        <f t="shared" si="16"/>
        <v>1090</v>
      </c>
      <c r="C1142" s="571"/>
      <c r="D1142" s="572"/>
      <c r="E1142" s="572"/>
      <c r="F1142" s="572"/>
      <c r="G1142" s="572"/>
      <c r="H1142" s="572"/>
      <c r="I1142" s="572"/>
      <c r="J1142" s="572"/>
      <c r="K1142" s="572"/>
      <c r="L1142" s="573"/>
      <c r="M1142" s="580"/>
      <c r="N1142" s="580"/>
      <c r="O1142" s="580"/>
      <c r="P1142" s="580"/>
      <c r="Q1142" s="580"/>
      <c r="R1142" s="577"/>
      <c r="S1142" s="578"/>
      <c r="T1142" s="578"/>
      <c r="U1142" s="578"/>
      <c r="V1142" s="579"/>
      <c r="W1142" s="74"/>
      <c r="X1142" s="4"/>
      <c r="Y1142" s="5"/>
    </row>
    <row r="1143" spans="2:25" ht="33.950000000000003" customHeight="1">
      <c r="B1143" s="445">
        <f t="shared" ref="B1143:B1206" si="17">B1142+1</f>
        <v>1091</v>
      </c>
      <c r="C1143" s="571"/>
      <c r="D1143" s="572"/>
      <c r="E1143" s="572"/>
      <c r="F1143" s="572"/>
      <c r="G1143" s="572"/>
      <c r="H1143" s="572"/>
      <c r="I1143" s="572"/>
      <c r="J1143" s="572"/>
      <c r="K1143" s="572"/>
      <c r="L1143" s="573"/>
      <c r="M1143" s="580"/>
      <c r="N1143" s="580"/>
      <c r="O1143" s="580"/>
      <c r="P1143" s="580"/>
      <c r="Q1143" s="580"/>
      <c r="R1143" s="577"/>
      <c r="S1143" s="578"/>
      <c r="T1143" s="578"/>
      <c r="U1143" s="578"/>
      <c r="V1143" s="579"/>
      <c r="W1143" s="74"/>
      <c r="X1143" s="4"/>
      <c r="Y1143" s="5"/>
    </row>
    <row r="1144" spans="2:25" ht="33.950000000000003" customHeight="1">
      <c r="B1144" s="445">
        <f t="shared" si="17"/>
        <v>1092</v>
      </c>
      <c r="C1144" s="571"/>
      <c r="D1144" s="572"/>
      <c r="E1144" s="572"/>
      <c r="F1144" s="572"/>
      <c r="G1144" s="572"/>
      <c r="H1144" s="572"/>
      <c r="I1144" s="572"/>
      <c r="J1144" s="572"/>
      <c r="K1144" s="572"/>
      <c r="L1144" s="573"/>
      <c r="M1144" s="580"/>
      <c r="N1144" s="580"/>
      <c r="O1144" s="580"/>
      <c r="P1144" s="580"/>
      <c r="Q1144" s="580"/>
      <c r="R1144" s="577"/>
      <c r="S1144" s="578"/>
      <c r="T1144" s="578"/>
      <c r="U1144" s="578"/>
      <c r="V1144" s="579"/>
      <c r="W1144" s="74"/>
      <c r="X1144" s="4"/>
      <c r="Y1144" s="5"/>
    </row>
    <row r="1145" spans="2:25" ht="33.950000000000003" customHeight="1">
      <c r="B1145" s="445">
        <f t="shared" si="17"/>
        <v>1093</v>
      </c>
      <c r="C1145" s="571"/>
      <c r="D1145" s="572"/>
      <c r="E1145" s="572"/>
      <c r="F1145" s="572"/>
      <c r="G1145" s="572"/>
      <c r="H1145" s="572"/>
      <c r="I1145" s="572"/>
      <c r="J1145" s="572"/>
      <c r="K1145" s="572"/>
      <c r="L1145" s="573"/>
      <c r="M1145" s="580"/>
      <c r="N1145" s="580"/>
      <c r="O1145" s="580"/>
      <c r="P1145" s="580"/>
      <c r="Q1145" s="580"/>
      <c r="R1145" s="577"/>
      <c r="S1145" s="578"/>
      <c r="T1145" s="578"/>
      <c r="U1145" s="578"/>
      <c r="V1145" s="579"/>
      <c r="W1145" s="74"/>
      <c r="X1145" s="4"/>
      <c r="Y1145" s="5"/>
    </row>
    <row r="1146" spans="2:25" ht="33.950000000000003" customHeight="1">
      <c r="B1146" s="445">
        <f t="shared" si="17"/>
        <v>1094</v>
      </c>
      <c r="C1146" s="571"/>
      <c r="D1146" s="572"/>
      <c r="E1146" s="572"/>
      <c r="F1146" s="572"/>
      <c r="G1146" s="572"/>
      <c r="H1146" s="572"/>
      <c r="I1146" s="572"/>
      <c r="J1146" s="572"/>
      <c r="K1146" s="572"/>
      <c r="L1146" s="573"/>
      <c r="M1146" s="580"/>
      <c r="N1146" s="580"/>
      <c r="O1146" s="580"/>
      <c r="P1146" s="580"/>
      <c r="Q1146" s="580"/>
      <c r="R1146" s="577"/>
      <c r="S1146" s="578"/>
      <c r="T1146" s="578"/>
      <c r="U1146" s="578"/>
      <c r="V1146" s="579"/>
      <c r="W1146" s="74"/>
      <c r="X1146" s="4"/>
      <c r="Y1146" s="5"/>
    </row>
    <row r="1147" spans="2:25" ht="33.950000000000003" customHeight="1">
      <c r="B1147" s="445">
        <f t="shared" si="17"/>
        <v>1095</v>
      </c>
      <c r="C1147" s="571"/>
      <c r="D1147" s="572"/>
      <c r="E1147" s="572"/>
      <c r="F1147" s="572"/>
      <c r="G1147" s="572"/>
      <c r="H1147" s="572"/>
      <c r="I1147" s="572"/>
      <c r="J1147" s="572"/>
      <c r="K1147" s="572"/>
      <c r="L1147" s="573"/>
      <c r="M1147" s="580"/>
      <c r="N1147" s="580"/>
      <c r="O1147" s="580"/>
      <c r="P1147" s="580"/>
      <c r="Q1147" s="580"/>
      <c r="R1147" s="577"/>
      <c r="S1147" s="578"/>
      <c r="T1147" s="578"/>
      <c r="U1147" s="578"/>
      <c r="V1147" s="579"/>
      <c r="W1147" s="74"/>
      <c r="X1147" s="4"/>
      <c r="Y1147" s="5"/>
    </row>
    <row r="1148" spans="2:25" ht="33.950000000000003" customHeight="1">
      <c r="B1148" s="445">
        <f t="shared" si="17"/>
        <v>1096</v>
      </c>
      <c r="C1148" s="571"/>
      <c r="D1148" s="572"/>
      <c r="E1148" s="572"/>
      <c r="F1148" s="572"/>
      <c r="G1148" s="572"/>
      <c r="H1148" s="572"/>
      <c r="I1148" s="572"/>
      <c r="J1148" s="572"/>
      <c r="K1148" s="572"/>
      <c r="L1148" s="573"/>
      <c r="M1148" s="580"/>
      <c r="N1148" s="580"/>
      <c r="O1148" s="580"/>
      <c r="P1148" s="580"/>
      <c r="Q1148" s="580"/>
      <c r="R1148" s="577"/>
      <c r="S1148" s="578"/>
      <c r="T1148" s="578"/>
      <c r="U1148" s="578"/>
      <c r="V1148" s="579"/>
      <c r="W1148" s="74"/>
      <c r="X1148" s="4"/>
      <c r="Y1148" s="5"/>
    </row>
    <row r="1149" spans="2:25" ht="33.950000000000003" customHeight="1">
      <c r="B1149" s="445">
        <f t="shared" si="17"/>
        <v>1097</v>
      </c>
      <c r="C1149" s="571"/>
      <c r="D1149" s="572"/>
      <c r="E1149" s="572"/>
      <c r="F1149" s="572"/>
      <c r="G1149" s="572"/>
      <c r="H1149" s="572"/>
      <c r="I1149" s="572"/>
      <c r="J1149" s="572"/>
      <c r="K1149" s="572"/>
      <c r="L1149" s="573"/>
      <c r="M1149" s="580"/>
      <c r="N1149" s="580"/>
      <c r="O1149" s="580"/>
      <c r="P1149" s="580"/>
      <c r="Q1149" s="580"/>
      <c r="R1149" s="577"/>
      <c r="S1149" s="578"/>
      <c r="T1149" s="578"/>
      <c r="U1149" s="578"/>
      <c r="V1149" s="579"/>
      <c r="W1149" s="74"/>
      <c r="X1149" s="4"/>
      <c r="Y1149" s="5"/>
    </row>
    <row r="1150" spans="2:25" ht="33.950000000000003" customHeight="1">
      <c r="B1150" s="445">
        <f t="shared" si="17"/>
        <v>1098</v>
      </c>
      <c r="C1150" s="571"/>
      <c r="D1150" s="572"/>
      <c r="E1150" s="572"/>
      <c r="F1150" s="572"/>
      <c r="G1150" s="572"/>
      <c r="H1150" s="572"/>
      <c r="I1150" s="572"/>
      <c r="J1150" s="572"/>
      <c r="K1150" s="572"/>
      <c r="L1150" s="573"/>
      <c r="M1150" s="580"/>
      <c r="N1150" s="580"/>
      <c r="O1150" s="580"/>
      <c r="P1150" s="580"/>
      <c r="Q1150" s="580"/>
      <c r="R1150" s="577"/>
      <c r="S1150" s="578"/>
      <c r="T1150" s="578"/>
      <c r="U1150" s="578"/>
      <c r="V1150" s="579"/>
      <c r="W1150" s="74"/>
      <c r="X1150" s="4"/>
      <c r="Y1150" s="5"/>
    </row>
    <row r="1151" spans="2:25" ht="33.950000000000003" customHeight="1">
      <c r="B1151" s="445">
        <f t="shared" si="17"/>
        <v>1099</v>
      </c>
      <c r="C1151" s="571"/>
      <c r="D1151" s="572"/>
      <c r="E1151" s="572"/>
      <c r="F1151" s="572"/>
      <c r="G1151" s="572"/>
      <c r="H1151" s="572"/>
      <c r="I1151" s="572"/>
      <c r="J1151" s="572"/>
      <c r="K1151" s="572"/>
      <c r="L1151" s="573"/>
      <c r="M1151" s="580"/>
      <c r="N1151" s="580"/>
      <c r="O1151" s="580"/>
      <c r="P1151" s="580"/>
      <c r="Q1151" s="580"/>
      <c r="R1151" s="577"/>
      <c r="S1151" s="578"/>
      <c r="T1151" s="578"/>
      <c r="U1151" s="578"/>
      <c r="V1151" s="579"/>
      <c r="W1151" s="74"/>
      <c r="X1151" s="4"/>
      <c r="Y1151" s="5"/>
    </row>
    <row r="1152" spans="2:25" ht="33.950000000000003" customHeight="1">
      <c r="B1152" s="445">
        <f t="shared" si="17"/>
        <v>1100</v>
      </c>
      <c r="C1152" s="571"/>
      <c r="D1152" s="572"/>
      <c r="E1152" s="572"/>
      <c r="F1152" s="572"/>
      <c r="G1152" s="572"/>
      <c r="H1152" s="572"/>
      <c r="I1152" s="572"/>
      <c r="J1152" s="572"/>
      <c r="K1152" s="572"/>
      <c r="L1152" s="573"/>
      <c r="M1152" s="580"/>
      <c r="N1152" s="580"/>
      <c r="O1152" s="580"/>
      <c r="P1152" s="580"/>
      <c r="Q1152" s="580"/>
      <c r="R1152" s="577"/>
      <c r="S1152" s="578"/>
      <c r="T1152" s="578"/>
      <c r="U1152" s="578"/>
      <c r="V1152" s="579"/>
      <c r="W1152" s="74"/>
      <c r="X1152" s="4"/>
      <c r="Y1152" s="5"/>
    </row>
    <row r="1153" spans="2:25" ht="33.950000000000003" customHeight="1">
      <c r="B1153" s="445">
        <f t="shared" si="17"/>
        <v>1101</v>
      </c>
      <c r="C1153" s="571"/>
      <c r="D1153" s="572"/>
      <c r="E1153" s="572"/>
      <c r="F1153" s="572"/>
      <c r="G1153" s="572"/>
      <c r="H1153" s="572"/>
      <c r="I1153" s="572"/>
      <c r="J1153" s="572"/>
      <c r="K1153" s="572"/>
      <c r="L1153" s="573"/>
      <c r="M1153" s="580"/>
      <c r="N1153" s="580"/>
      <c r="O1153" s="580"/>
      <c r="P1153" s="580"/>
      <c r="Q1153" s="580"/>
      <c r="R1153" s="577"/>
      <c r="S1153" s="578"/>
      <c r="T1153" s="578"/>
      <c r="U1153" s="578"/>
      <c r="V1153" s="579"/>
      <c r="W1153" s="74"/>
      <c r="X1153" s="4"/>
      <c r="Y1153" s="5"/>
    </row>
    <row r="1154" spans="2:25" ht="33.950000000000003" customHeight="1">
      <c r="B1154" s="445">
        <f t="shared" si="17"/>
        <v>1102</v>
      </c>
      <c r="C1154" s="571"/>
      <c r="D1154" s="572"/>
      <c r="E1154" s="572"/>
      <c r="F1154" s="572"/>
      <c r="G1154" s="572"/>
      <c r="H1154" s="572"/>
      <c r="I1154" s="572"/>
      <c r="J1154" s="572"/>
      <c r="K1154" s="572"/>
      <c r="L1154" s="573"/>
      <c r="M1154" s="580"/>
      <c r="N1154" s="580"/>
      <c r="O1154" s="580"/>
      <c r="P1154" s="580"/>
      <c r="Q1154" s="580"/>
      <c r="R1154" s="577"/>
      <c r="S1154" s="578"/>
      <c r="T1154" s="578"/>
      <c r="U1154" s="578"/>
      <c r="V1154" s="579"/>
      <c r="W1154" s="74"/>
      <c r="X1154" s="4"/>
      <c r="Y1154" s="5"/>
    </row>
    <row r="1155" spans="2:25" ht="33.950000000000003" customHeight="1">
      <c r="B1155" s="445">
        <f t="shared" si="17"/>
        <v>1103</v>
      </c>
      <c r="C1155" s="571"/>
      <c r="D1155" s="572"/>
      <c r="E1155" s="572"/>
      <c r="F1155" s="572"/>
      <c r="G1155" s="572"/>
      <c r="H1155" s="572"/>
      <c r="I1155" s="572"/>
      <c r="J1155" s="572"/>
      <c r="K1155" s="572"/>
      <c r="L1155" s="573"/>
      <c r="M1155" s="580"/>
      <c r="N1155" s="580"/>
      <c r="O1155" s="580"/>
      <c r="P1155" s="580"/>
      <c r="Q1155" s="580"/>
      <c r="R1155" s="577"/>
      <c r="S1155" s="578"/>
      <c r="T1155" s="578"/>
      <c r="U1155" s="578"/>
      <c r="V1155" s="579"/>
      <c r="W1155" s="74"/>
      <c r="X1155" s="4"/>
      <c r="Y1155" s="5"/>
    </row>
    <row r="1156" spans="2:25" ht="33.950000000000003" customHeight="1">
      <c r="B1156" s="445">
        <f t="shared" si="17"/>
        <v>1104</v>
      </c>
      <c r="C1156" s="571"/>
      <c r="D1156" s="572"/>
      <c r="E1156" s="572"/>
      <c r="F1156" s="572"/>
      <c r="G1156" s="572"/>
      <c r="H1156" s="572"/>
      <c r="I1156" s="572"/>
      <c r="J1156" s="572"/>
      <c r="K1156" s="572"/>
      <c r="L1156" s="573"/>
      <c r="M1156" s="580"/>
      <c r="N1156" s="580"/>
      <c r="O1156" s="580"/>
      <c r="P1156" s="580"/>
      <c r="Q1156" s="580"/>
      <c r="R1156" s="577"/>
      <c r="S1156" s="578"/>
      <c r="T1156" s="578"/>
      <c r="U1156" s="578"/>
      <c r="V1156" s="579"/>
      <c r="W1156" s="74"/>
      <c r="X1156" s="4"/>
      <c r="Y1156" s="5"/>
    </row>
    <row r="1157" spans="2:25" ht="33.950000000000003" customHeight="1">
      <c r="B1157" s="445">
        <f t="shared" si="17"/>
        <v>1105</v>
      </c>
      <c r="C1157" s="571"/>
      <c r="D1157" s="572"/>
      <c r="E1157" s="572"/>
      <c r="F1157" s="572"/>
      <c r="G1157" s="572"/>
      <c r="H1157" s="572"/>
      <c r="I1157" s="572"/>
      <c r="J1157" s="572"/>
      <c r="K1157" s="572"/>
      <c r="L1157" s="573"/>
      <c r="M1157" s="580"/>
      <c r="N1157" s="580"/>
      <c r="O1157" s="580"/>
      <c r="P1157" s="580"/>
      <c r="Q1157" s="580"/>
      <c r="R1157" s="577"/>
      <c r="S1157" s="578"/>
      <c r="T1157" s="578"/>
      <c r="U1157" s="578"/>
      <c r="V1157" s="579"/>
      <c r="W1157" s="74"/>
      <c r="X1157" s="4"/>
      <c r="Y1157" s="5"/>
    </row>
    <row r="1158" spans="2:25" ht="33.950000000000003" customHeight="1">
      <c r="B1158" s="445">
        <f t="shared" si="17"/>
        <v>1106</v>
      </c>
      <c r="C1158" s="571"/>
      <c r="D1158" s="572"/>
      <c r="E1158" s="572"/>
      <c r="F1158" s="572"/>
      <c r="G1158" s="572"/>
      <c r="H1158" s="572"/>
      <c r="I1158" s="572"/>
      <c r="J1158" s="572"/>
      <c r="K1158" s="572"/>
      <c r="L1158" s="573"/>
      <c r="M1158" s="580"/>
      <c r="N1158" s="580"/>
      <c r="O1158" s="580"/>
      <c r="P1158" s="580"/>
      <c r="Q1158" s="580"/>
      <c r="R1158" s="577"/>
      <c r="S1158" s="578"/>
      <c r="T1158" s="578"/>
      <c r="U1158" s="578"/>
      <c r="V1158" s="579"/>
      <c r="W1158" s="74"/>
      <c r="X1158" s="4"/>
      <c r="Y1158" s="5"/>
    </row>
    <row r="1159" spans="2:25" ht="33.950000000000003" customHeight="1">
      <c r="B1159" s="445">
        <f t="shared" si="17"/>
        <v>1107</v>
      </c>
      <c r="C1159" s="571"/>
      <c r="D1159" s="572"/>
      <c r="E1159" s="572"/>
      <c r="F1159" s="572"/>
      <c r="G1159" s="572"/>
      <c r="H1159" s="572"/>
      <c r="I1159" s="572"/>
      <c r="J1159" s="572"/>
      <c r="K1159" s="572"/>
      <c r="L1159" s="573"/>
      <c r="M1159" s="580"/>
      <c r="N1159" s="580"/>
      <c r="O1159" s="580"/>
      <c r="P1159" s="580"/>
      <c r="Q1159" s="580"/>
      <c r="R1159" s="577"/>
      <c r="S1159" s="578"/>
      <c r="T1159" s="578"/>
      <c r="U1159" s="578"/>
      <c r="V1159" s="579"/>
      <c r="W1159" s="74"/>
      <c r="X1159" s="4"/>
      <c r="Y1159" s="5"/>
    </row>
    <row r="1160" spans="2:25" ht="33.950000000000003" customHeight="1">
      <c r="B1160" s="445">
        <f t="shared" si="17"/>
        <v>1108</v>
      </c>
      <c r="C1160" s="571"/>
      <c r="D1160" s="572"/>
      <c r="E1160" s="572"/>
      <c r="F1160" s="572"/>
      <c r="G1160" s="572"/>
      <c r="H1160" s="572"/>
      <c r="I1160" s="572"/>
      <c r="J1160" s="572"/>
      <c r="K1160" s="572"/>
      <c r="L1160" s="573"/>
      <c r="M1160" s="580"/>
      <c r="N1160" s="580"/>
      <c r="O1160" s="580"/>
      <c r="P1160" s="580"/>
      <c r="Q1160" s="580"/>
      <c r="R1160" s="577"/>
      <c r="S1160" s="578"/>
      <c r="T1160" s="578"/>
      <c r="U1160" s="578"/>
      <c r="V1160" s="579"/>
      <c r="W1160" s="74"/>
      <c r="X1160" s="4"/>
      <c r="Y1160" s="5"/>
    </row>
    <row r="1161" spans="2:25" ht="33.950000000000003" customHeight="1">
      <c r="B1161" s="445">
        <f t="shared" si="17"/>
        <v>1109</v>
      </c>
      <c r="C1161" s="571"/>
      <c r="D1161" s="572"/>
      <c r="E1161" s="572"/>
      <c r="F1161" s="572"/>
      <c r="G1161" s="572"/>
      <c r="H1161" s="572"/>
      <c r="I1161" s="572"/>
      <c r="J1161" s="572"/>
      <c r="K1161" s="572"/>
      <c r="L1161" s="573"/>
      <c r="M1161" s="580"/>
      <c r="N1161" s="580"/>
      <c r="O1161" s="580"/>
      <c r="P1161" s="580"/>
      <c r="Q1161" s="580"/>
      <c r="R1161" s="577"/>
      <c r="S1161" s="578"/>
      <c r="T1161" s="578"/>
      <c r="U1161" s="578"/>
      <c r="V1161" s="579"/>
      <c r="W1161" s="74"/>
      <c r="X1161" s="4"/>
      <c r="Y1161" s="5"/>
    </row>
    <row r="1162" spans="2:25" ht="33.950000000000003" customHeight="1">
      <c r="B1162" s="445">
        <f t="shared" si="17"/>
        <v>1110</v>
      </c>
      <c r="C1162" s="571"/>
      <c r="D1162" s="572"/>
      <c r="E1162" s="572"/>
      <c r="F1162" s="572"/>
      <c r="G1162" s="572"/>
      <c r="H1162" s="572"/>
      <c r="I1162" s="572"/>
      <c r="J1162" s="572"/>
      <c r="K1162" s="572"/>
      <c r="L1162" s="573"/>
      <c r="M1162" s="580"/>
      <c r="N1162" s="580"/>
      <c r="O1162" s="580"/>
      <c r="P1162" s="580"/>
      <c r="Q1162" s="580"/>
      <c r="R1162" s="577"/>
      <c r="S1162" s="578"/>
      <c r="T1162" s="578"/>
      <c r="U1162" s="578"/>
      <c r="V1162" s="579"/>
      <c r="W1162" s="74"/>
      <c r="X1162" s="4"/>
      <c r="Y1162" s="5"/>
    </row>
    <row r="1163" spans="2:25" ht="33.950000000000003" customHeight="1">
      <c r="B1163" s="445">
        <f t="shared" si="17"/>
        <v>1111</v>
      </c>
      <c r="C1163" s="571"/>
      <c r="D1163" s="572"/>
      <c r="E1163" s="572"/>
      <c r="F1163" s="572"/>
      <c r="G1163" s="572"/>
      <c r="H1163" s="572"/>
      <c r="I1163" s="572"/>
      <c r="J1163" s="572"/>
      <c r="K1163" s="572"/>
      <c r="L1163" s="573"/>
      <c r="M1163" s="580"/>
      <c r="N1163" s="580"/>
      <c r="O1163" s="580"/>
      <c r="P1163" s="580"/>
      <c r="Q1163" s="580"/>
      <c r="R1163" s="577"/>
      <c r="S1163" s="578"/>
      <c r="T1163" s="578"/>
      <c r="U1163" s="578"/>
      <c r="V1163" s="579"/>
      <c r="W1163" s="74"/>
      <c r="X1163" s="4"/>
      <c r="Y1163" s="5"/>
    </row>
    <row r="1164" spans="2:25" ht="33.950000000000003" customHeight="1">
      <c r="B1164" s="445">
        <f t="shared" si="17"/>
        <v>1112</v>
      </c>
      <c r="C1164" s="571"/>
      <c r="D1164" s="572"/>
      <c r="E1164" s="572"/>
      <c r="F1164" s="572"/>
      <c r="G1164" s="572"/>
      <c r="H1164" s="572"/>
      <c r="I1164" s="572"/>
      <c r="J1164" s="572"/>
      <c r="K1164" s="572"/>
      <c r="L1164" s="573"/>
      <c r="M1164" s="580"/>
      <c r="N1164" s="580"/>
      <c r="O1164" s="580"/>
      <c r="P1164" s="580"/>
      <c r="Q1164" s="580"/>
      <c r="R1164" s="577"/>
      <c r="S1164" s="578"/>
      <c r="T1164" s="578"/>
      <c r="U1164" s="578"/>
      <c r="V1164" s="579"/>
      <c r="W1164" s="74"/>
      <c r="X1164" s="4"/>
      <c r="Y1164" s="5"/>
    </row>
    <row r="1165" spans="2:25" ht="33.950000000000003" customHeight="1">
      <c r="B1165" s="445">
        <f t="shared" si="17"/>
        <v>1113</v>
      </c>
      <c r="C1165" s="571"/>
      <c r="D1165" s="572"/>
      <c r="E1165" s="572"/>
      <c r="F1165" s="572"/>
      <c r="G1165" s="572"/>
      <c r="H1165" s="572"/>
      <c r="I1165" s="572"/>
      <c r="J1165" s="572"/>
      <c r="K1165" s="572"/>
      <c r="L1165" s="573"/>
      <c r="M1165" s="580"/>
      <c r="N1165" s="580"/>
      <c r="O1165" s="580"/>
      <c r="P1165" s="580"/>
      <c r="Q1165" s="580"/>
      <c r="R1165" s="577"/>
      <c r="S1165" s="578"/>
      <c r="T1165" s="578"/>
      <c r="U1165" s="578"/>
      <c r="V1165" s="579"/>
      <c r="W1165" s="74"/>
      <c r="X1165" s="4"/>
      <c r="Y1165" s="5"/>
    </row>
    <row r="1166" spans="2:25" ht="33.950000000000003" customHeight="1">
      <c r="B1166" s="445">
        <f t="shared" si="17"/>
        <v>1114</v>
      </c>
      <c r="C1166" s="571"/>
      <c r="D1166" s="572"/>
      <c r="E1166" s="572"/>
      <c r="F1166" s="572"/>
      <c r="G1166" s="572"/>
      <c r="H1166" s="572"/>
      <c r="I1166" s="572"/>
      <c r="J1166" s="572"/>
      <c r="K1166" s="572"/>
      <c r="L1166" s="573"/>
      <c r="M1166" s="580"/>
      <c r="N1166" s="580"/>
      <c r="O1166" s="580"/>
      <c r="P1166" s="580"/>
      <c r="Q1166" s="580"/>
      <c r="R1166" s="577"/>
      <c r="S1166" s="578"/>
      <c r="T1166" s="578"/>
      <c r="U1166" s="578"/>
      <c r="V1166" s="579"/>
      <c r="W1166" s="74"/>
      <c r="X1166" s="4"/>
      <c r="Y1166" s="5"/>
    </row>
    <row r="1167" spans="2:25" ht="33.950000000000003" customHeight="1">
      <c r="B1167" s="445">
        <f t="shared" si="17"/>
        <v>1115</v>
      </c>
      <c r="C1167" s="571"/>
      <c r="D1167" s="572"/>
      <c r="E1167" s="572"/>
      <c r="F1167" s="572"/>
      <c r="G1167" s="572"/>
      <c r="H1167" s="572"/>
      <c r="I1167" s="572"/>
      <c r="J1167" s="572"/>
      <c r="K1167" s="572"/>
      <c r="L1167" s="573"/>
      <c r="M1167" s="580"/>
      <c r="N1167" s="580"/>
      <c r="O1167" s="580"/>
      <c r="P1167" s="580"/>
      <c r="Q1167" s="580"/>
      <c r="R1167" s="577"/>
      <c r="S1167" s="578"/>
      <c r="T1167" s="578"/>
      <c r="U1167" s="578"/>
      <c r="V1167" s="579"/>
      <c r="W1167" s="74"/>
      <c r="X1167" s="4"/>
      <c r="Y1167" s="5"/>
    </row>
    <row r="1168" spans="2:25" ht="33.950000000000003" customHeight="1">
      <c r="B1168" s="445">
        <f t="shared" si="17"/>
        <v>1116</v>
      </c>
      <c r="C1168" s="571"/>
      <c r="D1168" s="572"/>
      <c r="E1168" s="572"/>
      <c r="F1168" s="572"/>
      <c r="G1168" s="572"/>
      <c r="H1168" s="572"/>
      <c r="I1168" s="572"/>
      <c r="J1168" s="572"/>
      <c r="K1168" s="572"/>
      <c r="L1168" s="573"/>
      <c r="M1168" s="580"/>
      <c r="N1168" s="580"/>
      <c r="O1168" s="580"/>
      <c r="P1168" s="580"/>
      <c r="Q1168" s="580"/>
      <c r="R1168" s="577"/>
      <c r="S1168" s="578"/>
      <c r="T1168" s="578"/>
      <c r="U1168" s="578"/>
      <c r="V1168" s="579"/>
      <c r="W1168" s="74"/>
      <c r="X1168" s="4"/>
      <c r="Y1168" s="5"/>
    </row>
    <row r="1169" spans="2:25" ht="33.950000000000003" customHeight="1">
      <c r="B1169" s="445">
        <f t="shared" si="17"/>
        <v>1117</v>
      </c>
      <c r="C1169" s="571"/>
      <c r="D1169" s="572"/>
      <c r="E1169" s="572"/>
      <c r="F1169" s="572"/>
      <c r="G1169" s="572"/>
      <c r="H1169" s="572"/>
      <c r="I1169" s="572"/>
      <c r="J1169" s="572"/>
      <c r="K1169" s="572"/>
      <c r="L1169" s="573"/>
      <c r="M1169" s="580"/>
      <c r="N1169" s="580"/>
      <c r="O1169" s="580"/>
      <c r="P1169" s="580"/>
      <c r="Q1169" s="580"/>
      <c r="R1169" s="577"/>
      <c r="S1169" s="578"/>
      <c r="T1169" s="578"/>
      <c r="U1169" s="578"/>
      <c r="V1169" s="579"/>
      <c r="W1169" s="74"/>
      <c r="X1169" s="4"/>
      <c r="Y1169" s="5"/>
    </row>
    <row r="1170" spans="2:25" ht="33.950000000000003" customHeight="1">
      <c r="B1170" s="445">
        <f t="shared" si="17"/>
        <v>1118</v>
      </c>
      <c r="C1170" s="571"/>
      <c r="D1170" s="572"/>
      <c r="E1170" s="572"/>
      <c r="F1170" s="572"/>
      <c r="G1170" s="572"/>
      <c r="H1170" s="572"/>
      <c r="I1170" s="572"/>
      <c r="J1170" s="572"/>
      <c r="K1170" s="572"/>
      <c r="L1170" s="573"/>
      <c r="M1170" s="580"/>
      <c r="N1170" s="580"/>
      <c r="O1170" s="580"/>
      <c r="P1170" s="580"/>
      <c r="Q1170" s="580"/>
      <c r="R1170" s="577"/>
      <c r="S1170" s="578"/>
      <c r="T1170" s="578"/>
      <c r="U1170" s="578"/>
      <c r="V1170" s="579"/>
      <c r="W1170" s="74"/>
      <c r="X1170" s="4"/>
      <c r="Y1170" s="5"/>
    </row>
    <row r="1171" spans="2:25" ht="33.950000000000003" customHeight="1">
      <c r="B1171" s="445">
        <f t="shared" si="17"/>
        <v>1119</v>
      </c>
      <c r="C1171" s="571"/>
      <c r="D1171" s="572"/>
      <c r="E1171" s="572"/>
      <c r="F1171" s="572"/>
      <c r="G1171" s="572"/>
      <c r="H1171" s="572"/>
      <c r="I1171" s="572"/>
      <c r="J1171" s="572"/>
      <c r="K1171" s="572"/>
      <c r="L1171" s="573"/>
      <c r="M1171" s="580"/>
      <c r="N1171" s="580"/>
      <c r="O1171" s="580"/>
      <c r="P1171" s="580"/>
      <c r="Q1171" s="580"/>
      <c r="R1171" s="577"/>
      <c r="S1171" s="578"/>
      <c r="T1171" s="578"/>
      <c r="U1171" s="578"/>
      <c r="V1171" s="579"/>
      <c r="W1171" s="74"/>
      <c r="X1171" s="4"/>
      <c r="Y1171" s="5"/>
    </row>
    <row r="1172" spans="2:25" ht="33.950000000000003" customHeight="1">
      <c r="B1172" s="445">
        <f t="shared" si="17"/>
        <v>1120</v>
      </c>
      <c r="C1172" s="571"/>
      <c r="D1172" s="572"/>
      <c r="E1172" s="572"/>
      <c r="F1172" s="572"/>
      <c r="G1172" s="572"/>
      <c r="H1172" s="572"/>
      <c r="I1172" s="572"/>
      <c r="J1172" s="572"/>
      <c r="K1172" s="572"/>
      <c r="L1172" s="573"/>
      <c r="M1172" s="580"/>
      <c r="N1172" s="580"/>
      <c r="O1172" s="580"/>
      <c r="P1172" s="580"/>
      <c r="Q1172" s="580"/>
      <c r="R1172" s="577"/>
      <c r="S1172" s="578"/>
      <c r="T1172" s="578"/>
      <c r="U1172" s="578"/>
      <c r="V1172" s="579"/>
      <c r="W1172" s="74"/>
      <c r="X1172" s="4"/>
      <c r="Y1172" s="5"/>
    </row>
    <row r="1173" spans="2:25" ht="33.950000000000003" customHeight="1">
      <c r="B1173" s="445">
        <f t="shared" si="17"/>
        <v>1121</v>
      </c>
      <c r="C1173" s="571"/>
      <c r="D1173" s="572"/>
      <c r="E1173" s="572"/>
      <c r="F1173" s="572"/>
      <c r="G1173" s="572"/>
      <c r="H1173" s="572"/>
      <c r="I1173" s="572"/>
      <c r="J1173" s="572"/>
      <c r="K1173" s="572"/>
      <c r="L1173" s="573"/>
      <c r="M1173" s="580"/>
      <c r="N1173" s="580"/>
      <c r="O1173" s="580"/>
      <c r="P1173" s="580"/>
      <c r="Q1173" s="580"/>
      <c r="R1173" s="577"/>
      <c r="S1173" s="578"/>
      <c r="T1173" s="578"/>
      <c r="U1173" s="578"/>
      <c r="V1173" s="579"/>
      <c r="W1173" s="74"/>
      <c r="X1173" s="4"/>
      <c r="Y1173" s="5"/>
    </row>
    <row r="1174" spans="2:25" ht="33.950000000000003" customHeight="1">
      <c r="B1174" s="445">
        <f t="shared" si="17"/>
        <v>1122</v>
      </c>
      <c r="C1174" s="571"/>
      <c r="D1174" s="572"/>
      <c r="E1174" s="572"/>
      <c r="F1174" s="572"/>
      <c r="G1174" s="572"/>
      <c r="H1174" s="572"/>
      <c r="I1174" s="572"/>
      <c r="J1174" s="572"/>
      <c r="K1174" s="572"/>
      <c r="L1174" s="573"/>
      <c r="M1174" s="580"/>
      <c r="N1174" s="580"/>
      <c r="O1174" s="580"/>
      <c r="P1174" s="580"/>
      <c r="Q1174" s="580"/>
      <c r="R1174" s="577"/>
      <c r="S1174" s="578"/>
      <c r="T1174" s="578"/>
      <c r="U1174" s="578"/>
      <c r="V1174" s="579"/>
      <c r="W1174" s="74"/>
      <c r="X1174" s="4"/>
      <c r="Y1174" s="5"/>
    </row>
    <row r="1175" spans="2:25" ht="33.950000000000003" customHeight="1">
      <c r="B1175" s="445">
        <f t="shared" si="17"/>
        <v>1123</v>
      </c>
      <c r="C1175" s="571"/>
      <c r="D1175" s="572"/>
      <c r="E1175" s="572"/>
      <c r="F1175" s="572"/>
      <c r="G1175" s="572"/>
      <c r="H1175" s="572"/>
      <c r="I1175" s="572"/>
      <c r="J1175" s="572"/>
      <c r="K1175" s="572"/>
      <c r="L1175" s="573"/>
      <c r="M1175" s="580"/>
      <c r="N1175" s="580"/>
      <c r="O1175" s="580"/>
      <c r="P1175" s="580"/>
      <c r="Q1175" s="580"/>
      <c r="R1175" s="577"/>
      <c r="S1175" s="578"/>
      <c r="T1175" s="578"/>
      <c r="U1175" s="578"/>
      <c r="V1175" s="579"/>
      <c r="W1175" s="74"/>
      <c r="X1175" s="4"/>
      <c r="Y1175" s="5"/>
    </row>
    <row r="1176" spans="2:25" ht="33.950000000000003" customHeight="1">
      <c r="B1176" s="445">
        <f t="shared" si="17"/>
        <v>1124</v>
      </c>
      <c r="C1176" s="571"/>
      <c r="D1176" s="572"/>
      <c r="E1176" s="572"/>
      <c r="F1176" s="572"/>
      <c r="G1176" s="572"/>
      <c r="H1176" s="572"/>
      <c r="I1176" s="572"/>
      <c r="J1176" s="572"/>
      <c r="K1176" s="572"/>
      <c r="L1176" s="573"/>
      <c r="M1176" s="580"/>
      <c r="N1176" s="580"/>
      <c r="O1176" s="580"/>
      <c r="P1176" s="580"/>
      <c r="Q1176" s="580"/>
      <c r="R1176" s="577"/>
      <c r="S1176" s="578"/>
      <c r="T1176" s="578"/>
      <c r="U1176" s="578"/>
      <c r="V1176" s="579"/>
      <c r="W1176" s="74"/>
      <c r="X1176" s="4"/>
      <c r="Y1176" s="5"/>
    </row>
    <row r="1177" spans="2:25" ht="33.950000000000003" customHeight="1">
      <c r="B1177" s="445">
        <f t="shared" si="17"/>
        <v>1125</v>
      </c>
      <c r="C1177" s="571"/>
      <c r="D1177" s="572"/>
      <c r="E1177" s="572"/>
      <c r="F1177" s="572"/>
      <c r="G1177" s="572"/>
      <c r="H1177" s="572"/>
      <c r="I1177" s="572"/>
      <c r="J1177" s="572"/>
      <c r="K1177" s="572"/>
      <c r="L1177" s="573"/>
      <c r="M1177" s="580"/>
      <c r="N1177" s="580"/>
      <c r="O1177" s="580"/>
      <c r="P1177" s="580"/>
      <c r="Q1177" s="580"/>
      <c r="R1177" s="577"/>
      <c r="S1177" s="578"/>
      <c r="T1177" s="578"/>
      <c r="U1177" s="578"/>
      <c r="V1177" s="579"/>
      <c r="W1177" s="74"/>
      <c r="X1177" s="4"/>
      <c r="Y1177" s="5"/>
    </row>
    <row r="1178" spans="2:25" ht="33.950000000000003" customHeight="1">
      <c r="B1178" s="445">
        <f t="shared" si="17"/>
        <v>1126</v>
      </c>
      <c r="C1178" s="571"/>
      <c r="D1178" s="572"/>
      <c r="E1178" s="572"/>
      <c r="F1178" s="572"/>
      <c r="G1178" s="572"/>
      <c r="H1178" s="572"/>
      <c r="I1178" s="572"/>
      <c r="J1178" s="572"/>
      <c r="K1178" s="572"/>
      <c r="L1178" s="573"/>
      <c r="M1178" s="580"/>
      <c r="N1178" s="580"/>
      <c r="O1178" s="580"/>
      <c r="P1178" s="580"/>
      <c r="Q1178" s="580"/>
      <c r="R1178" s="577"/>
      <c r="S1178" s="578"/>
      <c r="T1178" s="578"/>
      <c r="U1178" s="578"/>
      <c r="V1178" s="579"/>
      <c r="W1178" s="74"/>
      <c r="X1178" s="4"/>
      <c r="Y1178" s="5"/>
    </row>
    <row r="1179" spans="2:25" ht="33.950000000000003" customHeight="1">
      <c r="B1179" s="445">
        <f t="shared" si="17"/>
        <v>1127</v>
      </c>
      <c r="C1179" s="571"/>
      <c r="D1179" s="572"/>
      <c r="E1179" s="572"/>
      <c r="F1179" s="572"/>
      <c r="G1179" s="572"/>
      <c r="H1179" s="572"/>
      <c r="I1179" s="572"/>
      <c r="J1179" s="572"/>
      <c r="K1179" s="572"/>
      <c r="L1179" s="573"/>
      <c r="M1179" s="580"/>
      <c r="N1179" s="580"/>
      <c r="O1179" s="580"/>
      <c r="P1179" s="580"/>
      <c r="Q1179" s="580"/>
      <c r="R1179" s="577"/>
      <c r="S1179" s="578"/>
      <c r="T1179" s="578"/>
      <c r="U1179" s="578"/>
      <c r="V1179" s="579"/>
      <c r="W1179" s="74"/>
      <c r="X1179" s="4"/>
      <c r="Y1179" s="5"/>
    </row>
    <row r="1180" spans="2:25" ht="33.950000000000003" customHeight="1">
      <c r="B1180" s="445">
        <f t="shared" si="17"/>
        <v>1128</v>
      </c>
      <c r="C1180" s="571"/>
      <c r="D1180" s="572"/>
      <c r="E1180" s="572"/>
      <c r="F1180" s="572"/>
      <c r="G1180" s="572"/>
      <c r="H1180" s="572"/>
      <c r="I1180" s="572"/>
      <c r="J1180" s="572"/>
      <c r="K1180" s="572"/>
      <c r="L1180" s="573"/>
      <c r="M1180" s="580"/>
      <c r="N1180" s="580"/>
      <c r="O1180" s="580"/>
      <c r="P1180" s="580"/>
      <c r="Q1180" s="580"/>
      <c r="R1180" s="577"/>
      <c r="S1180" s="578"/>
      <c r="T1180" s="578"/>
      <c r="U1180" s="578"/>
      <c r="V1180" s="579"/>
      <c r="W1180" s="74"/>
      <c r="X1180" s="4"/>
      <c r="Y1180" s="5"/>
    </row>
    <row r="1181" spans="2:25" ht="33.950000000000003" customHeight="1">
      <c r="B1181" s="445">
        <f t="shared" si="17"/>
        <v>1129</v>
      </c>
      <c r="C1181" s="571"/>
      <c r="D1181" s="572"/>
      <c r="E1181" s="572"/>
      <c r="F1181" s="572"/>
      <c r="G1181" s="572"/>
      <c r="H1181" s="572"/>
      <c r="I1181" s="572"/>
      <c r="J1181" s="572"/>
      <c r="K1181" s="572"/>
      <c r="L1181" s="573"/>
      <c r="M1181" s="580"/>
      <c r="N1181" s="580"/>
      <c r="O1181" s="580"/>
      <c r="P1181" s="580"/>
      <c r="Q1181" s="580"/>
      <c r="R1181" s="577"/>
      <c r="S1181" s="578"/>
      <c r="T1181" s="578"/>
      <c r="U1181" s="578"/>
      <c r="V1181" s="579"/>
      <c r="W1181" s="74"/>
      <c r="X1181" s="4"/>
      <c r="Y1181" s="5"/>
    </row>
    <row r="1182" spans="2:25" ht="33.950000000000003" customHeight="1">
      <c r="B1182" s="445">
        <f t="shared" si="17"/>
        <v>1130</v>
      </c>
      <c r="C1182" s="571"/>
      <c r="D1182" s="572"/>
      <c r="E1182" s="572"/>
      <c r="F1182" s="572"/>
      <c r="G1182" s="572"/>
      <c r="H1182" s="572"/>
      <c r="I1182" s="572"/>
      <c r="J1182" s="572"/>
      <c r="K1182" s="572"/>
      <c r="L1182" s="573"/>
      <c r="M1182" s="580"/>
      <c r="N1182" s="580"/>
      <c r="O1182" s="580"/>
      <c r="P1182" s="580"/>
      <c r="Q1182" s="580"/>
      <c r="R1182" s="577"/>
      <c r="S1182" s="578"/>
      <c r="T1182" s="578"/>
      <c r="U1182" s="578"/>
      <c r="V1182" s="579"/>
      <c r="W1182" s="74"/>
      <c r="X1182" s="4"/>
      <c r="Y1182" s="5"/>
    </row>
    <row r="1183" spans="2:25" ht="33.950000000000003" customHeight="1">
      <c r="B1183" s="445">
        <f t="shared" si="17"/>
        <v>1131</v>
      </c>
      <c r="C1183" s="571"/>
      <c r="D1183" s="572"/>
      <c r="E1183" s="572"/>
      <c r="F1183" s="572"/>
      <c r="G1183" s="572"/>
      <c r="H1183" s="572"/>
      <c r="I1183" s="572"/>
      <c r="J1183" s="572"/>
      <c r="K1183" s="572"/>
      <c r="L1183" s="573"/>
      <c r="M1183" s="580"/>
      <c r="N1183" s="580"/>
      <c r="O1183" s="580"/>
      <c r="P1183" s="580"/>
      <c r="Q1183" s="580"/>
      <c r="R1183" s="577"/>
      <c r="S1183" s="578"/>
      <c r="T1183" s="578"/>
      <c r="U1183" s="578"/>
      <c r="V1183" s="579"/>
      <c r="W1183" s="74"/>
      <c r="X1183" s="4"/>
      <c r="Y1183" s="5"/>
    </row>
    <row r="1184" spans="2:25" ht="33.950000000000003" customHeight="1">
      <c r="B1184" s="445">
        <f t="shared" si="17"/>
        <v>1132</v>
      </c>
      <c r="C1184" s="571"/>
      <c r="D1184" s="572"/>
      <c r="E1184" s="572"/>
      <c r="F1184" s="572"/>
      <c r="G1184" s="572"/>
      <c r="H1184" s="572"/>
      <c r="I1184" s="572"/>
      <c r="J1184" s="572"/>
      <c r="K1184" s="572"/>
      <c r="L1184" s="573"/>
      <c r="M1184" s="580"/>
      <c r="N1184" s="580"/>
      <c r="O1184" s="580"/>
      <c r="P1184" s="580"/>
      <c r="Q1184" s="580"/>
      <c r="R1184" s="577"/>
      <c r="S1184" s="578"/>
      <c r="T1184" s="578"/>
      <c r="U1184" s="578"/>
      <c r="V1184" s="579"/>
      <c r="W1184" s="74"/>
      <c r="X1184" s="4"/>
      <c r="Y1184" s="5"/>
    </row>
    <row r="1185" spans="2:25" ht="33.950000000000003" customHeight="1">
      <c r="B1185" s="445">
        <f t="shared" si="17"/>
        <v>1133</v>
      </c>
      <c r="C1185" s="571"/>
      <c r="D1185" s="572"/>
      <c r="E1185" s="572"/>
      <c r="F1185" s="572"/>
      <c r="G1185" s="572"/>
      <c r="H1185" s="572"/>
      <c r="I1185" s="572"/>
      <c r="J1185" s="572"/>
      <c r="K1185" s="572"/>
      <c r="L1185" s="573"/>
      <c r="M1185" s="580"/>
      <c r="N1185" s="580"/>
      <c r="O1185" s="580"/>
      <c r="P1185" s="580"/>
      <c r="Q1185" s="580"/>
      <c r="R1185" s="577"/>
      <c r="S1185" s="578"/>
      <c r="T1185" s="578"/>
      <c r="U1185" s="578"/>
      <c r="V1185" s="579"/>
      <c r="W1185" s="74"/>
      <c r="X1185" s="4"/>
      <c r="Y1185" s="5"/>
    </row>
    <row r="1186" spans="2:25" ht="33.950000000000003" customHeight="1">
      <c r="B1186" s="445">
        <f t="shared" si="17"/>
        <v>1134</v>
      </c>
      <c r="C1186" s="571"/>
      <c r="D1186" s="572"/>
      <c r="E1186" s="572"/>
      <c r="F1186" s="572"/>
      <c r="G1186" s="572"/>
      <c r="H1186" s="572"/>
      <c r="I1186" s="572"/>
      <c r="J1186" s="572"/>
      <c r="K1186" s="572"/>
      <c r="L1186" s="573"/>
      <c r="M1186" s="580"/>
      <c r="N1186" s="580"/>
      <c r="O1186" s="580"/>
      <c r="P1186" s="580"/>
      <c r="Q1186" s="580"/>
      <c r="R1186" s="577"/>
      <c r="S1186" s="578"/>
      <c r="T1186" s="578"/>
      <c r="U1186" s="578"/>
      <c r="V1186" s="579"/>
      <c r="W1186" s="74"/>
      <c r="X1186" s="4"/>
      <c r="Y1186" s="5"/>
    </row>
    <row r="1187" spans="2:25" ht="33.950000000000003" customHeight="1">
      <c r="B1187" s="445">
        <f t="shared" si="17"/>
        <v>1135</v>
      </c>
      <c r="C1187" s="571"/>
      <c r="D1187" s="572"/>
      <c r="E1187" s="572"/>
      <c r="F1187" s="572"/>
      <c r="G1187" s="572"/>
      <c r="H1187" s="572"/>
      <c r="I1187" s="572"/>
      <c r="J1187" s="572"/>
      <c r="K1187" s="572"/>
      <c r="L1187" s="573"/>
      <c r="M1187" s="580"/>
      <c r="N1187" s="580"/>
      <c r="O1187" s="580"/>
      <c r="P1187" s="580"/>
      <c r="Q1187" s="580"/>
      <c r="R1187" s="577"/>
      <c r="S1187" s="578"/>
      <c r="T1187" s="578"/>
      <c r="U1187" s="578"/>
      <c r="V1187" s="579"/>
      <c r="W1187" s="74"/>
      <c r="X1187" s="4"/>
      <c r="Y1187" s="5"/>
    </row>
    <row r="1188" spans="2:25" ht="33.950000000000003" customHeight="1">
      <c r="B1188" s="445">
        <f t="shared" si="17"/>
        <v>1136</v>
      </c>
      <c r="C1188" s="571"/>
      <c r="D1188" s="572"/>
      <c r="E1188" s="572"/>
      <c r="F1188" s="572"/>
      <c r="G1188" s="572"/>
      <c r="H1188" s="572"/>
      <c r="I1188" s="572"/>
      <c r="J1188" s="572"/>
      <c r="K1188" s="572"/>
      <c r="L1188" s="573"/>
      <c r="M1188" s="580"/>
      <c r="N1188" s="580"/>
      <c r="O1188" s="580"/>
      <c r="P1188" s="580"/>
      <c r="Q1188" s="580"/>
      <c r="R1188" s="577"/>
      <c r="S1188" s="578"/>
      <c r="T1188" s="578"/>
      <c r="U1188" s="578"/>
      <c r="V1188" s="579"/>
      <c r="W1188" s="74"/>
      <c r="X1188" s="4"/>
      <c r="Y1188" s="5"/>
    </row>
    <row r="1189" spans="2:25" ht="33.950000000000003" customHeight="1">
      <c r="B1189" s="445">
        <f t="shared" si="17"/>
        <v>1137</v>
      </c>
      <c r="C1189" s="571"/>
      <c r="D1189" s="572"/>
      <c r="E1189" s="572"/>
      <c r="F1189" s="572"/>
      <c r="G1189" s="572"/>
      <c r="H1189" s="572"/>
      <c r="I1189" s="572"/>
      <c r="J1189" s="572"/>
      <c r="K1189" s="572"/>
      <c r="L1189" s="573"/>
      <c r="M1189" s="580"/>
      <c r="N1189" s="580"/>
      <c r="O1189" s="580"/>
      <c r="P1189" s="580"/>
      <c r="Q1189" s="580"/>
      <c r="R1189" s="577"/>
      <c r="S1189" s="578"/>
      <c r="T1189" s="578"/>
      <c r="U1189" s="578"/>
      <c r="V1189" s="579"/>
      <c r="W1189" s="74"/>
      <c r="X1189" s="4"/>
      <c r="Y1189" s="5"/>
    </row>
    <row r="1190" spans="2:25" ht="33.950000000000003" customHeight="1">
      <c r="B1190" s="445">
        <f t="shared" si="17"/>
        <v>1138</v>
      </c>
      <c r="C1190" s="571"/>
      <c r="D1190" s="572"/>
      <c r="E1190" s="572"/>
      <c r="F1190" s="572"/>
      <c r="G1190" s="572"/>
      <c r="H1190" s="572"/>
      <c r="I1190" s="572"/>
      <c r="J1190" s="572"/>
      <c r="K1190" s="572"/>
      <c r="L1190" s="573"/>
      <c r="M1190" s="580"/>
      <c r="N1190" s="580"/>
      <c r="O1190" s="580"/>
      <c r="P1190" s="580"/>
      <c r="Q1190" s="580"/>
      <c r="R1190" s="577"/>
      <c r="S1190" s="578"/>
      <c r="T1190" s="578"/>
      <c r="U1190" s="578"/>
      <c r="V1190" s="579"/>
      <c r="W1190" s="74"/>
      <c r="X1190" s="4"/>
      <c r="Y1190" s="5"/>
    </row>
    <row r="1191" spans="2:25" ht="33.950000000000003" customHeight="1">
      <c r="B1191" s="445">
        <f t="shared" si="17"/>
        <v>1139</v>
      </c>
      <c r="C1191" s="571"/>
      <c r="D1191" s="572"/>
      <c r="E1191" s="572"/>
      <c r="F1191" s="572"/>
      <c r="G1191" s="572"/>
      <c r="H1191" s="572"/>
      <c r="I1191" s="572"/>
      <c r="J1191" s="572"/>
      <c r="K1191" s="572"/>
      <c r="L1191" s="573"/>
      <c r="M1191" s="580"/>
      <c r="N1191" s="580"/>
      <c r="O1191" s="580"/>
      <c r="P1191" s="580"/>
      <c r="Q1191" s="580"/>
      <c r="R1191" s="577"/>
      <c r="S1191" s="578"/>
      <c r="T1191" s="578"/>
      <c r="U1191" s="578"/>
      <c r="V1191" s="579"/>
      <c r="W1191" s="74"/>
      <c r="X1191" s="4"/>
      <c r="Y1191" s="5"/>
    </row>
    <row r="1192" spans="2:25" ht="33.950000000000003" customHeight="1">
      <c r="B1192" s="445">
        <f t="shared" si="17"/>
        <v>1140</v>
      </c>
      <c r="C1192" s="571"/>
      <c r="D1192" s="572"/>
      <c r="E1192" s="572"/>
      <c r="F1192" s="572"/>
      <c r="G1192" s="572"/>
      <c r="H1192" s="572"/>
      <c r="I1192" s="572"/>
      <c r="J1192" s="572"/>
      <c r="K1192" s="572"/>
      <c r="L1192" s="573"/>
      <c r="M1192" s="580"/>
      <c r="N1192" s="580"/>
      <c r="O1192" s="580"/>
      <c r="P1192" s="580"/>
      <c r="Q1192" s="580"/>
      <c r="R1192" s="577"/>
      <c r="S1192" s="578"/>
      <c r="T1192" s="578"/>
      <c r="U1192" s="578"/>
      <c r="V1192" s="579"/>
      <c r="W1192" s="74"/>
      <c r="X1192" s="4"/>
      <c r="Y1192" s="5"/>
    </row>
    <row r="1193" spans="2:25" ht="33.950000000000003" customHeight="1">
      <c r="B1193" s="445">
        <f t="shared" si="17"/>
        <v>1141</v>
      </c>
      <c r="C1193" s="571"/>
      <c r="D1193" s="572"/>
      <c r="E1193" s="572"/>
      <c r="F1193" s="572"/>
      <c r="G1193" s="572"/>
      <c r="H1193" s="572"/>
      <c r="I1193" s="572"/>
      <c r="J1193" s="572"/>
      <c r="K1193" s="572"/>
      <c r="L1193" s="573"/>
      <c r="M1193" s="580"/>
      <c r="N1193" s="580"/>
      <c r="O1193" s="580"/>
      <c r="P1193" s="580"/>
      <c r="Q1193" s="580"/>
      <c r="R1193" s="577"/>
      <c r="S1193" s="578"/>
      <c r="T1193" s="578"/>
      <c r="U1193" s="578"/>
      <c r="V1193" s="579"/>
      <c r="W1193" s="74"/>
      <c r="X1193" s="4"/>
      <c r="Y1193" s="5"/>
    </row>
    <row r="1194" spans="2:25" ht="33.950000000000003" customHeight="1">
      <c r="B1194" s="445">
        <f t="shared" si="17"/>
        <v>1142</v>
      </c>
      <c r="C1194" s="571"/>
      <c r="D1194" s="572"/>
      <c r="E1194" s="572"/>
      <c r="F1194" s="572"/>
      <c r="G1194" s="572"/>
      <c r="H1194" s="572"/>
      <c r="I1194" s="572"/>
      <c r="J1194" s="572"/>
      <c r="K1194" s="572"/>
      <c r="L1194" s="573"/>
      <c r="M1194" s="580"/>
      <c r="N1194" s="580"/>
      <c r="O1194" s="580"/>
      <c r="P1194" s="580"/>
      <c r="Q1194" s="580"/>
      <c r="R1194" s="577"/>
      <c r="S1194" s="578"/>
      <c r="T1194" s="578"/>
      <c r="U1194" s="578"/>
      <c r="V1194" s="579"/>
      <c r="W1194" s="74"/>
      <c r="X1194" s="4"/>
      <c r="Y1194" s="5"/>
    </row>
    <row r="1195" spans="2:25" ht="33.950000000000003" customHeight="1">
      <c r="B1195" s="445">
        <f t="shared" si="17"/>
        <v>1143</v>
      </c>
      <c r="C1195" s="571"/>
      <c r="D1195" s="572"/>
      <c r="E1195" s="572"/>
      <c r="F1195" s="572"/>
      <c r="G1195" s="572"/>
      <c r="H1195" s="572"/>
      <c r="I1195" s="572"/>
      <c r="J1195" s="572"/>
      <c r="K1195" s="572"/>
      <c r="L1195" s="573"/>
      <c r="M1195" s="580"/>
      <c r="N1195" s="580"/>
      <c r="O1195" s="580"/>
      <c r="P1195" s="580"/>
      <c r="Q1195" s="580"/>
      <c r="R1195" s="577"/>
      <c r="S1195" s="578"/>
      <c r="T1195" s="578"/>
      <c r="U1195" s="578"/>
      <c r="V1195" s="579"/>
      <c r="W1195" s="74"/>
      <c r="X1195" s="4"/>
      <c r="Y1195" s="5"/>
    </row>
    <row r="1196" spans="2:25" ht="33.950000000000003" customHeight="1">
      <c r="B1196" s="445">
        <f t="shared" si="17"/>
        <v>1144</v>
      </c>
      <c r="C1196" s="571"/>
      <c r="D1196" s="572"/>
      <c r="E1196" s="572"/>
      <c r="F1196" s="572"/>
      <c r="G1196" s="572"/>
      <c r="H1196" s="572"/>
      <c r="I1196" s="572"/>
      <c r="J1196" s="572"/>
      <c r="K1196" s="572"/>
      <c r="L1196" s="573"/>
      <c r="M1196" s="580"/>
      <c r="N1196" s="580"/>
      <c r="O1196" s="580"/>
      <c r="P1196" s="580"/>
      <c r="Q1196" s="580"/>
      <c r="R1196" s="577"/>
      <c r="S1196" s="578"/>
      <c r="T1196" s="578"/>
      <c r="U1196" s="578"/>
      <c r="V1196" s="579"/>
      <c r="W1196" s="74"/>
      <c r="X1196" s="4"/>
      <c r="Y1196" s="5"/>
    </row>
    <row r="1197" spans="2:25" ht="33.950000000000003" customHeight="1">
      <c r="B1197" s="445">
        <f t="shared" si="17"/>
        <v>1145</v>
      </c>
      <c r="C1197" s="571"/>
      <c r="D1197" s="572"/>
      <c r="E1197" s="572"/>
      <c r="F1197" s="572"/>
      <c r="G1197" s="572"/>
      <c r="H1197" s="572"/>
      <c r="I1197" s="572"/>
      <c r="J1197" s="572"/>
      <c r="K1197" s="572"/>
      <c r="L1197" s="573"/>
      <c r="M1197" s="580"/>
      <c r="N1197" s="580"/>
      <c r="O1197" s="580"/>
      <c r="P1197" s="580"/>
      <c r="Q1197" s="580"/>
      <c r="R1197" s="577"/>
      <c r="S1197" s="578"/>
      <c r="T1197" s="578"/>
      <c r="U1197" s="578"/>
      <c r="V1197" s="579"/>
      <c r="W1197" s="74"/>
      <c r="X1197" s="4"/>
      <c r="Y1197" s="5"/>
    </row>
    <row r="1198" spans="2:25" ht="33.950000000000003" customHeight="1">
      <c r="B1198" s="445">
        <f t="shared" si="17"/>
        <v>1146</v>
      </c>
      <c r="C1198" s="571"/>
      <c r="D1198" s="572"/>
      <c r="E1198" s="572"/>
      <c r="F1198" s="572"/>
      <c r="G1198" s="572"/>
      <c r="H1198" s="572"/>
      <c r="I1198" s="572"/>
      <c r="J1198" s="572"/>
      <c r="K1198" s="572"/>
      <c r="L1198" s="573"/>
      <c r="M1198" s="580"/>
      <c r="N1198" s="580"/>
      <c r="O1198" s="580"/>
      <c r="P1198" s="580"/>
      <c r="Q1198" s="580"/>
      <c r="R1198" s="577"/>
      <c r="S1198" s="578"/>
      <c r="T1198" s="578"/>
      <c r="U1198" s="578"/>
      <c r="V1198" s="579"/>
      <c r="W1198" s="74"/>
      <c r="X1198" s="4"/>
      <c r="Y1198" s="5"/>
    </row>
    <row r="1199" spans="2:25" ht="33.950000000000003" customHeight="1">
      <c r="B1199" s="445">
        <f t="shared" si="17"/>
        <v>1147</v>
      </c>
      <c r="C1199" s="571"/>
      <c r="D1199" s="572"/>
      <c r="E1199" s="572"/>
      <c r="F1199" s="572"/>
      <c r="G1199" s="572"/>
      <c r="H1199" s="572"/>
      <c r="I1199" s="572"/>
      <c r="J1199" s="572"/>
      <c r="K1199" s="572"/>
      <c r="L1199" s="573"/>
      <c r="M1199" s="580"/>
      <c r="N1199" s="580"/>
      <c r="O1199" s="580"/>
      <c r="P1199" s="580"/>
      <c r="Q1199" s="580"/>
      <c r="R1199" s="577"/>
      <c r="S1199" s="578"/>
      <c r="T1199" s="578"/>
      <c r="U1199" s="578"/>
      <c r="V1199" s="579"/>
      <c r="W1199" s="74"/>
      <c r="X1199" s="4"/>
      <c r="Y1199" s="5"/>
    </row>
    <row r="1200" spans="2:25" ht="33.950000000000003" customHeight="1">
      <c r="B1200" s="445">
        <f t="shared" si="17"/>
        <v>1148</v>
      </c>
      <c r="C1200" s="571"/>
      <c r="D1200" s="572"/>
      <c r="E1200" s="572"/>
      <c r="F1200" s="572"/>
      <c r="G1200" s="572"/>
      <c r="H1200" s="572"/>
      <c r="I1200" s="572"/>
      <c r="J1200" s="572"/>
      <c r="K1200" s="572"/>
      <c r="L1200" s="573"/>
      <c r="M1200" s="580"/>
      <c r="N1200" s="580"/>
      <c r="O1200" s="580"/>
      <c r="P1200" s="580"/>
      <c r="Q1200" s="580"/>
      <c r="R1200" s="577"/>
      <c r="S1200" s="578"/>
      <c r="T1200" s="578"/>
      <c r="U1200" s="578"/>
      <c r="V1200" s="579"/>
      <c r="W1200" s="74"/>
      <c r="X1200" s="4"/>
      <c r="Y1200" s="5"/>
    </row>
    <row r="1201" spans="2:25" ht="33.950000000000003" customHeight="1">
      <c r="B1201" s="445">
        <f t="shared" si="17"/>
        <v>1149</v>
      </c>
      <c r="C1201" s="571"/>
      <c r="D1201" s="572"/>
      <c r="E1201" s="572"/>
      <c r="F1201" s="572"/>
      <c r="G1201" s="572"/>
      <c r="H1201" s="572"/>
      <c r="I1201" s="572"/>
      <c r="J1201" s="572"/>
      <c r="K1201" s="572"/>
      <c r="L1201" s="573"/>
      <c r="M1201" s="580"/>
      <c r="N1201" s="580"/>
      <c r="O1201" s="580"/>
      <c r="P1201" s="580"/>
      <c r="Q1201" s="580"/>
      <c r="R1201" s="577"/>
      <c r="S1201" s="578"/>
      <c r="T1201" s="578"/>
      <c r="U1201" s="578"/>
      <c r="V1201" s="579"/>
      <c r="W1201" s="74"/>
      <c r="X1201" s="4"/>
      <c r="Y1201" s="5"/>
    </row>
    <row r="1202" spans="2:25" ht="33.950000000000003" customHeight="1">
      <c r="B1202" s="445">
        <f t="shared" si="17"/>
        <v>1150</v>
      </c>
      <c r="C1202" s="571"/>
      <c r="D1202" s="572"/>
      <c r="E1202" s="572"/>
      <c r="F1202" s="572"/>
      <c r="G1202" s="572"/>
      <c r="H1202" s="572"/>
      <c r="I1202" s="572"/>
      <c r="J1202" s="572"/>
      <c r="K1202" s="572"/>
      <c r="L1202" s="573"/>
      <c r="M1202" s="580"/>
      <c r="N1202" s="580"/>
      <c r="O1202" s="580"/>
      <c r="P1202" s="580"/>
      <c r="Q1202" s="580"/>
      <c r="R1202" s="577"/>
      <c r="S1202" s="578"/>
      <c r="T1202" s="578"/>
      <c r="U1202" s="578"/>
      <c r="V1202" s="579"/>
      <c r="W1202" s="74"/>
      <c r="X1202" s="4"/>
      <c r="Y1202" s="5"/>
    </row>
    <row r="1203" spans="2:25" ht="33.950000000000003" customHeight="1">
      <c r="B1203" s="445">
        <f t="shared" si="17"/>
        <v>1151</v>
      </c>
      <c r="C1203" s="571"/>
      <c r="D1203" s="572"/>
      <c r="E1203" s="572"/>
      <c r="F1203" s="572"/>
      <c r="G1203" s="572"/>
      <c r="H1203" s="572"/>
      <c r="I1203" s="572"/>
      <c r="J1203" s="572"/>
      <c r="K1203" s="572"/>
      <c r="L1203" s="573"/>
      <c r="M1203" s="580"/>
      <c r="N1203" s="580"/>
      <c r="O1203" s="580"/>
      <c r="P1203" s="580"/>
      <c r="Q1203" s="580"/>
      <c r="R1203" s="577"/>
      <c r="S1203" s="578"/>
      <c r="T1203" s="578"/>
      <c r="U1203" s="578"/>
      <c r="V1203" s="579"/>
      <c r="W1203" s="74"/>
      <c r="X1203" s="4"/>
      <c r="Y1203" s="5"/>
    </row>
    <row r="1204" spans="2:25" ht="33.950000000000003" customHeight="1">
      <c r="B1204" s="445">
        <f t="shared" si="17"/>
        <v>1152</v>
      </c>
      <c r="C1204" s="571"/>
      <c r="D1204" s="572"/>
      <c r="E1204" s="572"/>
      <c r="F1204" s="572"/>
      <c r="G1204" s="572"/>
      <c r="H1204" s="572"/>
      <c r="I1204" s="572"/>
      <c r="J1204" s="572"/>
      <c r="K1204" s="572"/>
      <c r="L1204" s="573"/>
      <c r="M1204" s="580"/>
      <c r="N1204" s="580"/>
      <c r="O1204" s="580"/>
      <c r="P1204" s="580"/>
      <c r="Q1204" s="580"/>
      <c r="R1204" s="577"/>
      <c r="S1204" s="578"/>
      <c r="T1204" s="578"/>
      <c r="U1204" s="578"/>
      <c r="V1204" s="579"/>
      <c r="W1204" s="74"/>
      <c r="X1204" s="4"/>
      <c r="Y1204" s="5"/>
    </row>
    <row r="1205" spans="2:25" ht="33.950000000000003" customHeight="1">
      <c r="B1205" s="445">
        <f t="shared" si="17"/>
        <v>1153</v>
      </c>
      <c r="C1205" s="571"/>
      <c r="D1205" s="572"/>
      <c r="E1205" s="572"/>
      <c r="F1205" s="572"/>
      <c r="G1205" s="572"/>
      <c r="H1205" s="572"/>
      <c r="I1205" s="572"/>
      <c r="J1205" s="572"/>
      <c r="K1205" s="572"/>
      <c r="L1205" s="573"/>
      <c r="M1205" s="580"/>
      <c r="N1205" s="580"/>
      <c r="O1205" s="580"/>
      <c r="P1205" s="580"/>
      <c r="Q1205" s="580"/>
      <c r="R1205" s="577"/>
      <c r="S1205" s="578"/>
      <c r="T1205" s="578"/>
      <c r="U1205" s="578"/>
      <c r="V1205" s="579"/>
      <c r="W1205" s="74"/>
      <c r="X1205" s="4"/>
      <c r="Y1205" s="5"/>
    </row>
    <row r="1206" spans="2:25" ht="33.950000000000003" customHeight="1">
      <c r="B1206" s="445">
        <f t="shared" si="17"/>
        <v>1154</v>
      </c>
      <c r="C1206" s="571"/>
      <c r="D1206" s="572"/>
      <c r="E1206" s="572"/>
      <c r="F1206" s="572"/>
      <c r="G1206" s="572"/>
      <c r="H1206" s="572"/>
      <c r="I1206" s="572"/>
      <c r="J1206" s="572"/>
      <c r="K1206" s="572"/>
      <c r="L1206" s="573"/>
      <c r="M1206" s="580"/>
      <c r="N1206" s="580"/>
      <c r="O1206" s="580"/>
      <c r="P1206" s="580"/>
      <c r="Q1206" s="580"/>
      <c r="R1206" s="577"/>
      <c r="S1206" s="578"/>
      <c r="T1206" s="578"/>
      <c r="U1206" s="578"/>
      <c r="V1206" s="579"/>
      <c r="W1206" s="74"/>
      <c r="X1206" s="4"/>
      <c r="Y1206" s="5"/>
    </row>
    <row r="1207" spans="2:25" ht="33.950000000000003" customHeight="1">
      <c r="B1207" s="445">
        <f t="shared" ref="B1207:B1252" si="18">B1206+1</f>
        <v>1155</v>
      </c>
      <c r="C1207" s="571"/>
      <c r="D1207" s="572"/>
      <c r="E1207" s="572"/>
      <c r="F1207" s="572"/>
      <c r="G1207" s="572"/>
      <c r="H1207" s="572"/>
      <c r="I1207" s="572"/>
      <c r="J1207" s="572"/>
      <c r="K1207" s="572"/>
      <c r="L1207" s="573"/>
      <c r="M1207" s="580"/>
      <c r="N1207" s="580"/>
      <c r="O1207" s="580"/>
      <c r="P1207" s="580"/>
      <c r="Q1207" s="580"/>
      <c r="R1207" s="577"/>
      <c r="S1207" s="578"/>
      <c r="T1207" s="578"/>
      <c r="U1207" s="578"/>
      <c r="V1207" s="579"/>
      <c r="W1207" s="74"/>
      <c r="X1207" s="4"/>
      <c r="Y1207" s="5"/>
    </row>
    <row r="1208" spans="2:25" ht="33.950000000000003" customHeight="1">
      <c r="B1208" s="445">
        <f t="shared" si="18"/>
        <v>1156</v>
      </c>
      <c r="C1208" s="571"/>
      <c r="D1208" s="572"/>
      <c r="E1208" s="572"/>
      <c r="F1208" s="572"/>
      <c r="G1208" s="572"/>
      <c r="H1208" s="572"/>
      <c r="I1208" s="572"/>
      <c r="J1208" s="572"/>
      <c r="K1208" s="572"/>
      <c r="L1208" s="573"/>
      <c r="M1208" s="580"/>
      <c r="N1208" s="580"/>
      <c r="O1208" s="580"/>
      <c r="P1208" s="580"/>
      <c r="Q1208" s="580"/>
      <c r="R1208" s="577"/>
      <c r="S1208" s="578"/>
      <c r="T1208" s="578"/>
      <c r="U1208" s="578"/>
      <c r="V1208" s="579"/>
      <c r="W1208" s="74"/>
      <c r="X1208" s="4"/>
      <c r="Y1208" s="5"/>
    </row>
    <row r="1209" spans="2:25" ht="33.950000000000003" customHeight="1">
      <c r="B1209" s="445">
        <f t="shared" si="18"/>
        <v>1157</v>
      </c>
      <c r="C1209" s="571"/>
      <c r="D1209" s="572"/>
      <c r="E1209" s="572"/>
      <c r="F1209" s="572"/>
      <c r="G1209" s="572"/>
      <c r="H1209" s="572"/>
      <c r="I1209" s="572"/>
      <c r="J1209" s="572"/>
      <c r="K1209" s="572"/>
      <c r="L1209" s="573"/>
      <c r="M1209" s="580"/>
      <c r="N1209" s="580"/>
      <c r="O1209" s="580"/>
      <c r="P1209" s="580"/>
      <c r="Q1209" s="580"/>
      <c r="R1209" s="577"/>
      <c r="S1209" s="578"/>
      <c r="T1209" s="578"/>
      <c r="U1209" s="578"/>
      <c r="V1209" s="579"/>
      <c r="W1209" s="74"/>
      <c r="X1209" s="4"/>
      <c r="Y1209" s="5"/>
    </row>
    <row r="1210" spans="2:25" ht="33.950000000000003" customHeight="1">
      <c r="B1210" s="445">
        <f t="shared" si="18"/>
        <v>1158</v>
      </c>
      <c r="C1210" s="571"/>
      <c r="D1210" s="572"/>
      <c r="E1210" s="572"/>
      <c r="F1210" s="572"/>
      <c r="G1210" s="572"/>
      <c r="H1210" s="572"/>
      <c r="I1210" s="572"/>
      <c r="J1210" s="572"/>
      <c r="K1210" s="572"/>
      <c r="L1210" s="573"/>
      <c r="M1210" s="580"/>
      <c r="N1210" s="580"/>
      <c r="O1210" s="580"/>
      <c r="P1210" s="580"/>
      <c r="Q1210" s="580"/>
      <c r="R1210" s="577"/>
      <c r="S1210" s="578"/>
      <c r="T1210" s="578"/>
      <c r="U1210" s="578"/>
      <c r="V1210" s="579"/>
      <c r="W1210" s="74"/>
      <c r="X1210" s="4"/>
      <c r="Y1210" s="5"/>
    </row>
    <row r="1211" spans="2:25" ht="33.950000000000003" customHeight="1">
      <c r="B1211" s="445">
        <f t="shared" si="18"/>
        <v>1159</v>
      </c>
      <c r="C1211" s="571"/>
      <c r="D1211" s="572"/>
      <c r="E1211" s="572"/>
      <c r="F1211" s="572"/>
      <c r="G1211" s="572"/>
      <c r="H1211" s="572"/>
      <c r="I1211" s="572"/>
      <c r="J1211" s="572"/>
      <c r="K1211" s="572"/>
      <c r="L1211" s="573"/>
      <c r="M1211" s="580"/>
      <c r="N1211" s="580"/>
      <c r="O1211" s="580"/>
      <c r="P1211" s="580"/>
      <c r="Q1211" s="580"/>
      <c r="R1211" s="577"/>
      <c r="S1211" s="578"/>
      <c r="T1211" s="578"/>
      <c r="U1211" s="578"/>
      <c r="V1211" s="579"/>
      <c r="W1211" s="74"/>
      <c r="X1211" s="4"/>
      <c r="Y1211" s="5"/>
    </row>
    <row r="1212" spans="2:25" ht="33.950000000000003" customHeight="1">
      <c r="B1212" s="445">
        <f t="shared" si="18"/>
        <v>1160</v>
      </c>
      <c r="C1212" s="571"/>
      <c r="D1212" s="572"/>
      <c r="E1212" s="572"/>
      <c r="F1212" s="572"/>
      <c r="G1212" s="572"/>
      <c r="H1212" s="572"/>
      <c r="I1212" s="572"/>
      <c r="J1212" s="572"/>
      <c r="K1212" s="572"/>
      <c r="L1212" s="573"/>
      <c r="M1212" s="580"/>
      <c r="N1212" s="580"/>
      <c r="O1212" s="580"/>
      <c r="P1212" s="580"/>
      <c r="Q1212" s="580"/>
      <c r="R1212" s="577"/>
      <c r="S1212" s="578"/>
      <c r="T1212" s="578"/>
      <c r="U1212" s="578"/>
      <c r="V1212" s="579"/>
      <c r="W1212" s="74"/>
      <c r="X1212" s="4"/>
      <c r="Y1212" s="5"/>
    </row>
    <row r="1213" spans="2:25" ht="33.950000000000003" customHeight="1">
      <c r="B1213" s="445">
        <f t="shared" si="18"/>
        <v>1161</v>
      </c>
      <c r="C1213" s="571"/>
      <c r="D1213" s="572"/>
      <c r="E1213" s="572"/>
      <c r="F1213" s="572"/>
      <c r="G1213" s="572"/>
      <c r="H1213" s="572"/>
      <c r="I1213" s="572"/>
      <c r="J1213" s="572"/>
      <c r="K1213" s="572"/>
      <c r="L1213" s="573"/>
      <c r="M1213" s="580"/>
      <c r="N1213" s="580"/>
      <c r="O1213" s="580"/>
      <c r="P1213" s="580"/>
      <c r="Q1213" s="580"/>
      <c r="R1213" s="577"/>
      <c r="S1213" s="578"/>
      <c r="T1213" s="578"/>
      <c r="U1213" s="578"/>
      <c r="V1213" s="579"/>
      <c r="W1213" s="74"/>
      <c r="X1213" s="4"/>
      <c r="Y1213" s="5"/>
    </row>
    <row r="1214" spans="2:25" ht="33.950000000000003" customHeight="1">
      <c r="B1214" s="445">
        <f t="shared" si="18"/>
        <v>1162</v>
      </c>
      <c r="C1214" s="571"/>
      <c r="D1214" s="572"/>
      <c r="E1214" s="572"/>
      <c r="F1214" s="572"/>
      <c r="G1214" s="572"/>
      <c r="H1214" s="572"/>
      <c r="I1214" s="572"/>
      <c r="J1214" s="572"/>
      <c r="K1214" s="572"/>
      <c r="L1214" s="573"/>
      <c r="M1214" s="580"/>
      <c r="N1214" s="580"/>
      <c r="O1214" s="580"/>
      <c r="P1214" s="580"/>
      <c r="Q1214" s="580"/>
      <c r="R1214" s="577"/>
      <c r="S1214" s="578"/>
      <c r="T1214" s="578"/>
      <c r="U1214" s="578"/>
      <c r="V1214" s="579"/>
      <c r="W1214" s="74"/>
      <c r="X1214" s="4"/>
      <c r="Y1214" s="5"/>
    </row>
    <row r="1215" spans="2:25" ht="33.950000000000003" customHeight="1">
      <c r="B1215" s="445">
        <f t="shared" si="18"/>
        <v>1163</v>
      </c>
      <c r="C1215" s="571"/>
      <c r="D1215" s="572"/>
      <c r="E1215" s="572"/>
      <c r="F1215" s="572"/>
      <c r="G1215" s="572"/>
      <c r="H1215" s="572"/>
      <c r="I1215" s="572"/>
      <c r="J1215" s="572"/>
      <c r="K1215" s="572"/>
      <c r="L1215" s="573"/>
      <c r="M1215" s="580"/>
      <c r="N1215" s="580"/>
      <c r="O1215" s="580"/>
      <c r="P1215" s="580"/>
      <c r="Q1215" s="580"/>
      <c r="R1215" s="577"/>
      <c r="S1215" s="578"/>
      <c r="T1215" s="578"/>
      <c r="U1215" s="578"/>
      <c r="V1215" s="579"/>
      <c r="W1215" s="74"/>
      <c r="X1215" s="4"/>
      <c r="Y1215" s="5"/>
    </row>
    <row r="1216" spans="2:25" ht="33.950000000000003" customHeight="1">
      <c r="B1216" s="445">
        <f t="shared" si="18"/>
        <v>1164</v>
      </c>
      <c r="C1216" s="571"/>
      <c r="D1216" s="572"/>
      <c r="E1216" s="572"/>
      <c r="F1216" s="572"/>
      <c r="G1216" s="572"/>
      <c r="H1216" s="572"/>
      <c r="I1216" s="572"/>
      <c r="J1216" s="572"/>
      <c r="K1216" s="572"/>
      <c r="L1216" s="573"/>
      <c r="M1216" s="580"/>
      <c r="N1216" s="580"/>
      <c r="O1216" s="580"/>
      <c r="P1216" s="580"/>
      <c r="Q1216" s="580"/>
      <c r="R1216" s="577"/>
      <c r="S1216" s="578"/>
      <c r="T1216" s="578"/>
      <c r="U1216" s="578"/>
      <c r="V1216" s="579"/>
      <c r="W1216" s="74"/>
      <c r="X1216" s="4"/>
      <c r="Y1216" s="5"/>
    </row>
    <row r="1217" spans="2:25" ht="33.950000000000003" customHeight="1">
      <c r="B1217" s="445">
        <f t="shared" si="18"/>
        <v>1165</v>
      </c>
      <c r="C1217" s="571"/>
      <c r="D1217" s="572"/>
      <c r="E1217" s="572"/>
      <c r="F1217" s="572"/>
      <c r="G1217" s="572"/>
      <c r="H1217" s="572"/>
      <c r="I1217" s="572"/>
      <c r="J1217" s="572"/>
      <c r="K1217" s="572"/>
      <c r="L1217" s="573"/>
      <c r="M1217" s="580"/>
      <c r="N1217" s="580"/>
      <c r="O1217" s="580"/>
      <c r="P1217" s="580"/>
      <c r="Q1217" s="580"/>
      <c r="R1217" s="577"/>
      <c r="S1217" s="578"/>
      <c r="T1217" s="578"/>
      <c r="U1217" s="578"/>
      <c r="V1217" s="579"/>
      <c r="W1217" s="74"/>
      <c r="X1217" s="4"/>
      <c r="Y1217" s="5"/>
    </row>
    <row r="1218" spans="2:25" ht="33.950000000000003" customHeight="1">
      <c r="B1218" s="445">
        <f t="shared" si="18"/>
        <v>1166</v>
      </c>
      <c r="C1218" s="571"/>
      <c r="D1218" s="572"/>
      <c r="E1218" s="572"/>
      <c r="F1218" s="572"/>
      <c r="G1218" s="572"/>
      <c r="H1218" s="572"/>
      <c r="I1218" s="572"/>
      <c r="J1218" s="572"/>
      <c r="K1218" s="572"/>
      <c r="L1218" s="573"/>
      <c r="M1218" s="580"/>
      <c r="N1218" s="580"/>
      <c r="O1218" s="580"/>
      <c r="P1218" s="580"/>
      <c r="Q1218" s="580"/>
      <c r="R1218" s="577"/>
      <c r="S1218" s="578"/>
      <c r="T1218" s="578"/>
      <c r="U1218" s="578"/>
      <c r="V1218" s="579"/>
      <c r="W1218" s="74"/>
      <c r="X1218" s="4"/>
      <c r="Y1218" s="5"/>
    </row>
    <row r="1219" spans="2:25" ht="33.950000000000003" customHeight="1">
      <c r="B1219" s="445">
        <f t="shared" si="18"/>
        <v>1167</v>
      </c>
      <c r="C1219" s="571"/>
      <c r="D1219" s="572"/>
      <c r="E1219" s="572"/>
      <c r="F1219" s="572"/>
      <c r="G1219" s="572"/>
      <c r="H1219" s="572"/>
      <c r="I1219" s="572"/>
      <c r="J1219" s="572"/>
      <c r="K1219" s="572"/>
      <c r="L1219" s="573"/>
      <c r="M1219" s="580"/>
      <c r="N1219" s="580"/>
      <c r="O1219" s="580"/>
      <c r="P1219" s="580"/>
      <c r="Q1219" s="580"/>
      <c r="R1219" s="577"/>
      <c r="S1219" s="578"/>
      <c r="T1219" s="578"/>
      <c r="U1219" s="578"/>
      <c r="V1219" s="579"/>
      <c r="W1219" s="74"/>
      <c r="X1219" s="4"/>
      <c r="Y1219" s="5"/>
    </row>
    <row r="1220" spans="2:25" ht="33.950000000000003" customHeight="1">
      <c r="B1220" s="445">
        <f t="shared" si="18"/>
        <v>1168</v>
      </c>
      <c r="C1220" s="571"/>
      <c r="D1220" s="572"/>
      <c r="E1220" s="572"/>
      <c r="F1220" s="572"/>
      <c r="G1220" s="572"/>
      <c r="H1220" s="572"/>
      <c r="I1220" s="572"/>
      <c r="J1220" s="572"/>
      <c r="K1220" s="572"/>
      <c r="L1220" s="573"/>
      <c r="M1220" s="580"/>
      <c r="N1220" s="580"/>
      <c r="O1220" s="580"/>
      <c r="P1220" s="580"/>
      <c r="Q1220" s="580"/>
      <c r="R1220" s="577"/>
      <c r="S1220" s="578"/>
      <c r="T1220" s="578"/>
      <c r="U1220" s="578"/>
      <c r="V1220" s="579"/>
      <c r="W1220" s="74"/>
      <c r="X1220" s="4"/>
      <c r="Y1220" s="5"/>
    </row>
    <row r="1221" spans="2:25" ht="33.950000000000003" customHeight="1">
      <c r="B1221" s="445">
        <f t="shared" si="18"/>
        <v>1169</v>
      </c>
      <c r="C1221" s="571"/>
      <c r="D1221" s="572"/>
      <c r="E1221" s="572"/>
      <c r="F1221" s="572"/>
      <c r="G1221" s="572"/>
      <c r="H1221" s="572"/>
      <c r="I1221" s="572"/>
      <c r="J1221" s="572"/>
      <c r="K1221" s="572"/>
      <c r="L1221" s="573"/>
      <c r="M1221" s="580"/>
      <c r="N1221" s="580"/>
      <c r="O1221" s="580"/>
      <c r="P1221" s="580"/>
      <c r="Q1221" s="580"/>
      <c r="R1221" s="577"/>
      <c r="S1221" s="578"/>
      <c r="T1221" s="578"/>
      <c r="U1221" s="578"/>
      <c r="V1221" s="579"/>
      <c r="W1221" s="74"/>
      <c r="X1221" s="4"/>
      <c r="Y1221" s="5"/>
    </row>
    <row r="1222" spans="2:25" ht="33.950000000000003" customHeight="1">
      <c r="B1222" s="445">
        <f t="shared" si="18"/>
        <v>1170</v>
      </c>
      <c r="C1222" s="571"/>
      <c r="D1222" s="572"/>
      <c r="E1222" s="572"/>
      <c r="F1222" s="572"/>
      <c r="G1222" s="572"/>
      <c r="H1222" s="572"/>
      <c r="I1222" s="572"/>
      <c r="J1222" s="572"/>
      <c r="K1222" s="572"/>
      <c r="L1222" s="573"/>
      <c r="M1222" s="580"/>
      <c r="N1222" s="580"/>
      <c r="O1222" s="580"/>
      <c r="P1222" s="580"/>
      <c r="Q1222" s="580"/>
      <c r="R1222" s="577"/>
      <c r="S1222" s="578"/>
      <c r="T1222" s="578"/>
      <c r="U1222" s="578"/>
      <c r="V1222" s="579"/>
      <c r="W1222" s="74"/>
      <c r="X1222" s="4"/>
      <c r="Y1222" s="5"/>
    </row>
    <row r="1223" spans="2:25" ht="33.950000000000003" customHeight="1">
      <c r="B1223" s="445">
        <f t="shared" si="18"/>
        <v>1171</v>
      </c>
      <c r="C1223" s="571"/>
      <c r="D1223" s="572"/>
      <c r="E1223" s="572"/>
      <c r="F1223" s="572"/>
      <c r="G1223" s="572"/>
      <c r="H1223" s="572"/>
      <c r="I1223" s="572"/>
      <c r="J1223" s="572"/>
      <c r="K1223" s="572"/>
      <c r="L1223" s="573"/>
      <c r="M1223" s="580"/>
      <c r="N1223" s="580"/>
      <c r="O1223" s="580"/>
      <c r="P1223" s="580"/>
      <c r="Q1223" s="580"/>
      <c r="R1223" s="577"/>
      <c r="S1223" s="578"/>
      <c r="T1223" s="578"/>
      <c r="U1223" s="578"/>
      <c r="V1223" s="579"/>
      <c r="W1223" s="74"/>
      <c r="X1223" s="4"/>
      <c r="Y1223" s="5"/>
    </row>
    <row r="1224" spans="2:25" ht="33.950000000000003" customHeight="1">
      <c r="B1224" s="445">
        <f t="shared" si="18"/>
        <v>1172</v>
      </c>
      <c r="C1224" s="571"/>
      <c r="D1224" s="572"/>
      <c r="E1224" s="572"/>
      <c r="F1224" s="572"/>
      <c r="G1224" s="572"/>
      <c r="H1224" s="572"/>
      <c r="I1224" s="572"/>
      <c r="J1224" s="572"/>
      <c r="K1224" s="572"/>
      <c r="L1224" s="573"/>
      <c r="M1224" s="580"/>
      <c r="N1224" s="580"/>
      <c r="O1224" s="580"/>
      <c r="P1224" s="580"/>
      <c r="Q1224" s="580"/>
      <c r="R1224" s="577"/>
      <c r="S1224" s="578"/>
      <c r="T1224" s="578"/>
      <c r="U1224" s="578"/>
      <c r="V1224" s="579"/>
      <c r="W1224" s="74"/>
      <c r="X1224" s="4"/>
      <c r="Y1224" s="5"/>
    </row>
    <row r="1225" spans="2:25" ht="33.950000000000003" customHeight="1">
      <c r="B1225" s="445">
        <f t="shared" si="18"/>
        <v>1173</v>
      </c>
      <c r="C1225" s="571"/>
      <c r="D1225" s="572"/>
      <c r="E1225" s="572"/>
      <c r="F1225" s="572"/>
      <c r="G1225" s="572"/>
      <c r="H1225" s="572"/>
      <c r="I1225" s="572"/>
      <c r="J1225" s="572"/>
      <c r="K1225" s="572"/>
      <c r="L1225" s="573"/>
      <c r="M1225" s="580"/>
      <c r="N1225" s="580"/>
      <c r="O1225" s="580"/>
      <c r="P1225" s="580"/>
      <c r="Q1225" s="580"/>
      <c r="R1225" s="577"/>
      <c r="S1225" s="578"/>
      <c r="T1225" s="578"/>
      <c r="U1225" s="578"/>
      <c r="V1225" s="579"/>
      <c r="W1225" s="74"/>
      <c r="X1225" s="4"/>
      <c r="Y1225" s="5"/>
    </row>
    <row r="1226" spans="2:25" ht="33.950000000000003" customHeight="1">
      <c r="B1226" s="445">
        <f t="shared" si="18"/>
        <v>1174</v>
      </c>
      <c r="C1226" s="571"/>
      <c r="D1226" s="572"/>
      <c r="E1226" s="572"/>
      <c r="F1226" s="572"/>
      <c r="G1226" s="572"/>
      <c r="H1226" s="572"/>
      <c r="I1226" s="572"/>
      <c r="J1226" s="572"/>
      <c r="K1226" s="572"/>
      <c r="L1226" s="573"/>
      <c r="M1226" s="580"/>
      <c r="N1226" s="580"/>
      <c r="O1226" s="580"/>
      <c r="P1226" s="580"/>
      <c r="Q1226" s="580"/>
      <c r="R1226" s="577"/>
      <c r="S1226" s="578"/>
      <c r="T1226" s="578"/>
      <c r="U1226" s="578"/>
      <c r="V1226" s="579"/>
      <c r="W1226" s="74"/>
      <c r="X1226" s="4"/>
      <c r="Y1226" s="5"/>
    </row>
    <row r="1227" spans="2:25" ht="33.950000000000003" customHeight="1">
      <c r="B1227" s="445">
        <f t="shared" si="18"/>
        <v>1175</v>
      </c>
      <c r="C1227" s="571"/>
      <c r="D1227" s="572"/>
      <c r="E1227" s="572"/>
      <c r="F1227" s="572"/>
      <c r="G1227" s="572"/>
      <c r="H1227" s="572"/>
      <c r="I1227" s="572"/>
      <c r="J1227" s="572"/>
      <c r="K1227" s="572"/>
      <c r="L1227" s="573"/>
      <c r="M1227" s="580"/>
      <c r="N1227" s="580"/>
      <c r="O1227" s="580"/>
      <c r="P1227" s="580"/>
      <c r="Q1227" s="580"/>
      <c r="R1227" s="577"/>
      <c r="S1227" s="578"/>
      <c r="T1227" s="578"/>
      <c r="U1227" s="578"/>
      <c r="V1227" s="579"/>
      <c r="W1227" s="74"/>
      <c r="X1227" s="4"/>
      <c r="Y1227" s="5"/>
    </row>
    <row r="1228" spans="2:25" ht="33.950000000000003" customHeight="1">
      <c r="B1228" s="445">
        <f t="shared" si="18"/>
        <v>1176</v>
      </c>
      <c r="C1228" s="571"/>
      <c r="D1228" s="572"/>
      <c r="E1228" s="572"/>
      <c r="F1228" s="572"/>
      <c r="G1228" s="572"/>
      <c r="H1228" s="572"/>
      <c r="I1228" s="572"/>
      <c r="J1228" s="572"/>
      <c r="K1228" s="572"/>
      <c r="L1228" s="573"/>
      <c r="M1228" s="580"/>
      <c r="N1228" s="580"/>
      <c r="O1228" s="580"/>
      <c r="P1228" s="580"/>
      <c r="Q1228" s="580"/>
      <c r="R1228" s="577"/>
      <c r="S1228" s="578"/>
      <c r="T1228" s="578"/>
      <c r="U1228" s="578"/>
      <c r="V1228" s="579"/>
      <c r="W1228" s="74"/>
      <c r="X1228" s="4"/>
      <c r="Y1228" s="5"/>
    </row>
    <row r="1229" spans="2:25" ht="33.950000000000003" customHeight="1">
      <c r="B1229" s="445">
        <f t="shared" si="18"/>
        <v>1177</v>
      </c>
      <c r="C1229" s="571"/>
      <c r="D1229" s="572"/>
      <c r="E1229" s="572"/>
      <c r="F1229" s="572"/>
      <c r="G1229" s="572"/>
      <c r="H1229" s="572"/>
      <c r="I1229" s="572"/>
      <c r="J1229" s="572"/>
      <c r="K1229" s="572"/>
      <c r="L1229" s="573"/>
      <c r="M1229" s="580"/>
      <c r="N1229" s="580"/>
      <c r="O1229" s="580"/>
      <c r="P1229" s="580"/>
      <c r="Q1229" s="580"/>
      <c r="R1229" s="577"/>
      <c r="S1229" s="578"/>
      <c r="T1229" s="578"/>
      <c r="U1229" s="578"/>
      <c r="V1229" s="579"/>
      <c r="W1229" s="74"/>
      <c r="X1229" s="4"/>
      <c r="Y1229" s="5"/>
    </row>
    <row r="1230" spans="2:25" ht="33.950000000000003" customHeight="1">
      <c r="B1230" s="445">
        <f t="shared" si="18"/>
        <v>1178</v>
      </c>
      <c r="C1230" s="571"/>
      <c r="D1230" s="572"/>
      <c r="E1230" s="572"/>
      <c r="F1230" s="572"/>
      <c r="G1230" s="572"/>
      <c r="H1230" s="572"/>
      <c r="I1230" s="572"/>
      <c r="J1230" s="572"/>
      <c r="K1230" s="572"/>
      <c r="L1230" s="573"/>
      <c r="M1230" s="580"/>
      <c r="N1230" s="580"/>
      <c r="O1230" s="580"/>
      <c r="P1230" s="580"/>
      <c r="Q1230" s="580"/>
      <c r="R1230" s="577"/>
      <c r="S1230" s="578"/>
      <c r="T1230" s="578"/>
      <c r="U1230" s="578"/>
      <c r="V1230" s="579"/>
      <c r="W1230" s="74"/>
      <c r="X1230" s="4"/>
      <c r="Y1230" s="5"/>
    </row>
    <row r="1231" spans="2:25" ht="33.950000000000003" customHeight="1">
      <c r="B1231" s="445">
        <f t="shared" si="18"/>
        <v>1179</v>
      </c>
      <c r="C1231" s="571"/>
      <c r="D1231" s="572"/>
      <c r="E1231" s="572"/>
      <c r="F1231" s="572"/>
      <c r="G1231" s="572"/>
      <c r="H1231" s="572"/>
      <c r="I1231" s="572"/>
      <c r="J1231" s="572"/>
      <c r="K1231" s="572"/>
      <c r="L1231" s="573"/>
      <c r="M1231" s="580"/>
      <c r="N1231" s="580"/>
      <c r="O1231" s="580"/>
      <c r="P1231" s="580"/>
      <c r="Q1231" s="580"/>
      <c r="R1231" s="577"/>
      <c r="S1231" s="578"/>
      <c r="T1231" s="578"/>
      <c r="U1231" s="578"/>
      <c r="V1231" s="579"/>
      <c r="W1231" s="74"/>
      <c r="X1231" s="4"/>
      <c r="Y1231" s="5"/>
    </row>
    <row r="1232" spans="2:25" ht="33.950000000000003" customHeight="1">
      <c r="B1232" s="445">
        <f t="shared" si="18"/>
        <v>1180</v>
      </c>
      <c r="C1232" s="571"/>
      <c r="D1232" s="572"/>
      <c r="E1232" s="572"/>
      <c r="F1232" s="572"/>
      <c r="G1232" s="572"/>
      <c r="H1232" s="572"/>
      <c r="I1232" s="572"/>
      <c r="J1232" s="572"/>
      <c r="K1232" s="572"/>
      <c r="L1232" s="573"/>
      <c r="M1232" s="580"/>
      <c r="N1232" s="580"/>
      <c r="O1232" s="580"/>
      <c r="P1232" s="580"/>
      <c r="Q1232" s="580"/>
      <c r="R1232" s="577"/>
      <c r="S1232" s="578"/>
      <c r="T1232" s="578"/>
      <c r="U1232" s="578"/>
      <c r="V1232" s="579"/>
      <c r="W1232" s="74"/>
      <c r="X1232" s="4"/>
      <c r="Y1232" s="5"/>
    </row>
    <row r="1233" spans="2:25" ht="33.950000000000003" customHeight="1">
      <c r="B1233" s="445">
        <f t="shared" si="18"/>
        <v>1181</v>
      </c>
      <c r="C1233" s="571"/>
      <c r="D1233" s="572"/>
      <c r="E1233" s="572"/>
      <c r="F1233" s="572"/>
      <c r="G1233" s="572"/>
      <c r="H1233" s="572"/>
      <c r="I1233" s="572"/>
      <c r="J1233" s="572"/>
      <c r="K1233" s="572"/>
      <c r="L1233" s="573"/>
      <c r="M1233" s="580"/>
      <c r="N1233" s="580"/>
      <c r="O1233" s="580"/>
      <c r="P1233" s="580"/>
      <c r="Q1233" s="580"/>
      <c r="R1233" s="577"/>
      <c r="S1233" s="578"/>
      <c r="T1233" s="578"/>
      <c r="U1233" s="578"/>
      <c r="V1233" s="579"/>
      <c r="W1233" s="74"/>
      <c r="X1233" s="4"/>
      <c r="Y1233" s="5"/>
    </row>
    <row r="1234" spans="2:25" ht="33.950000000000003" customHeight="1">
      <c r="B1234" s="445">
        <f t="shared" si="18"/>
        <v>1182</v>
      </c>
      <c r="C1234" s="571"/>
      <c r="D1234" s="572"/>
      <c r="E1234" s="572"/>
      <c r="F1234" s="572"/>
      <c r="G1234" s="572"/>
      <c r="H1234" s="572"/>
      <c r="I1234" s="572"/>
      <c r="J1234" s="572"/>
      <c r="K1234" s="572"/>
      <c r="L1234" s="573"/>
      <c r="M1234" s="580"/>
      <c r="N1234" s="580"/>
      <c r="O1234" s="580"/>
      <c r="P1234" s="580"/>
      <c r="Q1234" s="580"/>
      <c r="R1234" s="577"/>
      <c r="S1234" s="578"/>
      <c r="T1234" s="578"/>
      <c r="U1234" s="578"/>
      <c r="V1234" s="579"/>
      <c r="W1234" s="74"/>
      <c r="X1234" s="4"/>
      <c r="Y1234" s="5"/>
    </row>
    <row r="1235" spans="2:25" ht="33.950000000000003" customHeight="1">
      <c r="B1235" s="445">
        <f t="shared" si="18"/>
        <v>1183</v>
      </c>
      <c r="C1235" s="571"/>
      <c r="D1235" s="572"/>
      <c r="E1235" s="572"/>
      <c r="F1235" s="572"/>
      <c r="G1235" s="572"/>
      <c r="H1235" s="572"/>
      <c r="I1235" s="572"/>
      <c r="J1235" s="572"/>
      <c r="K1235" s="572"/>
      <c r="L1235" s="573"/>
      <c r="M1235" s="580"/>
      <c r="N1235" s="580"/>
      <c r="O1235" s="580"/>
      <c r="P1235" s="580"/>
      <c r="Q1235" s="580"/>
      <c r="R1235" s="577"/>
      <c r="S1235" s="578"/>
      <c r="T1235" s="578"/>
      <c r="U1235" s="578"/>
      <c r="V1235" s="579"/>
      <c r="W1235" s="74"/>
      <c r="X1235" s="4"/>
      <c r="Y1235" s="5"/>
    </row>
    <row r="1236" spans="2:25" ht="33.950000000000003" customHeight="1">
      <c r="B1236" s="445">
        <f t="shared" si="18"/>
        <v>1184</v>
      </c>
      <c r="C1236" s="571"/>
      <c r="D1236" s="572"/>
      <c r="E1236" s="572"/>
      <c r="F1236" s="572"/>
      <c r="G1236" s="572"/>
      <c r="H1236" s="572"/>
      <c r="I1236" s="572"/>
      <c r="J1236" s="572"/>
      <c r="K1236" s="572"/>
      <c r="L1236" s="573"/>
      <c r="M1236" s="580"/>
      <c r="N1236" s="580"/>
      <c r="O1236" s="580"/>
      <c r="P1236" s="580"/>
      <c r="Q1236" s="580"/>
      <c r="R1236" s="577"/>
      <c r="S1236" s="578"/>
      <c r="T1236" s="578"/>
      <c r="U1236" s="578"/>
      <c r="V1236" s="579"/>
      <c r="W1236" s="74"/>
      <c r="X1236" s="4"/>
      <c r="Y1236" s="5"/>
    </row>
    <row r="1237" spans="2:25" ht="33.950000000000003" customHeight="1">
      <c r="B1237" s="445">
        <f t="shared" si="18"/>
        <v>1185</v>
      </c>
      <c r="C1237" s="571"/>
      <c r="D1237" s="572"/>
      <c r="E1237" s="572"/>
      <c r="F1237" s="572"/>
      <c r="G1237" s="572"/>
      <c r="H1237" s="572"/>
      <c r="I1237" s="572"/>
      <c r="J1237" s="572"/>
      <c r="K1237" s="572"/>
      <c r="L1237" s="573"/>
      <c r="M1237" s="580"/>
      <c r="N1237" s="580"/>
      <c r="O1237" s="580"/>
      <c r="P1237" s="580"/>
      <c r="Q1237" s="580"/>
      <c r="R1237" s="577"/>
      <c r="S1237" s="578"/>
      <c r="T1237" s="578"/>
      <c r="U1237" s="578"/>
      <c r="V1237" s="579"/>
      <c r="W1237" s="74"/>
      <c r="X1237" s="4"/>
      <c r="Y1237" s="5"/>
    </row>
    <row r="1238" spans="2:25" ht="33.950000000000003" customHeight="1">
      <c r="B1238" s="445">
        <f t="shared" si="18"/>
        <v>1186</v>
      </c>
      <c r="C1238" s="571"/>
      <c r="D1238" s="572"/>
      <c r="E1238" s="572"/>
      <c r="F1238" s="572"/>
      <c r="G1238" s="572"/>
      <c r="H1238" s="572"/>
      <c r="I1238" s="572"/>
      <c r="J1238" s="572"/>
      <c r="K1238" s="572"/>
      <c r="L1238" s="573"/>
      <c r="M1238" s="580"/>
      <c r="N1238" s="580"/>
      <c r="O1238" s="580"/>
      <c r="P1238" s="580"/>
      <c r="Q1238" s="580"/>
      <c r="R1238" s="577"/>
      <c r="S1238" s="578"/>
      <c r="T1238" s="578"/>
      <c r="U1238" s="578"/>
      <c r="V1238" s="579"/>
      <c r="W1238" s="74"/>
      <c r="X1238" s="4"/>
      <c r="Y1238" s="5"/>
    </row>
    <row r="1239" spans="2:25" ht="33.950000000000003" customHeight="1">
      <c r="B1239" s="445">
        <f t="shared" si="18"/>
        <v>1187</v>
      </c>
      <c r="C1239" s="571"/>
      <c r="D1239" s="572"/>
      <c r="E1239" s="572"/>
      <c r="F1239" s="572"/>
      <c r="G1239" s="572"/>
      <c r="H1239" s="572"/>
      <c r="I1239" s="572"/>
      <c r="J1239" s="572"/>
      <c r="K1239" s="572"/>
      <c r="L1239" s="573"/>
      <c r="M1239" s="580"/>
      <c r="N1239" s="580"/>
      <c r="O1239" s="580"/>
      <c r="P1239" s="580"/>
      <c r="Q1239" s="580"/>
      <c r="R1239" s="577"/>
      <c r="S1239" s="578"/>
      <c r="T1239" s="578"/>
      <c r="U1239" s="578"/>
      <c r="V1239" s="579"/>
      <c r="W1239" s="74"/>
      <c r="X1239" s="4"/>
      <c r="Y1239" s="5"/>
    </row>
    <row r="1240" spans="2:25" ht="33.950000000000003" customHeight="1">
      <c r="B1240" s="445">
        <f t="shared" si="18"/>
        <v>1188</v>
      </c>
      <c r="C1240" s="571"/>
      <c r="D1240" s="572"/>
      <c r="E1240" s="572"/>
      <c r="F1240" s="572"/>
      <c r="G1240" s="572"/>
      <c r="H1240" s="572"/>
      <c r="I1240" s="572"/>
      <c r="J1240" s="572"/>
      <c r="K1240" s="572"/>
      <c r="L1240" s="573"/>
      <c r="M1240" s="580"/>
      <c r="N1240" s="580"/>
      <c r="O1240" s="580"/>
      <c r="P1240" s="580"/>
      <c r="Q1240" s="580"/>
      <c r="R1240" s="577"/>
      <c r="S1240" s="578"/>
      <c r="T1240" s="578"/>
      <c r="U1240" s="578"/>
      <c r="V1240" s="579"/>
      <c r="W1240" s="74"/>
      <c r="X1240" s="4"/>
      <c r="Y1240" s="5"/>
    </row>
    <row r="1241" spans="2:25" ht="33.950000000000003" customHeight="1">
      <c r="B1241" s="445">
        <f t="shared" si="18"/>
        <v>1189</v>
      </c>
      <c r="C1241" s="571"/>
      <c r="D1241" s="572"/>
      <c r="E1241" s="572"/>
      <c r="F1241" s="572"/>
      <c r="G1241" s="572"/>
      <c r="H1241" s="572"/>
      <c r="I1241" s="572"/>
      <c r="J1241" s="572"/>
      <c r="K1241" s="572"/>
      <c r="L1241" s="573"/>
      <c r="M1241" s="580"/>
      <c r="N1241" s="580"/>
      <c r="O1241" s="580"/>
      <c r="P1241" s="580"/>
      <c r="Q1241" s="580"/>
      <c r="R1241" s="577"/>
      <c r="S1241" s="578"/>
      <c r="T1241" s="578"/>
      <c r="U1241" s="578"/>
      <c r="V1241" s="579"/>
      <c r="W1241" s="74"/>
      <c r="X1241" s="4"/>
      <c r="Y1241" s="5"/>
    </row>
    <row r="1242" spans="2:25" ht="33.950000000000003" customHeight="1">
      <c r="B1242" s="445">
        <f t="shared" si="18"/>
        <v>1190</v>
      </c>
      <c r="C1242" s="571"/>
      <c r="D1242" s="572"/>
      <c r="E1242" s="572"/>
      <c r="F1242" s="572"/>
      <c r="G1242" s="572"/>
      <c r="H1242" s="572"/>
      <c r="I1242" s="572"/>
      <c r="J1242" s="572"/>
      <c r="K1242" s="572"/>
      <c r="L1242" s="573"/>
      <c r="M1242" s="580"/>
      <c r="N1242" s="580"/>
      <c r="O1242" s="580"/>
      <c r="P1242" s="580"/>
      <c r="Q1242" s="580"/>
      <c r="R1242" s="577"/>
      <c r="S1242" s="578"/>
      <c r="T1242" s="578"/>
      <c r="U1242" s="578"/>
      <c r="V1242" s="579"/>
      <c r="W1242" s="74"/>
      <c r="X1242" s="4"/>
      <c r="Y1242" s="5"/>
    </row>
    <row r="1243" spans="2:25" ht="33.950000000000003" customHeight="1">
      <c r="B1243" s="445">
        <f t="shared" si="18"/>
        <v>1191</v>
      </c>
      <c r="C1243" s="571"/>
      <c r="D1243" s="572"/>
      <c r="E1243" s="572"/>
      <c r="F1243" s="572"/>
      <c r="G1243" s="572"/>
      <c r="H1243" s="572"/>
      <c r="I1243" s="572"/>
      <c r="J1243" s="572"/>
      <c r="K1243" s="572"/>
      <c r="L1243" s="573"/>
      <c r="M1243" s="580"/>
      <c r="N1243" s="580"/>
      <c r="O1243" s="580"/>
      <c r="P1243" s="580"/>
      <c r="Q1243" s="580"/>
      <c r="R1243" s="577"/>
      <c r="S1243" s="578"/>
      <c r="T1243" s="578"/>
      <c r="U1243" s="578"/>
      <c r="V1243" s="579"/>
      <c r="W1243" s="74"/>
      <c r="X1243" s="4"/>
      <c r="Y1243" s="5"/>
    </row>
    <row r="1244" spans="2:25" ht="33.950000000000003" customHeight="1">
      <c r="B1244" s="445">
        <f t="shared" si="18"/>
        <v>1192</v>
      </c>
      <c r="C1244" s="571"/>
      <c r="D1244" s="572"/>
      <c r="E1244" s="572"/>
      <c r="F1244" s="572"/>
      <c r="G1244" s="572"/>
      <c r="H1244" s="572"/>
      <c r="I1244" s="572"/>
      <c r="J1244" s="572"/>
      <c r="K1244" s="572"/>
      <c r="L1244" s="573"/>
      <c r="M1244" s="580"/>
      <c r="N1244" s="580"/>
      <c r="O1244" s="580"/>
      <c r="P1244" s="580"/>
      <c r="Q1244" s="580"/>
      <c r="R1244" s="577"/>
      <c r="S1244" s="578"/>
      <c r="T1244" s="578"/>
      <c r="U1244" s="578"/>
      <c r="V1244" s="579"/>
      <c r="W1244" s="74"/>
      <c r="X1244" s="4"/>
      <c r="Y1244" s="5"/>
    </row>
    <row r="1245" spans="2:25" ht="33.950000000000003" customHeight="1">
      <c r="B1245" s="445">
        <f t="shared" si="18"/>
        <v>1193</v>
      </c>
      <c r="C1245" s="571"/>
      <c r="D1245" s="572"/>
      <c r="E1245" s="572"/>
      <c r="F1245" s="572"/>
      <c r="G1245" s="572"/>
      <c r="H1245" s="572"/>
      <c r="I1245" s="572"/>
      <c r="J1245" s="572"/>
      <c r="K1245" s="572"/>
      <c r="L1245" s="573"/>
      <c r="M1245" s="580"/>
      <c r="N1245" s="580"/>
      <c r="O1245" s="580"/>
      <c r="P1245" s="580"/>
      <c r="Q1245" s="580"/>
      <c r="R1245" s="577"/>
      <c r="S1245" s="578"/>
      <c r="T1245" s="578"/>
      <c r="U1245" s="578"/>
      <c r="V1245" s="579"/>
      <c r="W1245" s="74"/>
      <c r="X1245" s="4"/>
      <c r="Y1245" s="5"/>
    </row>
    <row r="1246" spans="2:25" ht="33.950000000000003" customHeight="1">
      <c r="B1246" s="445">
        <f t="shared" si="18"/>
        <v>1194</v>
      </c>
      <c r="C1246" s="571"/>
      <c r="D1246" s="572"/>
      <c r="E1246" s="572"/>
      <c r="F1246" s="572"/>
      <c r="G1246" s="572"/>
      <c r="H1246" s="572"/>
      <c r="I1246" s="572"/>
      <c r="J1246" s="572"/>
      <c r="K1246" s="572"/>
      <c r="L1246" s="573"/>
      <c r="M1246" s="580"/>
      <c r="N1246" s="580"/>
      <c r="O1246" s="580"/>
      <c r="P1246" s="580"/>
      <c r="Q1246" s="580"/>
      <c r="R1246" s="577"/>
      <c r="S1246" s="578"/>
      <c r="T1246" s="578"/>
      <c r="U1246" s="578"/>
      <c r="V1246" s="579"/>
      <c r="W1246" s="74"/>
      <c r="X1246" s="4"/>
      <c r="Y1246" s="5"/>
    </row>
    <row r="1247" spans="2:25" ht="33.950000000000003" customHeight="1">
      <c r="B1247" s="445">
        <f t="shared" si="18"/>
        <v>1195</v>
      </c>
      <c r="C1247" s="571"/>
      <c r="D1247" s="572"/>
      <c r="E1247" s="572"/>
      <c r="F1247" s="572"/>
      <c r="G1247" s="572"/>
      <c r="H1247" s="572"/>
      <c r="I1247" s="572"/>
      <c r="J1247" s="572"/>
      <c r="K1247" s="572"/>
      <c r="L1247" s="573"/>
      <c r="M1247" s="580"/>
      <c r="N1247" s="580"/>
      <c r="O1247" s="580"/>
      <c r="P1247" s="580"/>
      <c r="Q1247" s="580"/>
      <c r="R1247" s="577"/>
      <c r="S1247" s="578"/>
      <c r="T1247" s="578"/>
      <c r="U1247" s="578"/>
      <c r="V1247" s="579"/>
      <c r="W1247" s="74"/>
      <c r="X1247" s="4"/>
      <c r="Y1247" s="5"/>
    </row>
    <row r="1248" spans="2:25" ht="33.950000000000003" customHeight="1">
      <c r="B1248" s="445">
        <f t="shared" si="18"/>
        <v>1196</v>
      </c>
      <c r="C1248" s="571"/>
      <c r="D1248" s="572"/>
      <c r="E1248" s="572"/>
      <c r="F1248" s="572"/>
      <c r="G1248" s="572"/>
      <c r="H1248" s="572"/>
      <c r="I1248" s="572"/>
      <c r="J1248" s="572"/>
      <c r="K1248" s="572"/>
      <c r="L1248" s="573"/>
      <c r="M1248" s="580"/>
      <c r="N1248" s="580"/>
      <c r="O1248" s="580"/>
      <c r="P1248" s="580"/>
      <c r="Q1248" s="580"/>
      <c r="R1248" s="577"/>
      <c r="S1248" s="578"/>
      <c r="T1248" s="578"/>
      <c r="U1248" s="578"/>
      <c r="V1248" s="579"/>
      <c r="W1248" s="74"/>
      <c r="X1248" s="4"/>
      <c r="Y1248" s="5"/>
    </row>
    <row r="1249" spans="2:25" ht="33.950000000000003" customHeight="1">
      <c r="B1249" s="445">
        <f t="shared" si="18"/>
        <v>1197</v>
      </c>
      <c r="C1249" s="571"/>
      <c r="D1249" s="572"/>
      <c r="E1249" s="572"/>
      <c r="F1249" s="572"/>
      <c r="G1249" s="572"/>
      <c r="H1249" s="572"/>
      <c r="I1249" s="572"/>
      <c r="J1249" s="572"/>
      <c r="K1249" s="572"/>
      <c r="L1249" s="573"/>
      <c r="M1249" s="580"/>
      <c r="N1249" s="580"/>
      <c r="O1249" s="580"/>
      <c r="P1249" s="580"/>
      <c r="Q1249" s="580"/>
      <c r="R1249" s="577"/>
      <c r="S1249" s="578"/>
      <c r="T1249" s="578"/>
      <c r="U1249" s="578"/>
      <c r="V1249" s="579"/>
      <c r="W1249" s="74"/>
      <c r="X1249" s="4"/>
      <c r="Y1249" s="5"/>
    </row>
    <row r="1250" spans="2:25" ht="33.950000000000003" customHeight="1">
      <c r="B1250" s="445">
        <f t="shared" si="18"/>
        <v>1198</v>
      </c>
      <c r="C1250" s="571"/>
      <c r="D1250" s="572"/>
      <c r="E1250" s="572"/>
      <c r="F1250" s="572"/>
      <c r="G1250" s="572"/>
      <c r="H1250" s="572"/>
      <c r="I1250" s="572"/>
      <c r="J1250" s="572"/>
      <c r="K1250" s="572"/>
      <c r="L1250" s="573"/>
      <c r="M1250" s="580"/>
      <c r="N1250" s="580"/>
      <c r="O1250" s="580"/>
      <c r="P1250" s="580"/>
      <c r="Q1250" s="580"/>
      <c r="R1250" s="577"/>
      <c r="S1250" s="578"/>
      <c r="T1250" s="578"/>
      <c r="U1250" s="578"/>
      <c r="V1250" s="579"/>
      <c r="W1250" s="74"/>
      <c r="X1250" s="4"/>
      <c r="Y1250" s="5"/>
    </row>
    <row r="1251" spans="2:25" ht="33.950000000000003" customHeight="1">
      <c r="B1251" s="445">
        <f t="shared" si="18"/>
        <v>1199</v>
      </c>
      <c r="C1251" s="571"/>
      <c r="D1251" s="572"/>
      <c r="E1251" s="572"/>
      <c r="F1251" s="572"/>
      <c r="G1251" s="572"/>
      <c r="H1251" s="572"/>
      <c r="I1251" s="572"/>
      <c r="J1251" s="572"/>
      <c r="K1251" s="572"/>
      <c r="L1251" s="573"/>
      <c r="M1251" s="580"/>
      <c r="N1251" s="580"/>
      <c r="O1251" s="580"/>
      <c r="P1251" s="580"/>
      <c r="Q1251" s="580"/>
      <c r="R1251" s="577"/>
      <c r="S1251" s="578"/>
      <c r="T1251" s="578"/>
      <c r="U1251" s="578"/>
      <c r="V1251" s="579"/>
      <c r="W1251" s="74"/>
      <c r="X1251" s="4"/>
      <c r="Y1251" s="5"/>
    </row>
    <row r="1252" spans="2:25" ht="33.950000000000003" customHeight="1" thickBot="1">
      <c r="B1252" s="445">
        <f t="shared" si="18"/>
        <v>1200</v>
      </c>
      <c r="C1252" s="598"/>
      <c r="D1252" s="599"/>
      <c r="E1252" s="599"/>
      <c r="F1252" s="599"/>
      <c r="G1252" s="599"/>
      <c r="H1252" s="599"/>
      <c r="I1252" s="599"/>
      <c r="J1252" s="599"/>
      <c r="K1252" s="599"/>
      <c r="L1252" s="600"/>
      <c r="M1252" s="601"/>
      <c r="N1252" s="601"/>
      <c r="O1252" s="601"/>
      <c r="P1252" s="601"/>
      <c r="Q1252" s="601"/>
      <c r="R1252" s="602"/>
      <c r="S1252" s="603"/>
      <c r="T1252" s="603"/>
      <c r="U1252" s="603"/>
      <c r="V1252" s="604"/>
      <c r="W1252" s="532"/>
      <c r="X1252" s="6"/>
      <c r="Y1252" s="7"/>
    </row>
  </sheetData>
  <sheetProtection algorithmName="SHA-512" hashValue="/HV7Cbhg/Xq9bEQUAvffxoDeTARR00Rgut/YIfiX7q41rJDxmA2zB/5Y4K06cydRlPK1X4yw4DsvvSyzDtp46Q==" saltValue="3f1MwQl5nSKOenHU7LIeQg==" spinCount="100000" sheet="1" formatCells="0" formatColumns="0" formatRows="0" sort="0" autoFilter="0"/>
  <mergeCells count="3635">
    <mergeCell ref="C1251:L1251"/>
    <mergeCell ref="M1251:Q1251"/>
    <mergeCell ref="R1251:V1251"/>
    <mergeCell ref="C1252:L1252"/>
    <mergeCell ref="M1252:Q1252"/>
    <mergeCell ref="R1252:V1252"/>
    <mergeCell ref="A4:Z4"/>
    <mergeCell ref="A6:Z6"/>
    <mergeCell ref="C1248:L1248"/>
    <mergeCell ref="M1248:Q1248"/>
    <mergeCell ref="R1248:V1248"/>
    <mergeCell ref="C1249:L1249"/>
    <mergeCell ref="M1249:Q1249"/>
    <mergeCell ref="R1249:V1249"/>
    <mergeCell ref="C1250:L1250"/>
    <mergeCell ref="M1250:Q1250"/>
    <mergeCell ref="R1250:V1250"/>
    <mergeCell ref="C1245:L1245"/>
    <mergeCell ref="M1245:Q1245"/>
    <mergeCell ref="R1245:V1245"/>
    <mergeCell ref="C1246:L1246"/>
    <mergeCell ref="M1246:Q1246"/>
    <mergeCell ref="R1246:V1246"/>
    <mergeCell ref="C1247:L1247"/>
    <mergeCell ref="M1247:Q1247"/>
    <mergeCell ref="R1247:V1247"/>
    <mergeCell ref="C1242:L1242"/>
    <mergeCell ref="M1242:Q1242"/>
    <mergeCell ref="R1242:V1242"/>
    <mergeCell ref="C1243:L1243"/>
    <mergeCell ref="M1243:Q1243"/>
    <mergeCell ref="R1243:V1243"/>
    <mergeCell ref="C1244:L1244"/>
    <mergeCell ref="M1244:Q1244"/>
    <mergeCell ref="R1244:V1244"/>
    <mergeCell ref="C1239:L1239"/>
    <mergeCell ref="M1239:Q1239"/>
    <mergeCell ref="R1239:V1239"/>
    <mergeCell ref="C1240:L1240"/>
    <mergeCell ref="M1240:Q1240"/>
    <mergeCell ref="R1240:V1240"/>
    <mergeCell ref="C1241:L1241"/>
    <mergeCell ref="M1241:Q1241"/>
    <mergeCell ref="R1241:V1241"/>
    <mergeCell ref="C1236:L1236"/>
    <mergeCell ref="M1236:Q1236"/>
    <mergeCell ref="R1236:V1236"/>
    <mergeCell ref="C1237:L1237"/>
    <mergeCell ref="M1237:Q1237"/>
    <mergeCell ref="R1237:V1237"/>
    <mergeCell ref="C1238:L1238"/>
    <mergeCell ref="M1238:Q1238"/>
    <mergeCell ref="R1238:V1238"/>
    <mergeCell ref="C1233:L1233"/>
    <mergeCell ref="M1233:Q1233"/>
    <mergeCell ref="R1233:V1233"/>
    <mergeCell ref="C1234:L1234"/>
    <mergeCell ref="M1234:Q1234"/>
    <mergeCell ref="R1234:V1234"/>
    <mergeCell ref="C1235:L1235"/>
    <mergeCell ref="M1235:Q1235"/>
    <mergeCell ref="R1235:V1235"/>
    <mergeCell ref="C1230:L1230"/>
    <mergeCell ref="M1230:Q1230"/>
    <mergeCell ref="R1230:V1230"/>
    <mergeCell ref="C1231:L1231"/>
    <mergeCell ref="M1231:Q1231"/>
    <mergeCell ref="R1231:V1231"/>
    <mergeCell ref="C1232:L1232"/>
    <mergeCell ref="M1232:Q1232"/>
    <mergeCell ref="R1232:V1232"/>
    <mergeCell ref="C1227:L1227"/>
    <mergeCell ref="M1227:Q1227"/>
    <mergeCell ref="R1227:V1227"/>
    <mergeCell ref="C1228:L1228"/>
    <mergeCell ref="M1228:Q1228"/>
    <mergeCell ref="R1228:V1228"/>
    <mergeCell ref="C1229:L1229"/>
    <mergeCell ref="M1229:Q1229"/>
    <mergeCell ref="R1229:V1229"/>
    <mergeCell ref="C1224:L1224"/>
    <mergeCell ref="M1224:Q1224"/>
    <mergeCell ref="R1224:V1224"/>
    <mergeCell ref="C1225:L1225"/>
    <mergeCell ref="M1225:Q1225"/>
    <mergeCell ref="R1225:V1225"/>
    <mergeCell ref="C1226:L1226"/>
    <mergeCell ref="M1226:Q1226"/>
    <mergeCell ref="R1226:V1226"/>
    <mergeCell ref="C1221:L1221"/>
    <mergeCell ref="M1221:Q1221"/>
    <mergeCell ref="R1221:V1221"/>
    <mergeCell ref="C1222:L1222"/>
    <mergeCell ref="M1222:Q1222"/>
    <mergeCell ref="R1222:V1222"/>
    <mergeCell ref="C1223:L1223"/>
    <mergeCell ref="M1223:Q1223"/>
    <mergeCell ref="R1223:V1223"/>
    <mergeCell ref="C1218:L1218"/>
    <mergeCell ref="M1218:Q1218"/>
    <mergeCell ref="R1218:V1218"/>
    <mergeCell ref="C1219:L1219"/>
    <mergeCell ref="M1219:Q1219"/>
    <mergeCell ref="R1219:V1219"/>
    <mergeCell ref="C1220:L1220"/>
    <mergeCell ref="M1220:Q1220"/>
    <mergeCell ref="R1220:V1220"/>
    <mergeCell ref="C1215:L1215"/>
    <mergeCell ref="M1215:Q1215"/>
    <mergeCell ref="R1215:V1215"/>
    <mergeCell ref="C1216:L1216"/>
    <mergeCell ref="M1216:Q1216"/>
    <mergeCell ref="R1216:V1216"/>
    <mergeCell ref="C1217:L1217"/>
    <mergeCell ref="M1217:Q1217"/>
    <mergeCell ref="R1217:V1217"/>
    <mergeCell ref="C1212:L1212"/>
    <mergeCell ref="M1212:Q1212"/>
    <mergeCell ref="R1212:V1212"/>
    <mergeCell ref="C1213:L1213"/>
    <mergeCell ref="M1213:Q1213"/>
    <mergeCell ref="R1213:V1213"/>
    <mergeCell ref="C1214:L1214"/>
    <mergeCell ref="M1214:Q1214"/>
    <mergeCell ref="R1214:V1214"/>
    <mergeCell ref="C1209:L1209"/>
    <mergeCell ref="M1209:Q1209"/>
    <mergeCell ref="R1209:V1209"/>
    <mergeCell ref="C1210:L1210"/>
    <mergeCell ref="M1210:Q1210"/>
    <mergeCell ref="R1210:V1210"/>
    <mergeCell ref="C1211:L1211"/>
    <mergeCell ref="M1211:Q1211"/>
    <mergeCell ref="R1211:V1211"/>
    <mergeCell ref="C1206:L1206"/>
    <mergeCell ref="M1206:Q1206"/>
    <mergeCell ref="R1206:V1206"/>
    <mergeCell ref="C1207:L1207"/>
    <mergeCell ref="M1207:Q1207"/>
    <mergeCell ref="R1207:V1207"/>
    <mergeCell ref="C1208:L1208"/>
    <mergeCell ref="M1208:Q1208"/>
    <mergeCell ref="R1208:V1208"/>
    <mergeCell ref="C1203:L1203"/>
    <mergeCell ref="M1203:Q1203"/>
    <mergeCell ref="R1203:V1203"/>
    <mergeCell ref="C1204:L1204"/>
    <mergeCell ref="M1204:Q1204"/>
    <mergeCell ref="R1204:V1204"/>
    <mergeCell ref="C1205:L1205"/>
    <mergeCell ref="M1205:Q1205"/>
    <mergeCell ref="R1205:V1205"/>
    <mergeCell ref="C1200:L1200"/>
    <mergeCell ref="M1200:Q1200"/>
    <mergeCell ref="R1200:V1200"/>
    <mergeCell ref="C1201:L1201"/>
    <mergeCell ref="M1201:Q1201"/>
    <mergeCell ref="R1201:V1201"/>
    <mergeCell ref="C1202:L1202"/>
    <mergeCell ref="M1202:Q1202"/>
    <mergeCell ref="R1202:V1202"/>
    <mergeCell ref="C1197:L1197"/>
    <mergeCell ref="M1197:Q1197"/>
    <mergeCell ref="R1197:V1197"/>
    <mergeCell ref="C1198:L1198"/>
    <mergeCell ref="M1198:Q1198"/>
    <mergeCell ref="R1198:V1198"/>
    <mergeCell ref="C1199:L1199"/>
    <mergeCell ref="M1199:Q1199"/>
    <mergeCell ref="R1199:V1199"/>
    <mergeCell ref="C1194:L1194"/>
    <mergeCell ref="M1194:Q1194"/>
    <mergeCell ref="R1194:V1194"/>
    <mergeCell ref="C1195:L1195"/>
    <mergeCell ref="M1195:Q1195"/>
    <mergeCell ref="R1195:V1195"/>
    <mergeCell ref="C1196:L1196"/>
    <mergeCell ref="M1196:Q1196"/>
    <mergeCell ref="R1196:V1196"/>
    <mergeCell ref="C1191:L1191"/>
    <mergeCell ref="M1191:Q1191"/>
    <mergeCell ref="R1191:V1191"/>
    <mergeCell ref="C1192:L1192"/>
    <mergeCell ref="M1192:Q1192"/>
    <mergeCell ref="R1192:V1192"/>
    <mergeCell ref="C1193:L1193"/>
    <mergeCell ref="M1193:Q1193"/>
    <mergeCell ref="R1193:V1193"/>
    <mergeCell ref="C1188:L1188"/>
    <mergeCell ref="M1188:Q1188"/>
    <mergeCell ref="R1188:V1188"/>
    <mergeCell ref="C1189:L1189"/>
    <mergeCell ref="M1189:Q1189"/>
    <mergeCell ref="R1189:V1189"/>
    <mergeCell ref="C1190:L1190"/>
    <mergeCell ref="M1190:Q1190"/>
    <mergeCell ref="R1190:V1190"/>
    <mergeCell ref="C1185:L1185"/>
    <mergeCell ref="M1185:Q1185"/>
    <mergeCell ref="R1185:V1185"/>
    <mergeCell ref="C1186:L1186"/>
    <mergeCell ref="M1186:Q1186"/>
    <mergeCell ref="R1186:V1186"/>
    <mergeCell ref="C1187:L1187"/>
    <mergeCell ref="M1187:Q1187"/>
    <mergeCell ref="R1187:V1187"/>
    <mergeCell ref="C1182:L1182"/>
    <mergeCell ref="M1182:Q1182"/>
    <mergeCell ref="R1182:V1182"/>
    <mergeCell ref="C1183:L1183"/>
    <mergeCell ref="M1183:Q1183"/>
    <mergeCell ref="R1183:V1183"/>
    <mergeCell ref="C1184:L1184"/>
    <mergeCell ref="M1184:Q1184"/>
    <mergeCell ref="R1184:V1184"/>
    <mergeCell ref="C1179:L1179"/>
    <mergeCell ref="M1179:Q1179"/>
    <mergeCell ref="R1179:V1179"/>
    <mergeCell ref="C1180:L1180"/>
    <mergeCell ref="M1180:Q1180"/>
    <mergeCell ref="R1180:V1180"/>
    <mergeCell ref="C1181:L1181"/>
    <mergeCell ref="M1181:Q1181"/>
    <mergeCell ref="R1181:V1181"/>
    <mergeCell ref="C1176:L1176"/>
    <mergeCell ref="M1176:Q1176"/>
    <mergeCell ref="R1176:V1176"/>
    <mergeCell ref="C1177:L1177"/>
    <mergeCell ref="M1177:Q1177"/>
    <mergeCell ref="R1177:V1177"/>
    <mergeCell ref="C1178:L1178"/>
    <mergeCell ref="M1178:Q1178"/>
    <mergeCell ref="R1178:V1178"/>
    <mergeCell ref="C1173:L1173"/>
    <mergeCell ref="M1173:Q1173"/>
    <mergeCell ref="R1173:V1173"/>
    <mergeCell ref="C1174:L1174"/>
    <mergeCell ref="M1174:Q1174"/>
    <mergeCell ref="R1174:V1174"/>
    <mergeCell ref="C1175:L1175"/>
    <mergeCell ref="M1175:Q1175"/>
    <mergeCell ref="R1175:V1175"/>
    <mergeCell ref="C1170:L1170"/>
    <mergeCell ref="M1170:Q1170"/>
    <mergeCell ref="R1170:V1170"/>
    <mergeCell ref="C1171:L1171"/>
    <mergeCell ref="M1171:Q1171"/>
    <mergeCell ref="R1171:V1171"/>
    <mergeCell ref="C1172:L1172"/>
    <mergeCell ref="M1172:Q1172"/>
    <mergeCell ref="R1172:V1172"/>
    <mergeCell ref="C1167:L1167"/>
    <mergeCell ref="M1167:Q1167"/>
    <mergeCell ref="R1167:V1167"/>
    <mergeCell ref="C1168:L1168"/>
    <mergeCell ref="M1168:Q1168"/>
    <mergeCell ref="R1168:V1168"/>
    <mergeCell ref="C1169:L1169"/>
    <mergeCell ref="M1169:Q1169"/>
    <mergeCell ref="R1169:V1169"/>
    <mergeCell ref="C1164:L1164"/>
    <mergeCell ref="M1164:Q1164"/>
    <mergeCell ref="R1164:V1164"/>
    <mergeCell ref="C1165:L1165"/>
    <mergeCell ref="M1165:Q1165"/>
    <mergeCell ref="R1165:V1165"/>
    <mergeCell ref="C1166:L1166"/>
    <mergeCell ref="M1166:Q1166"/>
    <mergeCell ref="R1166:V1166"/>
    <mergeCell ref="C1161:L1161"/>
    <mergeCell ref="M1161:Q1161"/>
    <mergeCell ref="R1161:V1161"/>
    <mergeCell ref="C1162:L1162"/>
    <mergeCell ref="M1162:Q1162"/>
    <mergeCell ref="R1162:V1162"/>
    <mergeCell ref="C1163:L1163"/>
    <mergeCell ref="M1163:Q1163"/>
    <mergeCell ref="R1163:V1163"/>
    <mergeCell ref="C1158:L1158"/>
    <mergeCell ref="M1158:Q1158"/>
    <mergeCell ref="R1158:V1158"/>
    <mergeCell ref="C1159:L1159"/>
    <mergeCell ref="M1159:Q1159"/>
    <mergeCell ref="R1159:V1159"/>
    <mergeCell ref="C1160:L1160"/>
    <mergeCell ref="M1160:Q1160"/>
    <mergeCell ref="R1160:V1160"/>
    <mergeCell ref="C1155:L1155"/>
    <mergeCell ref="M1155:Q1155"/>
    <mergeCell ref="R1155:V1155"/>
    <mergeCell ref="C1156:L1156"/>
    <mergeCell ref="M1156:Q1156"/>
    <mergeCell ref="R1156:V1156"/>
    <mergeCell ref="C1157:L1157"/>
    <mergeCell ref="M1157:Q1157"/>
    <mergeCell ref="R1157:V1157"/>
    <mergeCell ref="C1152:L1152"/>
    <mergeCell ref="M1152:Q1152"/>
    <mergeCell ref="R1152:V1152"/>
    <mergeCell ref="C1153:L1153"/>
    <mergeCell ref="M1153:Q1153"/>
    <mergeCell ref="R1153:V1153"/>
    <mergeCell ref="C1154:L1154"/>
    <mergeCell ref="M1154:Q1154"/>
    <mergeCell ref="R1154:V1154"/>
    <mergeCell ref="C1149:L1149"/>
    <mergeCell ref="M1149:Q1149"/>
    <mergeCell ref="R1149:V1149"/>
    <mergeCell ref="C1150:L1150"/>
    <mergeCell ref="M1150:Q1150"/>
    <mergeCell ref="R1150:V1150"/>
    <mergeCell ref="C1151:L1151"/>
    <mergeCell ref="M1151:Q1151"/>
    <mergeCell ref="R1151:V1151"/>
    <mergeCell ref="C1146:L1146"/>
    <mergeCell ref="M1146:Q1146"/>
    <mergeCell ref="R1146:V1146"/>
    <mergeCell ref="C1147:L1147"/>
    <mergeCell ref="M1147:Q1147"/>
    <mergeCell ref="R1147:V1147"/>
    <mergeCell ref="C1148:L1148"/>
    <mergeCell ref="M1148:Q1148"/>
    <mergeCell ref="R1148:V1148"/>
    <mergeCell ref="C1143:L1143"/>
    <mergeCell ref="M1143:Q1143"/>
    <mergeCell ref="R1143:V1143"/>
    <mergeCell ref="C1144:L1144"/>
    <mergeCell ref="M1144:Q1144"/>
    <mergeCell ref="R1144:V1144"/>
    <mergeCell ref="C1145:L1145"/>
    <mergeCell ref="M1145:Q1145"/>
    <mergeCell ref="R1145:V1145"/>
    <mergeCell ref="C1140:L1140"/>
    <mergeCell ref="M1140:Q1140"/>
    <mergeCell ref="R1140:V1140"/>
    <mergeCell ref="C1141:L1141"/>
    <mergeCell ref="M1141:Q1141"/>
    <mergeCell ref="R1141:V1141"/>
    <mergeCell ref="C1142:L1142"/>
    <mergeCell ref="M1142:Q1142"/>
    <mergeCell ref="R1142:V1142"/>
    <mergeCell ref="C1137:L1137"/>
    <mergeCell ref="M1137:Q1137"/>
    <mergeCell ref="R1137:V1137"/>
    <mergeCell ref="C1138:L1138"/>
    <mergeCell ref="M1138:Q1138"/>
    <mergeCell ref="R1138:V1138"/>
    <mergeCell ref="C1139:L1139"/>
    <mergeCell ref="M1139:Q1139"/>
    <mergeCell ref="R1139:V1139"/>
    <mergeCell ref="C1134:L1134"/>
    <mergeCell ref="M1134:Q1134"/>
    <mergeCell ref="R1134:V1134"/>
    <mergeCell ref="C1135:L1135"/>
    <mergeCell ref="M1135:Q1135"/>
    <mergeCell ref="R1135:V1135"/>
    <mergeCell ref="C1136:L1136"/>
    <mergeCell ref="M1136:Q1136"/>
    <mergeCell ref="R1136:V1136"/>
    <mergeCell ref="C1131:L1131"/>
    <mergeCell ref="M1131:Q1131"/>
    <mergeCell ref="R1131:V1131"/>
    <mergeCell ref="C1132:L1132"/>
    <mergeCell ref="M1132:Q1132"/>
    <mergeCell ref="R1132:V1132"/>
    <mergeCell ref="C1133:L1133"/>
    <mergeCell ref="M1133:Q1133"/>
    <mergeCell ref="R1133:V1133"/>
    <mergeCell ref="C1128:L1128"/>
    <mergeCell ref="M1128:Q1128"/>
    <mergeCell ref="R1128:V1128"/>
    <mergeCell ref="C1129:L1129"/>
    <mergeCell ref="M1129:Q1129"/>
    <mergeCell ref="R1129:V1129"/>
    <mergeCell ref="C1130:L1130"/>
    <mergeCell ref="M1130:Q1130"/>
    <mergeCell ref="R1130:V1130"/>
    <mergeCell ref="C1125:L1125"/>
    <mergeCell ref="M1125:Q1125"/>
    <mergeCell ref="R1125:V1125"/>
    <mergeCell ref="C1126:L1126"/>
    <mergeCell ref="M1126:Q1126"/>
    <mergeCell ref="R1126:V1126"/>
    <mergeCell ref="C1127:L1127"/>
    <mergeCell ref="M1127:Q1127"/>
    <mergeCell ref="R1127:V1127"/>
    <mergeCell ref="C1122:L1122"/>
    <mergeCell ref="M1122:Q1122"/>
    <mergeCell ref="R1122:V1122"/>
    <mergeCell ref="C1123:L1123"/>
    <mergeCell ref="M1123:Q1123"/>
    <mergeCell ref="R1123:V1123"/>
    <mergeCell ref="C1124:L1124"/>
    <mergeCell ref="M1124:Q1124"/>
    <mergeCell ref="R1124:V1124"/>
    <mergeCell ref="C1119:L1119"/>
    <mergeCell ref="M1119:Q1119"/>
    <mergeCell ref="R1119:V1119"/>
    <mergeCell ref="C1120:L1120"/>
    <mergeCell ref="M1120:Q1120"/>
    <mergeCell ref="R1120:V1120"/>
    <mergeCell ref="C1121:L1121"/>
    <mergeCell ref="M1121:Q1121"/>
    <mergeCell ref="R1121:V1121"/>
    <mergeCell ref="C1116:L1116"/>
    <mergeCell ref="M1116:Q1116"/>
    <mergeCell ref="R1116:V1116"/>
    <mergeCell ref="C1117:L1117"/>
    <mergeCell ref="M1117:Q1117"/>
    <mergeCell ref="R1117:V1117"/>
    <mergeCell ref="C1118:L1118"/>
    <mergeCell ref="M1118:Q1118"/>
    <mergeCell ref="R1118:V1118"/>
    <mergeCell ref="C1113:L1113"/>
    <mergeCell ref="M1113:Q1113"/>
    <mergeCell ref="R1113:V1113"/>
    <mergeCell ref="C1114:L1114"/>
    <mergeCell ref="M1114:Q1114"/>
    <mergeCell ref="R1114:V1114"/>
    <mergeCell ref="C1115:L1115"/>
    <mergeCell ref="M1115:Q1115"/>
    <mergeCell ref="R1115:V1115"/>
    <mergeCell ref="C1110:L1110"/>
    <mergeCell ref="M1110:Q1110"/>
    <mergeCell ref="R1110:V1110"/>
    <mergeCell ref="C1111:L1111"/>
    <mergeCell ref="M1111:Q1111"/>
    <mergeCell ref="R1111:V1111"/>
    <mergeCell ref="C1112:L1112"/>
    <mergeCell ref="M1112:Q1112"/>
    <mergeCell ref="R1112:V1112"/>
    <mergeCell ref="C1107:L1107"/>
    <mergeCell ref="M1107:Q1107"/>
    <mergeCell ref="R1107:V1107"/>
    <mergeCell ref="C1108:L1108"/>
    <mergeCell ref="M1108:Q1108"/>
    <mergeCell ref="R1108:V1108"/>
    <mergeCell ref="C1109:L1109"/>
    <mergeCell ref="M1109:Q1109"/>
    <mergeCell ref="R1109:V1109"/>
    <mergeCell ref="C1104:L1104"/>
    <mergeCell ref="M1104:Q1104"/>
    <mergeCell ref="R1104:V1104"/>
    <mergeCell ref="C1105:L1105"/>
    <mergeCell ref="M1105:Q1105"/>
    <mergeCell ref="R1105:V1105"/>
    <mergeCell ref="C1106:L1106"/>
    <mergeCell ref="M1106:Q1106"/>
    <mergeCell ref="R1106:V1106"/>
    <mergeCell ref="C1101:L1101"/>
    <mergeCell ref="M1101:Q1101"/>
    <mergeCell ref="R1101:V1101"/>
    <mergeCell ref="C1102:L1102"/>
    <mergeCell ref="M1102:Q1102"/>
    <mergeCell ref="R1102:V1102"/>
    <mergeCell ref="C1103:L1103"/>
    <mergeCell ref="M1103:Q1103"/>
    <mergeCell ref="R1103:V1103"/>
    <mergeCell ref="C1098:L1098"/>
    <mergeCell ref="M1098:Q1098"/>
    <mergeCell ref="R1098:V1098"/>
    <mergeCell ref="C1099:L1099"/>
    <mergeCell ref="M1099:Q1099"/>
    <mergeCell ref="R1099:V1099"/>
    <mergeCell ref="C1100:L1100"/>
    <mergeCell ref="M1100:Q1100"/>
    <mergeCell ref="R1100:V1100"/>
    <mergeCell ref="C1095:L1095"/>
    <mergeCell ref="M1095:Q1095"/>
    <mergeCell ref="R1095:V1095"/>
    <mergeCell ref="C1096:L1096"/>
    <mergeCell ref="M1096:Q1096"/>
    <mergeCell ref="R1096:V1096"/>
    <mergeCell ref="C1097:L1097"/>
    <mergeCell ref="M1097:Q1097"/>
    <mergeCell ref="R1097:V1097"/>
    <mergeCell ref="C1092:L1092"/>
    <mergeCell ref="M1092:Q1092"/>
    <mergeCell ref="R1092:V1092"/>
    <mergeCell ref="C1093:L1093"/>
    <mergeCell ref="M1093:Q1093"/>
    <mergeCell ref="R1093:V1093"/>
    <mergeCell ref="C1094:L1094"/>
    <mergeCell ref="M1094:Q1094"/>
    <mergeCell ref="R1094:V1094"/>
    <mergeCell ref="C1089:L1089"/>
    <mergeCell ref="M1089:Q1089"/>
    <mergeCell ref="R1089:V1089"/>
    <mergeCell ref="C1090:L1090"/>
    <mergeCell ref="M1090:Q1090"/>
    <mergeCell ref="R1090:V1090"/>
    <mergeCell ref="C1091:L1091"/>
    <mergeCell ref="M1091:Q1091"/>
    <mergeCell ref="R1091:V1091"/>
    <mergeCell ref="C1086:L1086"/>
    <mergeCell ref="M1086:Q1086"/>
    <mergeCell ref="R1086:V1086"/>
    <mergeCell ref="C1087:L1087"/>
    <mergeCell ref="M1087:Q1087"/>
    <mergeCell ref="R1087:V1087"/>
    <mergeCell ref="C1088:L1088"/>
    <mergeCell ref="M1088:Q1088"/>
    <mergeCell ref="R1088:V1088"/>
    <mergeCell ref="C1083:L1083"/>
    <mergeCell ref="M1083:Q1083"/>
    <mergeCell ref="R1083:V1083"/>
    <mergeCell ref="C1084:L1084"/>
    <mergeCell ref="M1084:Q1084"/>
    <mergeCell ref="R1084:V1084"/>
    <mergeCell ref="C1085:L1085"/>
    <mergeCell ref="M1085:Q1085"/>
    <mergeCell ref="R1085:V1085"/>
    <mergeCell ref="C1080:L1080"/>
    <mergeCell ref="M1080:Q1080"/>
    <mergeCell ref="R1080:V1080"/>
    <mergeCell ref="C1081:L1081"/>
    <mergeCell ref="M1081:Q1081"/>
    <mergeCell ref="R1081:V1081"/>
    <mergeCell ref="C1082:L1082"/>
    <mergeCell ref="M1082:Q1082"/>
    <mergeCell ref="R1082:V1082"/>
    <mergeCell ref="C1077:L1077"/>
    <mergeCell ref="M1077:Q1077"/>
    <mergeCell ref="R1077:V1077"/>
    <mergeCell ref="C1078:L1078"/>
    <mergeCell ref="M1078:Q1078"/>
    <mergeCell ref="R1078:V1078"/>
    <mergeCell ref="C1079:L1079"/>
    <mergeCell ref="M1079:Q1079"/>
    <mergeCell ref="R1079:V1079"/>
    <mergeCell ref="C1074:L1074"/>
    <mergeCell ref="M1074:Q1074"/>
    <mergeCell ref="R1074:V1074"/>
    <mergeCell ref="C1075:L1075"/>
    <mergeCell ref="M1075:Q1075"/>
    <mergeCell ref="R1075:V1075"/>
    <mergeCell ref="C1076:L1076"/>
    <mergeCell ref="M1076:Q1076"/>
    <mergeCell ref="R1076:V1076"/>
    <mergeCell ref="C1071:L1071"/>
    <mergeCell ref="M1071:Q1071"/>
    <mergeCell ref="R1071:V1071"/>
    <mergeCell ref="C1072:L1072"/>
    <mergeCell ref="M1072:Q1072"/>
    <mergeCell ref="R1072:V1072"/>
    <mergeCell ref="C1073:L1073"/>
    <mergeCell ref="M1073:Q1073"/>
    <mergeCell ref="R1073:V1073"/>
    <mergeCell ref="C1068:L1068"/>
    <mergeCell ref="M1068:Q1068"/>
    <mergeCell ref="R1068:V1068"/>
    <mergeCell ref="C1069:L1069"/>
    <mergeCell ref="M1069:Q1069"/>
    <mergeCell ref="R1069:V1069"/>
    <mergeCell ref="C1070:L1070"/>
    <mergeCell ref="M1070:Q1070"/>
    <mergeCell ref="R1070:V1070"/>
    <mergeCell ref="C1065:L1065"/>
    <mergeCell ref="M1065:Q1065"/>
    <mergeCell ref="R1065:V1065"/>
    <mergeCell ref="C1066:L1066"/>
    <mergeCell ref="M1066:Q1066"/>
    <mergeCell ref="R1066:V1066"/>
    <mergeCell ref="C1067:L1067"/>
    <mergeCell ref="M1067:Q1067"/>
    <mergeCell ref="R1067:V1067"/>
    <mergeCell ref="C1062:L1062"/>
    <mergeCell ref="M1062:Q1062"/>
    <mergeCell ref="R1062:V1062"/>
    <mergeCell ref="C1063:L1063"/>
    <mergeCell ref="M1063:Q1063"/>
    <mergeCell ref="R1063:V1063"/>
    <mergeCell ref="C1064:L1064"/>
    <mergeCell ref="M1064:Q1064"/>
    <mergeCell ref="R1064:V1064"/>
    <mergeCell ref="C1059:L1059"/>
    <mergeCell ref="M1059:Q1059"/>
    <mergeCell ref="R1059:V1059"/>
    <mergeCell ref="C1060:L1060"/>
    <mergeCell ref="M1060:Q1060"/>
    <mergeCell ref="R1060:V1060"/>
    <mergeCell ref="C1061:L1061"/>
    <mergeCell ref="M1061:Q1061"/>
    <mergeCell ref="R1061:V1061"/>
    <mergeCell ref="C1056:L1056"/>
    <mergeCell ref="M1056:Q1056"/>
    <mergeCell ref="R1056:V1056"/>
    <mergeCell ref="C1057:L1057"/>
    <mergeCell ref="M1057:Q1057"/>
    <mergeCell ref="R1057:V1057"/>
    <mergeCell ref="C1058:L1058"/>
    <mergeCell ref="M1058:Q1058"/>
    <mergeCell ref="R1058:V1058"/>
    <mergeCell ref="C1053:L1053"/>
    <mergeCell ref="M1053:Q1053"/>
    <mergeCell ref="R1053:V1053"/>
    <mergeCell ref="C1054:L1054"/>
    <mergeCell ref="M1054:Q1054"/>
    <mergeCell ref="R1054:V1054"/>
    <mergeCell ref="C1055:L1055"/>
    <mergeCell ref="M1055:Q1055"/>
    <mergeCell ref="R1055:V1055"/>
    <mergeCell ref="C1050:L1050"/>
    <mergeCell ref="M1050:Q1050"/>
    <mergeCell ref="R1050:V1050"/>
    <mergeCell ref="C1051:L1051"/>
    <mergeCell ref="M1051:Q1051"/>
    <mergeCell ref="R1051:V1051"/>
    <mergeCell ref="C1052:L1052"/>
    <mergeCell ref="M1052:Q1052"/>
    <mergeCell ref="R1052:V1052"/>
    <mergeCell ref="C1047:L1047"/>
    <mergeCell ref="M1047:Q1047"/>
    <mergeCell ref="R1047:V1047"/>
    <mergeCell ref="C1048:L1048"/>
    <mergeCell ref="M1048:Q1048"/>
    <mergeCell ref="R1048:V1048"/>
    <mergeCell ref="C1049:L1049"/>
    <mergeCell ref="M1049:Q1049"/>
    <mergeCell ref="R1049:V1049"/>
    <mergeCell ref="C1044:L1044"/>
    <mergeCell ref="M1044:Q1044"/>
    <mergeCell ref="R1044:V1044"/>
    <mergeCell ref="C1045:L1045"/>
    <mergeCell ref="M1045:Q1045"/>
    <mergeCell ref="R1045:V1045"/>
    <mergeCell ref="C1046:L1046"/>
    <mergeCell ref="M1046:Q1046"/>
    <mergeCell ref="R1046:V1046"/>
    <mergeCell ref="C1041:L1041"/>
    <mergeCell ref="M1041:Q1041"/>
    <mergeCell ref="R1041:V1041"/>
    <mergeCell ref="C1042:L1042"/>
    <mergeCell ref="M1042:Q1042"/>
    <mergeCell ref="R1042:V1042"/>
    <mergeCell ref="C1043:L1043"/>
    <mergeCell ref="M1043:Q1043"/>
    <mergeCell ref="R1043:V1043"/>
    <mergeCell ref="C1038:L1038"/>
    <mergeCell ref="M1038:Q1038"/>
    <mergeCell ref="R1038:V1038"/>
    <mergeCell ref="C1039:L1039"/>
    <mergeCell ref="M1039:Q1039"/>
    <mergeCell ref="R1039:V1039"/>
    <mergeCell ref="C1040:L1040"/>
    <mergeCell ref="M1040:Q1040"/>
    <mergeCell ref="R1040:V1040"/>
    <mergeCell ref="C1035:L1035"/>
    <mergeCell ref="M1035:Q1035"/>
    <mergeCell ref="R1035:V1035"/>
    <mergeCell ref="C1036:L1036"/>
    <mergeCell ref="M1036:Q1036"/>
    <mergeCell ref="R1036:V1036"/>
    <mergeCell ref="C1037:L1037"/>
    <mergeCell ref="M1037:Q1037"/>
    <mergeCell ref="R1037:V1037"/>
    <mergeCell ref="C1032:L1032"/>
    <mergeCell ref="M1032:Q1032"/>
    <mergeCell ref="R1032:V1032"/>
    <mergeCell ref="C1033:L1033"/>
    <mergeCell ref="M1033:Q1033"/>
    <mergeCell ref="R1033:V1033"/>
    <mergeCell ref="C1034:L1034"/>
    <mergeCell ref="M1034:Q1034"/>
    <mergeCell ref="R1034:V1034"/>
    <mergeCell ref="C1029:L1029"/>
    <mergeCell ref="M1029:Q1029"/>
    <mergeCell ref="R1029:V1029"/>
    <mergeCell ref="C1030:L1030"/>
    <mergeCell ref="M1030:Q1030"/>
    <mergeCell ref="R1030:V1030"/>
    <mergeCell ref="C1031:L1031"/>
    <mergeCell ref="M1031:Q1031"/>
    <mergeCell ref="R1031:V1031"/>
    <mergeCell ref="C1026:L1026"/>
    <mergeCell ref="M1026:Q1026"/>
    <mergeCell ref="R1026:V1026"/>
    <mergeCell ref="C1027:L1027"/>
    <mergeCell ref="M1027:Q1027"/>
    <mergeCell ref="R1027:V1027"/>
    <mergeCell ref="C1028:L1028"/>
    <mergeCell ref="M1028:Q1028"/>
    <mergeCell ref="R1028:V1028"/>
    <mergeCell ref="C1023:L1023"/>
    <mergeCell ref="M1023:Q1023"/>
    <mergeCell ref="R1023:V1023"/>
    <mergeCell ref="C1024:L1024"/>
    <mergeCell ref="M1024:Q1024"/>
    <mergeCell ref="R1024:V1024"/>
    <mergeCell ref="C1025:L1025"/>
    <mergeCell ref="M1025:Q1025"/>
    <mergeCell ref="R1025:V1025"/>
    <mergeCell ref="C1020:L1020"/>
    <mergeCell ref="M1020:Q1020"/>
    <mergeCell ref="R1020:V1020"/>
    <mergeCell ref="C1021:L1021"/>
    <mergeCell ref="M1021:Q1021"/>
    <mergeCell ref="R1021:V1021"/>
    <mergeCell ref="C1022:L1022"/>
    <mergeCell ref="M1022:Q1022"/>
    <mergeCell ref="R1022:V1022"/>
    <mergeCell ref="C1017:L1017"/>
    <mergeCell ref="M1017:Q1017"/>
    <mergeCell ref="R1017:V1017"/>
    <mergeCell ref="C1018:L1018"/>
    <mergeCell ref="M1018:Q1018"/>
    <mergeCell ref="R1018:V1018"/>
    <mergeCell ref="C1019:L1019"/>
    <mergeCell ref="M1019:Q1019"/>
    <mergeCell ref="R1019:V1019"/>
    <mergeCell ref="C1014:L1014"/>
    <mergeCell ref="M1014:Q1014"/>
    <mergeCell ref="R1014:V1014"/>
    <mergeCell ref="C1015:L1015"/>
    <mergeCell ref="M1015:Q1015"/>
    <mergeCell ref="R1015:V1015"/>
    <mergeCell ref="C1016:L1016"/>
    <mergeCell ref="M1016:Q1016"/>
    <mergeCell ref="R1016:V1016"/>
    <mergeCell ref="C1011:L1011"/>
    <mergeCell ref="M1011:Q1011"/>
    <mergeCell ref="R1011:V1011"/>
    <mergeCell ref="C1012:L1012"/>
    <mergeCell ref="M1012:Q1012"/>
    <mergeCell ref="R1012:V1012"/>
    <mergeCell ref="C1013:L1013"/>
    <mergeCell ref="M1013:Q1013"/>
    <mergeCell ref="R1013:V1013"/>
    <mergeCell ref="C1008:L1008"/>
    <mergeCell ref="M1008:Q1008"/>
    <mergeCell ref="R1008:V1008"/>
    <mergeCell ref="C1009:L1009"/>
    <mergeCell ref="M1009:Q1009"/>
    <mergeCell ref="R1009:V1009"/>
    <mergeCell ref="C1010:L1010"/>
    <mergeCell ref="M1010:Q1010"/>
    <mergeCell ref="R1010:V1010"/>
    <mergeCell ref="C1005:L1005"/>
    <mergeCell ref="M1005:Q1005"/>
    <mergeCell ref="R1005:V1005"/>
    <mergeCell ref="C1006:L1006"/>
    <mergeCell ref="M1006:Q1006"/>
    <mergeCell ref="R1006:V1006"/>
    <mergeCell ref="C1007:L1007"/>
    <mergeCell ref="M1007:Q1007"/>
    <mergeCell ref="R1007:V1007"/>
    <mergeCell ref="C1002:L1002"/>
    <mergeCell ref="M1002:Q1002"/>
    <mergeCell ref="R1002:V1002"/>
    <mergeCell ref="C1003:L1003"/>
    <mergeCell ref="M1003:Q1003"/>
    <mergeCell ref="R1003:V1003"/>
    <mergeCell ref="C1004:L1004"/>
    <mergeCell ref="M1004:Q1004"/>
    <mergeCell ref="R1004:V1004"/>
    <mergeCell ref="C999:L999"/>
    <mergeCell ref="M999:Q999"/>
    <mergeCell ref="R999:V999"/>
    <mergeCell ref="C1000:L1000"/>
    <mergeCell ref="M1000:Q1000"/>
    <mergeCell ref="R1000:V1000"/>
    <mergeCell ref="C1001:L1001"/>
    <mergeCell ref="M1001:Q1001"/>
    <mergeCell ref="R1001:V1001"/>
    <mergeCell ref="C996:L996"/>
    <mergeCell ref="M996:Q996"/>
    <mergeCell ref="R996:V996"/>
    <mergeCell ref="C997:L997"/>
    <mergeCell ref="M997:Q997"/>
    <mergeCell ref="R997:V997"/>
    <mergeCell ref="C998:L998"/>
    <mergeCell ref="M998:Q998"/>
    <mergeCell ref="R998:V998"/>
    <mergeCell ref="C993:L993"/>
    <mergeCell ref="M993:Q993"/>
    <mergeCell ref="R993:V993"/>
    <mergeCell ref="C994:L994"/>
    <mergeCell ref="M994:Q994"/>
    <mergeCell ref="R994:V994"/>
    <mergeCell ref="C995:L995"/>
    <mergeCell ref="M995:Q995"/>
    <mergeCell ref="R995:V995"/>
    <mergeCell ref="C990:L990"/>
    <mergeCell ref="M990:Q990"/>
    <mergeCell ref="R990:V990"/>
    <mergeCell ref="C991:L991"/>
    <mergeCell ref="M991:Q991"/>
    <mergeCell ref="R991:V991"/>
    <mergeCell ref="C992:L992"/>
    <mergeCell ref="M992:Q992"/>
    <mergeCell ref="R992:V992"/>
    <mergeCell ref="C987:L987"/>
    <mergeCell ref="M987:Q987"/>
    <mergeCell ref="R987:V987"/>
    <mergeCell ref="C988:L988"/>
    <mergeCell ref="M988:Q988"/>
    <mergeCell ref="R988:V988"/>
    <mergeCell ref="C989:L989"/>
    <mergeCell ref="M989:Q989"/>
    <mergeCell ref="R989:V989"/>
    <mergeCell ref="C984:L984"/>
    <mergeCell ref="M984:Q984"/>
    <mergeCell ref="R984:V984"/>
    <mergeCell ref="C985:L985"/>
    <mergeCell ref="M985:Q985"/>
    <mergeCell ref="R985:V985"/>
    <mergeCell ref="C986:L986"/>
    <mergeCell ref="M986:Q986"/>
    <mergeCell ref="R986:V986"/>
    <mergeCell ref="C981:L981"/>
    <mergeCell ref="M981:Q981"/>
    <mergeCell ref="R981:V981"/>
    <mergeCell ref="C982:L982"/>
    <mergeCell ref="M982:Q982"/>
    <mergeCell ref="R982:V982"/>
    <mergeCell ref="C983:L983"/>
    <mergeCell ref="M983:Q983"/>
    <mergeCell ref="R983:V983"/>
    <mergeCell ref="C978:L978"/>
    <mergeCell ref="M978:Q978"/>
    <mergeCell ref="R978:V978"/>
    <mergeCell ref="C979:L979"/>
    <mergeCell ref="M979:Q979"/>
    <mergeCell ref="R979:V979"/>
    <mergeCell ref="C980:L980"/>
    <mergeCell ref="M980:Q980"/>
    <mergeCell ref="R980:V980"/>
    <mergeCell ref="C975:L975"/>
    <mergeCell ref="M975:Q975"/>
    <mergeCell ref="R975:V975"/>
    <mergeCell ref="C976:L976"/>
    <mergeCell ref="M976:Q976"/>
    <mergeCell ref="R976:V976"/>
    <mergeCell ref="C977:L977"/>
    <mergeCell ref="M977:Q977"/>
    <mergeCell ref="R977:V977"/>
    <mergeCell ref="C972:L972"/>
    <mergeCell ref="M972:Q972"/>
    <mergeCell ref="R972:V972"/>
    <mergeCell ref="C973:L973"/>
    <mergeCell ref="M973:Q973"/>
    <mergeCell ref="R973:V973"/>
    <mergeCell ref="C974:L974"/>
    <mergeCell ref="M974:Q974"/>
    <mergeCell ref="R974:V974"/>
    <mergeCell ref="C969:L969"/>
    <mergeCell ref="M969:Q969"/>
    <mergeCell ref="R969:V969"/>
    <mergeCell ref="C970:L970"/>
    <mergeCell ref="M970:Q970"/>
    <mergeCell ref="R970:V970"/>
    <mergeCell ref="C971:L971"/>
    <mergeCell ref="M971:Q971"/>
    <mergeCell ref="R971:V971"/>
    <mergeCell ref="C966:L966"/>
    <mergeCell ref="M966:Q966"/>
    <mergeCell ref="R966:V966"/>
    <mergeCell ref="C967:L967"/>
    <mergeCell ref="M967:Q967"/>
    <mergeCell ref="R967:V967"/>
    <mergeCell ref="C968:L968"/>
    <mergeCell ref="M968:Q968"/>
    <mergeCell ref="R968:V968"/>
    <mergeCell ref="C963:L963"/>
    <mergeCell ref="M963:Q963"/>
    <mergeCell ref="R963:V963"/>
    <mergeCell ref="C964:L964"/>
    <mergeCell ref="M964:Q964"/>
    <mergeCell ref="R964:V964"/>
    <mergeCell ref="C965:L965"/>
    <mergeCell ref="M965:Q965"/>
    <mergeCell ref="R965:V965"/>
    <mergeCell ref="C960:L960"/>
    <mergeCell ref="M960:Q960"/>
    <mergeCell ref="R960:V960"/>
    <mergeCell ref="C961:L961"/>
    <mergeCell ref="M961:Q961"/>
    <mergeCell ref="R961:V961"/>
    <mergeCell ref="C962:L962"/>
    <mergeCell ref="M962:Q962"/>
    <mergeCell ref="R962:V962"/>
    <mergeCell ref="C957:L957"/>
    <mergeCell ref="M957:Q957"/>
    <mergeCell ref="R957:V957"/>
    <mergeCell ref="C958:L958"/>
    <mergeCell ref="M958:Q958"/>
    <mergeCell ref="R958:V958"/>
    <mergeCell ref="C959:L959"/>
    <mergeCell ref="M959:Q959"/>
    <mergeCell ref="R959:V959"/>
    <mergeCell ref="C954:L954"/>
    <mergeCell ref="M954:Q954"/>
    <mergeCell ref="R954:V954"/>
    <mergeCell ref="C955:L955"/>
    <mergeCell ref="M955:Q955"/>
    <mergeCell ref="R955:V955"/>
    <mergeCell ref="C956:L956"/>
    <mergeCell ref="M956:Q956"/>
    <mergeCell ref="R956:V956"/>
    <mergeCell ref="C951:L951"/>
    <mergeCell ref="M951:Q951"/>
    <mergeCell ref="R951:V951"/>
    <mergeCell ref="C952:L952"/>
    <mergeCell ref="M952:Q952"/>
    <mergeCell ref="R952:V952"/>
    <mergeCell ref="C953:L953"/>
    <mergeCell ref="M953:Q953"/>
    <mergeCell ref="R953:V953"/>
    <mergeCell ref="C948:L948"/>
    <mergeCell ref="M948:Q948"/>
    <mergeCell ref="R948:V948"/>
    <mergeCell ref="C949:L949"/>
    <mergeCell ref="M949:Q949"/>
    <mergeCell ref="R949:V949"/>
    <mergeCell ref="C950:L950"/>
    <mergeCell ref="M950:Q950"/>
    <mergeCell ref="R950:V950"/>
    <mergeCell ref="C945:L945"/>
    <mergeCell ref="M945:Q945"/>
    <mergeCell ref="R945:V945"/>
    <mergeCell ref="C946:L946"/>
    <mergeCell ref="M946:Q946"/>
    <mergeCell ref="R946:V946"/>
    <mergeCell ref="C947:L947"/>
    <mergeCell ref="M947:Q947"/>
    <mergeCell ref="R947:V947"/>
    <mergeCell ref="C942:L942"/>
    <mergeCell ref="M942:Q942"/>
    <mergeCell ref="R942:V942"/>
    <mergeCell ref="C943:L943"/>
    <mergeCell ref="M943:Q943"/>
    <mergeCell ref="R943:V943"/>
    <mergeCell ref="C944:L944"/>
    <mergeCell ref="M944:Q944"/>
    <mergeCell ref="R944:V944"/>
    <mergeCell ref="C939:L939"/>
    <mergeCell ref="M939:Q939"/>
    <mergeCell ref="R939:V939"/>
    <mergeCell ref="C940:L940"/>
    <mergeCell ref="M940:Q940"/>
    <mergeCell ref="R940:V940"/>
    <mergeCell ref="C941:L941"/>
    <mergeCell ref="M941:Q941"/>
    <mergeCell ref="R941:V941"/>
    <mergeCell ref="C936:L936"/>
    <mergeCell ref="M936:Q936"/>
    <mergeCell ref="R936:V936"/>
    <mergeCell ref="C937:L937"/>
    <mergeCell ref="M937:Q937"/>
    <mergeCell ref="R937:V937"/>
    <mergeCell ref="C938:L938"/>
    <mergeCell ref="M938:Q938"/>
    <mergeCell ref="R938:V938"/>
    <mergeCell ref="C933:L933"/>
    <mergeCell ref="M933:Q933"/>
    <mergeCell ref="R933:V933"/>
    <mergeCell ref="C934:L934"/>
    <mergeCell ref="M934:Q934"/>
    <mergeCell ref="R934:V934"/>
    <mergeCell ref="C935:L935"/>
    <mergeCell ref="M935:Q935"/>
    <mergeCell ref="R935:V935"/>
    <mergeCell ref="C930:L930"/>
    <mergeCell ref="M930:Q930"/>
    <mergeCell ref="R930:V930"/>
    <mergeCell ref="C931:L931"/>
    <mergeCell ref="M931:Q931"/>
    <mergeCell ref="R931:V931"/>
    <mergeCell ref="C932:L932"/>
    <mergeCell ref="M932:Q932"/>
    <mergeCell ref="R932:V932"/>
    <mergeCell ref="C927:L927"/>
    <mergeCell ref="M927:Q927"/>
    <mergeCell ref="R927:V927"/>
    <mergeCell ref="C928:L928"/>
    <mergeCell ref="M928:Q928"/>
    <mergeCell ref="R928:V928"/>
    <mergeCell ref="C929:L929"/>
    <mergeCell ref="M929:Q929"/>
    <mergeCell ref="R929:V929"/>
    <mergeCell ref="C924:L924"/>
    <mergeCell ref="M924:Q924"/>
    <mergeCell ref="R924:V924"/>
    <mergeCell ref="C925:L925"/>
    <mergeCell ref="M925:Q925"/>
    <mergeCell ref="R925:V925"/>
    <mergeCell ref="C926:L926"/>
    <mergeCell ref="M926:Q926"/>
    <mergeCell ref="R926:V926"/>
    <mergeCell ref="C921:L921"/>
    <mergeCell ref="M921:Q921"/>
    <mergeCell ref="R921:V921"/>
    <mergeCell ref="C922:L922"/>
    <mergeCell ref="M922:Q922"/>
    <mergeCell ref="R922:V922"/>
    <mergeCell ref="C923:L923"/>
    <mergeCell ref="M923:Q923"/>
    <mergeCell ref="R923:V923"/>
    <mergeCell ref="C918:L918"/>
    <mergeCell ref="M918:Q918"/>
    <mergeCell ref="R918:V918"/>
    <mergeCell ref="C919:L919"/>
    <mergeCell ref="M919:Q919"/>
    <mergeCell ref="R919:V919"/>
    <mergeCell ref="C920:L920"/>
    <mergeCell ref="M920:Q920"/>
    <mergeCell ref="R920:V920"/>
    <mergeCell ref="C915:L915"/>
    <mergeCell ref="M915:Q915"/>
    <mergeCell ref="R915:V915"/>
    <mergeCell ref="C916:L916"/>
    <mergeCell ref="M916:Q916"/>
    <mergeCell ref="R916:V916"/>
    <mergeCell ref="C917:L917"/>
    <mergeCell ref="M917:Q917"/>
    <mergeCell ref="R917:V917"/>
    <mergeCell ref="C912:L912"/>
    <mergeCell ref="M912:Q912"/>
    <mergeCell ref="R912:V912"/>
    <mergeCell ref="C913:L913"/>
    <mergeCell ref="M913:Q913"/>
    <mergeCell ref="R913:V913"/>
    <mergeCell ref="C914:L914"/>
    <mergeCell ref="M914:Q914"/>
    <mergeCell ref="R914:V914"/>
    <mergeCell ref="C909:L909"/>
    <mergeCell ref="M909:Q909"/>
    <mergeCell ref="R909:V909"/>
    <mergeCell ref="C910:L910"/>
    <mergeCell ref="M910:Q910"/>
    <mergeCell ref="R910:V910"/>
    <mergeCell ref="C911:L911"/>
    <mergeCell ref="M911:Q911"/>
    <mergeCell ref="R911:V911"/>
    <mergeCell ref="C906:L906"/>
    <mergeCell ref="M906:Q906"/>
    <mergeCell ref="R906:V906"/>
    <mergeCell ref="C907:L907"/>
    <mergeCell ref="M907:Q907"/>
    <mergeCell ref="R907:V907"/>
    <mergeCell ref="C908:L908"/>
    <mergeCell ref="M908:Q908"/>
    <mergeCell ref="R908:V908"/>
    <mergeCell ref="C903:L903"/>
    <mergeCell ref="M903:Q903"/>
    <mergeCell ref="R903:V903"/>
    <mergeCell ref="C904:L904"/>
    <mergeCell ref="M904:Q904"/>
    <mergeCell ref="R904:V904"/>
    <mergeCell ref="C905:L905"/>
    <mergeCell ref="M905:Q905"/>
    <mergeCell ref="R905:V905"/>
    <mergeCell ref="C900:L900"/>
    <mergeCell ref="M900:Q900"/>
    <mergeCell ref="R900:V900"/>
    <mergeCell ref="C901:L901"/>
    <mergeCell ref="M901:Q901"/>
    <mergeCell ref="R901:V901"/>
    <mergeCell ref="C902:L902"/>
    <mergeCell ref="M902:Q902"/>
    <mergeCell ref="R902:V902"/>
    <mergeCell ref="C897:L897"/>
    <mergeCell ref="M897:Q897"/>
    <mergeCell ref="R897:V897"/>
    <mergeCell ref="C898:L898"/>
    <mergeCell ref="M898:Q898"/>
    <mergeCell ref="R898:V898"/>
    <mergeCell ref="C899:L899"/>
    <mergeCell ref="M899:Q899"/>
    <mergeCell ref="R899:V899"/>
    <mergeCell ref="C894:L894"/>
    <mergeCell ref="M894:Q894"/>
    <mergeCell ref="R894:V894"/>
    <mergeCell ref="C895:L895"/>
    <mergeCell ref="M895:Q895"/>
    <mergeCell ref="R895:V895"/>
    <mergeCell ref="C896:L896"/>
    <mergeCell ref="M896:Q896"/>
    <mergeCell ref="R896:V896"/>
    <mergeCell ref="C891:L891"/>
    <mergeCell ref="M891:Q891"/>
    <mergeCell ref="R891:V891"/>
    <mergeCell ref="C892:L892"/>
    <mergeCell ref="M892:Q892"/>
    <mergeCell ref="R892:V892"/>
    <mergeCell ref="C893:L893"/>
    <mergeCell ref="M893:Q893"/>
    <mergeCell ref="R893:V893"/>
    <mergeCell ref="C888:L888"/>
    <mergeCell ref="M888:Q888"/>
    <mergeCell ref="R888:V888"/>
    <mergeCell ref="C889:L889"/>
    <mergeCell ref="M889:Q889"/>
    <mergeCell ref="R889:V889"/>
    <mergeCell ref="C890:L890"/>
    <mergeCell ref="M890:Q890"/>
    <mergeCell ref="R890:V890"/>
    <mergeCell ref="C885:L885"/>
    <mergeCell ref="M885:Q885"/>
    <mergeCell ref="R885:V885"/>
    <mergeCell ref="C886:L886"/>
    <mergeCell ref="M886:Q886"/>
    <mergeCell ref="R886:V886"/>
    <mergeCell ref="C887:L887"/>
    <mergeCell ref="M887:Q887"/>
    <mergeCell ref="R887:V887"/>
    <mergeCell ref="C882:L882"/>
    <mergeCell ref="M882:Q882"/>
    <mergeCell ref="R882:V882"/>
    <mergeCell ref="C883:L883"/>
    <mergeCell ref="M883:Q883"/>
    <mergeCell ref="R883:V883"/>
    <mergeCell ref="C884:L884"/>
    <mergeCell ref="M884:Q884"/>
    <mergeCell ref="R884:V884"/>
    <mergeCell ref="C879:L879"/>
    <mergeCell ref="M879:Q879"/>
    <mergeCell ref="R879:V879"/>
    <mergeCell ref="C880:L880"/>
    <mergeCell ref="M880:Q880"/>
    <mergeCell ref="R880:V880"/>
    <mergeCell ref="C881:L881"/>
    <mergeCell ref="M881:Q881"/>
    <mergeCell ref="R881:V881"/>
    <mergeCell ref="C876:L876"/>
    <mergeCell ref="M876:Q876"/>
    <mergeCell ref="R876:V876"/>
    <mergeCell ref="C877:L877"/>
    <mergeCell ref="M877:Q877"/>
    <mergeCell ref="R877:V877"/>
    <mergeCell ref="C878:L878"/>
    <mergeCell ref="M878:Q878"/>
    <mergeCell ref="R878:V878"/>
    <mergeCell ref="C873:L873"/>
    <mergeCell ref="M873:Q873"/>
    <mergeCell ref="R873:V873"/>
    <mergeCell ref="C874:L874"/>
    <mergeCell ref="M874:Q874"/>
    <mergeCell ref="R874:V874"/>
    <mergeCell ref="C875:L875"/>
    <mergeCell ref="M875:Q875"/>
    <mergeCell ref="R875:V875"/>
    <mergeCell ref="C870:L870"/>
    <mergeCell ref="M870:Q870"/>
    <mergeCell ref="R870:V870"/>
    <mergeCell ref="C871:L871"/>
    <mergeCell ref="M871:Q871"/>
    <mergeCell ref="R871:V871"/>
    <mergeCell ref="C872:L872"/>
    <mergeCell ref="M872:Q872"/>
    <mergeCell ref="R872:V872"/>
    <mergeCell ref="C867:L867"/>
    <mergeCell ref="M867:Q867"/>
    <mergeCell ref="R867:V867"/>
    <mergeCell ref="C868:L868"/>
    <mergeCell ref="M868:Q868"/>
    <mergeCell ref="R868:V868"/>
    <mergeCell ref="C869:L869"/>
    <mergeCell ref="M869:Q869"/>
    <mergeCell ref="R869:V869"/>
    <mergeCell ref="C864:L864"/>
    <mergeCell ref="M864:Q864"/>
    <mergeCell ref="R864:V864"/>
    <mergeCell ref="C865:L865"/>
    <mergeCell ref="M865:Q865"/>
    <mergeCell ref="R865:V865"/>
    <mergeCell ref="C866:L866"/>
    <mergeCell ref="M866:Q866"/>
    <mergeCell ref="R866:V866"/>
    <mergeCell ref="C861:L861"/>
    <mergeCell ref="M861:Q861"/>
    <mergeCell ref="R861:V861"/>
    <mergeCell ref="C862:L862"/>
    <mergeCell ref="M862:Q862"/>
    <mergeCell ref="R862:V862"/>
    <mergeCell ref="C863:L863"/>
    <mergeCell ref="M863:Q863"/>
    <mergeCell ref="R863:V863"/>
    <mergeCell ref="C858:L858"/>
    <mergeCell ref="M858:Q858"/>
    <mergeCell ref="R858:V858"/>
    <mergeCell ref="C859:L859"/>
    <mergeCell ref="M859:Q859"/>
    <mergeCell ref="R859:V859"/>
    <mergeCell ref="C860:L860"/>
    <mergeCell ref="M860:Q860"/>
    <mergeCell ref="R860:V860"/>
    <mergeCell ref="C855:L855"/>
    <mergeCell ref="M855:Q855"/>
    <mergeCell ref="R855:V855"/>
    <mergeCell ref="C856:L856"/>
    <mergeCell ref="M856:Q856"/>
    <mergeCell ref="R856:V856"/>
    <mergeCell ref="C857:L857"/>
    <mergeCell ref="M857:Q857"/>
    <mergeCell ref="R857:V857"/>
    <mergeCell ref="C852:L852"/>
    <mergeCell ref="M852:Q852"/>
    <mergeCell ref="R852:V852"/>
    <mergeCell ref="C853:L853"/>
    <mergeCell ref="M853:Q853"/>
    <mergeCell ref="R853:V853"/>
    <mergeCell ref="C854:L854"/>
    <mergeCell ref="M854:Q854"/>
    <mergeCell ref="R854:V854"/>
    <mergeCell ref="C849:L849"/>
    <mergeCell ref="M849:Q849"/>
    <mergeCell ref="R849:V849"/>
    <mergeCell ref="C850:L850"/>
    <mergeCell ref="M850:Q850"/>
    <mergeCell ref="R850:V850"/>
    <mergeCell ref="C851:L851"/>
    <mergeCell ref="M851:Q851"/>
    <mergeCell ref="R851:V851"/>
    <mergeCell ref="C846:L846"/>
    <mergeCell ref="M846:Q846"/>
    <mergeCell ref="R846:V846"/>
    <mergeCell ref="C847:L847"/>
    <mergeCell ref="M847:Q847"/>
    <mergeCell ref="R847:V847"/>
    <mergeCell ref="C848:L848"/>
    <mergeCell ref="M848:Q848"/>
    <mergeCell ref="R848:V848"/>
    <mergeCell ref="C843:L843"/>
    <mergeCell ref="M843:Q843"/>
    <mergeCell ref="R843:V843"/>
    <mergeCell ref="C844:L844"/>
    <mergeCell ref="M844:Q844"/>
    <mergeCell ref="R844:V844"/>
    <mergeCell ref="C845:L845"/>
    <mergeCell ref="M845:Q845"/>
    <mergeCell ref="R845:V845"/>
    <mergeCell ref="C840:L840"/>
    <mergeCell ref="M840:Q840"/>
    <mergeCell ref="R840:V840"/>
    <mergeCell ref="C841:L841"/>
    <mergeCell ref="M841:Q841"/>
    <mergeCell ref="R841:V841"/>
    <mergeCell ref="C842:L842"/>
    <mergeCell ref="M842:Q842"/>
    <mergeCell ref="R842:V842"/>
    <mergeCell ref="C837:L837"/>
    <mergeCell ref="M837:Q837"/>
    <mergeCell ref="R837:V837"/>
    <mergeCell ref="C838:L838"/>
    <mergeCell ref="M838:Q838"/>
    <mergeCell ref="R838:V838"/>
    <mergeCell ref="C839:L839"/>
    <mergeCell ref="M839:Q839"/>
    <mergeCell ref="R839:V839"/>
    <mergeCell ref="C834:L834"/>
    <mergeCell ref="M834:Q834"/>
    <mergeCell ref="R834:V834"/>
    <mergeCell ref="C835:L835"/>
    <mergeCell ref="M835:Q835"/>
    <mergeCell ref="R835:V835"/>
    <mergeCell ref="C836:L836"/>
    <mergeCell ref="M836:Q836"/>
    <mergeCell ref="R836:V836"/>
    <mergeCell ref="C831:L831"/>
    <mergeCell ref="M831:Q831"/>
    <mergeCell ref="R831:V831"/>
    <mergeCell ref="C832:L832"/>
    <mergeCell ref="M832:Q832"/>
    <mergeCell ref="R832:V832"/>
    <mergeCell ref="C833:L833"/>
    <mergeCell ref="M833:Q833"/>
    <mergeCell ref="R833:V833"/>
    <mergeCell ref="C828:L828"/>
    <mergeCell ref="M828:Q828"/>
    <mergeCell ref="R828:V828"/>
    <mergeCell ref="C829:L829"/>
    <mergeCell ref="M829:Q829"/>
    <mergeCell ref="R829:V829"/>
    <mergeCell ref="C830:L830"/>
    <mergeCell ref="M830:Q830"/>
    <mergeCell ref="R830:V830"/>
    <mergeCell ref="C825:L825"/>
    <mergeCell ref="M825:Q825"/>
    <mergeCell ref="R825:V825"/>
    <mergeCell ref="C826:L826"/>
    <mergeCell ref="M826:Q826"/>
    <mergeCell ref="R826:V826"/>
    <mergeCell ref="C827:L827"/>
    <mergeCell ref="M827:Q827"/>
    <mergeCell ref="R827:V827"/>
    <mergeCell ref="C822:L822"/>
    <mergeCell ref="M822:Q822"/>
    <mergeCell ref="R822:V822"/>
    <mergeCell ref="C823:L823"/>
    <mergeCell ref="M823:Q823"/>
    <mergeCell ref="R823:V823"/>
    <mergeCell ref="C824:L824"/>
    <mergeCell ref="M824:Q824"/>
    <mergeCell ref="R824:V824"/>
    <mergeCell ref="C819:L819"/>
    <mergeCell ref="M819:Q819"/>
    <mergeCell ref="R819:V819"/>
    <mergeCell ref="C820:L820"/>
    <mergeCell ref="M820:Q820"/>
    <mergeCell ref="R820:V820"/>
    <mergeCell ref="C821:L821"/>
    <mergeCell ref="M821:Q821"/>
    <mergeCell ref="R821:V821"/>
    <mergeCell ref="C816:L816"/>
    <mergeCell ref="M816:Q816"/>
    <mergeCell ref="R816:V816"/>
    <mergeCell ref="C817:L817"/>
    <mergeCell ref="M817:Q817"/>
    <mergeCell ref="R817:V817"/>
    <mergeCell ref="C818:L818"/>
    <mergeCell ref="M818:Q818"/>
    <mergeCell ref="R818:V818"/>
    <mergeCell ref="C813:L813"/>
    <mergeCell ref="M813:Q813"/>
    <mergeCell ref="R813:V813"/>
    <mergeCell ref="C814:L814"/>
    <mergeCell ref="M814:Q814"/>
    <mergeCell ref="R814:V814"/>
    <mergeCell ref="C815:L815"/>
    <mergeCell ref="M815:Q815"/>
    <mergeCell ref="R815:V815"/>
    <mergeCell ref="C810:L810"/>
    <mergeCell ref="M810:Q810"/>
    <mergeCell ref="R810:V810"/>
    <mergeCell ref="C811:L811"/>
    <mergeCell ref="M811:Q811"/>
    <mergeCell ref="R811:V811"/>
    <mergeCell ref="C812:L812"/>
    <mergeCell ref="M812:Q812"/>
    <mergeCell ref="R812:V812"/>
    <mergeCell ref="C807:L807"/>
    <mergeCell ref="M807:Q807"/>
    <mergeCell ref="R807:V807"/>
    <mergeCell ref="C808:L808"/>
    <mergeCell ref="M808:Q808"/>
    <mergeCell ref="R808:V808"/>
    <mergeCell ref="C809:L809"/>
    <mergeCell ref="M809:Q809"/>
    <mergeCell ref="R809:V809"/>
    <mergeCell ref="C804:L804"/>
    <mergeCell ref="M804:Q804"/>
    <mergeCell ref="R804:V804"/>
    <mergeCell ref="C805:L805"/>
    <mergeCell ref="M805:Q805"/>
    <mergeCell ref="R805:V805"/>
    <mergeCell ref="C806:L806"/>
    <mergeCell ref="M806:Q806"/>
    <mergeCell ref="R806:V806"/>
    <mergeCell ref="C801:L801"/>
    <mergeCell ref="M801:Q801"/>
    <mergeCell ref="R801:V801"/>
    <mergeCell ref="C802:L802"/>
    <mergeCell ref="M802:Q802"/>
    <mergeCell ref="R802:V802"/>
    <mergeCell ref="C803:L803"/>
    <mergeCell ref="M803:Q803"/>
    <mergeCell ref="R803:V803"/>
    <mergeCell ref="C798:L798"/>
    <mergeCell ref="M798:Q798"/>
    <mergeCell ref="R798:V798"/>
    <mergeCell ref="C799:L799"/>
    <mergeCell ref="M799:Q799"/>
    <mergeCell ref="R799:V799"/>
    <mergeCell ref="C800:L800"/>
    <mergeCell ref="M800:Q800"/>
    <mergeCell ref="R800:V800"/>
    <mergeCell ref="C795:L795"/>
    <mergeCell ref="M795:Q795"/>
    <mergeCell ref="R795:V795"/>
    <mergeCell ref="C796:L796"/>
    <mergeCell ref="M796:Q796"/>
    <mergeCell ref="R796:V796"/>
    <mergeCell ref="C797:L797"/>
    <mergeCell ref="M797:Q797"/>
    <mergeCell ref="R797:V797"/>
    <mergeCell ref="C792:L792"/>
    <mergeCell ref="M792:Q792"/>
    <mergeCell ref="R792:V792"/>
    <mergeCell ref="C793:L793"/>
    <mergeCell ref="M793:Q793"/>
    <mergeCell ref="R793:V793"/>
    <mergeCell ref="C794:L794"/>
    <mergeCell ref="M794:Q794"/>
    <mergeCell ref="R794:V794"/>
    <mergeCell ref="C789:L789"/>
    <mergeCell ref="M789:Q789"/>
    <mergeCell ref="R789:V789"/>
    <mergeCell ref="C790:L790"/>
    <mergeCell ref="M790:Q790"/>
    <mergeCell ref="R790:V790"/>
    <mergeCell ref="C791:L791"/>
    <mergeCell ref="M791:Q791"/>
    <mergeCell ref="R791:V791"/>
    <mergeCell ref="C786:L786"/>
    <mergeCell ref="M786:Q786"/>
    <mergeCell ref="R786:V786"/>
    <mergeCell ref="C787:L787"/>
    <mergeCell ref="M787:Q787"/>
    <mergeCell ref="R787:V787"/>
    <mergeCell ref="C788:L788"/>
    <mergeCell ref="M788:Q788"/>
    <mergeCell ref="R788:V788"/>
    <mergeCell ref="C783:L783"/>
    <mergeCell ref="M783:Q783"/>
    <mergeCell ref="R783:V783"/>
    <mergeCell ref="C784:L784"/>
    <mergeCell ref="M784:Q784"/>
    <mergeCell ref="R784:V784"/>
    <mergeCell ref="C785:L785"/>
    <mergeCell ref="M785:Q785"/>
    <mergeCell ref="R785:V785"/>
    <mergeCell ref="C780:L780"/>
    <mergeCell ref="M780:Q780"/>
    <mergeCell ref="R780:V780"/>
    <mergeCell ref="C781:L781"/>
    <mergeCell ref="M781:Q781"/>
    <mergeCell ref="R781:V781"/>
    <mergeCell ref="C782:L782"/>
    <mergeCell ref="M782:Q782"/>
    <mergeCell ref="R782:V782"/>
    <mergeCell ref="C777:L777"/>
    <mergeCell ref="M777:Q777"/>
    <mergeCell ref="R777:V777"/>
    <mergeCell ref="C778:L778"/>
    <mergeCell ref="M778:Q778"/>
    <mergeCell ref="R778:V778"/>
    <mergeCell ref="C779:L779"/>
    <mergeCell ref="M779:Q779"/>
    <mergeCell ref="R779:V779"/>
    <mergeCell ref="C774:L774"/>
    <mergeCell ref="M774:Q774"/>
    <mergeCell ref="R774:V774"/>
    <mergeCell ref="C775:L775"/>
    <mergeCell ref="M775:Q775"/>
    <mergeCell ref="R775:V775"/>
    <mergeCell ref="C776:L776"/>
    <mergeCell ref="M776:Q776"/>
    <mergeCell ref="R776:V776"/>
    <mergeCell ref="C771:L771"/>
    <mergeCell ref="M771:Q771"/>
    <mergeCell ref="R771:V771"/>
    <mergeCell ref="C772:L772"/>
    <mergeCell ref="M772:Q772"/>
    <mergeCell ref="R772:V772"/>
    <mergeCell ref="C773:L773"/>
    <mergeCell ref="M773:Q773"/>
    <mergeCell ref="R773:V773"/>
    <mergeCell ref="C768:L768"/>
    <mergeCell ref="M768:Q768"/>
    <mergeCell ref="R768:V768"/>
    <mergeCell ref="C769:L769"/>
    <mergeCell ref="M769:Q769"/>
    <mergeCell ref="R769:V769"/>
    <mergeCell ref="C770:L770"/>
    <mergeCell ref="M770:Q770"/>
    <mergeCell ref="R770:V770"/>
    <mergeCell ref="C765:L765"/>
    <mergeCell ref="M765:Q765"/>
    <mergeCell ref="R765:V765"/>
    <mergeCell ref="C766:L766"/>
    <mergeCell ref="M766:Q766"/>
    <mergeCell ref="R766:V766"/>
    <mergeCell ref="C767:L767"/>
    <mergeCell ref="M767:Q767"/>
    <mergeCell ref="R767:V767"/>
    <mergeCell ref="C762:L762"/>
    <mergeCell ref="M762:Q762"/>
    <mergeCell ref="R762:V762"/>
    <mergeCell ref="C763:L763"/>
    <mergeCell ref="M763:Q763"/>
    <mergeCell ref="R763:V763"/>
    <mergeCell ref="C764:L764"/>
    <mergeCell ref="M764:Q764"/>
    <mergeCell ref="R764:V764"/>
    <mergeCell ref="C759:L759"/>
    <mergeCell ref="M759:Q759"/>
    <mergeCell ref="R759:V759"/>
    <mergeCell ref="C760:L760"/>
    <mergeCell ref="M760:Q760"/>
    <mergeCell ref="R760:V760"/>
    <mergeCell ref="C761:L761"/>
    <mergeCell ref="M761:Q761"/>
    <mergeCell ref="R761:V761"/>
    <mergeCell ref="C756:L756"/>
    <mergeCell ref="M756:Q756"/>
    <mergeCell ref="R756:V756"/>
    <mergeCell ref="C757:L757"/>
    <mergeCell ref="M757:Q757"/>
    <mergeCell ref="R757:V757"/>
    <mergeCell ref="C758:L758"/>
    <mergeCell ref="M758:Q758"/>
    <mergeCell ref="R758:V758"/>
    <mergeCell ref="C753:L753"/>
    <mergeCell ref="M753:Q753"/>
    <mergeCell ref="R753:V753"/>
    <mergeCell ref="C754:L754"/>
    <mergeCell ref="M754:Q754"/>
    <mergeCell ref="R754:V754"/>
    <mergeCell ref="C755:L755"/>
    <mergeCell ref="M755:Q755"/>
    <mergeCell ref="R755:V755"/>
    <mergeCell ref="C750:L750"/>
    <mergeCell ref="M750:Q750"/>
    <mergeCell ref="R750:V750"/>
    <mergeCell ref="C751:L751"/>
    <mergeCell ref="M751:Q751"/>
    <mergeCell ref="R751:V751"/>
    <mergeCell ref="C752:L752"/>
    <mergeCell ref="M752:Q752"/>
    <mergeCell ref="R752:V752"/>
    <mergeCell ref="C747:L747"/>
    <mergeCell ref="M747:Q747"/>
    <mergeCell ref="R747:V747"/>
    <mergeCell ref="C748:L748"/>
    <mergeCell ref="M748:Q748"/>
    <mergeCell ref="R748:V748"/>
    <mergeCell ref="C749:L749"/>
    <mergeCell ref="M749:Q749"/>
    <mergeCell ref="R749:V749"/>
    <mergeCell ref="C744:L744"/>
    <mergeCell ref="M744:Q744"/>
    <mergeCell ref="R744:V744"/>
    <mergeCell ref="C745:L745"/>
    <mergeCell ref="M745:Q745"/>
    <mergeCell ref="R745:V745"/>
    <mergeCell ref="C746:L746"/>
    <mergeCell ref="M746:Q746"/>
    <mergeCell ref="R746:V746"/>
    <mergeCell ref="C741:L741"/>
    <mergeCell ref="M741:Q741"/>
    <mergeCell ref="R741:V741"/>
    <mergeCell ref="C742:L742"/>
    <mergeCell ref="M742:Q742"/>
    <mergeCell ref="R742:V742"/>
    <mergeCell ref="C743:L743"/>
    <mergeCell ref="M743:Q743"/>
    <mergeCell ref="R743:V743"/>
    <mergeCell ref="C738:L738"/>
    <mergeCell ref="M738:Q738"/>
    <mergeCell ref="R738:V738"/>
    <mergeCell ref="C739:L739"/>
    <mergeCell ref="M739:Q739"/>
    <mergeCell ref="R739:V739"/>
    <mergeCell ref="C740:L740"/>
    <mergeCell ref="M740:Q740"/>
    <mergeCell ref="R740:V740"/>
    <mergeCell ref="C735:L735"/>
    <mergeCell ref="M735:Q735"/>
    <mergeCell ref="R735:V735"/>
    <mergeCell ref="C736:L736"/>
    <mergeCell ref="M736:Q736"/>
    <mergeCell ref="R736:V736"/>
    <mergeCell ref="C737:L737"/>
    <mergeCell ref="M737:Q737"/>
    <mergeCell ref="R737:V737"/>
    <mergeCell ref="C732:L732"/>
    <mergeCell ref="M732:Q732"/>
    <mergeCell ref="R732:V732"/>
    <mergeCell ref="C733:L733"/>
    <mergeCell ref="M733:Q733"/>
    <mergeCell ref="R733:V733"/>
    <mergeCell ref="C734:L734"/>
    <mergeCell ref="M734:Q734"/>
    <mergeCell ref="R734:V734"/>
    <mergeCell ref="C729:L729"/>
    <mergeCell ref="M729:Q729"/>
    <mergeCell ref="R729:V729"/>
    <mergeCell ref="C730:L730"/>
    <mergeCell ref="M730:Q730"/>
    <mergeCell ref="R730:V730"/>
    <mergeCell ref="C731:L731"/>
    <mergeCell ref="M731:Q731"/>
    <mergeCell ref="R731:V731"/>
    <mergeCell ref="C726:L726"/>
    <mergeCell ref="M726:Q726"/>
    <mergeCell ref="R726:V726"/>
    <mergeCell ref="C727:L727"/>
    <mergeCell ref="M727:Q727"/>
    <mergeCell ref="R727:V727"/>
    <mergeCell ref="C728:L728"/>
    <mergeCell ref="M728:Q728"/>
    <mergeCell ref="R728:V728"/>
    <mergeCell ref="C723:L723"/>
    <mergeCell ref="M723:Q723"/>
    <mergeCell ref="R723:V723"/>
    <mergeCell ref="C724:L724"/>
    <mergeCell ref="M724:Q724"/>
    <mergeCell ref="R724:V724"/>
    <mergeCell ref="C725:L725"/>
    <mergeCell ref="M725:Q725"/>
    <mergeCell ref="R725:V725"/>
    <mergeCell ref="C720:L720"/>
    <mergeCell ref="M720:Q720"/>
    <mergeCell ref="R720:V720"/>
    <mergeCell ref="C721:L721"/>
    <mergeCell ref="M721:Q721"/>
    <mergeCell ref="R721:V721"/>
    <mergeCell ref="C722:L722"/>
    <mergeCell ref="M722:Q722"/>
    <mergeCell ref="R722:V722"/>
    <mergeCell ref="C717:L717"/>
    <mergeCell ref="M717:Q717"/>
    <mergeCell ref="R717:V717"/>
    <mergeCell ref="C718:L718"/>
    <mergeCell ref="M718:Q718"/>
    <mergeCell ref="R718:V718"/>
    <mergeCell ref="C719:L719"/>
    <mergeCell ref="M719:Q719"/>
    <mergeCell ref="R719:V719"/>
    <mergeCell ref="C714:L714"/>
    <mergeCell ref="M714:Q714"/>
    <mergeCell ref="R714:V714"/>
    <mergeCell ref="C715:L715"/>
    <mergeCell ref="M715:Q715"/>
    <mergeCell ref="R715:V715"/>
    <mergeCell ref="C716:L716"/>
    <mergeCell ref="M716:Q716"/>
    <mergeCell ref="R716:V716"/>
    <mergeCell ref="C711:L711"/>
    <mergeCell ref="M711:Q711"/>
    <mergeCell ref="R711:V711"/>
    <mergeCell ref="C712:L712"/>
    <mergeCell ref="M712:Q712"/>
    <mergeCell ref="R712:V712"/>
    <mergeCell ref="C713:L713"/>
    <mergeCell ref="M713:Q713"/>
    <mergeCell ref="R713:V713"/>
    <mergeCell ref="C708:L708"/>
    <mergeCell ref="M708:Q708"/>
    <mergeCell ref="R708:V708"/>
    <mergeCell ref="C709:L709"/>
    <mergeCell ref="M709:Q709"/>
    <mergeCell ref="R709:V709"/>
    <mergeCell ref="C710:L710"/>
    <mergeCell ref="M710:Q710"/>
    <mergeCell ref="R710:V710"/>
    <mergeCell ref="C705:L705"/>
    <mergeCell ref="M705:Q705"/>
    <mergeCell ref="R705:V705"/>
    <mergeCell ref="C706:L706"/>
    <mergeCell ref="M706:Q706"/>
    <mergeCell ref="R706:V706"/>
    <mergeCell ref="C707:L707"/>
    <mergeCell ref="M707:Q707"/>
    <mergeCell ref="R707:V707"/>
    <mergeCell ref="C702:L702"/>
    <mergeCell ref="M702:Q702"/>
    <mergeCell ref="R702:V702"/>
    <mergeCell ref="C703:L703"/>
    <mergeCell ref="M703:Q703"/>
    <mergeCell ref="R703:V703"/>
    <mergeCell ref="C704:L704"/>
    <mergeCell ref="M704:Q704"/>
    <mergeCell ref="R704:V704"/>
    <mergeCell ref="C699:L699"/>
    <mergeCell ref="M699:Q699"/>
    <mergeCell ref="R699:V699"/>
    <mergeCell ref="C700:L700"/>
    <mergeCell ref="M700:Q700"/>
    <mergeCell ref="R700:V700"/>
    <mergeCell ref="C701:L701"/>
    <mergeCell ref="M701:Q701"/>
    <mergeCell ref="R701:V701"/>
    <mergeCell ref="C696:L696"/>
    <mergeCell ref="M696:Q696"/>
    <mergeCell ref="R696:V696"/>
    <mergeCell ref="C697:L697"/>
    <mergeCell ref="M697:Q697"/>
    <mergeCell ref="R697:V697"/>
    <mergeCell ref="C698:L698"/>
    <mergeCell ref="M698:Q698"/>
    <mergeCell ref="R698:V698"/>
    <mergeCell ref="C693:L693"/>
    <mergeCell ref="M693:Q693"/>
    <mergeCell ref="R693:V693"/>
    <mergeCell ref="C694:L694"/>
    <mergeCell ref="M694:Q694"/>
    <mergeCell ref="R694:V694"/>
    <mergeCell ref="C695:L695"/>
    <mergeCell ref="M695:Q695"/>
    <mergeCell ref="R695:V695"/>
    <mergeCell ref="C690:L690"/>
    <mergeCell ref="M690:Q690"/>
    <mergeCell ref="R690:V690"/>
    <mergeCell ref="C691:L691"/>
    <mergeCell ref="M691:Q691"/>
    <mergeCell ref="R691:V691"/>
    <mergeCell ref="C692:L692"/>
    <mergeCell ref="M692:Q692"/>
    <mergeCell ref="R692:V692"/>
    <mergeCell ref="C687:L687"/>
    <mergeCell ref="M687:Q687"/>
    <mergeCell ref="R687:V687"/>
    <mergeCell ref="C688:L688"/>
    <mergeCell ref="M688:Q688"/>
    <mergeCell ref="R688:V688"/>
    <mergeCell ref="C689:L689"/>
    <mergeCell ref="M689:Q689"/>
    <mergeCell ref="R689:V689"/>
    <mergeCell ref="C684:L684"/>
    <mergeCell ref="M684:Q684"/>
    <mergeCell ref="R684:V684"/>
    <mergeCell ref="C685:L685"/>
    <mergeCell ref="M685:Q685"/>
    <mergeCell ref="R685:V685"/>
    <mergeCell ref="C686:L686"/>
    <mergeCell ref="M686:Q686"/>
    <mergeCell ref="R686:V686"/>
    <mergeCell ref="C681:L681"/>
    <mergeCell ref="M681:Q681"/>
    <mergeCell ref="R681:V681"/>
    <mergeCell ref="C682:L682"/>
    <mergeCell ref="M682:Q682"/>
    <mergeCell ref="R682:V682"/>
    <mergeCell ref="C683:L683"/>
    <mergeCell ref="M683:Q683"/>
    <mergeCell ref="R683:V683"/>
    <mergeCell ref="C678:L678"/>
    <mergeCell ref="M678:Q678"/>
    <mergeCell ref="R678:V678"/>
    <mergeCell ref="C679:L679"/>
    <mergeCell ref="M679:Q679"/>
    <mergeCell ref="R679:V679"/>
    <mergeCell ref="C680:L680"/>
    <mergeCell ref="M680:Q680"/>
    <mergeCell ref="R680:V680"/>
    <mergeCell ref="C675:L675"/>
    <mergeCell ref="M675:Q675"/>
    <mergeCell ref="R675:V675"/>
    <mergeCell ref="C676:L676"/>
    <mergeCell ref="M676:Q676"/>
    <mergeCell ref="R676:V676"/>
    <mergeCell ref="C677:L677"/>
    <mergeCell ref="M677:Q677"/>
    <mergeCell ref="R677:V677"/>
    <mergeCell ref="C672:L672"/>
    <mergeCell ref="M672:Q672"/>
    <mergeCell ref="R672:V672"/>
    <mergeCell ref="C673:L673"/>
    <mergeCell ref="M673:Q673"/>
    <mergeCell ref="R673:V673"/>
    <mergeCell ref="C674:L674"/>
    <mergeCell ref="M674:Q674"/>
    <mergeCell ref="R674:V674"/>
    <mergeCell ref="C669:L669"/>
    <mergeCell ref="M669:Q669"/>
    <mergeCell ref="R669:V669"/>
    <mergeCell ref="C670:L670"/>
    <mergeCell ref="M670:Q670"/>
    <mergeCell ref="R670:V670"/>
    <mergeCell ref="C671:L671"/>
    <mergeCell ref="M671:Q671"/>
    <mergeCell ref="R671:V671"/>
    <mergeCell ref="C666:L666"/>
    <mergeCell ref="M666:Q666"/>
    <mergeCell ref="R666:V666"/>
    <mergeCell ref="C667:L667"/>
    <mergeCell ref="M667:Q667"/>
    <mergeCell ref="R667:V667"/>
    <mergeCell ref="C668:L668"/>
    <mergeCell ref="M668:Q668"/>
    <mergeCell ref="R668:V668"/>
    <mergeCell ref="C663:L663"/>
    <mergeCell ref="M663:Q663"/>
    <mergeCell ref="R663:V663"/>
    <mergeCell ref="C664:L664"/>
    <mergeCell ref="M664:Q664"/>
    <mergeCell ref="R664:V664"/>
    <mergeCell ref="C665:L665"/>
    <mergeCell ref="M665:Q665"/>
    <mergeCell ref="R665:V665"/>
    <mergeCell ref="C660:L660"/>
    <mergeCell ref="M660:Q660"/>
    <mergeCell ref="R660:V660"/>
    <mergeCell ref="C661:L661"/>
    <mergeCell ref="M661:Q661"/>
    <mergeCell ref="R661:V661"/>
    <mergeCell ref="C662:L662"/>
    <mergeCell ref="M662:Q662"/>
    <mergeCell ref="R662:V662"/>
    <mergeCell ref="C657:L657"/>
    <mergeCell ref="M657:Q657"/>
    <mergeCell ref="R657:V657"/>
    <mergeCell ref="C658:L658"/>
    <mergeCell ref="M658:Q658"/>
    <mergeCell ref="R658:V658"/>
    <mergeCell ref="C659:L659"/>
    <mergeCell ref="M659:Q659"/>
    <mergeCell ref="R659:V659"/>
    <mergeCell ref="C654:L654"/>
    <mergeCell ref="M654:Q654"/>
    <mergeCell ref="R654:V654"/>
    <mergeCell ref="C655:L655"/>
    <mergeCell ref="M655:Q655"/>
    <mergeCell ref="R655:V655"/>
    <mergeCell ref="C656:L656"/>
    <mergeCell ref="M656:Q656"/>
    <mergeCell ref="R656:V656"/>
    <mergeCell ref="C651:L651"/>
    <mergeCell ref="M651:Q651"/>
    <mergeCell ref="R651:V651"/>
    <mergeCell ref="C652:L652"/>
    <mergeCell ref="M652:Q652"/>
    <mergeCell ref="R652:V652"/>
    <mergeCell ref="C653:L653"/>
    <mergeCell ref="M653:Q653"/>
    <mergeCell ref="R653:V653"/>
    <mergeCell ref="C648:L648"/>
    <mergeCell ref="M648:Q648"/>
    <mergeCell ref="R648:V648"/>
    <mergeCell ref="C649:L649"/>
    <mergeCell ref="M649:Q649"/>
    <mergeCell ref="R649:V649"/>
    <mergeCell ref="C650:L650"/>
    <mergeCell ref="M650:Q650"/>
    <mergeCell ref="R650:V650"/>
    <mergeCell ref="C645:L645"/>
    <mergeCell ref="M645:Q645"/>
    <mergeCell ref="R645:V645"/>
    <mergeCell ref="C646:L646"/>
    <mergeCell ref="M646:Q646"/>
    <mergeCell ref="R646:V646"/>
    <mergeCell ref="C647:L647"/>
    <mergeCell ref="M647:Q647"/>
    <mergeCell ref="R647:V647"/>
    <mergeCell ref="C642:L642"/>
    <mergeCell ref="M642:Q642"/>
    <mergeCell ref="R642:V642"/>
    <mergeCell ref="C643:L643"/>
    <mergeCell ref="M643:Q643"/>
    <mergeCell ref="R643:V643"/>
    <mergeCell ref="C644:L644"/>
    <mergeCell ref="M644:Q644"/>
    <mergeCell ref="R644:V644"/>
    <mergeCell ref="C639:L639"/>
    <mergeCell ref="M639:Q639"/>
    <mergeCell ref="R639:V639"/>
    <mergeCell ref="C640:L640"/>
    <mergeCell ref="M640:Q640"/>
    <mergeCell ref="R640:V640"/>
    <mergeCell ref="C641:L641"/>
    <mergeCell ref="M641:Q641"/>
    <mergeCell ref="R641:V641"/>
    <mergeCell ref="C636:L636"/>
    <mergeCell ref="M636:Q636"/>
    <mergeCell ref="R636:V636"/>
    <mergeCell ref="C637:L637"/>
    <mergeCell ref="M637:Q637"/>
    <mergeCell ref="R637:V637"/>
    <mergeCell ref="C638:L638"/>
    <mergeCell ref="M638:Q638"/>
    <mergeCell ref="R638:V638"/>
    <mergeCell ref="C633:L633"/>
    <mergeCell ref="M633:Q633"/>
    <mergeCell ref="R633:V633"/>
    <mergeCell ref="C634:L634"/>
    <mergeCell ref="M634:Q634"/>
    <mergeCell ref="R634:V634"/>
    <mergeCell ref="C635:L635"/>
    <mergeCell ref="M635:Q635"/>
    <mergeCell ref="R635:V635"/>
    <mergeCell ref="C630:L630"/>
    <mergeCell ref="M630:Q630"/>
    <mergeCell ref="R630:V630"/>
    <mergeCell ref="C631:L631"/>
    <mergeCell ref="M631:Q631"/>
    <mergeCell ref="R631:V631"/>
    <mergeCell ref="C632:L632"/>
    <mergeCell ref="M632:Q632"/>
    <mergeCell ref="R632:V632"/>
    <mergeCell ref="C627:L627"/>
    <mergeCell ref="M627:Q627"/>
    <mergeCell ref="R627:V627"/>
    <mergeCell ref="C628:L628"/>
    <mergeCell ref="M628:Q628"/>
    <mergeCell ref="R628:V628"/>
    <mergeCell ref="C629:L629"/>
    <mergeCell ref="M629:Q629"/>
    <mergeCell ref="R629:V629"/>
    <mergeCell ref="C624:L624"/>
    <mergeCell ref="M624:Q624"/>
    <mergeCell ref="R624:V624"/>
    <mergeCell ref="C625:L625"/>
    <mergeCell ref="M625:Q625"/>
    <mergeCell ref="R625:V625"/>
    <mergeCell ref="C626:L626"/>
    <mergeCell ref="M626:Q626"/>
    <mergeCell ref="R626:V626"/>
    <mergeCell ref="C621:L621"/>
    <mergeCell ref="M621:Q621"/>
    <mergeCell ref="R621:V621"/>
    <mergeCell ref="C622:L622"/>
    <mergeCell ref="M622:Q622"/>
    <mergeCell ref="R622:V622"/>
    <mergeCell ref="C623:L623"/>
    <mergeCell ref="M623:Q623"/>
    <mergeCell ref="R623:V623"/>
    <mergeCell ref="C618:L618"/>
    <mergeCell ref="M618:Q618"/>
    <mergeCell ref="R618:V618"/>
    <mergeCell ref="C619:L619"/>
    <mergeCell ref="M619:Q619"/>
    <mergeCell ref="R619:V619"/>
    <mergeCell ref="C620:L620"/>
    <mergeCell ref="M620:Q620"/>
    <mergeCell ref="R620:V620"/>
    <mergeCell ref="C615:L615"/>
    <mergeCell ref="M615:Q615"/>
    <mergeCell ref="R615:V615"/>
    <mergeCell ref="C616:L616"/>
    <mergeCell ref="M616:Q616"/>
    <mergeCell ref="R616:V616"/>
    <mergeCell ref="C617:L617"/>
    <mergeCell ref="M617:Q617"/>
    <mergeCell ref="R617:V617"/>
    <mergeCell ref="C612:L612"/>
    <mergeCell ref="M612:Q612"/>
    <mergeCell ref="R612:V612"/>
    <mergeCell ref="C613:L613"/>
    <mergeCell ref="M613:Q613"/>
    <mergeCell ref="R613:V613"/>
    <mergeCell ref="C614:L614"/>
    <mergeCell ref="M614:Q614"/>
    <mergeCell ref="R614:V614"/>
    <mergeCell ref="C609:L609"/>
    <mergeCell ref="M609:Q609"/>
    <mergeCell ref="R609:V609"/>
    <mergeCell ref="C610:L610"/>
    <mergeCell ref="M610:Q610"/>
    <mergeCell ref="R610:V610"/>
    <mergeCell ref="C611:L611"/>
    <mergeCell ref="M611:Q611"/>
    <mergeCell ref="R611:V611"/>
    <mergeCell ref="C606:L606"/>
    <mergeCell ref="M606:Q606"/>
    <mergeCell ref="R606:V606"/>
    <mergeCell ref="C607:L607"/>
    <mergeCell ref="M607:Q607"/>
    <mergeCell ref="R607:V607"/>
    <mergeCell ref="C608:L608"/>
    <mergeCell ref="M608:Q608"/>
    <mergeCell ref="R608:V608"/>
    <mergeCell ref="C603:L603"/>
    <mergeCell ref="M603:Q603"/>
    <mergeCell ref="R603:V603"/>
    <mergeCell ref="C604:L604"/>
    <mergeCell ref="M604:Q604"/>
    <mergeCell ref="R604:V604"/>
    <mergeCell ref="C605:L605"/>
    <mergeCell ref="M605:Q605"/>
    <mergeCell ref="R605:V605"/>
    <mergeCell ref="C600:L600"/>
    <mergeCell ref="M600:Q600"/>
    <mergeCell ref="R600:V600"/>
    <mergeCell ref="C601:L601"/>
    <mergeCell ref="M601:Q601"/>
    <mergeCell ref="R601:V601"/>
    <mergeCell ref="C602:L602"/>
    <mergeCell ref="M602:Q602"/>
    <mergeCell ref="R602:V602"/>
    <mergeCell ref="C597:L597"/>
    <mergeCell ref="M597:Q597"/>
    <mergeCell ref="R597:V597"/>
    <mergeCell ref="C598:L598"/>
    <mergeCell ref="M598:Q598"/>
    <mergeCell ref="R598:V598"/>
    <mergeCell ref="C599:L599"/>
    <mergeCell ref="M599:Q599"/>
    <mergeCell ref="R599:V599"/>
    <mergeCell ref="C594:L594"/>
    <mergeCell ref="M594:Q594"/>
    <mergeCell ref="R594:V594"/>
    <mergeCell ref="C595:L595"/>
    <mergeCell ref="M595:Q595"/>
    <mergeCell ref="R595:V595"/>
    <mergeCell ref="C596:L596"/>
    <mergeCell ref="M596:Q596"/>
    <mergeCell ref="R596:V596"/>
    <mergeCell ref="C591:L591"/>
    <mergeCell ref="M591:Q591"/>
    <mergeCell ref="R591:V591"/>
    <mergeCell ref="C592:L592"/>
    <mergeCell ref="M592:Q592"/>
    <mergeCell ref="R592:V592"/>
    <mergeCell ref="C593:L593"/>
    <mergeCell ref="M593:Q593"/>
    <mergeCell ref="R593:V593"/>
    <mergeCell ref="C588:L588"/>
    <mergeCell ref="M588:Q588"/>
    <mergeCell ref="R588:V588"/>
    <mergeCell ref="C589:L589"/>
    <mergeCell ref="M589:Q589"/>
    <mergeCell ref="R589:V589"/>
    <mergeCell ref="C590:L590"/>
    <mergeCell ref="M590:Q590"/>
    <mergeCell ref="R590:V590"/>
    <mergeCell ref="C585:L585"/>
    <mergeCell ref="M585:Q585"/>
    <mergeCell ref="R585:V585"/>
    <mergeCell ref="C586:L586"/>
    <mergeCell ref="M586:Q586"/>
    <mergeCell ref="R586:V586"/>
    <mergeCell ref="C587:L587"/>
    <mergeCell ref="M587:Q587"/>
    <mergeCell ref="R587:V587"/>
    <mergeCell ref="C582:L582"/>
    <mergeCell ref="M582:Q582"/>
    <mergeCell ref="R582:V582"/>
    <mergeCell ref="C583:L583"/>
    <mergeCell ref="M583:Q583"/>
    <mergeCell ref="R583:V583"/>
    <mergeCell ref="C584:L584"/>
    <mergeCell ref="M584:Q584"/>
    <mergeCell ref="R584:V584"/>
    <mergeCell ref="C579:L579"/>
    <mergeCell ref="M579:Q579"/>
    <mergeCell ref="R579:V579"/>
    <mergeCell ref="C580:L580"/>
    <mergeCell ref="M580:Q580"/>
    <mergeCell ref="R580:V580"/>
    <mergeCell ref="C581:L581"/>
    <mergeCell ref="M581:Q581"/>
    <mergeCell ref="R581:V581"/>
    <mergeCell ref="C576:L576"/>
    <mergeCell ref="M576:Q576"/>
    <mergeCell ref="R576:V576"/>
    <mergeCell ref="C577:L577"/>
    <mergeCell ref="M577:Q577"/>
    <mergeCell ref="R577:V577"/>
    <mergeCell ref="C578:L578"/>
    <mergeCell ref="M578:Q578"/>
    <mergeCell ref="R578:V578"/>
    <mergeCell ref="C573:L573"/>
    <mergeCell ref="M573:Q573"/>
    <mergeCell ref="R573:V573"/>
    <mergeCell ref="C574:L574"/>
    <mergeCell ref="M574:Q574"/>
    <mergeCell ref="R574:V574"/>
    <mergeCell ref="C575:L575"/>
    <mergeCell ref="M575:Q575"/>
    <mergeCell ref="R575:V575"/>
    <mergeCell ref="C570:L570"/>
    <mergeCell ref="M570:Q570"/>
    <mergeCell ref="R570:V570"/>
    <mergeCell ref="C571:L571"/>
    <mergeCell ref="M571:Q571"/>
    <mergeCell ref="R571:V571"/>
    <mergeCell ref="C572:L572"/>
    <mergeCell ref="M572:Q572"/>
    <mergeCell ref="R572:V572"/>
    <mergeCell ref="C567:L567"/>
    <mergeCell ref="M567:Q567"/>
    <mergeCell ref="R567:V567"/>
    <mergeCell ref="C568:L568"/>
    <mergeCell ref="M568:Q568"/>
    <mergeCell ref="R568:V568"/>
    <mergeCell ref="C569:L569"/>
    <mergeCell ref="M569:Q569"/>
    <mergeCell ref="R569:V569"/>
    <mergeCell ref="C564:L564"/>
    <mergeCell ref="M564:Q564"/>
    <mergeCell ref="R564:V564"/>
    <mergeCell ref="C565:L565"/>
    <mergeCell ref="M565:Q565"/>
    <mergeCell ref="R565:V565"/>
    <mergeCell ref="C566:L566"/>
    <mergeCell ref="M566:Q566"/>
    <mergeCell ref="R566:V566"/>
    <mergeCell ref="C561:L561"/>
    <mergeCell ref="M561:Q561"/>
    <mergeCell ref="R561:V561"/>
    <mergeCell ref="C562:L562"/>
    <mergeCell ref="M562:Q562"/>
    <mergeCell ref="R562:V562"/>
    <mergeCell ref="C563:L563"/>
    <mergeCell ref="M563:Q563"/>
    <mergeCell ref="R563:V563"/>
    <mergeCell ref="C558:L558"/>
    <mergeCell ref="M558:Q558"/>
    <mergeCell ref="R558:V558"/>
    <mergeCell ref="C559:L559"/>
    <mergeCell ref="M559:Q559"/>
    <mergeCell ref="R559:V559"/>
    <mergeCell ref="C560:L560"/>
    <mergeCell ref="M560:Q560"/>
    <mergeCell ref="R560:V560"/>
    <mergeCell ref="C555:L555"/>
    <mergeCell ref="M555:Q555"/>
    <mergeCell ref="R555:V555"/>
    <mergeCell ref="C556:L556"/>
    <mergeCell ref="M556:Q556"/>
    <mergeCell ref="R556:V556"/>
    <mergeCell ref="C557:L557"/>
    <mergeCell ref="M557:Q557"/>
    <mergeCell ref="R557:V557"/>
    <mergeCell ref="C552:L552"/>
    <mergeCell ref="M552:Q552"/>
    <mergeCell ref="R552:V552"/>
    <mergeCell ref="C553:L553"/>
    <mergeCell ref="M553:Q553"/>
    <mergeCell ref="R553:V553"/>
    <mergeCell ref="C554:L554"/>
    <mergeCell ref="M554:Q554"/>
    <mergeCell ref="R554:V554"/>
    <mergeCell ref="C549:L549"/>
    <mergeCell ref="M549:Q549"/>
    <mergeCell ref="R549:V549"/>
    <mergeCell ref="C550:L550"/>
    <mergeCell ref="M550:Q550"/>
    <mergeCell ref="R550:V550"/>
    <mergeCell ref="C551:L551"/>
    <mergeCell ref="M551:Q551"/>
    <mergeCell ref="R551:V551"/>
    <mergeCell ref="C546:L546"/>
    <mergeCell ref="M546:Q546"/>
    <mergeCell ref="R546:V546"/>
    <mergeCell ref="C547:L547"/>
    <mergeCell ref="M547:Q547"/>
    <mergeCell ref="R547:V547"/>
    <mergeCell ref="C548:L548"/>
    <mergeCell ref="M548:Q548"/>
    <mergeCell ref="R548:V548"/>
    <mergeCell ref="C543:L543"/>
    <mergeCell ref="M543:Q543"/>
    <mergeCell ref="R543:V543"/>
    <mergeCell ref="C544:L544"/>
    <mergeCell ref="M544:Q544"/>
    <mergeCell ref="R544:V544"/>
    <mergeCell ref="C545:L545"/>
    <mergeCell ref="M545:Q545"/>
    <mergeCell ref="R545:V545"/>
    <mergeCell ref="C540:L540"/>
    <mergeCell ref="M540:Q540"/>
    <mergeCell ref="R540:V540"/>
    <mergeCell ref="C541:L541"/>
    <mergeCell ref="M541:Q541"/>
    <mergeCell ref="R541:V541"/>
    <mergeCell ref="C542:L542"/>
    <mergeCell ref="M542:Q542"/>
    <mergeCell ref="R542:V542"/>
    <mergeCell ref="C537:L537"/>
    <mergeCell ref="M537:Q537"/>
    <mergeCell ref="R537:V537"/>
    <mergeCell ref="C538:L538"/>
    <mergeCell ref="M538:Q538"/>
    <mergeCell ref="R538:V538"/>
    <mergeCell ref="C539:L539"/>
    <mergeCell ref="M539:Q539"/>
    <mergeCell ref="R539:V539"/>
    <mergeCell ref="C534:L534"/>
    <mergeCell ref="M534:Q534"/>
    <mergeCell ref="R534:V534"/>
    <mergeCell ref="C535:L535"/>
    <mergeCell ref="M535:Q535"/>
    <mergeCell ref="R535:V535"/>
    <mergeCell ref="C536:L536"/>
    <mergeCell ref="M536:Q536"/>
    <mergeCell ref="R536:V536"/>
    <mergeCell ref="C531:L531"/>
    <mergeCell ref="M531:Q531"/>
    <mergeCell ref="R531:V531"/>
    <mergeCell ref="C532:L532"/>
    <mergeCell ref="M532:Q532"/>
    <mergeCell ref="R532:V532"/>
    <mergeCell ref="C533:L533"/>
    <mergeCell ref="M533:Q533"/>
    <mergeCell ref="R533:V533"/>
    <mergeCell ref="C528:L528"/>
    <mergeCell ref="M528:Q528"/>
    <mergeCell ref="R528:V528"/>
    <mergeCell ref="C529:L529"/>
    <mergeCell ref="M529:Q529"/>
    <mergeCell ref="R529:V529"/>
    <mergeCell ref="C530:L530"/>
    <mergeCell ref="M530:Q530"/>
    <mergeCell ref="R530:V530"/>
    <mergeCell ref="C525:L525"/>
    <mergeCell ref="M525:Q525"/>
    <mergeCell ref="R525:V525"/>
    <mergeCell ref="C526:L526"/>
    <mergeCell ref="M526:Q526"/>
    <mergeCell ref="R526:V526"/>
    <mergeCell ref="C527:L527"/>
    <mergeCell ref="M527:Q527"/>
    <mergeCell ref="R527:V527"/>
    <mergeCell ref="C522:L522"/>
    <mergeCell ref="M522:Q522"/>
    <mergeCell ref="R522:V522"/>
    <mergeCell ref="C523:L523"/>
    <mergeCell ref="M523:Q523"/>
    <mergeCell ref="R523:V523"/>
    <mergeCell ref="C524:L524"/>
    <mergeCell ref="M524:Q524"/>
    <mergeCell ref="R524:V524"/>
    <mergeCell ref="C519:L519"/>
    <mergeCell ref="M519:Q519"/>
    <mergeCell ref="R519:V519"/>
    <mergeCell ref="C520:L520"/>
    <mergeCell ref="M520:Q520"/>
    <mergeCell ref="R520:V520"/>
    <mergeCell ref="C521:L521"/>
    <mergeCell ref="M521:Q521"/>
    <mergeCell ref="R521:V521"/>
    <mergeCell ref="C516:L516"/>
    <mergeCell ref="M516:Q516"/>
    <mergeCell ref="R516:V516"/>
    <mergeCell ref="C517:L517"/>
    <mergeCell ref="M517:Q517"/>
    <mergeCell ref="R517:V517"/>
    <mergeCell ref="C518:L518"/>
    <mergeCell ref="M518:Q518"/>
    <mergeCell ref="R518:V518"/>
    <mergeCell ref="C513:L513"/>
    <mergeCell ref="M513:Q513"/>
    <mergeCell ref="R513:V513"/>
    <mergeCell ref="C514:L514"/>
    <mergeCell ref="M514:Q514"/>
    <mergeCell ref="R514:V514"/>
    <mergeCell ref="C515:L515"/>
    <mergeCell ref="M515:Q515"/>
    <mergeCell ref="R515:V515"/>
    <mergeCell ref="C510:L510"/>
    <mergeCell ref="M510:Q510"/>
    <mergeCell ref="R510:V510"/>
    <mergeCell ref="C511:L511"/>
    <mergeCell ref="M511:Q511"/>
    <mergeCell ref="R511:V511"/>
    <mergeCell ref="C512:L512"/>
    <mergeCell ref="M512:Q512"/>
    <mergeCell ref="R512:V512"/>
    <mergeCell ref="C507:L507"/>
    <mergeCell ref="M507:Q507"/>
    <mergeCell ref="R507:V507"/>
    <mergeCell ref="C508:L508"/>
    <mergeCell ref="M508:Q508"/>
    <mergeCell ref="R508:V508"/>
    <mergeCell ref="C509:L509"/>
    <mergeCell ref="M509:Q509"/>
    <mergeCell ref="R509:V509"/>
    <mergeCell ref="C504:L504"/>
    <mergeCell ref="M504:Q504"/>
    <mergeCell ref="R504:V504"/>
    <mergeCell ref="C505:L505"/>
    <mergeCell ref="M505:Q505"/>
    <mergeCell ref="R505:V505"/>
    <mergeCell ref="C506:L506"/>
    <mergeCell ref="M506:Q506"/>
    <mergeCell ref="R506:V506"/>
    <mergeCell ref="C501:L501"/>
    <mergeCell ref="M501:Q501"/>
    <mergeCell ref="R501:V501"/>
    <mergeCell ref="C502:L502"/>
    <mergeCell ref="M502:Q502"/>
    <mergeCell ref="R502:V502"/>
    <mergeCell ref="C503:L503"/>
    <mergeCell ref="M503:Q503"/>
    <mergeCell ref="R503:V503"/>
    <mergeCell ref="C498:L498"/>
    <mergeCell ref="M498:Q498"/>
    <mergeCell ref="R498:V498"/>
    <mergeCell ref="C499:L499"/>
    <mergeCell ref="M499:Q499"/>
    <mergeCell ref="R499:V499"/>
    <mergeCell ref="C500:L500"/>
    <mergeCell ref="M500:Q500"/>
    <mergeCell ref="R500:V500"/>
    <mergeCell ref="C495:L495"/>
    <mergeCell ref="M495:Q495"/>
    <mergeCell ref="R495:V495"/>
    <mergeCell ref="C496:L496"/>
    <mergeCell ref="M496:Q496"/>
    <mergeCell ref="R496:V496"/>
    <mergeCell ref="C497:L497"/>
    <mergeCell ref="M497:Q497"/>
    <mergeCell ref="R497:V497"/>
    <mergeCell ref="C492:L492"/>
    <mergeCell ref="M492:Q492"/>
    <mergeCell ref="R492:V492"/>
    <mergeCell ref="C493:L493"/>
    <mergeCell ref="M493:Q493"/>
    <mergeCell ref="R493:V493"/>
    <mergeCell ref="C494:L494"/>
    <mergeCell ref="M494:Q494"/>
    <mergeCell ref="R494:V494"/>
    <mergeCell ref="C489:L489"/>
    <mergeCell ref="M489:Q489"/>
    <mergeCell ref="R489:V489"/>
    <mergeCell ref="C490:L490"/>
    <mergeCell ref="M490:Q490"/>
    <mergeCell ref="R490:V490"/>
    <mergeCell ref="C491:L491"/>
    <mergeCell ref="M491:Q491"/>
    <mergeCell ref="R491:V491"/>
    <mergeCell ref="C486:L486"/>
    <mergeCell ref="M486:Q486"/>
    <mergeCell ref="R486:V486"/>
    <mergeCell ref="C487:L487"/>
    <mergeCell ref="M487:Q487"/>
    <mergeCell ref="R487:V487"/>
    <mergeCell ref="C488:L488"/>
    <mergeCell ref="M488:Q488"/>
    <mergeCell ref="R488:V488"/>
    <mergeCell ref="C483:L483"/>
    <mergeCell ref="M483:Q483"/>
    <mergeCell ref="R483:V483"/>
    <mergeCell ref="C484:L484"/>
    <mergeCell ref="M484:Q484"/>
    <mergeCell ref="R484:V484"/>
    <mergeCell ref="C485:L485"/>
    <mergeCell ref="M485:Q485"/>
    <mergeCell ref="R485:V485"/>
    <mergeCell ref="C480:L480"/>
    <mergeCell ref="M480:Q480"/>
    <mergeCell ref="R480:V480"/>
    <mergeCell ref="C481:L481"/>
    <mergeCell ref="M481:Q481"/>
    <mergeCell ref="R481:V481"/>
    <mergeCell ref="C482:L482"/>
    <mergeCell ref="M482:Q482"/>
    <mergeCell ref="R482:V482"/>
    <mergeCell ref="C477:L477"/>
    <mergeCell ref="M477:Q477"/>
    <mergeCell ref="R477:V477"/>
    <mergeCell ref="C478:L478"/>
    <mergeCell ref="M478:Q478"/>
    <mergeCell ref="R478:V478"/>
    <mergeCell ref="C479:L479"/>
    <mergeCell ref="M479:Q479"/>
    <mergeCell ref="R479:V479"/>
    <mergeCell ref="C474:L474"/>
    <mergeCell ref="M474:Q474"/>
    <mergeCell ref="R474:V474"/>
    <mergeCell ref="C475:L475"/>
    <mergeCell ref="M475:Q475"/>
    <mergeCell ref="R475:V475"/>
    <mergeCell ref="C476:L476"/>
    <mergeCell ref="M476:Q476"/>
    <mergeCell ref="R476:V476"/>
    <mergeCell ref="C471:L471"/>
    <mergeCell ref="M471:Q471"/>
    <mergeCell ref="R471:V471"/>
    <mergeCell ref="C472:L472"/>
    <mergeCell ref="M472:Q472"/>
    <mergeCell ref="R472:V472"/>
    <mergeCell ref="C473:L473"/>
    <mergeCell ref="M473:Q473"/>
    <mergeCell ref="R473:V473"/>
    <mergeCell ref="C468:L468"/>
    <mergeCell ref="M468:Q468"/>
    <mergeCell ref="R468:V468"/>
    <mergeCell ref="C469:L469"/>
    <mergeCell ref="M469:Q469"/>
    <mergeCell ref="R469:V469"/>
    <mergeCell ref="C470:L470"/>
    <mergeCell ref="M470:Q470"/>
    <mergeCell ref="R470:V470"/>
    <mergeCell ref="C465:L465"/>
    <mergeCell ref="M465:Q465"/>
    <mergeCell ref="R465:V465"/>
    <mergeCell ref="C466:L466"/>
    <mergeCell ref="M466:Q466"/>
    <mergeCell ref="R466:V466"/>
    <mergeCell ref="C467:L467"/>
    <mergeCell ref="M467:Q467"/>
    <mergeCell ref="R467:V467"/>
    <mergeCell ref="C462:L462"/>
    <mergeCell ref="M462:Q462"/>
    <mergeCell ref="R462:V462"/>
    <mergeCell ref="C463:L463"/>
    <mergeCell ref="M463:Q463"/>
    <mergeCell ref="R463:V463"/>
    <mergeCell ref="C464:L464"/>
    <mergeCell ref="M464:Q464"/>
    <mergeCell ref="R464:V464"/>
    <mergeCell ref="C459:L459"/>
    <mergeCell ref="M459:Q459"/>
    <mergeCell ref="R459:V459"/>
    <mergeCell ref="C460:L460"/>
    <mergeCell ref="M460:Q460"/>
    <mergeCell ref="R460:V460"/>
    <mergeCell ref="C461:L461"/>
    <mergeCell ref="M461:Q461"/>
    <mergeCell ref="R461:V461"/>
    <mergeCell ref="C456:L456"/>
    <mergeCell ref="M456:Q456"/>
    <mergeCell ref="R456:V456"/>
    <mergeCell ref="C457:L457"/>
    <mergeCell ref="M457:Q457"/>
    <mergeCell ref="R457:V457"/>
    <mergeCell ref="C458:L458"/>
    <mergeCell ref="M458:Q458"/>
    <mergeCell ref="R458:V458"/>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53:L153"/>
    <mergeCell ref="M153:Q153"/>
    <mergeCell ref="R153:V153"/>
    <mergeCell ref="C154:L154"/>
    <mergeCell ref="M154:Q154"/>
    <mergeCell ref="R154:V154"/>
    <mergeCell ref="C155:L155"/>
    <mergeCell ref="M155:Q155"/>
    <mergeCell ref="R155:V155"/>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M149:Q149"/>
    <mergeCell ref="R149:V149"/>
    <mergeCell ref="M150:Q150"/>
    <mergeCell ref="R150:V150"/>
    <mergeCell ref="M151:Q151"/>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22:Q122"/>
    <mergeCell ref="R122:V122"/>
    <mergeCell ref="M123:Q123"/>
    <mergeCell ref="R123:V123"/>
    <mergeCell ref="M124:Q124"/>
    <mergeCell ref="R124:V124"/>
    <mergeCell ref="M125:Q125"/>
    <mergeCell ref="R125:V125"/>
    <mergeCell ref="M126:Q126"/>
    <mergeCell ref="R126:V126"/>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7:Q147"/>
    <mergeCell ref="R147:V147"/>
    <mergeCell ref="M148:Q148"/>
    <mergeCell ref="R148:V148"/>
    <mergeCell ref="M137:Q137"/>
    <mergeCell ref="R137:V137"/>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51:L52"/>
    <mergeCell ref="M51:Q52"/>
    <mergeCell ref="M66:Q66"/>
    <mergeCell ref="R66:V66"/>
    <mergeCell ref="C62:L62"/>
    <mergeCell ref="M54:Q54"/>
    <mergeCell ref="R54:V54"/>
    <mergeCell ref="M55:Q55"/>
    <mergeCell ref="R55:V55"/>
    <mergeCell ref="M67:Q67"/>
    <mergeCell ref="R67:V67"/>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B51:B52"/>
    <mergeCell ref="X51:X52"/>
    <mergeCell ref="Y51:Y52"/>
    <mergeCell ref="M40:X40"/>
    <mergeCell ref="C41:L41"/>
    <mergeCell ref="M41:X41"/>
    <mergeCell ref="C32:L32"/>
    <mergeCell ref="C36:L36"/>
    <mergeCell ref="M36:X36"/>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252" xr:uid="{64CB5DAE-65A5-4152-BED5-DC138790116F}">
      <formula1>10</formula1>
    </dataValidation>
    <dataValidation type="list" allowBlank="1" showInputMessage="1" showErrorMessage="1" sqref="W53:W12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R53:V1252</xm:sqref>
        </x14:dataValidation>
        <x14:dataValidation type="list" allowBlank="1" showInputMessage="1" showErrorMessage="1" xr:uid="{01C7F823-C7B9-42B8-9F66-B9F38479AF69}">
          <x14:formula1>
            <xm:f>【参考】数式用!$A$5:$A$27</xm:f>
          </x14:formula1>
          <xm:sqref>Y53:Y1252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58" customWidth="1"/>
    <col min="2" max="2" width="2.875" style="158" customWidth="1"/>
    <col min="3" max="7" width="2.625" style="158" customWidth="1"/>
    <col min="8" max="20" width="2.5" style="158" customWidth="1"/>
    <col min="21" max="21" width="3.875" style="158" customWidth="1"/>
    <col min="22" max="37" width="2.5" style="158" customWidth="1"/>
    <col min="38" max="38" width="2.625" style="158" customWidth="1"/>
    <col min="39" max="53" width="6.375" style="158" customWidth="1"/>
    <col min="54" max="54" width="2.5" style="158" customWidth="1"/>
    <col min="55" max="61" width="6.375" style="158" customWidth="1"/>
    <col min="62" max="16384" width="9" style="158"/>
  </cols>
  <sheetData>
    <row r="1" spans="1:50" ht="19.5" customHeight="1">
      <c r="A1" s="156"/>
      <c r="B1" s="157" t="s">
        <v>21</v>
      </c>
      <c r="C1" s="157"/>
      <c r="D1" s="157"/>
      <c r="E1" s="157"/>
      <c r="F1" s="157"/>
      <c r="G1" s="157"/>
      <c r="H1" s="157"/>
      <c r="I1" s="157"/>
      <c r="J1" s="157"/>
      <c r="K1" s="157"/>
      <c r="L1" s="157"/>
      <c r="M1" s="157"/>
      <c r="N1" s="157"/>
      <c r="O1" s="157"/>
      <c r="P1" s="157"/>
      <c r="Q1" s="157"/>
      <c r="R1" s="157"/>
      <c r="S1" s="157"/>
      <c r="T1" s="157"/>
      <c r="U1" s="157"/>
      <c r="V1" s="157"/>
      <c r="W1" s="157"/>
      <c r="X1" s="157"/>
      <c r="Y1" s="157"/>
      <c r="Z1" s="827" t="s">
        <v>22</v>
      </c>
      <c r="AA1" s="827"/>
      <c r="AB1" s="827"/>
      <c r="AC1" s="827"/>
      <c r="AD1" s="827" t="str">
        <f>IF(基本情報入力シート!C32="","",基本情報入力シート!C32)</f>
        <v/>
      </c>
      <c r="AE1" s="827"/>
      <c r="AF1" s="827"/>
      <c r="AG1" s="827"/>
      <c r="AH1" s="827"/>
      <c r="AI1" s="827"/>
      <c r="AJ1" s="827"/>
      <c r="AK1" s="827"/>
      <c r="AL1" s="156"/>
    </row>
    <row r="2" spans="1:50" ht="12" customHeight="1">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6"/>
    </row>
    <row r="3" spans="1:50" ht="16.5" customHeight="1">
      <c r="A3" s="156"/>
      <c r="B3" s="859" t="s">
        <v>1947</v>
      </c>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row>
    <row r="4" spans="1:50" ht="5.0999999999999996" customHeight="1">
      <c r="A4" s="156"/>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row>
    <row r="5" spans="1:50" ht="20.25" customHeight="1">
      <c r="A5" s="156"/>
      <c r="B5" s="160" t="s">
        <v>2010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C5" s="157"/>
      <c r="AD5" s="157"/>
      <c r="AE5" s="157"/>
      <c r="AF5" s="157"/>
      <c r="AG5" s="157"/>
      <c r="AH5" s="157"/>
      <c r="AI5" s="157"/>
      <c r="AJ5" s="157"/>
      <c r="AK5" s="157"/>
      <c r="AL5" s="156"/>
    </row>
    <row r="6" spans="1:50" s="162" customFormat="1" ht="13.5" customHeight="1">
      <c r="A6" s="161"/>
      <c r="B6" s="849" t="s">
        <v>29</v>
      </c>
      <c r="C6" s="850"/>
      <c r="D6" s="850"/>
      <c r="E6" s="850"/>
      <c r="F6" s="850"/>
      <c r="G6" s="850"/>
      <c r="H6" s="846" t="str">
        <f>IF(基本情報入力シート!M36="","",基本情報入力シート!M36)</f>
        <v/>
      </c>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161"/>
    </row>
    <row r="7" spans="1:50" s="162" customFormat="1" ht="22.5" customHeight="1">
      <c r="A7" s="161"/>
      <c r="B7" s="837" t="s">
        <v>28</v>
      </c>
      <c r="C7" s="838"/>
      <c r="D7" s="838"/>
      <c r="E7" s="838"/>
      <c r="F7" s="838"/>
      <c r="G7" s="838"/>
      <c r="H7" s="851" t="str">
        <f>IF(基本情報入力シート!M37="","",基本情報入力シート!M37)</f>
        <v/>
      </c>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3"/>
      <c r="AL7" s="161"/>
    </row>
    <row r="8" spans="1:50" s="162" customFormat="1" ht="12.75" customHeight="1">
      <c r="A8" s="161"/>
      <c r="B8" s="831" t="s">
        <v>24</v>
      </c>
      <c r="C8" s="832"/>
      <c r="D8" s="832"/>
      <c r="E8" s="832"/>
      <c r="F8" s="832"/>
      <c r="G8" s="832"/>
      <c r="H8" s="163" t="s">
        <v>1</v>
      </c>
      <c r="I8" s="839" t="str">
        <f>IF(基本情報入力シート!AC38="－","",基本情報入力シート!AC38)</f>
        <v/>
      </c>
      <c r="J8" s="839"/>
      <c r="K8" s="839"/>
      <c r="L8" s="839"/>
      <c r="M8" s="839"/>
      <c r="N8" s="164"/>
      <c r="O8" s="165"/>
      <c r="P8" s="165"/>
      <c r="Q8" s="165"/>
      <c r="R8" s="165"/>
      <c r="S8" s="165"/>
      <c r="T8" s="165"/>
      <c r="U8" s="165"/>
      <c r="V8" s="165"/>
      <c r="W8" s="165"/>
      <c r="X8" s="165"/>
      <c r="Y8" s="165"/>
      <c r="Z8" s="165"/>
      <c r="AA8" s="165"/>
      <c r="AB8" s="165"/>
      <c r="AC8" s="165"/>
      <c r="AD8" s="165"/>
      <c r="AE8" s="165"/>
      <c r="AF8" s="165"/>
      <c r="AG8" s="165"/>
      <c r="AH8" s="165"/>
      <c r="AI8" s="165"/>
      <c r="AJ8" s="165"/>
      <c r="AK8" s="166"/>
      <c r="AL8" s="161"/>
    </row>
    <row r="9" spans="1:50" s="162" customFormat="1" ht="12" customHeight="1">
      <c r="A9" s="161"/>
      <c r="B9" s="833"/>
      <c r="C9" s="834"/>
      <c r="D9" s="834"/>
      <c r="E9" s="834"/>
      <c r="F9" s="834"/>
      <c r="G9" s="834"/>
      <c r="H9" s="854" t="str">
        <f>IF(基本情報入力シート!M39="","",基本情報入力シート!M39)</f>
        <v/>
      </c>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6"/>
      <c r="AL9" s="161"/>
    </row>
    <row r="10" spans="1:50" s="162" customFormat="1" ht="12" customHeight="1">
      <c r="A10" s="161"/>
      <c r="B10" s="835"/>
      <c r="C10" s="836"/>
      <c r="D10" s="836"/>
      <c r="E10" s="836"/>
      <c r="F10" s="836"/>
      <c r="G10" s="836"/>
      <c r="H10" s="828" t="str">
        <f>IF(基本情報入力シート!M40="","",基本情報入力シート!M40)</f>
        <v/>
      </c>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30"/>
      <c r="AL10" s="161"/>
    </row>
    <row r="11" spans="1:50" s="162" customFormat="1" ht="15" customHeight="1">
      <c r="A11" s="161"/>
      <c r="B11" s="844" t="s">
        <v>0</v>
      </c>
      <c r="C11" s="845"/>
      <c r="D11" s="845"/>
      <c r="E11" s="845"/>
      <c r="F11" s="845"/>
      <c r="G11" s="845"/>
      <c r="H11" s="846" t="str">
        <f>IF(基本情報入力シート!M43="","",基本情報入力シート!M43)</f>
        <v/>
      </c>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8"/>
      <c r="AL11" s="161"/>
      <c r="AT11" s="167"/>
      <c r="AU11" s="167"/>
      <c r="AV11" s="167"/>
      <c r="AW11" s="167"/>
      <c r="AX11" s="167"/>
    </row>
    <row r="12" spans="1:50" s="162" customFormat="1" ht="22.5" customHeight="1">
      <c r="A12" s="161"/>
      <c r="B12" s="833" t="s">
        <v>25</v>
      </c>
      <c r="C12" s="834"/>
      <c r="D12" s="834"/>
      <c r="E12" s="834"/>
      <c r="F12" s="834"/>
      <c r="G12" s="834"/>
      <c r="H12" s="828" t="str">
        <f>IF(基本情報入力シート!M44="","",基本情報入力シート!M44)</f>
        <v/>
      </c>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30"/>
      <c r="AL12" s="161"/>
      <c r="AT12" s="167"/>
      <c r="AU12" s="167"/>
      <c r="AV12" s="167"/>
      <c r="AW12" s="167"/>
      <c r="AX12" s="167"/>
    </row>
    <row r="13" spans="1:50" s="162" customFormat="1" ht="17.25" customHeight="1">
      <c r="A13" s="161"/>
      <c r="B13" s="857" t="s">
        <v>26</v>
      </c>
      <c r="C13" s="857"/>
      <c r="D13" s="857"/>
      <c r="E13" s="857"/>
      <c r="F13" s="857"/>
      <c r="G13" s="857"/>
      <c r="H13" s="843" t="s">
        <v>14</v>
      </c>
      <c r="I13" s="843"/>
      <c r="J13" s="843"/>
      <c r="K13" s="837"/>
      <c r="L13" s="858" t="str">
        <f>IF(基本情報入力シート!M45="","",基本情報入力シート!M45)</f>
        <v/>
      </c>
      <c r="M13" s="858"/>
      <c r="N13" s="858"/>
      <c r="O13" s="858"/>
      <c r="P13" s="858"/>
      <c r="Q13" s="858"/>
      <c r="R13" s="858"/>
      <c r="S13" s="858"/>
      <c r="T13" s="858"/>
      <c r="U13" s="858"/>
      <c r="V13" s="857" t="s">
        <v>27</v>
      </c>
      <c r="W13" s="857"/>
      <c r="X13" s="857"/>
      <c r="Y13" s="857"/>
      <c r="Z13" s="858" t="str">
        <f>IF(基本情報入力シート!M46="","",基本情報入力シート!M46)</f>
        <v/>
      </c>
      <c r="AA13" s="858"/>
      <c r="AB13" s="858"/>
      <c r="AC13" s="858"/>
      <c r="AD13" s="858"/>
      <c r="AE13" s="858"/>
      <c r="AF13" s="858"/>
      <c r="AG13" s="858"/>
      <c r="AH13" s="858"/>
      <c r="AI13" s="858"/>
      <c r="AJ13" s="858"/>
      <c r="AK13" s="858"/>
      <c r="AL13" s="161"/>
      <c r="AT13" s="167"/>
      <c r="AU13" s="167"/>
      <c r="AV13" s="167"/>
      <c r="AW13" s="167"/>
      <c r="AX13" s="167"/>
    </row>
    <row r="14" spans="1:50" ht="6" customHeight="1">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6"/>
      <c r="AS14" s="168"/>
    </row>
    <row r="15" spans="1:50" ht="18" customHeight="1">
      <c r="A15" s="156"/>
      <c r="B15" s="169" t="s">
        <v>2008</v>
      </c>
      <c r="C15" s="170"/>
      <c r="D15" s="170"/>
      <c r="E15" s="170"/>
      <c r="F15" s="170"/>
      <c r="G15" s="157"/>
      <c r="H15" s="170"/>
      <c r="I15" s="170"/>
      <c r="J15" s="170"/>
      <c r="K15" s="170"/>
      <c r="L15" s="171"/>
      <c r="M15" s="172"/>
      <c r="N15" s="157"/>
      <c r="O15" s="171"/>
      <c r="P15" s="171"/>
      <c r="Q15" s="171"/>
      <c r="R15" s="171"/>
      <c r="S15" s="171"/>
      <c r="T15" s="171"/>
      <c r="U15" s="171"/>
      <c r="V15" s="171"/>
      <c r="W15" s="170"/>
      <c r="X15" s="170"/>
      <c r="Y15" s="170"/>
      <c r="Z15" s="170"/>
      <c r="AA15" s="171"/>
      <c r="AB15" s="171"/>
      <c r="AC15" s="156"/>
      <c r="AD15" s="156"/>
      <c r="AE15" s="171"/>
      <c r="AF15" s="171"/>
      <c r="AG15" s="171"/>
      <c r="AH15" s="171"/>
      <c r="AI15" s="171"/>
      <c r="AJ15" s="171"/>
      <c r="AK15" s="171"/>
      <c r="AL15" s="156"/>
      <c r="AT15" s="168"/>
      <c r="AU15" s="168"/>
      <c r="AV15" s="168"/>
      <c r="AW15" s="168"/>
      <c r="AX15" s="168"/>
    </row>
    <row r="16" spans="1:50" s="162" customFormat="1" ht="19.5" customHeight="1">
      <c r="A16" s="161"/>
      <c r="B16" s="173" t="s">
        <v>101</v>
      </c>
      <c r="C16" s="174"/>
      <c r="D16" s="175"/>
      <c r="E16" s="176"/>
      <c r="F16" s="176"/>
      <c r="G16" s="176"/>
      <c r="H16" s="176"/>
      <c r="I16" s="176"/>
      <c r="J16" s="176"/>
      <c r="K16" s="176"/>
      <c r="L16" s="177"/>
      <c r="M16" s="177"/>
      <c r="N16" s="177"/>
      <c r="O16" s="177"/>
      <c r="P16" s="177"/>
      <c r="Q16" s="177"/>
      <c r="R16" s="177"/>
      <c r="S16" s="177"/>
      <c r="T16" s="178"/>
      <c r="U16" s="179"/>
      <c r="V16" s="179"/>
      <c r="W16" s="180"/>
      <c r="X16" s="161"/>
      <c r="Y16" s="161"/>
      <c r="Z16" s="161"/>
      <c r="AA16" s="161"/>
      <c r="AB16" s="161"/>
      <c r="AC16" s="161"/>
      <c r="AD16" s="161"/>
      <c r="AE16" s="161"/>
      <c r="AF16" s="161"/>
      <c r="AG16" s="161"/>
      <c r="AH16" s="181"/>
      <c r="AI16" s="161"/>
      <c r="AJ16" s="161"/>
      <c r="AK16" s="161"/>
      <c r="AL16" s="161"/>
    </row>
    <row r="17" spans="1:53" s="162" customFormat="1" ht="18.75" customHeight="1">
      <c r="A17" s="161"/>
      <c r="B17" s="860" t="s">
        <v>2011</v>
      </c>
      <c r="C17" s="861"/>
      <c r="D17" s="861"/>
      <c r="E17" s="861"/>
      <c r="F17" s="861"/>
      <c r="G17" s="861"/>
      <c r="H17" s="861"/>
      <c r="I17" s="861"/>
      <c r="J17" s="861"/>
      <c r="K17" s="861"/>
      <c r="L17" s="861"/>
      <c r="M17" s="861"/>
      <c r="N17" s="861"/>
      <c r="O17" s="861"/>
      <c r="P17" s="861"/>
      <c r="Q17" s="861"/>
      <c r="R17" s="861"/>
      <c r="S17" s="861"/>
      <c r="T17" s="861"/>
      <c r="U17" s="861"/>
      <c r="V17" s="861"/>
      <c r="W17" s="862"/>
      <c r="X17" s="161"/>
      <c r="Y17" s="161"/>
      <c r="Z17" s="161"/>
      <c r="AA17" s="161"/>
      <c r="AB17" s="161"/>
      <c r="AC17" s="161"/>
      <c r="AD17" s="161"/>
      <c r="AE17" s="161"/>
      <c r="AF17" s="161"/>
      <c r="AG17" s="161"/>
      <c r="AH17" s="181"/>
      <c r="AI17" s="161"/>
      <c r="AJ17" s="161"/>
      <c r="AK17" s="161"/>
      <c r="AL17" s="161"/>
    </row>
    <row r="18" spans="1:53" ht="19.5" customHeight="1">
      <c r="A18" s="156"/>
      <c r="B18" s="182" t="s">
        <v>16</v>
      </c>
      <c r="C18" s="863" t="s">
        <v>164</v>
      </c>
      <c r="D18" s="863"/>
      <c r="E18" s="863"/>
      <c r="F18" s="863"/>
      <c r="G18" s="863"/>
      <c r="H18" s="863"/>
      <c r="I18" s="863"/>
      <c r="J18" s="863"/>
      <c r="K18" s="863"/>
      <c r="L18" s="863"/>
      <c r="M18" s="863"/>
      <c r="N18" s="863"/>
      <c r="O18" s="863"/>
      <c r="P18" s="864"/>
      <c r="Q18" s="840">
        <f>SUM('別紙様式3-2（４・５月）'!N5,'別紙様式3-2（４・５月）'!N6,'別紙様式3-2（４・５月）'!N7,'別紙様式3-3（６月以降分）'!N5)</f>
        <v>0</v>
      </c>
      <c r="R18" s="841"/>
      <c r="S18" s="841"/>
      <c r="T18" s="841"/>
      <c r="U18" s="841"/>
      <c r="V18" s="842"/>
      <c r="W18" s="183" t="s">
        <v>4</v>
      </c>
      <c r="X18" s="156"/>
      <c r="Y18" s="156"/>
      <c r="Z18" s="156"/>
      <c r="AA18" s="156"/>
      <c r="AB18" s="156"/>
      <c r="AC18" s="156"/>
      <c r="AD18" s="156"/>
      <c r="AE18" s="156"/>
      <c r="AF18" s="156"/>
      <c r="AG18" s="156"/>
      <c r="AH18" s="156"/>
      <c r="AI18" s="156"/>
      <c r="AJ18" s="156"/>
      <c r="AK18" s="156"/>
      <c r="AL18" s="156"/>
    </row>
    <row r="19" spans="1:53" ht="27" customHeight="1" thickBot="1">
      <c r="A19" s="156"/>
      <c r="B19" s="184"/>
      <c r="C19" s="185" t="s">
        <v>2229</v>
      </c>
      <c r="D19" s="673" t="s">
        <v>2231</v>
      </c>
      <c r="E19" s="673"/>
      <c r="F19" s="673"/>
      <c r="G19" s="673"/>
      <c r="H19" s="673"/>
      <c r="I19" s="673"/>
      <c r="J19" s="673"/>
      <c r="K19" s="673"/>
      <c r="L19" s="673"/>
      <c r="M19" s="673"/>
      <c r="N19" s="673"/>
      <c r="O19" s="673"/>
      <c r="P19" s="674"/>
      <c r="Q19" s="840">
        <f>SUM('別紙様式3-2（４・５月）'!N9,'別紙様式3-3（６月以降分）'!N7)</f>
        <v>0</v>
      </c>
      <c r="R19" s="841"/>
      <c r="S19" s="841"/>
      <c r="T19" s="841"/>
      <c r="U19" s="841"/>
      <c r="V19" s="842"/>
      <c r="W19" s="186" t="s">
        <v>4</v>
      </c>
      <c r="X19" s="156"/>
      <c r="Y19" s="156"/>
      <c r="Z19" s="156"/>
      <c r="AA19" s="156"/>
      <c r="AB19" s="156"/>
      <c r="AC19" s="156"/>
      <c r="AD19" s="156"/>
      <c r="AE19" s="156"/>
      <c r="AF19" s="156"/>
      <c r="AG19" s="156"/>
      <c r="AH19" s="156"/>
      <c r="AI19" s="156"/>
      <c r="AJ19" s="156"/>
      <c r="AK19" s="156"/>
      <c r="AL19" s="156"/>
    </row>
    <row r="20" spans="1:53" ht="27" customHeight="1" thickBot="1">
      <c r="A20" s="156"/>
      <c r="B20" s="187"/>
      <c r="C20" s="188"/>
      <c r="D20" s="189" t="s">
        <v>2230</v>
      </c>
      <c r="E20" s="673" t="s">
        <v>2232</v>
      </c>
      <c r="F20" s="673"/>
      <c r="G20" s="673"/>
      <c r="H20" s="673"/>
      <c r="I20" s="673"/>
      <c r="J20" s="673"/>
      <c r="K20" s="673"/>
      <c r="L20" s="673"/>
      <c r="M20" s="673"/>
      <c r="N20" s="673"/>
      <c r="O20" s="673"/>
      <c r="P20" s="927"/>
      <c r="Q20" s="675"/>
      <c r="R20" s="676"/>
      <c r="S20" s="676"/>
      <c r="T20" s="676"/>
      <c r="U20" s="676"/>
      <c r="V20" s="677"/>
      <c r="W20" s="190" t="s">
        <v>4</v>
      </c>
      <c r="X20" s="157" t="s">
        <v>98</v>
      </c>
      <c r="Y20" s="191" t="str">
        <f>IF(Q20&gt;Q19,"×","")</f>
        <v/>
      </c>
      <c r="Z20" s="156"/>
      <c r="AA20" s="156"/>
      <c r="AB20" s="156"/>
      <c r="AC20" s="156"/>
      <c r="AD20" s="156"/>
      <c r="AE20" s="156"/>
      <c r="AF20" s="156"/>
      <c r="AG20" s="156"/>
      <c r="AH20" s="156"/>
      <c r="AI20" s="156"/>
      <c r="AJ20" s="156"/>
      <c r="AK20" s="156"/>
      <c r="AL20" s="156"/>
      <c r="AM20" s="607" t="s">
        <v>2273</v>
      </c>
      <c r="AN20" s="608"/>
      <c r="AO20" s="608"/>
      <c r="AP20" s="608"/>
      <c r="AQ20" s="608"/>
      <c r="AR20" s="608"/>
      <c r="AS20" s="608"/>
      <c r="AT20" s="608"/>
      <c r="AU20" s="608"/>
      <c r="AV20" s="608"/>
      <c r="AW20" s="608"/>
      <c r="AX20" s="608"/>
      <c r="AY20" s="608"/>
      <c r="AZ20" s="608"/>
      <c r="BA20" s="609"/>
    </row>
    <row r="21" spans="1:53" ht="21.75" customHeight="1" thickBot="1">
      <c r="A21" s="156"/>
      <c r="B21" s="192" t="s">
        <v>17</v>
      </c>
      <c r="C21" s="673" t="s">
        <v>2251</v>
      </c>
      <c r="D21" s="863"/>
      <c r="E21" s="863"/>
      <c r="F21" s="863"/>
      <c r="G21" s="863"/>
      <c r="H21" s="863"/>
      <c r="I21" s="863"/>
      <c r="J21" s="863"/>
      <c r="K21" s="863"/>
      <c r="L21" s="863"/>
      <c r="M21" s="863"/>
      <c r="N21" s="863"/>
      <c r="O21" s="863"/>
      <c r="P21" s="863"/>
      <c r="Q21" s="840">
        <f>Q18-Q20</f>
        <v>0</v>
      </c>
      <c r="R21" s="841"/>
      <c r="S21" s="841"/>
      <c r="T21" s="841"/>
      <c r="U21" s="841"/>
      <c r="V21" s="842"/>
      <c r="W21" s="183" t="s">
        <v>4</v>
      </c>
      <c r="X21" s="157" t="s">
        <v>165</v>
      </c>
      <c r="Y21" s="622" t="str">
        <f>IFERROR(IF(Q22&gt;=Q21,"○","×"),"")</f>
        <v>○</v>
      </c>
      <c r="Z21" s="156"/>
      <c r="AA21" s="156"/>
      <c r="AB21" s="156"/>
      <c r="AC21" s="156"/>
      <c r="AD21" s="156"/>
      <c r="AE21" s="156"/>
      <c r="AF21" s="156"/>
      <c r="AG21" s="156"/>
      <c r="AH21" s="156"/>
      <c r="AI21" s="156"/>
      <c r="AJ21" s="156"/>
      <c r="AK21" s="156"/>
      <c r="AL21" s="156"/>
      <c r="AM21" s="970" t="s">
        <v>2272</v>
      </c>
      <c r="AN21" s="624"/>
      <c r="AO21" s="624"/>
      <c r="AP21" s="624"/>
      <c r="AQ21" s="624"/>
      <c r="AR21" s="624"/>
      <c r="AS21" s="624"/>
      <c r="AT21" s="624"/>
      <c r="AU21" s="624"/>
      <c r="AV21" s="624"/>
      <c r="AW21" s="624"/>
      <c r="AX21" s="624"/>
      <c r="AY21" s="624"/>
      <c r="AZ21" s="624"/>
      <c r="BA21" s="625"/>
    </row>
    <row r="22" spans="1:53" ht="24.75" customHeight="1" thickBot="1">
      <c r="A22" s="156"/>
      <c r="B22" s="192" t="s">
        <v>1972</v>
      </c>
      <c r="C22" s="673" t="s">
        <v>2265</v>
      </c>
      <c r="D22" s="673"/>
      <c r="E22" s="673"/>
      <c r="F22" s="673"/>
      <c r="G22" s="673"/>
      <c r="H22" s="673"/>
      <c r="I22" s="673"/>
      <c r="J22" s="673"/>
      <c r="K22" s="673"/>
      <c r="L22" s="673"/>
      <c r="M22" s="673"/>
      <c r="N22" s="673"/>
      <c r="O22" s="673"/>
      <c r="P22" s="673"/>
      <c r="Q22" s="675"/>
      <c r="R22" s="676"/>
      <c r="S22" s="676"/>
      <c r="T22" s="676"/>
      <c r="U22" s="676"/>
      <c r="V22" s="677"/>
      <c r="W22" s="193" t="s">
        <v>4</v>
      </c>
      <c r="X22" s="157" t="s">
        <v>165</v>
      </c>
      <c r="Y22" s="623"/>
      <c r="Z22" s="156"/>
      <c r="AA22" s="156"/>
      <c r="AB22" s="156"/>
      <c r="AC22" s="156"/>
      <c r="AD22" s="156"/>
      <c r="AE22" s="156"/>
      <c r="AF22" s="156"/>
      <c r="AG22" s="156"/>
      <c r="AH22" s="156"/>
      <c r="AI22" s="156"/>
      <c r="AJ22" s="156"/>
      <c r="AK22" s="156"/>
      <c r="AL22" s="156"/>
    </row>
    <row r="23" spans="1:53" ht="10.5" customHeight="1">
      <c r="A23" s="156"/>
      <c r="B23" s="194"/>
      <c r="C23" s="194"/>
      <c r="D23" s="194"/>
      <c r="E23" s="194"/>
      <c r="F23" s="194"/>
      <c r="G23" s="194"/>
      <c r="H23" s="194"/>
      <c r="I23" s="194"/>
      <c r="J23" s="194"/>
      <c r="K23" s="194"/>
      <c r="L23" s="194"/>
      <c r="M23" s="194"/>
      <c r="N23" s="194"/>
      <c r="O23" s="194"/>
      <c r="P23" s="194"/>
      <c r="Q23" s="194"/>
      <c r="R23" s="194"/>
      <c r="S23" s="194"/>
      <c r="T23" s="194"/>
      <c r="U23" s="194"/>
      <c r="V23" s="194"/>
      <c r="W23" s="194"/>
      <c r="X23" s="156"/>
      <c r="Y23" s="156"/>
      <c r="Z23" s="156"/>
      <c r="AA23" s="156"/>
      <c r="AB23" s="156"/>
      <c r="AC23" s="156"/>
      <c r="AD23" s="156"/>
      <c r="AE23" s="156"/>
      <c r="AF23" s="156"/>
      <c r="AG23" s="156"/>
      <c r="AH23" s="156"/>
      <c r="AI23" s="156"/>
      <c r="AJ23" s="156"/>
      <c r="AK23" s="156"/>
      <c r="AL23" s="156"/>
    </row>
    <row r="24" spans="1:53" ht="19.5" customHeight="1" thickBot="1">
      <c r="A24" s="156"/>
      <c r="B24" s="899" t="s">
        <v>2214</v>
      </c>
      <c r="C24" s="900"/>
      <c r="D24" s="900"/>
      <c r="E24" s="900"/>
      <c r="F24" s="900"/>
      <c r="G24" s="900"/>
      <c r="H24" s="900"/>
      <c r="I24" s="900"/>
      <c r="J24" s="900"/>
      <c r="K24" s="900"/>
      <c r="L24" s="900"/>
      <c r="M24" s="900"/>
      <c r="N24" s="900"/>
      <c r="O24" s="900"/>
      <c r="P24" s="900"/>
      <c r="Q24" s="901"/>
      <c r="R24" s="901"/>
      <c r="S24" s="901"/>
      <c r="T24" s="901"/>
      <c r="U24" s="901"/>
      <c r="V24" s="901"/>
      <c r="W24" s="902"/>
      <c r="X24" s="157"/>
      <c r="Y24" s="157"/>
      <c r="Z24" s="156"/>
      <c r="AA24" s="156"/>
      <c r="AB24" s="156"/>
      <c r="AC24" s="156"/>
      <c r="AD24" s="156"/>
      <c r="AE24" s="156"/>
      <c r="AF24" s="156"/>
      <c r="AG24" s="156"/>
      <c r="AH24" s="156"/>
      <c r="AI24" s="156"/>
      <c r="AJ24" s="156"/>
      <c r="AK24" s="156"/>
      <c r="AL24" s="156"/>
    </row>
    <row r="25" spans="1:53" ht="30" customHeight="1" thickBot="1">
      <c r="A25" s="156"/>
      <c r="B25" s="192" t="s">
        <v>2215</v>
      </c>
      <c r="C25" s="673" t="s">
        <v>2250</v>
      </c>
      <c r="D25" s="673"/>
      <c r="E25" s="673"/>
      <c r="F25" s="673"/>
      <c r="G25" s="673"/>
      <c r="H25" s="673"/>
      <c r="I25" s="673"/>
      <c r="J25" s="673"/>
      <c r="K25" s="673"/>
      <c r="L25" s="673"/>
      <c r="M25" s="673"/>
      <c r="N25" s="673"/>
      <c r="O25" s="673"/>
      <c r="P25" s="674"/>
      <c r="Q25" s="669">
        <f>Q19-Q20</f>
        <v>0</v>
      </c>
      <c r="R25" s="670"/>
      <c r="S25" s="670"/>
      <c r="T25" s="670"/>
      <c r="U25" s="670"/>
      <c r="V25" s="670"/>
      <c r="W25" s="186" t="s">
        <v>4</v>
      </c>
      <c r="X25" s="157" t="s">
        <v>98</v>
      </c>
      <c r="Y25" s="671" t="str">
        <f>IFERROR(IF(Q25&lt;=0,"",IF(Q26&gt;=Q25,"○","△")),"")</f>
        <v/>
      </c>
      <c r="Z25" s="157" t="s">
        <v>98</v>
      </c>
      <c r="AA25" s="622" t="str">
        <f>IFERROR(IF(Y25="△",IF(Q28&gt;=Q25,"○","×"),""),"")</f>
        <v/>
      </c>
      <c r="AB25" s="156"/>
      <c r="AC25" s="156"/>
      <c r="AD25" s="156"/>
      <c r="AE25" s="156"/>
      <c r="AF25" s="156"/>
      <c r="AG25" s="156"/>
      <c r="AH25" s="156"/>
      <c r="AI25" s="156"/>
      <c r="AJ25" s="156"/>
      <c r="AK25" s="156"/>
      <c r="AL25" s="156"/>
    </row>
    <row r="26" spans="1:53" ht="39.75" customHeight="1" thickBot="1">
      <c r="A26" s="156"/>
      <c r="B26" s="192" t="s">
        <v>2216</v>
      </c>
      <c r="C26" s="673" t="s">
        <v>2247</v>
      </c>
      <c r="D26" s="673"/>
      <c r="E26" s="673"/>
      <c r="F26" s="673"/>
      <c r="G26" s="673"/>
      <c r="H26" s="673"/>
      <c r="I26" s="673"/>
      <c r="J26" s="673"/>
      <c r="K26" s="673"/>
      <c r="L26" s="673"/>
      <c r="M26" s="673"/>
      <c r="N26" s="673"/>
      <c r="O26" s="673"/>
      <c r="P26" s="674"/>
      <c r="Q26" s="675"/>
      <c r="R26" s="676"/>
      <c r="S26" s="676"/>
      <c r="T26" s="676"/>
      <c r="U26" s="676"/>
      <c r="V26" s="677"/>
      <c r="W26" s="186" t="s">
        <v>4</v>
      </c>
      <c r="X26" s="157" t="s">
        <v>98</v>
      </c>
      <c r="Y26" s="672"/>
      <c r="Z26" s="157"/>
      <c r="AA26" s="903"/>
      <c r="AB26" s="156"/>
      <c r="AC26" s="156"/>
      <c r="AD26" s="156"/>
      <c r="AE26" s="156"/>
      <c r="AF26" s="156"/>
      <c r="AG26" s="156"/>
      <c r="AH26" s="156"/>
      <c r="AI26" s="156"/>
      <c r="AJ26" s="156"/>
      <c r="AK26" s="156"/>
      <c r="AL26" s="156"/>
    </row>
    <row r="27" spans="1:53" ht="27.75" customHeight="1" thickBot="1">
      <c r="A27" s="156"/>
      <c r="B27" s="192" t="s">
        <v>2217</v>
      </c>
      <c r="C27" s="673" t="s">
        <v>2245</v>
      </c>
      <c r="D27" s="673"/>
      <c r="E27" s="673"/>
      <c r="F27" s="673"/>
      <c r="G27" s="673"/>
      <c r="H27" s="673"/>
      <c r="I27" s="673"/>
      <c r="J27" s="673"/>
      <c r="K27" s="673"/>
      <c r="L27" s="673"/>
      <c r="M27" s="673"/>
      <c r="N27" s="673"/>
      <c r="O27" s="673"/>
      <c r="P27" s="674"/>
      <c r="Q27" s="675"/>
      <c r="R27" s="676"/>
      <c r="S27" s="676"/>
      <c r="T27" s="676"/>
      <c r="U27" s="676"/>
      <c r="V27" s="677"/>
      <c r="W27" s="186" t="s">
        <v>4</v>
      </c>
      <c r="X27" s="156"/>
      <c r="Y27" s="156"/>
      <c r="Z27" s="157"/>
      <c r="AA27" s="903"/>
      <c r="AB27" s="156"/>
      <c r="AC27" s="156"/>
      <c r="AD27" s="156"/>
      <c r="AE27" s="156"/>
      <c r="AF27" s="156"/>
      <c r="AG27" s="156"/>
      <c r="AH27" s="156"/>
      <c r="AI27" s="156"/>
      <c r="AJ27" s="156"/>
      <c r="AK27" s="156"/>
      <c r="AL27" s="156"/>
      <c r="AM27" s="626" t="s">
        <v>2271</v>
      </c>
      <c r="AN27" s="627"/>
      <c r="AO27" s="627"/>
      <c r="AP27" s="627"/>
      <c r="AQ27" s="627"/>
      <c r="AR27" s="627"/>
      <c r="AS27" s="627"/>
      <c r="AT27" s="627"/>
      <c r="AU27" s="627"/>
      <c r="AV27" s="627"/>
      <c r="AW27" s="627"/>
      <c r="AX27" s="627"/>
      <c r="AY27" s="627"/>
      <c r="AZ27" s="627"/>
      <c r="BA27" s="628"/>
    </row>
    <row r="28" spans="1:53" ht="18" customHeight="1" thickBot="1">
      <c r="A28" s="156"/>
      <c r="B28" s="192" t="s">
        <v>2233</v>
      </c>
      <c r="C28" s="673" t="s">
        <v>2249</v>
      </c>
      <c r="D28" s="673"/>
      <c r="E28" s="673"/>
      <c r="F28" s="673"/>
      <c r="G28" s="673"/>
      <c r="H28" s="673"/>
      <c r="I28" s="673"/>
      <c r="J28" s="673"/>
      <c r="K28" s="673"/>
      <c r="L28" s="673"/>
      <c r="M28" s="673"/>
      <c r="N28" s="673"/>
      <c r="O28" s="673"/>
      <c r="P28" s="674"/>
      <c r="Q28" s="944">
        <f>Q26+Q27</f>
        <v>0</v>
      </c>
      <c r="R28" s="945"/>
      <c r="S28" s="945"/>
      <c r="T28" s="945"/>
      <c r="U28" s="945"/>
      <c r="V28" s="946"/>
      <c r="W28" s="186" t="s">
        <v>4</v>
      </c>
      <c r="X28" s="156"/>
      <c r="Y28" s="156"/>
      <c r="Z28" s="156" t="s">
        <v>98</v>
      </c>
      <c r="AA28" s="623"/>
      <c r="AB28" s="156"/>
      <c r="AC28" s="156"/>
      <c r="AD28" s="156"/>
      <c r="AE28" s="156"/>
      <c r="AF28" s="156"/>
      <c r="AG28" s="156"/>
      <c r="AH28" s="156"/>
      <c r="AI28" s="156"/>
      <c r="AJ28" s="156"/>
      <c r="AK28" s="191" t="str">
        <f>IFERROR(IF(OR(AND(AM29=TRUE,O29&lt;&gt;""),AND(AM30=TRUE,U29&lt;&gt;"")),"○","×"),"")</f>
        <v>×</v>
      </c>
      <c r="AL28" s="156"/>
      <c r="AM28" s="610" t="s">
        <v>2283</v>
      </c>
      <c r="AN28" s="611"/>
      <c r="AO28" s="611"/>
      <c r="AP28" s="611"/>
      <c r="AQ28" s="611"/>
      <c r="AR28" s="611"/>
      <c r="AS28" s="611"/>
      <c r="AT28" s="611"/>
      <c r="AU28" s="611"/>
      <c r="AV28" s="611"/>
      <c r="AW28" s="611"/>
      <c r="AX28" s="611"/>
      <c r="AY28" s="611"/>
      <c r="AZ28" s="611"/>
      <c r="BA28" s="612"/>
    </row>
    <row r="29" spans="1:53" ht="18" customHeight="1">
      <c r="A29" s="156"/>
      <c r="B29" s="947" t="s">
        <v>2246</v>
      </c>
      <c r="C29" s="891" t="s">
        <v>1984</v>
      </c>
      <c r="D29" s="891"/>
      <c r="E29" s="892"/>
      <c r="F29" s="195"/>
      <c r="G29" s="896" t="s">
        <v>1976</v>
      </c>
      <c r="H29" s="897"/>
      <c r="I29" s="897"/>
      <c r="J29" s="898"/>
      <c r="K29" s="877" t="s">
        <v>1977</v>
      </c>
      <c r="L29" s="877"/>
      <c r="M29" s="877"/>
      <c r="N29" s="877"/>
      <c r="O29" s="879"/>
      <c r="P29" s="880"/>
      <c r="Q29" s="883" t="s">
        <v>1978</v>
      </c>
      <c r="R29" s="883"/>
      <c r="S29" s="883"/>
      <c r="T29" s="883"/>
      <c r="U29" s="885"/>
      <c r="V29" s="886"/>
      <c r="W29" s="886"/>
      <c r="X29" s="886"/>
      <c r="Y29" s="886"/>
      <c r="Z29" s="886"/>
      <c r="AA29" s="886"/>
      <c r="AB29" s="886"/>
      <c r="AC29" s="886"/>
      <c r="AD29" s="886"/>
      <c r="AE29" s="886"/>
      <c r="AF29" s="886"/>
      <c r="AG29" s="886"/>
      <c r="AH29" s="886"/>
      <c r="AI29" s="886"/>
      <c r="AJ29" s="886"/>
      <c r="AK29" s="887"/>
      <c r="AL29" s="196"/>
      <c r="AM29" s="154" t="b">
        <v>0</v>
      </c>
    </row>
    <row r="30" spans="1:53" ht="18" customHeight="1" thickBot="1">
      <c r="A30" s="156"/>
      <c r="B30" s="948"/>
      <c r="C30" s="893"/>
      <c r="D30" s="893"/>
      <c r="E30" s="894"/>
      <c r="F30" s="197"/>
      <c r="G30" s="932" t="s">
        <v>1979</v>
      </c>
      <c r="H30" s="933"/>
      <c r="I30" s="933"/>
      <c r="J30" s="934"/>
      <c r="K30" s="878"/>
      <c r="L30" s="878"/>
      <c r="M30" s="878"/>
      <c r="N30" s="878"/>
      <c r="O30" s="881"/>
      <c r="P30" s="882"/>
      <c r="Q30" s="884"/>
      <c r="R30" s="884"/>
      <c r="S30" s="884"/>
      <c r="T30" s="884"/>
      <c r="U30" s="888"/>
      <c r="V30" s="889"/>
      <c r="W30" s="889"/>
      <c r="X30" s="889"/>
      <c r="Y30" s="889"/>
      <c r="Z30" s="889"/>
      <c r="AA30" s="889"/>
      <c r="AB30" s="889"/>
      <c r="AC30" s="889"/>
      <c r="AD30" s="889"/>
      <c r="AE30" s="889"/>
      <c r="AF30" s="889"/>
      <c r="AG30" s="889"/>
      <c r="AH30" s="889"/>
      <c r="AI30" s="889"/>
      <c r="AJ30" s="889"/>
      <c r="AK30" s="890"/>
      <c r="AL30" s="196"/>
      <c r="AM30" s="154" t="b">
        <v>0</v>
      </c>
    </row>
    <row r="31" spans="1:53" ht="18" customHeight="1">
      <c r="A31" s="156"/>
      <c r="B31" s="199" t="s">
        <v>90</v>
      </c>
      <c r="C31" s="200"/>
      <c r="D31" s="200"/>
      <c r="E31" s="200"/>
      <c r="F31" s="201"/>
      <c r="G31" s="202"/>
      <c r="H31" s="202"/>
      <c r="I31" s="202"/>
      <c r="J31" s="202"/>
      <c r="K31" s="201"/>
      <c r="L31" s="201"/>
      <c r="M31" s="201"/>
      <c r="N31" s="201"/>
      <c r="O31" s="203"/>
      <c r="P31" s="203"/>
      <c r="Q31" s="202"/>
      <c r="R31" s="202"/>
      <c r="S31" s="202"/>
      <c r="T31" s="202"/>
      <c r="U31" s="204"/>
      <c r="V31" s="204"/>
      <c r="W31" s="204"/>
      <c r="X31" s="204"/>
      <c r="Y31" s="204"/>
      <c r="Z31" s="204"/>
      <c r="AA31" s="204"/>
      <c r="AB31" s="204"/>
      <c r="AC31" s="204"/>
      <c r="AD31" s="204"/>
      <c r="AE31" s="204"/>
      <c r="AF31" s="204"/>
      <c r="AG31" s="204"/>
      <c r="AH31" s="204"/>
      <c r="AI31" s="204"/>
      <c r="AJ31" s="204"/>
      <c r="AK31" s="204"/>
      <c r="AL31" s="196"/>
      <c r="AM31" s="198"/>
    </row>
    <row r="32" spans="1:53" ht="25.5" customHeight="1">
      <c r="A32" s="156"/>
      <c r="B32" s="205" t="s">
        <v>91</v>
      </c>
      <c r="C32" s="895" t="s">
        <v>2261</v>
      </c>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204"/>
      <c r="AM32" s="198"/>
      <c r="AN32" s="198"/>
    </row>
    <row r="33" spans="1:53" ht="23.25" customHeight="1">
      <c r="A33" s="156"/>
      <c r="B33" s="205" t="s">
        <v>91</v>
      </c>
      <c r="C33" s="895" t="s">
        <v>2267</v>
      </c>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204"/>
      <c r="AM33" s="198"/>
      <c r="AN33" s="198"/>
    </row>
    <row r="34" spans="1:53" ht="7.5" customHeight="1">
      <c r="A34" s="15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157"/>
      <c r="AB34" s="207"/>
      <c r="AC34" s="207"/>
      <c r="AD34" s="207"/>
      <c r="AE34" s="207"/>
      <c r="AF34" s="207"/>
      <c r="AG34" s="207"/>
      <c r="AH34" s="207"/>
      <c r="AI34" s="207"/>
      <c r="AJ34" s="207"/>
      <c r="AK34" s="207"/>
      <c r="AL34" s="156"/>
    </row>
    <row r="35" spans="1:53" ht="19.5" customHeight="1" thickBot="1">
      <c r="A35" s="156"/>
      <c r="B35" s="173" t="s">
        <v>2235</v>
      </c>
      <c r="C35" s="208"/>
      <c r="D35" s="209"/>
      <c r="E35" s="209"/>
      <c r="F35" s="209"/>
      <c r="G35" s="210"/>
      <c r="H35" s="210"/>
      <c r="I35" s="210"/>
      <c r="J35" s="210"/>
      <c r="K35" s="210"/>
      <c r="L35" s="210"/>
      <c r="M35" s="210"/>
      <c r="N35" s="210"/>
      <c r="O35" s="210"/>
      <c r="P35" s="210"/>
      <c r="Q35" s="211"/>
      <c r="R35" s="211"/>
      <c r="S35" s="211"/>
      <c r="T35" s="211"/>
      <c r="U35" s="211"/>
      <c r="V35" s="211"/>
      <c r="W35" s="210"/>
      <c r="X35" s="210"/>
      <c r="Y35" s="210"/>
      <c r="Z35" s="210"/>
      <c r="AA35" s="210"/>
      <c r="AB35" s="210"/>
      <c r="AC35" s="210"/>
      <c r="AD35" s="212"/>
      <c r="AE35" s="210"/>
      <c r="AF35" s="210"/>
      <c r="AG35" s="210"/>
      <c r="AH35" s="210"/>
      <c r="AI35" s="210"/>
      <c r="AJ35" s="210"/>
      <c r="AK35" s="212"/>
      <c r="AL35" s="156"/>
    </row>
    <row r="36" spans="1:53" ht="18.75" customHeight="1" thickBot="1">
      <c r="A36" s="156"/>
      <c r="B36" s="213" t="s">
        <v>16</v>
      </c>
      <c r="C36" s="916" t="s">
        <v>112</v>
      </c>
      <c r="D36" s="916"/>
      <c r="E36" s="916"/>
      <c r="F36" s="916"/>
      <c r="G36" s="916"/>
      <c r="H36" s="916"/>
      <c r="I36" s="916"/>
      <c r="J36" s="916"/>
      <c r="K36" s="916"/>
      <c r="L36" s="916"/>
      <c r="M36" s="916"/>
      <c r="N36" s="916"/>
      <c r="O36" s="916"/>
      <c r="P36" s="917"/>
      <c r="Q36" s="865">
        <f>Q37-Q38</f>
        <v>0</v>
      </c>
      <c r="R36" s="866"/>
      <c r="S36" s="866"/>
      <c r="T36" s="866"/>
      <c r="U36" s="866"/>
      <c r="V36" s="867"/>
      <c r="W36" s="214" t="s">
        <v>4</v>
      </c>
      <c r="X36" s="215" t="s">
        <v>99</v>
      </c>
      <c r="Y36" s="622" t="str">
        <f>IF(Q40="","",IF(Q36="","",IF(Q36&gt;=Q40,"○","×")))</f>
        <v>○</v>
      </c>
      <c r="Z36" s="216"/>
      <c r="AA36" s="210"/>
      <c r="AB36" s="210"/>
      <c r="AC36" s="210"/>
      <c r="AD36" s="212"/>
      <c r="AE36" s="212"/>
      <c r="AF36" s="212"/>
      <c r="AG36" s="212"/>
      <c r="AH36" s="212"/>
      <c r="AI36" s="212"/>
      <c r="AJ36" s="212"/>
      <c r="AK36" s="212"/>
      <c r="AL36" s="156"/>
      <c r="AM36" s="977" t="s">
        <v>2289</v>
      </c>
      <c r="AN36" s="978"/>
      <c r="AO36" s="978"/>
      <c r="AP36" s="978"/>
      <c r="AQ36" s="978"/>
      <c r="AR36" s="978"/>
      <c r="AS36" s="978"/>
      <c r="AT36" s="978"/>
      <c r="AU36" s="978"/>
      <c r="AV36" s="978"/>
      <c r="AW36" s="978"/>
      <c r="AX36" s="978"/>
      <c r="AY36" s="978"/>
      <c r="AZ36" s="978"/>
      <c r="BA36" s="979"/>
    </row>
    <row r="37" spans="1:53" ht="18.75" customHeight="1" thickBot="1">
      <c r="A37" s="156"/>
      <c r="B37" s="942"/>
      <c r="C37" s="870" t="s">
        <v>113</v>
      </c>
      <c r="D37" s="870"/>
      <c r="E37" s="870"/>
      <c r="F37" s="870"/>
      <c r="G37" s="870"/>
      <c r="H37" s="870"/>
      <c r="I37" s="870"/>
      <c r="J37" s="870"/>
      <c r="K37" s="870"/>
      <c r="L37" s="870"/>
      <c r="M37" s="870"/>
      <c r="N37" s="870"/>
      <c r="O37" s="870"/>
      <c r="P37" s="871"/>
      <c r="Q37" s="874"/>
      <c r="R37" s="875"/>
      <c r="S37" s="875"/>
      <c r="T37" s="875"/>
      <c r="U37" s="875"/>
      <c r="V37" s="876"/>
      <c r="W37" s="214" t="s">
        <v>4</v>
      </c>
      <c r="X37" s="215"/>
      <c r="Y37" s="903"/>
      <c r="Z37" s="216"/>
      <c r="AA37" s="210"/>
      <c r="AB37" s="210"/>
      <c r="AC37" s="210"/>
      <c r="AD37" s="212"/>
      <c r="AE37" s="210"/>
      <c r="AF37" s="210"/>
      <c r="AG37" s="210"/>
      <c r="AH37" s="210"/>
      <c r="AI37" s="210"/>
      <c r="AJ37" s="210"/>
      <c r="AK37" s="212"/>
      <c r="AL37" s="156"/>
      <c r="AM37" s="980"/>
      <c r="AN37" s="981"/>
      <c r="AO37" s="981"/>
      <c r="AP37" s="981"/>
      <c r="AQ37" s="981"/>
      <c r="AR37" s="981"/>
      <c r="AS37" s="981"/>
      <c r="AT37" s="981"/>
      <c r="AU37" s="981"/>
      <c r="AV37" s="981"/>
      <c r="AW37" s="981"/>
      <c r="AX37" s="981"/>
      <c r="AY37" s="981"/>
      <c r="AZ37" s="981"/>
      <c r="BA37" s="982"/>
    </row>
    <row r="38" spans="1:53" ht="18.75" customHeight="1" thickBot="1">
      <c r="A38" s="156"/>
      <c r="B38" s="942"/>
      <c r="C38" s="872" t="s">
        <v>2266</v>
      </c>
      <c r="D38" s="872"/>
      <c r="E38" s="872"/>
      <c r="F38" s="872"/>
      <c r="G38" s="872"/>
      <c r="H38" s="872"/>
      <c r="I38" s="872"/>
      <c r="J38" s="872"/>
      <c r="K38" s="872"/>
      <c r="L38" s="872"/>
      <c r="M38" s="872"/>
      <c r="N38" s="872"/>
      <c r="O38" s="872"/>
      <c r="P38" s="873"/>
      <c r="Q38" s="865">
        <f>Q22</f>
        <v>0</v>
      </c>
      <c r="R38" s="866"/>
      <c r="S38" s="866"/>
      <c r="T38" s="866"/>
      <c r="U38" s="866"/>
      <c r="V38" s="867"/>
      <c r="W38" s="214" t="s">
        <v>4</v>
      </c>
      <c r="X38" s="215"/>
      <c r="Y38" s="903"/>
      <c r="Z38" s="216"/>
      <c r="AA38" s="210"/>
      <c r="AB38" s="210"/>
      <c r="AC38" s="210"/>
      <c r="AD38" s="212"/>
      <c r="AE38" s="210"/>
      <c r="AF38" s="210"/>
      <c r="AG38" s="210"/>
      <c r="AH38" s="210"/>
      <c r="AI38" s="210"/>
      <c r="AJ38" s="210"/>
      <c r="AK38" s="212"/>
      <c r="AL38" s="156"/>
      <c r="AM38" s="980"/>
      <c r="AN38" s="981"/>
      <c r="AO38" s="981"/>
      <c r="AP38" s="981"/>
      <c r="AQ38" s="981"/>
      <c r="AR38" s="981"/>
      <c r="AS38" s="981"/>
      <c r="AT38" s="981"/>
      <c r="AU38" s="981"/>
      <c r="AV38" s="981"/>
      <c r="AW38" s="981"/>
      <c r="AX38" s="981"/>
      <c r="AY38" s="981"/>
      <c r="AZ38" s="981"/>
      <c r="BA38" s="982"/>
    </row>
    <row r="39" spans="1:53" ht="27" customHeight="1" thickBot="1">
      <c r="A39" s="156"/>
      <c r="B39" s="536"/>
      <c r="C39" s="922" t="s">
        <v>2285</v>
      </c>
      <c r="D39" s="922"/>
      <c r="E39" s="922"/>
      <c r="F39" s="922"/>
      <c r="G39" s="922"/>
      <c r="H39" s="922"/>
      <c r="I39" s="922"/>
      <c r="J39" s="922"/>
      <c r="K39" s="922"/>
      <c r="L39" s="922"/>
      <c r="M39" s="922"/>
      <c r="N39" s="922"/>
      <c r="O39" s="922"/>
      <c r="P39" s="923"/>
      <c r="Q39" s="924"/>
      <c r="R39" s="925"/>
      <c r="S39" s="925"/>
      <c r="T39" s="925"/>
      <c r="U39" s="925"/>
      <c r="V39" s="926"/>
      <c r="W39" s="537" t="s">
        <v>4</v>
      </c>
      <c r="X39" s="215"/>
      <c r="Y39" s="903"/>
      <c r="Z39" s="216"/>
      <c r="AA39" s="210"/>
      <c r="AB39" s="210"/>
      <c r="AC39" s="210"/>
      <c r="AD39" s="212"/>
      <c r="AE39" s="210"/>
      <c r="AF39" s="210"/>
      <c r="AG39" s="210"/>
      <c r="AH39" s="210"/>
      <c r="AI39" s="210"/>
      <c r="AJ39" s="210"/>
      <c r="AK39" s="212"/>
      <c r="AL39" s="156"/>
      <c r="AM39" s="980"/>
      <c r="AN39" s="981"/>
      <c r="AO39" s="981"/>
      <c r="AP39" s="981"/>
      <c r="AQ39" s="981"/>
      <c r="AR39" s="981"/>
      <c r="AS39" s="981"/>
      <c r="AT39" s="981"/>
      <c r="AU39" s="981"/>
      <c r="AV39" s="981"/>
      <c r="AW39" s="981"/>
      <c r="AX39" s="981"/>
      <c r="AY39" s="981"/>
      <c r="AZ39" s="981"/>
      <c r="BA39" s="982"/>
    </row>
    <row r="40" spans="1:53" ht="30.75" customHeight="1" thickBot="1">
      <c r="A40" s="156"/>
      <c r="B40" s="213" t="s">
        <v>17</v>
      </c>
      <c r="C40" s="868" t="s">
        <v>1985</v>
      </c>
      <c r="D40" s="869"/>
      <c r="E40" s="869"/>
      <c r="F40" s="869"/>
      <c r="G40" s="869"/>
      <c r="H40" s="869"/>
      <c r="I40" s="869"/>
      <c r="J40" s="869"/>
      <c r="K40" s="869"/>
      <c r="L40" s="869"/>
      <c r="M40" s="869"/>
      <c r="N40" s="869"/>
      <c r="O40" s="869"/>
      <c r="P40" s="869"/>
      <c r="Q40" s="865">
        <f>Q41-Q42-Q43-Q44-Q45-Q46</f>
        <v>0</v>
      </c>
      <c r="R40" s="866"/>
      <c r="S40" s="866"/>
      <c r="T40" s="866"/>
      <c r="U40" s="866"/>
      <c r="V40" s="867"/>
      <c r="W40" s="217" t="s">
        <v>4</v>
      </c>
      <c r="X40" s="215" t="s">
        <v>99</v>
      </c>
      <c r="Y40" s="623"/>
      <c r="Z40" s="216"/>
      <c r="AA40" s="210"/>
      <c r="AB40" s="210"/>
      <c r="AC40" s="210"/>
      <c r="AD40" s="212"/>
      <c r="AE40" s="210"/>
      <c r="AF40" s="210"/>
      <c r="AG40" s="210"/>
      <c r="AH40" s="210"/>
      <c r="AI40" s="210"/>
      <c r="AJ40" s="210"/>
      <c r="AK40" s="212"/>
      <c r="AL40" s="156"/>
      <c r="AM40" s="983"/>
      <c r="AN40" s="984"/>
      <c r="AO40" s="984"/>
      <c r="AP40" s="984"/>
      <c r="AQ40" s="984"/>
      <c r="AR40" s="984"/>
      <c r="AS40" s="984"/>
      <c r="AT40" s="984"/>
      <c r="AU40" s="985"/>
      <c r="AV40" s="985"/>
      <c r="AW40" s="985"/>
      <c r="AX40" s="985"/>
      <c r="AY40" s="984"/>
      <c r="AZ40" s="984"/>
      <c r="BA40" s="986"/>
    </row>
    <row r="41" spans="1:53" ht="18.75" customHeight="1" thickBot="1">
      <c r="A41" s="156"/>
      <c r="B41" s="954"/>
      <c r="C41" s="871" t="s">
        <v>114</v>
      </c>
      <c r="D41" s="920"/>
      <c r="E41" s="920"/>
      <c r="F41" s="920"/>
      <c r="G41" s="920"/>
      <c r="H41" s="920"/>
      <c r="I41" s="920"/>
      <c r="J41" s="920"/>
      <c r="K41" s="920"/>
      <c r="L41" s="920"/>
      <c r="M41" s="920"/>
      <c r="N41" s="920"/>
      <c r="O41" s="920"/>
      <c r="P41" s="921"/>
      <c r="Q41" s="907"/>
      <c r="R41" s="908"/>
      <c r="S41" s="908"/>
      <c r="T41" s="908"/>
      <c r="U41" s="908"/>
      <c r="V41" s="909"/>
      <c r="W41" s="214" t="s">
        <v>4</v>
      </c>
      <c r="X41" s="210"/>
      <c r="Y41" s="210"/>
      <c r="Z41" s="210"/>
      <c r="AA41" s="210"/>
      <c r="AB41" s="210"/>
      <c r="AC41" s="210"/>
      <c r="AD41" s="212"/>
      <c r="AE41" s="210"/>
      <c r="AF41" s="210"/>
      <c r="AG41" s="210"/>
      <c r="AH41" s="210"/>
      <c r="AI41" s="210"/>
      <c r="AJ41" s="210"/>
      <c r="AK41" s="212"/>
      <c r="AL41" s="156"/>
    </row>
    <row r="42" spans="1:53" ht="18.75" customHeight="1" thickBot="1">
      <c r="A42" s="156"/>
      <c r="B42" s="954"/>
      <c r="C42" s="871" t="s">
        <v>1981</v>
      </c>
      <c r="D42" s="920"/>
      <c r="E42" s="920"/>
      <c r="F42" s="920"/>
      <c r="G42" s="920"/>
      <c r="H42" s="920"/>
      <c r="I42" s="920"/>
      <c r="J42" s="920"/>
      <c r="K42" s="920"/>
      <c r="L42" s="920"/>
      <c r="M42" s="920"/>
      <c r="N42" s="920"/>
      <c r="O42" s="920"/>
      <c r="P42" s="921"/>
      <c r="Q42" s="907"/>
      <c r="R42" s="908"/>
      <c r="S42" s="908"/>
      <c r="T42" s="908"/>
      <c r="U42" s="908"/>
      <c r="V42" s="909"/>
      <c r="W42" s="214" t="s">
        <v>4</v>
      </c>
      <c r="X42" s="210"/>
      <c r="Y42" s="210"/>
      <c r="Z42" s="210"/>
      <c r="AA42" s="210"/>
      <c r="AB42" s="210"/>
      <c r="AC42" s="210"/>
      <c r="AD42" s="212"/>
      <c r="AE42" s="210"/>
      <c r="AF42" s="210"/>
      <c r="AG42" s="210"/>
      <c r="AH42" s="210"/>
      <c r="AI42" s="210"/>
      <c r="AJ42" s="210"/>
      <c r="AK42" s="212"/>
      <c r="AL42" s="156"/>
    </row>
    <row r="43" spans="1:53" ht="18.75" customHeight="1" thickBot="1">
      <c r="A43" s="156"/>
      <c r="B43" s="954"/>
      <c r="C43" s="871" t="s">
        <v>1982</v>
      </c>
      <c r="D43" s="920"/>
      <c r="E43" s="920"/>
      <c r="F43" s="920"/>
      <c r="G43" s="920"/>
      <c r="H43" s="920"/>
      <c r="I43" s="920"/>
      <c r="J43" s="920"/>
      <c r="K43" s="920"/>
      <c r="L43" s="920"/>
      <c r="M43" s="920"/>
      <c r="N43" s="920"/>
      <c r="O43" s="920"/>
      <c r="P43" s="921"/>
      <c r="Q43" s="907"/>
      <c r="R43" s="908"/>
      <c r="S43" s="908"/>
      <c r="T43" s="908"/>
      <c r="U43" s="908"/>
      <c r="V43" s="909"/>
      <c r="W43" s="214" t="s">
        <v>4</v>
      </c>
      <c r="X43" s="210"/>
      <c r="Y43" s="210"/>
      <c r="Z43" s="210"/>
      <c r="AA43" s="210"/>
      <c r="AB43" s="210"/>
      <c r="AC43" s="210"/>
      <c r="AD43" s="212"/>
      <c r="AE43" s="210"/>
      <c r="AF43" s="210"/>
      <c r="AG43" s="210"/>
      <c r="AH43" s="210"/>
      <c r="AI43" s="210"/>
      <c r="AJ43" s="210"/>
      <c r="AK43" s="212"/>
      <c r="AL43" s="156"/>
    </row>
    <row r="44" spans="1:53" ht="20.25" customHeight="1" thickBot="1">
      <c r="A44" s="156"/>
      <c r="B44" s="954"/>
      <c r="C44" s="910" t="s">
        <v>1983</v>
      </c>
      <c r="D44" s="911"/>
      <c r="E44" s="911"/>
      <c r="F44" s="911"/>
      <c r="G44" s="911"/>
      <c r="H44" s="911"/>
      <c r="I44" s="911"/>
      <c r="J44" s="911"/>
      <c r="K44" s="911"/>
      <c r="L44" s="911"/>
      <c r="M44" s="911"/>
      <c r="N44" s="911"/>
      <c r="O44" s="911"/>
      <c r="P44" s="912"/>
      <c r="Q44" s="907"/>
      <c r="R44" s="908"/>
      <c r="S44" s="908"/>
      <c r="T44" s="908"/>
      <c r="U44" s="908"/>
      <c r="V44" s="909"/>
      <c r="W44" s="214" t="s">
        <v>4</v>
      </c>
      <c r="X44" s="210"/>
      <c r="Y44" s="210"/>
      <c r="Z44" s="210"/>
      <c r="AA44" s="210"/>
      <c r="AB44" s="210"/>
      <c r="AC44" s="210"/>
      <c r="AD44" s="212"/>
      <c r="AE44" s="210"/>
      <c r="AF44" s="210"/>
      <c r="AG44" s="210"/>
      <c r="AH44" s="210"/>
      <c r="AI44" s="210"/>
      <c r="AJ44" s="210"/>
      <c r="AK44" s="212"/>
      <c r="AL44" s="156"/>
    </row>
    <row r="45" spans="1:53" ht="27.75" customHeight="1" thickBot="1">
      <c r="A45" s="156"/>
      <c r="B45" s="954"/>
      <c r="C45" s="910" t="s">
        <v>2244</v>
      </c>
      <c r="D45" s="911"/>
      <c r="E45" s="911"/>
      <c r="F45" s="911"/>
      <c r="G45" s="911"/>
      <c r="H45" s="911"/>
      <c r="I45" s="911"/>
      <c r="J45" s="911"/>
      <c r="K45" s="911"/>
      <c r="L45" s="911"/>
      <c r="M45" s="911"/>
      <c r="N45" s="911"/>
      <c r="O45" s="911"/>
      <c r="P45" s="912"/>
      <c r="Q45" s="907"/>
      <c r="R45" s="908"/>
      <c r="S45" s="908"/>
      <c r="T45" s="908"/>
      <c r="U45" s="908"/>
      <c r="V45" s="909"/>
      <c r="W45" s="214" t="s">
        <v>4</v>
      </c>
      <c r="X45" s="210"/>
      <c r="Y45" s="210"/>
      <c r="Z45" s="210"/>
      <c r="AA45" s="210"/>
      <c r="AB45" s="210"/>
      <c r="AC45" s="210"/>
      <c r="AD45" s="212"/>
      <c r="AE45" s="210"/>
      <c r="AF45" s="210"/>
      <c r="AG45" s="210"/>
      <c r="AH45" s="210"/>
      <c r="AI45" s="210"/>
      <c r="AJ45" s="210"/>
      <c r="AK45" s="212"/>
      <c r="AL45" s="156"/>
    </row>
    <row r="46" spans="1:53" ht="28.5" customHeight="1" thickBot="1">
      <c r="A46" s="156"/>
      <c r="B46" s="955"/>
      <c r="C46" s="904" t="s">
        <v>2052</v>
      </c>
      <c r="D46" s="905"/>
      <c r="E46" s="905"/>
      <c r="F46" s="905"/>
      <c r="G46" s="905"/>
      <c r="H46" s="905"/>
      <c r="I46" s="905"/>
      <c r="J46" s="905"/>
      <c r="K46" s="905"/>
      <c r="L46" s="905"/>
      <c r="M46" s="905"/>
      <c r="N46" s="905"/>
      <c r="O46" s="905"/>
      <c r="P46" s="906"/>
      <c r="Q46" s="907"/>
      <c r="R46" s="908"/>
      <c r="S46" s="908"/>
      <c r="T46" s="908"/>
      <c r="U46" s="908"/>
      <c r="V46" s="909"/>
      <c r="W46" s="217" t="s">
        <v>4</v>
      </c>
      <c r="X46" s="210"/>
      <c r="Y46" s="210"/>
      <c r="Z46" s="210"/>
      <c r="AA46" s="210"/>
      <c r="AB46" s="212"/>
      <c r="AC46" s="210"/>
      <c r="AD46" s="210"/>
      <c r="AE46" s="210"/>
      <c r="AF46" s="210"/>
      <c r="AG46" s="210"/>
      <c r="AH46" s="210"/>
      <c r="AI46" s="212"/>
      <c r="AJ46" s="156"/>
      <c r="AK46" s="156"/>
      <c r="AL46" s="156"/>
      <c r="AM46" s="218"/>
      <c r="AN46" s="218"/>
      <c r="AO46" s="218"/>
      <c r="AP46" s="218"/>
      <c r="AQ46" s="218"/>
      <c r="AR46" s="218"/>
      <c r="AS46" s="218"/>
      <c r="AT46" s="218"/>
      <c r="AU46" s="218"/>
      <c r="AV46" s="218"/>
      <c r="AW46" s="218"/>
      <c r="AX46" s="218"/>
      <c r="AY46" s="218"/>
      <c r="AZ46" s="218"/>
      <c r="BA46" s="218"/>
    </row>
    <row r="47" spans="1:53" s="162" customFormat="1" ht="6" customHeight="1">
      <c r="A47" s="161"/>
      <c r="B47" s="176"/>
      <c r="C47" s="174"/>
      <c r="D47" s="175"/>
      <c r="E47" s="176"/>
      <c r="F47" s="176"/>
      <c r="G47" s="176"/>
      <c r="H47" s="176"/>
      <c r="I47" s="176"/>
      <c r="J47" s="176"/>
      <c r="K47" s="176"/>
      <c r="L47" s="177"/>
      <c r="M47" s="177"/>
      <c r="N47" s="177"/>
      <c r="O47" s="177"/>
      <c r="P47" s="177"/>
      <c r="Q47" s="177"/>
      <c r="R47" s="177"/>
      <c r="S47" s="177"/>
      <c r="T47" s="178"/>
      <c r="U47" s="179"/>
      <c r="V47" s="179"/>
      <c r="W47" s="179"/>
      <c r="X47" s="179"/>
      <c r="Y47" s="179"/>
      <c r="Z47" s="179"/>
      <c r="AA47" s="176"/>
      <c r="AB47" s="176"/>
      <c r="AC47" s="178"/>
      <c r="AD47" s="179"/>
      <c r="AE47" s="179"/>
      <c r="AF47" s="179"/>
      <c r="AG47" s="179"/>
      <c r="AH47" s="179"/>
      <c r="AI47" s="179"/>
      <c r="AJ47" s="176"/>
      <c r="AK47" s="176"/>
      <c r="AL47" s="161"/>
      <c r="AM47" s="219"/>
      <c r="AN47" s="219"/>
      <c r="AO47" s="219"/>
      <c r="AP47" s="219"/>
      <c r="AQ47" s="219"/>
      <c r="AR47" s="219"/>
      <c r="AS47" s="219"/>
      <c r="AT47" s="220"/>
      <c r="AU47" s="220"/>
      <c r="AV47" s="220"/>
      <c r="AW47" s="220"/>
      <c r="AX47" s="220"/>
      <c r="AY47" s="219"/>
      <c r="AZ47" s="219"/>
      <c r="BA47" s="219"/>
    </row>
    <row r="48" spans="1:53" ht="12" customHeight="1">
      <c r="A48" s="156"/>
      <c r="B48" s="221" t="s">
        <v>90</v>
      </c>
      <c r="C48" s="222"/>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18"/>
      <c r="AN48" s="218"/>
      <c r="AO48" s="218"/>
      <c r="AP48" s="218"/>
      <c r="AQ48" s="218"/>
      <c r="AR48" s="218"/>
      <c r="AS48" s="218"/>
      <c r="AT48" s="218"/>
      <c r="AU48" s="218"/>
      <c r="AV48" s="218"/>
      <c r="AW48" s="218"/>
      <c r="AX48" s="218"/>
      <c r="AY48" s="218"/>
      <c r="AZ48" s="218"/>
      <c r="BA48" s="218"/>
    </row>
    <row r="49" spans="1:53" s="162" customFormat="1" ht="24" customHeight="1">
      <c r="A49" s="161"/>
      <c r="B49" s="224" t="s">
        <v>91</v>
      </c>
      <c r="C49" s="918" t="s">
        <v>2286</v>
      </c>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225"/>
      <c r="AM49" s="219"/>
      <c r="AN49" s="219"/>
      <c r="AO49" s="219"/>
      <c r="AP49" s="219"/>
      <c r="AQ49" s="219"/>
      <c r="AR49" s="219"/>
      <c r="AS49" s="219"/>
      <c r="AT49" s="220"/>
      <c r="AU49" s="220"/>
      <c r="AV49" s="220"/>
      <c r="AW49" s="220"/>
      <c r="AX49" s="220"/>
      <c r="AY49" s="219"/>
      <c r="AZ49" s="219"/>
      <c r="BA49" s="219"/>
    </row>
    <row r="50" spans="1:53" s="162" customFormat="1" ht="33" customHeight="1">
      <c r="A50" s="161"/>
      <c r="B50" s="224" t="s">
        <v>91</v>
      </c>
      <c r="C50" s="919" t="s">
        <v>2287</v>
      </c>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225"/>
      <c r="AM50" s="219"/>
      <c r="AN50" s="219"/>
      <c r="AO50" s="219"/>
      <c r="AP50" s="219"/>
      <c r="AQ50" s="219"/>
      <c r="AR50" s="219"/>
      <c r="AS50" s="219"/>
      <c r="AT50" s="220"/>
      <c r="AU50" s="220"/>
      <c r="AV50" s="220"/>
      <c r="AW50" s="220"/>
      <c r="AX50" s="220"/>
      <c r="AY50" s="219"/>
      <c r="AZ50" s="219"/>
      <c r="BA50" s="219"/>
    </row>
    <row r="51" spans="1:53" s="162" customFormat="1" ht="44.25" customHeight="1">
      <c r="A51" s="161"/>
      <c r="B51" s="224" t="s">
        <v>91</v>
      </c>
      <c r="C51" s="918" t="s">
        <v>2288</v>
      </c>
      <c r="D51" s="918"/>
      <c r="E51" s="918"/>
      <c r="F51" s="918"/>
      <c r="G51" s="918"/>
      <c r="H51" s="918"/>
      <c r="I51" s="918"/>
      <c r="J51" s="918"/>
      <c r="K51" s="918"/>
      <c r="L51" s="918"/>
      <c r="M51" s="918"/>
      <c r="N51" s="918"/>
      <c r="O51" s="918"/>
      <c r="P51" s="918"/>
      <c r="Q51" s="918"/>
      <c r="R51" s="918"/>
      <c r="S51" s="918"/>
      <c r="T51" s="918"/>
      <c r="U51" s="918"/>
      <c r="V51" s="918"/>
      <c r="W51" s="918"/>
      <c r="X51" s="918"/>
      <c r="Y51" s="918"/>
      <c r="Z51" s="918"/>
      <c r="AA51" s="918"/>
      <c r="AB51" s="918"/>
      <c r="AC51" s="918"/>
      <c r="AD51" s="918"/>
      <c r="AE51" s="918"/>
      <c r="AF51" s="918"/>
      <c r="AG51" s="918"/>
      <c r="AH51" s="918"/>
      <c r="AI51" s="918"/>
      <c r="AJ51" s="918"/>
      <c r="AK51" s="918"/>
      <c r="AL51" s="225"/>
      <c r="AM51" s="219"/>
      <c r="AN51" s="219"/>
      <c r="AO51" s="219"/>
      <c r="AP51" s="219"/>
      <c r="AQ51" s="219"/>
      <c r="AR51" s="219"/>
      <c r="AS51" s="219"/>
      <c r="AT51" s="220"/>
      <c r="AU51" s="220"/>
      <c r="AV51" s="220"/>
      <c r="AW51" s="220"/>
      <c r="AX51" s="220"/>
      <c r="AY51" s="219"/>
      <c r="AZ51" s="219"/>
      <c r="BA51" s="219"/>
    </row>
    <row r="52" spans="1:53" ht="4.5" customHeight="1">
      <c r="A52" s="156"/>
      <c r="B52" s="226"/>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18"/>
      <c r="AN52" s="218"/>
      <c r="AO52" s="218"/>
      <c r="AP52" s="218"/>
      <c r="AQ52" s="218"/>
      <c r="AR52" s="218"/>
      <c r="AS52" s="218"/>
      <c r="AT52" s="218"/>
      <c r="AU52" s="218"/>
      <c r="AV52" s="218"/>
      <c r="AW52" s="218"/>
      <c r="AX52" s="218"/>
      <c r="AY52" s="218"/>
      <c r="AZ52" s="218"/>
      <c r="BA52" s="218"/>
    </row>
    <row r="53" spans="1:53" ht="19.5" customHeight="1">
      <c r="A53" s="156"/>
      <c r="B53" s="706" t="s">
        <v>2274</v>
      </c>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227"/>
      <c r="AM53" s="218"/>
      <c r="AN53" s="218"/>
      <c r="AO53" s="218"/>
      <c r="AP53" s="218"/>
      <c r="AQ53" s="218"/>
      <c r="AR53" s="218"/>
      <c r="AS53" s="218"/>
      <c r="AT53" s="228"/>
      <c r="AU53" s="228"/>
      <c r="AV53" s="228"/>
      <c r="AW53" s="228"/>
      <c r="AX53" s="228"/>
      <c r="AY53" s="218"/>
      <c r="AZ53" s="218"/>
      <c r="BA53" s="218"/>
    </row>
    <row r="54" spans="1:53" ht="16.5" customHeight="1" thickBot="1">
      <c r="A54" s="156"/>
      <c r="B54" s="229" t="s">
        <v>100</v>
      </c>
      <c r="C54" s="943" t="s">
        <v>2269</v>
      </c>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c r="AG54" s="943"/>
      <c r="AH54" s="943"/>
      <c r="AI54" s="943"/>
      <c r="AJ54" s="943"/>
      <c r="AK54" s="943"/>
      <c r="AL54" s="230"/>
      <c r="AM54" s="218"/>
      <c r="AN54" s="218"/>
      <c r="AO54" s="218"/>
      <c r="AP54" s="218"/>
      <c r="AQ54" s="218"/>
      <c r="AR54" s="218"/>
      <c r="AS54" s="218"/>
      <c r="AT54" s="228"/>
      <c r="AU54" s="228"/>
      <c r="AV54" s="228"/>
      <c r="AW54" s="228"/>
      <c r="AX54" s="228"/>
      <c r="AY54" s="218"/>
      <c r="AZ54" s="218"/>
      <c r="BA54" s="218"/>
    </row>
    <row r="55" spans="1:53" ht="51.75" customHeight="1">
      <c r="A55" s="156"/>
      <c r="B55" s="936" t="s">
        <v>93</v>
      </c>
      <c r="C55" s="937"/>
      <c r="D55" s="937"/>
      <c r="E55" s="938"/>
      <c r="F55" s="913"/>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5"/>
      <c r="AL55" s="161"/>
      <c r="AM55" s="218"/>
      <c r="AN55" s="218"/>
      <c r="AO55" s="218"/>
      <c r="AP55" s="218"/>
      <c r="AQ55" s="218"/>
      <c r="AR55" s="218"/>
      <c r="AS55" s="218"/>
      <c r="AT55" s="228"/>
      <c r="AU55" s="228"/>
      <c r="AV55" s="228"/>
      <c r="AW55" s="228"/>
      <c r="AX55" s="228"/>
      <c r="AY55" s="218"/>
      <c r="AZ55" s="218"/>
      <c r="BA55" s="218"/>
    </row>
    <row r="56" spans="1:53" ht="47.25" customHeight="1" thickBot="1">
      <c r="A56" s="156"/>
      <c r="B56" s="936" t="s">
        <v>94</v>
      </c>
      <c r="C56" s="937"/>
      <c r="D56" s="937"/>
      <c r="E56" s="938"/>
      <c r="F56" s="939"/>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1"/>
      <c r="AL56" s="161"/>
      <c r="AM56" s="218"/>
      <c r="AN56" s="218"/>
      <c r="AO56" s="218"/>
      <c r="AP56" s="218"/>
      <c r="AQ56" s="218"/>
      <c r="AR56" s="218"/>
      <c r="AS56" s="218"/>
      <c r="AT56" s="228"/>
      <c r="AU56" s="228"/>
      <c r="AV56" s="228"/>
      <c r="AW56" s="228"/>
      <c r="AX56" s="228"/>
      <c r="AY56" s="218"/>
      <c r="AZ56" s="218"/>
      <c r="BA56" s="218"/>
    </row>
    <row r="57" spans="1:53" ht="13.5" customHeight="1">
      <c r="A57" s="156"/>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2"/>
      <c r="AN57" s="218"/>
      <c r="AO57" s="218"/>
      <c r="AP57" s="218"/>
      <c r="AQ57" s="218"/>
      <c r="AR57" s="218"/>
      <c r="AS57" s="218"/>
      <c r="AT57" s="228"/>
      <c r="AU57" s="228"/>
      <c r="AV57" s="228"/>
      <c r="AW57" s="228"/>
      <c r="AX57" s="228"/>
      <c r="AY57" s="218"/>
      <c r="AZ57" s="218"/>
      <c r="BA57" s="218"/>
    </row>
    <row r="58" spans="1:53" s="236" customFormat="1" ht="30.75" customHeight="1">
      <c r="A58" s="233"/>
      <c r="B58" s="935" t="s">
        <v>166</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233"/>
      <c r="AM58" s="234"/>
      <c r="AN58" s="234"/>
      <c r="AO58" s="234"/>
      <c r="AP58" s="234"/>
      <c r="AQ58" s="234"/>
      <c r="AR58" s="234"/>
      <c r="AS58" s="234"/>
      <c r="AT58" s="235"/>
      <c r="AU58" s="235"/>
      <c r="AV58" s="235"/>
      <c r="AW58" s="235"/>
      <c r="AX58" s="235"/>
      <c r="AY58" s="234"/>
      <c r="AZ58" s="234"/>
      <c r="BA58" s="234"/>
    </row>
    <row r="59" spans="1:53" ht="28.5" customHeight="1" thickBot="1">
      <c r="A59" s="156"/>
      <c r="B59" s="778" t="s">
        <v>2268</v>
      </c>
      <c r="C59" s="77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156"/>
      <c r="AM59" s="218"/>
      <c r="AN59" s="218"/>
      <c r="AO59" s="218"/>
      <c r="AP59" s="218"/>
      <c r="AQ59" s="218"/>
      <c r="AR59" s="218"/>
      <c r="AS59" s="218"/>
      <c r="AT59" s="218"/>
      <c r="AU59" s="218"/>
      <c r="AV59" s="218"/>
      <c r="AW59" s="218"/>
      <c r="AX59" s="218"/>
      <c r="AY59" s="218"/>
      <c r="AZ59" s="218"/>
      <c r="BA59" s="218"/>
    </row>
    <row r="60" spans="1:53" ht="25.5" customHeight="1" thickBot="1">
      <c r="A60" s="156"/>
      <c r="B60" s="632" t="s">
        <v>1974</v>
      </c>
      <c r="C60" s="633"/>
      <c r="D60" s="633"/>
      <c r="E60" s="633"/>
      <c r="F60" s="633"/>
      <c r="G60" s="633"/>
      <c r="H60" s="633"/>
      <c r="I60" s="633"/>
      <c r="J60" s="633"/>
      <c r="K60" s="633"/>
      <c r="L60" s="633"/>
      <c r="M60" s="633"/>
      <c r="N60" s="633"/>
      <c r="O60" s="633"/>
      <c r="P60" s="633"/>
      <c r="Q60" s="633"/>
      <c r="R60" s="633"/>
      <c r="S60" s="634"/>
      <c r="T60" s="825">
        <f>'別紙様式3-3（６月以降分）'!N6</f>
        <v>0</v>
      </c>
      <c r="U60" s="826"/>
      <c r="V60" s="826"/>
      <c r="W60" s="826"/>
      <c r="X60" s="826"/>
      <c r="Y60" s="237" t="s">
        <v>4</v>
      </c>
      <c r="Z60" s="238" t="s">
        <v>2236</v>
      </c>
      <c r="AA60" s="199"/>
      <c r="AB60" s="239"/>
      <c r="AC60" s="239"/>
      <c r="AD60" s="239"/>
      <c r="AE60" s="239"/>
      <c r="AF60" s="239"/>
      <c r="AG60" s="156" t="s">
        <v>98</v>
      </c>
      <c r="AH60" s="240" t="str">
        <f>IF(T61&lt;T60,"×","")</f>
        <v/>
      </c>
      <c r="AI60" s="156"/>
      <c r="AJ60" s="156"/>
      <c r="AK60" s="156"/>
      <c r="AL60" s="156"/>
      <c r="AM60" s="610" t="s">
        <v>2275</v>
      </c>
      <c r="AN60" s="611"/>
      <c r="AO60" s="611"/>
      <c r="AP60" s="611"/>
      <c r="AQ60" s="611"/>
      <c r="AR60" s="611"/>
      <c r="AS60" s="611"/>
      <c r="AT60" s="611"/>
      <c r="AU60" s="611"/>
      <c r="AV60" s="611"/>
      <c r="AW60" s="611"/>
      <c r="AX60" s="611"/>
      <c r="AY60" s="611"/>
      <c r="AZ60" s="611"/>
      <c r="BA60" s="612"/>
    </row>
    <row r="61" spans="1:53" ht="23.25" customHeight="1" thickBot="1">
      <c r="A61" s="156"/>
      <c r="B61" s="949" t="s">
        <v>1975</v>
      </c>
      <c r="C61" s="950"/>
      <c r="D61" s="950"/>
      <c r="E61" s="950"/>
      <c r="F61" s="950"/>
      <c r="G61" s="950"/>
      <c r="H61" s="950"/>
      <c r="I61" s="950"/>
      <c r="J61" s="950"/>
      <c r="K61" s="950"/>
      <c r="L61" s="950"/>
      <c r="M61" s="950"/>
      <c r="N61" s="950"/>
      <c r="O61" s="950"/>
      <c r="P61" s="950"/>
      <c r="Q61" s="950"/>
      <c r="R61" s="950"/>
      <c r="S61" s="950"/>
      <c r="T61" s="951"/>
      <c r="U61" s="952"/>
      <c r="V61" s="952"/>
      <c r="W61" s="952"/>
      <c r="X61" s="953"/>
      <c r="Y61" s="241" t="s">
        <v>4</v>
      </c>
      <c r="Z61" s="156"/>
      <c r="AA61" s="242" t="s">
        <v>18</v>
      </c>
      <c r="AB61" s="928">
        <f>IFERROR(T62/T60*100,0)</f>
        <v>0</v>
      </c>
      <c r="AC61" s="929"/>
      <c r="AD61" s="930"/>
      <c r="AE61" s="243" t="s">
        <v>19</v>
      </c>
      <c r="AF61" s="244" t="s">
        <v>89</v>
      </c>
      <c r="AG61" s="156" t="s">
        <v>98</v>
      </c>
      <c r="AH61" s="191" t="str">
        <f>IF(T60=0,"",(IF(AB61&gt;=200/3,"○","×")))</f>
        <v/>
      </c>
      <c r="AI61" s="245"/>
      <c r="AJ61" s="245"/>
      <c r="AK61" s="245"/>
      <c r="AL61" s="245"/>
      <c r="AM61" s="610" t="s">
        <v>2276</v>
      </c>
      <c r="AN61" s="611"/>
      <c r="AO61" s="611"/>
      <c r="AP61" s="611"/>
      <c r="AQ61" s="611"/>
      <c r="AR61" s="611"/>
      <c r="AS61" s="611"/>
      <c r="AT61" s="611"/>
      <c r="AU61" s="611"/>
      <c r="AV61" s="611"/>
      <c r="AW61" s="611"/>
      <c r="AX61" s="611"/>
      <c r="AY61" s="611"/>
      <c r="AZ61" s="611"/>
      <c r="BA61" s="612"/>
    </row>
    <row r="62" spans="1:53" ht="26.25" customHeight="1" thickBot="1">
      <c r="A62" s="156"/>
      <c r="B62" s="246"/>
      <c r="C62" s="750" t="s">
        <v>1986</v>
      </c>
      <c r="D62" s="751"/>
      <c r="E62" s="751"/>
      <c r="F62" s="751"/>
      <c r="G62" s="751"/>
      <c r="H62" s="751"/>
      <c r="I62" s="751"/>
      <c r="J62" s="751"/>
      <c r="K62" s="751"/>
      <c r="L62" s="751"/>
      <c r="M62" s="751"/>
      <c r="N62" s="751"/>
      <c r="O62" s="751"/>
      <c r="P62" s="751"/>
      <c r="Q62" s="751"/>
      <c r="R62" s="751"/>
      <c r="S62" s="751"/>
      <c r="T62" s="746"/>
      <c r="U62" s="747"/>
      <c r="V62" s="747"/>
      <c r="W62" s="747"/>
      <c r="X62" s="748"/>
      <c r="Y62" s="247" t="s">
        <v>4</v>
      </c>
      <c r="Z62" s="248" t="s">
        <v>2236</v>
      </c>
      <c r="AA62" s="136"/>
      <c r="AB62" s="249"/>
      <c r="AC62" s="250"/>
      <c r="AD62" s="251"/>
      <c r="AE62" s="251"/>
      <c r="AF62" s="244"/>
      <c r="AG62" s="156"/>
      <c r="AH62" s="156"/>
      <c r="AI62" s="245"/>
      <c r="AJ62" s="156"/>
      <c r="AK62" s="245"/>
      <c r="AL62" s="245"/>
      <c r="AM62" s="218"/>
      <c r="AN62" s="218"/>
      <c r="AO62" s="218"/>
      <c r="AP62" s="218"/>
      <c r="AQ62" s="447"/>
      <c r="AR62" s="218"/>
      <c r="AS62" s="218"/>
      <c r="AT62" s="218"/>
      <c r="AU62" s="218"/>
      <c r="AV62" s="218"/>
      <c r="AW62" s="218"/>
      <c r="AX62" s="218"/>
      <c r="AY62" s="218"/>
      <c r="AZ62" s="218"/>
      <c r="BA62" s="218"/>
    </row>
    <row r="63" spans="1:53" ht="16.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245"/>
      <c r="AK63" s="245"/>
      <c r="AL63" s="245"/>
      <c r="AM63" s="218"/>
      <c r="AN63" s="218"/>
      <c r="AO63" s="218"/>
      <c r="AP63" s="218"/>
      <c r="AQ63" s="218"/>
      <c r="AR63" s="218"/>
      <c r="AS63" s="218"/>
      <c r="AT63" s="218"/>
      <c r="AU63" s="218"/>
      <c r="AV63" s="218"/>
      <c r="AW63" s="218"/>
      <c r="AX63" s="218"/>
      <c r="AY63" s="218"/>
      <c r="AZ63" s="218"/>
      <c r="BA63" s="218"/>
    </row>
    <row r="64" spans="1:53" ht="26.25" customHeight="1">
      <c r="A64" s="156"/>
      <c r="B64" s="749" t="s">
        <v>1987</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156"/>
      <c r="AM64" s="218"/>
      <c r="AN64" s="218"/>
      <c r="AO64" s="218"/>
      <c r="AP64" s="218"/>
      <c r="AQ64" s="218"/>
      <c r="AR64" s="218"/>
      <c r="AS64" s="218"/>
      <c r="AT64" s="218"/>
      <c r="AU64" s="218"/>
      <c r="AV64" s="218"/>
      <c r="AW64" s="218"/>
      <c r="AX64" s="218"/>
      <c r="AY64" s="218"/>
      <c r="AZ64" s="218"/>
      <c r="BA64" s="218"/>
    </row>
    <row r="65" spans="1:82" s="256" customFormat="1" ht="14.25" customHeight="1">
      <c r="A65" s="221"/>
      <c r="B65" s="221"/>
      <c r="C65" s="252" t="s">
        <v>172</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253"/>
      <c r="AN65" s="254"/>
      <c r="AO65" s="254"/>
      <c r="AP65" s="254"/>
      <c r="AQ65" s="254"/>
      <c r="AR65" s="254"/>
      <c r="AS65" s="254"/>
      <c r="AT65" s="254"/>
      <c r="AU65" s="254"/>
      <c r="AV65" s="254"/>
      <c r="AW65" s="254"/>
      <c r="AX65" s="254"/>
      <c r="AY65" s="254"/>
      <c r="AZ65" s="254"/>
      <c r="BA65" s="254"/>
      <c r="BB65" s="255"/>
      <c r="BC65" s="255"/>
      <c r="BD65" s="255"/>
      <c r="BE65" s="255"/>
      <c r="BF65" s="255"/>
      <c r="BG65" s="255"/>
      <c r="BH65" s="255"/>
      <c r="BI65" s="255"/>
      <c r="BJ65" s="255"/>
      <c r="BK65" s="255"/>
      <c r="BL65" s="255"/>
      <c r="BM65" s="255"/>
      <c r="BN65" s="255"/>
      <c r="BO65" s="255"/>
      <c r="BP65" s="255"/>
      <c r="BQ65" s="255"/>
      <c r="BR65" s="255"/>
      <c r="BS65" s="255"/>
      <c r="BT65" s="255"/>
    </row>
    <row r="66" spans="1:82" s="256" customFormat="1" ht="15" customHeight="1" thickBot="1">
      <c r="A66" s="221"/>
      <c r="B66" s="221"/>
      <c r="C66" s="257" t="s">
        <v>173</v>
      </c>
      <c r="D66" s="629" t="s">
        <v>176</v>
      </c>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258"/>
      <c r="AJ66" s="258"/>
      <c r="AK66" s="258"/>
      <c r="AL66" s="258"/>
      <c r="AM66" s="154" t="b">
        <v>0</v>
      </c>
      <c r="AN66" s="254"/>
      <c r="AO66" s="254"/>
      <c r="AP66" s="254"/>
      <c r="AQ66" s="254"/>
      <c r="AR66" s="254"/>
      <c r="AS66" s="254"/>
      <c r="AT66" s="254"/>
      <c r="AU66" s="254"/>
      <c r="AV66" s="254"/>
      <c r="AW66" s="254"/>
      <c r="AX66" s="254"/>
      <c r="AY66" s="254"/>
      <c r="AZ66" s="254"/>
      <c r="BA66" s="254"/>
      <c r="BB66" s="255"/>
      <c r="BC66" s="255"/>
      <c r="BD66" s="255"/>
      <c r="BE66" s="255"/>
      <c r="BF66" s="255"/>
      <c r="BG66" s="255"/>
      <c r="BH66" s="255"/>
      <c r="BI66" s="255"/>
      <c r="BJ66" s="255"/>
      <c r="BK66" s="255"/>
      <c r="BL66" s="255"/>
      <c r="BM66" s="255"/>
      <c r="BN66" s="255"/>
      <c r="BO66" s="255"/>
      <c r="BP66" s="255"/>
      <c r="BQ66" s="255"/>
      <c r="BR66" s="255"/>
      <c r="BS66" s="255"/>
      <c r="BT66" s="255"/>
    </row>
    <row r="67" spans="1:82" s="256" customFormat="1" ht="21" customHeight="1" thickBot="1">
      <c r="A67" s="221"/>
      <c r="B67" s="221"/>
      <c r="C67" s="630"/>
      <c r="D67" s="631"/>
      <c r="E67" s="783" t="s">
        <v>175</v>
      </c>
      <c r="F67" s="783"/>
      <c r="G67" s="783"/>
      <c r="H67" s="783"/>
      <c r="I67" s="783"/>
      <c r="J67" s="783"/>
      <c r="K67" s="783"/>
      <c r="L67" s="783"/>
      <c r="M67" s="783"/>
      <c r="N67" s="783"/>
      <c r="O67" s="783"/>
      <c r="P67" s="783"/>
      <c r="Q67" s="783"/>
      <c r="R67" s="783"/>
      <c r="S67" s="783"/>
      <c r="T67" s="783"/>
      <c r="U67" s="783"/>
      <c r="V67" s="783"/>
      <c r="W67" s="783"/>
      <c r="X67" s="783"/>
      <c r="Y67" s="783"/>
      <c r="Z67" s="784"/>
      <c r="AA67" s="157" t="s">
        <v>98</v>
      </c>
      <c r="AB67" s="191" t="str">
        <f>IF('別紙様式3-2（４・５月）'!AF6="継続ベア加算なし","",IF(AM66=TRUE,"○","×"))</f>
        <v>×</v>
      </c>
      <c r="AC67" s="221"/>
      <c r="AD67" s="222"/>
      <c r="AE67" s="222"/>
      <c r="AF67" s="222"/>
      <c r="AG67" s="222"/>
      <c r="AH67" s="222"/>
      <c r="AI67" s="222"/>
      <c r="AJ67" s="222"/>
      <c r="AK67" s="222"/>
      <c r="AL67" s="222"/>
      <c r="AM67" s="616" t="s">
        <v>2278</v>
      </c>
      <c r="AN67" s="617"/>
      <c r="AO67" s="617"/>
      <c r="AP67" s="617"/>
      <c r="AQ67" s="617"/>
      <c r="AR67" s="617"/>
      <c r="AS67" s="617"/>
      <c r="AT67" s="617"/>
      <c r="AU67" s="617"/>
      <c r="AV67" s="617"/>
      <c r="AW67" s="617"/>
      <c r="AX67" s="617"/>
      <c r="AY67" s="617"/>
      <c r="AZ67" s="617"/>
      <c r="BA67" s="618"/>
      <c r="BB67" s="255"/>
      <c r="BC67" s="255"/>
      <c r="BD67" s="255"/>
      <c r="BE67" s="255"/>
      <c r="BF67" s="255"/>
      <c r="BG67" s="255"/>
      <c r="BH67" s="255"/>
      <c r="BI67" s="255"/>
      <c r="BJ67" s="255"/>
      <c r="BK67" s="255"/>
      <c r="BL67" s="255"/>
      <c r="BM67" s="255"/>
      <c r="BN67" s="255"/>
      <c r="BO67" s="255"/>
      <c r="BP67" s="255"/>
      <c r="BQ67" s="255"/>
      <c r="BR67" s="255"/>
      <c r="BS67" s="255"/>
      <c r="BT67" s="255"/>
    </row>
    <row r="68" spans="1:82" s="256" customFormat="1" ht="6" customHeight="1" thickBot="1">
      <c r="A68" s="221"/>
      <c r="B68" s="221"/>
      <c r="C68" s="221"/>
      <c r="D68" s="221"/>
      <c r="E68" s="221"/>
      <c r="F68" s="221"/>
      <c r="G68" s="221"/>
      <c r="H68" s="221"/>
      <c r="I68" s="221"/>
      <c r="J68" s="260"/>
      <c r="K68" s="260"/>
      <c r="L68" s="260"/>
      <c r="M68" s="260"/>
      <c r="N68" s="260"/>
      <c r="O68" s="260"/>
      <c r="P68" s="260"/>
      <c r="Q68" s="260"/>
      <c r="R68" s="260"/>
      <c r="S68" s="260"/>
      <c r="T68" s="260"/>
      <c r="U68" s="260"/>
      <c r="V68" s="260"/>
      <c r="W68" s="260"/>
      <c r="X68" s="260"/>
      <c r="Y68" s="222"/>
      <c r="Z68" s="222"/>
      <c r="AA68" s="222"/>
      <c r="AB68" s="222"/>
      <c r="AC68" s="222"/>
      <c r="AD68" s="222"/>
      <c r="AE68" s="222"/>
      <c r="AF68" s="222"/>
      <c r="AG68" s="222"/>
      <c r="AH68" s="222"/>
      <c r="AI68" s="222"/>
      <c r="AJ68" s="222"/>
      <c r="AK68" s="222"/>
      <c r="AL68" s="222"/>
      <c r="AM68" s="619"/>
      <c r="AN68" s="620"/>
      <c r="AO68" s="620"/>
      <c r="AP68" s="620"/>
      <c r="AQ68" s="620"/>
      <c r="AR68" s="620"/>
      <c r="AS68" s="620"/>
      <c r="AT68" s="620"/>
      <c r="AU68" s="620"/>
      <c r="AV68" s="620"/>
      <c r="AW68" s="620"/>
      <c r="AX68" s="620"/>
      <c r="AY68" s="620"/>
      <c r="AZ68" s="620"/>
      <c r="BA68" s="621"/>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row>
    <row r="69" spans="1:82" s="256" customFormat="1" ht="14.25">
      <c r="A69" s="221"/>
      <c r="B69" s="221"/>
      <c r="C69" s="252" t="s">
        <v>174</v>
      </c>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53"/>
      <c r="AN69" s="254"/>
      <c r="AO69" s="262"/>
      <c r="AP69" s="262"/>
      <c r="AQ69" s="262"/>
      <c r="AR69" s="262"/>
      <c r="AS69" s="262"/>
      <c r="AT69" s="262"/>
      <c r="AU69" s="262"/>
      <c r="AV69" s="262"/>
      <c r="AW69" s="262"/>
      <c r="AX69" s="262"/>
      <c r="AY69" s="262"/>
      <c r="AZ69" s="262"/>
      <c r="BA69" s="262"/>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row>
    <row r="70" spans="1:82" s="256" customFormat="1" ht="24.75" customHeight="1" thickBot="1">
      <c r="A70" s="221"/>
      <c r="B70" s="221"/>
      <c r="C70" s="263" t="s">
        <v>173</v>
      </c>
      <c r="D70" s="629" t="s">
        <v>177</v>
      </c>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258"/>
      <c r="AJ70" s="258"/>
      <c r="AK70" s="258"/>
      <c r="AL70" s="258"/>
      <c r="AM70" s="253"/>
      <c r="AN70" s="254"/>
      <c r="AO70" s="262"/>
      <c r="AP70" s="262"/>
      <c r="AQ70" s="262"/>
      <c r="AR70" s="262"/>
      <c r="AS70" s="262"/>
      <c r="AT70" s="262"/>
      <c r="AU70" s="262"/>
      <c r="AV70" s="262"/>
      <c r="AW70" s="262"/>
      <c r="AX70" s="262"/>
      <c r="AY70" s="262"/>
      <c r="AZ70" s="262"/>
      <c r="BA70" s="262"/>
      <c r="BO70" s="255"/>
      <c r="BP70" s="255"/>
      <c r="BQ70" s="255"/>
      <c r="BR70" s="255"/>
      <c r="BS70" s="255"/>
      <c r="BT70" s="255"/>
      <c r="BU70" s="255"/>
      <c r="BV70" s="255"/>
      <c r="BW70" s="255"/>
      <c r="BX70" s="255"/>
      <c r="BY70" s="255"/>
      <c r="BZ70" s="255"/>
      <c r="CA70" s="255"/>
      <c r="CB70" s="255"/>
      <c r="CC70" s="255"/>
      <c r="CD70" s="255"/>
    </row>
    <row r="71" spans="1:82" ht="23.25" customHeight="1">
      <c r="A71" s="156"/>
      <c r="B71" s="156"/>
      <c r="C71" s="632" t="s">
        <v>2048</v>
      </c>
      <c r="D71" s="633"/>
      <c r="E71" s="633"/>
      <c r="F71" s="633"/>
      <c r="G71" s="633"/>
      <c r="H71" s="633"/>
      <c r="I71" s="633"/>
      <c r="J71" s="633"/>
      <c r="K71" s="633"/>
      <c r="L71" s="633"/>
      <c r="M71" s="633"/>
      <c r="N71" s="633"/>
      <c r="O71" s="633"/>
      <c r="P71" s="633"/>
      <c r="Q71" s="633"/>
      <c r="R71" s="633"/>
      <c r="S71" s="633"/>
      <c r="T71" s="634"/>
      <c r="U71" s="635">
        <f>'別紙様式3-2（４・５月）'!N8</f>
        <v>0</v>
      </c>
      <c r="V71" s="636"/>
      <c r="W71" s="636"/>
      <c r="X71" s="636"/>
      <c r="Y71" s="636"/>
      <c r="Z71" s="241" t="s">
        <v>4</v>
      </c>
      <c r="AA71" s="261"/>
      <c r="AB71" s="264" t="s">
        <v>98</v>
      </c>
      <c r="AC71" s="622" t="str">
        <f>IF('別紙様式3-2（４・５月）'!AF5="新規ベア加算なし","",IF(U72&gt;=U71,"○","×"))</f>
        <v>○</v>
      </c>
      <c r="AD71" s="156"/>
      <c r="AE71" s="156"/>
      <c r="AF71" s="156"/>
      <c r="AG71" s="156"/>
      <c r="AH71" s="156"/>
      <c r="AI71" s="156"/>
      <c r="AJ71" s="156"/>
      <c r="AK71" s="156"/>
      <c r="AL71" s="156"/>
      <c r="AM71" s="218"/>
      <c r="AN71" s="218"/>
      <c r="AO71" s="262"/>
      <c r="AP71" s="262"/>
      <c r="AQ71" s="262"/>
      <c r="AR71" s="262"/>
      <c r="AS71" s="262"/>
      <c r="AT71" s="262"/>
      <c r="AU71" s="262"/>
      <c r="AV71" s="262"/>
      <c r="AW71" s="262"/>
      <c r="AX71" s="262"/>
      <c r="AY71" s="262"/>
      <c r="AZ71" s="262"/>
      <c r="BA71" s="262"/>
    </row>
    <row r="72" spans="1:82" ht="23.25" customHeight="1" thickBot="1">
      <c r="A72" s="156"/>
      <c r="B72" s="156"/>
      <c r="C72" s="637" t="s">
        <v>2047</v>
      </c>
      <c r="D72" s="638"/>
      <c r="E72" s="638"/>
      <c r="F72" s="638"/>
      <c r="G72" s="638"/>
      <c r="H72" s="638"/>
      <c r="I72" s="638"/>
      <c r="J72" s="638"/>
      <c r="K72" s="638"/>
      <c r="L72" s="638"/>
      <c r="M72" s="638"/>
      <c r="N72" s="638"/>
      <c r="O72" s="638"/>
      <c r="P72" s="638"/>
      <c r="Q72" s="638"/>
      <c r="R72" s="638"/>
      <c r="S72" s="638"/>
      <c r="T72" s="639"/>
      <c r="U72" s="635">
        <f>U73+U77</f>
        <v>0</v>
      </c>
      <c r="V72" s="636"/>
      <c r="W72" s="636"/>
      <c r="X72" s="636"/>
      <c r="Y72" s="636"/>
      <c r="Z72" s="241" t="s">
        <v>4</v>
      </c>
      <c r="AA72" s="156"/>
      <c r="AB72" s="264" t="s">
        <v>165</v>
      </c>
      <c r="AC72" s="623"/>
      <c r="AD72" s="264"/>
      <c r="AE72" s="264"/>
      <c r="AF72" s="264"/>
      <c r="AG72" s="264"/>
      <c r="AH72" s="264"/>
      <c r="AI72" s="245"/>
      <c r="AJ72" s="245"/>
      <c r="AK72" s="245"/>
      <c r="AL72" s="245"/>
      <c r="AM72" s="265"/>
      <c r="AN72" s="218"/>
      <c r="AO72" s="218"/>
      <c r="AP72" s="218"/>
      <c r="AQ72" s="218"/>
      <c r="AR72" s="218"/>
      <c r="AS72" s="218"/>
      <c r="AT72" s="218"/>
      <c r="AU72" s="218"/>
      <c r="AV72" s="218"/>
      <c r="AW72" s="218"/>
      <c r="AX72" s="218"/>
      <c r="AY72" s="218"/>
      <c r="AZ72" s="218"/>
      <c r="BA72" s="218"/>
    </row>
    <row r="73" spans="1:82" ht="12.95" customHeight="1" thickBot="1">
      <c r="A73" s="156"/>
      <c r="B73" s="156"/>
      <c r="C73" s="640" t="s">
        <v>96</v>
      </c>
      <c r="D73" s="641"/>
      <c r="E73" s="803" t="s">
        <v>2049</v>
      </c>
      <c r="F73" s="804"/>
      <c r="G73" s="804"/>
      <c r="H73" s="804"/>
      <c r="I73" s="804"/>
      <c r="J73" s="804"/>
      <c r="K73" s="804"/>
      <c r="L73" s="804"/>
      <c r="M73" s="804"/>
      <c r="N73" s="804"/>
      <c r="O73" s="804"/>
      <c r="P73" s="804"/>
      <c r="Q73" s="804"/>
      <c r="R73" s="804"/>
      <c r="S73" s="804"/>
      <c r="T73" s="805"/>
      <c r="U73" s="785"/>
      <c r="V73" s="786"/>
      <c r="W73" s="786"/>
      <c r="X73" s="786"/>
      <c r="Y73" s="787"/>
      <c r="Z73" s="809" t="s">
        <v>4</v>
      </c>
      <c r="AA73" s="156"/>
      <c r="AB73" s="239"/>
      <c r="AC73" s="239"/>
      <c r="AD73" s="244"/>
      <c r="AE73" s="266"/>
      <c r="AF73" s="266"/>
      <c r="AG73" s="244"/>
      <c r="AH73" s="156"/>
      <c r="AI73" s="245"/>
      <c r="AJ73" s="245"/>
      <c r="AK73" s="156"/>
      <c r="AL73" s="245"/>
      <c r="AM73" s="265"/>
      <c r="AN73" s="218"/>
      <c r="AO73" s="218"/>
      <c r="AP73" s="218"/>
      <c r="AQ73" s="218"/>
      <c r="AR73" s="218"/>
      <c r="AS73" s="218"/>
      <c r="AT73" s="218"/>
      <c r="AU73" s="218"/>
      <c r="AV73" s="218"/>
      <c r="AW73" s="218"/>
      <c r="AX73" s="218"/>
      <c r="AY73" s="218"/>
      <c r="AZ73" s="218"/>
      <c r="BA73" s="218"/>
    </row>
    <row r="74" spans="1:82" ht="12.95" customHeight="1">
      <c r="A74" s="156"/>
      <c r="B74" s="156"/>
      <c r="C74" s="640"/>
      <c r="D74" s="641"/>
      <c r="E74" s="806"/>
      <c r="F74" s="807"/>
      <c r="G74" s="807"/>
      <c r="H74" s="807"/>
      <c r="I74" s="807"/>
      <c r="J74" s="807"/>
      <c r="K74" s="807"/>
      <c r="L74" s="807"/>
      <c r="M74" s="807"/>
      <c r="N74" s="807"/>
      <c r="O74" s="807"/>
      <c r="P74" s="807"/>
      <c r="Q74" s="807"/>
      <c r="R74" s="807"/>
      <c r="S74" s="807"/>
      <c r="T74" s="808"/>
      <c r="U74" s="788"/>
      <c r="V74" s="789"/>
      <c r="W74" s="789"/>
      <c r="X74" s="789"/>
      <c r="Y74" s="790"/>
      <c r="Z74" s="809"/>
      <c r="AA74" s="156" t="s">
        <v>98</v>
      </c>
      <c r="AB74" s="761" t="s">
        <v>18</v>
      </c>
      <c r="AC74" s="810">
        <f>IFERROR(U75/U73*100,0)</f>
        <v>0</v>
      </c>
      <c r="AD74" s="811"/>
      <c r="AE74" s="812"/>
      <c r="AF74" s="761" t="s">
        <v>19</v>
      </c>
      <c r="AG74" s="761" t="s">
        <v>89</v>
      </c>
      <c r="AH74" s="762" t="s">
        <v>98</v>
      </c>
      <c r="AI74" s="622" t="str">
        <f>IF('別紙様式3-2（４・５月）'!AF5="","",IF(AND(AC74&gt;=200/3,AC74&lt;100),"○","×"))</f>
        <v/>
      </c>
      <c r="AJ74" s="245"/>
      <c r="AK74" s="156"/>
      <c r="AL74" s="245"/>
      <c r="AM74" s="971" t="s">
        <v>2253</v>
      </c>
      <c r="AN74" s="972"/>
      <c r="AO74" s="972"/>
      <c r="AP74" s="972"/>
      <c r="AQ74" s="972"/>
      <c r="AR74" s="972"/>
      <c r="AS74" s="972"/>
      <c r="AT74" s="972"/>
      <c r="AU74" s="972"/>
      <c r="AV74" s="972"/>
      <c r="AW74" s="972"/>
      <c r="AX74" s="972"/>
      <c r="AY74" s="972"/>
      <c r="AZ74" s="972"/>
      <c r="BA74" s="973"/>
    </row>
    <row r="75" spans="1:82" ht="12.95" customHeight="1" thickBot="1">
      <c r="A75" s="156"/>
      <c r="B75" s="156"/>
      <c r="C75" s="640"/>
      <c r="D75" s="641"/>
      <c r="E75" s="267"/>
      <c r="F75" s="797" t="s">
        <v>2051</v>
      </c>
      <c r="G75" s="798"/>
      <c r="H75" s="798"/>
      <c r="I75" s="798"/>
      <c r="J75" s="798"/>
      <c r="K75" s="798"/>
      <c r="L75" s="798"/>
      <c r="M75" s="798"/>
      <c r="N75" s="798"/>
      <c r="O75" s="798"/>
      <c r="P75" s="798"/>
      <c r="Q75" s="798"/>
      <c r="R75" s="798"/>
      <c r="S75" s="798"/>
      <c r="T75" s="799"/>
      <c r="U75" s="791"/>
      <c r="V75" s="792"/>
      <c r="W75" s="792"/>
      <c r="X75" s="792"/>
      <c r="Y75" s="793"/>
      <c r="Z75" s="809" t="s">
        <v>4</v>
      </c>
      <c r="AA75" s="156" t="s">
        <v>98</v>
      </c>
      <c r="AB75" s="761"/>
      <c r="AC75" s="813"/>
      <c r="AD75" s="814"/>
      <c r="AE75" s="815"/>
      <c r="AF75" s="761"/>
      <c r="AG75" s="761"/>
      <c r="AH75" s="762"/>
      <c r="AI75" s="623"/>
      <c r="AJ75" s="245"/>
      <c r="AK75" s="156"/>
      <c r="AL75" s="245"/>
      <c r="AM75" s="974"/>
      <c r="AN75" s="975"/>
      <c r="AO75" s="975"/>
      <c r="AP75" s="975"/>
      <c r="AQ75" s="975"/>
      <c r="AR75" s="975"/>
      <c r="AS75" s="975"/>
      <c r="AT75" s="975"/>
      <c r="AU75" s="975"/>
      <c r="AV75" s="975"/>
      <c r="AW75" s="975"/>
      <c r="AX75" s="975"/>
      <c r="AY75" s="975"/>
      <c r="AZ75" s="975"/>
      <c r="BA75" s="976"/>
    </row>
    <row r="76" spans="1:82" ht="12.95" customHeight="1" thickBot="1">
      <c r="A76" s="156"/>
      <c r="B76" s="156"/>
      <c r="C76" s="640"/>
      <c r="D76" s="641"/>
      <c r="E76" s="268"/>
      <c r="F76" s="800"/>
      <c r="G76" s="801"/>
      <c r="H76" s="801"/>
      <c r="I76" s="801"/>
      <c r="J76" s="801"/>
      <c r="K76" s="801"/>
      <c r="L76" s="801"/>
      <c r="M76" s="801"/>
      <c r="N76" s="801"/>
      <c r="O76" s="801"/>
      <c r="P76" s="801"/>
      <c r="Q76" s="801"/>
      <c r="R76" s="801"/>
      <c r="S76" s="801"/>
      <c r="T76" s="802"/>
      <c r="U76" s="794"/>
      <c r="V76" s="795"/>
      <c r="W76" s="795"/>
      <c r="X76" s="795"/>
      <c r="Y76" s="796"/>
      <c r="Z76" s="809"/>
      <c r="AA76" s="156"/>
      <c r="AB76" s="239"/>
      <c r="AC76" s="239"/>
      <c r="AD76" s="239"/>
      <c r="AE76" s="239"/>
      <c r="AF76" s="239"/>
      <c r="AG76" s="239"/>
      <c r="AH76" s="156"/>
      <c r="AI76" s="156"/>
      <c r="AJ76" s="245"/>
      <c r="AK76" s="245"/>
      <c r="AL76" s="245"/>
    </row>
    <row r="77" spans="1:82" ht="12.95" customHeight="1" thickBot="1">
      <c r="A77" s="156"/>
      <c r="B77" s="156"/>
      <c r="C77" s="816" t="s">
        <v>2050</v>
      </c>
      <c r="D77" s="817"/>
      <c r="E77" s="803" t="s">
        <v>2252</v>
      </c>
      <c r="F77" s="804"/>
      <c r="G77" s="804"/>
      <c r="H77" s="804"/>
      <c r="I77" s="804"/>
      <c r="J77" s="804"/>
      <c r="K77" s="804"/>
      <c r="L77" s="804"/>
      <c r="M77" s="804"/>
      <c r="N77" s="804"/>
      <c r="O77" s="804"/>
      <c r="P77" s="804"/>
      <c r="Q77" s="804"/>
      <c r="R77" s="804"/>
      <c r="S77" s="804"/>
      <c r="T77" s="805"/>
      <c r="U77" s="785"/>
      <c r="V77" s="786"/>
      <c r="W77" s="786"/>
      <c r="X77" s="786"/>
      <c r="Y77" s="787"/>
      <c r="Z77" s="809" t="s">
        <v>4</v>
      </c>
      <c r="AA77" s="156"/>
      <c r="AB77" s="239"/>
      <c r="AC77" s="239"/>
      <c r="AD77" s="244"/>
      <c r="AE77" s="266"/>
      <c r="AF77" s="266"/>
      <c r="AG77" s="244"/>
      <c r="AH77" s="156"/>
      <c r="AI77" s="156"/>
      <c r="AJ77" s="245"/>
      <c r="AK77" s="245"/>
      <c r="AL77" s="245"/>
      <c r="AM77" s="265"/>
      <c r="AN77" s="218"/>
      <c r="AO77" s="218"/>
      <c r="AP77" s="218"/>
      <c r="AQ77" s="218"/>
      <c r="AR77" s="218"/>
      <c r="AS77" s="218"/>
      <c r="AT77" s="218"/>
      <c r="AU77" s="218"/>
      <c r="AV77" s="218"/>
      <c r="AW77" s="218"/>
      <c r="AX77" s="218"/>
      <c r="AY77" s="218"/>
      <c r="AZ77" s="218"/>
      <c r="BA77" s="218"/>
    </row>
    <row r="78" spans="1:82" ht="12.95" customHeight="1">
      <c r="A78" s="156"/>
      <c r="B78" s="156"/>
      <c r="C78" s="818"/>
      <c r="D78" s="641"/>
      <c r="E78" s="806"/>
      <c r="F78" s="807"/>
      <c r="G78" s="807"/>
      <c r="H78" s="807"/>
      <c r="I78" s="807"/>
      <c r="J78" s="807"/>
      <c r="K78" s="807"/>
      <c r="L78" s="807"/>
      <c r="M78" s="807"/>
      <c r="N78" s="807"/>
      <c r="O78" s="807"/>
      <c r="P78" s="807"/>
      <c r="Q78" s="807"/>
      <c r="R78" s="807"/>
      <c r="S78" s="807"/>
      <c r="T78" s="808"/>
      <c r="U78" s="788"/>
      <c r="V78" s="789"/>
      <c r="W78" s="789"/>
      <c r="X78" s="789"/>
      <c r="Y78" s="790"/>
      <c r="Z78" s="809"/>
      <c r="AA78" s="156" t="s">
        <v>98</v>
      </c>
      <c r="AB78" s="761" t="s">
        <v>18</v>
      </c>
      <c r="AC78" s="810">
        <f>IFERROR(U79/U77*100,0)</f>
        <v>0</v>
      </c>
      <c r="AD78" s="811"/>
      <c r="AE78" s="812"/>
      <c r="AF78" s="761" t="s">
        <v>19</v>
      </c>
      <c r="AG78" s="761" t="s">
        <v>89</v>
      </c>
      <c r="AH78" s="762" t="s">
        <v>98</v>
      </c>
      <c r="AI78" s="622" t="str">
        <f>IF('別紙様式3-2（４・５月）'!AF5="","",IF(AND(AC78&gt;=200/3,AC78&lt;100),"○","×"))</f>
        <v/>
      </c>
      <c r="AJ78" s="245"/>
      <c r="AK78" s="245"/>
      <c r="AL78" s="245"/>
      <c r="AM78" s="959" t="s">
        <v>2254</v>
      </c>
      <c r="AN78" s="960"/>
      <c r="AO78" s="960"/>
      <c r="AP78" s="960"/>
      <c r="AQ78" s="960"/>
      <c r="AR78" s="960"/>
      <c r="AS78" s="960"/>
      <c r="AT78" s="960"/>
      <c r="AU78" s="960"/>
      <c r="AV78" s="960"/>
      <c r="AW78" s="960"/>
      <c r="AX78" s="960"/>
      <c r="AY78" s="960"/>
      <c r="AZ78" s="960"/>
      <c r="BA78" s="961"/>
    </row>
    <row r="79" spans="1:82" ht="12.95" customHeight="1" thickBot="1">
      <c r="A79" s="156"/>
      <c r="B79" s="156"/>
      <c r="C79" s="818"/>
      <c r="D79" s="641"/>
      <c r="E79" s="267"/>
      <c r="F79" s="797" t="s">
        <v>2051</v>
      </c>
      <c r="G79" s="798"/>
      <c r="H79" s="798"/>
      <c r="I79" s="798"/>
      <c r="J79" s="798"/>
      <c r="K79" s="798"/>
      <c r="L79" s="798"/>
      <c r="M79" s="798"/>
      <c r="N79" s="798"/>
      <c r="O79" s="798"/>
      <c r="P79" s="798"/>
      <c r="Q79" s="798"/>
      <c r="R79" s="798"/>
      <c r="S79" s="798"/>
      <c r="T79" s="799"/>
      <c r="U79" s="791"/>
      <c r="V79" s="792"/>
      <c r="W79" s="792"/>
      <c r="X79" s="792"/>
      <c r="Y79" s="793"/>
      <c r="Z79" s="809" t="s">
        <v>4</v>
      </c>
      <c r="AA79" s="156" t="s">
        <v>98</v>
      </c>
      <c r="AB79" s="761"/>
      <c r="AC79" s="813"/>
      <c r="AD79" s="814"/>
      <c r="AE79" s="815"/>
      <c r="AF79" s="761"/>
      <c r="AG79" s="761"/>
      <c r="AH79" s="762"/>
      <c r="AI79" s="623"/>
      <c r="AJ79" s="245"/>
      <c r="AK79" s="245"/>
      <c r="AL79" s="245"/>
      <c r="AM79" s="962"/>
      <c r="AN79" s="963"/>
      <c r="AO79" s="963"/>
      <c r="AP79" s="963"/>
      <c r="AQ79" s="963"/>
      <c r="AR79" s="963"/>
      <c r="AS79" s="963"/>
      <c r="AT79" s="963"/>
      <c r="AU79" s="963"/>
      <c r="AV79" s="963"/>
      <c r="AW79" s="963"/>
      <c r="AX79" s="963"/>
      <c r="AY79" s="963"/>
      <c r="AZ79" s="963"/>
      <c r="BA79" s="964"/>
    </row>
    <row r="80" spans="1:82" ht="12.95" customHeight="1" thickBot="1">
      <c r="A80" s="156"/>
      <c r="B80" s="156"/>
      <c r="C80" s="819"/>
      <c r="D80" s="820"/>
      <c r="E80" s="269"/>
      <c r="F80" s="800"/>
      <c r="G80" s="801"/>
      <c r="H80" s="801"/>
      <c r="I80" s="801"/>
      <c r="J80" s="801"/>
      <c r="K80" s="801"/>
      <c r="L80" s="801"/>
      <c r="M80" s="801"/>
      <c r="N80" s="801"/>
      <c r="O80" s="801"/>
      <c r="P80" s="801"/>
      <c r="Q80" s="801"/>
      <c r="R80" s="801"/>
      <c r="S80" s="801"/>
      <c r="T80" s="802"/>
      <c r="U80" s="794"/>
      <c r="V80" s="795"/>
      <c r="W80" s="795"/>
      <c r="X80" s="795"/>
      <c r="Y80" s="796"/>
      <c r="Z80" s="809"/>
      <c r="AA80" s="156"/>
      <c r="AB80" s="156"/>
      <c r="AC80" s="156"/>
      <c r="AD80" s="156"/>
      <c r="AE80" s="156"/>
      <c r="AF80" s="156"/>
      <c r="AG80" s="156"/>
      <c r="AH80" s="156"/>
      <c r="AI80" s="270"/>
      <c r="AJ80" s="245"/>
      <c r="AK80" s="245"/>
      <c r="AL80" s="245"/>
    </row>
    <row r="81" spans="1:53" ht="16.5" customHeight="1" thickBot="1">
      <c r="A81" s="156"/>
      <c r="B81" s="271"/>
      <c r="C81" s="271"/>
      <c r="D81" s="271"/>
      <c r="E81" s="271"/>
      <c r="F81" s="271"/>
      <c r="G81" s="271"/>
      <c r="H81" s="271"/>
      <c r="I81" s="271"/>
      <c r="J81" s="271"/>
      <c r="K81" s="271"/>
      <c r="L81" s="271"/>
      <c r="M81" s="271"/>
      <c r="N81" s="271"/>
      <c r="O81" s="271"/>
      <c r="P81" s="271"/>
      <c r="Q81" s="271"/>
      <c r="R81" s="271"/>
      <c r="S81" s="271"/>
      <c r="T81" s="271"/>
      <c r="U81" s="272"/>
      <c r="V81" s="135"/>
      <c r="W81" s="135"/>
      <c r="X81" s="135"/>
      <c r="Y81" s="136"/>
      <c r="Z81" s="137"/>
      <c r="AA81" s="136"/>
      <c r="AB81" s="249"/>
      <c r="AC81" s="250"/>
      <c r="AD81" s="251"/>
      <c r="AE81" s="251"/>
      <c r="AF81" s="244"/>
      <c r="AG81" s="229"/>
      <c r="AH81" s="273"/>
      <c r="AI81" s="270"/>
      <c r="AJ81" s="245"/>
      <c r="AK81" s="245"/>
      <c r="AL81" s="245"/>
      <c r="AM81" s="265"/>
      <c r="AN81" s="218"/>
      <c r="AO81" s="218"/>
      <c r="AP81" s="218"/>
      <c r="AQ81" s="218"/>
      <c r="AR81" s="218"/>
      <c r="AS81" s="218"/>
      <c r="AT81" s="218"/>
      <c r="AU81" s="218"/>
      <c r="AV81" s="218"/>
      <c r="AW81" s="218"/>
      <c r="AX81" s="218"/>
      <c r="AY81" s="218"/>
      <c r="AZ81" s="218"/>
      <c r="BA81" s="218"/>
    </row>
    <row r="82" spans="1:53" ht="18" customHeight="1" thickBot="1">
      <c r="A82" s="156"/>
      <c r="B82" s="227" t="s">
        <v>2027</v>
      </c>
      <c r="C82" s="227"/>
      <c r="D82" s="227"/>
      <c r="E82" s="227"/>
      <c r="F82" s="227"/>
      <c r="G82" s="227"/>
      <c r="H82" s="227"/>
      <c r="I82" s="227"/>
      <c r="J82" s="227"/>
      <c r="K82" s="227"/>
      <c r="L82" s="227"/>
      <c r="M82" s="756"/>
      <c r="N82" s="757"/>
      <c r="O82" s="779" t="s">
        <v>2028</v>
      </c>
      <c r="P82" s="779"/>
      <c r="Q82" s="779"/>
      <c r="R82" s="779"/>
      <c r="S82" s="779"/>
      <c r="T82" s="779"/>
      <c r="U82" s="779"/>
      <c r="V82" s="779"/>
      <c r="W82" s="779"/>
      <c r="X82" s="779"/>
      <c r="Y82" s="779"/>
      <c r="Z82" s="779"/>
      <c r="AA82" s="779"/>
      <c r="AB82" s="779"/>
      <c r="AC82" s="779"/>
      <c r="AD82" s="779"/>
      <c r="AE82" s="779"/>
      <c r="AF82" s="779"/>
      <c r="AG82" s="779"/>
      <c r="AH82" s="779"/>
      <c r="AI82" s="779"/>
      <c r="AJ82" s="779"/>
      <c r="AK82" s="780"/>
      <c r="AL82" s="233"/>
      <c r="AM82" s="154" t="b">
        <v>0</v>
      </c>
      <c r="AN82" s="274"/>
      <c r="AO82" s="218"/>
      <c r="AP82" s="218"/>
      <c r="AQ82" s="218"/>
      <c r="AR82" s="218"/>
      <c r="AS82" s="218"/>
      <c r="AT82" s="218"/>
      <c r="AU82" s="218"/>
      <c r="AV82" s="218"/>
      <c r="AW82" s="218"/>
      <c r="AX82" s="218"/>
      <c r="AY82" s="218"/>
      <c r="AZ82" s="218"/>
      <c r="BA82" s="218"/>
    </row>
    <row r="83" spans="1:53" ht="3" customHeight="1" thickBot="1">
      <c r="A83" s="156"/>
      <c r="B83" s="156"/>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33"/>
      <c r="AM83" s="265"/>
      <c r="AN83" s="218"/>
      <c r="AO83" s="218"/>
      <c r="AP83" s="218"/>
      <c r="AQ83" s="218"/>
      <c r="AR83" s="218"/>
      <c r="AS83" s="218"/>
      <c r="AT83" s="218"/>
      <c r="AU83" s="218"/>
      <c r="AV83" s="218"/>
      <c r="AW83" s="218"/>
      <c r="AX83" s="218"/>
      <c r="AY83" s="218"/>
      <c r="AZ83" s="218"/>
      <c r="BA83" s="218"/>
    </row>
    <row r="84" spans="1:53" ht="13.5" customHeight="1" thickBot="1">
      <c r="A84" s="156"/>
      <c r="B84" s="252" t="s">
        <v>1949</v>
      </c>
      <c r="C84" s="174"/>
      <c r="D84" s="174"/>
      <c r="E84" s="174"/>
      <c r="F84" s="174"/>
      <c r="G84" s="174"/>
      <c r="H84" s="174"/>
      <c r="I84" s="174"/>
      <c r="J84" s="174"/>
      <c r="K84" s="174"/>
      <c r="L84" s="174"/>
      <c r="M84" s="174"/>
      <c r="N84" s="174"/>
      <c r="O84" s="174"/>
      <c r="P84" s="174"/>
      <c r="Q84" s="174"/>
      <c r="R84" s="174"/>
      <c r="S84" s="275" t="s">
        <v>173</v>
      </c>
      <c r="T84" s="276" t="s">
        <v>1995</v>
      </c>
      <c r="U84" s="174"/>
      <c r="V84" s="174"/>
      <c r="W84" s="174"/>
      <c r="X84" s="174"/>
      <c r="Y84" s="174"/>
      <c r="Z84" s="174"/>
      <c r="AA84" s="174"/>
      <c r="AB84" s="174"/>
      <c r="AC84" s="174"/>
      <c r="AD84" s="174"/>
      <c r="AE84" s="174"/>
      <c r="AF84" s="174"/>
      <c r="AG84" s="174"/>
      <c r="AH84" s="174"/>
      <c r="AI84" s="684" t="str">
        <f>IF(OR('別紙様式3-2（４・５月）'!AE5="処遇加算Ⅰ・Ⅱあり",'別紙様式3-3（６月以降分）'!AF5="旧処遇加算Ⅰ・Ⅱ相当あり"),"該当","")</f>
        <v/>
      </c>
      <c r="AJ84" s="685"/>
      <c r="AK84" s="686"/>
      <c r="AL84" s="161"/>
      <c r="AM84" s="265"/>
      <c r="AN84" s="218"/>
      <c r="AO84" s="218"/>
      <c r="AP84" s="218"/>
      <c r="AQ84" s="218"/>
      <c r="AR84" s="218"/>
      <c r="AS84" s="218"/>
      <c r="AT84" s="218"/>
      <c r="AU84" s="218"/>
      <c r="AV84" s="218"/>
      <c r="AW84" s="218"/>
      <c r="AX84" s="218"/>
      <c r="AY84" s="218"/>
      <c r="AZ84" s="218"/>
      <c r="BA84" s="218"/>
    </row>
    <row r="85" spans="1:53" ht="2.25" customHeight="1" thickBot="1">
      <c r="A85" s="156"/>
      <c r="B85" s="161"/>
      <c r="C85" s="161"/>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161"/>
      <c r="AM85" s="265"/>
      <c r="AN85" s="218"/>
      <c r="AO85" s="218"/>
      <c r="AP85" s="218"/>
      <c r="AQ85" s="218"/>
      <c r="AR85" s="218"/>
      <c r="AS85" s="218"/>
      <c r="AT85" s="218"/>
      <c r="AU85" s="218"/>
      <c r="AV85" s="218"/>
      <c r="AW85" s="218"/>
      <c r="AX85" s="218"/>
      <c r="AY85" s="218"/>
      <c r="AZ85" s="218"/>
      <c r="BA85" s="218"/>
    </row>
    <row r="86" spans="1:53" ht="13.5" customHeight="1" thickBot="1">
      <c r="A86" s="156"/>
      <c r="B86" s="252" t="s">
        <v>1950</v>
      </c>
      <c r="C86" s="278"/>
      <c r="D86" s="278"/>
      <c r="E86" s="278"/>
      <c r="F86" s="278"/>
      <c r="G86" s="278"/>
      <c r="H86" s="278"/>
      <c r="I86" s="278"/>
      <c r="J86" s="278"/>
      <c r="K86" s="278"/>
      <c r="L86" s="278"/>
      <c r="M86" s="278"/>
      <c r="N86" s="278"/>
      <c r="O86" s="278"/>
      <c r="P86" s="278"/>
      <c r="Q86" s="278"/>
      <c r="R86" s="278"/>
      <c r="S86" s="275" t="s">
        <v>173</v>
      </c>
      <c r="T86" s="276" t="s">
        <v>1994</v>
      </c>
      <c r="U86" s="278"/>
      <c r="V86" s="278"/>
      <c r="W86" s="278"/>
      <c r="X86" s="278"/>
      <c r="Y86" s="278"/>
      <c r="Z86" s="278"/>
      <c r="AA86" s="278"/>
      <c r="AB86" s="278"/>
      <c r="AC86" s="278"/>
      <c r="AD86" s="278"/>
      <c r="AE86" s="278"/>
      <c r="AF86" s="278"/>
      <c r="AG86" s="278"/>
      <c r="AH86" s="278"/>
      <c r="AI86" s="684" t="str">
        <f>IF(AND('別紙様式3-2（４・５月）'!AE5="処遇加算Ⅰ・Ⅱなし",'別紙様式3-3（６月以降分）'!AF5="旧処遇加算Ⅰ・Ⅱ相当なし"),"該当","")</f>
        <v>該当</v>
      </c>
      <c r="AJ86" s="685"/>
      <c r="AK86" s="686"/>
      <c r="AL86" s="161"/>
      <c r="AM86" s="265"/>
      <c r="AN86" s="218"/>
      <c r="AO86" s="218"/>
      <c r="AP86" s="218"/>
      <c r="AQ86" s="218"/>
      <c r="AR86" s="218"/>
      <c r="AS86" s="218"/>
      <c r="AT86" s="218"/>
      <c r="AU86" s="218"/>
      <c r="AV86" s="218"/>
      <c r="AW86" s="218"/>
      <c r="AX86" s="218"/>
      <c r="AY86" s="218"/>
      <c r="AZ86" s="218"/>
      <c r="BA86" s="218"/>
    </row>
    <row r="87" spans="1:53" ht="6" customHeight="1">
      <c r="A87" s="156"/>
      <c r="B87" s="263"/>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161"/>
      <c r="AB87" s="279"/>
      <c r="AC87" s="279"/>
      <c r="AD87" s="279"/>
      <c r="AE87" s="279"/>
      <c r="AF87" s="279"/>
      <c r="AG87" s="279"/>
      <c r="AH87" s="279"/>
      <c r="AI87" s="279"/>
      <c r="AJ87" s="279"/>
      <c r="AK87" s="279"/>
      <c r="AL87" s="161"/>
      <c r="AM87" s="265"/>
      <c r="AN87" s="218"/>
      <c r="AO87" s="218"/>
      <c r="AP87" s="218"/>
      <c r="AQ87" s="218"/>
      <c r="AR87" s="218"/>
      <c r="AS87" s="218"/>
      <c r="AT87" s="218"/>
      <c r="AU87" s="218"/>
      <c r="AV87" s="218"/>
      <c r="AW87" s="218"/>
      <c r="AX87" s="218"/>
      <c r="AY87" s="218"/>
      <c r="AZ87" s="218"/>
      <c r="BA87" s="218"/>
    </row>
    <row r="88" spans="1:53" ht="16.5" customHeight="1" thickBot="1">
      <c r="A88" s="156"/>
      <c r="B88" s="221"/>
      <c r="C88" s="760" t="s">
        <v>1951</v>
      </c>
      <c r="D88" s="760"/>
      <c r="E88" s="760"/>
      <c r="F88" s="760"/>
      <c r="G88" s="760"/>
      <c r="H88" s="760"/>
      <c r="I88" s="760"/>
      <c r="J88" s="760"/>
      <c r="K88" s="760"/>
      <c r="L88" s="760"/>
      <c r="M88" s="760"/>
      <c r="N88" s="760"/>
      <c r="O88" s="760"/>
      <c r="P88" s="760"/>
      <c r="Q88" s="760"/>
      <c r="R88" s="760"/>
      <c r="S88" s="760"/>
      <c r="T88" s="760"/>
      <c r="U88" s="221"/>
      <c r="V88" s="221"/>
      <c r="W88" s="221"/>
      <c r="X88" s="221"/>
      <c r="Y88" s="221"/>
      <c r="Z88" s="221"/>
      <c r="AA88" s="221"/>
      <c r="AB88" s="221"/>
      <c r="AC88" s="221"/>
      <c r="AD88" s="207"/>
      <c r="AE88" s="207"/>
      <c r="AF88" s="207"/>
      <c r="AG88" s="207"/>
      <c r="AH88" s="207"/>
      <c r="AI88" s="207"/>
      <c r="AJ88" s="207"/>
      <c r="AK88" s="207"/>
      <c r="AL88" s="161"/>
      <c r="AM88" s="265"/>
      <c r="AN88" s="218"/>
      <c r="AO88" s="218"/>
      <c r="AP88" s="218"/>
      <c r="AQ88" s="218"/>
      <c r="AR88" s="218"/>
      <c r="AS88" s="218"/>
      <c r="AT88" s="218"/>
      <c r="AU88" s="218"/>
      <c r="AV88" s="218"/>
      <c r="AW88" s="218"/>
      <c r="AX88" s="218"/>
      <c r="AY88" s="218"/>
      <c r="AZ88" s="218"/>
      <c r="BA88" s="218"/>
    </row>
    <row r="89" spans="1:53" ht="18.75" customHeight="1" thickBot="1">
      <c r="A89" s="156"/>
      <c r="B89" s="161"/>
      <c r="C89" s="756"/>
      <c r="D89" s="757"/>
      <c r="E89" s="691" t="s">
        <v>1952</v>
      </c>
      <c r="F89" s="691"/>
      <c r="G89" s="691"/>
      <c r="H89" s="691"/>
      <c r="I89" s="691"/>
      <c r="J89" s="691"/>
      <c r="K89" s="691"/>
      <c r="L89" s="691"/>
      <c r="M89" s="691"/>
      <c r="N89" s="691"/>
      <c r="O89" s="691"/>
      <c r="P89" s="691"/>
      <c r="Q89" s="691"/>
      <c r="R89" s="692"/>
      <c r="S89" s="280" t="s">
        <v>98</v>
      </c>
      <c r="T89" s="191" t="str">
        <f>IF(AM82=TRUE,"",IF(AM89=TRUE,"○",IF(AND(AI86="該当",AM95=TRUE),"","×")))</f>
        <v>×</v>
      </c>
      <c r="U89" s="161"/>
      <c r="V89" s="281"/>
      <c r="W89" s="281"/>
      <c r="X89" s="281"/>
      <c r="Y89" s="281"/>
      <c r="Z89" s="281"/>
      <c r="AA89" s="281"/>
      <c r="AB89" s="281"/>
      <c r="AC89" s="281"/>
      <c r="AD89" s="281"/>
      <c r="AE89" s="281"/>
      <c r="AF89" s="281"/>
      <c r="AG89" s="281"/>
      <c r="AH89" s="281"/>
      <c r="AI89" s="281"/>
      <c r="AJ89" s="281"/>
      <c r="AK89" s="281"/>
      <c r="AL89" s="161"/>
      <c r="AM89" s="154" t="b">
        <v>0</v>
      </c>
      <c r="AN89" s="218"/>
      <c r="AO89" s="218"/>
      <c r="AP89" s="218"/>
      <c r="AQ89" s="218"/>
      <c r="AR89" s="218"/>
      <c r="AS89" s="218"/>
      <c r="AT89" s="218"/>
      <c r="AU89" s="218"/>
      <c r="AV89" s="218"/>
      <c r="AW89" s="218"/>
      <c r="AX89" s="218"/>
      <c r="AY89" s="218"/>
      <c r="AZ89" s="218"/>
      <c r="BA89" s="218"/>
    </row>
    <row r="90" spans="1:53" ht="14.25" customHeight="1">
      <c r="A90" s="156"/>
      <c r="B90" s="282"/>
      <c r="C90" s="283" t="s">
        <v>1953</v>
      </c>
      <c r="D90" s="284" t="s">
        <v>1954</v>
      </c>
      <c r="E90" s="206"/>
      <c r="F90" s="206"/>
      <c r="G90" s="206"/>
      <c r="H90" s="206"/>
      <c r="I90" s="206"/>
      <c r="J90" s="206"/>
      <c r="K90" s="206"/>
      <c r="L90" s="206"/>
      <c r="M90" s="206"/>
      <c r="N90" s="206"/>
      <c r="O90" s="206"/>
      <c r="P90" s="206"/>
      <c r="Q90" s="206"/>
      <c r="R90" s="206"/>
      <c r="S90" s="284"/>
      <c r="T90" s="284"/>
      <c r="U90" s="284"/>
      <c r="V90" s="206"/>
      <c r="W90" s="206"/>
      <c r="X90" s="206"/>
      <c r="Y90" s="206"/>
      <c r="Z90" s="285"/>
      <c r="AA90" s="285"/>
      <c r="AB90" s="285"/>
      <c r="AC90" s="285"/>
      <c r="AD90" s="264"/>
      <c r="AE90" s="264"/>
      <c r="AF90" s="264"/>
      <c r="AG90" s="264"/>
      <c r="AH90" s="174"/>
      <c r="AI90" s="174"/>
      <c r="AJ90" s="174"/>
      <c r="AK90" s="286"/>
      <c r="AL90" s="161"/>
      <c r="AM90" s="265"/>
      <c r="AN90" s="218"/>
      <c r="AO90" s="218"/>
      <c r="AP90" s="218"/>
      <c r="AQ90" s="218"/>
      <c r="AR90" s="218"/>
      <c r="AS90" s="218"/>
      <c r="AT90" s="218"/>
      <c r="AU90" s="218"/>
      <c r="AV90" s="218"/>
      <c r="AW90" s="218"/>
      <c r="AX90" s="218"/>
      <c r="AY90" s="218"/>
      <c r="AZ90" s="218"/>
      <c r="BA90" s="218"/>
    </row>
    <row r="91" spans="1:53" ht="14.25" customHeight="1">
      <c r="A91" s="156"/>
      <c r="B91" s="282"/>
      <c r="C91" s="287" t="s">
        <v>1955</v>
      </c>
      <c r="D91" s="288" t="s">
        <v>1956</v>
      </c>
      <c r="E91" s="288"/>
      <c r="F91" s="288"/>
      <c r="G91" s="288"/>
      <c r="H91" s="288"/>
      <c r="I91" s="288"/>
      <c r="J91" s="288"/>
      <c r="K91" s="288"/>
      <c r="L91" s="288"/>
      <c r="M91" s="288"/>
      <c r="N91" s="288"/>
      <c r="O91" s="288"/>
      <c r="P91" s="288"/>
      <c r="Q91" s="288"/>
      <c r="R91" s="288"/>
      <c r="S91" s="288"/>
      <c r="T91" s="288"/>
      <c r="U91" s="288"/>
      <c r="V91" s="288"/>
      <c r="W91" s="288"/>
      <c r="X91" s="288"/>
      <c r="Y91" s="288"/>
      <c r="Z91" s="289"/>
      <c r="AA91" s="289"/>
      <c r="AB91" s="289"/>
      <c r="AC91" s="289"/>
      <c r="AD91" s="290"/>
      <c r="AE91" s="290"/>
      <c r="AF91" s="290"/>
      <c r="AG91" s="290"/>
      <c r="AH91" s="291"/>
      <c r="AI91" s="291"/>
      <c r="AJ91" s="291"/>
      <c r="AK91" s="292"/>
      <c r="AL91" s="161"/>
      <c r="AM91" s="265"/>
      <c r="AN91" s="218"/>
      <c r="AO91" s="218"/>
      <c r="AP91" s="218"/>
      <c r="AQ91" s="218"/>
      <c r="AR91" s="218"/>
      <c r="AS91" s="218"/>
      <c r="AT91" s="218"/>
      <c r="AU91" s="218"/>
      <c r="AV91" s="218"/>
      <c r="AW91" s="218"/>
      <c r="AX91" s="218"/>
      <c r="AY91" s="218"/>
      <c r="AZ91" s="218"/>
      <c r="BA91" s="218"/>
    </row>
    <row r="92" spans="1:53" ht="14.25" customHeight="1">
      <c r="A92" s="156"/>
      <c r="B92" s="282"/>
      <c r="C92" s="293" t="s">
        <v>1957</v>
      </c>
      <c r="D92" s="294" t="s">
        <v>1958</v>
      </c>
      <c r="E92" s="295"/>
      <c r="F92" s="295"/>
      <c r="G92" s="295"/>
      <c r="H92" s="295"/>
      <c r="I92" s="295"/>
      <c r="J92" s="295"/>
      <c r="K92" s="295"/>
      <c r="L92" s="295"/>
      <c r="M92" s="295"/>
      <c r="N92" s="295"/>
      <c r="O92" s="295"/>
      <c r="P92" s="295"/>
      <c r="Q92" s="295"/>
      <c r="R92" s="295"/>
      <c r="S92" s="295"/>
      <c r="T92" s="295"/>
      <c r="U92" s="295"/>
      <c r="V92" s="295"/>
      <c r="W92" s="295"/>
      <c r="X92" s="295"/>
      <c r="Y92" s="295"/>
      <c r="Z92" s="296"/>
      <c r="AA92" s="296"/>
      <c r="AB92" s="296"/>
      <c r="AC92" s="296"/>
      <c r="AD92" s="297"/>
      <c r="AE92" s="297"/>
      <c r="AF92" s="297"/>
      <c r="AG92" s="297"/>
      <c r="AH92" s="298"/>
      <c r="AI92" s="298"/>
      <c r="AJ92" s="298"/>
      <c r="AK92" s="299"/>
      <c r="AL92" s="300"/>
      <c r="AM92" s="265"/>
      <c r="AN92" s="218"/>
      <c r="AO92" s="218"/>
      <c r="AP92" s="218"/>
      <c r="AQ92" s="218"/>
      <c r="AR92" s="218"/>
      <c r="AS92" s="218"/>
      <c r="AT92" s="218"/>
      <c r="AU92" s="218"/>
      <c r="AV92" s="218"/>
      <c r="AW92" s="218"/>
      <c r="AX92" s="218"/>
      <c r="AY92" s="218"/>
      <c r="AZ92" s="218"/>
      <c r="BA92" s="218"/>
    </row>
    <row r="93" spans="1:53" ht="11.25" customHeight="1">
      <c r="A93" s="156"/>
      <c r="B93" s="282"/>
      <c r="C93" s="301"/>
      <c r="D93" s="206"/>
      <c r="E93" s="231"/>
      <c r="F93" s="231"/>
      <c r="G93" s="231"/>
      <c r="H93" s="231"/>
      <c r="I93" s="231"/>
      <c r="J93" s="231"/>
      <c r="K93" s="231"/>
      <c r="L93" s="231"/>
      <c r="M93" s="231"/>
      <c r="N93" s="231"/>
      <c r="O93" s="231"/>
      <c r="P93" s="231"/>
      <c r="Q93" s="231"/>
      <c r="R93" s="231"/>
      <c r="S93" s="231"/>
      <c r="T93" s="231"/>
      <c r="U93" s="231"/>
      <c r="V93" s="231"/>
      <c r="W93" s="231"/>
      <c r="X93" s="231"/>
      <c r="Y93" s="231"/>
      <c r="Z93" s="285"/>
      <c r="AA93" s="285"/>
      <c r="AB93" s="285"/>
      <c r="AC93" s="285"/>
      <c r="AD93" s="264"/>
      <c r="AE93" s="264"/>
      <c r="AF93" s="264"/>
      <c r="AG93" s="264"/>
      <c r="AH93" s="174"/>
      <c r="AI93" s="174"/>
      <c r="AJ93" s="174"/>
      <c r="AK93" s="174"/>
      <c r="AL93" s="300"/>
      <c r="AM93" s="265"/>
      <c r="AN93" s="218"/>
      <c r="AO93" s="218"/>
      <c r="AP93" s="218"/>
      <c r="AQ93" s="218"/>
      <c r="AR93" s="218"/>
      <c r="AS93" s="218"/>
      <c r="AT93" s="218"/>
      <c r="AU93" s="218"/>
      <c r="AV93" s="218"/>
      <c r="AW93" s="218"/>
      <c r="AX93" s="218"/>
      <c r="AY93" s="218"/>
      <c r="AZ93" s="218"/>
      <c r="BA93" s="218"/>
    </row>
    <row r="94" spans="1:53" ht="14.25" customHeight="1" thickBot="1">
      <c r="A94" s="156"/>
      <c r="B94" s="161"/>
      <c r="C94" s="760" t="s">
        <v>1959</v>
      </c>
      <c r="D94" s="760"/>
      <c r="E94" s="760"/>
      <c r="F94" s="760"/>
      <c r="G94" s="760"/>
      <c r="H94" s="760"/>
      <c r="I94" s="760"/>
      <c r="J94" s="760"/>
      <c r="K94" s="760"/>
      <c r="L94" s="760"/>
      <c r="M94" s="760"/>
      <c r="N94" s="760"/>
      <c r="O94" s="760"/>
      <c r="P94" s="760"/>
      <c r="Q94" s="760"/>
      <c r="R94" s="760"/>
      <c r="S94" s="302"/>
      <c r="T94" s="302"/>
      <c r="U94" s="302"/>
      <c r="V94" s="302"/>
      <c r="W94" s="302"/>
      <c r="X94" s="302"/>
      <c r="Y94" s="302"/>
      <c r="Z94" s="302"/>
      <c r="AA94" s="302"/>
      <c r="AB94" s="302"/>
      <c r="AC94" s="302"/>
      <c r="AD94" s="302"/>
      <c r="AE94" s="302"/>
      <c r="AF94" s="302"/>
      <c r="AG94" s="302"/>
      <c r="AH94" s="302"/>
      <c r="AI94" s="302"/>
      <c r="AJ94" s="302"/>
      <c r="AK94" s="302"/>
      <c r="AL94" s="302"/>
      <c r="AM94" s="265"/>
      <c r="AN94" s="218"/>
      <c r="AO94" s="218"/>
      <c r="AP94" s="218"/>
      <c r="AQ94" s="218"/>
      <c r="AR94" s="218"/>
      <c r="AS94" s="218"/>
      <c r="AT94" s="218"/>
      <c r="AU94" s="218"/>
      <c r="AV94" s="218"/>
      <c r="AW94" s="218"/>
      <c r="AX94" s="218"/>
      <c r="AY94" s="218"/>
      <c r="AZ94" s="218"/>
      <c r="BA94" s="218"/>
    </row>
    <row r="95" spans="1:53" ht="21.75" customHeight="1" thickBot="1">
      <c r="A95" s="156"/>
      <c r="B95" s="303"/>
      <c r="C95" s="756"/>
      <c r="D95" s="757"/>
      <c r="E95" s="691" t="s">
        <v>1960</v>
      </c>
      <c r="F95" s="691"/>
      <c r="G95" s="691"/>
      <c r="H95" s="691"/>
      <c r="I95" s="691"/>
      <c r="J95" s="691"/>
      <c r="K95" s="691"/>
      <c r="L95" s="691"/>
      <c r="M95" s="691"/>
      <c r="N95" s="691"/>
      <c r="O95" s="691"/>
      <c r="P95" s="691"/>
      <c r="Q95" s="691"/>
      <c r="R95" s="692"/>
      <c r="S95" s="280" t="s">
        <v>98</v>
      </c>
      <c r="T95" s="191" t="str">
        <f>IF(AM82=TRUE,"",IF(AND(AM95=TRUE,OR(AND(AN95=TRUE,J98&lt;&gt;""),AND(AO95=TRUE,J100&lt;&gt;""))),"○",IF(AND(AI86="該当",AM89=TRUE),"","×")))</f>
        <v>×</v>
      </c>
      <c r="U95" s="304"/>
      <c r="V95" s="305"/>
      <c r="W95" s="305"/>
      <c r="X95" s="305"/>
      <c r="Y95" s="305"/>
      <c r="Z95" s="305"/>
      <c r="AA95" s="305"/>
      <c r="AB95" s="305"/>
      <c r="AC95" s="305"/>
      <c r="AD95" s="305"/>
      <c r="AE95" s="305"/>
      <c r="AF95" s="305"/>
      <c r="AG95" s="305"/>
      <c r="AH95" s="305"/>
      <c r="AI95" s="305"/>
      <c r="AJ95" s="305"/>
      <c r="AK95" s="305"/>
      <c r="AL95" s="302"/>
      <c r="AM95" s="154" t="b">
        <v>0</v>
      </c>
      <c r="AN95" s="154" t="b">
        <v>0</v>
      </c>
      <c r="AO95" s="154" t="b">
        <v>0</v>
      </c>
      <c r="AP95" s="218"/>
      <c r="AQ95" s="218"/>
      <c r="AR95" s="218"/>
      <c r="AS95" s="218"/>
      <c r="AT95" s="218"/>
      <c r="AU95" s="218"/>
      <c r="AV95" s="218"/>
      <c r="AW95" s="218"/>
      <c r="AX95" s="218"/>
      <c r="AY95" s="218"/>
      <c r="AZ95" s="218"/>
      <c r="BA95" s="218"/>
    </row>
    <row r="96" spans="1:53" ht="30.75" customHeight="1" thickBot="1">
      <c r="A96" s="156"/>
      <c r="B96" s="679"/>
      <c r="C96" s="283" t="s">
        <v>1953</v>
      </c>
      <c r="D96" s="821" t="s">
        <v>1961</v>
      </c>
      <c r="E96" s="822"/>
      <c r="F96" s="822"/>
      <c r="G96" s="822"/>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3"/>
      <c r="AG96" s="823"/>
      <c r="AH96" s="823"/>
      <c r="AI96" s="823"/>
      <c r="AJ96" s="823"/>
      <c r="AK96" s="824"/>
      <c r="AL96" s="161"/>
      <c r="AM96" s="265"/>
      <c r="AN96" s="218"/>
      <c r="AO96" s="218"/>
      <c r="AP96" s="218"/>
      <c r="AQ96" s="218"/>
      <c r="AR96" s="218"/>
      <c r="AS96" s="218"/>
      <c r="AT96" s="218"/>
      <c r="AU96" s="218"/>
      <c r="AV96" s="218"/>
      <c r="AW96" s="218"/>
      <c r="AX96" s="218"/>
      <c r="AY96" s="218"/>
      <c r="AZ96" s="218"/>
      <c r="BA96" s="218"/>
    </row>
    <row r="97" spans="1:53" ht="28.5" customHeight="1" thickBot="1">
      <c r="A97" s="156"/>
      <c r="B97" s="679"/>
      <c r="C97" s="652"/>
      <c r="D97" s="654" t="s">
        <v>1962</v>
      </c>
      <c r="E97" s="655"/>
      <c r="F97" s="655"/>
      <c r="G97" s="655"/>
      <c r="H97" s="752"/>
      <c r="I97" s="754" t="s">
        <v>16</v>
      </c>
      <c r="J97" s="763" t="s">
        <v>1963</v>
      </c>
      <c r="K97" s="764"/>
      <c r="L97" s="764"/>
      <c r="M97" s="764"/>
      <c r="N97" s="764"/>
      <c r="O97" s="764"/>
      <c r="P97" s="764"/>
      <c r="Q97" s="764"/>
      <c r="R97" s="764"/>
      <c r="S97" s="764"/>
      <c r="T97" s="764"/>
      <c r="U97" s="764"/>
      <c r="V97" s="764"/>
      <c r="W97" s="764"/>
      <c r="X97" s="764"/>
      <c r="Y97" s="764"/>
      <c r="Z97" s="764"/>
      <c r="AA97" s="764"/>
      <c r="AB97" s="764"/>
      <c r="AC97" s="764"/>
      <c r="AD97" s="764"/>
      <c r="AE97" s="764"/>
      <c r="AF97" s="764"/>
      <c r="AG97" s="764"/>
      <c r="AH97" s="764"/>
      <c r="AI97" s="764"/>
      <c r="AJ97" s="764"/>
      <c r="AK97" s="765"/>
      <c r="AL97" s="161"/>
      <c r="AM97" s="265"/>
      <c r="AN97" s="218"/>
      <c r="AO97" s="218"/>
      <c r="AP97" s="218"/>
      <c r="AQ97" s="218"/>
      <c r="AR97" s="218"/>
      <c r="AS97" s="218"/>
      <c r="AT97" s="218"/>
      <c r="AU97" s="218"/>
      <c r="AV97" s="218"/>
      <c r="AW97" s="218"/>
      <c r="AX97" s="218"/>
      <c r="AY97" s="218"/>
      <c r="AZ97" s="218"/>
      <c r="BA97" s="218"/>
    </row>
    <row r="98" spans="1:53" ht="34.5" customHeight="1" thickBot="1">
      <c r="A98" s="156"/>
      <c r="B98" s="679"/>
      <c r="C98" s="652"/>
      <c r="D98" s="656"/>
      <c r="E98" s="657"/>
      <c r="F98" s="657"/>
      <c r="G98" s="657"/>
      <c r="H98" s="753"/>
      <c r="I98" s="755"/>
      <c r="J98" s="766"/>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8"/>
      <c r="AL98" s="161"/>
      <c r="AM98" s="610" t="s">
        <v>2255</v>
      </c>
      <c r="AN98" s="611"/>
      <c r="AO98" s="611"/>
      <c r="AP98" s="611"/>
      <c r="AQ98" s="611"/>
      <c r="AR98" s="611"/>
      <c r="AS98" s="611"/>
      <c r="AT98" s="611"/>
      <c r="AU98" s="611"/>
      <c r="AV98" s="611"/>
      <c r="AW98" s="611"/>
      <c r="AX98" s="611"/>
      <c r="AY98" s="611"/>
      <c r="AZ98" s="611"/>
      <c r="BA98" s="612"/>
    </row>
    <row r="99" spans="1:53" ht="15" customHeight="1" thickBot="1">
      <c r="A99" s="156"/>
      <c r="B99" s="679"/>
      <c r="C99" s="652"/>
      <c r="D99" s="656"/>
      <c r="E99" s="657"/>
      <c r="F99" s="657"/>
      <c r="G99" s="657"/>
      <c r="H99" s="769"/>
      <c r="I99" s="771" t="s">
        <v>17</v>
      </c>
      <c r="J99" s="306" t="s">
        <v>1964</v>
      </c>
      <c r="K99" s="307"/>
      <c r="L99" s="307"/>
      <c r="M99" s="307"/>
      <c r="N99" s="307"/>
      <c r="O99" s="307"/>
      <c r="P99" s="307"/>
      <c r="Q99" s="307"/>
      <c r="R99" s="307"/>
      <c r="S99" s="773" t="s">
        <v>1965</v>
      </c>
      <c r="T99" s="773"/>
      <c r="U99" s="773"/>
      <c r="V99" s="773"/>
      <c r="W99" s="773"/>
      <c r="X99" s="773"/>
      <c r="Y99" s="773"/>
      <c r="Z99" s="773"/>
      <c r="AA99" s="773"/>
      <c r="AB99" s="773"/>
      <c r="AC99" s="773"/>
      <c r="AD99" s="773"/>
      <c r="AE99" s="773"/>
      <c r="AF99" s="773"/>
      <c r="AG99" s="773"/>
      <c r="AH99" s="773"/>
      <c r="AI99" s="773"/>
      <c r="AJ99" s="773"/>
      <c r="AK99" s="774"/>
      <c r="AL99" s="161"/>
      <c r="AM99" s="265"/>
      <c r="AN99" s="218"/>
      <c r="AO99" s="218"/>
      <c r="AP99" s="218"/>
      <c r="AQ99" s="218"/>
      <c r="AR99" s="218"/>
      <c r="AS99" s="218"/>
      <c r="AT99" s="218"/>
      <c r="AU99" s="218"/>
      <c r="AV99" s="218"/>
      <c r="AW99" s="218"/>
      <c r="AX99" s="218"/>
      <c r="AY99" s="218"/>
      <c r="AZ99" s="218"/>
      <c r="BA99" s="218"/>
    </row>
    <row r="100" spans="1:53" ht="33" customHeight="1" thickBot="1">
      <c r="A100" s="156"/>
      <c r="B100" s="679"/>
      <c r="C100" s="653"/>
      <c r="D100" s="658"/>
      <c r="E100" s="659"/>
      <c r="F100" s="659"/>
      <c r="G100" s="659"/>
      <c r="H100" s="770"/>
      <c r="I100" s="772"/>
      <c r="J100" s="775"/>
      <c r="K100" s="776"/>
      <c r="L100" s="776"/>
      <c r="M100" s="776"/>
      <c r="N100" s="776"/>
      <c r="O100" s="776"/>
      <c r="P100" s="776"/>
      <c r="Q100" s="776"/>
      <c r="R100" s="776"/>
      <c r="S100" s="776"/>
      <c r="T100" s="776"/>
      <c r="U100" s="776"/>
      <c r="V100" s="776"/>
      <c r="W100" s="776"/>
      <c r="X100" s="776"/>
      <c r="Y100" s="776"/>
      <c r="Z100" s="776"/>
      <c r="AA100" s="776"/>
      <c r="AB100" s="776"/>
      <c r="AC100" s="776"/>
      <c r="AD100" s="776"/>
      <c r="AE100" s="776"/>
      <c r="AF100" s="776"/>
      <c r="AG100" s="776"/>
      <c r="AH100" s="776"/>
      <c r="AI100" s="776"/>
      <c r="AJ100" s="776"/>
      <c r="AK100" s="777"/>
      <c r="AL100" s="161"/>
      <c r="AM100" s="610" t="s">
        <v>2255</v>
      </c>
      <c r="AN100" s="611"/>
      <c r="AO100" s="611"/>
      <c r="AP100" s="611"/>
      <c r="AQ100" s="611"/>
      <c r="AR100" s="611"/>
      <c r="AS100" s="611"/>
      <c r="AT100" s="611"/>
      <c r="AU100" s="611"/>
      <c r="AV100" s="611"/>
      <c r="AW100" s="611"/>
      <c r="AX100" s="611"/>
      <c r="AY100" s="611"/>
      <c r="AZ100" s="611"/>
      <c r="BA100" s="612"/>
    </row>
    <row r="101" spans="1:53" ht="16.5" customHeight="1">
      <c r="A101" s="156"/>
      <c r="B101" s="308"/>
      <c r="C101" s="309" t="s">
        <v>1955</v>
      </c>
      <c r="D101" s="294" t="s">
        <v>1966</v>
      </c>
      <c r="E101" s="310"/>
      <c r="F101" s="310"/>
      <c r="G101" s="310"/>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97"/>
      <c r="AE101" s="297"/>
      <c r="AF101" s="297"/>
      <c r="AG101" s="297"/>
      <c r="AH101" s="298"/>
      <c r="AI101" s="298"/>
      <c r="AJ101" s="298"/>
      <c r="AK101" s="311"/>
      <c r="AL101" s="300"/>
      <c r="AM101" s="265"/>
      <c r="AN101" s="218"/>
      <c r="AO101" s="218"/>
      <c r="AP101" s="218"/>
      <c r="AQ101" s="218"/>
      <c r="AR101" s="218"/>
      <c r="AS101" s="218"/>
      <c r="AT101" s="218"/>
      <c r="AU101" s="218"/>
      <c r="AV101" s="218"/>
      <c r="AW101" s="218"/>
      <c r="AX101" s="218"/>
      <c r="AY101" s="218"/>
      <c r="AZ101" s="218"/>
      <c r="BA101" s="218"/>
    </row>
    <row r="102" spans="1:53" ht="11.25" customHeight="1" thickBot="1">
      <c r="A102" s="156"/>
      <c r="B102" s="175"/>
      <c r="C102" s="175"/>
      <c r="D102" s="175"/>
      <c r="E102" s="175"/>
      <c r="F102" s="175"/>
      <c r="G102" s="175"/>
      <c r="H102" s="175"/>
      <c r="I102" s="175"/>
      <c r="J102" s="175"/>
      <c r="K102" s="175"/>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61"/>
      <c r="AM102" s="265"/>
      <c r="AN102" s="218"/>
      <c r="AO102" s="218"/>
      <c r="AP102" s="218"/>
      <c r="AQ102" s="218"/>
      <c r="AR102" s="218"/>
      <c r="AS102" s="218"/>
      <c r="AT102" s="218"/>
      <c r="AU102" s="218"/>
      <c r="AV102" s="218"/>
      <c r="AW102" s="218"/>
      <c r="AX102" s="218"/>
      <c r="AY102" s="218"/>
      <c r="AZ102" s="218"/>
      <c r="BA102" s="218"/>
    </row>
    <row r="103" spans="1:53" ht="18.75" customHeight="1" thickBot="1">
      <c r="A103" s="156"/>
      <c r="B103" s="227" t="s">
        <v>2029</v>
      </c>
      <c r="C103" s="227"/>
      <c r="D103" s="227"/>
      <c r="E103" s="227"/>
      <c r="F103" s="227"/>
      <c r="G103" s="227"/>
      <c r="H103" s="227"/>
      <c r="I103" s="227"/>
      <c r="J103" s="227"/>
      <c r="K103" s="227"/>
      <c r="L103" s="227"/>
      <c r="M103" s="756"/>
      <c r="N103" s="757"/>
      <c r="O103" s="781" t="s">
        <v>2028</v>
      </c>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2"/>
      <c r="AL103" s="161"/>
      <c r="AM103" s="154" t="b">
        <v>0</v>
      </c>
      <c r="AN103" s="218"/>
      <c r="AO103" s="218"/>
      <c r="AP103" s="218"/>
      <c r="AQ103" s="218"/>
      <c r="AR103" s="218"/>
      <c r="AS103" s="218"/>
      <c r="AT103" s="218"/>
      <c r="AU103" s="218"/>
      <c r="AV103" s="218"/>
      <c r="AW103" s="218"/>
      <c r="AX103" s="218"/>
      <c r="AY103" s="218"/>
      <c r="AZ103" s="218"/>
      <c r="BA103" s="218"/>
    </row>
    <row r="104" spans="1:53" ht="3.75"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61"/>
      <c r="AM104" s="312"/>
      <c r="AN104" s="218"/>
      <c r="AO104" s="218"/>
      <c r="AP104" s="218"/>
      <c r="AQ104" s="218"/>
      <c r="AR104" s="218"/>
      <c r="AS104" s="218"/>
      <c r="AT104" s="218"/>
      <c r="AU104" s="218"/>
      <c r="AV104" s="218"/>
      <c r="AW104" s="218"/>
      <c r="AX104" s="218"/>
      <c r="AY104" s="218"/>
      <c r="AZ104" s="218"/>
      <c r="BA104" s="218"/>
    </row>
    <row r="105" spans="1:53" ht="19.5" customHeight="1">
      <c r="A105" s="156"/>
      <c r="B105" s="313" t="s">
        <v>2030</v>
      </c>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161"/>
      <c r="AM105" s="265"/>
      <c r="AN105" s="218"/>
      <c r="AO105" s="218"/>
      <c r="AP105" s="218"/>
      <c r="AQ105" s="218"/>
      <c r="AR105" s="218"/>
      <c r="AS105" s="218"/>
      <c r="AT105" s="218"/>
      <c r="AU105" s="218"/>
      <c r="AV105" s="218"/>
      <c r="AW105" s="218"/>
      <c r="AX105" s="218"/>
      <c r="AY105" s="218"/>
      <c r="AZ105" s="218"/>
      <c r="BA105" s="218"/>
    </row>
    <row r="106" spans="1:53" ht="15.75" customHeight="1" thickBot="1">
      <c r="A106" s="156"/>
      <c r="B106" s="315" t="s">
        <v>1967</v>
      </c>
      <c r="C106" s="316"/>
      <c r="D106" s="317"/>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259" t="str">
        <f>IF(AND('別紙様式3-2（４・５月）'!AE6="処遇加算Ⅰなし",'別紙様式3-3（６月以降分）'!AD5="旧処遇加算Ⅰ相当なし"),"記入不要","要記入")</f>
        <v>記入不要</v>
      </c>
      <c r="AN106" s="218"/>
      <c r="AO106" s="218"/>
      <c r="AP106" s="218"/>
      <c r="AQ106" s="218"/>
      <c r="AR106" s="218"/>
      <c r="AS106" s="218"/>
      <c r="AT106" s="218"/>
      <c r="AU106" s="218"/>
      <c r="AV106" s="218"/>
      <c r="AW106" s="218"/>
      <c r="AX106" s="218"/>
      <c r="AY106" s="218"/>
      <c r="AZ106" s="218"/>
      <c r="BA106" s="218"/>
    </row>
    <row r="107" spans="1:53" ht="18" customHeight="1" thickBot="1">
      <c r="A107" s="156"/>
      <c r="B107" s="756"/>
      <c r="C107" s="757"/>
      <c r="D107" s="758" t="s">
        <v>1960</v>
      </c>
      <c r="E107" s="758"/>
      <c r="F107" s="758"/>
      <c r="G107" s="758"/>
      <c r="H107" s="758"/>
      <c r="I107" s="758"/>
      <c r="J107" s="758"/>
      <c r="K107" s="758"/>
      <c r="L107" s="758"/>
      <c r="M107" s="758"/>
      <c r="N107" s="758"/>
      <c r="O107" s="758"/>
      <c r="P107" s="758"/>
      <c r="Q107" s="759"/>
      <c r="R107" s="318" t="s">
        <v>98</v>
      </c>
      <c r="S107" s="191" t="str">
        <f>IF(AM103=TRUE,"",IF(AM106="記入不要","",IF(AND(AM107=TRUE,OR(AN107=TRUE,AO107=TRUE,AP107=TRUE)),"○","×")))</f>
        <v/>
      </c>
      <c r="T107" s="319"/>
      <c r="U107" s="320"/>
      <c r="V107" s="316"/>
      <c r="W107" s="316"/>
      <c r="X107" s="316"/>
      <c r="Y107" s="316"/>
      <c r="Z107" s="316"/>
      <c r="AA107" s="316"/>
      <c r="AB107" s="316"/>
      <c r="AC107" s="316"/>
      <c r="AD107" s="316"/>
      <c r="AE107" s="316"/>
      <c r="AF107" s="316"/>
      <c r="AG107" s="316"/>
      <c r="AH107" s="316"/>
      <c r="AI107" s="316"/>
      <c r="AJ107" s="316"/>
      <c r="AK107" s="316"/>
      <c r="AL107" s="316"/>
      <c r="AM107" s="154" t="b">
        <v>0</v>
      </c>
      <c r="AN107" s="154" t="b">
        <v>0</v>
      </c>
      <c r="AO107" s="154" t="b">
        <v>0</v>
      </c>
      <c r="AP107" s="154" t="b">
        <v>0</v>
      </c>
      <c r="AQ107" s="218"/>
      <c r="AR107" s="218"/>
      <c r="AS107" s="218"/>
      <c r="AT107" s="218"/>
      <c r="AU107" s="218"/>
      <c r="AV107" s="218"/>
      <c r="AW107" s="218"/>
      <c r="AX107" s="218"/>
      <c r="AY107" s="218"/>
      <c r="AZ107" s="218"/>
      <c r="BA107" s="218"/>
    </row>
    <row r="108" spans="1:53" ht="27.75" customHeight="1" thickBot="1">
      <c r="A108" s="156"/>
      <c r="B108" s="283" t="s">
        <v>1953</v>
      </c>
      <c r="C108" s="648" t="s">
        <v>1968</v>
      </c>
      <c r="D108" s="649"/>
      <c r="E108" s="649"/>
      <c r="F108" s="649"/>
      <c r="G108" s="649"/>
      <c r="H108" s="649"/>
      <c r="I108" s="649"/>
      <c r="J108" s="649"/>
      <c r="K108" s="649"/>
      <c r="L108" s="649"/>
      <c r="M108" s="649"/>
      <c r="N108" s="649"/>
      <c r="O108" s="649"/>
      <c r="P108" s="649"/>
      <c r="Q108" s="649"/>
      <c r="R108" s="649"/>
      <c r="S108" s="650"/>
      <c r="T108" s="649"/>
      <c r="U108" s="649"/>
      <c r="V108" s="649"/>
      <c r="W108" s="649"/>
      <c r="X108" s="649"/>
      <c r="Y108" s="649"/>
      <c r="Z108" s="649"/>
      <c r="AA108" s="649"/>
      <c r="AB108" s="649"/>
      <c r="AC108" s="649"/>
      <c r="AD108" s="649"/>
      <c r="AE108" s="649"/>
      <c r="AF108" s="649"/>
      <c r="AG108" s="649"/>
      <c r="AH108" s="649"/>
      <c r="AI108" s="649"/>
      <c r="AJ108" s="649"/>
      <c r="AK108" s="651"/>
      <c r="AL108" s="161"/>
      <c r="AM108" s="265"/>
      <c r="AN108" s="218"/>
      <c r="AO108" s="218"/>
      <c r="AP108" s="218"/>
      <c r="AQ108" s="218"/>
      <c r="AR108" s="218"/>
      <c r="AS108" s="218"/>
      <c r="AT108" s="218"/>
      <c r="AU108" s="218"/>
      <c r="AV108" s="218"/>
      <c r="AW108" s="218"/>
      <c r="AX108" s="218"/>
      <c r="AY108" s="218"/>
      <c r="AZ108" s="218"/>
      <c r="BA108" s="218"/>
    </row>
    <row r="109" spans="1:53" ht="27" customHeight="1">
      <c r="A109" s="156"/>
      <c r="B109" s="652"/>
      <c r="C109" s="654" t="s">
        <v>1969</v>
      </c>
      <c r="D109" s="655"/>
      <c r="E109" s="655"/>
      <c r="F109" s="655"/>
      <c r="G109" s="321"/>
      <c r="H109" s="322" t="s">
        <v>16</v>
      </c>
      <c r="I109" s="660" t="s">
        <v>1970</v>
      </c>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2"/>
      <c r="AL109" s="161"/>
      <c r="AM109" s="265"/>
      <c r="AN109" s="218"/>
      <c r="AO109" s="218"/>
      <c r="AP109" s="218"/>
      <c r="AQ109" s="218"/>
      <c r="AR109" s="218"/>
      <c r="AS109" s="218"/>
      <c r="AT109" s="218"/>
      <c r="AU109" s="218"/>
      <c r="AV109" s="218"/>
      <c r="AW109" s="218"/>
      <c r="AX109" s="218"/>
      <c r="AY109" s="218"/>
      <c r="AZ109" s="218"/>
      <c r="BA109" s="218"/>
    </row>
    <row r="110" spans="1:53" ht="37.5" customHeight="1">
      <c r="A110" s="156"/>
      <c r="B110" s="652"/>
      <c r="C110" s="656"/>
      <c r="D110" s="657"/>
      <c r="E110" s="657"/>
      <c r="F110" s="657"/>
      <c r="G110" s="323"/>
      <c r="H110" s="324" t="s">
        <v>17</v>
      </c>
      <c r="I110" s="663" t="s">
        <v>1971</v>
      </c>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161"/>
      <c r="AM110" s="265"/>
      <c r="AN110" s="218"/>
      <c r="AO110" s="218"/>
      <c r="AP110" s="218"/>
      <c r="AQ110" s="218"/>
      <c r="AR110" s="218"/>
      <c r="AS110" s="218"/>
      <c r="AT110" s="218"/>
      <c r="AU110" s="218"/>
      <c r="AV110" s="218"/>
      <c r="AW110" s="218"/>
      <c r="AX110" s="218"/>
      <c r="AY110" s="218"/>
      <c r="AZ110" s="218"/>
      <c r="BA110" s="218"/>
    </row>
    <row r="111" spans="1:53" ht="36" customHeight="1" thickBot="1">
      <c r="A111" s="156"/>
      <c r="B111" s="653"/>
      <c r="C111" s="658"/>
      <c r="D111" s="659"/>
      <c r="E111" s="659"/>
      <c r="F111" s="659"/>
      <c r="G111" s="325"/>
      <c r="H111" s="326" t="s">
        <v>1972</v>
      </c>
      <c r="I111" s="666" t="s">
        <v>1973</v>
      </c>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8"/>
      <c r="AL111" s="161"/>
      <c r="AM111" s="265"/>
      <c r="AN111" s="218"/>
      <c r="AO111" s="218"/>
      <c r="AP111" s="218"/>
      <c r="AQ111" s="218"/>
      <c r="AR111" s="218"/>
      <c r="AS111" s="218"/>
      <c r="AT111" s="218"/>
      <c r="AU111" s="218"/>
      <c r="AV111" s="218"/>
      <c r="AW111" s="218"/>
      <c r="AX111" s="218"/>
      <c r="AY111" s="218"/>
      <c r="AZ111" s="218"/>
      <c r="BA111" s="218"/>
    </row>
    <row r="112" spans="1:53" ht="21" customHeight="1">
      <c r="A112" s="156"/>
      <c r="B112" s="327" t="s">
        <v>1955</v>
      </c>
      <c r="C112" s="687" t="s">
        <v>1966</v>
      </c>
      <c r="D112" s="688"/>
      <c r="E112" s="688"/>
      <c r="F112" s="688"/>
      <c r="G112" s="688"/>
      <c r="H112" s="688"/>
      <c r="I112" s="688"/>
      <c r="J112" s="688"/>
      <c r="K112" s="688"/>
      <c r="L112" s="688"/>
      <c r="M112" s="688"/>
      <c r="N112" s="688"/>
      <c r="O112" s="688"/>
      <c r="P112" s="688"/>
      <c r="Q112" s="688"/>
      <c r="R112" s="688"/>
      <c r="S112" s="688"/>
      <c r="T112" s="688"/>
      <c r="U112" s="688"/>
      <c r="V112" s="688"/>
      <c r="W112" s="688"/>
      <c r="X112" s="688"/>
      <c r="Y112" s="688"/>
      <c r="Z112" s="688"/>
      <c r="AA112" s="688"/>
      <c r="AB112" s="688"/>
      <c r="AC112" s="688"/>
      <c r="AD112" s="688"/>
      <c r="AE112" s="688"/>
      <c r="AF112" s="688"/>
      <c r="AG112" s="688"/>
      <c r="AH112" s="688"/>
      <c r="AI112" s="688"/>
      <c r="AJ112" s="688"/>
      <c r="AK112" s="689"/>
      <c r="AL112" s="300"/>
      <c r="AM112" s="265"/>
      <c r="AN112" s="218"/>
      <c r="AO112" s="218"/>
      <c r="AP112" s="218"/>
      <c r="AQ112" s="218"/>
      <c r="AR112" s="218"/>
      <c r="AS112" s="218"/>
      <c r="AT112" s="218"/>
      <c r="AU112" s="218"/>
      <c r="AV112" s="218"/>
      <c r="AW112" s="218"/>
      <c r="AX112" s="218"/>
      <c r="AY112" s="218"/>
      <c r="AZ112" s="218"/>
      <c r="BA112" s="218"/>
    </row>
    <row r="113" spans="1:53" ht="18" customHeight="1">
      <c r="A113" s="156"/>
      <c r="B113" s="271"/>
      <c r="C113" s="271"/>
      <c r="D113" s="271"/>
      <c r="E113" s="271"/>
      <c r="F113" s="271"/>
      <c r="G113" s="271"/>
      <c r="H113" s="271"/>
      <c r="I113" s="271"/>
      <c r="J113" s="271"/>
      <c r="K113" s="271"/>
      <c r="L113" s="271"/>
      <c r="M113" s="271"/>
      <c r="N113" s="271"/>
      <c r="O113" s="271"/>
      <c r="P113" s="271"/>
      <c r="Q113" s="271"/>
      <c r="R113" s="271"/>
      <c r="S113" s="271"/>
      <c r="T113" s="271"/>
      <c r="U113" s="272"/>
      <c r="V113" s="135"/>
      <c r="W113" s="135"/>
      <c r="X113" s="135"/>
      <c r="Y113" s="136"/>
      <c r="Z113" s="137"/>
      <c r="AA113" s="136"/>
      <c r="AB113" s="249"/>
      <c r="AC113" s="250"/>
      <c r="AD113" s="251"/>
      <c r="AE113" s="251"/>
      <c r="AF113" s="244"/>
      <c r="AG113" s="229"/>
      <c r="AH113" s="273"/>
      <c r="AI113" s="270"/>
      <c r="AJ113" s="245"/>
      <c r="AK113" s="245"/>
      <c r="AL113" s="245"/>
      <c r="AM113" s="265"/>
      <c r="AN113" s="218"/>
      <c r="AO113" s="218"/>
      <c r="AP113" s="218"/>
      <c r="AQ113" s="218"/>
      <c r="AR113" s="218"/>
      <c r="AS113" s="218"/>
      <c r="AT113" s="218"/>
      <c r="AU113" s="218"/>
      <c r="AV113" s="218"/>
      <c r="AW113" s="218"/>
      <c r="AX113" s="218"/>
      <c r="AY113" s="218"/>
      <c r="AZ113" s="218"/>
      <c r="BA113" s="218"/>
    </row>
    <row r="114" spans="1:53" s="162" customFormat="1" ht="21.75" customHeight="1">
      <c r="A114" s="161"/>
      <c r="B114" s="706" t="s">
        <v>2040</v>
      </c>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161"/>
      <c r="AM114" s="328"/>
      <c r="AN114" s="219"/>
      <c r="AO114" s="219"/>
      <c r="AP114" s="219"/>
      <c r="AQ114" s="219"/>
      <c r="AR114" s="219"/>
      <c r="AS114" s="219"/>
      <c r="AT114" s="219"/>
      <c r="AU114" s="219"/>
      <c r="AV114" s="219"/>
      <c r="AW114" s="219"/>
      <c r="AX114" s="219"/>
      <c r="AY114" s="219"/>
      <c r="AZ114" s="219"/>
      <c r="BA114" s="219"/>
    </row>
    <row r="115" spans="1:53" s="162" customFormat="1" ht="15.75" customHeight="1">
      <c r="A115" s="161"/>
      <c r="B115" s="313" t="s">
        <v>2031</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161"/>
      <c r="AM115" s="328"/>
      <c r="AN115" s="219"/>
      <c r="AO115" s="219"/>
      <c r="AP115" s="219"/>
      <c r="AQ115" s="219"/>
      <c r="AR115" s="219"/>
      <c r="AS115" s="219"/>
      <c r="AT115" s="219"/>
      <c r="AU115" s="219"/>
      <c r="AV115" s="219"/>
      <c r="AW115" s="219"/>
      <c r="AX115" s="219"/>
      <c r="AY115" s="219"/>
      <c r="AZ115" s="219"/>
      <c r="BA115" s="219"/>
    </row>
    <row r="116" spans="1:53" ht="20.25" customHeight="1" thickBot="1">
      <c r="A116" s="156"/>
      <c r="B116" s="329" t="s">
        <v>167</v>
      </c>
      <c r="C116" s="156"/>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330"/>
      <c r="AI116" s="207"/>
      <c r="AJ116" s="207"/>
      <c r="AK116" s="207"/>
      <c r="AL116" s="156"/>
      <c r="AN116" s="218"/>
      <c r="AO116" s="218"/>
      <c r="AP116" s="218"/>
      <c r="AQ116" s="218"/>
      <c r="AR116" s="218"/>
      <c r="AS116" s="218"/>
      <c r="AT116" s="218"/>
      <c r="AU116" s="218"/>
      <c r="AV116" s="218"/>
      <c r="AW116" s="218"/>
      <c r="AX116" s="218"/>
      <c r="AY116" s="218"/>
      <c r="AZ116" s="228"/>
      <c r="BA116" s="218"/>
    </row>
    <row r="117" spans="1:53" ht="27.75" customHeight="1" thickBot="1">
      <c r="A117" s="156"/>
      <c r="B117" s="690" t="s">
        <v>2000</v>
      </c>
      <c r="C117" s="691"/>
      <c r="D117" s="691"/>
      <c r="E117" s="691"/>
      <c r="F117" s="691"/>
      <c r="G117" s="691"/>
      <c r="H117" s="691"/>
      <c r="I117" s="691"/>
      <c r="J117" s="691"/>
      <c r="K117" s="691"/>
      <c r="L117" s="691"/>
      <c r="M117" s="691"/>
      <c r="N117" s="691"/>
      <c r="O117" s="691"/>
      <c r="P117" s="691"/>
      <c r="Q117" s="692"/>
      <c r="R117" s="331" t="s">
        <v>173</v>
      </c>
      <c r="S117" s="332" t="str">
        <f>'別紙様式3-2（４・５月）'!W8</f>
        <v/>
      </c>
      <c r="T117" s="646" t="s">
        <v>2003</v>
      </c>
      <c r="U117" s="646"/>
      <c r="V117" s="646"/>
      <c r="W117" s="646"/>
      <c r="X117" s="646"/>
      <c r="Y117" s="646"/>
      <c r="Z117" s="646"/>
      <c r="AA117" s="646"/>
      <c r="AB117" s="646"/>
      <c r="AC117" s="646"/>
      <c r="AD117" s="646"/>
      <c r="AE117" s="646"/>
      <c r="AF117" s="647"/>
      <c r="AG117" s="207"/>
      <c r="AH117" s="207"/>
      <c r="AI117" s="207"/>
      <c r="AJ117" s="207"/>
      <c r="AK117" s="156"/>
      <c r="AL117" s="156"/>
      <c r="AM117" s="333" t="str">
        <f>IF(COUNTIF(S117:S119,"×")&gt;=1,"×","")</f>
        <v/>
      </c>
      <c r="AN117" s="218"/>
      <c r="AO117" s="218"/>
      <c r="AP117" s="218"/>
      <c r="AQ117" s="218"/>
      <c r="AR117" s="218"/>
      <c r="AS117" s="218"/>
      <c r="AT117" s="218"/>
      <c r="AU117" s="218"/>
      <c r="AV117" s="218"/>
      <c r="AW117" s="218"/>
      <c r="AX117" s="218"/>
      <c r="AY117" s="228"/>
      <c r="AZ117" s="218"/>
      <c r="BA117" s="218"/>
    </row>
    <row r="118" spans="1:53" ht="27.75" customHeight="1" thickBot="1">
      <c r="A118" s="156"/>
      <c r="B118" s="642" t="s">
        <v>2053</v>
      </c>
      <c r="C118" s="643"/>
      <c r="D118" s="643"/>
      <c r="E118" s="643"/>
      <c r="F118" s="643"/>
      <c r="G118" s="643"/>
      <c r="H118" s="643"/>
      <c r="I118" s="643"/>
      <c r="J118" s="643"/>
      <c r="K118" s="643"/>
      <c r="L118" s="643"/>
      <c r="M118" s="643"/>
      <c r="N118" s="643"/>
      <c r="O118" s="643"/>
      <c r="P118" s="643"/>
      <c r="Q118" s="644"/>
      <c r="R118" s="331" t="s">
        <v>173</v>
      </c>
      <c r="S118" s="334" t="str">
        <f>'別紙様式3-3（６月以降分）'!Z5</f>
        <v/>
      </c>
      <c r="T118" s="645" t="s">
        <v>2237</v>
      </c>
      <c r="U118" s="646"/>
      <c r="V118" s="646"/>
      <c r="W118" s="646"/>
      <c r="X118" s="646"/>
      <c r="Y118" s="646"/>
      <c r="Z118" s="646"/>
      <c r="AA118" s="646"/>
      <c r="AB118" s="646"/>
      <c r="AC118" s="646"/>
      <c r="AD118" s="646"/>
      <c r="AE118" s="646"/>
      <c r="AF118" s="647"/>
      <c r="AG118" s="207"/>
      <c r="AH118" s="207"/>
      <c r="AI118" s="207"/>
      <c r="AJ118" s="207"/>
      <c r="AK118" s="156"/>
      <c r="AL118" s="156"/>
      <c r="AM118" s="218"/>
      <c r="AN118" s="218"/>
      <c r="AO118" s="218"/>
      <c r="AP118" s="218"/>
      <c r="AQ118" s="218"/>
      <c r="AR118" s="218"/>
      <c r="AS118" s="218"/>
      <c r="AT118" s="218"/>
      <c r="AU118" s="218"/>
      <c r="AV118" s="218"/>
      <c r="AW118" s="218"/>
      <c r="AX118" s="218"/>
      <c r="AY118" s="228"/>
      <c r="AZ118" s="218"/>
      <c r="BA118" s="218"/>
    </row>
    <row r="119" spans="1:53" ht="27.75" customHeight="1" thickBot="1">
      <c r="A119" s="156"/>
      <c r="B119" s="642" t="s">
        <v>2238</v>
      </c>
      <c r="C119" s="643"/>
      <c r="D119" s="643"/>
      <c r="E119" s="643"/>
      <c r="F119" s="643"/>
      <c r="G119" s="643"/>
      <c r="H119" s="643"/>
      <c r="I119" s="643"/>
      <c r="J119" s="643"/>
      <c r="K119" s="643"/>
      <c r="L119" s="643"/>
      <c r="M119" s="643"/>
      <c r="N119" s="643"/>
      <c r="O119" s="643"/>
      <c r="P119" s="643"/>
      <c r="Q119" s="644"/>
      <c r="R119" s="331" t="s">
        <v>173</v>
      </c>
      <c r="S119" s="335" t="str">
        <f>'別紙様式3-3（６月以降分）'!Z7</f>
        <v/>
      </c>
      <c r="T119" s="645" t="s">
        <v>2237</v>
      </c>
      <c r="U119" s="646"/>
      <c r="V119" s="646"/>
      <c r="W119" s="646"/>
      <c r="X119" s="646"/>
      <c r="Y119" s="646"/>
      <c r="Z119" s="646"/>
      <c r="AA119" s="646"/>
      <c r="AB119" s="646"/>
      <c r="AC119" s="646"/>
      <c r="AD119" s="646"/>
      <c r="AE119" s="646"/>
      <c r="AF119" s="647"/>
      <c r="AG119" s="207"/>
      <c r="AH119" s="207"/>
      <c r="AI119" s="207"/>
      <c r="AJ119" s="207"/>
      <c r="AK119" s="156"/>
      <c r="AL119" s="156"/>
      <c r="AM119" s="218"/>
      <c r="AN119" s="218"/>
      <c r="AO119" s="218"/>
      <c r="AP119" s="218"/>
      <c r="AQ119" s="218"/>
      <c r="AR119" s="218"/>
      <c r="AS119" s="218"/>
      <c r="AT119" s="228"/>
      <c r="AU119" s="228"/>
      <c r="AV119" s="228"/>
      <c r="AW119" s="228"/>
      <c r="AX119" s="228"/>
      <c r="AY119" s="218"/>
      <c r="AZ119" s="218"/>
      <c r="BA119" s="218"/>
    </row>
    <row r="120" spans="1:53" ht="6" customHeight="1" thickBot="1">
      <c r="A120" s="156"/>
      <c r="B120" s="282"/>
      <c r="C120" s="156"/>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156"/>
      <c r="AL120" s="156"/>
      <c r="AM120" s="336"/>
      <c r="AN120" s="218"/>
      <c r="AO120" s="218"/>
      <c r="AP120" s="218"/>
      <c r="AQ120" s="218"/>
      <c r="AR120" s="218"/>
      <c r="AS120" s="218"/>
      <c r="AT120" s="218"/>
      <c r="AU120" s="218"/>
      <c r="AV120" s="218"/>
      <c r="AW120" s="218"/>
      <c r="AX120" s="218"/>
      <c r="AY120" s="218"/>
      <c r="AZ120" s="218"/>
      <c r="BA120" s="228"/>
    </row>
    <row r="121" spans="1:53" ht="14.25" thickBot="1">
      <c r="A121" s="156"/>
      <c r="B121" s="282" t="s">
        <v>2001</v>
      </c>
      <c r="C121" s="156"/>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337" t="str">
        <f>IF(AM117="","",IF(AM117="○","",IF(OR(AM123=TRUE,AM124=TRUE,AM125=TRUE,AND(AM126=TRUE,F126&lt;&gt;"")),"○","×")))</f>
        <v/>
      </c>
      <c r="AL121" s="156"/>
      <c r="AM121" s="610" t="s">
        <v>2279</v>
      </c>
      <c r="AN121" s="624"/>
      <c r="AO121" s="624"/>
      <c r="AP121" s="624"/>
      <c r="AQ121" s="624"/>
      <c r="AR121" s="624"/>
      <c r="AS121" s="624"/>
      <c r="AT121" s="624"/>
      <c r="AU121" s="624"/>
      <c r="AV121" s="624"/>
      <c r="AW121" s="624"/>
      <c r="AX121" s="624"/>
      <c r="AY121" s="624"/>
      <c r="AZ121" s="624"/>
      <c r="BA121" s="625"/>
    </row>
    <row r="122" spans="1:53" s="162" customFormat="1" ht="18" customHeight="1">
      <c r="A122" s="161"/>
      <c r="B122" s="338" t="s">
        <v>2004</v>
      </c>
      <c r="C122" s="339"/>
      <c r="D122" s="340"/>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2"/>
      <c r="AL122" s="161"/>
      <c r="AM122" s="219"/>
      <c r="AN122" s="253"/>
      <c r="AO122" s="343"/>
      <c r="AP122" s="343"/>
      <c r="AQ122" s="343"/>
      <c r="AR122" s="343"/>
      <c r="AS122" s="344"/>
      <c r="AT122" s="219"/>
      <c r="AU122" s="219"/>
      <c r="AV122" s="219"/>
      <c r="AW122" s="219"/>
      <c r="AX122" s="219"/>
      <c r="AY122" s="220"/>
      <c r="AZ122" s="219"/>
      <c r="BA122" s="219"/>
    </row>
    <row r="123" spans="1:53" s="162" customFormat="1" ht="16.5" customHeight="1">
      <c r="A123" s="161"/>
      <c r="B123" s="345"/>
      <c r="C123" s="346"/>
      <c r="D123" s="347" t="s">
        <v>168</v>
      </c>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9"/>
      <c r="AJ123" s="349"/>
      <c r="AK123" s="350"/>
      <c r="AL123" s="161"/>
      <c r="AM123" s="154" t="b">
        <v>0</v>
      </c>
      <c r="AN123" s="253"/>
      <c r="AO123" s="343"/>
      <c r="AP123" s="343"/>
      <c r="AQ123" s="343"/>
      <c r="AR123" s="343"/>
      <c r="AS123" s="344"/>
      <c r="AT123" s="219"/>
      <c r="AU123" s="219"/>
      <c r="AV123" s="219"/>
      <c r="AW123" s="219"/>
      <c r="AX123" s="219"/>
      <c r="AY123" s="220"/>
      <c r="AZ123" s="219"/>
      <c r="BA123" s="219"/>
    </row>
    <row r="124" spans="1:53" s="162" customFormat="1" ht="16.5" customHeight="1">
      <c r="A124" s="161"/>
      <c r="B124" s="345"/>
      <c r="C124" s="351"/>
      <c r="D124" s="347" t="s">
        <v>169</v>
      </c>
      <c r="E124" s="352"/>
      <c r="F124" s="352"/>
      <c r="G124" s="352"/>
      <c r="H124" s="352"/>
      <c r="I124" s="352"/>
      <c r="J124" s="352"/>
      <c r="K124" s="352"/>
      <c r="L124" s="352"/>
      <c r="M124" s="352"/>
      <c r="N124" s="352"/>
      <c r="O124" s="352"/>
      <c r="P124" s="352"/>
      <c r="Q124" s="352"/>
      <c r="R124" s="352"/>
      <c r="S124" s="352"/>
      <c r="T124" s="348"/>
      <c r="U124" s="348"/>
      <c r="V124" s="348"/>
      <c r="W124" s="348"/>
      <c r="X124" s="348"/>
      <c r="Y124" s="348"/>
      <c r="Z124" s="348"/>
      <c r="AA124" s="348"/>
      <c r="AB124" s="348"/>
      <c r="AC124" s="348"/>
      <c r="AD124" s="348"/>
      <c r="AE124" s="348"/>
      <c r="AF124" s="348"/>
      <c r="AG124" s="348"/>
      <c r="AH124" s="348"/>
      <c r="AI124" s="349"/>
      <c r="AJ124" s="349"/>
      <c r="AK124" s="350"/>
      <c r="AL124" s="161"/>
      <c r="AM124" s="154" t="b">
        <v>0</v>
      </c>
      <c r="AN124" s="253"/>
      <c r="AO124" s="343"/>
      <c r="AP124" s="343"/>
      <c r="AQ124" s="343"/>
      <c r="AR124" s="343"/>
      <c r="AS124" s="344"/>
      <c r="AT124" s="219"/>
      <c r="AU124" s="219"/>
      <c r="AV124" s="219"/>
      <c r="AW124" s="219"/>
      <c r="AX124" s="219"/>
      <c r="AY124" s="220"/>
      <c r="AZ124" s="219"/>
      <c r="BA124" s="219"/>
    </row>
    <row r="125" spans="1:53" s="162" customFormat="1" ht="25.5" customHeight="1" thickBot="1">
      <c r="A125" s="161"/>
      <c r="B125" s="345"/>
      <c r="C125" s="351"/>
      <c r="D125" s="705" t="s">
        <v>170</v>
      </c>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353"/>
      <c r="AK125" s="350"/>
      <c r="AL125" s="354"/>
      <c r="AM125" s="154" t="b">
        <v>0</v>
      </c>
      <c r="AN125" s="343"/>
      <c r="AO125" s="343"/>
      <c r="AP125" s="344"/>
      <c r="AQ125" s="219"/>
      <c r="AR125" s="220"/>
      <c r="AS125" s="219"/>
      <c r="AT125" s="219"/>
      <c r="AU125" s="219"/>
      <c r="AV125" s="219"/>
      <c r="AW125" s="219"/>
      <c r="AX125" s="219"/>
      <c r="AY125" s="219"/>
      <c r="AZ125" s="219"/>
      <c r="BA125" s="219"/>
    </row>
    <row r="126" spans="1:53" s="162" customFormat="1" ht="18" customHeight="1" thickBot="1">
      <c r="A126" s="161"/>
      <c r="B126" s="355"/>
      <c r="C126" s="356"/>
      <c r="D126" s="357" t="s">
        <v>171</v>
      </c>
      <c r="E126" s="358"/>
      <c r="F126" s="683"/>
      <c r="G126" s="683"/>
      <c r="H126" s="683"/>
      <c r="I126" s="683"/>
      <c r="J126" s="683"/>
      <c r="K126" s="683"/>
      <c r="L126" s="683"/>
      <c r="M126" s="683"/>
      <c r="N126" s="683"/>
      <c r="O126" s="683"/>
      <c r="P126" s="683"/>
      <c r="Q126" s="683"/>
      <c r="R126" s="683"/>
      <c r="S126" s="683"/>
      <c r="T126" s="683"/>
      <c r="U126" s="683"/>
      <c r="V126" s="683"/>
      <c r="W126" s="683"/>
      <c r="X126" s="683"/>
      <c r="Y126" s="683"/>
      <c r="Z126" s="683"/>
      <c r="AA126" s="683"/>
      <c r="AB126" s="683"/>
      <c r="AC126" s="683"/>
      <c r="AD126" s="683"/>
      <c r="AE126" s="683"/>
      <c r="AF126" s="683"/>
      <c r="AG126" s="683"/>
      <c r="AH126" s="683"/>
      <c r="AI126" s="683"/>
      <c r="AJ126" s="683"/>
      <c r="AK126" s="359" t="s">
        <v>19</v>
      </c>
      <c r="AL126" s="161"/>
      <c r="AM126" s="154" t="b">
        <v>0</v>
      </c>
      <c r="AN126" s="613" t="s">
        <v>2277</v>
      </c>
      <c r="AO126" s="614"/>
      <c r="AP126" s="614"/>
      <c r="AQ126" s="614"/>
      <c r="AR126" s="614"/>
      <c r="AS126" s="614"/>
      <c r="AT126" s="614"/>
      <c r="AU126" s="614"/>
      <c r="AV126" s="614"/>
      <c r="AW126" s="614"/>
      <c r="AX126" s="614"/>
      <c r="AY126" s="614"/>
      <c r="AZ126" s="614"/>
      <c r="BA126" s="615"/>
    </row>
    <row r="127" spans="1:53" ht="9.75" customHeight="1">
      <c r="A127" s="156"/>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156"/>
      <c r="AM127" s="218"/>
      <c r="AN127" s="218"/>
      <c r="AO127" s="218"/>
      <c r="AP127" s="218"/>
      <c r="AQ127" s="218"/>
      <c r="AR127" s="218"/>
      <c r="AS127" s="218"/>
      <c r="AT127" s="218"/>
      <c r="AU127" s="218"/>
      <c r="AV127" s="218"/>
      <c r="AW127" s="218"/>
      <c r="AX127" s="218"/>
      <c r="AY127" s="218"/>
      <c r="AZ127" s="218"/>
      <c r="BA127" s="218"/>
    </row>
    <row r="128" spans="1:53" ht="19.5" customHeight="1" thickBot="1">
      <c r="A128" s="156"/>
      <c r="B128" s="361" t="s">
        <v>1996</v>
      </c>
      <c r="C128" s="362"/>
      <c r="D128" s="362"/>
      <c r="E128" s="362"/>
      <c r="F128" s="362"/>
      <c r="G128" s="362"/>
      <c r="H128" s="362"/>
      <c r="I128" s="362"/>
      <c r="J128" s="362"/>
      <c r="K128" s="362"/>
      <c r="L128" s="362"/>
      <c r="M128" s="362"/>
      <c r="N128" s="362"/>
      <c r="O128" s="362"/>
      <c r="P128" s="362"/>
      <c r="Q128" s="362"/>
      <c r="R128" s="279"/>
      <c r="S128" s="279"/>
      <c r="T128" s="279"/>
      <c r="U128" s="279"/>
      <c r="V128" s="279"/>
      <c r="W128" s="279"/>
      <c r="X128" s="279"/>
      <c r="Y128" s="279"/>
      <c r="Z128" s="279"/>
      <c r="AA128" s="279"/>
      <c r="AB128" s="279"/>
      <c r="AC128" s="279"/>
      <c r="AD128" s="279"/>
      <c r="AE128" s="279"/>
      <c r="AF128" s="279"/>
      <c r="AG128" s="279"/>
      <c r="AH128" s="279"/>
      <c r="AI128" s="279"/>
      <c r="AJ128" s="363"/>
      <c r="AK128" s="279"/>
      <c r="AL128" s="156"/>
      <c r="AM128" s="218"/>
      <c r="AN128" s="218"/>
      <c r="AO128" s="218"/>
      <c r="AP128" s="218"/>
      <c r="AQ128" s="218"/>
      <c r="AR128" s="218"/>
      <c r="AS128" s="218"/>
      <c r="AT128" s="228"/>
      <c r="AU128" s="228"/>
      <c r="AV128" s="228"/>
      <c r="AW128" s="228"/>
      <c r="AX128" s="228"/>
      <c r="AY128" s="218"/>
      <c r="AZ128" s="218"/>
      <c r="BA128" s="218"/>
    </row>
    <row r="129" spans="1:54" ht="14.25" thickBot="1">
      <c r="A129" s="156"/>
      <c r="B129" s="364" t="s">
        <v>2058</v>
      </c>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684" t="str">
        <f>IF(AND('別紙様式3-2（４・５月）'!AE7="特定加算なし",'別紙様式3-3（６月以降分）'!AG5="旧特定加算相当なし"),"該当","")</f>
        <v>該当</v>
      </c>
      <c r="AJ129" s="685"/>
      <c r="AK129" s="686"/>
      <c r="AL129" s="156"/>
      <c r="AM129" s="218"/>
      <c r="AN129" s="218"/>
      <c r="AO129" s="218"/>
      <c r="AP129" s="218"/>
      <c r="AQ129" s="218"/>
      <c r="AR129" s="218"/>
      <c r="AS129" s="218"/>
      <c r="AT129" s="228"/>
      <c r="AU129" s="228"/>
      <c r="AV129" s="228"/>
      <c r="AW129" s="228"/>
      <c r="AX129" s="228"/>
      <c r="AY129" s="218"/>
      <c r="AZ129" s="218"/>
      <c r="BA129" s="218"/>
    </row>
    <row r="130" spans="1:54" ht="27" customHeight="1">
      <c r="A130" s="156"/>
      <c r="B130" s="365" t="s">
        <v>173</v>
      </c>
      <c r="C130" s="678" t="s">
        <v>2005</v>
      </c>
      <c r="D130" s="678"/>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156"/>
      <c r="AM130" s="218"/>
      <c r="AN130" s="218"/>
      <c r="AO130" s="218"/>
      <c r="AP130" s="218"/>
      <c r="AQ130" s="218"/>
      <c r="AR130" s="218"/>
      <c r="AS130" s="218"/>
      <c r="AT130" s="228"/>
      <c r="AU130" s="228"/>
      <c r="AV130" s="228"/>
      <c r="AW130" s="228"/>
      <c r="AX130" s="228"/>
      <c r="AY130" s="218"/>
      <c r="AZ130" s="218"/>
      <c r="BA130" s="218"/>
    </row>
    <row r="131" spans="1:54" ht="3.75" customHeight="1" thickBot="1">
      <c r="A131" s="156"/>
      <c r="B131" s="263"/>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156"/>
      <c r="AT131" s="168"/>
      <c r="AU131" s="168"/>
      <c r="AV131" s="168"/>
      <c r="AW131" s="168"/>
      <c r="AX131" s="168"/>
    </row>
    <row r="132" spans="1:54" ht="14.25" thickBot="1">
      <c r="A132" s="156"/>
      <c r="B132" s="364" t="s">
        <v>2059</v>
      </c>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684" t="str">
        <f>IF(OR('別紙様式3-2（４・５月）'!AE7="特定加算あり",'別紙様式3-3（６月以降分）'!AG5="旧特定加算相当あり"),"該当","")</f>
        <v/>
      </c>
      <c r="AJ132" s="685"/>
      <c r="AK132" s="686"/>
      <c r="AL132" s="156"/>
      <c r="AT132" s="168"/>
      <c r="AU132" s="168"/>
      <c r="AV132" s="168"/>
      <c r="AW132" s="168"/>
      <c r="AX132" s="168"/>
    </row>
    <row r="133" spans="1:54" ht="38.25" customHeight="1">
      <c r="A133" s="156"/>
      <c r="B133" s="263" t="s">
        <v>173</v>
      </c>
      <c r="C133" s="708" t="s">
        <v>2060</v>
      </c>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156"/>
      <c r="AT133" s="168"/>
      <c r="AU133" s="168"/>
      <c r="AV133" s="168"/>
      <c r="AW133" s="168"/>
      <c r="AX133" s="168"/>
    </row>
    <row r="134" spans="1:54" ht="7.5" customHeight="1" thickBot="1">
      <c r="A134" s="156"/>
      <c r="B134" s="366"/>
      <c r="C134" s="366"/>
      <c r="D134" s="366"/>
      <c r="E134" s="366"/>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67"/>
      <c r="AL134" s="368"/>
      <c r="AT134" s="168"/>
      <c r="AU134" s="168"/>
      <c r="AV134" s="168"/>
      <c r="AW134" s="168"/>
      <c r="AX134" s="168"/>
    </row>
    <row r="135" spans="1:54" ht="15" customHeight="1" thickBot="1">
      <c r="A135" s="156"/>
      <c r="B135" s="709" t="s">
        <v>85</v>
      </c>
      <c r="C135" s="710"/>
      <c r="D135" s="710"/>
      <c r="E135" s="711"/>
      <c r="F135" s="965" t="s">
        <v>54</v>
      </c>
      <c r="G135" s="966"/>
      <c r="H135" s="966"/>
      <c r="I135" s="966"/>
      <c r="J135" s="966"/>
      <c r="K135" s="966"/>
      <c r="L135" s="966"/>
      <c r="M135" s="966"/>
      <c r="N135" s="966"/>
      <c r="O135" s="966"/>
      <c r="P135" s="966"/>
      <c r="Q135" s="966"/>
      <c r="R135" s="966"/>
      <c r="S135" s="966"/>
      <c r="T135" s="966"/>
      <c r="U135" s="966"/>
      <c r="V135" s="966"/>
      <c r="W135" s="966"/>
      <c r="X135" s="966"/>
      <c r="Y135" s="966"/>
      <c r="Z135" s="966"/>
      <c r="AA135" s="966"/>
      <c r="AB135" s="966"/>
      <c r="AC135" s="966"/>
      <c r="AD135" s="966"/>
      <c r="AE135" s="966"/>
      <c r="AF135" s="966"/>
      <c r="AG135" s="966"/>
      <c r="AH135" s="966"/>
      <c r="AI135" s="966"/>
      <c r="AJ135" s="966"/>
      <c r="AK135" s="369" t="str">
        <f>IF(AI132="該当",IF(AND(COUNTIF(AM136:AM139,TRUE)&gt;=1,COUNTIF(AM140:AM143,TRUE)&gt;=1,COUNTIF(AM144:AM147,TRUE)&gt;=1,COUNTIF(AM148:AM151,TRUE)&gt;=1,COUNTIF(AM152:AM155,TRUE)&gt;=1,COUNTIF(AM156:AM159,TRUE)&gt;=1),"○","×"),IF(COUNTIF(AM136:AM159,TRUE)&gt;=1,"○","×"))</f>
        <v>×</v>
      </c>
      <c r="AL135" s="368"/>
      <c r="AM135" s="533" t="s">
        <v>2257</v>
      </c>
      <c r="AN135" s="610" t="s">
        <v>2256</v>
      </c>
      <c r="AO135" s="611"/>
      <c r="AP135" s="611"/>
      <c r="AQ135" s="611"/>
      <c r="AR135" s="611"/>
      <c r="AS135" s="611"/>
      <c r="AT135" s="611"/>
      <c r="AU135" s="611"/>
      <c r="AV135" s="611"/>
      <c r="AW135" s="611"/>
      <c r="AX135" s="611"/>
      <c r="AY135" s="611"/>
      <c r="AZ135" s="611"/>
      <c r="BA135" s="612"/>
      <c r="BB135" s="162"/>
    </row>
    <row r="136" spans="1:54" s="370" customFormat="1" ht="14.25" customHeight="1" thickBot="1">
      <c r="A136" s="368"/>
      <c r="B136" s="696" t="s">
        <v>55</v>
      </c>
      <c r="C136" s="649"/>
      <c r="D136" s="649"/>
      <c r="E136" s="697"/>
      <c r="F136" s="321"/>
      <c r="G136" s="967" t="s">
        <v>56</v>
      </c>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8"/>
      <c r="AL136" s="368"/>
      <c r="AM136" s="155" t="b">
        <v>0</v>
      </c>
      <c r="AN136" s="162"/>
      <c r="AO136" s="162"/>
      <c r="AP136" s="162"/>
      <c r="AQ136" s="162"/>
      <c r="AR136" s="162"/>
      <c r="AS136" s="162"/>
      <c r="AT136" s="162"/>
      <c r="AU136" s="162"/>
      <c r="AV136" s="162"/>
      <c r="AW136" s="162"/>
      <c r="AX136" s="162"/>
      <c r="AY136" s="162"/>
      <c r="AZ136" s="162"/>
      <c r="BA136" s="162"/>
      <c r="BB136" s="162"/>
    </row>
    <row r="137" spans="1:54" s="370" customFormat="1" ht="13.5" customHeight="1">
      <c r="A137" s="368"/>
      <c r="B137" s="698"/>
      <c r="C137" s="650"/>
      <c r="D137" s="650"/>
      <c r="E137" s="699"/>
      <c r="F137" s="371"/>
      <c r="G137" s="704" t="s">
        <v>57</v>
      </c>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704"/>
      <c r="AJ137" s="704"/>
      <c r="AK137" s="372"/>
      <c r="AL137" s="161"/>
      <c r="AM137" s="155" t="b">
        <v>0</v>
      </c>
      <c r="AN137" s="626" t="s">
        <v>2258</v>
      </c>
      <c r="AO137" s="627"/>
      <c r="AP137" s="627"/>
      <c r="AQ137" s="627"/>
      <c r="AR137" s="627"/>
      <c r="AS137" s="627"/>
      <c r="AT137" s="627"/>
      <c r="AU137" s="627"/>
      <c r="AV137" s="627"/>
      <c r="AW137" s="627"/>
      <c r="AX137" s="627"/>
      <c r="AY137" s="627"/>
      <c r="AZ137" s="627"/>
      <c r="BA137" s="628"/>
      <c r="BB137" s="162"/>
    </row>
    <row r="138" spans="1:54" s="370" customFormat="1" ht="13.5" customHeight="1" thickBot="1">
      <c r="A138" s="368"/>
      <c r="B138" s="698"/>
      <c r="C138" s="650"/>
      <c r="D138" s="650"/>
      <c r="E138" s="699"/>
      <c r="F138" s="371"/>
      <c r="G138" s="704" t="s">
        <v>58</v>
      </c>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704"/>
      <c r="AJ138" s="704"/>
      <c r="AK138" s="372"/>
      <c r="AL138" s="161"/>
      <c r="AM138" s="155" t="b">
        <v>0</v>
      </c>
      <c r="AN138" s="956"/>
      <c r="AO138" s="957"/>
      <c r="AP138" s="957"/>
      <c r="AQ138" s="957"/>
      <c r="AR138" s="957"/>
      <c r="AS138" s="957"/>
      <c r="AT138" s="957"/>
      <c r="AU138" s="957"/>
      <c r="AV138" s="957"/>
      <c r="AW138" s="957"/>
      <c r="AX138" s="957"/>
      <c r="AY138" s="957"/>
      <c r="AZ138" s="957"/>
      <c r="BA138" s="958"/>
      <c r="BB138" s="162"/>
    </row>
    <row r="139" spans="1:54" s="370" customFormat="1" ht="13.5" customHeight="1">
      <c r="A139" s="368"/>
      <c r="B139" s="700"/>
      <c r="C139" s="701"/>
      <c r="D139" s="701"/>
      <c r="E139" s="702"/>
      <c r="F139" s="323"/>
      <c r="G139" s="969" t="s">
        <v>59</v>
      </c>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c r="AK139" s="373"/>
      <c r="AL139" s="161"/>
      <c r="AM139" s="155" t="b">
        <v>0</v>
      </c>
      <c r="AN139" s="162"/>
      <c r="AO139" s="162"/>
      <c r="AP139" s="162"/>
      <c r="AQ139" s="162"/>
      <c r="AR139" s="162"/>
      <c r="AS139" s="162"/>
      <c r="AT139" s="162"/>
      <c r="AU139" s="162"/>
      <c r="AV139" s="162"/>
      <c r="AW139" s="162"/>
      <c r="AX139" s="162"/>
      <c r="AY139" s="162"/>
      <c r="AZ139" s="162"/>
      <c r="BA139" s="162"/>
      <c r="BB139" s="162"/>
    </row>
    <row r="140" spans="1:54" s="370" customFormat="1" ht="24.75" customHeight="1" thickBot="1">
      <c r="A140" s="368"/>
      <c r="B140" s="696" t="s">
        <v>60</v>
      </c>
      <c r="C140" s="649"/>
      <c r="D140" s="649"/>
      <c r="E140" s="697"/>
      <c r="F140" s="374"/>
      <c r="G140" s="712" t="s">
        <v>61</v>
      </c>
      <c r="H140" s="712"/>
      <c r="I140" s="712"/>
      <c r="J140" s="712"/>
      <c r="K140" s="712"/>
      <c r="L140" s="712"/>
      <c r="M140" s="712"/>
      <c r="N140" s="712"/>
      <c r="O140" s="712"/>
      <c r="P140" s="712"/>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4"/>
      <c r="AL140" s="161"/>
      <c r="AM140" s="155" t="b">
        <v>0</v>
      </c>
      <c r="AN140" s="162"/>
      <c r="AO140" s="162"/>
      <c r="AP140" s="162"/>
      <c r="AQ140" s="162"/>
      <c r="AR140" s="162"/>
      <c r="AS140" s="162"/>
      <c r="AT140" s="162"/>
      <c r="AU140" s="162"/>
      <c r="AV140" s="162"/>
      <c r="AW140" s="162"/>
      <c r="AX140" s="162"/>
      <c r="AY140" s="162"/>
      <c r="AZ140" s="162"/>
      <c r="BA140" s="162"/>
      <c r="BB140" s="162"/>
    </row>
    <row r="141" spans="1:54" s="162" customFormat="1" ht="13.5" customHeight="1">
      <c r="A141" s="161"/>
      <c r="B141" s="698"/>
      <c r="C141" s="650"/>
      <c r="D141" s="650"/>
      <c r="E141" s="699"/>
      <c r="F141" s="371"/>
      <c r="G141" s="704" t="s">
        <v>62</v>
      </c>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704"/>
      <c r="AJ141" s="704"/>
      <c r="AK141" s="375"/>
      <c r="AL141" s="161"/>
      <c r="AM141" s="155" t="b">
        <v>0</v>
      </c>
      <c r="AN141" s="626" t="s">
        <v>2258</v>
      </c>
      <c r="AO141" s="627"/>
      <c r="AP141" s="627"/>
      <c r="AQ141" s="627"/>
      <c r="AR141" s="627"/>
      <c r="AS141" s="627"/>
      <c r="AT141" s="627"/>
      <c r="AU141" s="627"/>
      <c r="AV141" s="627"/>
      <c r="AW141" s="627"/>
      <c r="AX141" s="627"/>
      <c r="AY141" s="627"/>
      <c r="AZ141" s="627"/>
      <c r="BA141" s="628"/>
    </row>
    <row r="142" spans="1:54" s="162" customFormat="1" ht="13.5" customHeight="1" thickBot="1">
      <c r="A142" s="161"/>
      <c r="B142" s="698"/>
      <c r="C142" s="650"/>
      <c r="D142" s="650"/>
      <c r="E142" s="699"/>
      <c r="F142" s="371"/>
      <c r="G142" s="704" t="s">
        <v>63</v>
      </c>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704"/>
      <c r="AJ142" s="704"/>
      <c r="AK142" s="372"/>
      <c r="AL142" s="161"/>
      <c r="AM142" s="155" t="b">
        <v>0</v>
      </c>
      <c r="AN142" s="956"/>
      <c r="AO142" s="957"/>
      <c r="AP142" s="957"/>
      <c r="AQ142" s="957"/>
      <c r="AR142" s="957"/>
      <c r="AS142" s="957"/>
      <c r="AT142" s="957"/>
      <c r="AU142" s="957"/>
      <c r="AV142" s="957"/>
      <c r="AW142" s="957"/>
      <c r="AX142" s="957"/>
      <c r="AY142" s="957"/>
      <c r="AZ142" s="957"/>
      <c r="BA142" s="958"/>
    </row>
    <row r="143" spans="1:54" s="162" customFormat="1" ht="15.75" customHeight="1">
      <c r="A143" s="161"/>
      <c r="B143" s="700"/>
      <c r="C143" s="701"/>
      <c r="D143" s="701"/>
      <c r="E143" s="702"/>
      <c r="F143" s="376"/>
      <c r="G143" s="703" t="s">
        <v>64</v>
      </c>
      <c r="H143" s="703"/>
      <c r="I143" s="703"/>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c r="AI143" s="703"/>
      <c r="AJ143" s="703"/>
      <c r="AK143" s="742"/>
      <c r="AL143" s="161"/>
      <c r="AM143" s="155" t="b">
        <v>0</v>
      </c>
    </row>
    <row r="144" spans="1:54" s="162" customFormat="1" ht="13.5" customHeight="1" thickBot="1">
      <c r="A144" s="161"/>
      <c r="B144" s="696" t="s">
        <v>65</v>
      </c>
      <c r="C144" s="649"/>
      <c r="D144" s="649"/>
      <c r="E144" s="697"/>
      <c r="F144" s="377"/>
      <c r="G144" s="695" t="s">
        <v>66</v>
      </c>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375"/>
      <c r="AL144" s="161"/>
      <c r="AM144" s="155" t="b">
        <v>0</v>
      </c>
    </row>
    <row r="145" spans="1:54" s="162" customFormat="1" ht="22.5" customHeight="1">
      <c r="A145" s="161"/>
      <c r="B145" s="698"/>
      <c r="C145" s="650"/>
      <c r="D145" s="650"/>
      <c r="E145" s="699"/>
      <c r="F145" s="371"/>
      <c r="G145" s="694" t="s">
        <v>67</v>
      </c>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743"/>
      <c r="AL145" s="161"/>
      <c r="AM145" s="155" t="b">
        <v>0</v>
      </c>
      <c r="AN145" s="626" t="s">
        <v>2258</v>
      </c>
      <c r="AO145" s="627"/>
      <c r="AP145" s="627"/>
      <c r="AQ145" s="627"/>
      <c r="AR145" s="627"/>
      <c r="AS145" s="627"/>
      <c r="AT145" s="627"/>
      <c r="AU145" s="627"/>
      <c r="AV145" s="627"/>
      <c r="AW145" s="627"/>
      <c r="AX145" s="627"/>
      <c r="AY145" s="627"/>
      <c r="AZ145" s="627"/>
      <c r="BA145" s="628"/>
    </row>
    <row r="146" spans="1:54" s="162" customFormat="1" ht="13.5" customHeight="1" thickBot="1">
      <c r="A146" s="161"/>
      <c r="B146" s="698"/>
      <c r="C146" s="650"/>
      <c r="D146" s="650"/>
      <c r="E146" s="699"/>
      <c r="F146" s="371"/>
      <c r="G146" s="704" t="s">
        <v>68</v>
      </c>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372"/>
      <c r="AL146" s="161"/>
      <c r="AM146" s="155" t="b">
        <v>0</v>
      </c>
      <c r="AN146" s="956"/>
      <c r="AO146" s="957"/>
      <c r="AP146" s="957"/>
      <c r="AQ146" s="957"/>
      <c r="AR146" s="957"/>
      <c r="AS146" s="957"/>
      <c r="AT146" s="957"/>
      <c r="AU146" s="957"/>
      <c r="AV146" s="957"/>
      <c r="AW146" s="957"/>
      <c r="AX146" s="957"/>
      <c r="AY146" s="957"/>
      <c r="AZ146" s="957"/>
      <c r="BA146" s="958"/>
    </row>
    <row r="147" spans="1:54" s="162" customFormat="1" ht="13.5" customHeight="1">
      <c r="A147" s="161"/>
      <c r="B147" s="700"/>
      <c r="C147" s="701"/>
      <c r="D147" s="701"/>
      <c r="E147" s="702"/>
      <c r="F147" s="323" t="b">
        <v>0</v>
      </c>
      <c r="G147" s="703" t="s">
        <v>69</v>
      </c>
      <c r="H147" s="703"/>
      <c r="I147" s="703"/>
      <c r="J147" s="703" t="b">
        <v>0</v>
      </c>
      <c r="K147" s="703"/>
      <c r="L147" s="703"/>
      <c r="M147" s="703"/>
      <c r="N147" s="703"/>
      <c r="O147" s="703"/>
      <c r="P147" s="703" t="b">
        <v>1</v>
      </c>
      <c r="Q147" s="703"/>
      <c r="R147" s="703"/>
      <c r="S147" s="703"/>
      <c r="T147" s="703"/>
      <c r="U147" s="703"/>
      <c r="V147" s="703"/>
      <c r="W147" s="703"/>
      <c r="X147" s="703"/>
      <c r="Y147" s="703"/>
      <c r="Z147" s="703"/>
      <c r="AA147" s="703"/>
      <c r="AB147" s="703"/>
      <c r="AC147" s="703"/>
      <c r="AD147" s="703"/>
      <c r="AE147" s="703"/>
      <c r="AF147" s="703"/>
      <c r="AG147" s="703"/>
      <c r="AH147" s="703"/>
      <c r="AI147" s="703"/>
      <c r="AJ147" s="703"/>
      <c r="AK147" s="378"/>
      <c r="AL147" s="161"/>
      <c r="AM147" s="155" t="b">
        <v>0</v>
      </c>
    </row>
    <row r="148" spans="1:54" s="162" customFormat="1" ht="22.5" customHeight="1" thickBot="1">
      <c r="A148" s="161"/>
      <c r="B148" s="696" t="s">
        <v>70</v>
      </c>
      <c r="C148" s="649"/>
      <c r="D148" s="649"/>
      <c r="E148" s="697"/>
      <c r="F148" s="374"/>
      <c r="G148" s="712" t="s">
        <v>71</v>
      </c>
      <c r="H148" s="712"/>
      <c r="I148" s="712"/>
      <c r="J148" s="712"/>
      <c r="K148" s="712"/>
      <c r="L148" s="712"/>
      <c r="M148" s="712"/>
      <c r="N148" s="712"/>
      <c r="O148" s="712"/>
      <c r="P148" s="712"/>
      <c r="Q148" s="712"/>
      <c r="R148" s="712"/>
      <c r="S148" s="712"/>
      <c r="T148" s="712"/>
      <c r="U148" s="712"/>
      <c r="V148" s="712"/>
      <c r="W148" s="712"/>
      <c r="X148" s="712"/>
      <c r="Y148" s="712"/>
      <c r="Z148" s="712"/>
      <c r="AA148" s="712"/>
      <c r="AB148" s="712"/>
      <c r="AC148" s="712"/>
      <c r="AD148" s="712"/>
      <c r="AE148" s="712"/>
      <c r="AF148" s="712"/>
      <c r="AG148" s="712"/>
      <c r="AH148" s="712"/>
      <c r="AI148" s="712"/>
      <c r="AJ148" s="712"/>
      <c r="AK148" s="714"/>
      <c r="AL148" s="161"/>
      <c r="AM148" s="155" t="b">
        <v>0</v>
      </c>
    </row>
    <row r="149" spans="1:54" s="162" customFormat="1" ht="15" customHeight="1">
      <c r="A149" s="161"/>
      <c r="B149" s="698"/>
      <c r="C149" s="650"/>
      <c r="D149" s="650"/>
      <c r="E149" s="699"/>
      <c r="F149" s="371"/>
      <c r="G149" s="694" t="s">
        <v>72</v>
      </c>
      <c r="H149" s="694"/>
      <c r="I149" s="694"/>
      <c r="J149" s="694"/>
      <c r="K149" s="694"/>
      <c r="L149" s="694"/>
      <c r="M149" s="694"/>
      <c r="N149" s="694"/>
      <c r="O149" s="694"/>
      <c r="P149" s="694"/>
      <c r="Q149" s="694"/>
      <c r="R149" s="694"/>
      <c r="S149" s="694"/>
      <c r="T149" s="694"/>
      <c r="U149" s="694"/>
      <c r="V149" s="694"/>
      <c r="W149" s="694"/>
      <c r="X149" s="694"/>
      <c r="Y149" s="694"/>
      <c r="Z149" s="694"/>
      <c r="AA149" s="694"/>
      <c r="AB149" s="694"/>
      <c r="AC149" s="694"/>
      <c r="AD149" s="694"/>
      <c r="AE149" s="694"/>
      <c r="AF149" s="694"/>
      <c r="AG149" s="694"/>
      <c r="AH149" s="694"/>
      <c r="AI149" s="694"/>
      <c r="AJ149" s="694"/>
      <c r="AK149" s="379"/>
      <c r="AL149" s="156"/>
      <c r="AM149" s="155" t="b">
        <v>0</v>
      </c>
      <c r="AN149" s="626" t="s">
        <v>2258</v>
      </c>
      <c r="AO149" s="627"/>
      <c r="AP149" s="627"/>
      <c r="AQ149" s="627"/>
      <c r="AR149" s="627"/>
      <c r="AS149" s="627"/>
      <c r="AT149" s="627"/>
      <c r="AU149" s="627"/>
      <c r="AV149" s="627"/>
      <c r="AW149" s="627"/>
      <c r="AX149" s="627"/>
      <c r="AY149" s="627"/>
      <c r="AZ149" s="627"/>
      <c r="BA149" s="628"/>
    </row>
    <row r="150" spans="1:54" s="162" customFormat="1" ht="13.5" customHeight="1" thickBot="1">
      <c r="A150" s="161"/>
      <c r="B150" s="698"/>
      <c r="C150" s="650"/>
      <c r="D150" s="650"/>
      <c r="E150" s="699"/>
      <c r="F150" s="371"/>
      <c r="G150" s="694" t="s">
        <v>73</v>
      </c>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380"/>
      <c r="AL150" s="161"/>
      <c r="AM150" s="155" t="b">
        <v>0</v>
      </c>
      <c r="AN150" s="956"/>
      <c r="AO150" s="957"/>
      <c r="AP150" s="957"/>
      <c r="AQ150" s="957"/>
      <c r="AR150" s="957"/>
      <c r="AS150" s="957"/>
      <c r="AT150" s="957"/>
      <c r="AU150" s="957"/>
      <c r="AV150" s="957"/>
      <c r="AW150" s="957"/>
      <c r="AX150" s="957"/>
      <c r="AY150" s="957"/>
      <c r="AZ150" s="957"/>
      <c r="BA150" s="958"/>
    </row>
    <row r="151" spans="1:54" s="162" customFormat="1" ht="15.75" customHeight="1">
      <c r="A151" s="161"/>
      <c r="B151" s="700"/>
      <c r="C151" s="701"/>
      <c r="D151" s="701"/>
      <c r="E151" s="702"/>
      <c r="F151" s="376"/>
      <c r="G151" s="703" t="s">
        <v>74</v>
      </c>
      <c r="H151" s="703"/>
      <c r="I151" s="703"/>
      <c r="J151" s="703"/>
      <c r="K151" s="703"/>
      <c r="L151" s="703"/>
      <c r="M151" s="703"/>
      <c r="N151" s="703"/>
      <c r="O151" s="703"/>
      <c r="P151" s="703"/>
      <c r="Q151" s="703"/>
      <c r="R151" s="703"/>
      <c r="S151" s="703"/>
      <c r="T151" s="703"/>
      <c r="U151" s="703"/>
      <c r="V151" s="703"/>
      <c r="W151" s="703"/>
      <c r="X151" s="703"/>
      <c r="Y151" s="703"/>
      <c r="Z151" s="703"/>
      <c r="AA151" s="703"/>
      <c r="AB151" s="703"/>
      <c r="AC151" s="703"/>
      <c r="AD151" s="703"/>
      <c r="AE151" s="703"/>
      <c r="AF151" s="703"/>
      <c r="AG151" s="703"/>
      <c r="AH151" s="703"/>
      <c r="AI151" s="703"/>
      <c r="AJ151" s="703"/>
      <c r="AK151" s="742"/>
      <c r="AL151" s="161"/>
      <c r="AM151" s="155" t="b">
        <v>0</v>
      </c>
    </row>
    <row r="152" spans="1:54" s="162" customFormat="1" ht="13.5" customHeight="1" thickBot="1">
      <c r="A152" s="161"/>
      <c r="B152" s="696" t="s">
        <v>75</v>
      </c>
      <c r="C152" s="649"/>
      <c r="D152" s="649"/>
      <c r="E152" s="697"/>
      <c r="F152" s="377"/>
      <c r="G152" s="712" t="s">
        <v>76</v>
      </c>
      <c r="H152" s="712"/>
      <c r="I152" s="712"/>
      <c r="J152" s="712"/>
      <c r="K152" s="712"/>
      <c r="L152" s="712"/>
      <c r="M152" s="712"/>
      <c r="N152" s="712"/>
      <c r="O152" s="712"/>
      <c r="P152" s="712"/>
      <c r="Q152" s="712"/>
      <c r="R152" s="712"/>
      <c r="S152" s="712"/>
      <c r="T152" s="712"/>
      <c r="U152" s="712"/>
      <c r="V152" s="712"/>
      <c r="W152" s="712"/>
      <c r="X152" s="712"/>
      <c r="Y152" s="712"/>
      <c r="Z152" s="712"/>
      <c r="AA152" s="712"/>
      <c r="AB152" s="712"/>
      <c r="AC152" s="712"/>
      <c r="AD152" s="712"/>
      <c r="AE152" s="712"/>
      <c r="AF152" s="712"/>
      <c r="AG152" s="712"/>
      <c r="AH152" s="712"/>
      <c r="AI152" s="712"/>
      <c r="AJ152" s="712"/>
      <c r="AK152" s="375"/>
      <c r="AL152" s="161"/>
      <c r="AM152" s="155" t="b">
        <v>0</v>
      </c>
    </row>
    <row r="153" spans="1:54" s="162" customFormat="1" ht="21" customHeight="1">
      <c r="A153" s="161"/>
      <c r="B153" s="698"/>
      <c r="C153" s="650"/>
      <c r="D153" s="650"/>
      <c r="E153" s="699"/>
      <c r="F153" s="371"/>
      <c r="G153" s="694" t="s">
        <v>77</v>
      </c>
      <c r="H153" s="694"/>
      <c r="I153" s="694"/>
      <c r="J153" s="694"/>
      <c r="K153" s="694"/>
      <c r="L153" s="694"/>
      <c r="M153" s="694"/>
      <c r="N153" s="694"/>
      <c r="O153" s="694"/>
      <c r="P153" s="694"/>
      <c r="Q153" s="694"/>
      <c r="R153" s="694"/>
      <c r="S153" s="694"/>
      <c r="T153" s="694"/>
      <c r="U153" s="694"/>
      <c r="V153" s="694"/>
      <c r="W153" s="694"/>
      <c r="X153" s="694"/>
      <c r="Y153" s="694"/>
      <c r="Z153" s="694"/>
      <c r="AA153" s="694"/>
      <c r="AB153" s="694"/>
      <c r="AC153" s="694"/>
      <c r="AD153" s="694"/>
      <c r="AE153" s="694"/>
      <c r="AF153" s="694"/>
      <c r="AG153" s="694"/>
      <c r="AH153" s="694"/>
      <c r="AI153" s="694"/>
      <c r="AJ153" s="694"/>
      <c r="AK153" s="743"/>
      <c r="AL153" s="161"/>
      <c r="AM153" s="155" t="b">
        <v>0</v>
      </c>
      <c r="AN153" s="626" t="s">
        <v>2258</v>
      </c>
      <c r="AO153" s="627"/>
      <c r="AP153" s="627"/>
      <c r="AQ153" s="627"/>
      <c r="AR153" s="627"/>
      <c r="AS153" s="627"/>
      <c r="AT153" s="627"/>
      <c r="AU153" s="627"/>
      <c r="AV153" s="627"/>
      <c r="AW153" s="627"/>
      <c r="AX153" s="627"/>
      <c r="AY153" s="627"/>
      <c r="AZ153" s="627"/>
      <c r="BA153" s="628"/>
    </row>
    <row r="154" spans="1:54" s="162" customFormat="1" ht="13.5" customHeight="1" thickBot="1">
      <c r="A154" s="161"/>
      <c r="B154" s="698"/>
      <c r="C154" s="650"/>
      <c r="D154" s="650"/>
      <c r="E154" s="699"/>
      <c r="F154" s="371"/>
      <c r="G154" s="694" t="s">
        <v>78</v>
      </c>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372"/>
      <c r="AL154" s="161"/>
      <c r="AM154" s="155" t="b">
        <v>0</v>
      </c>
      <c r="AN154" s="956"/>
      <c r="AO154" s="957"/>
      <c r="AP154" s="957"/>
      <c r="AQ154" s="957"/>
      <c r="AR154" s="957"/>
      <c r="AS154" s="957"/>
      <c r="AT154" s="957"/>
      <c r="AU154" s="957"/>
      <c r="AV154" s="957"/>
      <c r="AW154" s="957"/>
      <c r="AX154" s="957"/>
      <c r="AY154" s="957"/>
      <c r="AZ154" s="957"/>
      <c r="BA154" s="958"/>
    </row>
    <row r="155" spans="1:54" s="162" customFormat="1" ht="13.5" customHeight="1">
      <c r="A155" s="161"/>
      <c r="B155" s="700"/>
      <c r="C155" s="701"/>
      <c r="D155" s="701"/>
      <c r="E155" s="702"/>
      <c r="F155" s="376"/>
      <c r="G155" s="703" t="s">
        <v>79</v>
      </c>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3"/>
      <c r="AJ155" s="703"/>
      <c r="AK155" s="381"/>
      <c r="AL155" s="161"/>
      <c r="AM155" s="155" t="b">
        <v>0</v>
      </c>
    </row>
    <row r="156" spans="1:54" s="162" customFormat="1" ht="13.5" customHeight="1" thickBot="1">
      <c r="A156" s="161"/>
      <c r="B156" s="696" t="s">
        <v>80</v>
      </c>
      <c r="C156" s="649"/>
      <c r="D156" s="649"/>
      <c r="E156" s="697"/>
      <c r="F156" s="377"/>
      <c r="G156" s="712" t="s">
        <v>81</v>
      </c>
      <c r="H156" s="712"/>
      <c r="I156" s="712"/>
      <c r="J156" s="712"/>
      <c r="K156" s="712"/>
      <c r="L156" s="712"/>
      <c r="M156" s="712"/>
      <c r="N156" s="712"/>
      <c r="O156" s="712"/>
      <c r="P156" s="712"/>
      <c r="Q156" s="712"/>
      <c r="R156" s="712"/>
      <c r="S156" s="712"/>
      <c r="T156" s="712"/>
      <c r="U156" s="712"/>
      <c r="V156" s="712"/>
      <c r="W156" s="712"/>
      <c r="X156" s="712"/>
      <c r="Y156" s="712"/>
      <c r="Z156" s="712"/>
      <c r="AA156" s="712"/>
      <c r="AB156" s="712"/>
      <c r="AC156" s="712"/>
      <c r="AD156" s="712"/>
      <c r="AE156" s="712"/>
      <c r="AF156" s="712"/>
      <c r="AG156" s="712"/>
      <c r="AH156" s="712"/>
      <c r="AI156" s="712"/>
      <c r="AJ156" s="712"/>
      <c r="AK156" s="714"/>
      <c r="AL156" s="161"/>
      <c r="AM156" s="155" t="b">
        <v>0</v>
      </c>
      <c r="AN156" s="158"/>
      <c r="AO156" s="158"/>
    </row>
    <row r="157" spans="1:54" s="162" customFormat="1" ht="13.5" customHeight="1">
      <c r="A157" s="161"/>
      <c r="B157" s="698"/>
      <c r="C157" s="650"/>
      <c r="D157" s="650"/>
      <c r="E157" s="699"/>
      <c r="F157" s="371"/>
      <c r="G157" s="694" t="s">
        <v>82</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372"/>
      <c r="AL157" s="161"/>
      <c r="AM157" s="155" t="b">
        <v>0</v>
      </c>
      <c r="AN157" s="626" t="s">
        <v>2258</v>
      </c>
      <c r="AO157" s="627"/>
      <c r="AP157" s="627"/>
      <c r="AQ157" s="627"/>
      <c r="AR157" s="627"/>
      <c r="AS157" s="627"/>
      <c r="AT157" s="627"/>
      <c r="AU157" s="627"/>
      <c r="AV157" s="627"/>
      <c r="AW157" s="627"/>
      <c r="AX157" s="627"/>
      <c r="AY157" s="627"/>
      <c r="AZ157" s="627"/>
      <c r="BA157" s="628"/>
      <c r="BB157" s="158"/>
    </row>
    <row r="158" spans="1:54" s="162" customFormat="1" ht="13.5" customHeight="1" thickBot="1">
      <c r="A158" s="161"/>
      <c r="B158" s="698"/>
      <c r="C158" s="650"/>
      <c r="D158" s="650"/>
      <c r="E158" s="699"/>
      <c r="F158" s="371"/>
      <c r="G158" s="694" t="s">
        <v>83</v>
      </c>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4"/>
      <c r="AK158" s="372"/>
      <c r="AL158" s="161"/>
      <c r="AM158" s="155" t="b">
        <v>0</v>
      </c>
      <c r="AN158" s="956"/>
      <c r="AO158" s="957"/>
      <c r="AP158" s="957"/>
      <c r="AQ158" s="957"/>
      <c r="AR158" s="957"/>
      <c r="AS158" s="957"/>
      <c r="AT158" s="957"/>
      <c r="AU158" s="957"/>
      <c r="AV158" s="957"/>
      <c r="AW158" s="957"/>
      <c r="AX158" s="957"/>
      <c r="AY158" s="957"/>
      <c r="AZ158" s="957"/>
      <c r="BA158" s="958"/>
      <c r="BB158" s="158"/>
    </row>
    <row r="159" spans="1:54" s="162" customFormat="1" ht="13.5" customHeight="1" thickBot="1">
      <c r="A159" s="161"/>
      <c r="B159" s="700"/>
      <c r="C159" s="701"/>
      <c r="D159" s="701"/>
      <c r="E159" s="702"/>
      <c r="F159" s="325"/>
      <c r="G159" s="713" t="s">
        <v>84</v>
      </c>
      <c r="H159" s="713"/>
      <c r="I159" s="713"/>
      <c r="J159" s="713"/>
      <c r="K159" s="713"/>
      <c r="L159" s="713"/>
      <c r="M159" s="713"/>
      <c r="N159" s="713"/>
      <c r="O159" s="713"/>
      <c r="P159" s="713"/>
      <c r="Q159" s="713"/>
      <c r="R159" s="713"/>
      <c r="S159" s="713"/>
      <c r="T159" s="713"/>
      <c r="U159" s="713"/>
      <c r="V159" s="713"/>
      <c r="W159" s="713"/>
      <c r="X159" s="713"/>
      <c r="Y159" s="713"/>
      <c r="Z159" s="713"/>
      <c r="AA159" s="713"/>
      <c r="AB159" s="713"/>
      <c r="AC159" s="713"/>
      <c r="AD159" s="713"/>
      <c r="AE159" s="713"/>
      <c r="AF159" s="713"/>
      <c r="AG159" s="713"/>
      <c r="AH159" s="713"/>
      <c r="AI159" s="713"/>
      <c r="AJ159" s="713"/>
      <c r="AK159" s="382"/>
      <c r="AL159" s="161"/>
      <c r="AM159" s="155" t="b">
        <v>0</v>
      </c>
      <c r="AN159" s="158"/>
      <c r="AO159" s="158"/>
      <c r="AP159" s="158"/>
      <c r="AQ159" s="158"/>
      <c r="AR159" s="158"/>
      <c r="AS159" s="158"/>
      <c r="AT159" s="158"/>
      <c r="AU159" s="158"/>
      <c r="AV159" s="158"/>
      <c r="AW159" s="158"/>
      <c r="AX159" s="158"/>
      <c r="AY159" s="158"/>
      <c r="AZ159" s="158"/>
      <c r="BA159" s="158"/>
      <c r="BB159" s="158"/>
    </row>
    <row r="160" spans="1:54" ht="9.75" customHeight="1">
      <c r="A160" s="156"/>
      <c r="B160" s="383"/>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6"/>
      <c r="AL160" s="156"/>
      <c r="AT160" s="168"/>
      <c r="AU160" s="168"/>
      <c r="AV160" s="168"/>
      <c r="AW160" s="168"/>
      <c r="AX160" s="168"/>
    </row>
    <row r="161" spans="1:53" ht="18.75" customHeight="1">
      <c r="A161" s="156"/>
      <c r="B161" s="384" t="s">
        <v>2259</v>
      </c>
      <c r="C161" s="385"/>
      <c r="D161" s="385"/>
      <c r="E161" s="385"/>
      <c r="F161" s="385"/>
      <c r="G161" s="385"/>
      <c r="H161" s="385"/>
      <c r="I161" s="385"/>
      <c r="J161" s="385"/>
      <c r="K161" s="385"/>
      <c r="L161" s="385"/>
      <c r="M161" s="385"/>
      <c r="N161" s="385"/>
      <c r="O161" s="385"/>
      <c r="P161" s="385"/>
      <c r="Q161" s="385"/>
      <c r="R161" s="386"/>
      <c r="S161" s="386"/>
      <c r="T161" s="386"/>
      <c r="U161" s="386"/>
      <c r="V161" s="386"/>
      <c r="W161" s="386"/>
      <c r="X161" s="386"/>
      <c r="Y161" s="386"/>
      <c r="Z161" s="386"/>
      <c r="AA161" s="386"/>
      <c r="AB161" s="386"/>
      <c r="AC161" s="386"/>
      <c r="AD161" s="386"/>
      <c r="AE161" s="386"/>
      <c r="AF161" s="386"/>
      <c r="AG161" s="386"/>
      <c r="AH161" s="386"/>
      <c r="AI161" s="386"/>
      <c r="AJ161" s="387"/>
      <c r="AK161" s="207"/>
      <c r="AL161" s="156"/>
      <c r="AM161" s="388"/>
      <c r="AY161" s="168"/>
    </row>
    <row r="162" spans="1:53" s="162" customFormat="1" ht="63.75" customHeight="1">
      <c r="A162" s="161"/>
      <c r="B162" s="721"/>
      <c r="C162" s="722"/>
      <c r="D162" s="722"/>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2"/>
      <c r="AH162" s="722"/>
      <c r="AI162" s="722"/>
      <c r="AJ162" s="722"/>
      <c r="AK162" s="723"/>
      <c r="AL162" s="389"/>
      <c r="AM162" s="390"/>
      <c r="AN162" s="391"/>
      <c r="AO162" s="391"/>
      <c r="AP162" s="391"/>
      <c r="AQ162" s="391"/>
      <c r="AR162" s="391"/>
      <c r="AS162" s="391"/>
      <c r="AT162" s="391"/>
      <c r="AU162" s="391"/>
      <c r="AV162" s="391"/>
      <c r="AW162" s="391"/>
      <c r="AX162" s="391"/>
      <c r="AY162" s="391"/>
      <c r="AZ162" s="391"/>
      <c r="BA162" s="391"/>
    </row>
    <row r="163" spans="1:53" s="162" customFormat="1" ht="7.5" customHeight="1">
      <c r="A163" s="161"/>
      <c r="B163" s="176"/>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161"/>
      <c r="AM163" s="390"/>
      <c r="AN163" s="391"/>
      <c r="AO163" s="391"/>
      <c r="AP163" s="391"/>
      <c r="AQ163" s="391"/>
      <c r="AR163" s="391"/>
      <c r="AS163" s="391"/>
      <c r="AT163" s="391"/>
      <c r="AU163" s="391"/>
      <c r="AV163" s="391"/>
      <c r="AW163" s="391"/>
      <c r="AX163" s="391"/>
      <c r="AY163" s="391"/>
      <c r="AZ163" s="391"/>
      <c r="BA163" s="391"/>
    </row>
    <row r="164" spans="1:53" s="162" customFormat="1" ht="12">
      <c r="A164" s="161"/>
      <c r="B164" s="392" t="s">
        <v>20</v>
      </c>
      <c r="C164" s="261" t="s">
        <v>23</v>
      </c>
      <c r="D164" s="176"/>
      <c r="E164" s="264"/>
      <c r="F164" s="176"/>
      <c r="G164" s="176"/>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c r="AG164" s="264"/>
      <c r="AH164" s="264"/>
      <c r="AI164" s="264"/>
      <c r="AJ164" s="264"/>
      <c r="AK164" s="177"/>
      <c r="AL164" s="161"/>
      <c r="AN164" s="219"/>
      <c r="AO164" s="219"/>
      <c r="AP164" s="219"/>
      <c r="AQ164" s="219"/>
      <c r="AR164" s="219"/>
      <c r="AS164" s="219"/>
      <c r="AT164" s="220"/>
      <c r="AU164" s="220"/>
      <c r="AV164" s="220"/>
      <c r="AW164" s="220"/>
      <c r="AX164" s="220"/>
      <c r="AY164" s="219"/>
      <c r="AZ164" s="219"/>
      <c r="BA164" s="219"/>
    </row>
    <row r="165" spans="1:53" ht="22.5" customHeight="1" thickBot="1">
      <c r="A165" s="156"/>
      <c r="B165" s="263" t="s">
        <v>20</v>
      </c>
      <c r="C165" s="678" t="s">
        <v>2260</v>
      </c>
      <c r="D165" s="678"/>
      <c r="E165" s="678"/>
      <c r="F165" s="678"/>
      <c r="G165" s="678"/>
      <c r="H165" s="678"/>
      <c r="I165" s="678"/>
      <c r="J165" s="678"/>
      <c r="K165" s="678"/>
      <c r="L165" s="678"/>
      <c r="M165" s="678"/>
      <c r="N165" s="678"/>
      <c r="O165" s="678"/>
      <c r="P165" s="678"/>
      <c r="Q165" s="678"/>
      <c r="R165" s="678"/>
      <c r="S165" s="678"/>
      <c r="T165" s="678"/>
      <c r="U165" s="678"/>
      <c r="V165" s="678"/>
      <c r="W165" s="678"/>
      <c r="X165" s="678"/>
      <c r="Y165" s="678"/>
      <c r="Z165" s="678"/>
      <c r="AA165" s="678"/>
      <c r="AB165" s="678"/>
      <c r="AC165" s="678"/>
      <c r="AD165" s="678"/>
      <c r="AE165" s="678"/>
      <c r="AF165" s="678"/>
      <c r="AG165" s="678"/>
      <c r="AH165" s="678"/>
      <c r="AI165" s="678"/>
      <c r="AJ165" s="678"/>
      <c r="AK165" s="678"/>
      <c r="AL165" s="156"/>
      <c r="AN165" s="218"/>
      <c r="AO165" s="218"/>
      <c r="AP165" s="218"/>
      <c r="AQ165" s="218"/>
      <c r="AR165" s="218"/>
      <c r="AS165" s="218"/>
      <c r="AT165" s="228"/>
      <c r="AU165" s="228"/>
      <c r="AV165" s="228"/>
      <c r="AW165" s="228"/>
      <c r="AX165" s="228"/>
      <c r="AY165" s="218"/>
      <c r="AZ165" s="218"/>
      <c r="BA165" s="218"/>
    </row>
    <row r="166" spans="1:53" s="162" customFormat="1" ht="15.75" customHeight="1" thickBot="1">
      <c r="A166" s="161"/>
      <c r="B166" s="176"/>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7" t="str">
        <f>IF(COUNTA(E170,H170,K170,T171,AA171)=5,"○","×")</f>
        <v>×</v>
      </c>
      <c r="AL166" s="161"/>
      <c r="AM166" s="390"/>
      <c r="AN166" s="391"/>
      <c r="AO166" s="391"/>
      <c r="AP166" s="391"/>
      <c r="AQ166" s="391"/>
      <c r="AR166" s="391"/>
      <c r="AS166" s="391"/>
      <c r="AT166" s="391"/>
      <c r="AU166" s="391"/>
      <c r="AV166" s="391"/>
      <c r="AW166" s="391"/>
      <c r="AX166" s="391"/>
      <c r="AY166" s="391"/>
      <c r="AZ166" s="391"/>
      <c r="BA166" s="391"/>
    </row>
    <row r="167" spans="1:53" ht="5.25" customHeight="1">
      <c r="A167" s="156"/>
      <c r="B167" s="393"/>
      <c r="C167" s="394"/>
      <c r="D167" s="394"/>
      <c r="E167" s="394"/>
      <c r="F167" s="394"/>
      <c r="G167" s="394"/>
      <c r="H167" s="394"/>
      <c r="I167" s="394"/>
      <c r="J167" s="394"/>
      <c r="K167" s="394"/>
      <c r="L167" s="394"/>
      <c r="M167" s="394"/>
      <c r="N167" s="394"/>
      <c r="O167" s="394"/>
      <c r="P167" s="394"/>
      <c r="Q167" s="394"/>
      <c r="R167" s="394"/>
      <c r="S167" s="394"/>
      <c r="T167" s="394"/>
      <c r="U167" s="394"/>
      <c r="V167" s="394"/>
      <c r="W167" s="394"/>
      <c r="X167" s="394"/>
      <c r="Y167" s="394"/>
      <c r="Z167" s="394"/>
      <c r="AA167" s="394"/>
      <c r="AB167" s="394"/>
      <c r="AC167" s="394"/>
      <c r="AD167" s="394"/>
      <c r="AE167" s="394"/>
      <c r="AF167" s="394"/>
      <c r="AG167" s="394"/>
      <c r="AH167" s="394"/>
      <c r="AI167" s="394"/>
      <c r="AJ167" s="394"/>
      <c r="AK167" s="395"/>
      <c r="AL167" s="156"/>
      <c r="AN167" s="218"/>
      <c r="AO167" s="218"/>
      <c r="AP167" s="218"/>
      <c r="AQ167" s="218"/>
      <c r="AR167" s="218"/>
      <c r="AS167" s="218"/>
      <c r="AT167" s="218"/>
      <c r="AU167" s="218"/>
      <c r="AV167" s="218"/>
      <c r="AW167" s="218"/>
      <c r="AX167" s="218"/>
      <c r="AY167" s="228"/>
      <c r="AZ167" s="218"/>
      <c r="BA167" s="218"/>
    </row>
    <row r="168" spans="1:53" ht="67.5" customHeight="1">
      <c r="A168" s="156"/>
      <c r="B168" s="396" t="s">
        <v>53</v>
      </c>
      <c r="C168" s="741" t="s">
        <v>2234</v>
      </c>
      <c r="D168" s="741"/>
      <c r="E168" s="741"/>
      <c r="F168" s="741"/>
      <c r="G168" s="741"/>
      <c r="H168" s="741"/>
      <c r="I168" s="741"/>
      <c r="J168" s="741"/>
      <c r="K168" s="741"/>
      <c r="L168" s="741"/>
      <c r="M168" s="741"/>
      <c r="N168" s="741"/>
      <c r="O168" s="741"/>
      <c r="P168" s="741"/>
      <c r="Q168" s="741"/>
      <c r="R168" s="741"/>
      <c r="S168" s="741"/>
      <c r="T168" s="741"/>
      <c r="U168" s="741"/>
      <c r="V168" s="741"/>
      <c r="W168" s="741"/>
      <c r="X168" s="741"/>
      <c r="Y168" s="741"/>
      <c r="Z168" s="741"/>
      <c r="AA168" s="741"/>
      <c r="AB168" s="741"/>
      <c r="AC168" s="741"/>
      <c r="AD168" s="741"/>
      <c r="AE168" s="741"/>
      <c r="AF168" s="741"/>
      <c r="AG168" s="741"/>
      <c r="AH168" s="741"/>
      <c r="AI168" s="741"/>
      <c r="AJ168" s="741"/>
      <c r="AK168" s="397"/>
      <c r="AL168" s="156"/>
      <c r="AN168" s="218"/>
      <c r="AO168" s="218"/>
      <c r="AP168" s="218"/>
      <c r="AQ168" s="218"/>
      <c r="AR168" s="218"/>
      <c r="AS168" s="218"/>
      <c r="AT168" s="218"/>
      <c r="AU168" s="218"/>
      <c r="AV168" s="218"/>
      <c r="AW168" s="218"/>
      <c r="AX168" s="218"/>
      <c r="AY168" s="218"/>
      <c r="AZ168" s="218"/>
      <c r="BA168" s="218"/>
    </row>
    <row r="169" spans="1:53" ht="7.5" customHeight="1">
      <c r="A169" s="156"/>
      <c r="B169" s="396"/>
      <c r="C169" s="206"/>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c r="AG169" s="398"/>
      <c r="AH169" s="398"/>
      <c r="AI169" s="398"/>
      <c r="AJ169" s="398"/>
      <c r="AK169" s="397"/>
      <c r="AL169" s="156"/>
    </row>
    <row r="170" spans="1:53" s="404" customFormat="1" ht="19.5" customHeight="1">
      <c r="A170" s="399"/>
      <c r="B170" s="400"/>
      <c r="C170" s="401" t="s">
        <v>15</v>
      </c>
      <c r="D170" s="401"/>
      <c r="E170" s="735"/>
      <c r="F170" s="736"/>
      <c r="G170" s="401" t="s">
        <v>2</v>
      </c>
      <c r="H170" s="735"/>
      <c r="I170" s="736"/>
      <c r="J170" s="401" t="s">
        <v>3</v>
      </c>
      <c r="K170" s="735"/>
      <c r="L170" s="736"/>
      <c r="M170" s="401" t="s">
        <v>5</v>
      </c>
      <c r="N170" s="398"/>
      <c r="O170" s="737" t="s">
        <v>28</v>
      </c>
      <c r="P170" s="737"/>
      <c r="Q170" s="737"/>
      <c r="R170" s="728" t="str">
        <f>IF(H7="","",H7)</f>
        <v/>
      </c>
      <c r="S170" s="728"/>
      <c r="T170" s="728"/>
      <c r="U170" s="728"/>
      <c r="V170" s="728"/>
      <c r="W170" s="728"/>
      <c r="X170" s="728"/>
      <c r="Y170" s="728"/>
      <c r="Z170" s="728"/>
      <c r="AA170" s="728"/>
      <c r="AB170" s="728"/>
      <c r="AC170" s="728"/>
      <c r="AD170" s="728"/>
      <c r="AE170" s="728"/>
      <c r="AF170" s="728"/>
      <c r="AG170" s="728"/>
      <c r="AH170" s="728"/>
      <c r="AI170" s="728"/>
      <c r="AJ170" s="402"/>
      <c r="AK170" s="403"/>
      <c r="AL170" s="399"/>
    </row>
    <row r="171" spans="1:53" s="404" customFormat="1" ht="15.75" customHeight="1">
      <c r="A171" s="399"/>
      <c r="B171" s="400"/>
      <c r="C171" s="405"/>
      <c r="D171" s="401"/>
      <c r="E171" s="401"/>
      <c r="F171" s="401"/>
      <c r="G171" s="401"/>
      <c r="H171" s="401"/>
      <c r="I171" s="401"/>
      <c r="J171" s="401"/>
      <c r="K171" s="401"/>
      <c r="L171" s="401"/>
      <c r="M171" s="401"/>
      <c r="N171" s="401"/>
      <c r="O171" s="744" t="s">
        <v>97</v>
      </c>
      <c r="P171" s="744"/>
      <c r="Q171" s="744"/>
      <c r="R171" s="745" t="s">
        <v>38</v>
      </c>
      <c r="S171" s="745"/>
      <c r="T171" s="734"/>
      <c r="U171" s="734"/>
      <c r="V171" s="734"/>
      <c r="W171" s="734"/>
      <c r="X171" s="734"/>
      <c r="Y171" s="733" t="s">
        <v>39</v>
      </c>
      <c r="Z171" s="733"/>
      <c r="AA171" s="734"/>
      <c r="AB171" s="734"/>
      <c r="AC171" s="734"/>
      <c r="AD171" s="734"/>
      <c r="AE171" s="734"/>
      <c r="AF171" s="734"/>
      <c r="AG171" s="734"/>
      <c r="AH171" s="734"/>
      <c r="AI171" s="734"/>
      <c r="AJ171" s="406"/>
      <c r="AK171" s="407"/>
      <c r="AL171" s="399"/>
    </row>
    <row r="172" spans="1:53" ht="7.5" customHeight="1" thickBot="1">
      <c r="A172" s="156"/>
      <c r="B172" s="408"/>
      <c r="C172" s="409"/>
      <c r="D172" s="410"/>
      <c r="E172" s="410"/>
      <c r="F172" s="410"/>
      <c r="G172" s="410"/>
      <c r="H172" s="41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1"/>
      <c r="AL172" s="156"/>
    </row>
    <row r="173" spans="1:53" ht="7.5" customHeight="1">
      <c r="A173" s="156"/>
      <c r="B173" s="157"/>
      <c r="C173" s="401"/>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6"/>
    </row>
    <row r="174" spans="1:53" ht="14.25">
      <c r="A174" s="156"/>
      <c r="B174" s="412" t="s">
        <v>104</v>
      </c>
      <c r="C174" s="413"/>
      <c r="D174" s="161"/>
      <c r="E174" s="161"/>
      <c r="F174" s="160" t="s">
        <v>106</v>
      </c>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row>
    <row r="175" spans="1:53">
      <c r="A175" s="156"/>
      <c r="B175" s="392" t="s">
        <v>91</v>
      </c>
      <c r="C175" s="221" t="s">
        <v>2007</v>
      </c>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row>
    <row r="176" spans="1:53">
      <c r="A176" s="156"/>
      <c r="B176" s="392" t="s">
        <v>20</v>
      </c>
      <c r="C176" s="221" t="s">
        <v>2006</v>
      </c>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156"/>
    </row>
    <row r="177" spans="1:39" ht="8.25" customHeight="1">
      <c r="A177" s="156"/>
      <c r="B177" s="160"/>
      <c r="C177" s="413"/>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row>
    <row r="178" spans="1:39">
      <c r="A178" s="156"/>
      <c r="B178" s="707" t="s">
        <v>2008</v>
      </c>
      <c r="C178" s="707"/>
      <c r="D178" s="707"/>
      <c r="E178" s="707"/>
      <c r="F178" s="707"/>
      <c r="G178" s="707"/>
      <c r="H178" s="707"/>
      <c r="I178" s="707"/>
      <c r="J178" s="707"/>
      <c r="K178" s="707"/>
      <c r="L178" s="707"/>
      <c r="M178" s="707"/>
      <c r="N178" s="707"/>
      <c r="O178" s="707"/>
      <c r="P178" s="707"/>
      <c r="Q178" s="707"/>
      <c r="R178" s="707"/>
      <c r="S178" s="707"/>
      <c r="T178" s="707"/>
      <c r="U178" s="707"/>
      <c r="V178" s="707"/>
      <c r="W178" s="707"/>
      <c r="X178" s="707"/>
      <c r="Y178" s="707"/>
      <c r="Z178" s="707"/>
      <c r="AA178" s="707"/>
      <c r="AB178" s="707"/>
      <c r="AC178" s="707"/>
      <c r="AD178" s="707"/>
      <c r="AE178" s="707"/>
      <c r="AF178" s="707"/>
      <c r="AG178" s="707"/>
      <c r="AH178" s="707"/>
      <c r="AI178" s="707"/>
      <c r="AJ178" s="707"/>
      <c r="AK178" s="707"/>
      <c r="AL178" s="156"/>
    </row>
    <row r="179" spans="1:39">
      <c r="A179" s="156"/>
      <c r="B179" s="724" t="s">
        <v>108</v>
      </c>
      <c r="C179" s="715" t="s">
        <v>2012</v>
      </c>
      <c r="D179" s="716"/>
      <c r="E179" s="716"/>
      <c r="F179" s="716"/>
      <c r="G179" s="716"/>
      <c r="H179" s="716"/>
      <c r="I179" s="716"/>
      <c r="J179" s="716"/>
      <c r="K179" s="716"/>
      <c r="L179" s="716"/>
      <c r="M179" s="716"/>
      <c r="N179" s="716"/>
      <c r="O179" s="716"/>
      <c r="P179" s="716"/>
      <c r="Q179" s="716"/>
      <c r="R179" s="716"/>
      <c r="S179" s="716"/>
      <c r="T179" s="716"/>
      <c r="U179" s="716"/>
      <c r="V179" s="716"/>
      <c r="W179" s="716"/>
      <c r="X179" s="716"/>
      <c r="Y179" s="716"/>
      <c r="Z179" s="716"/>
      <c r="AA179" s="716"/>
      <c r="AB179" s="716"/>
      <c r="AC179" s="716"/>
      <c r="AD179" s="716"/>
      <c r="AE179" s="716"/>
      <c r="AF179" s="716"/>
      <c r="AG179" s="716"/>
      <c r="AH179" s="716"/>
      <c r="AI179" s="716"/>
      <c r="AJ179" s="717"/>
      <c r="AK179" s="414" t="str">
        <f>Y21</f>
        <v>○</v>
      </c>
      <c r="AL179" s="156"/>
    </row>
    <row r="180" spans="1:39">
      <c r="A180" s="156"/>
      <c r="B180" s="725"/>
      <c r="C180" s="738" t="s">
        <v>2225</v>
      </c>
      <c r="D180" s="739"/>
      <c r="E180" s="739"/>
      <c r="F180" s="739"/>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14" t="str">
        <f>IF(Y25="○","○",IF(AA25="○","○",""))</f>
        <v/>
      </c>
      <c r="AL180" s="156"/>
    </row>
    <row r="181" spans="1:39">
      <c r="A181" s="156"/>
      <c r="B181" s="415" t="s">
        <v>107</v>
      </c>
      <c r="C181" s="718" t="s">
        <v>2013</v>
      </c>
      <c r="D181" s="719"/>
      <c r="E181" s="719"/>
      <c r="F181" s="719"/>
      <c r="G181" s="719"/>
      <c r="H181" s="719"/>
      <c r="I181" s="719"/>
      <c r="J181" s="719"/>
      <c r="K181" s="719"/>
      <c r="L181" s="719"/>
      <c r="M181" s="719"/>
      <c r="N181" s="719"/>
      <c r="O181" s="719"/>
      <c r="P181" s="719"/>
      <c r="Q181" s="719"/>
      <c r="R181" s="719"/>
      <c r="S181" s="719"/>
      <c r="T181" s="719"/>
      <c r="U181" s="719"/>
      <c r="V181" s="719"/>
      <c r="W181" s="719"/>
      <c r="X181" s="719"/>
      <c r="Y181" s="719"/>
      <c r="Z181" s="719"/>
      <c r="AA181" s="719"/>
      <c r="AB181" s="719"/>
      <c r="AC181" s="719"/>
      <c r="AD181" s="719"/>
      <c r="AE181" s="719"/>
      <c r="AF181" s="719"/>
      <c r="AG181" s="719"/>
      <c r="AH181" s="719"/>
      <c r="AI181" s="719"/>
      <c r="AJ181" s="720"/>
      <c r="AK181" s="414" t="str">
        <f>Y36</f>
        <v>○</v>
      </c>
      <c r="AL181" s="156"/>
    </row>
    <row r="182" spans="1:39" ht="9"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row>
    <row r="183" spans="1:39">
      <c r="A183" s="156"/>
      <c r="B183" s="707" t="s">
        <v>2009</v>
      </c>
      <c r="C183" s="707"/>
      <c r="D183" s="707"/>
      <c r="E183" s="707"/>
      <c r="F183" s="707"/>
      <c r="G183" s="707"/>
      <c r="H183" s="707"/>
      <c r="I183" s="707"/>
      <c r="J183" s="707"/>
      <c r="K183" s="707"/>
      <c r="L183" s="707"/>
      <c r="M183" s="707"/>
      <c r="N183" s="707"/>
      <c r="O183" s="707"/>
      <c r="P183" s="707"/>
      <c r="Q183" s="707"/>
      <c r="R183" s="707"/>
      <c r="S183" s="707"/>
      <c r="T183" s="707"/>
      <c r="U183" s="707"/>
      <c r="V183" s="707"/>
      <c r="W183" s="707"/>
      <c r="X183" s="707"/>
      <c r="Y183" s="707"/>
      <c r="Z183" s="707"/>
      <c r="AA183" s="707"/>
      <c r="AB183" s="707"/>
      <c r="AC183" s="707"/>
      <c r="AD183" s="707"/>
      <c r="AE183" s="707"/>
      <c r="AF183" s="707"/>
      <c r="AG183" s="707"/>
      <c r="AH183" s="707"/>
      <c r="AI183" s="707"/>
      <c r="AJ183" s="707"/>
      <c r="AK183" s="707"/>
      <c r="AL183" s="156"/>
    </row>
    <row r="184" spans="1:39" ht="13.5" customHeight="1">
      <c r="A184" s="156"/>
      <c r="B184" s="416" t="s">
        <v>108</v>
      </c>
      <c r="C184" s="715" t="s">
        <v>2014</v>
      </c>
      <c r="D184" s="716"/>
      <c r="E184" s="716"/>
      <c r="F184" s="716"/>
      <c r="G184" s="716"/>
      <c r="H184" s="716"/>
      <c r="I184" s="931"/>
      <c r="J184" s="729" t="s">
        <v>2023</v>
      </c>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9"/>
      <c r="AJ184" s="730"/>
      <c r="AK184" s="414" t="str">
        <f>AH61</f>
        <v/>
      </c>
      <c r="AL184" s="156"/>
    </row>
    <row r="185" spans="1:39" ht="27.75" customHeight="1">
      <c r="A185" s="156"/>
      <c r="B185" s="693" t="s">
        <v>107</v>
      </c>
      <c r="C185" s="729" t="s">
        <v>2015</v>
      </c>
      <c r="D185" s="729"/>
      <c r="E185" s="729"/>
      <c r="F185" s="729"/>
      <c r="G185" s="729"/>
      <c r="H185" s="729"/>
      <c r="I185" s="729"/>
      <c r="J185" s="731" t="s">
        <v>2016</v>
      </c>
      <c r="K185" s="731"/>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c r="AJ185" s="732"/>
      <c r="AK185" s="414" t="str">
        <f>AB67</f>
        <v>×</v>
      </c>
      <c r="AL185" s="156"/>
    </row>
    <row r="186" spans="1:39" ht="27" customHeight="1">
      <c r="A186" s="156"/>
      <c r="B186" s="693"/>
      <c r="C186" s="729"/>
      <c r="D186" s="729"/>
      <c r="E186" s="729"/>
      <c r="F186" s="729"/>
      <c r="G186" s="729"/>
      <c r="H186" s="729"/>
      <c r="I186" s="729"/>
      <c r="J186" s="731" t="s">
        <v>2024</v>
      </c>
      <c r="K186" s="731"/>
      <c r="L186" s="731"/>
      <c r="M186" s="731"/>
      <c r="N186" s="731"/>
      <c r="O186" s="731"/>
      <c r="P186" s="731"/>
      <c r="Q186" s="731"/>
      <c r="R186" s="731"/>
      <c r="S186" s="731"/>
      <c r="T186" s="731"/>
      <c r="U186" s="731"/>
      <c r="V186" s="731"/>
      <c r="W186" s="731"/>
      <c r="X186" s="731"/>
      <c r="Y186" s="731"/>
      <c r="Z186" s="731"/>
      <c r="AA186" s="731"/>
      <c r="AB186" s="731"/>
      <c r="AC186" s="731"/>
      <c r="AD186" s="731"/>
      <c r="AE186" s="731"/>
      <c r="AF186" s="731"/>
      <c r="AG186" s="731"/>
      <c r="AH186" s="731"/>
      <c r="AI186" s="731"/>
      <c r="AJ186" s="732"/>
      <c r="AK186" s="414" t="str">
        <f>AC71</f>
        <v>○</v>
      </c>
      <c r="AL186" s="156"/>
    </row>
    <row r="187" spans="1:39">
      <c r="A187" s="156"/>
      <c r="B187" s="693"/>
      <c r="C187" s="729"/>
      <c r="D187" s="729"/>
      <c r="E187" s="729"/>
      <c r="F187" s="729"/>
      <c r="G187" s="729"/>
      <c r="H187" s="729"/>
      <c r="I187" s="729"/>
      <c r="J187" s="729" t="s">
        <v>2025</v>
      </c>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9"/>
      <c r="AJ187" s="730"/>
      <c r="AK187" s="414" t="str">
        <f>AI74</f>
        <v/>
      </c>
      <c r="AL187" s="156"/>
    </row>
    <row r="188" spans="1:39">
      <c r="A188" s="156"/>
      <c r="B188" s="693"/>
      <c r="C188" s="729"/>
      <c r="D188" s="729"/>
      <c r="E188" s="729"/>
      <c r="F188" s="729"/>
      <c r="G188" s="729"/>
      <c r="H188" s="729"/>
      <c r="I188" s="729"/>
      <c r="J188" s="731" t="s">
        <v>2026</v>
      </c>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c r="AJ188" s="732"/>
      <c r="AK188" s="414" t="str">
        <f>AI78</f>
        <v/>
      </c>
      <c r="AL188" s="156"/>
    </row>
    <row r="189" spans="1:39" ht="25.5" customHeight="1">
      <c r="A189" s="156"/>
      <c r="B189" s="693" t="s">
        <v>2036</v>
      </c>
      <c r="C189" s="680" t="s">
        <v>2018</v>
      </c>
      <c r="D189" s="680"/>
      <c r="E189" s="680"/>
      <c r="F189" s="680"/>
      <c r="G189" s="680"/>
      <c r="H189" s="680"/>
      <c r="I189" s="680"/>
      <c r="J189" s="681" t="s">
        <v>2034</v>
      </c>
      <c r="K189" s="681"/>
      <c r="L189" s="681"/>
      <c r="M189" s="681"/>
      <c r="N189" s="681"/>
      <c r="O189" s="681"/>
      <c r="P189" s="681"/>
      <c r="Q189" s="681"/>
      <c r="R189" s="681"/>
      <c r="S189" s="681"/>
      <c r="T189" s="681"/>
      <c r="U189" s="681"/>
      <c r="V189" s="681"/>
      <c r="W189" s="681"/>
      <c r="X189" s="681"/>
      <c r="Y189" s="681"/>
      <c r="Z189" s="681"/>
      <c r="AA189" s="681"/>
      <c r="AB189" s="681"/>
      <c r="AC189" s="681"/>
      <c r="AD189" s="681"/>
      <c r="AE189" s="681"/>
      <c r="AF189" s="681"/>
      <c r="AG189" s="681"/>
      <c r="AH189" s="681"/>
      <c r="AI189" s="681"/>
      <c r="AJ189" s="682"/>
      <c r="AK189" s="414" t="str">
        <f>IF(M82="✓","",IF(AI84="該当",IF(AND(T89="○",T95="○"),"○","×"),""))</f>
        <v/>
      </c>
      <c r="AL189" s="156"/>
      <c r="AM189" s="417"/>
    </row>
    <row r="190" spans="1:39" ht="25.5" customHeight="1">
      <c r="A190" s="156"/>
      <c r="B190" s="693"/>
      <c r="C190" s="680"/>
      <c r="D190" s="680"/>
      <c r="E190" s="680"/>
      <c r="F190" s="680"/>
      <c r="G190" s="680"/>
      <c r="H190" s="680"/>
      <c r="I190" s="680"/>
      <c r="J190" s="681" t="s">
        <v>2035</v>
      </c>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2"/>
      <c r="AK190" s="414" t="str">
        <f>IF(M82="✓","",IF(AI86="該当",IF(OR(T89="○",T95="○"),"○","×"),""))</f>
        <v>×</v>
      </c>
      <c r="AL190" s="156"/>
    </row>
    <row r="191" spans="1:39" ht="15" customHeight="1">
      <c r="A191" s="156"/>
      <c r="B191" s="418" t="s">
        <v>2017</v>
      </c>
      <c r="C191" s="680" t="s">
        <v>2019</v>
      </c>
      <c r="D191" s="680"/>
      <c r="E191" s="680"/>
      <c r="F191" s="680"/>
      <c r="G191" s="680"/>
      <c r="H191" s="680"/>
      <c r="I191" s="680"/>
      <c r="J191" s="681" t="s">
        <v>2032</v>
      </c>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681"/>
      <c r="AG191" s="681"/>
      <c r="AH191" s="681"/>
      <c r="AI191" s="681"/>
      <c r="AJ191" s="682"/>
      <c r="AK191" s="414" t="str">
        <f>S107</f>
        <v/>
      </c>
      <c r="AL191" s="156"/>
    </row>
    <row r="192" spans="1:39" ht="37.5" customHeight="1">
      <c r="A192" s="156"/>
      <c r="B192" s="418" t="s">
        <v>2037</v>
      </c>
      <c r="C192" s="680" t="s">
        <v>2020</v>
      </c>
      <c r="D192" s="680"/>
      <c r="E192" s="680"/>
      <c r="F192" s="680"/>
      <c r="G192" s="680"/>
      <c r="H192" s="680"/>
      <c r="I192" s="680"/>
      <c r="J192" s="681" t="s">
        <v>2033</v>
      </c>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1"/>
      <c r="AG192" s="681"/>
      <c r="AH192" s="681"/>
      <c r="AI192" s="681"/>
      <c r="AJ192" s="682"/>
      <c r="AK192" s="414" t="str">
        <f>IF(OR(AND(S117&lt;&gt;"×",S118&lt;&gt;"×",S119&lt;&gt;"×"),AK121="○"),"○","×")</f>
        <v>○</v>
      </c>
      <c r="AL192" s="156"/>
    </row>
    <row r="193" spans="1:38">
      <c r="A193" s="156"/>
      <c r="B193" s="419" t="s">
        <v>2038</v>
      </c>
      <c r="C193" s="726" t="s">
        <v>2021</v>
      </c>
      <c r="D193" s="726"/>
      <c r="E193" s="726"/>
      <c r="F193" s="726"/>
      <c r="G193" s="726"/>
      <c r="H193" s="726"/>
      <c r="I193" s="726"/>
      <c r="J193" s="726" t="s">
        <v>2022</v>
      </c>
      <c r="K193" s="726"/>
      <c r="L193" s="726"/>
      <c r="M193" s="726"/>
      <c r="N193" s="726"/>
      <c r="O193" s="726"/>
      <c r="P193" s="726"/>
      <c r="Q193" s="726"/>
      <c r="R193" s="726"/>
      <c r="S193" s="726"/>
      <c r="T193" s="726"/>
      <c r="U193" s="726"/>
      <c r="V193" s="726"/>
      <c r="W193" s="726"/>
      <c r="X193" s="726"/>
      <c r="Y193" s="726"/>
      <c r="Z193" s="726"/>
      <c r="AA193" s="726"/>
      <c r="AB193" s="726"/>
      <c r="AC193" s="726"/>
      <c r="AD193" s="726"/>
      <c r="AE193" s="726"/>
      <c r="AF193" s="726"/>
      <c r="AG193" s="726"/>
      <c r="AH193" s="726"/>
      <c r="AI193" s="726"/>
      <c r="AJ193" s="727"/>
      <c r="AK193" s="420" t="str">
        <f>AK135</f>
        <v>×</v>
      </c>
      <c r="AL193" s="156"/>
    </row>
    <row r="194" spans="1:38">
      <c r="A194" s="156"/>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156"/>
    </row>
    <row r="195" spans="1:38">
      <c r="A195" s="218"/>
      <c r="B195" s="421"/>
      <c r="C195" s="421"/>
      <c r="D195" s="421"/>
      <c r="E195" s="421"/>
      <c r="F195" s="421"/>
      <c r="G195" s="421"/>
      <c r="H195" s="421"/>
      <c r="I195" s="421"/>
      <c r="J195" s="421"/>
      <c r="K195" s="421"/>
      <c r="L195" s="421"/>
      <c r="M195" s="421"/>
      <c r="N195" s="421"/>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218"/>
    </row>
    <row r="196" spans="1:38">
      <c r="A196" s="218"/>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218"/>
    </row>
    <row r="197" spans="1:38">
      <c r="A197" s="218"/>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218"/>
    </row>
    <row r="198" spans="1:38">
      <c r="A198" s="218"/>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218"/>
    </row>
    <row r="199" spans="1:38">
      <c r="A199" s="218"/>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218"/>
    </row>
    <row r="200" spans="1:38">
      <c r="A200" s="218"/>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218"/>
    </row>
    <row r="201" spans="1:38">
      <c r="A201" s="218"/>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218"/>
    </row>
    <row r="202" spans="1:38">
      <c r="A202" s="218"/>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218"/>
    </row>
    <row r="203" spans="1:38">
      <c r="A203" s="218"/>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218"/>
    </row>
    <row r="204" spans="1:38">
      <c r="A204" s="218"/>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218"/>
    </row>
    <row r="205" spans="1:38">
      <c r="A205" s="218"/>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218"/>
    </row>
    <row r="206" spans="1:38">
      <c r="A206" s="218"/>
      <c r="B206" s="421"/>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218"/>
    </row>
    <row r="207" spans="1:38">
      <c r="A207" s="218"/>
      <c r="B207" s="421"/>
      <c r="C207" s="421"/>
      <c r="D207" s="421"/>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218"/>
    </row>
    <row r="208" spans="1:38">
      <c r="A208" s="218"/>
      <c r="B208" s="421"/>
      <c r="C208" s="421"/>
      <c r="D208" s="421"/>
      <c r="E208" s="421"/>
      <c r="F208" s="421"/>
      <c r="G208" s="421"/>
      <c r="H208" s="421"/>
      <c r="I208" s="421"/>
      <c r="J208" s="421"/>
      <c r="K208" s="421"/>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218"/>
    </row>
    <row r="209" spans="1:38">
      <c r="A209" s="218"/>
      <c r="B209" s="218"/>
      <c r="C209" s="421"/>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row>
    <row r="210" spans="1:38">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row>
    <row r="211" spans="1:38">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18"/>
    </row>
    <row r="212" spans="1:38">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18"/>
    </row>
    <row r="213" spans="1:38">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18"/>
    </row>
  </sheetData>
  <sheetProtection algorithmName="SHA-512" hashValue="AlZ2IkHGRI+9+SNtNLM/ofogj2u2YpuiLkRUqAR5MvG1JDMv3ipVqfn+756T8jWe1oVP7D4Rs9fqMz0otu+hEQ==" saltValue="FkiMAenubZac7D32FChorA=="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215"/>
  <sheetViews>
    <sheetView view="pageBreakPreview" zoomScale="80" zoomScaleNormal="120" zoomScaleSheetLayoutView="80" workbookViewId="0"/>
  </sheetViews>
  <sheetFormatPr defaultColWidth="9" defaultRowHeight="13.5"/>
  <cols>
    <col min="1" max="1" width="5.125" style="158" customWidth="1"/>
    <col min="2" max="9" width="1.5" style="158" customWidth="1"/>
    <col min="10" max="10" width="17.875" style="158" customWidth="1"/>
    <col min="11" max="11" width="8.75" style="158" customWidth="1"/>
    <col min="12" max="12" width="10.125" style="158" customWidth="1"/>
    <col min="13" max="13" width="20" style="158" customWidth="1"/>
    <col min="14" max="14" width="19.5" style="158" customWidth="1"/>
    <col min="15" max="15" width="10.125" style="158" customWidth="1"/>
    <col min="16" max="16" width="12.125" style="158" customWidth="1"/>
    <col min="17" max="17" width="10.125" style="158" customWidth="1"/>
    <col min="18" max="18" width="10" style="158" customWidth="1"/>
    <col min="19" max="19" width="11.125" style="158" customWidth="1"/>
    <col min="20" max="20" width="11.125" style="218" customWidth="1"/>
    <col min="21" max="21" width="12.5" style="158" customWidth="1"/>
    <col min="22" max="22" width="11.125" style="158" customWidth="1"/>
    <col min="23" max="23" width="10.25" style="158" customWidth="1"/>
    <col min="24" max="24" width="4.875" style="218" customWidth="1"/>
    <col min="25" max="25" width="5.375" style="218" customWidth="1"/>
    <col min="26" max="26" width="11" style="158" customWidth="1"/>
    <col min="27" max="27" width="11.875" style="158" customWidth="1"/>
    <col min="28" max="28" width="10.875" style="158" customWidth="1"/>
    <col min="29" max="29" width="7.375" style="156" customWidth="1"/>
    <col min="30" max="30" width="0.125" style="451" customWidth="1"/>
    <col min="31" max="32" width="22.75" style="451" hidden="1" customWidth="1"/>
    <col min="33" max="33" width="21.5" style="451" hidden="1" customWidth="1"/>
    <col min="34" max="16384" width="9" style="452"/>
  </cols>
  <sheetData>
    <row r="1" spans="1:33" ht="27" customHeight="1">
      <c r="A1" s="448" t="s">
        <v>2072</v>
      </c>
      <c r="B1" s="449"/>
      <c r="C1" s="157"/>
      <c r="D1" s="157"/>
      <c r="E1" s="157"/>
      <c r="F1" s="157"/>
      <c r="G1" s="157"/>
      <c r="H1" s="157"/>
      <c r="I1" s="157"/>
      <c r="J1" s="157"/>
      <c r="K1" s="157"/>
      <c r="L1" s="157"/>
      <c r="M1" s="157"/>
      <c r="N1" s="157"/>
      <c r="O1" s="157"/>
      <c r="P1" s="157"/>
      <c r="Q1" s="157"/>
      <c r="R1" s="157"/>
      <c r="S1" s="157"/>
      <c r="T1" s="157"/>
      <c r="U1" s="157"/>
      <c r="V1" s="157"/>
      <c r="W1" s="157"/>
      <c r="X1" s="157"/>
      <c r="Y1" s="157"/>
      <c r="Z1" s="157"/>
      <c r="AA1" s="450" t="s">
        <v>22</v>
      </c>
      <c r="AB1" s="1032" t="str">
        <f>IF(基本情報入力シート!C32="","",基本情報入力シート!C32)</f>
        <v/>
      </c>
      <c r="AC1" s="1032"/>
    </row>
    <row r="2" spans="1:33"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6"/>
      <c r="AB2" s="156"/>
    </row>
    <row r="3" spans="1:33"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6"/>
      <c r="P3" s="156"/>
      <c r="Q3" s="156"/>
      <c r="R3" s="156"/>
      <c r="S3" s="156"/>
      <c r="T3" s="157"/>
      <c r="U3" s="157"/>
      <c r="V3" s="157"/>
      <c r="W3" s="157"/>
      <c r="X3" s="157"/>
      <c r="Y3" s="157"/>
      <c r="Z3" s="157"/>
      <c r="AA3" s="157"/>
      <c r="AB3" s="157"/>
      <c r="AC3" s="157"/>
    </row>
    <row r="4" spans="1:33" ht="21" customHeight="1" thickBot="1">
      <c r="A4" s="453"/>
      <c r="B4" s="453"/>
      <c r="C4" s="453"/>
      <c r="D4" s="454"/>
      <c r="E4" s="454"/>
      <c r="F4" s="454"/>
      <c r="G4" s="454"/>
      <c r="H4" s="454"/>
      <c r="I4" s="454"/>
      <c r="J4" s="454"/>
      <c r="K4" s="454"/>
      <c r="L4" s="454"/>
      <c r="M4" s="157"/>
      <c r="N4" s="157"/>
      <c r="O4" s="157"/>
      <c r="P4" s="157"/>
      <c r="Q4" s="157"/>
      <c r="R4" s="157"/>
      <c r="S4" s="157"/>
      <c r="T4" s="157"/>
      <c r="U4" s="156"/>
      <c r="V4" s="156"/>
      <c r="W4" s="156"/>
      <c r="X4" s="156"/>
      <c r="Y4" s="156"/>
      <c r="Z4" s="156"/>
      <c r="AA4" s="156"/>
      <c r="AB4" s="156"/>
      <c r="AC4" s="157"/>
    </row>
    <row r="5" spans="1:33" ht="25.5" customHeight="1">
      <c r="A5" s="157"/>
      <c r="B5" s="1063" t="s">
        <v>1990</v>
      </c>
      <c r="C5" s="1063"/>
      <c r="D5" s="1063"/>
      <c r="E5" s="1063"/>
      <c r="F5" s="1063"/>
      <c r="G5" s="1063"/>
      <c r="H5" s="1063"/>
      <c r="I5" s="1063"/>
      <c r="J5" s="1063"/>
      <c r="K5" s="1063"/>
      <c r="L5" s="1063"/>
      <c r="M5" s="1064"/>
      <c r="N5" s="455">
        <f>IFERROR(SUM(S:S),"")</f>
        <v>0</v>
      </c>
      <c r="O5" s="456" t="s">
        <v>4</v>
      </c>
      <c r="P5" s="157"/>
      <c r="Q5" s="157"/>
      <c r="R5" s="156"/>
      <c r="S5" s="157"/>
      <c r="T5" s="157"/>
      <c r="U5" s="156"/>
      <c r="V5" s="156"/>
      <c r="W5" s="156"/>
      <c r="X5" s="156"/>
      <c r="Y5" s="156"/>
      <c r="Z5" s="156"/>
      <c r="AA5" s="156"/>
      <c r="AB5" s="156"/>
      <c r="AC5" s="157"/>
      <c r="AE5" s="457" t="str">
        <f>IF((COUNTIF(R:R,"処遇加算Ⅰ")+COUNTIF(R:R,"処遇加算Ⅱ"))&gt;=1,"処遇加算Ⅰ・Ⅱあり","処遇加算Ⅰ・Ⅱなし")</f>
        <v>処遇加算Ⅰ・Ⅱなし</v>
      </c>
      <c r="AF5" s="457" t="str">
        <f>IF(COUNTIFS(Q:Q,"ベア加算なし",Z:Z,"ベア加算")&gt;=1,"新規ベア加算あり","")</f>
        <v/>
      </c>
    </row>
    <row r="6" spans="1:33" ht="25.5" customHeight="1">
      <c r="A6" s="157"/>
      <c r="B6" s="1063" t="s">
        <v>1989</v>
      </c>
      <c r="C6" s="1063"/>
      <c r="D6" s="1063"/>
      <c r="E6" s="1063"/>
      <c r="F6" s="1063"/>
      <c r="G6" s="1063"/>
      <c r="H6" s="1063"/>
      <c r="I6" s="1063"/>
      <c r="J6" s="1063"/>
      <c r="K6" s="1063"/>
      <c r="L6" s="1063"/>
      <c r="M6" s="1064"/>
      <c r="N6" s="458">
        <f>IFERROR(SUM(V:V),"")</f>
        <v>0</v>
      </c>
      <c r="O6" s="456" t="s">
        <v>4</v>
      </c>
      <c r="P6" s="157"/>
      <c r="Q6" s="157"/>
      <c r="R6" s="156"/>
      <c r="S6" s="156"/>
      <c r="T6" s="156"/>
      <c r="U6" s="156"/>
      <c r="V6" s="156"/>
      <c r="W6" s="156"/>
      <c r="X6" s="156"/>
      <c r="Y6" s="156"/>
      <c r="Z6" s="156"/>
      <c r="AA6" s="156"/>
      <c r="AE6" s="457" t="str">
        <f>IF(COUNTIF(R:R,"処遇加算Ⅰ")&gt;=1,"処遇加算Ⅰあり","処遇加算Ⅰなし")</f>
        <v>処遇加算Ⅰなし</v>
      </c>
      <c r="AF6" s="457" t="str">
        <f>IF(COUNTIFS(Q:Q,"ベア加算",Z:Z,"ベア加算")&gt;=1,"継続ベア加算あり","")</f>
        <v/>
      </c>
    </row>
    <row r="7" spans="1:33" ht="25.5" customHeight="1" thickBot="1">
      <c r="A7" s="157"/>
      <c r="B7" s="1062" t="s">
        <v>1988</v>
      </c>
      <c r="C7" s="1062"/>
      <c r="D7" s="1038"/>
      <c r="E7" s="1038"/>
      <c r="F7" s="1038"/>
      <c r="G7" s="1038"/>
      <c r="H7" s="1038"/>
      <c r="I7" s="1038"/>
      <c r="J7" s="1038"/>
      <c r="K7" s="1038"/>
      <c r="L7" s="1038"/>
      <c r="M7" s="1039"/>
      <c r="N7" s="458">
        <f>IFERROR(SUM(AA:AA),"")</f>
        <v>0</v>
      </c>
      <c r="O7" s="456" t="s">
        <v>4</v>
      </c>
      <c r="P7" s="157"/>
      <c r="Q7" s="157"/>
      <c r="R7" s="206" t="s">
        <v>2002</v>
      </c>
      <c r="S7" s="157"/>
      <c r="T7" s="156"/>
      <c r="U7" s="156"/>
      <c r="V7" s="157"/>
      <c r="W7" s="157"/>
      <c r="X7" s="157"/>
      <c r="Y7" s="156"/>
      <c r="Z7" s="156"/>
      <c r="AA7" s="156"/>
      <c r="AB7" s="157"/>
      <c r="AE7" s="457" t="str">
        <f>IF((COUNTIF(U$16:U$1215,"特定加算Ⅰ")+COUNTIF(U$16:U$1048576,"特定加算Ⅱ"))&gt;=1,"特定加算あり","特定加算なし")</f>
        <v>特定加算なし</v>
      </c>
      <c r="AF7" s="457"/>
    </row>
    <row r="8" spans="1:33" ht="25.5" customHeight="1">
      <c r="A8" s="157"/>
      <c r="B8" s="1040"/>
      <c r="C8" s="1041"/>
      <c r="D8" s="1038" t="s">
        <v>2055</v>
      </c>
      <c r="E8" s="1038"/>
      <c r="F8" s="1038"/>
      <c r="G8" s="1038"/>
      <c r="H8" s="1038"/>
      <c r="I8" s="1038"/>
      <c r="J8" s="1038"/>
      <c r="K8" s="1038"/>
      <c r="L8" s="1038"/>
      <c r="M8" s="1039"/>
      <c r="N8" s="459">
        <f>IFERROR(SUMIFS(AB:AB,Q:Q,"ベア加算なし",Z:Z,"ベア加算"),"")</f>
        <v>0</v>
      </c>
      <c r="O8" s="456" t="s">
        <v>4</v>
      </c>
      <c r="P8" s="157"/>
      <c r="Q8" s="157"/>
      <c r="R8" s="1013" t="s">
        <v>2067</v>
      </c>
      <c r="S8" s="1013" t="s">
        <v>1998</v>
      </c>
      <c r="T8" s="1013"/>
      <c r="U8" s="1014"/>
      <c r="V8" s="460">
        <f>SUM(W$16:W$1215)</f>
        <v>0</v>
      </c>
      <c r="W8" s="1007" t="str">
        <f>IF(AE7="特定加算なし","",IF(V8&gt;=V9,"○","×"))</f>
        <v/>
      </c>
      <c r="X8" s="997" t="s">
        <v>1999</v>
      </c>
      <c r="Y8" s="998"/>
      <c r="Z8" s="998"/>
      <c r="AA8" s="998"/>
      <c r="AB8" s="998"/>
      <c r="AF8" s="461"/>
      <c r="AG8" s="452"/>
    </row>
    <row r="9" spans="1:33" ht="25.5" customHeight="1" thickBot="1">
      <c r="A9" s="157"/>
      <c r="B9" s="1039" t="s">
        <v>2226</v>
      </c>
      <c r="C9" s="1065"/>
      <c r="D9" s="1065"/>
      <c r="E9" s="1065"/>
      <c r="F9" s="1065"/>
      <c r="G9" s="1065"/>
      <c r="H9" s="1065"/>
      <c r="I9" s="1065"/>
      <c r="J9" s="1065"/>
      <c r="K9" s="1065"/>
      <c r="L9" s="1065"/>
      <c r="M9" s="1066"/>
      <c r="N9" s="462">
        <f>IFERROR(SUM(AB$16:AB$1215,T$16:T$1215,X$16:Y$1215),"")</f>
        <v>0</v>
      </c>
      <c r="O9" s="456" t="s">
        <v>4</v>
      </c>
      <c r="P9" s="157"/>
      <c r="Q9" s="157"/>
      <c r="R9" s="1013"/>
      <c r="S9" s="1013" t="s">
        <v>2070</v>
      </c>
      <c r="T9" s="1013"/>
      <c r="U9" s="1014"/>
      <c r="V9" s="463">
        <f>SUM(AD$16:AD$1215)</f>
        <v>0</v>
      </c>
      <c r="W9" s="1008"/>
      <c r="X9" s="997"/>
      <c r="Y9" s="998"/>
      <c r="Z9" s="998"/>
      <c r="AA9" s="998"/>
      <c r="AB9" s="998"/>
      <c r="AF9" s="461"/>
      <c r="AG9" s="452"/>
    </row>
    <row r="10" spans="1:33" ht="7.5" customHeight="1">
      <c r="A10" s="157"/>
      <c r="B10" s="464"/>
      <c r="C10" s="464"/>
      <c r="D10" s="464"/>
      <c r="E10" s="464"/>
      <c r="F10" s="464"/>
      <c r="G10" s="464"/>
      <c r="H10" s="464"/>
      <c r="I10" s="464"/>
      <c r="J10" s="464"/>
      <c r="K10" s="464"/>
      <c r="L10" s="464"/>
      <c r="M10" s="464"/>
      <c r="N10" s="465"/>
      <c r="O10" s="465"/>
      <c r="P10" s="157"/>
      <c r="Q10" s="157"/>
      <c r="R10" s="465"/>
      <c r="S10" s="465"/>
      <c r="T10" s="157"/>
      <c r="U10" s="175"/>
      <c r="V10" s="175"/>
      <c r="W10" s="175"/>
      <c r="X10" s="175"/>
      <c r="Y10" s="175"/>
      <c r="Z10" s="175"/>
      <c r="AA10" s="157"/>
      <c r="AB10" s="157"/>
      <c r="AC10" s="157"/>
    </row>
    <row r="11" spans="1:33" ht="41.25" customHeight="1" thickBot="1">
      <c r="A11" s="157"/>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66"/>
      <c r="Z11" s="466"/>
      <c r="AA11" s="466"/>
      <c r="AB11" s="466"/>
      <c r="AC11" s="466"/>
    </row>
    <row r="12" spans="1:33" ht="24" customHeight="1" thickBot="1">
      <c r="A12" s="1050"/>
      <c r="B12" s="1053" t="s">
        <v>2054</v>
      </c>
      <c r="C12" s="1054"/>
      <c r="D12" s="1054"/>
      <c r="E12" s="1054"/>
      <c r="F12" s="1054"/>
      <c r="G12" s="1054"/>
      <c r="H12" s="1054"/>
      <c r="I12" s="1055"/>
      <c r="J12" s="1042" t="s">
        <v>48</v>
      </c>
      <c r="K12" s="1067" t="s">
        <v>95</v>
      </c>
      <c r="L12" s="1068"/>
      <c r="M12" s="1044" t="s">
        <v>49</v>
      </c>
      <c r="N12" s="1047" t="s">
        <v>6</v>
      </c>
      <c r="O12" s="1077" t="s">
        <v>2075</v>
      </c>
      <c r="P12" s="1078"/>
      <c r="Q12" s="1079"/>
      <c r="R12" s="1024" t="s">
        <v>2074</v>
      </c>
      <c r="S12" s="1025"/>
      <c r="T12" s="1025"/>
      <c r="U12" s="1025"/>
      <c r="V12" s="1025"/>
      <c r="W12" s="1025"/>
      <c r="X12" s="1025"/>
      <c r="Y12" s="1025"/>
      <c r="Z12" s="1025"/>
      <c r="AA12" s="1025"/>
      <c r="AB12" s="1025"/>
      <c r="AC12" s="1026"/>
      <c r="AD12" s="1076" t="s">
        <v>2221</v>
      </c>
      <c r="AE12" s="1031" t="s">
        <v>2218</v>
      </c>
      <c r="AF12" s="1031" t="s">
        <v>2219</v>
      </c>
      <c r="AG12" s="1031" t="s">
        <v>2220</v>
      </c>
    </row>
    <row r="13" spans="1:33" ht="21.75" customHeight="1">
      <c r="A13" s="1051"/>
      <c r="B13" s="1056"/>
      <c r="C13" s="1057"/>
      <c r="D13" s="1057"/>
      <c r="E13" s="1057"/>
      <c r="F13" s="1057"/>
      <c r="G13" s="1057"/>
      <c r="H13" s="1057"/>
      <c r="I13" s="1058"/>
      <c r="J13" s="1043"/>
      <c r="K13" s="1069"/>
      <c r="L13" s="1070"/>
      <c r="M13" s="1045"/>
      <c r="N13" s="1048"/>
      <c r="O13" s="1080" t="s">
        <v>2076</v>
      </c>
      <c r="P13" s="1043" t="s">
        <v>2077</v>
      </c>
      <c r="Q13" s="1081" t="s">
        <v>2078</v>
      </c>
      <c r="R13" s="1003" t="s">
        <v>2105</v>
      </c>
      <c r="S13" s="1004"/>
      <c r="T13" s="1004"/>
      <c r="U13" s="1015" t="s">
        <v>1948</v>
      </c>
      <c r="V13" s="1016"/>
      <c r="W13" s="1016"/>
      <c r="X13" s="1016"/>
      <c r="Y13" s="1017"/>
      <c r="Z13" s="1033" t="s">
        <v>2078</v>
      </c>
      <c r="AA13" s="1034"/>
      <c r="AB13" s="1034"/>
      <c r="AC13" s="1035"/>
      <c r="AD13" s="1076"/>
      <c r="AE13" s="1031"/>
      <c r="AF13" s="1031"/>
      <c r="AG13" s="1031"/>
    </row>
    <row r="14" spans="1:33" ht="51" customHeight="1">
      <c r="A14" s="1051"/>
      <c r="B14" s="1056"/>
      <c r="C14" s="1057"/>
      <c r="D14" s="1057"/>
      <c r="E14" s="1057"/>
      <c r="F14" s="1057"/>
      <c r="G14" s="1057"/>
      <c r="H14" s="1057"/>
      <c r="I14" s="1058"/>
      <c r="J14" s="1043"/>
      <c r="K14" s="1071"/>
      <c r="L14" s="1072"/>
      <c r="M14" s="1045"/>
      <c r="N14" s="1048"/>
      <c r="O14" s="1080"/>
      <c r="P14" s="1043"/>
      <c r="Q14" s="1081"/>
      <c r="R14" s="999" t="s">
        <v>178</v>
      </c>
      <c r="S14" s="1001" t="s">
        <v>179</v>
      </c>
      <c r="T14" s="1005" t="s">
        <v>2103</v>
      </c>
      <c r="U14" s="999" t="s">
        <v>178</v>
      </c>
      <c r="V14" s="1001" t="s">
        <v>179</v>
      </c>
      <c r="W14" s="467" t="s">
        <v>2063</v>
      </c>
      <c r="X14" s="1005" t="s">
        <v>2103</v>
      </c>
      <c r="Y14" s="1018"/>
      <c r="Z14" s="999" t="s">
        <v>178</v>
      </c>
      <c r="AA14" s="1001" t="s">
        <v>179</v>
      </c>
      <c r="AB14" s="1009" t="s">
        <v>2103</v>
      </c>
      <c r="AC14" s="1011" t="s">
        <v>2064</v>
      </c>
      <c r="AD14" s="1076"/>
      <c r="AE14" s="1031"/>
      <c r="AF14" s="1031"/>
      <c r="AG14" s="1031"/>
    </row>
    <row r="15" spans="1:33" ht="72" customHeight="1" thickBot="1">
      <c r="A15" s="1052"/>
      <c r="B15" s="1059"/>
      <c r="C15" s="1060"/>
      <c r="D15" s="1060"/>
      <c r="E15" s="1060"/>
      <c r="F15" s="1060"/>
      <c r="G15" s="1060"/>
      <c r="H15" s="1060"/>
      <c r="I15" s="1061"/>
      <c r="J15" s="1002"/>
      <c r="K15" s="468" t="s">
        <v>51</v>
      </c>
      <c r="L15" s="468" t="s">
        <v>52</v>
      </c>
      <c r="M15" s="1046"/>
      <c r="N15" s="1049"/>
      <c r="O15" s="1000"/>
      <c r="P15" s="1002"/>
      <c r="Q15" s="1012"/>
      <c r="R15" s="1000"/>
      <c r="S15" s="1002"/>
      <c r="T15" s="1006"/>
      <c r="U15" s="1000"/>
      <c r="V15" s="1002"/>
      <c r="W15" s="469" t="s">
        <v>2106</v>
      </c>
      <c r="X15" s="1006"/>
      <c r="Y15" s="1019"/>
      <c r="Z15" s="1000"/>
      <c r="AA15" s="1002"/>
      <c r="AB15" s="1010"/>
      <c r="AC15" s="1012"/>
      <c r="AD15" s="470" t="s">
        <v>2067</v>
      </c>
      <c r="AE15" s="1031"/>
      <c r="AF15" s="1031"/>
      <c r="AG15" s="1031"/>
    </row>
    <row r="16" spans="1:33" s="479" customFormat="1" ht="24.95" customHeight="1">
      <c r="A16" s="471" t="s">
        <v>7</v>
      </c>
      <c r="B16" s="1021" t="str">
        <f>IF(基本情報入力シート!C53="","",基本情報入力シート!C53)</f>
        <v/>
      </c>
      <c r="C16" s="1022"/>
      <c r="D16" s="1022"/>
      <c r="E16" s="1022"/>
      <c r="F16" s="1022"/>
      <c r="G16" s="1022"/>
      <c r="H16" s="1022"/>
      <c r="I16" s="1023"/>
      <c r="J16" s="472" t="str">
        <f>IF(基本情報入力シート!M53="","",基本情報入力シート!M53)</f>
        <v/>
      </c>
      <c r="K16" s="473" t="str">
        <f>IF(基本情報入力シート!R53="","",基本情報入力シート!R53)</f>
        <v/>
      </c>
      <c r="L16" s="473" t="str">
        <f>IF(基本情報入力シート!W53="","",基本情報入力シート!W53)</f>
        <v/>
      </c>
      <c r="M16" s="474" t="str">
        <f>IF(基本情報入力シート!X53="","",基本情報入力シート!X53)</f>
        <v/>
      </c>
      <c r="N16" s="475" t="str">
        <f>IF(基本情報入力シート!Y53="","",基本情報入力シート!Y53)</f>
        <v/>
      </c>
      <c r="O16" s="115"/>
      <c r="P16" s="116"/>
      <c r="Q16" s="120"/>
      <c r="R16" s="117"/>
      <c r="S16" s="110"/>
      <c r="T16" s="476" t="str">
        <f>IFERROR(S16*VLOOKUP(AE16,【参考】数式用3!$AD$3:$BA$14,MATCH(N16,【参考】数式用3!$AD$2:$BA$2,0)),"")</f>
        <v/>
      </c>
      <c r="U16" s="148"/>
      <c r="V16" s="149"/>
      <c r="W16" s="149"/>
      <c r="X16" s="1027" t="str">
        <f>IFERROR(V16*VLOOKUP(AF16,【参考】数式用3!$AD$15:$BA$23,MATCH(N16,【参考】数式用3!$AD$2:$BA$2,0)),"")</f>
        <v/>
      </c>
      <c r="Y16" s="1028"/>
      <c r="Z16" s="123"/>
      <c r="AA16" s="111"/>
      <c r="AB16" s="538" t="str">
        <f>IFERROR(AA16*VLOOKUP(AG16,【参考】数式用3!$AD$24:$BA$27,MATCH(N16,【参考】数式用3!$AD$2:$BA$2,0)),"")</f>
        <v/>
      </c>
      <c r="AC16" s="129"/>
      <c r="AD16" s="477"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78" t="str">
        <f>IF(AND(O16="",R16=""),"",O16&amp;"から"&amp;R16)</f>
        <v/>
      </c>
      <c r="AF16" s="478" t="str">
        <f>IF(AND(P16="",U16=""),"",P16&amp;"から"&amp;U16)</f>
        <v/>
      </c>
      <c r="AG16" s="478" t="str">
        <f>IF(AND(Q16="",Z16=""),"",Q16&amp;"から"&amp;Z16)</f>
        <v/>
      </c>
    </row>
    <row r="17" spans="1:33" ht="24.95" customHeight="1">
      <c r="A17" s="480">
        <v>2</v>
      </c>
      <c r="B17" s="987" t="str">
        <f>IF(基本情報入力シート!C54="","",基本情報入力シート!C54)</f>
        <v/>
      </c>
      <c r="C17" s="988"/>
      <c r="D17" s="988"/>
      <c r="E17" s="988"/>
      <c r="F17" s="988"/>
      <c r="G17" s="988"/>
      <c r="H17" s="988"/>
      <c r="I17" s="989"/>
      <c r="J17" s="481" t="str">
        <f>IF(基本情報入力シート!M54="","",基本情報入力シート!M54)</f>
        <v/>
      </c>
      <c r="K17" s="482" t="str">
        <f>IF(基本情報入力シート!R54="","",基本情報入力シート!R54)</f>
        <v/>
      </c>
      <c r="L17" s="482" t="str">
        <f>IF(基本情報入力シート!W54="","",基本情報入力シート!W54)</f>
        <v/>
      </c>
      <c r="M17" s="483" t="str">
        <f>IF(基本情報入力シート!X54="","",基本情報入力シート!X54)</f>
        <v/>
      </c>
      <c r="N17" s="484" t="str">
        <f>IF(基本情報入力シート!Y54="","",基本情報入力シート!Y54)</f>
        <v/>
      </c>
      <c r="O17" s="118"/>
      <c r="P17" s="119"/>
      <c r="Q17" s="120"/>
      <c r="R17" s="121"/>
      <c r="S17" s="112"/>
      <c r="T17" s="476" t="str">
        <f>IFERROR(S17*VLOOKUP(AE17,【参考】数式用3!$AD$3:$BA$14,MATCH(N17,【参考】数式用3!$AD$2:$BA$2,0)),"")</f>
        <v/>
      </c>
      <c r="U17" s="122"/>
      <c r="V17" s="113"/>
      <c r="W17" s="147"/>
      <c r="X17" s="1029" t="str">
        <f>IFERROR(V17*VLOOKUP(AF17,【参考】数式用3!$AD$15:$BA$23,MATCH(N17,【参考】数式用3!$AD$2:$BA$2,0)),"")</f>
        <v/>
      </c>
      <c r="Y17" s="1030"/>
      <c r="Z17" s="123"/>
      <c r="AA17" s="114"/>
      <c r="AB17" s="538" t="str">
        <f>IFERROR(AA17*VLOOKUP(AG17,【参考】数式用3!$AD$24:$BA$27,MATCH(N17,【参考】数式用3!$AD$2:$BA$2,0)),"")</f>
        <v/>
      </c>
      <c r="AC17" s="130"/>
      <c r="AD17" s="477"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78" t="str">
        <f t="shared" ref="AE17:AE22" si="1">IF(AND(O17="",R17=""),"",O17&amp;"から"&amp;R17)</f>
        <v/>
      </c>
      <c r="AF17" s="478" t="str">
        <f t="shared" ref="AF17:AF22" si="2">IF(AND(P17="",U17=""),"",P17&amp;"から"&amp;U17)</f>
        <v/>
      </c>
      <c r="AG17" s="478" t="str">
        <f t="shared" ref="AG17:AG22" si="3">IF(AND(Q17="",Z17=""),"",Q17&amp;"から"&amp;Z17)</f>
        <v/>
      </c>
    </row>
    <row r="18" spans="1:33" ht="24.95" customHeight="1">
      <c r="A18" s="480">
        <v>3</v>
      </c>
      <c r="B18" s="987" t="str">
        <f>IF(基本情報入力シート!C55="","",基本情報入力シート!C55)</f>
        <v/>
      </c>
      <c r="C18" s="988"/>
      <c r="D18" s="988"/>
      <c r="E18" s="988"/>
      <c r="F18" s="988"/>
      <c r="G18" s="988"/>
      <c r="H18" s="988"/>
      <c r="I18" s="989"/>
      <c r="J18" s="481" t="str">
        <f>IF(基本情報入力シート!M55="","",基本情報入力シート!M55)</f>
        <v/>
      </c>
      <c r="K18" s="482" t="str">
        <f>IF(基本情報入力シート!R55="","",基本情報入力シート!R55)</f>
        <v/>
      </c>
      <c r="L18" s="482" t="str">
        <f>IF(基本情報入力シート!W55="","",基本情報入力シート!W55)</f>
        <v/>
      </c>
      <c r="M18" s="483" t="str">
        <f>IF(基本情報入力シート!X55="","",基本情報入力シート!X55)</f>
        <v/>
      </c>
      <c r="N18" s="484" t="str">
        <f>IF(基本情報入力シート!Y55="","",基本情報入力シート!Y55)</f>
        <v/>
      </c>
      <c r="O18" s="118"/>
      <c r="P18" s="119"/>
      <c r="Q18" s="120"/>
      <c r="R18" s="121"/>
      <c r="S18" s="112"/>
      <c r="T18" s="476" t="str">
        <f>IFERROR(S18*VLOOKUP(AE18,【参考】数式用3!$AD$3:$BA$14,MATCH(N18,【参考】数式用3!$AD$2:$BA$2,0)),"")</f>
        <v/>
      </c>
      <c r="U18" s="122"/>
      <c r="V18" s="113"/>
      <c r="W18" s="147"/>
      <c r="X18" s="990" t="str">
        <f>IFERROR(V18*VLOOKUP(AF18,【参考】数式用3!$AD$15:$BA$23,MATCH(N18,【参考】数式用3!$AD$2:$BA$2,0)),"")</f>
        <v/>
      </c>
      <c r="Y18" s="991"/>
      <c r="Z18" s="123"/>
      <c r="AA18" s="114"/>
      <c r="AB18" s="485" t="str">
        <f>IFERROR(AA18*VLOOKUP(AG18,【参考】数式用3!$AD$24:$BA$27,MATCH(N18,【参考】数式用3!$AD$2:$BA$2,0)),"")</f>
        <v/>
      </c>
      <c r="AC18" s="130"/>
      <c r="AD18" s="477" t="str">
        <f t="shared" si="0"/>
        <v/>
      </c>
      <c r="AE18" s="478" t="str">
        <f t="shared" si="1"/>
        <v/>
      </c>
      <c r="AF18" s="478" t="str">
        <f t="shared" si="2"/>
        <v/>
      </c>
      <c r="AG18" s="478" t="str">
        <f t="shared" si="3"/>
        <v/>
      </c>
    </row>
    <row r="19" spans="1:33" ht="24.95" customHeight="1">
      <c r="A19" s="480">
        <v>4</v>
      </c>
      <c r="B19" s="987" t="str">
        <f>IF(基本情報入力シート!C56="","",基本情報入力シート!C56)</f>
        <v/>
      </c>
      <c r="C19" s="988"/>
      <c r="D19" s="988"/>
      <c r="E19" s="988"/>
      <c r="F19" s="988"/>
      <c r="G19" s="988"/>
      <c r="H19" s="988"/>
      <c r="I19" s="989"/>
      <c r="J19" s="481" t="str">
        <f>IF(基本情報入力シート!M56="","",基本情報入力シート!M56)</f>
        <v/>
      </c>
      <c r="K19" s="482" t="str">
        <f>IF(基本情報入力シート!R56="","",基本情報入力シート!R56)</f>
        <v/>
      </c>
      <c r="L19" s="482" t="str">
        <f>IF(基本情報入力シート!W56="","",基本情報入力シート!W56)</f>
        <v/>
      </c>
      <c r="M19" s="483" t="str">
        <f>IF(基本情報入力シート!X56="","",基本情報入力シート!X56)</f>
        <v/>
      </c>
      <c r="N19" s="484" t="str">
        <f>IF(基本情報入力シート!Y56="","",基本情報入力シート!Y56)</f>
        <v/>
      </c>
      <c r="O19" s="118"/>
      <c r="P19" s="119"/>
      <c r="Q19" s="120"/>
      <c r="R19" s="121"/>
      <c r="S19" s="112"/>
      <c r="T19" s="476" t="str">
        <f>IFERROR(S19*VLOOKUP(AE19,【参考】数式用3!$AD$3:$BA$14,MATCH(N19,【参考】数式用3!$AD$2:$BA$2,0)),"")</f>
        <v/>
      </c>
      <c r="U19" s="122"/>
      <c r="V19" s="113"/>
      <c r="W19" s="147"/>
      <c r="X19" s="990" t="str">
        <f>IFERROR(V19*VLOOKUP(AF19,【参考】数式用3!$AD$15:$BA$23,MATCH(N19,【参考】数式用3!$AD$2:$BA$2,0)),"")</f>
        <v/>
      </c>
      <c r="Y19" s="991"/>
      <c r="Z19" s="123"/>
      <c r="AA19" s="114"/>
      <c r="AB19" s="485" t="str">
        <f>IFERROR(AA19*VLOOKUP(AG19,【参考】数式用3!$AD$24:$BA$27,MATCH(N19,【参考】数式用3!$AD$2:$BA$2,0)),"")</f>
        <v/>
      </c>
      <c r="AC19" s="130"/>
      <c r="AD19" s="477" t="str">
        <f t="shared" si="0"/>
        <v/>
      </c>
      <c r="AE19" s="478" t="str">
        <f t="shared" si="1"/>
        <v/>
      </c>
      <c r="AF19" s="478" t="str">
        <f t="shared" si="2"/>
        <v/>
      </c>
      <c r="AG19" s="478" t="str">
        <f t="shared" si="3"/>
        <v/>
      </c>
    </row>
    <row r="20" spans="1:33" ht="24.95" customHeight="1">
      <c r="A20" s="480">
        <v>5</v>
      </c>
      <c r="B20" s="987" t="str">
        <f>IF(基本情報入力シート!C57="","",基本情報入力シート!C57)</f>
        <v/>
      </c>
      <c r="C20" s="988"/>
      <c r="D20" s="988"/>
      <c r="E20" s="988"/>
      <c r="F20" s="988"/>
      <c r="G20" s="988"/>
      <c r="H20" s="988"/>
      <c r="I20" s="989"/>
      <c r="J20" s="481" t="str">
        <f>IF(基本情報入力シート!M57="","",基本情報入力シート!M57)</f>
        <v/>
      </c>
      <c r="K20" s="482" t="str">
        <f>IF(基本情報入力シート!R57="","",基本情報入力シート!R57)</f>
        <v/>
      </c>
      <c r="L20" s="482" t="str">
        <f>IF(基本情報入力シート!W57="","",基本情報入力シート!W57)</f>
        <v/>
      </c>
      <c r="M20" s="483" t="str">
        <f>IF(基本情報入力シート!X57="","",基本情報入力シート!X57)</f>
        <v/>
      </c>
      <c r="N20" s="484" t="str">
        <f>IF(基本情報入力シート!Y57="","",基本情報入力シート!Y57)</f>
        <v/>
      </c>
      <c r="O20" s="118"/>
      <c r="P20" s="119"/>
      <c r="Q20" s="120"/>
      <c r="R20" s="121"/>
      <c r="S20" s="112"/>
      <c r="T20" s="476" t="str">
        <f>IFERROR(S20*VLOOKUP(AE20,【参考】数式用3!$AD$3:$BA$14,MATCH(N20,【参考】数式用3!$AD$2:$BA$2,0)),"")</f>
        <v/>
      </c>
      <c r="U20" s="122"/>
      <c r="V20" s="113"/>
      <c r="W20" s="147"/>
      <c r="X20" s="990" t="str">
        <f>IFERROR(V20*VLOOKUP(AF20,【参考】数式用3!$AD$15:$BA$23,MATCH(N20,【参考】数式用3!$AD$2:$BA$2,0)),"")</f>
        <v/>
      </c>
      <c r="Y20" s="991"/>
      <c r="Z20" s="123"/>
      <c r="AA20" s="114"/>
      <c r="AB20" s="485" t="str">
        <f>IFERROR(AA20*VLOOKUP(AG20,【参考】数式用3!$AD$24:$BA$27,MATCH(N20,【参考】数式用3!$AD$2:$BA$2,0)),"")</f>
        <v/>
      </c>
      <c r="AC20" s="130"/>
      <c r="AD20" s="477" t="str">
        <f t="shared" si="0"/>
        <v/>
      </c>
      <c r="AE20" s="478" t="str">
        <f t="shared" si="1"/>
        <v/>
      </c>
      <c r="AF20" s="478" t="str">
        <f t="shared" si="2"/>
        <v/>
      </c>
      <c r="AG20" s="478" t="str">
        <f t="shared" si="3"/>
        <v/>
      </c>
    </row>
    <row r="21" spans="1:33" ht="24.95" customHeight="1">
      <c r="A21" s="480">
        <v>6</v>
      </c>
      <c r="B21" s="987" t="str">
        <f>IF(基本情報入力シート!C58="","",基本情報入力シート!C58)</f>
        <v/>
      </c>
      <c r="C21" s="988"/>
      <c r="D21" s="988"/>
      <c r="E21" s="988"/>
      <c r="F21" s="988"/>
      <c r="G21" s="988"/>
      <c r="H21" s="988"/>
      <c r="I21" s="989"/>
      <c r="J21" s="481" t="str">
        <f>IF(基本情報入力シート!M58="","",基本情報入力シート!M58)</f>
        <v/>
      </c>
      <c r="K21" s="482" t="str">
        <f>IF(基本情報入力シート!R58="","",基本情報入力シート!R58)</f>
        <v/>
      </c>
      <c r="L21" s="482" t="str">
        <f>IF(基本情報入力シート!W58="","",基本情報入力シート!W58)</f>
        <v/>
      </c>
      <c r="M21" s="483" t="str">
        <f>IF(基本情報入力シート!X58="","",基本情報入力シート!X58)</f>
        <v/>
      </c>
      <c r="N21" s="484" t="str">
        <f>IF(基本情報入力シート!Y58="","",基本情報入力シート!Y58)</f>
        <v/>
      </c>
      <c r="O21" s="118"/>
      <c r="P21" s="119"/>
      <c r="Q21" s="120"/>
      <c r="R21" s="121"/>
      <c r="S21" s="112"/>
      <c r="T21" s="476" t="str">
        <f>IFERROR(S21*VLOOKUP(AE21,【参考】数式用3!$AD$3:$BA$14,MATCH(N21,【参考】数式用3!$AD$2:$BA$2,0)),"")</f>
        <v/>
      </c>
      <c r="U21" s="122"/>
      <c r="V21" s="113"/>
      <c r="W21" s="147"/>
      <c r="X21" s="990" t="str">
        <f>IFERROR(V21*VLOOKUP(AF21,【参考】数式用3!$AD$15:$BA$23,MATCH(N21,【参考】数式用3!$AD$2:$BA$2,0)),"")</f>
        <v/>
      </c>
      <c r="Y21" s="991"/>
      <c r="Z21" s="123"/>
      <c r="AA21" s="114"/>
      <c r="AB21" s="485" t="str">
        <f>IFERROR(AA21*VLOOKUP(AG21,【参考】数式用3!$AD$24:$BA$27,MATCH(N21,【参考】数式用3!$AD$2:$BA$2,0)),"")</f>
        <v/>
      </c>
      <c r="AC21" s="130"/>
      <c r="AD21" s="477" t="str">
        <f t="shared" si="0"/>
        <v/>
      </c>
      <c r="AE21" s="478" t="str">
        <f t="shared" si="1"/>
        <v/>
      </c>
      <c r="AF21" s="478" t="str">
        <f t="shared" si="2"/>
        <v/>
      </c>
      <c r="AG21" s="478" t="str">
        <f t="shared" si="3"/>
        <v/>
      </c>
    </row>
    <row r="22" spans="1:33" ht="24.95" customHeight="1">
      <c r="A22" s="480">
        <v>7</v>
      </c>
      <c r="B22" s="987" t="str">
        <f>IF(基本情報入力シート!C59="","",基本情報入力シート!C59)</f>
        <v/>
      </c>
      <c r="C22" s="988"/>
      <c r="D22" s="988"/>
      <c r="E22" s="988"/>
      <c r="F22" s="988"/>
      <c r="G22" s="988"/>
      <c r="H22" s="988"/>
      <c r="I22" s="989"/>
      <c r="J22" s="481" t="str">
        <f>IF(基本情報入力シート!M59="","",基本情報入力シート!M59)</f>
        <v/>
      </c>
      <c r="K22" s="482" t="str">
        <f>IF(基本情報入力シート!R59="","",基本情報入力シート!R59)</f>
        <v/>
      </c>
      <c r="L22" s="482" t="str">
        <f>IF(基本情報入力シート!W59="","",基本情報入力シート!W59)</f>
        <v/>
      </c>
      <c r="M22" s="483" t="str">
        <f>IF(基本情報入力シート!X59="","",基本情報入力シート!X59)</f>
        <v/>
      </c>
      <c r="N22" s="484" t="str">
        <f>IF(基本情報入力シート!Y59="","",基本情報入力シート!Y59)</f>
        <v/>
      </c>
      <c r="O22" s="118"/>
      <c r="P22" s="119"/>
      <c r="Q22" s="120"/>
      <c r="R22" s="121"/>
      <c r="S22" s="112"/>
      <c r="T22" s="476" t="str">
        <f>IFERROR(S22*VLOOKUP(AE22,【参考】数式用3!$AD$3:$BA$14,MATCH(N22,【参考】数式用3!$AD$2:$BA$2,0)),"")</f>
        <v/>
      </c>
      <c r="U22" s="122"/>
      <c r="V22" s="113"/>
      <c r="W22" s="147"/>
      <c r="X22" s="990" t="str">
        <f>IFERROR(V22*VLOOKUP(AF22,【参考】数式用3!$AD$15:$BA$23,MATCH(N22,【参考】数式用3!$AD$2:$BA$2,0)),"")</f>
        <v/>
      </c>
      <c r="Y22" s="991"/>
      <c r="Z22" s="123"/>
      <c r="AA22" s="114"/>
      <c r="AB22" s="485" t="str">
        <f>IFERROR(AA22*VLOOKUP(AG22,【参考】数式用3!$AD$24:$BA$27,MATCH(N22,【参考】数式用3!$AD$2:$BA$2,0)),"")</f>
        <v/>
      </c>
      <c r="AC22" s="130"/>
      <c r="AD22" s="477" t="str">
        <f t="shared" si="0"/>
        <v/>
      </c>
      <c r="AE22" s="478" t="str">
        <f t="shared" si="1"/>
        <v/>
      </c>
      <c r="AF22" s="478" t="str">
        <f t="shared" si="2"/>
        <v/>
      </c>
      <c r="AG22" s="478" t="str">
        <f t="shared" si="3"/>
        <v/>
      </c>
    </row>
    <row r="23" spans="1:33" ht="24.95" customHeight="1">
      <c r="A23" s="480">
        <v>8</v>
      </c>
      <c r="B23" s="987" t="str">
        <f>IF(基本情報入力シート!C60="","",基本情報入力シート!C60)</f>
        <v/>
      </c>
      <c r="C23" s="988"/>
      <c r="D23" s="988"/>
      <c r="E23" s="988"/>
      <c r="F23" s="988"/>
      <c r="G23" s="988"/>
      <c r="H23" s="988"/>
      <c r="I23" s="989"/>
      <c r="J23" s="481" t="str">
        <f>IF(基本情報入力シート!M60="","",基本情報入力シート!M60)</f>
        <v/>
      </c>
      <c r="K23" s="482" t="str">
        <f>IF(基本情報入力シート!R60="","",基本情報入力シート!R60)</f>
        <v/>
      </c>
      <c r="L23" s="482" t="str">
        <f>IF(基本情報入力シート!W60="","",基本情報入力シート!W60)</f>
        <v/>
      </c>
      <c r="M23" s="483" t="str">
        <f>IF(基本情報入力シート!X60="","",基本情報入力シート!X60)</f>
        <v/>
      </c>
      <c r="N23" s="484" t="str">
        <f>IF(基本情報入力シート!Y60="","",基本情報入力シート!Y60)</f>
        <v/>
      </c>
      <c r="O23" s="118"/>
      <c r="P23" s="119"/>
      <c r="Q23" s="120"/>
      <c r="R23" s="121"/>
      <c r="S23" s="112"/>
      <c r="T23" s="476" t="str">
        <f>IFERROR(S23*VLOOKUP(AE23,【参考】数式用3!$AD$3:$BA$14,MATCH(N23,【参考】数式用3!$AD$2:$BA$2,0)),"")</f>
        <v/>
      </c>
      <c r="U23" s="122"/>
      <c r="V23" s="113"/>
      <c r="W23" s="147"/>
      <c r="X23" s="990" t="str">
        <f>IFERROR(V23*VLOOKUP(AF23,【参考】数式用3!$AD$15:$BA$23,MATCH(N23,【参考】数式用3!$AD$2:$BA$2,0)),"")</f>
        <v/>
      </c>
      <c r="Y23" s="991"/>
      <c r="Z23" s="123"/>
      <c r="AA23" s="114"/>
      <c r="AB23" s="485" t="str">
        <f>IFERROR(AA23*VLOOKUP(AG23,【参考】数式用3!$AD$24:$BA$27,MATCH(N23,【参考】数式用3!$AD$2:$BA$2,0)),"")</f>
        <v/>
      </c>
      <c r="AC23" s="130"/>
      <c r="AD23" s="477" t="str">
        <f t="shared" si="0"/>
        <v/>
      </c>
      <c r="AE23" s="478" t="str">
        <f t="shared" ref="AE23:AE86" si="4">IF(AND(O23="",R23=""),"",O23&amp;"から"&amp;R23)</f>
        <v/>
      </c>
      <c r="AF23" s="478" t="str">
        <f t="shared" ref="AF23:AF86" si="5">IF(AND(P23="",U23=""),"",P23&amp;"から"&amp;U23)</f>
        <v/>
      </c>
      <c r="AG23" s="478" t="str">
        <f t="shared" ref="AG23:AG86" si="6">IF(AND(Q23="",Z23=""),"",Q23&amp;"から"&amp;Z23)</f>
        <v/>
      </c>
    </row>
    <row r="24" spans="1:33" ht="24.95" customHeight="1">
      <c r="A24" s="480">
        <v>9</v>
      </c>
      <c r="B24" s="987" t="str">
        <f>IF(基本情報入力シート!C61="","",基本情報入力シート!C61)</f>
        <v/>
      </c>
      <c r="C24" s="988"/>
      <c r="D24" s="988"/>
      <c r="E24" s="988"/>
      <c r="F24" s="988"/>
      <c r="G24" s="988"/>
      <c r="H24" s="988"/>
      <c r="I24" s="989"/>
      <c r="J24" s="481" t="str">
        <f>IF(基本情報入力シート!M61="","",基本情報入力シート!M61)</f>
        <v/>
      </c>
      <c r="K24" s="482" t="str">
        <f>IF(基本情報入力シート!R61="","",基本情報入力シート!R61)</f>
        <v/>
      </c>
      <c r="L24" s="482" t="str">
        <f>IF(基本情報入力シート!W61="","",基本情報入力シート!W61)</f>
        <v/>
      </c>
      <c r="M24" s="483" t="str">
        <f>IF(基本情報入力シート!X61="","",基本情報入力シート!X61)</f>
        <v/>
      </c>
      <c r="N24" s="484" t="str">
        <f>IF(基本情報入力シート!Y61="","",基本情報入力シート!Y61)</f>
        <v/>
      </c>
      <c r="O24" s="118"/>
      <c r="P24" s="119"/>
      <c r="Q24" s="120"/>
      <c r="R24" s="121"/>
      <c r="S24" s="112"/>
      <c r="T24" s="476" t="str">
        <f>IFERROR(S24*VLOOKUP(AE24,【参考】数式用3!$AD$3:$BA$14,MATCH(N24,【参考】数式用3!$AD$2:$BA$2,0)),"")</f>
        <v/>
      </c>
      <c r="U24" s="122"/>
      <c r="V24" s="113"/>
      <c r="W24" s="147"/>
      <c r="X24" s="990" t="str">
        <f>IFERROR(V24*VLOOKUP(AF24,【参考】数式用3!$AD$15:$BA$23,MATCH(N24,【参考】数式用3!$AD$2:$BA$2,0)),"")</f>
        <v/>
      </c>
      <c r="Y24" s="991"/>
      <c r="Z24" s="123"/>
      <c r="AA24" s="114"/>
      <c r="AB24" s="485" t="str">
        <f>IFERROR(AA24*VLOOKUP(AG24,【参考】数式用3!$AD$24:$BA$27,MATCH(N24,【参考】数式用3!$AD$2:$BA$2,0)),"")</f>
        <v/>
      </c>
      <c r="AC24" s="130"/>
      <c r="AD24" s="477" t="str">
        <f t="shared" si="0"/>
        <v/>
      </c>
      <c r="AE24" s="478" t="str">
        <f t="shared" si="4"/>
        <v/>
      </c>
      <c r="AF24" s="478" t="str">
        <f t="shared" si="5"/>
        <v/>
      </c>
      <c r="AG24" s="478" t="str">
        <f t="shared" si="6"/>
        <v/>
      </c>
    </row>
    <row r="25" spans="1:33" ht="24.95" customHeight="1">
      <c r="A25" s="480">
        <v>10</v>
      </c>
      <c r="B25" s="987" t="str">
        <f>IF(基本情報入力シート!C62="","",基本情報入力シート!C62)</f>
        <v/>
      </c>
      <c r="C25" s="988"/>
      <c r="D25" s="988"/>
      <c r="E25" s="988"/>
      <c r="F25" s="988"/>
      <c r="G25" s="988"/>
      <c r="H25" s="988"/>
      <c r="I25" s="989"/>
      <c r="J25" s="481" t="str">
        <f>IF(基本情報入力シート!M62="","",基本情報入力シート!M62)</f>
        <v/>
      </c>
      <c r="K25" s="482" t="str">
        <f>IF(基本情報入力シート!R62="","",基本情報入力シート!R62)</f>
        <v/>
      </c>
      <c r="L25" s="482" t="str">
        <f>IF(基本情報入力シート!W62="","",基本情報入力シート!W62)</f>
        <v/>
      </c>
      <c r="M25" s="483" t="str">
        <f>IF(基本情報入力シート!X62="","",基本情報入力シート!X62)</f>
        <v/>
      </c>
      <c r="N25" s="484" t="str">
        <f>IF(基本情報入力シート!Y62="","",基本情報入力シート!Y62)</f>
        <v/>
      </c>
      <c r="O25" s="118"/>
      <c r="P25" s="119"/>
      <c r="Q25" s="120"/>
      <c r="R25" s="121"/>
      <c r="S25" s="112"/>
      <c r="T25" s="476" t="str">
        <f>IFERROR(S25*VLOOKUP(AE25,【参考】数式用3!$AD$3:$BA$14,MATCH(N25,【参考】数式用3!$AD$2:$BA$2,0)),"")</f>
        <v/>
      </c>
      <c r="U25" s="122"/>
      <c r="V25" s="113"/>
      <c r="W25" s="147"/>
      <c r="X25" s="990" t="str">
        <f>IFERROR(V25*VLOOKUP(AF25,【参考】数式用3!$AD$15:$BA$23,MATCH(N25,【参考】数式用3!$AD$2:$BA$2,0)),"")</f>
        <v/>
      </c>
      <c r="Y25" s="991"/>
      <c r="Z25" s="123"/>
      <c r="AA25" s="114"/>
      <c r="AB25" s="485" t="str">
        <f>IFERROR(AA25*VLOOKUP(AG25,【参考】数式用3!$AD$24:$BA$27,MATCH(N25,【参考】数式用3!$AD$2:$BA$2,0)),"")</f>
        <v/>
      </c>
      <c r="AC25" s="130"/>
      <c r="AD25" s="477" t="str">
        <f t="shared" si="0"/>
        <v/>
      </c>
      <c r="AE25" s="478" t="str">
        <f t="shared" si="4"/>
        <v/>
      </c>
      <c r="AF25" s="478" t="str">
        <f t="shared" si="5"/>
        <v/>
      </c>
      <c r="AG25" s="478" t="str">
        <f t="shared" si="6"/>
        <v/>
      </c>
    </row>
    <row r="26" spans="1:33" ht="24.95" customHeight="1">
      <c r="A26" s="480">
        <v>11</v>
      </c>
      <c r="B26" s="987" t="str">
        <f>IF(基本情報入力シート!C63="","",基本情報入力シート!C63)</f>
        <v/>
      </c>
      <c r="C26" s="988"/>
      <c r="D26" s="988"/>
      <c r="E26" s="988"/>
      <c r="F26" s="988"/>
      <c r="G26" s="988"/>
      <c r="H26" s="988"/>
      <c r="I26" s="989"/>
      <c r="J26" s="481" t="str">
        <f>IF(基本情報入力シート!M63="","",基本情報入力シート!M63)</f>
        <v/>
      </c>
      <c r="K26" s="482" t="str">
        <f>IF(基本情報入力シート!R63="","",基本情報入力シート!R63)</f>
        <v/>
      </c>
      <c r="L26" s="482" t="str">
        <f>IF(基本情報入力シート!W63="","",基本情報入力シート!W63)</f>
        <v/>
      </c>
      <c r="M26" s="483" t="str">
        <f>IF(基本情報入力シート!X63="","",基本情報入力シート!X63)</f>
        <v/>
      </c>
      <c r="N26" s="484" t="str">
        <f>IF(基本情報入力シート!Y63="","",基本情報入力シート!Y63)</f>
        <v/>
      </c>
      <c r="O26" s="118"/>
      <c r="P26" s="119"/>
      <c r="Q26" s="120"/>
      <c r="R26" s="121"/>
      <c r="S26" s="112"/>
      <c r="T26" s="476" t="str">
        <f>IFERROR(S26*VLOOKUP(AE26,【参考】数式用3!$AD$3:$BA$14,MATCH(N26,【参考】数式用3!$AD$2:$BA$2,0)),"")</f>
        <v/>
      </c>
      <c r="U26" s="122"/>
      <c r="V26" s="113"/>
      <c r="W26" s="147"/>
      <c r="X26" s="990" t="str">
        <f>IFERROR(V26*VLOOKUP(AF26,【参考】数式用3!$AD$15:$BA$23,MATCH(N26,【参考】数式用3!$AD$2:$BA$2,0)),"")</f>
        <v/>
      </c>
      <c r="Y26" s="991"/>
      <c r="Z26" s="123"/>
      <c r="AA26" s="114"/>
      <c r="AB26" s="485" t="str">
        <f>IFERROR(AA26*VLOOKUP(AG26,【参考】数式用3!$AD$24:$BA$27,MATCH(N26,【参考】数式用3!$AD$2:$BA$2,0)),"")</f>
        <v/>
      </c>
      <c r="AC26" s="130"/>
      <c r="AD26" s="477" t="str">
        <f t="shared" si="0"/>
        <v/>
      </c>
      <c r="AE26" s="478" t="str">
        <f t="shared" si="4"/>
        <v/>
      </c>
      <c r="AF26" s="478" t="str">
        <f t="shared" si="5"/>
        <v/>
      </c>
      <c r="AG26" s="478" t="str">
        <f t="shared" si="6"/>
        <v/>
      </c>
    </row>
    <row r="27" spans="1:33" ht="24.95" customHeight="1">
      <c r="A27" s="480">
        <v>12</v>
      </c>
      <c r="B27" s="987" t="str">
        <f>IF(基本情報入力シート!C64="","",基本情報入力シート!C64)</f>
        <v/>
      </c>
      <c r="C27" s="988"/>
      <c r="D27" s="988"/>
      <c r="E27" s="988"/>
      <c r="F27" s="988"/>
      <c r="G27" s="988"/>
      <c r="H27" s="988"/>
      <c r="I27" s="989"/>
      <c r="J27" s="481" t="str">
        <f>IF(基本情報入力シート!M64="","",基本情報入力シート!M64)</f>
        <v/>
      </c>
      <c r="K27" s="482" t="str">
        <f>IF(基本情報入力シート!R64="","",基本情報入力シート!R64)</f>
        <v/>
      </c>
      <c r="L27" s="482" t="str">
        <f>IF(基本情報入力シート!W64="","",基本情報入力シート!W64)</f>
        <v/>
      </c>
      <c r="M27" s="483" t="str">
        <f>IF(基本情報入力シート!X64="","",基本情報入力シート!X64)</f>
        <v/>
      </c>
      <c r="N27" s="484" t="str">
        <f>IF(基本情報入力シート!Y64="","",基本情報入力シート!Y64)</f>
        <v/>
      </c>
      <c r="O27" s="118"/>
      <c r="P27" s="119"/>
      <c r="Q27" s="120"/>
      <c r="R27" s="121"/>
      <c r="S27" s="112"/>
      <c r="T27" s="476" t="str">
        <f>IFERROR(S27*VLOOKUP(AE27,【参考】数式用3!$AD$3:$BA$14,MATCH(N27,【参考】数式用3!$AD$2:$BA$2,0)),"")</f>
        <v/>
      </c>
      <c r="U27" s="122"/>
      <c r="V27" s="113"/>
      <c r="W27" s="147"/>
      <c r="X27" s="990" t="str">
        <f>IFERROR(V27*VLOOKUP(AF27,【参考】数式用3!$AD$15:$BA$23,MATCH(N27,【参考】数式用3!$AD$2:$BA$2,0)),"")</f>
        <v/>
      </c>
      <c r="Y27" s="991"/>
      <c r="Z27" s="123"/>
      <c r="AA27" s="114"/>
      <c r="AB27" s="485" t="str">
        <f>IFERROR(AA27*VLOOKUP(AG27,【参考】数式用3!$AD$24:$BA$27,MATCH(N27,【参考】数式用3!$AD$2:$BA$2,0)),"")</f>
        <v/>
      </c>
      <c r="AC27" s="130"/>
      <c r="AD27" s="477" t="str">
        <f t="shared" si="0"/>
        <v/>
      </c>
      <c r="AE27" s="478" t="str">
        <f t="shared" si="4"/>
        <v/>
      </c>
      <c r="AF27" s="478" t="str">
        <f t="shared" si="5"/>
        <v/>
      </c>
      <c r="AG27" s="478" t="str">
        <f t="shared" si="6"/>
        <v/>
      </c>
    </row>
    <row r="28" spans="1:33" ht="24.95" customHeight="1">
      <c r="A28" s="480">
        <v>13</v>
      </c>
      <c r="B28" s="987" t="str">
        <f>IF(基本情報入力シート!C65="","",基本情報入力シート!C65)</f>
        <v/>
      </c>
      <c r="C28" s="988"/>
      <c r="D28" s="988"/>
      <c r="E28" s="988"/>
      <c r="F28" s="988"/>
      <c r="G28" s="988"/>
      <c r="H28" s="988"/>
      <c r="I28" s="989"/>
      <c r="J28" s="481" t="str">
        <f>IF(基本情報入力シート!M65="","",基本情報入力シート!M65)</f>
        <v/>
      </c>
      <c r="K28" s="482" t="str">
        <f>IF(基本情報入力シート!R65="","",基本情報入力シート!R65)</f>
        <v/>
      </c>
      <c r="L28" s="482" t="str">
        <f>IF(基本情報入力シート!W65="","",基本情報入力シート!W65)</f>
        <v/>
      </c>
      <c r="M28" s="483" t="str">
        <f>IF(基本情報入力シート!X65="","",基本情報入力シート!X65)</f>
        <v/>
      </c>
      <c r="N28" s="484" t="str">
        <f>IF(基本情報入力シート!Y65="","",基本情報入力シート!Y65)</f>
        <v/>
      </c>
      <c r="O28" s="118"/>
      <c r="P28" s="119"/>
      <c r="Q28" s="120"/>
      <c r="R28" s="121"/>
      <c r="S28" s="112"/>
      <c r="T28" s="476" t="str">
        <f>IFERROR(S28*VLOOKUP(AE28,【参考】数式用3!$AD$3:$BA$14,MATCH(N28,【参考】数式用3!$AD$2:$BA$2,0)),"")</f>
        <v/>
      </c>
      <c r="U28" s="122"/>
      <c r="V28" s="113"/>
      <c r="W28" s="147"/>
      <c r="X28" s="990" t="str">
        <f>IFERROR(V28*VLOOKUP(AF28,【参考】数式用3!$AD$15:$BA$23,MATCH(N28,【参考】数式用3!$AD$2:$BA$2,0)),"")</f>
        <v/>
      </c>
      <c r="Y28" s="991"/>
      <c r="Z28" s="123"/>
      <c r="AA28" s="114"/>
      <c r="AB28" s="485" t="str">
        <f>IFERROR(AA28*VLOOKUP(AG28,【参考】数式用3!$AD$24:$BA$27,MATCH(N28,【参考】数式用3!$AD$2:$BA$2,0)),"")</f>
        <v/>
      </c>
      <c r="AC28" s="130"/>
      <c r="AD28" s="477" t="str">
        <f t="shared" si="0"/>
        <v/>
      </c>
      <c r="AE28" s="478" t="str">
        <f t="shared" si="4"/>
        <v/>
      </c>
      <c r="AF28" s="478" t="str">
        <f t="shared" si="5"/>
        <v/>
      </c>
      <c r="AG28" s="478" t="str">
        <f t="shared" si="6"/>
        <v/>
      </c>
    </row>
    <row r="29" spans="1:33" ht="24.95" customHeight="1">
      <c r="A29" s="480">
        <v>14</v>
      </c>
      <c r="B29" s="987" t="str">
        <f>IF(基本情報入力シート!C66="","",基本情報入力シート!C66)</f>
        <v/>
      </c>
      <c r="C29" s="988"/>
      <c r="D29" s="988"/>
      <c r="E29" s="988"/>
      <c r="F29" s="988"/>
      <c r="G29" s="988"/>
      <c r="H29" s="988"/>
      <c r="I29" s="989"/>
      <c r="J29" s="481" t="str">
        <f>IF(基本情報入力シート!M66="","",基本情報入力シート!M66)</f>
        <v/>
      </c>
      <c r="K29" s="482" t="str">
        <f>IF(基本情報入力シート!R66="","",基本情報入力シート!R66)</f>
        <v/>
      </c>
      <c r="L29" s="482" t="str">
        <f>IF(基本情報入力シート!W66="","",基本情報入力シート!W66)</f>
        <v/>
      </c>
      <c r="M29" s="483" t="str">
        <f>IF(基本情報入力シート!X66="","",基本情報入力シート!X66)</f>
        <v/>
      </c>
      <c r="N29" s="484" t="str">
        <f>IF(基本情報入力シート!Y66="","",基本情報入力シート!Y66)</f>
        <v/>
      </c>
      <c r="O29" s="118"/>
      <c r="P29" s="119"/>
      <c r="Q29" s="120"/>
      <c r="R29" s="121"/>
      <c r="S29" s="112"/>
      <c r="T29" s="476" t="str">
        <f>IFERROR(S29*VLOOKUP(AE29,【参考】数式用3!$AD$3:$BA$14,MATCH(N29,【参考】数式用3!$AD$2:$BA$2,0)),"")</f>
        <v/>
      </c>
      <c r="U29" s="122"/>
      <c r="V29" s="113"/>
      <c r="W29" s="147"/>
      <c r="X29" s="990" t="str">
        <f>IFERROR(V29*VLOOKUP(AF29,【参考】数式用3!$AD$15:$BA$23,MATCH(N29,【参考】数式用3!$AD$2:$BA$2,0)),"")</f>
        <v/>
      </c>
      <c r="Y29" s="991"/>
      <c r="Z29" s="123"/>
      <c r="AA29" s="114"/>
      <c r="AB29" s="485" t="str">
        <f>IFERROR(AA29*VLOOKUP(AG29,【参考】数式用3!$AD$24:$BA$27,MATCH(N29,【参考】数式用3!$AD$2:$BA$2,0)),"")</f>
        <v/>
      </c>
      <c r="AC29" s="130"/>
      <c r="AD29" s="477" t="str">
        <f t="shared" si="0"/>
        <v/>
      </c>
      <c r="AE29" s="478" t="str">
        <f t="shared" si="4"/>
        <v/>
      </c>
      <c r="AF29" s="478" t="str">
        <f t="shared" si="5"/>
        <v/>
      </c>
      <c r="AG29" s="478" t="str">
        <f t="shared" si="6"/>
        <v/>
      </c>
    </row>
    <row r="30" spans="1:33" ht="24.95" customHeight="1">
      <c r="A30" s="480">
        <v>15</v>
      </c>
      <c r="B30" s="987" t="str">
        <f>IF(基本情報入力シート!C67="","",基本情報入力シート!C67)</f>
        <v/>
      </c>
      <c r="C30" s="988"/>
      <c r="D30" s="988"/>
      <c r="E30" s="988"/>
      <c r="F30" s="988"/>
      <c r="G30" s="988"/>
      <c r="H30" s="988"/>
      <c r="I30" s="989"/>
      <c r="J30" s="481" t="str">
        <f>IF(基本情報入力シート!M67="","",基本情報入力シート!M67)</f>
        <v/>
      </c>
      <c r="K30" s="482" t="str">
        <f>IF(基本情報入力シート!R67="","",基本情報入力シート!R67)</f>
        <v/>
      </c>
      <c r="L30" s="482" t="str">
        <f>IF(基本情報入力シート!W67="","",基本情報入力シート!W67)</f>
        <v/>
      </c>
      <c r="M30" s="483" t="str">
        <f>IF(基本情報入力シート!X67="","",基本情報入力シート!X67)</f>
        <v/>
      </c>
      <c r="N30" s="484" t="str">
        <f>IF(基本情報入力シート!Y67="","",基本情報入力シート!Y67)</f>
        <v/>
      </c>
      <c r="O30" s="118"/>
      <c r="P30" s="119"/>
      <c r="Q30" s="120"/>
      <c r="R30" s="121"/>
      <c r="S30" s="112"/>
      <c r="T30" s="476" t="str">
        <f>IFERROR(S30*VLOOKUP(AE30,【参考】数式用3!$AD$3:$BA$14,MATCH(N30,【参考】数式用3!$AD$2:$BA$2,0)),"")</f>
        <v/>
      </c>
      <c r="U30" s="122"/>
      <c r="V30" s="113"/>
      <c r="W30" s="147"/>
      <c r="X30" s="990" t="str">
        <f>IFERROR(V30*VLOOKUP(AF30,【参考】数式用3!$AD$15:$BA$23,MATCH(N30,【参考】数式用3!$AD$2:$BA$2,0)),"")</f>
        <v/>
      </c>
      <c r="Y30" s="991"/>
      <c r="Z30" s="123"/>
      <c r="AA30" s="114"/>
      <c r="AB30" s="485" t="str">
        <f>IFERROR(AA30*VLOOKUP(AG30,【参考】数式用3!$AD$24:$BA$27,MATCH(N30,【参考】数式用3!$AD$2:$BA$2,0)),"")</f>
        <v/>
      </c>
      <c r="AC30" s="130"/>
      <c r="AD30" s="477" t="str">
        <f t="shared" si="0"/>
        <v/>
      </c>
      <c r="AE30" s="478" t="str">
        <f t="shared" si="4"/>
        <v/>
      </c>
      <c r="AF30" s="478" t="str">
        <f t="shared" si="5"/>
        <v/>
      </c>
      <c r="AG30" s="478" t="str">
        <f t="shared" si="6"/>
        <v/>
      </c>
    </row>
    <row r="31" spans="1:33" ht="24.95" customHeight="1">
      <c r="A31" s="480">
        <v>16</v>
      </c>
      <c r="B31" s="987" t="str">
        <f>IF(基本情報入力シート!C68="","",基本情報入力シート!C68)</f>
        <v/>
      </c>
      <c r="C31" s="988"/>
      <c r="D31" s="988"/>
      <c r="E31" s="988"/>
      <c r="F31" s="988"/>
      <c r="G31" s="988"/>
      <c r="H31" s="988"/>
      <c r="I31" s="989"/>
      <c r="J31" s="481" t="str">
        <f>IF(基本情報入力シート!M68="","",基本情報入力シート!M68)</f>
        <v/>
      </c>
      <c r="K31" s="482" t="str">
        <f>IF(基本情報入力シート!R68="","",基本情報入力シート!R68)</f>
        <v/>
      </c>
      <c r="L31" s="482" t="str">
        <f>IF(基本情報入力シート!W68="","",基本情報入力シート!W68)</f>
        <v/>
      </c>
      <c r="M31" s="483" t="str">
        <f>IF(基本情報入力シート!X68="","",基本情報入力シート!X68)</f>
        <v/>
      </c>
      <c r="N31" s="484" t="str">
        <f>IF(基本情報入力シート!Y68="","",基本情報入力シート!Y68)</f>
        <v/>
      </c>
      <c r="O31" s="118"/>
      <c r="P31" s="119"/>
      <c r="Q31" s="120"/>
      <c r="R31" s="121"/>
      <c r="S31" s="112"/>
      <c r="T31" s="476" t="str">
        <f>IFERROR(S31*VLOOKUP(AE31,【参考】数式用3!$AD$3:$BA$14,MATCH(N31,【参考】数式用3!$AD$2:$BA$2,0)),"")</f>
        <v/>
      </c>
      <c r="U31" s="122"/>
      <c r="V31" s="113"/>
      <c r="W31" s="147"/>
      <c r="X31" s="990" t="str">
        <f>IFERROR(V31*VLOOKUP(AF31,【参考】数式用3!$AD$15:$BA$23,MATCH(N31,【参考】数式用3!$AD$2:$BA$2,0)),"")</f>
        <v/>
      </c>
      <c r="Y31" s="991"/>
      <c r="Z31" s="123"/>
      <c r="AA31" s="114"/>
      <c r="AB31" s="485" t="str">
        <f>IFERROR(AA31*VLOOKUP(AG31,【参考】数式用3!$AD$24:$BA$27,MATCH(N31,【参考】数式用3!$AD$2:$BA$2,0)),"")</f>
        <v/>
      </c>
      <c r="AC31" s="130"/>
      <c r="AD31" s="477" t="str">
        <f t="shared" si="0"/>
        <v/>
      </c>
      <c r="AE31" s="478" t="str">
        <f t="shared" si="4"/>
        <v/>
      </c>
      <c r="AF31" s="478" t="str">
        <f t="shared" si="5"/>
        <v/>
      </c>
      <c r="AG31" s="478" t="str">
        <f t="shared" si="6"/>
        <v/>
      </c>
    </row>
    <row r="32" spans="1:33" ht="24.95" customHeight="1">
      <c r="A32" s="480">
        <v>17</v>
      </c>
      <c r="B32" s="987" t="str">
        <f>IF(基本情報入力シート!C69="","",基本情報入力シート!C69)</f>
        <v/>
      </c>
      <c r="C32" s="988"/>
      <c r="D32" s="988"/>
      <c r="E32" s="988"/>
      <c r="F32" s="988"/>
      <c r="G32" s="988"/>
      <c r="H32" s="988"/>
      <c r="I32" s="989"/>
      <c r="J32" s="482" t="str">
        <f>IF(基本情報入力シート!M69="","",基本情報入力シート!M69)</f>
        <v/>
      </c>
      <c r="K32" s="482" t="str">
        <f>IF(基本情報入力シート!R69="","",基本情報入力シート!R69)</f>
        <v/>
      </c>
      <c r="L32" s="482" t="str">
        <f>IF(基本情報入力シート!W69="","",基本情報入力シート!W69)</f>
        <v/>
      </c>
      <c r="M32" s="517" t="str">
        <f>IF(基本情報入力シート!X69="","",基本情報入力シート!X69)</f>
        <v/>
      </c>
      <c r="N32" s="518" t="str">
        <f>IF(基本情報入力シート!Y69="","",基本情報入力シート!Y69)</f>
        <v/>
      </c>
      <c r="O32" s="118"/>
      <c r="P32" s="119"/>
      <c r="Q32" s="120"/>
      <c r="R32" s="118"/>
      <c r="S32" s="527"/>
      <c r="T32" s="476" t="str">
        <f>IFERROR(S32*VLOOKUP(AE32,【参考】数式用3!$AD$3:$BA$14,MATCH(N32,【参考】数式用3!$AD$2:$BA$2,0)),"")</f>
        <v/>
      </c>
      <c r="U32" s="528"/>
      <c r="V32" s="147"/>
      <c r="W32" s="147"/>
      <c r="X32" s="990" t="str">
        <f>IFERROR(V32*VLOOKUP(AF32,【参考】数式用3!$AD$15:$BA$23,MATCH(N32,【参考】数式用3!$AD$2:$BA$2,0)),"")</f>
        <v/>
      </c>
      <c r="Y32" s="991"/>
      <c r="Z32" s="529"/>
      <c r="AA32" s="530"/>
      <c r="AB32" s="486" t="str">
        <f>IFERROR(AA32*VLOOKUP(AG32,【参考】数式用3!$AD$24:$BA$27,MATCH(N32,【参考】数式用3!$AD$2:$BA$2,0)),"")</f>
        <v/>
      </c>
      <c r="AC32" s="130"/>
      <c r="AD32" s="477" t="str">
        <f t="shared" si="0"/>
        <v/>
      </c>
      <c r="AE32" s="478" t="str">
        <f t="shared" si="4"/>
        <v/>
      </c>
      <c r="AF32" s="478" t="str">
        <f t="shared" si="5"/>
        <v/>
      </c>
      <c r="AG32" s="478" t="str">
        <f t="shared" si="6"/>
        <v/>
      </c>
    </row>
    <row r="33" spans="1:33" ht="24.95" customHeight="1">
      <c r="A33" s="480">
        <v>18</v>
      </c>
      <c r="B33" s="987" t="str">
        <f>IF(基本情報入力シート!C70="","",基本情報入力シート!C70)</f>
        <v/>
      </c>
      <c r="C33" s="988"/>
      <c r="D33" s="988"/>
      <c r="E33" s="988"/>
      <c r="F33" s="988"/>
      <c r="G33" s="988"/>
      <c r="H33" s="988"/>
      <c r="I33" s="989"/>
      <c r="J33" s="481" t="str">
        <f>IF(基本情報入力シート!M70="","",基本情報入力シート!M70)</f>
        <v/>
      </c>
      <c r="K33" s="482" t="str">
        <f>IF(基本情報入力シート!R70="","",基本情報入力シート!R70)</f>
        <v/>
      </c>
      <c r="L33" s="482" t="str">
        <f>IF(基本情報入力シート!W70="","",基本情報入力シート!W70)</f>
        <v/>
      </c>
      <c r="M33" s="483" t="str">
        <f>IF(基本情報入力シート!X70="","",基本情報入力シート!X70)</f>
        <v/>
      </c>
      <c r="N33" s="484" t="str">
        <f>IF(基本情報入力シート!Y70="","",基本情報入力シート!Y70)</f>
        <v/>
      </c>
      <c r="O33" s="118"/>
      <c r="P33" s="119"/>
      <c r="Q33" s="120"/>
      <c r="R33" s="121"/>
      <c r="S33" s="112"/>
      <c r="T33" s="476" t="str">
        <f>IFERROR(S33*VLOOKUP(AE33,【参考】数式用3!$AD$3:$BA$14,MATCH(N33,【参考】数式用3!$AD$2:$BA$2,0)),"")</f>
        <v/>
      </c>
      <c r="U33" s="122"/>
      <c r="V33" s="113"/>
      <c r="W33" s="147"/>
      <c r="X33" s="990" t="str">
        <f>IFERROR(V33*VLOOKUP(AF33,【参考】数式用3!$AD$15:$BA$23,MATCH(N33,【参考】数式用3!$AD$2:$BA$2,0)),"")</f>
        <v/>
      </c>
      <c r="Y33" s="991"/>
      <c r="Z33" s="123"/>
      <c r="AA33" s="114"/>
      <c r="AB33" s="485" t="str">
        <f>IFERROR(AA33*VLOOKUP(AG33,【参考】数式用3!$AD$24:$BA$27,MATCH(N33,【参考】数式用3!$AD$2:$BA$2,0)),"")</f>
        <v/>
      </c>
      <c r="AC33" s="130"/>
      <c r="AD33" s="477" t="str">
        <f t="shared" si="0"/>
        <v/>
      </c>
      <c r="AE33" s="478" t="str">
        <f t="shared" si="4"/>
        <v/>
      </c>
      <c r="AF33" s="478" t="str">
        <f t="shared" si="5"/>
        <v/>
      </c>
      <c r="AG33" s="478" t="str">
        <f t="shared" si="6"/>
        <v/>
      </c>
    </row>
    <row r="34" spans="1:33" ht="24.95" customHeight="1">
      <c r="A34" s="480">
        <v>19</v>
      </c>
      <c r="B34" s="987" t="str">
        <f>IF(基本情報入力シート!C71="","",基本情報入力シート!C71)</f>
        <v/>
      </c>
      <c r="C34" s="988"/>
      <c r="D34" s="988"/>
      <c r="E34" s="988"/>
      <c r="F34" s="988"/>
      <c r="G34" s="988"/>
      <c r="H34" s="988"/>
      <c r="I34" s="989"/>
      <c r="J34" s="481" t="str">
        <f>IF(基本情報入力シート!M71="","",基本情報入力シート!M71)</f>
        <v/>
      </c>
      <c r="K34" s="482" t="str">
        <f>IF(基本情報入力シート!R71="","",基本情報入力シート!R71)</f>
        <v/>
      </c>
      <c r="L34" s="482" t="str">
        <f>IF(基本情報入力シート!W71="","",基本情報入力シート!W71)</f>
        <v/>
      </c>
      <c r="M34" s="483" t="str">
        <f>IF(基本情報入力シート!X71="","",基本情報入力シート!X71)</f>
        <v/>
      </c>
      <c r="N34" s="484" t="str">
        <f>IF(基本情報入力シート!Y71="","",基本情報入力シート!Y71)</f>
        <v/>
      </c>
      <c r="O34" s="118"/>
      <c r="P34" s="119"/>
      <c r="Q34" s="120"/>
      <c r="R34" s="121"/>
      <c r="S34" s="112"/>
      <c r="T34" s="476" t="str">
        <f>IFERROR(S34*VLOOKUP(AE34,【参考】数式用3!$AD$3:$BA$14,MATCH(N34,【参考】数式用3!$AD$2:$BA$2,0)),"")</f>
        <v/>
      </c>
      <c r="U34" s="122"/>
      <c r="V34" s="113"/>
      <c r="W34" s="147"/>
      <c r="X34" s="990" t="str">
        <f>IFERROR(V34*VLOOKUP(AF34,【参考】数式用3!$AD$15:$BA$23,MATCH(N34,【参考】数式用3!$AD$2:$BA$2,0)),"")</f>
        <v/>
      </c>
      <c r="Y34" s="991"/>
      <c r="Z34" s="123"/>
      <c r="AA34" s="114"/>
      <c r="AB34" s="485" t="str">
        <f>IFERROR(AA34*VLOOKUP(AG34,【参考】数式用3!$AD$24:$BA$27,MATCH(N34,【参考】数式用3!$AD$2:$BA$2,0)),"")</f>
        <v/>
      </c>
      <c r="AC34" s="130"/>
      <c r="AD34" s="477" t="str">
        <f t="shared" si="0"/>
        <v/>
      </c>
      <c r="AE34" s="478" t="str">
        <f t="shared" si="4"/>
        <v/>
      </c>
      <c r="AF34" s="478" t="str">
        <f t="shared" si="5"/>
        <v/>
      </c>
      <c r="AG34" s="478" t="str">
        <f t="shared" si="6"/>
        <v/>
      </c>
    </row>
    <row r="35" spans="1:33" ht="24.95" customHeight="1">
      <c r="A35" s="480">
        <v>20</v>
      </c>
      <c r="B35" s="987" t="str">
        <f>IF(基本情報入力シート!C72="","",基本情報入力シート!C72)</f>
        <v/>
      </c>
      <c r="C35" s="988"/>
      <c r="D35" s="988"/>
      <c r="E35" s="988"/>
      <c r="F35" s="988"/>
      <c r="G35" s="988"/>
      <c r="H35" s="988"/>
      <c r="I35" s="989"/>
      <c r="J35" s="481" t="str">
        <f>IF(基本情報入力シート!M72="","",基本情報入力シート!M72)</f>
        <v/>
      </c>
      <c r="K35" s="482" t="str">
        <f>IF(基本情報入力シート!R72="","",基本情報入力シート!R72)</f>
        <v/>
      </c>
      <c r="L35" s="482" t="str">
        <f>IF(基本情報入力シート!W72="","",基本情報入力シート!W72)</f>
        <v/>
      </c>
      <c r="M35" s="483" t="str">
        <f>IF(基本情報入力シート!X72="","",基本情報入力シート!X72)</f>
        <v/>
      </c>
      <c r="N35" s="484" t="str">
        <f>IF(基本情報入力シート!Y72="","",基本情報入力シート!Y72)</f>
        <v/>
      </c>
      <c r="O35" s="118"/>
      <c r="P35" s="119"/>
      <c r="Q35" s="120"/>
      <c r="R35" s="121"/>
      <c r="S35" s="112"/>
      <c r="T35" s="476" t="str">
        <f>IFERROR(S35*VLOOKUP(AE35,【参考】数式用3!$AD$3:$BA$14,MATCH(N35,【参考】数式用3!$AD$2:$BA$2,0)),"")</f>
        <v/>
      </c>
      <c r="U35" s="122"/>
      <c r="V35" s="113"/>
      <c r="W35" s="147"/>
      <c r="X35" s="990" t="str">
        <f>IFERROR(V35*VLOOKUP(AF35,【参考】数式用3!$AD$15:$BA$23,MATCH(N35,【参考】数式用3!$AD$2:$BA$2,0)),"")</f>
        <v/>
      </c>
      <c r="Y35" s="991"/>
      <c r="Z35" s="123"/>
      <c r="AA35" s="114"/>
      <c r="AB35" s="485" t="str">
        <f>IFERROR(AA35*VLOOKUP(AG35,【参考】数式用3!$AD$24:$BA$27,MATCH(N35,【参考】数式用3!$AD$2:$BA$2,0)),"")</f>
        <v/>
      </c>
      <c r="AC35" s="130"/>
      <c r="AD35" s="477" t="str">
        <f t="shared" si="0"/>
        <v/>
      </c>
      <c r="AE35" s="478" t="str">
        <f t="shared" si="4"/>
        <v/>
      </c>
      <c r="AF35" s="478" t="str">
        <f t="shared" si="5"/>
        <v/>
      </c>
      <c r="AG35" s="478" t="str">
        <f t="shared" si="6"/>
        <v/>
      </c>
    </row>
    <row r="36" spans="1:33" ht="24.95" customHeight="1">
      <c r="A36" s="480">
        <v>21</v>
      </c>
      <c r="B36" s="987" t="str">
        <f>IF(基本情報入力シート!C73="","",基本情報入力シート!C73)</f>
        <v/>
      </c>
      <c r="C36" s="988"/>
      <c r="D36" s="988"/>
      <c r="E36" s="988"/>
      <c r="F36" s="988"/>
      <c r="G36" s="988"/>
      <c r="H36" s="988"/>
      <c r="I36" s="989"/>
      <c r="J36" s="481" t="str">
        <f>IF(基本情報入力シート!M73="","",基本情報入力シート!M73)</f>
        <v/>
      </c>
      <c r="K36" s="482" t="str">
        <f>IF(基本情報入力シート!R73="","",基本情報入力シート!R73)</f>
        <v/>
      </c>
      <c r="L36" s="482" t="str">
        <f>IF(基本情報入力シート!W73="","",基本情報入力シート!W73)</f>
        <v/>
      </c>
      <c r="M36" s="483" t="str">
        <f>IF(基本情報入力シート!X73="","",基本情報入力シート!X73)</f>
        <v/>
      </c>
      <c r="N36" s="484" t="str">
        <f>IF(基本情報入力シート!Y73="","",基本情報入力シート!Y73)</f>
        <v/>
      </c>
      <c r="O36" s="118"/>
      <c r="P36" s="119"/>
      <c r="Q36" s="120"/>
      <c r="R36" s="121"/>
      <c r="S36" s="112"/>
      <c r="T36" s="476" t="str">
        <f>IFERROR(S36*VLOOKUP(AE36,【参考】数式用3!$AD$3:$BA$14,MATCH(N36,【参考】数式用3!$AD$2:$BA$2,0)),"")</f>
        <v/>
      </c>
      <c r="U36" s="122"/>
      <c r="V36" s="113"/>
      <c r="W36" s="147"/>
      <c r="X36" s="990" t="str">
        <f>IFERROR(V36*VLOOKUP(AF36,【参考】数式用3!$AD$15:$BA$23,MATCH(N36,【参考】数式用3!$AD$2:$BA$2,0)),"")</f>
        <v/>
      </c>
      <c r="Y36" s="991"/>
      <c r="Z36" s="123"/>
      <c r="AA36" s="114"/>
      <c r="AB36" s="485" t="str">
        <f>IFERROR(AA36*VLOOKUP(AG36,【参考】数式用3!$AD$24:$BA$27,MATCH(N36,【参考】数式用3!$AD$2:$BA$2,0)),"")</f>
        <v/>
      </c>
      <c r="AC36" s="130"/>
      <c r="AD36" s="477" t="str">
        <f t="shared" si="0"/>
        <v/>
      </c>
      <c r="AE36" s="478" t="str">
        <f t="shared" si="4"/>
        <v/>
      </c>
      <c r="AF36" s="478" t="str">
        <f t="shared" si="5"/>
        <v/>
      </c>
      <c r="AG36" s="478" t="str">
        <f t="shared" si="6"/>
        <v/>
      </c>
    </row>
    <row r="37" spans="1:33" ht="24.95" customHeight="1">
      <c r="A37" s="480">
        <v>22</v>
      </c>
      <c r="B37" s="987" t="str">
        <f>IF(基本情報入力シート!C74="","",基本情報入力シート!C74)</f>
        <v/>
      </c>
      <c r="C37" s="988"/>
      <c r="D37" s="988"/>
      <c r="E37" s="988"/>
      <c r="F37" s="988"/>
      <c r="G37" s="988"/>
      <c r="H37" s="988"/>
      <c r="I37" s="989"/>
      <c r="J37" s="481" t="str">
        <f>IF(基本情報入力シート!M74="","",基本情報入力シート!M74)</f>
        <v/>
      </c>
      <c r="K37" s="482" t="str">
        <f>IF(基本情報入力シート!R74="","",基本情報入力シート!R74)</f>
        <v/>
      </c>
      <c r="L37" s="482" t="str">
        <f>IF(基本情報入力シート!W74="","",基本情報入力シート!W74)</f>
        <v/>
      </c>
      <c r="M37" s="483" t="str">
        <f>IF(基本情報入力シート!X74="","",基本情報入力シート!X74)</f>
        <v/>
      </c>
      <c r="N37" s="484" t="str">
        <f>IF(基本情報入力シート!Y74="","",基本情報入力シート!Y74)</f>
        <v/>
      </c>
      <c r="O37" s="118"/>
      <c r="P37" s="119"/>
      <c r="Q37" s="120"/>
      <c r="R37" s="121"/>
      <c r="S37" s="112"/>
      <c r="T37" s="476" t="str">
        <f>IFERROR(S37*VLOOKUP(AE37,【参考】数式用3!$AD$3:$BA$14,MATCH(N37,【参考】数式用3!$AD$2:$BA$2,0)),"")</f>
        <v/>
      </c>
      <c r="U37" s="122"/>
      <c r="V37" s="113"/>
      <c r="W37" s="147"/>
      <c r="X37" s="990" t="str">
        <f>IFERROR(V37*VLOOKUP(AF37,【参考】数式用3!$AD$15:$BA$23,MATCH(N37,【参考】数式用3!$AD$2:$BA$2,0)),"")</f>
        <v/>
      </c>
      <c r="Y37" s="991"/>
      <c r="Z37" s="123"/>
      <c r="AA37" s="114"/>
      <c r="AB37" s="485" t="str">
        <f>IFERROR(AA37*VLOOKUP(AG37,【参考】数式用3!$AD$24:$BA$27,MATCH(N37,【参考】数式用3!$AD$2:$BA$2,0)),"")</f>
        <v/>
      </c>
      <c r="AC37" s="130"/>
      <c r="AD37" s="477" t="str">
        <f t="shared" si="0"/>
        <v/>
      </c>
      <c r="AE37" s="478" t="str">
        <f t="shared" si="4"/>
        <v/>
      </c>
      <c r="AF37" s="478" t="str">
        <f t="shared" si="5"/>
        <v/>
      </c>
      <c r="AG37" s="478" t="str">
        <f t="shared" si="6"/>
        <v/>
      </c>
    </row>
    <row r="38" spans="1:33" ht="24.95" customHeight="1">
      <c r="A38" s="480">
        <v>23</v>
      </c>
      <c r="B38" s="987" t="str">
        <f>IF(基本情報入力シート!C75="","",基本情報入力シート!C75)</f>
        <v/>
      </c>
      <c r="C38" s="988"/>
      <c r="D38" s="988"/>
      <c r="E38" s="988"/>
      <c r="F38" s="988"/>
      <c r="G38" s="988"/>
      <c r="H38" s="988"/>
      <c r="I38" s="989"/>
      <c r="J38" s="481" t="str">
        <f>IF(基本情報入力シート!M75="","",基本情報入力シート!M75)</f>
        <v/>
      </c>
      <c r="K38" s="482" t="str">
        <f>IF(基本情報入力シート!R75="","",基本情報入力シート!R75)</f>
        <v/>
      </c>
      <c r="L38" s="482" t="str">
        <f>IF(基本情報入力シート!W75="","",基本情報入力シート!W75)</f>
        <v/>
      </c>
      <c r="M38" s="483" t="str">
        <f>IF(基本情報入力シート!X75="","",基本情報入力シート!X75)</f>
        <v/>
      </c>
      <c r="N38" s="484" t="str">
        <f>IF(基本情報入力シート!Y75="","",基本情報入力シート!Y75)</f>
        <v/>
      </c>
      <c r="O38" s="118"/>
      <c r="P38" s="119"/>
      <c r="Q38" s="120"/>
      <c r="R38" s="121"/>
      <c r="S38" s="112"/>
      <c r="T38" s="476" t="str">
        <f>IFERROR(S38*VLOOKUP(AE38,【参考】数式用3!$AD$3:$BA$14,MATCH(N38,【参考】数式用3!$AD$2:$BA$2,0)),"")</f>
        <v/>
      </c>
      <c r="U38" s="122"/>
      <c r="V38" s="113"/>
      <c r="W38" s="147"/>
      <c r="X38" s="990" t="str">
        <f>IFERROR(V38*VLOOKUP(AF38,【参考】数式用3!$AD$15:$BA$23,MATCH(N38,【参考】数式用3!$AD$2:$BA$2,0)),"")</f>
        <v/>
      </c>
      <c r="Y38" s="991"/>
      <c r="Z38" s="123"/>
      <c r="AA38" s="114"/>
      <c r="AB38" s="485" t="str">
        <f>IFERROR(AA38*VLOOKUP(AG38,【参考】数式用3!$AD$24:$BA$27,MATCH(N38,【参考】数式用3!$AD$2:$BA$2,0)),"")</f>
        <v/>
      </c>
      <c r="AC38" s="130"/>
      <c r="AD38" s="477" t="str">
        <f t="shared" si="0"/>
        <v/>
      </c>
      <c r="AE38" s="478" t="str">
        <f t="shared" si="4"/>
        <v/>
      </c>
      <c r="AF38" s="478" t="str">
        <f t="shared" si="5"/>
        <v/>
      </c>
      <c r="AG38" s="478" t="str">
        <f t="shared" si="6"/>
        <v/>
      </c>
    </row>
    <row r="39" spans="1:33" ht="24.95" customHeight="1">
      <c r="A39" s="480">
        <v>24</v>
      </c>
      <c r="B39" s="987" t="str">
        <f>IF(基本情報入力シート!C76="","",基本情報入力シート!C76)</f>
        <v/>
      </c>
      <c r="C39" s="988"/>
      <c r="D39" s="988"/>
      <c r="E39" s="988"/>
      <c r="F39" s="988"/>
      <c r="G39" s="988"/>
      <c r="H39" s="988"/>
      <c r="I39" s="989"/>
      <c r="J39" s="481" t="str">
        <f>IF(基本情報入力シート!M76="","",基本情報入力シート!M76)</f>
        <v/>
      </c>
      <c r="K39" s="482" t="str">
        <f>IF(基本情報入力シート!R76="","",基本情報入力シート!R76)</f>
        <v/>
      </c>
      <c r="L39" s="482" t="str">
        <f>IF(基本情報入力シート!W76="","",基本情報入力シート!W76)</f>
        <v/>
      </c>
      <c r="M39" s="483" t="str">
        <f>IF(基本情報入力シート!X76="","",基本情報入力シート!X76)</f>
        <v/>
      </c>
      <c r="N39" s="484" t="str">
        <f>IF(基本情報入力シート!Y76="","",基本情報入力シート!Y76)</f>
        <v/>
      </c>
      <c r="O39" s="118"/>
      <c r="P39" s="119"/>
      <c r="Q39" s="120"/>
      <c r="R39" s="121"/>
      <c r="S39" s="112"/>
      <c r="T39" s="476" t="str">
        <f>IFERROR(S39*VLOOKUP(AE39,【参考】数式用3!$AD$3:$BA$14,MATCH(N39,【参考】数式用3!$AD$2:$BA$2,0)),"")</f>
        <v/>
      </c>
      <c r="U39" s="122"/>
      <c r="V39" s="113"/>
      <c r="W39" s="147"/>
      <c r="X39" s="990" t="str">
        <f>IFERROR(V39*VLOOKUP(AF39,【参考】数式用3!$AD$15:$BA$23,MATCH(N39,【参考】数式用3!$AD$2:$BA$2,0)),"")</f>
        <v/>
      </c>
      <c r="Y39" s="991"/>
      <c r="Z39" s="123"/>
      <c r="AA39" s="114"/>
      <c r="AB39" s="485" t="str">
        <f>IFERROR(AA39*VLOOKUP(AG39,【参考】数式用3!$AD$24:$BA$27,MATCH(N39,【参考】数式用3!$AD$2:$BA$2,0)),"")</f>
        <v/>
      </c>
      <c r="AC39" s="130"/>
      <c r="AD39" s="477" t="str">
        <f t="shared" si="0"/>
        <v/>
      </c>
      <c r="AE39" s="478" t="str">
        <f t="shared" si="4"/>
        <v/>
      </c>
      <c r="AF39" s="478" t="str">
        <f t="shared" si="5"/>
        <v/>
      </c>
      <c r="AG39" s="478" t="str">
        <f t="shared" si="6"/>
        <v/>
      </c>
    </row>
    <row r="40" spans="1:33" ht="24.95" customHeight="1">
      <c r="A40" s="480">
        <v>25</v>
      </c>
      <c r="B40" s="987" t="str">
        <f>IF(基本情報入力シート!C77="","",基本情報入力シート!C77)</f>
        <v/>
      </c>
      <c r="C40" s="988"/>
      <c r="D40" s="988"/>
      <c r="E40" s="988"/>
      <c r="F40" s="988"/>
      <c r="G40" s="988"/>
      <c r="H40" s="988"/>
      <c r="I40" s="989"/>
      <c r="J40" s="481" t="str">
        <f>IF(基本情報入力シート!M77="","",基本情報入力シート!M77)</f>
        <v/>
      </c>
      <c r="K40" s="482" t="str">
        <f>IF(基本情報入力シート!R77="","",基本情報入力シート!R77)</f>
        <v/>
      </c>
      <c r="L40" s="482" t="str">
        <f>IF(基本情報入力シート!W77="","",基本情報入力シート!W77)</f>
        <v/>
      </c>
      <c r="M40" s="483" t="str">
        <f>IF(基本情報入力シート!X77="","",基本情報入力シート!X77)</f>
        <v/>
      </c>
      <c r="N40" s="484" t="str">
        <f>IF(基本情報入力シート!Y77="","",基本情報入力シート!Y77)</f>
        <v/>
      </c>
      <c r="O40" s="118"/>
      <c r="P40" s="119"/>
      <c r="Q40" s="120"/>
      <c r="R40" s="121"/>
      <c r="S40" s="112"/>
      <c r="T40" s="476" t="str">
        <f>IFERROR(S40*VLOOKUP(AE40,【参考】数式用3!$AD$3:$BA$14,MATCH(N40,【参考】数式用3!$AD$2:$BA$2,0)),"")</f>
        <v/>
      </c>
      <c r="U40" s="122"/>
      <c r="V40" s="113"/>
      <c r="W40" s="147"/>
      <c r="X40" s="990" t="str">
        <f>IFERROR(V40*VLOOKUP(AF40,【参考】数式用3!$AD$15:$BA$23,MATCH(N40,【参考】数式用3!$AD$2:$BA$2,0)),"")</f>
        <v/>
      </c>
      <c r="Y40" s="991"/>
      <c r="Z40" s="123"/>
      <c r="AA40" s="114"/>
      <c r="AB40" s="485" t="str">
        <f>IFERROR(AA40*VLOOKUP(AG40,【参考】数式用3!$AD$24:$BA$27,MATCH(N40,【参考】数式用3!$AD$2:$BA$2,0)),"")</f>
        <v/>
      </c>
      <c r="AC40" s="130"/>
      <c r="AD40" s="477" t="str">
        <f t="shared" si="0"/>
        <v/>
      </c>
      <c r="AE40" s="478" t="str">
        <f t="shared" si="4"/>
        <v/>
      </c>
      <c r="AF40" s="478" t="str">
        <f t="shared" si="5"/>
        <v/>
      </c>
      <c r="AG40" s="478" t="str">
        <f t="shared" si="6"/>
        <v/>
      </c>
    </row>
    <row r="41" spans="1:33" ht="24.95" customHeight="1">
      <c r="A41" s="480">
        <v>26</v>
      </c>
      <c r="B41" s="987" t="str">
        <f>IF(基本情報入力シート!C78="","",基本情報入力シート!C78)</f>
        <v/>
      </c>
      <c r="C41" s="988"/>
      <c r="D41" s="988"/>
      <c r="E41" s="988"/>
      <c r="F41" s="988"/>
      <c r="G41" s="988"/>
      <c r="H41" s="988"/>
      <c r="I41" s="989"/>
      <c r="J41" s="481" t="str">
        <f>IF(基本情報入力シート!M78="","",基本情報入力シート!M78)</f>
        <v/>
      </c>
      <c r="K41" s="482" t="str">
        <f>IF(基本情報入力シート!R78="","",基本情報入力シート!R78)</f>
        <v/>
      </c>
      <c r="L41" s="482" t="str">
        <f>IF(基本情報入力シート!W78="","",基本情報入力シート!W78)</f>
        <v/>
      </c>
      <c r="M41" s="483" t="str">
        <f>IF(基本情報入力シート!X78="","",基本情報入力シート!X78)</f>
        <v/>
      </c>
      <c r="N41" s="484" t="str">
        <f>IF(基本情報入力シート!Y78="","",基本情報入力シート!Y78)</f>
        <v/>
      </c>
      <c r="O41" s="118"/>
      <c r="P41" s="119"/>
      <c r="Q41" s="120"/>
      <c r="R41" s="121"/>
      <c r="S41" s="112"/>
      <c r="T41" s="476" t="str">
        <f>IFERROR(S41*VLOOKUP(AE41,【参考】数式用3!$AD$3:$BA$14,MATCH(N41,【参考】数式用3!$AD$2:$BA$2,0)),"")</f>
        <v/>
      </c>
      <c r="U41" s="122"/>
      <c r="V41" s="113"/>
      <c r="W41" s="147"/>
      <c r="X41" s="990" t="str">
        <f>IFERROR(V41*VLOOKUP(AF41,【参考】数式用3!$AD$15:$BA$23,MATCH(N41,【参考】数式用3!$AD$2:$BA$2,0)),"")</f>
        <v/>
      </c>
      <c r="Y41" s="991"/>
      <c r="Z41" s="123"/>
      <c r="AA41" s="114"/>
      <c r="AB41" s="485" t="str">
        <f>IFERROR(AA41*VLOOKUP(AG41,【参考】数式用3!$AD$24:$BA$27,MATCH(N41,【参考】数式用3!$AD$2:$BA$2,0)),"")</f>
        <v/>
      </c>
      <c r="AC41" s="130"/>
      <c r="AD41" s="477" t="str">
        <f t="shared" si="0"/>
        <v/>
      </c>
      <c r="AE41" s="478" t="str">
        <f t="shared" si="4"/>
        <v/>
      </c>
      <c r="AF41" s="478" t="str">
        <f t="shared" si="5"/>
        <v/>
      </c>
      <c r="AG41" s="478" t="str">
        <f t="shared" si="6"/>
        <v/>
      </c>
    </row>
    <row r="42" spans="1:33" ht="24.95" customHeight="1">
      <c r="A42" s="480">
        <v>27</v>
      </c>
      <c r="B42" s="987" t="str">
        <f>IF(基本情報入力シート!C79="","",基本情報入力シート!C79)</f>
        <v/>
      </c>
      <c r="C42" s="988"/>
      <c r="D42" s="988"/>
      <c r="E42" s="988"/>
      <c r="F42" s="988"/>
      <c r="G42" s="988"/>
      <c r="H42" s="988"/>
      <c r="I42" s="989"/>
      <c r="J42" s="481" t="str">
        <f>IF(基本情報入力シート!M79="","",基本情報入力シート!M79)</f>
        <v/>
      </c>
      <c r="K42" s="482" t="str">
        <f>IF(基本情報入力シート!R79="","",基本情報入力シート!R79)</f>
        <v/>
      </c>
      <c r="L42" s="482" t="str">
        <f>IF(基本情報入力シート!W79="","",基本情報入力シート!W79)</f>
        <v/>
      </c>
      <c r="M42" s="483" t="str">
        <f>IF(基本情報入力シート!X79="","",基本情報入力シート!X79)</f>
        <v/>
      </c>
      <c r="N42" s="484" t="str">
        <f>IF(基本情報入力シート!Y79="","",基本情報入力シート!Y79)</f>
        <v/>
      </c>
      <c r="O42" s="118"/>
      <c r="P42" s="119"/>
      <c r="Q42" s="120"/>
      <c r="R42" s="121"/>
      <c r="S42" s="112"/>
      <c r="T42" s="476" t="str">
        <f>IFERROR(S42*VLOOKUP(AE42,【参考】数式用3!$AD$3:$BA$14,MATCH(N42,【参考】数式用3!$AD$2:$BA$2,0)),"")</f>
        <v/>
      </c>
      <c r="U42" s="122"/>
      <c r="V42" s="113"/>
      <c r="W42" s="147"/>
      <c r="X42" s="990" t="str">
        <f>IFERROR(V42*VLOOKUP(AF42,【参考】数式用3!$AD$15:$BA$23,MATCH(N42,【参考】数式用3!$AD$2:$BA$2,0)),"")</f>
        <v/>
      </c>
      <c r="Y42" s="991"/>
      <c r="Z42" s="123"/>
      <c r="AA42" s="114"/>
      <c r="AB42" s="485" t="str">
        <f>IFERROR(AA42*VLOOKUP(AG42,【参考】数式用3!$AD$24:$BA$27,MATCH(N42,【参考】数式用3!$AD$2:$BA$2,0)),"")</f>
        <v/>
      </c>
      <c r="AC42" s="130"/>
      <c r="AD42" s="477" t="str">
        <f t="shared" si="0"/>
        <v/>
      </c>
      <c r="AE42" s="478" t="str">
        <f t="shared" si="4"/>
        <v/>
      </c>
      <c r="AF42" s="478" t="str">
        <f t="shared" si="5"/>
        <v/>
      </c>
      <c r="AG42" s="478" t="str">
        <f t="shared" si="6"/>
        <v/>
      </c>
    </row>
    <row r="43" spans="1:33" ht="24.95" customHeight="1">
      <c r="A43" s="480">
        <v>28</v>
      </c>
      <c r="B43" s="987" t="str">
        <f>IF(基本情報入力シート!C80="","",基本情報入力シート!C80)</f>
        <v/>
      </c>
      <c r="C43" s="988"/>
      <c r="D43" s="988"/>
      <c r="E43" s="988"/>
      <c r="F43" s="988"/>
      <c r="G43" s="988"/>
      <c r="H43" s="988"/>
      <c r="I43" s="989"/>
      <c r="J43" s="481" t="str">
        <f>IF(基本情報入力シート!M80="","",基本情報入力シート!M80)</f>
        <v/>
      </c>
      <c r="K43" s="482" t="str">
        <f>IF(基本情報入力シート!R80="","",基本情報入力シート!R80)</f>
        <v/>
      </c>
      <c r="L43" s="482" t="str">
        <f>IF(基本情報入力シート!W80="","",基本情報入力シート!W80)</f>
        <v/>
      </c>
      <c r="M43" s="483" t="str">
        <f>IF(基本情報入力シート!X80="","",基本情報入力シート!X80)</f>
        <v/>
      </c>
      <c r="N43" s="484" t="str">
        <f>IF(基本情報入力シート!Y80="","",基本情報入力シート!Y80)</f>
        <v/>
      </c>
      <c r="O43" s="118"/>
      <c r="P43" s="119"/>
      <c r="Q43" s="120"/>
      <c r="R43" s="121"/>
      <c r="S43" s="112"/>
      <c r="T43" s="476" t="str">
        <f>IFERROR(S43*VLOOKUP(AE43,【参考】数式用3!$AD$3:$BA$14,MATCH(N43,【参考】数式用3!$AD$2:$BA$2,0)),"")</f>
        <v/>
      </c>
      <c r="U43" s="122"/>
      <c r="V43" s="113"/>
      <c r="W43" s="147"/>
      <c r="X43" s="990" t="str">
        <f>IFERROR(V43*VLOOKUP(AF43,【参考】数式用3!$AD$15:$BA$23,MATCH(N43,【参考】数式用3!$AD$2:$BA$2,0)),"")</f>
        <v/>
      </c>
      <c r="Y43" s="991"/>
      <c r="Z43" s="123"/>
      <c r="AA43" s="114"/>
      <c r="AB43" s="485" t="str">
        <f>IFERROR(AA43*VLOOKUP(AG43,【参考】数式用3!$AD$24:$BA$27,MATCH(N43,【参考】数式用3!$AD$2:$BA$2,0)),"")</f>
        <v/>
      </c>
      <c r="AC43" s="130"/>
      <c r="AD43" s="477" t="str">
        <f t="shared" si="0"/>
        <v/>
      </c>
      <c r="AE43" s="478" t="str">
        <f t="shared" si="4"/>
        <v/>
      </c>
      <c r="AF43" s="478" t="str">
        <f t="shared" si="5"/>
        <v/>
      </c>
      <c r="AG43" s="478" t="str">
        <f t="shared" si="6"/>
        <v/>
      </c>
    </row>
    <row r="44" spans="1:33" ht="24.95" customHeight="1">
      <c r="A44" s="480">
        <v>29</v>
      </c>
      <c r="B44" s="987" t="str">
        <f>IF(基本情報入力シート!C81="","",基本情報入力シート!C81)</f>
        <v/>
      </c>
      <c r="C44" s="988"/>
      <c r="D44" s="988"/>
      <c r="E44" s="988"/>
      <c r="F44" s="988"/>
      <c r="G44" s="988"/>
      <c r="H44" s="988"/>
      <c r="I44" s="989"/>
      <c r="J44" s="481" t="str">
        <f>IF(基本情報入力シート!M81="","",基本情報入力シート!M81)</f>
        <v/>
      </c>
      <c r="K44" s="482" t="str">
        <f>IF(基本情報入力シート!R81="","",基本情報入力シート!R81)</f>
        <v/>
      </c>
      <c r="L44" s="482" t="str">
        <f>IF(基本情報入力シート!W81="","",基本情報入力シート!W81)</f>
        <v/>
      </c>
      <c r="M44" s="483" t="str">
        <f>IF(基本情報入力シート!X81="","",基本情報入力シート!X81)</f>
        <v/>
      </c>
      <c r="N44" s="484" t="str">
        <f>IF(基本情報入力シート!Y81="","",基本情報入力シート!Y81)</f>
        <v/>
      </c>
      <c r="O44" s="118"/>
      <c r="P44" s="119"/>
      <c r="Q44" s="120"/>
      <c r="R44" s="121"/>
      <c r="S44" s="112"/>
      <c r="T44" s="476" t="str">
        <f>IFERROR(S44*VLOOKUP(AE44,【参考】数式用3!$AD$3:$BA$14,MATCH(N44,【参考】数式用3!$AD$2:$BA$2,0)),"")</f>
        <v/>
      </c>
      <c r="U44" s="122"/>
      <c r="V44" s="113"/>
      <c r="W44" s="147"/>
      <c r="X44" s="990" t="str">
        <f>IFERROR(V44*VLOOKUP(AF44,【参考】数式用3!$AD$15:$BA$23,MATCH(N44,【参考】数式用3!$AD$2:$BA$2,0)),"")</f>
        <v/>
      </c>
      <c r="Y44" s="991"/>
      <c r="Z44" s="123"/>
      <c r="AA44" s="114"/>
      <c r="AB44" s="485" t="str">
        <f>IFERROR(AA44*VLOOKUP(AG44,【参考】数式用3!$AD$24:$BA$27,MATCH(N44,【参考】数式用3!$AD$2:$BA$2,0)),"")</f>
        <v/>
      </c>
      <c r="AC44" s="130"/>
      <c r="AD44" s="477" t="str">
        <f t="shared" si="0"/>
        <v/>
      </c>
      <c r="AE44" s="478" t="str">
        <f t="shared" si="4"/>
        <v/>
      </c>
      <c r="AF44" s="478" t="str">
        <f t="shared" si="5"/>
        <v/>
      </c>
      <c r="AG44" s="478" t="str">
        <f t="shared" si="6"/>
        <v/>
      </c>
    </row>
    <row r="45" spans="1:33" ht="24.95" customHeight="1">
      <c r="A45" s="480">
        <v>30</v>
      </c>
      <c r="B45" s="987" t="str">
        <f>IF(基本情報入力シート!C82="","",基本情報入力シート!C82)</f>
        <v/>
      </c>
      <c r="C45" s="988"/>
      <c r="D45" s="988"/>
      <c r="E45" s="988"/>
      <c r="F45" s="988"/>
      <c r="G45" s="988"/>
      <c r="H45" s="988"/>
      <c r="I45" s="989"/>
      <c r="J45" s="481" t="str">
        <f>IF(基本情報入力シート!M82="","",基本情報入力シート!M82)</f>
        <v/>
      </c>
      <c r="K45" s="482" t="str">
        <f>IF(基本情報入力シート!R82="","",基本情報入力シート!R82)</f>
        <v/>
      </c>
      <c r="L45" s="482" t="str">
        <f>IF(基本情報入力シート!W82="","",基本情報入力シート!W82)</f>
        <v/>
      </c>
      <c r="M45" s="483" t="str">
        <f>IF(基本情報入力シート!X82="","",基本情報入力シート!X82)</f>
        <v/>
      </c>
      <c r="N45" s="484" t="str">
        <f>IF(基本情報入力シート!Y82="","",基本情報入力シート!Y82)</f>
        <v/>
      </c>
      <c r="O45" s="118"/>
      <c r="P45" s="119"/>
      <c r="Q45" s="120"/>
      <c r="R45" s="121"/>
      <c r="S45" s="112"/>
      <c r="T45" s="476" t="str">
        <f>IFERROR(S45*VLOOKUP(AE45,【参考】数式用3!$AD$3:$BA$14,MATCH(N45,【参考】数式用3!$AD$2:$BA$2,0)),"")</f>
        <v/>
      </c>
      <c r="U45" s="122"/>
      <c r="V45" s="113"/>
      <c r="W45" s="147"/>
      <c r="X45" s="990" t="str">
        <f>IFERROR(V45*VLOOKUP(AF45,【参考】数式用3!$AD$15:$BA$23,MATCH(N45,【参考】数式用3!$AD$2:$BA$2,0)),"")</f>
        <v/>
      </c>
      <c r="Y45" s="991"/>
      <c r="Z45" s="123"/>
      <c r="AA45" s="114"/>
      <c r="AB45" s="485" t="str">
        <f>IFERROR(AA45*VLOOKUP(AG45,【参考】数式用3!$AD$24:$BA$27,MATCH(N45,【参考】数式用3!$AD$2:$BA$2,0)),"")</f>
        <v/>
      </c>
      <c r="AC45" s="130"/>
      <c r="AD45" s="477" t="str">
        <f t="shared" si="0"/>
        <v/>
      </c>
      <c r="AE45" s="478" t="str">
        <f t="shared" si="4"/>
        <v/>
      </c>
      <c r="AF45" s="478" t="str">
        <f t="shared" si="5"/>
        <v/>
      </c>
      <c r="AG45" s="478" t="str">
        <f t="shared" si="6"/>
        <v/>
      </c>
    </row>
    <row r="46" spans="1:33" ht="24.95" customHeight="1">
      <c r="A46" s="480">
        <v>31</v>
      </c>
      <c r="B46" s="987" t="str">
        <f>IF(基本情報入力シート!C83="","",基本情報入力シート!C83)</f>
        <v/>
      </c>
      <c r="C46" s="988"/>
      <c r="D46" s="988"/>
      <c r="E46" s="988"/>
      <c r="F46" s="988"/>
      <c r="G46" s="988"/>
      <c r="H46" s="988"/>
      <c r="I46" s="989"/>
      <c r="J46" s="481" t="str">
        <f>IF(基本情報入力シート!M83="","",基本情報入力シート!M83)</f>
        <v/>
      </c>
      <c r="K46" s="482" t="str">
        <f>IF(基本情報入力シート!R83="","",基本情報入力シート!R83)</f>
        <v/>
      </c>
      <c r="L46" s="482" t="str">
        <f>IF(基本情報入力シート!W83="","",基本情報入力シート!W83)</f>
        <v/>
      </c>
      <c r="M46" s="483" t="str">
        <f>IF(基本情報入力シート!X83="","",基本情報入力シート!X83)</f>
        <v/>
      </c>
      <c r="N46" s="484" t="str">
        <f>IF(基本情報入力シート!Y83="","",基本情報入力シート!Y83)</f>
        <v/>
      </c>
      <c r="O46" s="118"/>
      <c r="P46" s="119"/>
      <c r="Q46" s="120"/>
      <c r="R46" s="121"/>
      <c r="S46" s="112"/>
      <c r="T46" s="476" t="str">
        <f>IFERROR(S46*VLOOKUP(AE46,【参考】数式用3!$AD$3:$BA$14,MATCH(N46,【参考】数式用3!$AD$2:$BA$2,0)),"")</f>
        <v/>
      </c>
      <c r="U46" s="122"/>
      <c r="V46" s="113"/>
      <c r="W46" s="147"/>
      <c r="X46" s="990" t="str">
        <f>IFERROR(V46*VLOOKUP(AF46,【参考】数式用3!$AD$15:$BA$23,MATCH(N46,【参考】数式用3!$AD$2:$BA$2,0)),"")</f>
        <v/>
      </c>
      <c r="Y46" s="991"/>
      <c r="Z46" s="123"/>
      <c r="AA46" s="114"/>
      <c r="AB46" s="485" t="str">
        <f>IFERROR(AA46*VLOOKUP(AG46,【参考】数式用3!$AD$24:$BA$27,MATCH(N46,【参考】数式用3!$AD$2:$BA$2,0)),"")</f>
        <v/>
      </c>
      <c r="AC46" s="130"/>
      <c r="AD46" s="477" t="str">
        <f t="shared" si="0"/>
        <v/>
      </c>
      <c r="AE46" s="478" t="str">
        <f t="shared" si="4"/>
        <v/>
      </c>
      <c r="AF46" s="478" t="str">
        <f t="shared" si="5"/>
        <v/>
      </c>
      <c r="AG46" s="478" t="str">
        <f t="shared" si="6"/>
        <v/>
      </c>
    </row>
    <row r="47" spans="1:33" ht="24.95" customHeight="1">
      <c r="A47" s="480">
        <v>32</v>
      </c>
      <c r="B47" s="987" t="str">
        <f>IF(基本情報入力シート!C84="","",基本情報入力シート!C84)</f>
        <v/>
      </c>
      <c r="C47" s="988"/>
      <c r="D47" s="988"/>
      <c r="E47" s="988"/>
      <c r="F47" s="988"/>
      <c r="G47" s="988"/>
      <c r="H47" s="988"/>
      <c r="I47" s="989"/>
      <c r="J47" s="481" t="str">
        <f>IF(基本情報入力シート!M84="","",基本情報入力シート!M84)</f>
        <v/>
      </c>
      <c r="K47" s="482" t="str">
        <f>IF(基本情報入力シート!R84="","",基本情報入力シート!R84)</f>
        <v/>
      </c>
      <c r="L47" s="482" t="str">
        <f>IF(基本情報入力シート!W84="","",基本情報入力シート!W84)</f>
        <v/>
      </c>
      <c r="M47" s="483" t="str">
        <f>IF(基本情報入力シート!X84="","",基本情報入力シート!X84)</f>
        <v/>
      </c>
      <c r="N47" s="484" t="str">
        <f>IF(基本情報入力シート!Y84="","",基本情報入力シート!Y84)</f>
        <v/>
      </c>
      <c r="O47" s="118"/>
      <c r="P47" s="119"/>
      <c r="Q47" s="120"/>
      <c r="R47" s="121"/>
      <c r="S47" s="112"/>
      <c r="T47" s="476" t="str">
        <f>IFERROR(S47*VLOOKUP(AE47,【参考】数式用3!$AD$3:$BA$14,MATCH(N47,【参考】数式用3!$AD$2:$BA$2,0)),"")</f>
        <v/>
      </c>
      <c r="U47" s="122"/>
      <c r="V47" s="113"/>
      <c r="W47" s="147"/>
      <c r="X47" s="990" t="str">
        <f>IFERROR(V47*VLOOKUP(AF47,【参考】数式用3!$AD$15:$BA$23,MATCH(N47,【参考】数式用3!$AD$2:$BA$2,0)),"")</f>
        <v/>
      </c>
      <c r="Y47" s="991"/>
      <c r="Z47" s="123"/>
      <c r="AA47" s="114"/>
      <c r="AB47" s="485" t="str">
        <f>IFERROR(AA47*VLOOKUP(AG47,【参考】数式用3!$AD$24:$BA$27,MATCH(N47,【参考】数式用3!$AD$2:$BA$2,0)),"")</f>
        <v/>
      </c>
      <c r="AC47" s="130"/>
      <c r="AD47" s="477" t="str">
        <f t="shared" si="0"/>
        <v/>
      </c>
      <c r="AE47" s="478" t="str">
        <f t="shared" si="4"/>
        <v/>
      </c>
      <c r="AF47" s="478" t="str">
        <f t="shared" si="5"/>
        <v/>
      </c>
      <c r="AG47" s="478" t="str">
        <f t="shared" si="6"/>
        <v/>
      </c>
    </row>
    <row r="48" spans="1:33" ht="24.95" customHeight="1">
      <c r="A48" s="480">
        <v>33</v>
      </c>
      <c r="B48" s="987" t="str">
        <f>IF(基本情報入力シート!C85="","",基本情報入力シート!C85)</f>
        <v/>
      </c>
      <c r="C48" s="988"/>
      <c r="D48" s="988"/>
      <c r="E48" s="988"/>
      <c r="F48" s="988"/>
      <c r="G48" s="988"/>
      <c r="H48" s="988"/>
      <c r="I48" s="989"/>
      <c r="J48" s="481" t="str">
        <f>IF(基本情報入力シート!M85="","",基本情報入力シート!M85)</f>
        <v/>
      </c>
      <c r="K48" s="482" t="str">
        <f>IF(基本情報入力シート!R85="","",基本情報入力シート!R85)</f>
        <v/>
      </c>
      <c r="L48" s="482" t="str">
        <f>IF(基本情報入力シート!W85="","",基本情報入力シート!W85)</f>
        <v/>
      </c>
      <c r="M48" s="483" t="str">
        <f>IF(基本情報入力シート!X85="","",基本情報入力シート!X85)</f>
        <v/>
      </c>
      <c r="N48" s="484" t="str">
        <f>IF(基本情報入力シート!Y85="","",基本情報入力シート!Y85)</f>
        <v/>
      </c>
      <c r="O48" s="118"/>
      <c r="P48" s="119"/>
      <c r="Q48" s="120"/>
      <c r="R48" s="121"/>
      <c r="S48" s="112"/>
      <c r="T48" s="476" t="str">
        <f>IFERROR(S48*VLOOKUP(AE48,【参考】数式用3!$AD$3:$BA$14,MATCH(N48,【参考】数式用3!$AD$2:$BA$2,0)),"")</f>
        <v/>
      </c>
      <c r="U48" s="122"/>
      <c r="V48" s="113"/>
      <c r="W48" s="147"/>
      <c r="X48" s="990" t="str">
        <f>IFERROR(V48*VLOOKUP(AF48,【参考】数式用3!$AD$15:$BA$23,MATCH(N48,【参考】数式用3!$AD$2:$BA$2,0)),"")</f>
        <v/>
      </c>
      <c r="Y48" s="991"/>
      <c r="Z48" s="123"/>
      <c r="AA48" s="114"/>
      <c r="AB48" s="485" t="str">
        <f>IFERROR(AA48*VLOOKUP(AG48,【参考】数式用3!$AD$24:$BA$27,MATCH(N48,【参考】数式用3!$AD$2:$BA$2,0)),"")</f>
        <v/>
      </c>
      <c r="AC48" s="130"/>
      <c r="AD48" s="477" t="str">
        <f t="shared" si="0"/>
        <v/>
      </c>
      <c r="AE48" s="478" t="str">
        <f t="shared" si="4"/>
        <v/>
      </c>
      <c r="AF48" s="478" t="str">
        <f t="shared" si="5"/>
        <v/>
      </c>
      <c r="AG48" s="478" t="str">
        <f t="shared" si="6"/>
        <v/>
      </c>
    </row>
    <row r="49" spans="1:33" ht="24.95" customHeight="1">
      <c r="A49" s="480">
        <v>34</v>
      </c>
      <c r="B49" s="987" t="str">
        <f>IF(基本情報入力シート!C86="","",基本情報入力シート!C86)</f>
        <v/>
      </c>
      <c r="C49" s="988"/>
      <c r="D49" s="988"/>
      <c r="E49" s="988"/>
      <c r="F49" s="988"/>
      <c r="G49" s="988"/>
      <c r="H49" s="988"/>
      <c r="I49" s="989"/>
      <c r="J49" s="481" t="str">
        <f>IF(基本情報入力シート!M86="","",基本情報入力シート!M86)</f>
        <v/>
      </c>
      <c r="K49" s="482" t="str">
        <f>IF(基本情報入力シート!R86="","",基本情報入力シート!R86)</f>
        <v/>
      </c>
      <c r="L49" s="482" t="str">
        <f>IF(基本情報入力シート!W86="","",基本情報入力シート!W86)</f>
        <v/>
      </c>
      <c r="M49" s="483" t="str">
        <f>IF(基本情報入力シート!X86="","",基本情報入力シート!X86)</f>
        <v/>
      </c>
      <c r="N49" s="484" t="str">
        <f>IF(基本情報入力シート!Y86="","",基本情報入力シート!Y86)</f>
        <v/>
      </c>
      <c r="O49" s="118"/>
      <c r="P49" s="119"/>
      <c r="Q49" s="120"/>
      <c r="R49" s="121"/>
      <c r="S49" s="112"/>
      <c r="T49" s="476" t="str">
        <f>IFERROR(S49*VLOOKUP(AE49,【参考】数式用3!$AD$3:$BA$14,MATCH(N49,【参考】数式用3!$AD$2:$BA$2,0)),"")</f>
        <v/>
      </c>
      <c r="U49" s="122"/>
      <c r="V49" s="113"/>
      <c r="W49" s="147"/>
      <c r="X49" s="990" t="str">
        <f>IFERROR(V49*VLOOKUP(AF49,【参考】数式用3!$AD$15:$BA$23,MATCH(N49,【参考】数式用3!$AD$2:$BA$2,0)),"")</f>
        <v/>
      </c>
      <c r="Y49" s="991"/>
      <c r="Z49" s="123"/>
      <c r="AA49" s="114"/>
      <c r="AB49" s="485" t="str">
        <f>IFERROR(AA49*VLOOKUP(AG49,【参考】数式用3!$AD$24:$BA$27,MATCH(N49,【参考】数式用3!$AD$2:$BA$2,0)),"")</f>
        <v/>
      </c>
      <c r="AC49" s="130"/>
      <c r="AD49" s="477" t="str">
        <f t="shared" si="0"/>
        <v/>
      </c>
      <c r="AE49" s="478" t="str">
        <f t="shared" si="4"/>
        <v/>
      </c>
      <c r="AF49" s="478" t="str">
        <f t="shared" si="5"/>
        <v/>
      </c>
      <c r="AG49" s="478" t="str">
        <f t="shared" si="6"/>
        <v/>
      </c>
    </row>
    <row r="50" spans="1:33" ht="24.95" customHeight="1">
      <c r="A50" s="480">
        <v>35</v>
      </c>
      <c r="B50" s="987" t="str">
        <f>IF(基本情報入力シート!C87="","",基本情報入力シート!C87)</f>
        <v/>
      </c>
      <c r="C50" s="988"/>
      <c r="D50" s="988"/>
      <c r="E50" s="988"/>
      <c r="F50" s="988"/>
      <c r="G50" s="988"/>
      <c r="H50" s="988"/>
      <c r="I50" s="989"/>
      <c r="J50" s="481" t="str">
        <f>IF(基本情報入力シート!M87="","",基本情報入力シート!M87)</f>
        <v/>
      </c>
      <c r="K50" s="482" t="str">
        <f>IF(基本情報入力シート!R87="","",基本情報入力シート!R87)</f>
        <v/>
      </c>
      <c r="L50" s="482" t="str">
        <f>IF(基本情報入力シート!W87="","",基本情報入力シート!W87)</f>
        <v/>
      </c>
      <c r="M50" s="483" t="str">
        <f>IF(基本情報入力シート!X87="","",基本情報入力シート!X87)</f>
        <v/>
      </c>
      <c r="N50" s="484" t="str">
        <f>IF(基本情報入力シート!Y87="","",基本情報入力シート!Y87)</f>
        <v/>
      </c>
      <c r="O50" s="118"/>
      <c r="P50" s="119"/>
      <c r="Q50" s="120"/>
      <c r="R50" s="121"/>
      <c r="S50" s="112"/>
      <c r="T50" s="476" t="str">
        <f>IFERROR(S50*VLOOKUP(AE50,【参考】数式用3!$AD$3:$BA$14,MATCH(N50,【参考】数式用3!$AD$2:$BA$2,0)),"")</f>
        <v/>
      </c>
      <c r="U50" s="122"/>
      <c r="V50" s="113"/>
      <c r="W50" s="147"/>
      <c r="X50" s="990" t="str">
        <f>IFERROR(V50*VLOOKUP(AF50,【参考】数式用3!$AD$15:$BA$23,MATCH(N50,【参考】数式用3!$AD$2:$BA$2,0)),"")</f>
        <v/>
      </c>
      <c r="Y50" s="991"/>
      <c r="Z50" s="123"/>
      <c r="AA50" s="114"/>
      <c r="AB50" s="485" t="str">
        <f>IFERROR(AA50*VLOOKUP(AG50,【参考】数式用3!$AD$24:$BA$27,MATCH(N50,【参考】数式用3!$AD$2:$BA$2,0)),"")</f>
        <v/>
      </c>
      <c r="AC50" s="130"/>
      <c r="AD50" s="477" t="str">
        <f t="shared" si="0"/>
        <v/>
      </c>
      <c r="AE50" s="478" t="str">
        <f t="shared" si="4"/>
        <v/>
      </c>
      <c r="AF50" s="478" t="str">
        <f t="shared" si="5"/>
        <v/>
      </c>
      <c r="AG50" s="478" t="str">
        <f t="shared" si="6"/>
        <v/>
      </c>
    </row>
    <row r="51" spans="1:33" ht="24.95" customHeight="1">
      <c r="A51" s="480">
        <v>36</v>
      </c>
      <c r="B51" s="987" t="str">
        <f>IF(基本情報入力シート!C88="","",基本情報入力シート!C88)</f>
        <v/>
      </c>
      <c r="C51" s="988"/>
      <c r="D51" s="988"/>
      <c r="E51" s="988"/>
      <c r="F51" s="988"/>
      <c r="G51" s="988"/>
      <c r="H51" s="988"/>
      <c r="I51" s="989"/>
      <c r="J51" s="481" t="str">
        <f>IF(基本情報入力シート!M88="","",基本情報入力シート!M88)</f>
        <v/>
      </c>
      <c r="K51" s="482" t="str">
        <f>IF(基本情報入力シート!R88="","",基本情報入力シート!R88)</f>
        <v/>
      </c>
      <c r="L51" s="482" t="str">
        <f>IF(基本情報入力シート!W88="","",基本情報入力シート!W88)</f>
        <v/>
      </c>
      <c r="M51" s="483" t="str">
        <f>IF(基本情報入力シート!X88="","",基本情報入力シート!X88)</f>
        <v/>
      </c>
      <c r="N51" s="484" t="str">
        <f>IF(基本情報入力シート!Y88="","",基本情報入力シート!Y88)</f>
        <v/>
      </c>
      <c r="O51" s="118"/>
      <c r="P51" s="119"/>
      <c r="Q51" s="120"/>
      <c r="R51" s="121"/>
      <c r="S51" s="112"/>
      <c r="T51" s="476" t="str">
        <f>IFERROR(S51*VLOOKUP(AE51,【参考】数式用3!$AD$3:$BA$14,MATCH(N51,【参考】数式用3!$AD$2:$BA$2,0)),"")</f>
        <v/>
      </c>
      <c r="U51" s="122"/>
      <c r="V51" s="113"/>
      <c r="W51" s="147"/>
      <c r="X51" s="990" t="str">
        <f>IFERROR(V51*VLOOKUP(AF51,【参考】数式用3!$AD$15:$BA$23,MATCH(N51,【参考】数式用3!$AD$2:$BA$2,0)),"")</f>
        <v/>
      </c>
      <c r="Y51" s="991"/>
      <c r="Z51" s="123"/>
      <c r="AA51" s="114"/>
      <c r="AB51" s="485" t="str">
        <f>IFERROR(AA51*VLOOKUP(AG51,【参考】数式用3!$AD$24:$BA$27,MATCH(N51,【参考】数式用3!$AD$2:$BA$2,0)),"")</f>
        <v/>
      </c>
      <c r="AC51" s="130"/>
      <c r="AD51" s="477" t="str">
        <f t="shared" si="0"/>
        <v/>
      </c>
      <c r="AE51" s="478" t="str">
        <f t="shared" si="4"/>
        <v/>
      </c>
      <c r="AF51" s="478" t="str">
        <f t="shared" si="5"/>
        <v/>
      </c>
      <c r="AG51" s="478" t="str">
        <f t="shared" si="6"/>
        <v/>
      </c>
    </row>
    <row r="52" spans="1:33" ht="24.95" customHeight="1">
      <c r="A52" s="480">
        <v>37</v>
      </c>
      <c r="B52" s="987" t="str">
        <f>IF(基本情報入力シート!C89="","",基本情報入力シート!C89)</f>
        <v/>
      </c>
      <c r="C52" s="988"/>
      <c r="D52" s="988"/>
      <c r="E52" s="988"/>
      <c r="F52" s="988"/>
      <c r="G52" s="988"/>
      <c r="H52" s="988"/>
      <c r="I52" s="989"/>
      <c r="J52" s="481" t="str">
        <f>IF(基本情報入力シート!M89="","",基本情報入力シート!M89)</f>
        <v/>
      </c>
      <c r="K52" s="482" t="str">
        <f>IF(基本情報入力シート!R89="","",基本情報入力シート!R89)</f>
        <v/>
      </c>
      <c r="L52" s="482" t="str">
        <f>IF(基本情報入力シート!W89="","",基本情報入力シート!W89)</f>
        <v/>
      </c>
      <c r="M52" s="483" t="str">
        <f>IF(基本情報入力シート!X89="","",基本情報入力シート!X89)</f>
        <v/>
      </c>
      <c r="N52" s="484" t="str">
        <f>IF(基本情報入力シート!Y89="","",基本情報入力シート!Y89)</f>
        <v/>
      </c>
      <c r="O52" s="118"/>
      <c r="P52" s="119"/>
      <c r="Q52" s="120"/>
      <c r="R52" s="121"/>
      <c r="S52" s="112"/>
      <c r="T52" s="476" t="str">
        <f>IFERROR(S52*VLOOKUP(AE52,【参考】数式用3!$AD$3:$BA$14,MATCH(N52,【参考】数式用3!$AD$2:$BA$2,0)),"")</f>
        <v/>
      </c>
      <c r="U52" s="122"/>
      <c r="V52" s="113"/>
      <c r="W52" s="147"/>
      <c r="X52" s="990" t="str">
        <f>IFERROR(V52*VLOOKUP(AF52,【参考】数式用3!$AD$15:$BA$23,MATCH(N52,【参考】数式用3!$AD$2:$BA$2,0)),"")</f>
        <v/>
      </c>
      <c r="Y52" s="991"/>
      <c r="Z52" s="123"/>
      <c r="AA52" s="114"/>
      <c r="AB52" s="485" t="str">
        <f>IFERROR(AA52*VLOOKUP(AG52,【参考】数式用3!$AD$24:$BA$27,MATCH(N52,【参考】数式用3!$AD$2:$BA$2,0)),"")</f>
        <v/>
      </c>
      <c r="AC52" s="130"/>
      <c r="AD52" s="477" t="str">
        <f t="shared" si="0"/>
        <v/>
      </c>
      <c r="AE52" s="478" t="str">
        <f t="shared" si="4"/>
        <v/>
      </c>
      <c r="AF52" s="478" t="str">
        <f t="shared" si="5"/>
        <v/>
      </c>
      <c r="AG52" s="478" t="str">
        <f t="shared" si="6"/>
        <v/>
      </c>
    </row>
    <row r="53" spans="1:33" ht="24.95" customHeight="1">
      <c r="A53" s="480">
        <v>38</v>
      </c>
      <c r="B53" s="987" t="str">
        <f>IF(基本情報入力シート!C90="","",基本情報入力シート!C90)</f>
        <v/>
      </c>
      <c r="C53" s="988"/>
      <c r="D53" s="988"/>
      <c r="E53" s="988"/>
      <c r="F53" s="988"/>
      <c r="G53" s="988"/>
      <c r="H53" s="988"/>
      <c r="I53" s="989"/>
      <c r="J53" s="481" t="str">
        <f>IF(基本情報入力シート!M90="","",基本情報入力シート!M90)</f>
        <v/>
      </c>
      <c r="K53" s="482" t="str">
        <f>IF(基本情報入力シート!R90="","",基本情報入力シート!R90)</f>
        <v/>
      </c>
      <c r="L53" s="482" t="str">
        <f>IF(基本情報入力シート!W90="","",基本情報入力シート!W90)</f>
        <v/>
      </c>
      <c r="M53" s="483" t="str">
        <f>IF(基本情報入力シート!X90="","",基本情報入力シート!X90)</f>
        <v/>
      </c>
      <c r="N53" s="484" t="str">
        <f>IF(基本情報入力シート!Y90="","",基本情報入力シート!Y90)</f>
        <v/>
      </c>
      <c r="O53" s="118"/>
      <c r="P53" s="119"/>
      <c r="Q53" s="120"/>
      <c r="R53" s="121"/>
      <c r="S53" s="112"/>
      <c r="T53" s="476" t="str">
        <f>IFERROR(S53*VLOOKUP(AE53,【参考】数式用3!$AD$3:$BA$14,MATCH(N53,【参考】数式用3!$AD$2:$BA$2,0)),"")</f>
        <v/>
      </c>
      <c r="U53" s="122"/>
      <c r="V53" s="113"/>
      <c r="W53" s="147"/>
      <c r="X53" s="990" t="str">
        <f>IFERROR(V53*VLOOKUP(AF53,【参考】数式用3!$AD$15:$BA$23,MATCH(N53,【参考】数式用3!$AD$2:$BA$2,0)),"")</f>
        <v/>
      </c>
      <c r="Y53" s="991"/>
      <c r="Z53" s="123"/>
      <c r="AA53" s="114"/>
      <c r="AB53" s="485" t="str">
        <f>IFERROR(AA53*VLOOKUP(AG53,【参考】数式用3!$AD$24:$BA$27,MATCH(N53,【参考】数式用3!$AD$2:$BA$2,0)),"")</f>
        <v/>
      </c>
      <c r="AC53" s="130"/>
      <c r="AD53" s="477" t="str">
        <f t="shared" si="0"/>
        <v/>
      </c>
      <c r="AE53" s="478" t="str">
        <f t="shared" si="4"/>
        <v/>
      </c>
      <c r="AF53" s="478" t="str">
        <f t="shared" si="5"/>
        <v/>
      </c>
      <c r="AG53" s="478" t="str">
        <f t="shared" si="6"/>
        <v/>
      </c>
    </row>
    <row r="54" spans="1:33" ht="24.95" customHeight="1">
      <c r="A54" s="480">
        <v>39</v>
      </c>
      <c r="B54" s="987" t="str">
        <f>IF(基本情報入力シート!C91="","",基本情報入力シート!C91)</f>
        <v/>
      </c>
      <c r="C54" s="988"/>
      <c r="D54" s="988"/>
      <c r="E54" s="988"/>
      <c r="F54" s="988"/>
      <c r="G54" s="988"/>
      <c r="H54" s="988"/>
      <c r="I54" s="989"/>
      <c r="J54" s="481" t="str">
        <f>IF(基本情報入力シート!M91="","",基本情報入力シート!M91)</f>
        <v/>
      </c>
      <c r="K54" s="482" t="str">
        <f>IF(基本情報入力シート!R91="","",基本情報入力シート!R91)</f>
        <v/>
      </c>
      <c r="L54" s="482" t="str">
        <f>IF(基本情報入力シート!W91="","",基本情報入力シート!W91)</f>
        <v/>
      </c>
      <c r="M54" s="483" t="str">
        <f>IF(基本情報入力シート!X91="","",基本情報入力シート!X91)</f>
        <v/>
      </c>
      <c r="N54" s="484" t="str">
        <f>IF(基本情報入力シート!Y91="","",基本情報入力シート!Y91)</f>
        <v/>
      </c>
      <c r="O54" s="118"/>
      <c r="P54" s="119"/>
      <c r="Q54" s="120"/>
      <c r="R54" s="121"/>
      <c r="S54" s="112"/>
      <c r="T54" s="476" t="str">
        <f>IFERROR(S54*VLOOKUP(AE54,【参考】数式用3!$AD$3:$BA$14,MATCH(N54,【参考】数式用3!$AD$2:$BA$2,0)),"")</f>
        <v/>
      </c>
      <c r="U54" s="122"/>
      <c r="V54" s="113"/>
      <c r="W54" s="147"/>
      <c r="X54" s="990" t="str">
        <f>IFERROR(V54*VLOOKUP(AF54,【参考】数式用3!$AD$15:$BA$23,MATCH(N54,【参考】数式用3!$AD$2:$BA$2,0)),"")</f>
        <v/>
      </c>
      <c r="Y54" s="991"/>
      <c r="Z54" s="123"/>
      <c r="AA54" s="114"/>
      <c r="AB54" s="485" t="str">
        <f>IFERROR(AA54*VLOOKUP(AG54,【参考】数式用3!$AD$24:$BA$27,MATCH(N54,【参考】数式用3!$AD$2:$BA$2,0)),"")</f>
        <v/>
      </c>
      <c r="AC54" s="130"/>
      <c r="AD54" s="477" t="str">
        <f t="shared" si="0"/>
        <v/>
      </c>
      <c r="AE54" s="478" t="str">
        <f t="shared" si="4"/>
        <v/>
      </c>
      <c r="AF54" s="478" t="str">
        <f t="shared" si="5"/>
        <v/>
      </c>
      <c r="AG54" s="478" t="str">
        <f t="shared" si="6"/>
        <v/>
      </c>
    </row>
    <row r="55" spans="1:33" ht="24.95" customHeight="1">
      <c r="A55" s="480">
        <v>40</v>
      </c>
      <c r="B55" s="987" t="str">
        <f>IF(基本情報入力シート!C92="","",基本情報入力シート!C92)</f>
        <v/>
      </c>
      <c r="C55" s="988"/>
      <c r="D55" s="988"/>
      <c r="E55" s="988"/>
      <c r="F55" s="988"/>
      <c r="G55" s="988"/>
      <c r="H55" s="988"/>
      <c r="I55" s="989"/>
      <c r="J55" s="481" t="str">
        <f>IF(基本情報入力シート!M92="","",基本情報入力シート!M92)</f>
        <v/>
      </c>
      <c r="K55" s="482" t="str">
        <f>IF(基本情報入力シート!R92="","",基本情報入力シート!R92)</f>
        <v/>
      </c>
      <c r="L55" s="482" t="str">
        <f>IF(基本情報入力シート!W92="","",基本情報入力シート!W92)</f>
        <v/>
      </c>
      <c r="M55" s="483" t="str">
        <f>IF(基本情報入力シート!X92="","",基本情報入力シート!X92)</f>
        <v/>
      </c>
      <c r="N55" s="484" t="str">
        <f>IF(基本情報入力シート!Y92="","",基本情報入力シート!Y92)</f>
        <v/>
      </c>
      <c r="O55" s="118"/>
      <c r="P55" s="119"/>
      <c r="Q55" s="120"/>
      <c r="R55" s="121"/>
      <c r="S55" s="112"/>
      <c r="T55" s="476" t="str">
        <f>IFERROR(S55*VLOOKUP(AE55,【参考】数式用3!$AD$3:$BA$14,MATCH(N55,【参考】数式用3!$AD$2:$BA$2,0)),"")</f>
        <v/>
      </c>
      <c r="U55" s="122"/>
      <c r="V55" s="113"/>
      <c r="W55" s="147"/>
      <c r="X55" s="990" t="str">
        <f>IFERROR(V55*VLOOKUP(AF55,【参考】数式用3!$AD$15:$BA$23,MATCH(N55,【参考】数式用3!$AD$2:$BA$2,0)),"")</f>
        <v/>
      </c>
      <c r="Y55" s="991"/>
      <c r="Z55" s="123"/>
      <c r="AA55" s="114"/>
      <c r="AB55" s="485" t="str">
        <f>IFERROR(AA55*VLOOKUP(AG55,【参考】数式用3!$AD$24:$BA$27,MATCH(N55,【参考】数式用3!$AD$2:$BA$2,0)),"")</f>
        <v/>
      </c>
      <c r="AC55" s="130"/>
      <c r="AD55" s="477" t="str">
        <f t="shared" si="0"/>
        <v/>
      </c>
      <c r="AE55" s="478" t="str">
        <f t="shared" si="4"/>
        <v/>
      </c>
      <c r="AF55" s="478" t="str">
        <f t="shared" si="5"/>
        <v/>
      </c>
      <c r="AG55" s="478" t="str">
        <f t="shared" si="6"/>
        <v/>
      </c>
    </row>
    <row r="56" spans="1:33" ht="24.95" customHeight="1">
      <c r="A56" s="480">
        <v>41</v>
      </c>
      <c r="B56" s="987" t="str">
        <f>IF(基本情報入力シート!C93="","",基本情報入力シート!C93)</f>
        <v/>
      </c>
      <c r="C56" s="988"/>
      <c r="D56" s="988"/>
      <c r="E56" s="988"/>
      <c r="F56" s="988"/>
      <c r="G56" s="988"/>
      <c r="H56" s="988"/>
      <c r="I56" s="989"/>
      <c r="J56" s="481" t="str">
        <f>IF(基本情報入力シート!M93="","",基本情報入力シート!M93)</f>
        <v/>
      </c>
      <c r="K56" s="482" t="str">
        <f>IF(基本情報入力シート!R93="","",基本情報入力シート!R93)</f>
        <v/>
      </c>
      <c r="L56" s="482" t="str">
        <f>IF(基本情報入力シート!W93="","",基本情報入力シート!W93)</f>
        <v/>
      </c>
      <c r="M56" s="483" t="str">
        <f>IF(基本情報入力シート!X93="","",基本情報入力シート!X93)</f>
        <v/>
      </c>
      <c r="N56" s="484" t="str">
        <f>IF(基本情報入力シート!Y93="","",基本情報入力シート!Y93)</f>
        <v/>
      </c>
      <c r="O56" s="118"/>
      <c r="P56" s="119"/>
      <c r="Q56" s="120"/>
      <c r="R56" s="121"/>
      <c r="S56" s="112"/>
      <c r="T56" s="476" t="str">
        <f>IFERROR(S56*VLOOKUP(AE56,【参考】数式用3!$AD$3:$BA$14,MATCH(N56,【参考】数式用3!$AD$2:$BA$2,0)),"")</f>
        <v/>
      </c>
      <c r="U56" s="122"/>
      <c r="V56" s="113"/>
      <c r="W56" s="147"/>
      <c r="X56" s="990" t="str">
        <f>IFERROR(V56*VLOOKUP(AF56,【参考】数式用3!$AD$15:$BA$23,MATCH(N56,【参考】数式用3!$AD$2:$BA$2,0)),"")</f>
        <v/>
      </c>
      <c r="Y56" s="991"/>
      <c r="Z56" s="123"/>
      <c r="AA56" s="114"/>
      <c r="AB56" s="485" t="str">
        <f>IFERROR(AA56*VLOOKUP(AG56,【参考】数式用3!$AD$24:$BA$27,MATCH(N56,【参考】数式用3!$AD$2:$BA$2,0)),"")</f>
        <v/>
      </c>
      <c r="AC56" s="130"/>
      <c r="AD56" s="477" t="str">
        <f t="shared" si="0"/>
        <v/>
      </c>
      <c r="AE56" s="478" t="str">
        <f t="shared" si="4"/>
        <v/>
      </c>
      <c r="AF56" s="478" t="str">
        <f t="shared" si="5"/>
        <v/>
      </c>
      <c r="AG56" s="478" t="str">
        <f t="shared" si="6"/>
        <v/>
      </c>
    </row>
    <row r="57" spans="1:33" ht="24.95" customHeight="1">
      <c r="A57" s="480">
        <v>42</v>
      </c>
      <c r="B57" s="987" t="str">
        <f>IF(基本情報入力シート!C94="","",基本情報入力シート!C94)</f>
        <v/>
      </c>
      <c r="C57" s="988"/>
      <c r="D57" s="988"/>
      <c r="E57" s="988"/>
      <c r="F57" s="988"/>
      <c r="G57" s="988"/>
      <c r="H57" s="988"/>
      <c r="I57" s="989"/>
      <c r="J57" s="481" t="str">
        <f>IF(基本情報入力シート!M94="","",基本情報入力シート!M94)</f>
        <v/>
      </c>
      <c r="K57" s="482" t="str">
        <f>IF(基本情報入力シート!R94="","",基本情報入力シート!R94)</f>
        <v/>
      </c>
      <c r="L57" s="482" t="str">
        <f>IF(基本情報入力シート!W94="","",基本情報入力シート!W94)</f>
        <v/>
      </c>
      <c r="M57" s="483" t="str">
        <f>IF(基本情報入力シート!X94="","",基本情報入力シート!X94)</f>
        <v/>
      </c>
      <c r="N57" s="484" t="str">
        <f>IF(基本情報入力シート!Y94="","",基本情報入力シート!Y94)</f>
        <v/>
      </c>
      <c r="O57" s="118"/>
      <c r="P57" s="119"/>
      <c r="Q57" s="120"/>
      <c r="R57" s="121"/>
      <c r="S57" s="112"/>
      <c r="T57" s="476" t="str">
        <f>IFERROR(S57*VLOOKUP(AE57,【参考】数式用3!$AD$3:$BA$14,MATCH(N57,【参考】数式用3!$AD$2:$BA$2,0)),"")</f>
        <v/>
      </c>
      <c r="U57" s="122"/>
      <c r="V57" s="113"/>
      <c r="W57" s="147"/>
      <c r="X57" s="990" t="str">
        <f>IFERROR(V57*VLOOKUP(AF57,【参考】数式用3!$AD$15:$BA$23,MATCH(N57,【参考】数式用3!$AD$2:$BA$2,0)),"")</f>
        <v/>
      </c>
      <c r="Y57" s="991"/>
      <c r="Z57" s="123"/>
      <c r="AA57" s="114"/>
      <c r="AB57" s="485" t="str">
        <f>IFERROR(AA57*VLOOKUP(AG57,【参考】数式用3!$AD$24:$BA$27,MATCH(N57,【参考】数式用3!$AD$2:$BA$2,0)),"")</f>
        <v/>
      </c>
      <c r="AC57" s="130"/>
      <c r="AD57" s="477" t="str">
        <f t="shared" si="0"/>
        <v/>
      </c>
      <c r="AE57" s="478" t="str">
        <f t="shared" si="4"/>
        <v/>
      </c>
      <c r="AF57" s="478" t="str">
        <f t="shared" si="5"/>
        <v/>
      </c>
      <c r="AG57" s="478" t="str">
        <f t="shared" si="6"/>
        <v/>
      </c>
    </row>
    <row r="58" spans="1:33" ht="24.95" customHeight="1">
      <c r="A58" s="480">
        <v>43</v>
      </c>
      <c r="B58" s="987" t="str">
        <f>IF(基本情報入力シート!C95="","",基本情報入力シート!C95)</f>
        <v/>
      </c>
      <c r="C58" s="988"/>
      <c r="D58" s="988"/>
      <c r="E58" s="988"/>
      <c r="F58" s="988"/>
      <c r="G58" s="988"/>
      <c r="H58" s="988"/>
      <c r="I58" s="989"/>
      <c r="J58" s="481" t="str">
        <f>IF(基本情報入力シート!M95="","",基本情報入力シート!M95)</f>
        <v/>
      </c>
      <c r="K58" s="482" t="str">
        <f>IF(基本情報入力シート!R95="","",基本情報入力シート!R95)</f>
        <v/>
      </c>
      <c r="L58" s="482" t="str">
        <f>IF(基本情報入力シート!W95="","",基本情報入力シート!W95)</f>
        <v/>
      </c>
      <c r="M58" s="483" t="str">
        <f>IF(基本情報入力シート!X95="","",基本情報入力シート!X95)</f>
        <v/>
      </c>
      <c r="N58" s="484" t="str">
        <f>IF(基本情報入力シート!Y95="","",基本情報入力シート!Y95)</f>
        <v/>
      </c>
      <c r="O58" s="118"/>
      <c r="P58" s="119"/>
      <c r="Q58" s="120"/>
      <c r="R58" s="121"/>
      <c r="S58" s="112"/>
      <c r="T58" s="476" t="str">
        <f>IFERROR(S58*VLOOKUP(AE58,【参考】数式用3!$AD$3:$BA$14,MATCH(N58,【参考】数式用3!$AD$2:$BA$2,0)),"")</f>
        <v/>
      </c>
      <c r="U58" s="122"/>
      <c r="V58" s="113"/>
      <c r="W58" s="147"/>
      <c r="X58" s="990" t="str">
        <f>IFERROR(V58*VLOOKUP(AF58,【参考】数式用3!$AD$15:$BA$23,MATCH(N58,【参考】数式用3!$AD$2:$BA$2,0)),"")</f>
        <v/>
      </c>
      <c r="Y58" s="991"/>
      <c r="Z58" s="123"/>
      <c r="AA58" s="114"/>
      <c r="AB58" s="485" t="str">
        <f>IFERROR(AA58*VLOOKUP(AG58,【参考】数式用3!$AD$24:$BA$27,MATCH(N58,【参考】数式用3!$AD$2:$BA$2,0)),"")</f>
        <v/>
      </c>
      <c r="AC58" s="130"/>
      <c r="AD58" s="477" t="str">
        <f t="shared" si="0"/>
        <v/>
      </c>
      <c r="AE58" s="478" t="str">
        <f t="shared" si="4"/>
        <v/>
      </c>
      <c r="AF58" s="478" t="str">
        <f t="shared" si="5"/>
        <v/>
      </c>
      <c r="AG58" s="478" t="str">
        <f t="shared" si="6"/>
        <v/>
      </c>
    </row>
    <row r="59" spans="1:33" ht="24.95" customHeight="1">
      <c r="A59" s="480">
        <v>44</v>
      </c>
      <c r="B59" s="987" t="str">
        <f>IF(基本情報入力シート!C96="","",基本情報入力シート!C96)</f>
        <v/>
      </c>
      <c r="C59" s="988"/>
      <c r="D59" s="988"/>
      <c r="E59" s="988"/>
      <c r="F59" s="988"/>
      <c r="G59" s="988"/>
      <c r="H59" s="988"/>
      <c r="I59" s="989"/>
      <c r="J59" s="481" t="str">
        <f>IF(基本情報入力シート!M96="","",基本情報入力シート!M96)</f>
        <v/>
      </c>
      <c r="K59" s="482" t="str">
        <f>IF(基本情報入力シート!R96="","",基本情報入力シート!R96)</f>
        <v/>
      </c>
      <c r="L59" s="482" t="str">
        <f>IF(基本情報入力シート!W96="","",基本情報入力シート!W96)</f>
        <v/>
      </c>
      <c r="M59" s="483" t="str">
        <f>IF(基本情報入力シート!X96="","",基本情報入力シート!X96)</f>
        <v/>
      </c>
      <c r="N59" s="484" t="str">
        <f>IF(基本情報入力シート!Y96="","",基本情報入力シート!Y96)</f>
        <v/>
      </c>
      <c r="O59" s="118"/>
      <c r="P59" s="119"/>
      <c r="Q59" s="120"/>
      <c r="R59" s="121"/>
      <c r="S59" s="112"/>
      <c r="T59" s="476" t="str">
        <f>IFERROR(S59*VLOOKUP(AE59,【参考】数式用3!$AD$3:$BA$14,MATCH(N59,【参考】数式用3!$AD$2:$BA$2,0)),"")</f>
        <v/>
      </c>
      <c r="U59" s="122"/>
      <c r="V59" s="113"/>
      <c r="W59" s="147"/>
      <c r="X59" s="990" t="str">
        <f>IFERROR(V59*VLOOKUP(AF59,【参考】数式用3!$AD$15:$BA$23,MATCH(N59,【参考】数式用3!$AD$2:$BA$2,0)),"")</f>
        <v/>
      </c>
      <c r="Y59" s="991"/>
      <c r="Z59" s="123"/>
      <c r="AA59" s="114"/>
      <c r="AB59" s="485" t="str">
        <f>IFERROR(AA59*VLOOKUP(AG59,【参考】数式用3!$AD$24:$BA$27,MATCH(N59,【参考】数式用3!$AD$2:$BA$2,0)),"")</f>
        <v/>
      </c>
      <c r="AC59" s="130"/>
      <c r="AD59" s="477" t="str">
        <f t="shared" si="0"/>
        <v/>
      </c>
      <c r="AE59" s="478" t="str">
        <f t="shared" si="4"/>
        <v/>
      </c>
      <c r="AF59" s="478" t="str">
        <f t="shared" si="5"/>
        <v/>
      </c>
      <c r="AG59" s="478" t="str">
        <f t="shared" si="6"/>
        <v/>
      </c>
    </row>
    <row r="60" spans="1:33" ht="24.95" customHeight="1">
      <c r="A60" s="480">
        <v>45</v>
      </c>
      <c r="B60" s="987" t="str">
        <f>IF(基本情報入力シート!C97="","",基本情報入力シート!C97)</f>
        <v/>
      </c>
      <c r="C60" s="988"/>
      <c r="D60" s="988"/>
      <c r="E60" s="988"/>
      <c r="F60" s="988"/>
      <c r="G60" s="988"/>
      <c r="H60" s="988"/>
      <c r="I60" s="989"/>
      <c r="J60" s="481" t="str">
        <f>IF(基本情報入力シート!M97="","",基本情報入力シート!M97)</f>
        <v/>
      </c>
      <c r="K60" s="482" t="str">
        <f>IF(基本情報入力シート!R97="","",基本情報入力シート!R97)</f>
        <v/>
      </c>
      <c r="L60" s="482" t="str">
        <f>IF(基本情報入力シート!W97="","",基本情報入力シート!W97)</f>
        <v/>
      </c>
      <c r="M60" s="483" t="str">
        <f>IF(基本情報入力シート!X97="","",基本情報入力シート!X97)</f>
        <v/>
      </c>
      <c r="N60" s="484" t="str">
        <f>IF(基本情報入力シート!Y97="","",基本情報入力シート!Y97)</f>
        <v/>
      </c>
      <c r="O60" s="118"/>
      <c r="P60" s="119"/>
      <c r="Q60" s="120"/>
      <c r="R60" s="121"/>
      <c r="S60" s="112"/>
      <c r="T60" s="476" t="str">
        <f>IFERROR(S60*VLOOKUP(AE60,【参考】数式用3!$AD$3:$BA$14,MATCH(N60,【参考】数式用3!$AD$2:$BA$2,0)),"")</f>
        <v/>
      </c>
      <c r="U60" s="122"/>
      <c r="V60" s="113"/>
      <c r="W60" s="147"/>
      <c r="X60" s="990" t="str">
        <f>IFERROR(V60*VLOOKUP(AF60,【参考】数式用3!$AD$15:$BA$23,MATCH(N60,【参考】数式用3!$AD$2:$BA$2,0)),"")</f>
        <v/>
      </c>
      <c r="Y60" s="991"/>
      <c r="Z60" s="123"/>
      <c r="AA60" s="114"/>
      <c r="AB60" s="485" t="str">
        <f>IFERROR(AA60*VLOOKUP(AG60,【参考】数式用3!$AD$24:$BA$27,MATCH(N60,【参考】数式用3!$AD$2:$BA$2,0)),"")</f>
        <v/>
      </c>
      <c r="AC60" s="130"/>
      <c r="AD60" s="477" t="str">
        <f t="shared" si="0"/>
        <v/>
      </c>
      <c r="AE60" s="478" t="str">
        <f t="shared" si="4"/>
        <v/>
      </c>
      <c r="AF60" s="478" t="str">
        <f t="shared" si="5"/>
        <v/>
      </c>
      <c r="AG60" s="478" t="str">
        <f t="shared" si="6"/>
        <v/>
      </c>
    </row>
    <row r="61" spans="1:33" ht="24.95" customHeight="1">
      <c r="A61" s="480">
        <v>46</v>
      </c>
      <c r="B61" s="987" t="str">
        <f>IF(基本情報入力シート!C98="","",基本情報入力シート!C98)</f>
        <v/>
      </c>
      <c r="C61" s="988"/>
      <c r="D61" s="988"/>
      <c r="E61" s="988"/>
      <c r="F61" s="988"/>
      <c r="G61" s="988"/>
      <c r="H61" s="988"/>
      <c r="I61" s="989"/>
      <c r="J61" s="481" t="str">
        <f>IF(基本情報入力シート!M98="","",基本情報入力シート!M98)</f>
        <v/>
      </c>
      <c r="K61" s="482" t="str">
        <f>IF(基本情報入力シート!R98="","",基本情報入力シート!R98)</f>
        <v/>
      </c>
      <c r="L61" s="482" t="str">
        <f>IF(基本情報入力シート!W98="","",基本情報入力シート!W98)</f>
        <v/>
      </c>
      <c r="M61" s="483" t="str">
        <f>IF(基本情報入力シート!X98="","",基本情報入力シート!X98)</f>
        <v/>
      </c>
      <c r="N61" s="484" t="str">
        <f>IF(基本情報入力シート!Y98="","",基本情報入力シート!Y98)</f>
        <v/>
      </c>
      <c r="O61" s="118"/>
      <c r="P61" s="119"/>
      <c r="Q61" s="120"/>
      <c r="R61" s="121"/>
      <c r="S61" s="112"/>
      <c r="T61" s="476" t="str">
        <f>IFERROR(S61*VLOOKUP(AE61,【参考】数式用3!$AD$3:$BA$14,MATCH(N61,【参考】数式用3!$AD$2:$BA$2,0)),"")</f>
        <v/>
      </c>
      <c r="U61" s="122"/>
      <c r="V61" s="113"/>
      <c r="W61" s="147"/>
      <c r="X61" s="990" t="str">
        <f>IFERROR(V61*VLOOKUP(AF61,【参考】数式用3!$AD$15:$BA$23,MATCH(N61,【参考】数式用3!$AD$2:$BA$2,0)),"")</f>
        <v/>
      </c>
      <c r="Y61" s="991"/>
      <c r="Z61" s="123"/>
      <c r="AA61" s="114"/>
      <c r="AB61" s="485" t="str">
        <f>IFERROR(AA61*VLOOKUP(AG61,【参考】数式用3!$AD$24:$BA$27,MATCH(N61,【参考】数式用3!$AD$2:$BA$2,0)),"")</f>
        <v/>
      </c>
      <c r="AC61" s="130"/>
      <c r="AD61" s="477" t="str">
        <f t="shared" si="0"/>
        <v/>
      </c>
      <c r="AE61" s="478" t="str">
        <f t="shared" si="4"/>
        <v/>
      </c>
      <c r="AF61" s="478" t="str">
        <f t="shared" si="5"/>
        <v/>
      </c>
      <c r="AG61" s="478" t="str">
        <f t="shared" si="6"/>
        <v/>
      </c>
    </row>
    <row r="62" spans="1:33" ht="24.95" customHeight="1">
      <c r="A62" s="480">
        <v>47</v>
      </c>
      <c r="B62" s="987" t="str">
        <f>IF(基本情報入力シート!C99="","",基本情報入力シート!C99)</f>
        <v/>
      </c>
      <c r="C62" s="988"/>
      <c r="D62" s="988"/>
      <c r="E62" s="988"/>
      <c r="F62" s="988"/>
      <c r="G62" s="988"/>
      <c r="H62" s="988"/>
      <c r="I62" s="989"/>
      <c r="J62" s="481" t="str">
        <f>IF(基本情報入力シート!M99="","",基本情報入力シート!M99)</f>
        <v/>
      </c>
      <c r="K62" s="482" t="str">
        <f>IF(基本情報入力シート!R99="","",基本情報入力シート!R99)</f>
        <v/>
      </c>
      <c r="L62" s="482" t="str">
        <f>IF(基本情報入力シート!W99="","",基本情報入力シート!W99)</f>
        <v/>
      </c>
      <c r="M62" s="483" t="str">
        <f>IF(基本情報入力シート!X99="","",基本情報入力シート!X99)</f>
        <v/>
      </c>
      <c r="N62" s="484" t="str">
        <f>IF(基本情報入力シート!Y99="","",基本情報入力シート!Y99)</f>
        <v/>
      </c>
      <c r="O62" s="118"/>
      <c r="P62" s="119"/>
      <c r="Q62" s="120"/>
      <c r="R62" s="121"/>
      <c r="S62" s="112"/>
      <c r="T62" s="476" t="str">
        <f>IFERROR(S62*VLOOKUP(AE62,【参考】数式用3!$AD$3:$BA$14,MATCH(N62,【参考】数式用3!$AD$2:$BA$2,0)),"")</f>
        <v/>
      </c>
      <c r="U62" s="122"/>
      <c r="V62" s="113"/>
      <c r="W62" s="147"/>
      <c r="X62" s="990" t="str">
        <f>IFERROR(V62*VLOOKUP(AF62,【参考】数式用3!$AD$15:$BA$23,MATCH(N62,【参考】数式用3!$AD$2:$BA$2,0)),"")</f>
        <v/>
      </c>
      <c r="Y62" s="991"/>
      <c r="Z62" s="123"/>
      <c r="AA62" s="114"/>
      <c r="AB62" s="485" t="str">
        <f>IFERROR(AA62*VLOOKUP(AG62,【参考】数式用3!$AD$24:$BA$27,MATCH(N62,【参考】数式用3!$AD$2:$BA$2,0)),"")</f>
        <v/>
      </c>
      <c r="AC62" s="130"/>
      <c r="AD62" s="477" t="str">
        <f t="shared" si="0"/>
        <v/>
      </c>
      <c r="AE62" s="478" t="str">
        <f t="shared" si="4"/>
        <v/>
      </c>
      <c r="AF62" s="478" t="str">
        <f t="shared" si="5"/>
        <v/>
      </c>
      <c r="AG62" s="478" t="str">
        <f t="shared" si="6"/>
        <v/>
      </c>
    </row>
    <row r="63" spans="1:33" ht="24.95" customHeight="1">
      <c r="A63" s="480">
        <v>48</v>
      </c>
      <c r="B63" s="987" t="str">
        <f>IF(基本情報入力シート!C100="","",基本情報入力シート!C100)</f>
        <v/>
      </c>
      <c r="C63" s="988"/>
      <c r="D63" s="988"/>
      <c r="E63" s="988"/>
      <c r="F63" s="988"/>
      <c r="G63" s="988"/>
      <c r="H63" s="988"/>
      <c r="I63" s="989"/>
      <c r="J63" s="481" t="str">
        <f>IF(基本情報入力シート!M100="","",基本情報入力シート!M100)</f>
        <v/>
      </c>
      <c r="K63" s="482" t="str">
        <f>IF(基本情報入力シート!R100="","",基本情報入力シート!R100)</f>
        <v/>
      </c>
      <c r="L63" s="482" t="str">
        <f>IF(基本情報入力シート!W100="","",基本情報入力シート!W100)</f>
        <v/>
      </c>
      <c r="M63" s="483" t="str">
        <f>IF(基本情報入力シート!X100="","",基本情報入力シート!X100)</f>
        <v/>
      </c>
      <c r="N63" s="484" t="str">
        <f>IF(基本情報入力シート!Y100="","",基本情報入力シート!Y100)</f>
        <v/>
      </c>
      <c r="O63" s="118"/>
      <c r="P63" s="119"/>
      <c r="Q63" s="120"/>
      <c r="R63" s="121"/>
      <c r="S63" s="112"/>
      <c r="T63" s="476" t="str">
        <f>IFERROR(S63*VLOOKUP(AE63,【参考】数式用3!$AD$3:$BA$14,MATCH(N63,【参考】数式用3!$AD$2:$BA$2,0)),"")</f>
        <v/>
      </c>
      <c r="U63" s="122"/>
      <c r="V63" s="113"/>
      <c r="W63" s="147"/>
      <c r="X63" s="990" t="str">
        <f>IFERROR(V63*VLOOKUP(AF63,【参考】数式用3!$AD$15:$BA$23,MATCH(N63,【参考】数式用3!$AD$2:$BA$2,0)),"")</f>
        <v/>
      </c>
      <c r="Y63" s="991"/>
      <c r="Z63" s="123"/>
      <c r="AA63" s="114"/>
      <c r="AB63" s="485" t="str">
        <f>IFERROR(AA63*VLOOKUP(AG63,【参考】数式用3!$AD$24:$BA$27,MATCH(N63,【参考】数式用3!$AD$2:$BA$2,0)),"")</f>
        <v/>
      </c>
      <c r="AC63" s="130"/>
      <c r="AD63" s="477" t="str">
        <f t="shared" si="0"/>
        <v/>
      </c>
      <c r="AE63" s="478" t="str">
        <f t="shared" si="4"/>
        <v/>
      </c>
      <c r="AF63" s="478" t="str">
        <f t="shared" si="5"/>
        <v/>
      </c>
      <c r="AG63" s="478" t="str">
        <f t="shared" si="6"/>
        <v/>
      </c>
    </row>
    <row r="64" spans="1:33" ht="24.95" customHeight="1">
      <c r="A64" s="480">
        <v>49</v>
      </c>
      <c r="B64" s="987" t="str">
        <f>IF(基本情報入力シート!C101="","",基本情報入力シート!C101)</f>
        <v/>
      </c>
      <c r="C64" s="988"/>
      <c r="D64" s="988"/>
      <c r="E64" s="988"/>
      <c r="F64" s="988"/>
      <c r="G64" s="988"/>
      <c r="H64" s="988"/>
      <c r="I64" s="989"/>
      <c r="J64" s="481" t="str">
        <f>IF(基本情報入力シート!M101="","",基本情報入力シート!M101)</f>
        <v/>
      </c>
      <c r="K64" s="482" t="str">
        <f>IF(基本情報入力シート!R101="","",基本情報入力シート!R101)</f>
        <v/>
      </c>
      <c r="L64" s="482" t="str">
        <f>IF(基本情報入力シート!W101="","",基本情報入力シート!W101)</f>
        <v/>
      </c>
      <c r="M64" s="483" t="str">
        <f>IF(基本情報入力シート!X101="","",基本情報入力シート!X101)</f>
        <v/>
      </c>
      <c r="N64" s="484" t="str">
        <f>IF(基本情報入力シート!Y101="","",基本情報入力シート!Y101)</f>
        <v/>
      </c>
      <c r="O64" s="118"/>
      <c r="P64" s="119"/>
      <c r="Q64" s="120"/>
      <c r="R64" s="121"/>
      <c r="S64" s="112"/>
      <c r="T64" s="476" t="str">
        <f>IFERROR(S64*VLOOKUP(AE64,【参考】数式用3!$AD$3:$BA$14,MATCH(N64,【参考】数式用3!$AD$2:$BA$2,0)),"")</f>
        <v/>
      </c>
      <c r="U64" s="122"/>
      <c r="V64" s="113"/>
      <c r="W64" s="147"/>
      <c r="X64" s="990" t="str">
        <f>IFERROR(V64*VLOOKUP(AF64,【参考】数式用3!$AD$15:$BA$23,MATCH(N64,【参考】数式用3!$AD$2:$BA$2,0)),"")</f>
        <v/>
      </c>
      <c r="Y64" s="991"/>
      <c r="Z64" s="123"/>
      <c r="AA64" s="114"/>
      <c r="AB64" s="485" t="str">
        <f>IFERROR(AA64*VLOOKUP(AG64,【参考】数式用3!$AD$24:$BA$27,MATCH(N64,【参考】数式用3!$AD$2:$BA$2,0)),"")</f>
        <v/>
      </c>
      <c r="AC64" s="130"/>
      <c r="AD64" s="477" t="str">
        <f t="shared" si="0"/>
        <v/>
      </c>
      <c r="AE64" s="478" t="str">
        <f t="shared" si="4"/>
        <v/>
      </c>
      <c r="AF64" s="478" t="str">
        <f t="shared" si="5"/>
        <v/>
      </c>
      <c r="AG64" s="478" t="str">
        <f t="shared" si="6"/>
        <v/>
      </c>
    </row>
    <row r="65" spans="1:33" ht="24.95" customHeight="1">
      <c r="A65" s="480">
        <v>50</v>
      </c>
      <c r="B65" s="987" t="str">
        <f>IF(基本情報入力シート!C102="","",基本情報入力シート!C102)</f>
        <v/>
      </c>
      <c r="C65" s="988"/>
      <c r="D65" s="988"/>
      <c r="E65" s="988"/>
      <c r="F65" s="988"/>
      <c r="G65" s="988"/>
      <c r="H65" s="988"/>
      <c r="I65" s="989"/>
      <c r="J65" s="481" t="str">
        <f>IF(基本情報入力シート!M102="","",基本情報入力シート!M102)</f>
        <v/>
      </c>
      <c r="K65" s="482" t="str">
        <f>IF(基本情報入力シート!R102="","",基本情報入力シート!R102)</f>
        <v/>
      </c>
      <c r="L65" s="482" t="str">
        <f>IF(基本情報入力シート!W102="","",基本情報入力シート!W102)</f>
        <v/>
      </c>
      <c r="M65" s="483" t="str">
        <f>IF(基本情報入力シート!X102="","",基本情報入力シート!X102)</f>
        <v/>
      </c>
      <c r="N65" s="484" t="str">
        <f>IF(基本情報入力シート!Y102="","",基本情報入力シート!Y102)</f>
        <v/>
      </c>
      <c r="O65" s="118"/>
      <c r="P65" s="119"/>
      <c r="Q65" s="120"/>
      <c r="R65" s="121"/>
      <c r="S65" s="112"/>
      <c r="T65" s="476" t="str">
        <f>IFERROR(S65*VLOOKUP(AE65,【参考】数式用3!$AD$3:$BA$14,MATCH(N65,【参考】数式用3!$AD$2:$BA$2,0)),"")</f>
        <v/>
      </c>
      <c r="U65" s="122"/>
      <c r="V65" s="113"/>
      <c r="W65" s="147"/>
      <c r="X65" s="990" t="str">
        <f>IFERROR(V65*VLOOKUP(AF65,【参考】数式用3!$AD$15:$BA$23,MATCH(N65,【参考】数式用3!$AD$2:$BA$2,0)),"")</f>
        <v/>
      </c>
      <c r="Y65" s="991"/>
      <c r="Z65" s="123"/>
      <c r="AA65" s="114"/>
      <c r="AB65" s="485" t="str">
        <f>IFERROR(AA65*VLOOKUP(AG65,【参考】数式用3!$AD$24:$BA$27,MATCH(N65,【参考】数式用3!$AD$2:$BA$2,0)),"")</f>
        <v/>
      </c>
      <c r="AC65" s="130"/>
      <c r="AD65" s="477" t="str">
        <f t="shared" si="0"/>
        <v/>
      </c>
      <c r="AE65" s="478" t="str">
        <f t="shared" si="4"/>
        <v/>
      </c>
      <c r="AF65" s="478" t="str">
        <f t="shared" si="5"/>
        <v/>
      </c>
      <c r="AG65" s="478" t="str">
        <f t="shared" si="6"/>
        <v/>
      </c>
    </row>
    <row r="66" spans="1:33" ht="24.95" customHeight="1">
      <c r="A66" s="480">
        <v>51</v>
      </c>
      <c r="B66" s="987" t="str">
        <f>IF(基本情報入力シート!C103="","",基本情報入力シート!C103)</f>
        <v/>
      </c>
      <c r="C66" s="988"/>
      <c r="D66" s="988"/>
      <c r="E66" s="988"/>
      <c r="F66" s="988"/>
      <c r="G66" s="988"/>
      <c r="H66" s="988"/>
      <c r="I66" s="989"/>
      <c r="J66" s="481" t="str">
        <f>IF(基本情報入力シート!M103="","",基本情報入力シート!M103)</f>
        <v/>
      </c>
      <c r="K66" s="482" t="str">
        <f>IF(基本情報入力シート!R103="","",基本情報入力シート!R103)</f>
        <v/>
      </c>
      <c r="L66" s="482" t="str">
        <f>IF(基本情報入力シート!W103="","",基本情報入力シート!W103)</f>
        <v/>
      </c>
      <c r="M66" s="483" t="str">
        <f>IF(基本情報入力シート!X103="","",基本情報入力シート!X103)</f>
        <v/>
      </c>
      <c r="N66" s="484" t="str">
        <f>IF(基本情報入力シート!Y103="","",基本情報入力シート!Y103)</f>
        <v/>
      </c>
      <c r="O66" s="118"/>
      <c r="P66" s="119"/>
      <c r="Q66" s="120"/>
      <c r="R66" s="121"/>
      <c r="S66" s="112"/>
      <c r="T66" s="476" t="str">
        <f>IFERROR(S66*VLOOKUP(AE66,【参考】数式用3!$AD$3:$BA$14,MATCH(N66,【参考】数式用3!$AD$2:$BA$2,0)),"")</f>
        <v/>
      </c>
      <c r="U66" s="122"/>
      <c r="V66" s="113"/>
      <c r="W66" s="147"/>
      <c r="X66" s="990" t="str">
        <f>IFERROR(V66*VLOOKUP(AF66,【参考】数式用3!$AD$15:$BA$23,MATCH(N66,【参考】数式用3!$AD$2:$BA$2,0)),"")</f>
        <v/>
      </c>
      <c r="Y66" s="991"/>
      <c r="Z66" s="123"/>
      <c r="AA66" s="114"/>
      <c r="AB66" s="485" t="str">
        <f>IFERROR(AA66*VLOOKUP(AG66,【参考】数式用3!$AD$24:$BA$27,MATCH(N66,【参考】数式用3!$AD$2:$BA$2,0)),"")</f>
        <v/>
      </c>
      <c r="AC66" s="130"/>
      <c r="AD66" s="477" t="str">
        <f t="shared" si="0"/>
        <v/>
      </c>
      <c r="AE66" s="478" t="str">
        <f t="shared" si="4"/>
        <v/>
      </c>
      <c r="AF66" s="478" t="str">
        <f t="shared" si="5"/>
        <v/>
      </c>
      <c r="AG66" s="478" t="str">
        <f t="shared" si="6"/>
        <v/>
      </c>
    </row>
    <row r="67" spans="1:33" ht="24.95" customHeight="1">
      <c r="A67" s="480">
        <v>52</v>
      </c>
      <c r="B67" s="987" t="str">
        <f>IF(基本情報入力シート!C104="","",基本情報入力シート!C104)</f>
        <v/>
      </c>
      <c r="C67" s="988"/>
      <c r="D67" s="988"/>
      <c r="E67" s="988"/>
      <c r="F67" s="988"/>
      <c r="G67" s="988"/>
      <c r="H67" s="988"/>
      <c r="I67" s="989"/>
      <c r="J67" s="481" t="str">
        <f>IF(基本情報入力シート!M104="","",基本情報入力シート!M104)</f>
        <v/>
      </c>
      <c r="K67" s="482" t="str">
        <f>IF(基本情報入力シート!R104="","",基本情報入力シート!R104)</f>
        <v/>
      </c>
      <c r="L67" s="482" t="str">
        <f>IF(基本情報入力シート!W104="","",基本情報入力シート!W104)</f>
        <v/>
      </c>
      <c r="M67" s="483" t="str">
        <f>IF(基本情報入力シート!X104="","",基本情報入力シート!X104)</f>
        <v/>
      </c>
      <c r="N67" s="484" t="str">
        <f>IF(基本情報入力シート!Y104="","",基本情報入力シート!Y104)</f>
        <v/>
      </c>
      <c r="O67" s="118"/>
      <c r="P67" s="119"/>
      <c r="Q67" s="120"/>
      <c r="R67" s="121"/>
      <c r="S67" s="112"/>
      <c r="T67" s="476" t="str">
        <f>IFERROR(S67*VLOOKUP(AE67,【参考】数式用3!$AD$3:$BA$14,MATCH(N67,【参考】数式用3!$AD$2:$BA$2,0)),"")</f>
        <v/>
      </c>
      <c r="U67" s="122"/>
      <c r="V67" s="113"/>
      <c r="W67" s="147"/>
      <c r="X67" s="990" t="str">
        <f>IFERROR(V67*VLOOKUP(AF67,【参考】数式用3!$AD$15:$BA$23,MATCH(N67,【参考】数式用3!$AD$2:$BA$2,0)),"")</f>
        <v/>
      </c>
      <c r="Y67" s="991"/>
      <c r="Z67" s="123"/>
      <c r="AA67" s="114"/>
      <c r="AB67" s="485" t="str">
        <f>IFERROR(AA67*VLOOKUP(AG67,【参考】数式用3!$AD$24:$BA$27,MATCH(N67,【参考】数式用3!$AD$2:$BA$2,0)),"")</f>
        <v/>
      </c>
      <c r="AC67" s="130"/>
      <c r="AD67" s="477" t="str">
        <f t="shared" si="0"/>
        <v/>
      </c>
      <c r="AE67" s="478" t="str">
        <f t="shared" si="4"/>
        <v/>
      </c>
      <c r="AF67" s="478" t="str">
        <f t="shared" si="5"/>
        <v/>
      </c>
      <c r="AG67" s="478" t="str">
        <f t="shared" si="6"/>
        <v/>
      </c>
    </row>
    <row r="68" spans="1:33" ht="24.95" customHeight="1">
      <c r="A68" s="480">
        <v>53</v>
      </c>
      <c r="B68" s="987" t="str">
        <f>IF(基本情報入力シート!C105="","",基本情報入力シート!C105)</f>
        <v/>
      </c>
      <c r="C68" s="988"/>
      <c r="D68" s="988"/>
      <c r="E68" s="988"/>
      <c r="F68" s="988"/>
      <c r="G68" s="988"/>
      <c r="H68" s="988"/>
      <c r="I68" s="989"/>
      <c r="J68" s="481" t="str">
        <f>IF(基本情報入力シート!M105="","",基本情報入力シート!M105)</f>
        <v/>
      </c>
      <c r="K68" s="482" t="str">
        <f>IF(基本情報入力シート!R105="","",基本情報入力シート!R105)</f>
        <v/>
      </c>
      <c r="L68" s="482" t="str">
        <f>IF(基本情報入力シート!W105="","",基本情報入力シート!W105)</f>
        <v/>
      </c>
      <c r="M68" s="483" t="str">
        <f>IF(基本情報入力シート!X105="","",基本情報入力シート!X105)</f>
        <v/>
      </c>
      <c r="N68" s="484" t="str">
        <f>IF(基本情報入力シート!Y105="","",基本情報入力シート!Y105)</f>
        <v/>
      </c>
      <c r="O68" s="118"/>
      <c r="P68" s="119"/>
      <c r="Q68" s="120"/>
      <c r="R68" s="121"/>
      <c r="S68" s="112"/>
      <c r="T68" s="476" t="str">
        <f>IFERROR(S68*VLOOKUP(AE68,【参考】数式用3!$AD$3:$BA$14,MATCH(N68,【参考】数式用3!$AD$2:$BA$2,0)),"")</f>
        <v/>
      </c>
      <c r="U68" s="122"/>
      <c r="V68" s="113"/>
      <c r="W68" s="147"/>
      <c r="X68" s="990" t="str">
        <f>IFERROR(V68*VLOOKUP(AF68,【参考】数式用3!$AD$15:$BA$23,MATCH(N68,【参考】数式用3!$AD$2:$BA$2,0)),"")</f>
        <v/>
      </c>
      <c r="Y68" s="991"/>
      <c r="Z68" s="123"/>
      <c r="AA68" s="114"/>
      <c r="AB68" s="485" t="str">
        <f>IFERROR(AA68*VLOOKUP(AG68,【参考】数式用3!$AD$24:$BA$27,MATCH(N68,【参考】数式用3!$AD$2:$BA$2,0)),"")</f>
        <v/>
      </c>
      <c r="AC68" s="130"/>
      <c r="AD68" s="477" t="str">
        <f t="shared" si="0"/>
        <v/>
      </c>
      <c r="AE68" s="478" t="str">
        <f t="shared" si="4"/>
        <v/>
      </c>
      <c r="AF68" s="478" t="str">
        <f t="shared" si="5"/>
        <v/>
      </c>
      <c r="AG68" s="478" t="str">
        <f t="shared" si="6"/>
        <v/>
      </c>
    </row>
    <row r="69" spans="1:33" ht="24.95" customHeight="1">
      <c r="A69" s="480">
        <v>54</v>
      </c>
      <c r="B69" s="987" t="str">
        <f>IF(基本情報入力シート!C106="","",基本情報入力シート!C106)</f>
        <v/>
      </c>
      <c r="C69" s="988"/>
      <c r="D69" s="988"/>
      <c r="E69" s="988"/>
      <c r="F69" s="988"/>
      <c r="G69" s="988"/>
      <c r="H69" s="988"/>
      <c r="I69" s="989"/>
      <c r="J69" s="481" t="str">
        <f>IF(基本情報入力シート!M106="","",基本情報入力シート!M106)</f>
        <v/>
      </c>
      <c r="K69" s="482" t="str">
        <f>IF(基本情報入力シート!R106="","",基本情報入力シート!R106)</f>
        <v/>
      </c>
      <c r="L69" s="482" t="str">
        <f>IF(基本情報入力シート!W106="","",基本情報入力シート!W106)</f>
        <v/>
      </c>
      <c r="M69" s="483" t="str">
        <f>IF(基本情報入力シート!X106="","",基本情報入力シート!X106)</f>
        <v/>
      </c>
      <c r="N69" s="484" t="str">
        <f>IF(基本情報入力シート!Y106="","",基本情報入力シート!Y106)</f>
        <v/>
      </c>
      <c r="O69" s="118"/>
      <c r="P69" s="119"/>
      <c r="Q69" s="120"/>
      <c r="R69" s="121"/>
      <c r="S69" s="112"/>
      <c r="T69" s="476" t="str">
        <f>IFERROR(S69*VLOOKUP(AE69,【参考】数式用3!$AD$3:$BA$14,MATCH(N69,【参考】数式用3!$AD$2:$BA$2,0)),"")</f>
        <v/>
      </c>
      <c r="U69" s="122"/>
      <c r="V69" s="113"/>
      <c r="W69" s="147"/>
      <c r="X69" s="990" t="str">
        <f>IFERROR(V69*VLOOKUP(AF69,【参考】数式用3!$AD$15:$BA$23,MATCH(N69,【参考】数式用3!$AD$2:$BA$2,0)),"")</f>
        <v/>
      </c>
      <c r="Y69" s="991"/>
      <c r="Z69" s="123"/>
      <c r="AA69" s="114"/>
      <c r="AB69" s="485" t="str">
        <f>IFERROR(AA69*VLOOKUP(AG69,【参考】数式用3!$AD$24:$BA$27,MATCH(N69,【参考】数式用3!$AD$2:$BA$2,0)),"")</f>
        <v/>
      </c>
      <c r="AC69" s="130"/>
      <c r="AD69" s="477" t="str">
        <f t="shared" si="0"/>
        <v/>
      </c>
      <c r="AE69" s="478" t="str">
        <f t="shared" si="4"/>
        <v/>
      </c>
      <c r="AF69" s="478" t="str">
        <f t="shared" si="5"/>
        <v/>
      </c>
      <c r="AG69" s="478" t="str">
        <f t="shared" si="6"/>
        <v/>
      </c>
    </row>
    <row r="70" spans="1:33" ht="24.95" customHeight="1">
      <c r="A70" s="480">
        <v>55</v>
      </c>
      <c r="B70" s="987" t="str">
        <f>IF(基本情報入力シート!C107="","",基本情報入力シート!C107)</f>
        <v/>
      </c>
      <c r="C70" s="988"/>
      <c r="D70" s="988"/>
      <c r="E70" s="988"/>
      <c r="F70" s="988"/>
      <c r="G70" s="988"/>
      <c r="H70" s="988"/>
      <c r="I70" s="989"/>
      <c r="J70" s="481" t="str">
        <f>IF(基本情報入力シート!M107="","",基本情報入力シート!M107)</f>
        <v/>
      </c>
      <c r="K70" s="482" t="str">
        <f>IF(基本情報入力シート!R107="","",基本情報入力シート!R107)</f>
        <v/>
      </c>
      <c r="L70" s="482" t="str">
        <f>IF(基本情報入力シート!W107="","",基本情報入力シート!W107)</f>
        <v/>
      </c>
      <c r="M70" s="483" t="str">
        <f>IF(基本情報入力シート!X107="","",基本情報入力シート!X107)</f>
        <v/>
      </c>
      <c r="N70" s="484" t="str">
        <f>IF(基本情報入力シート!Y107="","",基本情報入力シート!Y107)</f>
        <v/>
      </c>
      <c r="O70" s="118"/>
      <c r="P70" s="119"/>
      <c r="Q70" s="120"/>
      <c r="R70" s="121"/>
      <c r="S70" s="112"/>
      <c r="T70" s="476" t="str">
        <f>IFERROR(S70*VLOOKUP(AE70,【参考】数式用3!$AD$3:$BA$14,MATCH(N70,【参考】数式用3!$AD$2:$BA$2,0)),"")</f>
        <v/>
      </c>
      <c r="U70" s="122"/>
      <c r="V70" s="113"/>
      <c r="W70" s="147"/>
      <c r="X70" s="990" t="str">
        <f>IFERROR(V70*VLOOKUP(AF70,【参考】数式用3!$AD$15:$BA$23,MATCH(N70,【参考】数式用3!$AD$2:$BA$2,0)),"")</f>
        <v/>
      </c>
      <c r="Y70" s="991"/>
      <c r="Z70" s="123"/>
      <c r="AA70" s="114"/>
      <c r="AB70" s="485" t="str">
        <f>IFERROR(AA70*VLOOKUP(AG70,【参考】数式用3!$AD$24:$BA$27,MATCH(N70,【参考】数式用3!$AD$2:$BA$2,0)),"")</f>
        <v/>
      </c>
      <c r="AC70" s="130"/>
      <c r="AD70" s="477" t="str">
        <f t="shared" si="0"/>
        <v/>
      </c>
      <c r="AE70" s="478" t="str">
        <f t="shared" si="4"/>
        <v/>
      </c>
      <c r="AF70" s="478" t="str">
        <f t="shared" si="5"/>
        <v/>
      </c>
      <c r="AG70" s="478" t="str">
        <f t="shared" si="6"/>
        <v/>
      </c>
    </row>
    <row r="71" spans="1:33" ht="24.95" customHeight="1">
      <c r="A71" s="480">
        <v>56</v>
      </c>
      <c r="B71" s="987" t="str">
        <f>IF(基本情報入力シート!C108="","",基本情報入力シート!C108)</f>
        <v/>
      </c>
      <c r="C71" s="988"/>
      <c r="D71" s="988"/>
      <c r="E71" s="988"/>
      <c r="F71" s="988"/>
      <c r="G71" s="988"/>
      <c r="H71" s="988"/>
      <c r="I71" s="989"/>
      <c r="J71" s="481" t="str">
        <f>IF(基本情報入力シート!M108="","",基本情報入力シート!M108)</f>
        <v/>
      </c>
      <c r="K71" s="482" t="str">
        <f>IF(基本情報入力シート!R108="","",基本情報入力シート!R108)</f>
        <v/>
      </c>
      <c r="L71" s="482" t="str">
        <f>IF(基本情報入力シート!W108="","",基本情報入力シート!W108)</f>
        <v/>
      </c>
      <c r="M71" s="483" t="str">
        <f>IF(基本情報入力シート!X108="","",基本情報入力シート!X108)</f>
        <v/>
      </c>
      <c r="N71" s="484" t="str">
        <f>IF(基本情報入力シート!Y108="","",基本情報入力シート!Y108)</f>
        <v/>
      </c>
      <c r="O71" s="118"/>
      <c r="P71" s="119"/>
      <c r="Q71" s="120"/>
      <c r="R71" s="121"/>
      <c r="S71" s="112"/>
      <c r="T71" s="476" t="str">
        <f>IFERROR(S71*VLOOKUP(AE71,【参考】数式用3!$AD$3:$BA$14,MATCH(N71,【参考】数式用3!$AD$2:$BA$2,0)),"")</f>
        <v/>
      </c>
      <c r="U71" s="122"/>
      <c r="V71" s="113"/>
      <c r="W71" s="147"/>
      <c r="X71" s="990" t="str">
        <f>IFERROR(V71*VLOOKUP(AF71,【参考】数式用3!$AD$15:$BA$23,MATCH(N71,【参考】数式用3!$AD$2:$BA$2,0)),"")</f>
        <v/>
      </c>
      <c r="Y71" s="991"/>
      <c r="Z71" s="123"/>
      <c r="AA71" s="114"/>
      <c r="AB71" s="485" t="str">
        <f>IFERROR(AA71*VLOOKUP(AG71,【参考】数式用3!$AD$24:$BA$27,MATCH(N71,【参考】数式用3!$AD$2:$BA$2,0)),"")</f>
        <v/>
      </c>
      <c r="AC71" s="130"/>
      <c r="AD71" s="477" t="str">
        <f t="shared" si="0"/>
        <v/>
      </c>
      <c r="AE71" s="478" t="str">
        <f t="shared" si="4"/>
        <v/>
      </c>
      <c r="AF71" s="478" t="str">
        <f t="shared" si="5"/>
        <v/>
      </c>
      <c r="AG71" s="478" t="str">
        <f t="shared" si="6"/>
        <v/>
      </c>
    </row>
    <row r="72" spans="1:33" ht="24.95" customHeight="1">
      <c r="A72" s="480">
        <v>57</v>
      </c>
      <c r="B72" s="987" t="str">
        <f>IF(基本情報入力シート!C109="","",基本情報入力シート!C109)</f>
        <v/>
      </c>
      <c r="C72" s="988"/>
      <c r="D72" s="988"/>
      <c r="E72" s="988"/>
      <c r="F72" s="988"/>
      <c r="G72" s="988"/>
      <c r="H72" s="988"/>
      <c r="I72" s="989"/>
      <c r="J72" s="481" t="str">
        <f>IF(基本情報入力シート!M109="","",基本情報入力シート!M109)</f>
        <v/>
      </c>
      <c r="K72" s="482" t="str">
        <f>IF(基本情報入力シート!R109="","",基本情報入力シート!R109)</f>
        <v/>
      </c>
      <c r="L72" s="482" t="str">
        <f>IF(基本情報入力シート!W109="","",基本情報入力シート!W109)</f>
        <v/>
      </c>
      <c r="M72" s="483" t="str">
        <f>IF(基本情報入力シート!X109="","",基本情報入力シート!X109)</f>
        <v/>
      </c>
      <c r="N72" s="484" t="str">
        <f>IF(基本情報入力シート!Y109="","",基本情報入力シート!Y109)</f>
        <v/>
      </c>
      <c r="O72" s="118"/>
      <c r="P72" s="119"/>
      <c r="Q72" s="120"/>
      <c r="R72" s="121"/>
      <c r="S72" s="112"/>
      <c r="T72" s="476" t="str">
        <f>IFERROR(S72*VLOOKUP(AE72,【参考】数式用3!$AD$3:$BA$14,MATCH(N72,【参考】数式用3!$AD$2:$BA$2,0)),"")</f>
        <v/>
      </c>
      <c r="U72" s="122"/>
      <c r="V72" s="113"/>
      <c r="W72" s="147"/>
      <c r="X72" s="990" t="str">
        <f>IFERROR(V72*VLOOKUP(AF72,【参考】数式用3!$AD$15:$BA$23,MATCH(N72,【参考】数式用3!$AD$2:$BA$2,0)),"")</f>
        <v/>
      </c>
      <c r="Y72" s="991"/>
      <c r="Z72" s="123"/>
      <c r="AA72" s="114"/>
      <c r="AB72" s="485" t="str">
        <f>IFERROR(AA72*VLOOKUP(AG72,【参考】数式用3!$AD$24:$BA$27,MATCH(N72,【参考】数式用3!$AD$2:$BA$2,0)),"")</f>
        <v/>
      </c>
      <c r="AC72" s="130"/>
      <c r="AD72" s="477" t="str">
        <f t="shared" si="0"/>
        <v/>
      </c>
      <c r="AE72" s="478" t="str">
        <f t="shared" si="4"/>
        <v/>
      </c>
      <c r="AF72" s="478" t="str">
        <f t="shared" si="5"/>
        <v/>
      </c>
      <c r="AG72" s="478" t="str">
        <f t="shared" si="6"/>
        <v/>
      </c>
    </row>
    <row r="73" spans="1:33" ht="24.95" customHeight="1">
      <c r="A73" s="480">
        <v>58</v>
      </c>
      <c r="B73" s="987" t="str">
        <f>IF(基本情報入力シート!C110="","",基本情報入力シート!C110)</f>
        <v/>
      </c>
      <c r="C73" s="988"/>
      <c r="D73" s="988"/>
      <c r="E73" s="988"/>
      <c r="F73" s="988"/>
      <c r="G73" s="988"/>
      <c r="H73" s="988"/>
      <c r="I73" s="989"/>
      <c r="J73" s="481" t="str">
        <f>IF(基本情報入力シート!M110="","",基本情報入力シート!M110)</f>
        <v/>
      </c>
      <c r="K73" s="482" t="str">
        <f>IF(基本情報入力シート!R110="","",基本情報入力シート!R110)</f>
        <v/>
      </c>
      <c r="L73" s="482" t="str">
        <f>IF(基本情報入力シート!W110="","",基本情報入力シート!W110)</f>
        <v/>
      </c>
      <c r="M73" s="483" t="str">
        <f>IF(基本情報入力シート!X110="","",基本情報入力シート!X110)</f>
        <v/>
      </c>
      <c r="N73" s="484" t="str">
        <f>IF(基本情報入力シート!Y110="","",基本情報入力シート!Y110)</f>
        <v/>
      </c>
      <c r="O73" s="118"/>
      <c r="P73" s="119"/>
      <c r="Q73" s="120"/>
      <c r="R73" s="121"/>
      <c r="S73" s="112"/>
      <c r="T73" s="476" t="str">
        <f>IFERROR(S73*VLOOKUP(AE73,【参考】数式用3!$AD$3:$BA$14,MATCH(N73,【参考】数式用3!$AD$2:$BA$2,0)),"")</f>
        <v/>
      </c>
      <c r="U73" s="122"/>
      <c r="V73" s="113"/>
      <c r="W73" s="147"/>
      <c r="X73" s="990" t="str">
        <f>IFERROR(V73*VLOOKUP(AF73,【参考】数式用3!$AD$15:$BA$23,MATCH(N73,【参考】数式用3!$AD$2:$BA$2,0)),"")</f>
        <v/>
      </c>
      <c r="Y73" s="991"/>
      <c r="Z73" s="123"/>
      <c r="AA73" s="114"/>
      <c r="AB73" s="485" t="str">
        <f>IFERROR(AA73*VLOOKUP(AG73,【参考】数式用3!$AD$24:$BA$27,MATCH(N73,【参考】数式用3!$AD$2:$BA$2,0)),"")</f>
        <v/>
      </c>
      <c r="AC73" s="130"/>
      <c r="AD73" s="477" t="str">
        <f t="shared" si="0"/>
        <v/>
      </c>
      <c r="AE73" s="478" t="str">
        <f t="shared" si="4"/>
        <v/>
      </c>
      <c r="AF73" s="478" t="str">
        <f t="shared" si="5"/>
        <v/>
      </c>
      <c r="AG73" s="478" t="str">
        <f t="shared" si="6"/>
        <v/>
      </c>
    </row>
    <row r="74" spans="1:33" ht="24.95" customHeight="1">
      <c r="A74" s="480">
        <v>59</v>
      </c>
      <c r="B74" s="987" t="str">
        <f>IF(基本情報入力シート!C111="","",基本情報入力シート!C111)</f>
        <v/>
      </c>
      <c r="C74" s="988"/>
      <c r="D74" s="988"/>
      <c r="E74" s="988"/>
      <c r="F74" s="988"/>
      <c r="G74" s="988"/>
      <c r="H74" s="988"/>
      <c r="I74" s="989"/>
      <c r="J74" s="481" t="str">
        <f>IF(基本情報入力シート!M111="","",基本情報入力シート!M111)</f>
        <v/>
      </c>
      <c r="K74" s="482" t="str">
        <f>IF(基本情報入力シート!R111="","",基本情報入力シート!R111)</f>
        <v/>
      </c>
      <c r="L74" s="482" t="str">
        <f>IF(基本情報入力シート!W111="","",基本情報入力シート!W111)</f>
        <v/>
      </c>
      <c r="M74" s="483" t="str">
        <f>IF(基本情報入力シート!X111="","",基本情報入力シート!X111)</f>
        <v/>
      </c>
      <c r="N74" s="484" t="str">
        <f>IF(基本情報入力シート!Y111="","",基本情報入力シート!Y111)</f>
        <v/>
      </c>
      <c r="O74" s="118"/>
      <c r="P74" s="119"/>
      <c r="Q74" s="120"/>
      <c r="R74" s="121"/>
      <c r="S74" s="112"/>
      <c r="T74" s="476" t="str">
        <f>IFERROR(S74*VLOOKUP(AE74,【参考】数式用3!$AD$3:$BA$14,MATCH(N74,【参考】数式用3!$AD$2:$BA$2,0)),"")</f>
        <v/>
      </c>
      <c r="U74" s="122"/>
      <c r="V74" s="113"/>
      <c r="W74" s="147"/>
      <c r="X74" s="990" t="str">
        <f>IFERROR(V74*VLOOKUP(AF74,【参考】数式用3!$AD$15:$BA$23,MATCH(N74,【参考】数式用3!$AD$2:$BA$2,0)),"")</f>
        <v/>
      </c>
      <c r="Y74" s="991"/>
      <c r="Z74" s="123"/>
      <c r="AA74" s="114"/>
      <c r="AB74" s="485" t="str">
        <f>IFERROR(AA74*VLOOKUP(AG74,【参考】数式用3!$AD$24:$BA$27,MATCH(N74,【参考】数式用3!$AD$2:$BA$2,0)),"")</f>
        <v/>
      </c>
      <c r="AC74" s="130"/>
      <c r="AD74" s="477" t="str">
        <f t="shared" si="0"/>
        <v/>
      </c>
      <c r="AE74" s="478" t="str">
        <f t="shared" si="4"/>
        <v/>
      </c>
      <c r="AF74" s="478" t="str">
        <f t="shared" si="5"/>
        <v/>
      </c>
      <c r="AG74" s="478" t="str">
        <f t="shared" si="6"/>
        <v/>
      </c>
    </row>
    <row r="75" spans="1:33" ht="24.95" customHeight="1">
      <c r="A75" s="480">
        <v>60</v>
      </c>
      <c r="B75" s="987" t="str">
        <f>IF(基本情報入力シート!C112="","",基本情報入力シート!C112)</f>
        <v/>
      </c>
      <c r="C75" s="988"/>
      <c r="D75" s="988"/>
      <c r="E75" s="988"/>
      <c r="F75" s="988"/>
      <c r="G75" s="988"/>
      <c r="H75" s="988"/>
      <c r="I75" s="989"/>
      <c r="J75" s="481" t="str">
        <f>IF(基本情報入力シート!M112="","",基本情報入力シート!M112)</f>
        <v/>
      </c>
      <c r="K75" s="482" t="str">
        <f>IF(基本情報入力シート!R112="","",基本情報入力シート!R112)</f>
        <v/>
      </c>
      <c r="L75" s="482" t="str">
        <f>IF(基本情報入力シート!W112="","",基本情報入力シート!W112)</f>
        <v/>
      </c>
      <c r="M75" s="483" t="str">
        <f>IF(基本情報入力シート!X112="","",基本情報入力シート!X112)</f>
        <v/>
      </c>
      <c r="N75" s="484" t="str">
        <f>IF(基本情報入力シート!Y112="","",基本情報入力シート!Y112)</f>
        <v/>
      </c>
      <c r="O75" s="118"/>
      <c r="P75" s="119"/>
      <c r="Q75" s="120"/>
      <c r="R75" s="121"/>
      <c r="S75" s="112"/>
      <c r="T75" s="476" t="str">
        <f>IFERROR(S75*VLOOKUP(AE75,【参考】数式用3!$AD$3:$BA$14,MATCH(N75,【参考】数式用3!$AD$2:$BA$2,0)),"")</f>
        <v/>
      </c>
      <c r="U75" s="122"/>
      <c r="V75" s="113"/>
      <c r="W75" s="147"/>
      <c r="X75" s="990" t="str">
        <f>IFERROR(V75*VLOOKUP(AF75,【参考】数式用3!$AD$15:$BA$23,MATCH(N75,【参考】数式用3!$AD$2:$BA$2,0)),"")</f>
        <v/>
      </c>
      <c r="Y75" s="991"/>
      <c r="Z75" s="123"/>
      <c r="AA75" s="114"/>
      <c r="AB75" s="485" t="str">
        <f>IFERROR(AA75*VLOOKUP(AG75,【参考】数式用3!$AD$24:$BA$27,MATCH(N75,【参考】数式用3!$AD$2:$BA$2,0)),"")</f>
        <v/>
      </c>
      <c r="AC75" s="130"/>
      <c r="AD75" s="477" t="str">
        <f t="shared" si="0"/>
        <v/>
      </c>
      <c r="AE75" s="478" t="str">
        <f t="shared" si="4"/>
        <v/>
      </c>
      <c r="AF75" s="478" t="str">
        <f t="shared" si="5"/>
        <v/>
      </c>
      <c r="AG75" s="478" t="str">
        <f t="shared" si="6"/>
        <v/>
      </c>
    </row>
    <row r="76" spans="1:33" ht="24.95" customHeight="1">
      <c r="A76" s="480">
        <v>61</v>
      </c>
      <c r="B76" s="987" t="str">
        <f>IF(基本情報入力シート!C113="","",基本情報入力シート!C113)</f>
        <v/>
      </c>
      <c r="C76" s="988"/>
      <c r="D76" s="988"/>
      <c r="E76" s="988"/>
      <c r="F76" s="988"/>
      <c r="G76" s="988"/>
      <c r="H76" s="988"/>
      <c r="I76" s="989"/>
      <c r="J76" s="481" t="str">
        <f>IF(基本情報入力シート!M113="","",基本情報入力シート!M113)</f>
        <v/>
      </c>
      <c r="K76" s="482" t="str">
        <f>IF(基本情報入力シート!R113="","",基本情報入力シート!R113)</f>
        <v/>
      </c>
      <c r="L76" s="482" t="str">
        <f>IF(基本情報入力シート!W113="","",基本情報入力シート!W113)</f>
        <v/>
      </c>
      <c r="M76" s="483" t="str">
        <f>IF(基本情報入力シート!X113="","",基本情報入力シート!X113)</f>
        <v/>
      </c>
      <c r="N76" s="484" t="str">
        <f>IF(基本情報入力シート!Y113="","",基本情報入力シート!Y113)</f>
        <v/>
      </c>
      <c r="O76" s="118"/>
      <c r="P76" s="119"/>
      <c r="Q76" s="120"/>
      <c r="R76" s="121"/>
      <c r="S76" s="112"/>
      <c r="T76" s="476" t="str">
        <f>IFERROR(S76*VLOOKUP(AE76,【参考】数式用3!$AD$3:$BA$14,MATCH(N76,【参考】数式用3!$AD$2:$BA$2,0)),"")</f>
        <v/>
      </c>
      <c r="U76" s="122"/>
      <c r="V76" s="113"/>
      <c r="W76" s="147"/>
      <c r="X76" s="990" t="str">
        <f>IFERROR(V76*VLOOKUP(AF76,【参考】数式用3!$AD$15:$BA$23,MATCH(N76,【参考】数式用3!$AD$2:$BA$2,0)),"")</f>
        <v/>
      </c>
      <c r="Y76" s="991"/>
      <c r="Z76" s="123"/>
      <c r="AA76" s="114"/>
      <c r="AB76" s="485" t="str">
        <f>IFERROR(AA76*VLOOKUP(AG76,【参考】数式用3!$AD$24:$BA$27,MATCH(N76,【参考】数式用3!$AD$2:$BA$2,0)),"")</f>
        <v/>
      </c>
      <c r="AC76" s="130"/>
      <c r="AD76" s="477" t="str">
        <f t="shared" si="0"/>
        <v/>
      </c>
      <c r="AE76" s="478" t="str">
        <f t="shared" si="4"/>
        <v/>
      </c>
      <c r="AF76" s="478" t="str">
        <f t="shared" si="5"/>
        <v/>
      </c>
      <c r="AG76" s="478" t="str">
        <f t="shared" si="6"/>
        <v/>
      </c>
    </row>
    <row r="77" spans="1:33" ht="24.95" customHeight="1">
      <c r="A77" s="480">
        <v>62</v>
      </c>
      <c r="B77" s="987" t="str">
        <f>IF(基本情報入力シート!C114="","",基本情報入力シート!C114)</f>
        <v/>
      </c>
      <c r="C77" s="988"/>
      <c r="D77" s="988"/>
      <c r="E77" s="988"/>
      <c r="F77" s="988"/>
      <c r="G77" s="988"/>
      <c r="H77" s="988"/>
      <c r="I77" s="989"/>
      <c r="J77" s="481" t="str">
        <f>IF(基本情報入力シート!M114="","",基本情報入力シート!M114)</f>
        <v/>
      </c>
      <c r="K77" s="482" t="str">
        <f>IF(基本情報入力シート!R114="","",基本情報入力シート!R114)</f>
        <v/>
      </c>
      <c r="L77" s="482" t="str">
        <f>IF(基本情報入力シート!W114="","",基本情報入力シート!W114)</f>
        <v/>
      </c>
      <c r="M77" s="483" t="str">
        <f>IF(基本情報入力シート!X114="","",基本情報入力シート!X114)</f>
        <v/>
      </c>
      <c r="N77" s="484" t="str">
        <f>IF(基本情報入力シート!Y114="","",基本情報入力シート!Y114)</f>
        <v/>
      </c>
      <c r="O77" s="118"/>
      <c r="P77" s="119"/>
      <c r="Q77" s="120"/>
      <c r="R77" s="121"/>
      <c r="S77" s="112"/>
      <c r="T77" s="476" t="str">
        <f>IFERROR(S77*VLOOKUP(AE77,【参考】数式用3!$AD$3:$BA$14,MATCH(N77,【参考】数式用3!$AD$2:$BA$2,0)),"")</f>
        <v/>
      </c>
      <c r="U77" s="122"/>
      <c r="V77" s="113"/>
      <c r="W77" s="147"/>
      <c r="X77" s="990" t="str">
        <f>IFERROR(V77*VLOOKUP(AF77,【参考】数式用3!$AD$15:$BA$23,MATCH(N77,【参考】数式用3!$AD$2:$BA$2,0)),"")</f>
        <v/>
      </c>
      <c r="Y77" s="991"/>
      <c r="Z77" s="123"/>
      <c r="AA77" s="114"/>
      <c r="AB77" s="485" t="str">
        <f>IFERROR(AA77*VLOOKUP(AG77,【参考】数式用3!$AD$24:$BA$27,MATCH(N77,【参考】数式用3!$AD$2:$BA$2,0)),"")</f>
        <v/>
      </c>
      <c r="AC77" s="130"/>
      <c r="AD77" s="477" t="str">
        <f t="shared" si="0"/>
        <v/>
      </c>
      <c r="AE77" s="478" t="str">
        <f t="shared" si="4"/>
        <v/>
      </c>
      <c r="AF77" s="478" t="str">
        <f t="shared" si="5"/>
        <v/>
      </c>
      <c r="AG77" s="478" t="str">
        <f t="shared" si="6"/>
        <v/>
      </c>
    </row>
    <row r="78" spans="1:33" ht="24.95" customHeight="1">
      <c r="A78" s="480">
        <v>63</v>
      </c>
      <c r="B78" s="987" t="str">
        <f>IF(基本情報入力シート!C115="","",基本情報入力シート!C115)</f>
        <v/>
      </c>
      <c r="C78" s="988"/>
      <c r="D78" s="988"/>
      <c r="E78" s="988"/>
      <c r="F78" s="988"/>
      <c r="G78" s="988"/>
      <c r="H78" s="988"/>
      <c r="I78" s="989"/>
      <c r="J78" s="481" t="str">
        <f>IF(基本情報入力シート!M115="","",基本情報入力シート!M115)</f>
        <v/>
      </c>
      <c r="K78" s="482" t="str">
        <f>IF(基本情報入力シート!R115="","",基本情報入力シート!R115)</f>
        <v/>
      </c>
      <c r="L78" s="482" t="str">
        <f>IF(基本情報入力シート!W115="","",基本情報入力シート!W115)</f>
        <v/>
      </c>
      <c r="M78" s="483" t="str">
        <f>IF(基本情報入力シート!X115="","",基本情報入力シート!X115)</f>
        <v/>
      </c>
      <c r="N78" s="484" t="str">
        <f>IF(基本情報入力シート!Y115="","",基本情報入力シート!Y115)</f>
        <v/>
      </c>
      <c r="O78" s="118"/>
      <c r="P78" s="119"/>
      <c r="Q78" s="120"/>
      <c r="R78" s="121"/>
      <c r="S78" s="112"/>
      <c r="T78" s="476" t="str">
        <f>IFERROR(S78*VLOOKUP(AE78,【参考】数式用3!$AD$3:$BA$14,MATCH(N78,【参考】数式用3!$AD$2:$BA$2,0)),"")</f>
        <v/>
      </c>
      <c r="U78" s="122"/>
      <c r="V78" s="113"/>
      <c r="W78" s="147"/>
      <c r="X78" s="990" t="str">
        <f>IFERROR(V78*VLOOKUP(AF78,【参考】数式用3!$AD$15:$BA$23,MATCH(N78,【参考】数式用3!$AD$2:$BA$2,0)),"")</f>
        <v/>
      </c>
      <c r="Y78" s="991"/>
      <c r="Z78" s="123"/>
      <c r="AA78" s="114"/>
      <c r="AB78" s="485" t="str">
        <f>IFERROR(AA78*VLOOKUP(AG78,【参考】数式用3!$AD$24:$BA$27,MATCH(N78,【参考】数式用3!$AD$2:$BA$2,0)),"")</f>
        <v/>
      </c>
      <c r="AC78" s="130"/>
      <c r="AD78" s="477" t="str">
        <f t="shared" si="0"/>
        <v/>
      </c>
      <c r="AE78" s="478" t="str">
        <f t="shared" si="4"/>
        <v/>
      </c>
      <c r="AF78" s="478" t="str">
        <f t="shared" si="5"/>
        <v/>
      </c>
      <c r="AG78" s="478" t="str">
        <f t="shared" si="6"/>
        <v/>
      </c>
    </row>
    <row r="79" spans="1:33" ht="24.95" customHeight="1">
      <c r="A79" s="480">
        <v>64</v>
      </c>
      <c r="B79" s="987" t="str">
        <f>IF(基本情報入力シート!C116="","",基本情報入力シート!C116)</f>
        <v/>
      </c>
      <c r="C79" s="988"/>
      <c r="D79" s="988"/>
      <c r="E79" s="988"/>
      <c r="F79" s="988"/>
      <c r="G79" s="988"/>
      <c r="H79" s="988"/>
      <c r="I79" s="989"/>
      <c r="J79" s="481" t="str">
        <f>IF(基本情報入力シート!M116="","",基本情報入力シート!M116)</f>
        <v/>
      </c>
      <c r="K79" s="482" t="str">
        <f>IF(基本情報入力シート!R116="","",基本情報入力シート!R116)</f>
        <v/>
      </c>
      <c r="L79" s="482" t="str">
        <f>IF(基本情報入力シート!W116="","",基本情報入力シート!W116)</f>
        <v/>
      </c>
      <c r="M79" s="483" t="str">
        <f>IF(基本情報入力シート!X116="","",基本情報入力シート!X116)</f>
        <v/>
      </c>
      <c r="N79" s="484" t="str">
        <f>IF(基本情報入力シート!Y116="","",基本情報入力シート!Y116)</f>
        <v/>
      </c>
      <c r="O79" s="118"/>
      <c r="P79" s="119"/>
      <c r="Q79" s="120"/>
      <c r="R79" s="121"/>
      <c r="S79" s="112"/>
      <c r="T79" s="476" t="str">
        <f>IFERROR(S79*VLOOKUP(AE79,【参考】数式用3!$AD$3:$BA$14,MATCH(N79,【参考】数式用3!$AD$2:$BA$2,0)),"")</f>
        <v/>
      </c>
      <c r="U79" s="122"/>
      <c r="V79" s="113"/>
      <c r="W79" s="147"/>
      <c r="X79" s="990" t="str">
        <f>IFERROR(V79*VLOOKUP(AF79,【参考】数式用3!$AD$15:$BA$23,MATCH(N79,【参考】数式用3!$AD$2:$BA$2,0)),"")</f>
        <v/>
      </c>
      <c r="Y79" s="991"/>
      <c r="Z79" s="123"/>
      <c r="AA79" s="114"/>
      <c r="AB79" s="485" t="str">
        <f>IFERROR(AA79*VLOOKUP(AG79,【参考】数式用3!$AD$24:$BA$27,MATCH(N79,【参考】数式用3!$AD$2:$BA$2,0)),"")</f>
        <v/>
      </c>
      <c r="AC79" s="130"/>
      <c r="AD79" s="477" t="str">
        <f t="shared" si="0"/>
        <v/>
      </c>
      <c r="AE79" s="478" t="str">
        <f t="shared" si="4"/>
        <v/>
      </c>
      <c r="AF79" s="478" t="str">
        <f t="shared" si="5"/>
        <v/>
      </c>
      <c r="AG79" s="478" t="str">
        <f t="shared" si="6"/>
        <v/>
      </c>
    </row>
    <row r="80" spans="1:33" ht="24.95" customHeight="1">
      <c r="A80" s="480">
        <v>65</v>
      </c>
      <c r="B80" s="987" t="str">
        <f>IF(基本情報入力シート!C117="","",基本情報入力シート!C117)</f>
        <v/>
      </c>
      <c r="C80" s="988"/>
      <c r="D80" s="988"/>
      <c r="E80" s="988"/>
      <c r="F80" s="988"/>
      <c r="G80" s="988"/>
      <c r="H80" s="988"/>
      <c r="I80" s="989"/>
      <c r="J80" s="481" t="str">
        <f>IF(基本情報入力シート!M117="","",基本情報入力シート!M117)</f>
        <v/>
      </c>
      <c r="K80" s="482" t="str">
        <f>IF(基本情報入力シート!R117="","",基本情報入力シート!R117)</f>
        <v/>
      </c>
      <c r="L80" s="482" t="str">
        <f>IF(基本情報入力シート!W117="","",基本情報入力シート!W117)</f>
        <v/>
      </c>
      <c r="M80" s="483" t="str">
        <f>IF(基本情報入力シート!X117="","",基本情報入力シート!X117)</f>
        <v/>
      </c>
      <c r="N80" s="484" t="str">
        <f>IF(基本情報入力シート!Y117="","",基本情報入力シート!Y117)</f>
        <v/>
      </c>
      <c r="O80" s="118"/>
      <c r="P80" s="119"/>
      <c r="Q80" s="120"/>
      <c r="R80" s="121"/>
      <c r="S80" s="112"/>
      <c r="T80" s="476" t="str">
        <f>IFERROR(S80*VLOOKUP(AE80,【参考】数式用3!$AD$3:$BA$14,MATCH(N80,【参考】数式用3!$AD$2:$BA$2,0)),"")</f>
        <v/>
      </c>
      <c r="U80" s="122"/>
      <c r="V80" s="113"/>
      <c r="W80" s="147"/>
      <c r="X80" s="990" t="str">
        <f>IFERROR(V80*VLOOKUP(AF80,【参考】数式用3!$AD$15:$BA$23,MATCH(N80,【参考】数式用3!$AD$2:$BA$2,0)),"")</f>
        <v/>
      </c>
      <c r="Y80" s="991"/>
      <c r="Z80" s="123"/>
      <c r="AA80" s="114"/>
      <c r="AB80" s="485" t="str">
        <f>IFERROR(AA80*VLOOKUP(AG80,【参考】数式用3!$AD$24:$BA$27,MATCH(N80,【参考】数式用3!$AD$2:$BA$2,0)),"")</f>
        <v/>
      </c>
      <c r="AC80" s="130"/>
      <c r="AD80" s="477" t="str">
        <f t="shared" si="0"/>
        <v/>
      </c>
      <c r="AE80" s="478" t="str">
        <f t="shared" si="4"/>
        <v/>
      </c>
      <c r="AF80" s="478" t="str">
        <f t="shared" si="5"/>
        <v/>
      </c>
      <c r="AG80" s="478" t="str">
        <f t="shared" si="6"/>
        <v/>
      </c>
    </row>
    <row r="81" spans="1:33" ht="24.95" customHeight="1">
      <c r="A81" s="480">
        <v>66</v>
      </c>
      <c r="B81" s="987" t="str">
        <f>IF(基本情報入力シート!C118="","",基本情報入力シート!C118)</f>
        <v/>
      </c>
      <c r="C81" s="988"/>
      <c r="D81" s="988"/>
      <c r="E81" s="988"/>
      <c r="F81" s="988"/>
      <c r="G81" s="988"/>
      <c r="H81" s="988"/>
      <c r="I81" s="989"/>
      <c r="J81" s="481" t="str">
        <f>IF(基本情報入力シート!M118="","",基本情報入力シート!M118)</f>
        <v/>
      </c>
      <c r="K81" s="482" t="str">
        <f>IF(基本情報入力シート!R118="","",基本情報入力シート!R118)</f>
        <v/>
      </c>
      <c r="L81" s="482" t="str">
        <f>IF(基本情報入力シート!W118="","",基本情報入力シート!W118)</f>
        <v/>
      </c>
      <c r="M81" s="483" t="str">
        <f>IF(基本情報入力シート!X118="","",基本情報入力シート!X118)</f>
        <v/>
      </c>
      <c r="N81" s="484" t="str">
        <f>IF(基本情報入力シート!Y118="","",基本情報入力シート!Y118)</f>
        <v/>
      </c>
      <c r="O81" s="118"/>
      <c r="P81" s="119"/>
      <c r="Q81" s="120"/>
      <c r="R81" s="121"/>
      <c r="S81" s="112"/>
      <c r="T81" s="476" t="str">
        <f>IFERROR(S81*VLOOKUP(AE81,【参考】数式用3!$AD$3:$BA$14,MATCH(N81,【参考】数式用3!$AD$2:$BA$2,0)),"")</f>
        <v/>
      </c>
      <c r="U81" s="122"/>
      <c r="V81" s="113"/>
      <c r="W81" s="147"/>
      <c r="X81" s="990" t="str">
        <f>IFERROR(V81*VLOOKUP(AF81,【参考】数式用3!$AD$15:$BA$23,MATCH(N81,【参考】数式用3!$AD$2:$BA$2,0)),"")</f>
        <v/>
      </c>
      <c r="Y81" s="991"/>
      <c r="Z81" s="123"/>
      <c r="AA81" s="114"/>
      <c r="AB81" s="485" t="str">
        <f>IFERROR(AA81*VLOOKUP(AG81,【参考】数式用3!$AD$24:$BA$27,MATCH(N81,【参考】数式用3!$AD$2:$BA$2,0)),"")</f>
        <v/>
      </c>
      <c r="AC81" s="130"/>
      <c r="AD81" s="477" t="str">
        <f t="shared" ref="AD81:AD144"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78" t="str">
        <f t="shared" si="4"/>
        <v/>
      </c>
      <c r="AF81" s="478" t="str">
        <f t="shared" si="5"/>
        <v/>
      </c>
      <c r="AG81" s="478" t="str">
        <f t="shared" si="6"/>
        <v/>
      </c>
    </row>
    <row r="82" spans="1:33" ht="24.95" customHeight="1">
      <c r="A82" s="480">
        <v>67</v>
      </c>
      <c r="B82" s="987" t="str">
        <f>IF(基本情報入力シート!C119="","",基本情報入力シート!C119)</f>
        <v/>
      </c>
      <c r="C82" s="988"/>
      <c r="D82" s="988"/>
      <c r="E82" s="988"/>
      <c r="F82" s="988"/>
      <c r="G82" s="988"/>
      <c r="H82" s="988"/>
      <c r="I82" s="989"/>
      <c r="J82" s="481" t="str">
        <f>IF(基本情報入力シート!M119="","",基本情報入力シート!M119)</f>
        <v/>
      </c>
      <c r="K82" s="482" t="str">
        <f>IF(基本情報入力シート!R119="","",基本情報入力シート!R119)</f>
        <v/>
      </c>
      <c r="L82" s="482" t="str">
        <f>IF(基本情報入力シート!W119="","",基本情報入力シート!W119)</f>
        <v/>
      </c>
      <c r="M82" s="483" t="str">
        <f>IF(基本情報入力シート!X119="","",基本情報入力シート!X119)</f>
        <v/>
      </c>
      <c r="N82" s="484" t="str">
        <f>IF(基本情報入力シート!Y119="","",基本情報入力シート!Y119)</f>
        <v/>
      </c>
      <c r="O82" s="118"/>
      <c r="P82" s="119"/>
      <c r="Q82" s="120"/>
      <c r="R82" s="121"/>
      <c r="S82" s="112"/>
      <c r="T82" s="476" t="str">
        <f>IFERROR(S82*VLOOKUP(AE82,【参考】数式用3!$AD$3:$BA$14,MATCH(N82,【参考】数式用3!$AD$2:$BA$2,0)),"")</f>
        <v/>
      </c>
      <c r="U82" s="122"/>
      <c r="V82" s="113"/>
      <c r="W82" s="147"/>
      <c r="X82" s="990" t="str">
        <f>IFERROR(V82*VLOOKUP(AF82,【参考】数式用3!$AD$15:$BA$23,MATCH(N82,【参考】数式用3!$AD$2:$BA$2,0)),"")</f>
        <v/>
      </c>
      <c r="Y82" s="991"/>
      <c r="Z82" s="123"/>
      <c r="AA82" s="114"/>
      <c r="AB82" s="485" t="str">
        <f>IFERROR(AA82*VLOOKUP(AG82,【参考】数式用3!$AD$24:$BA$27,MATCH(N82,【参考】数式用3!$AD$2:$BA$2,0)),"")</f>
        <v/>
      </c>
      <c r="AC82" s="130"/>
      <c r="AD82" s="477" t="str">
        <f t="shared" si="7"/>
        <v/>
      </c>
      <c r="AE82" s="478" t="str">
        <f t="shared" si="4"/>
        <v/>
      </c>
      <c r="AF82" s="478" t="str">
        <f t="shared" si="5"/>
        <v/>
      </c>
      <c r="AG82" s="478" t="str">
        <f t="shared" si="6"/>
        <v/>
      </c>
    </row>
    <row r="83" spans="1:33" ht="24.95" customHeight="1">
      <c r="A83" s="480">
        <v>68</v>
      </c>
      <c r="B83" s="987" t="str">
        <f>IF(基本情報入力シート!C120="","",基本情報入力シート!C120)</f>
        <v/>
      </c>
      <c r="C83" s="988"/>
      <c r="D83" s="988"/>
      <c r="E83" s="988"/>
      <c r="F83" s="988"/>
      <c r="G83" s="988"/>
      <c r="H83" s="988"/>
      <c r="I83" s="989"/>
      <c r="J83" s="481" t="str">
        <f>IF(基本情報入力シート!M120="","",基本情報入力シート!M120)</f>
        <v/>
      </c>
      <c r="K83" s="482" t="str">
        <f>IF(基本情報入力シート!R120="","",基本情報入力シート!R120)</f>
        <v/>
      </c>
      <c r="L83" s="482" t="str">
        <f>IF(基本情報入力シート!W120="","",基本情報入力シート!W120)</f>
        <v/>
      </c>
      <c r="M83" s="483" t="str">
        <f>IF(基本情報入力シート!X120="","",基本情報入力シート!X120)</f>
        <v/>
      </c>
      <c r="N83" s="484" t="str">
        <f>IF(基本情報入力シート!Y120="","",基本情報入力シート!Y120)</f>
        <v/>
      </c>
      <c r="O83" s="118"/>
      <c r="P83" s="119"/>
      <c r="Q83" s="120"/>
      <c r="R83" s="121"/>
      <c r="S83" s="112"/>
      <c r="T83" s="476" t="str">
        <f>IFERROR(S83*VLOOKUP(AE83,【参考】数式用3!$AD$3:$BA$14,MATCH(N83,【参考】数式用3!$AD$2:$BA$2,0)),"")</f>
        <v/>
      </c>
      <c r="U83" s="122"/>
      <c r="V83" s="113"/>
      <c r="W83" s="147"/>
      <c r="X83" s="990" t="str">
        <f>IFERROR(V83*VLOOKUP(AF83,【参考】数式用3!$AD$15:$BA$23,MATCH(N83,【参考】数式用3!$AD$2:$BA$2,0)),"")</f>
        <v/>
      </c>
      <c r="Y83" s="991"/>
      <c r="Z83" s="123"/>
      <c r="AA83" s="114"/>
      <c r="AB83" s="485" t="str">
        <f>IFERROR(AA83*VLOOKUP(AG83,【参考】数式用3!$AD$24:$BA$27,MATCH(N83,【参考】数式用3!$AD$2:$BA$2,0)),"")</f>
        <v/>
      </c>
      <c r="AC83" s="130"/>
      <c r="AD83" s="477" t="str">
        <f t="shared" si="7"/>
        <v/>
      </c>
      <c r="AE83" s="478" t="str">
        <f t="shared" si="4"/>
        <v/>
      </c>
      <c r="AF83" s="478" t="str">
        <f t="shared" si="5"/>
        <v/>
      </c>
      <c r="AG83" s="478" t="str">
        <f t="shared" si="6"/>
        <v/>
      </c>
    </row>
    <row r="84" spans="1:33" ht="24.95" customHeight="1">
      <c r="A84" s="480">
        <v>69</v>
      </c>
      <c r="B84" s="987" t="str">
        <f>IF(基本情報入力シート!C121="","",基本情報入力シート!C121)</f>
        <v/>
      </c>
      <c r="C84" s="988"/>
      <c r="D84" s="988"/>
      <c r="E84" s="988"/>
      <c r="F84" s="988"/>
      <c r="G84" s="988"/>
      <c r="H84" s="988"/>
      <c r="I84" s="989"/>
      <c r="J84" s="481" t="str">
        <f>IF(基本情報入力シート!M121="","",基本情報入力シート!M121)</f>
        <v/>
      </c>
      <c r="K84" s="482" t="str">
        <f>IF(基本情報入力シート!R121="","",基本情報入力シート!R121)</f>
        <v/>
      </c>
      <c r="L84" s="482" t="str">
        <f>IF(基本情報入力シート!W121="","",基本情報入力シート!W121)</f>
        <v/>
      </c>
      <c r="M84" s="483" t="str">
        <f>IF(基本情報入力シート!X121="","",基本情報入力シート!X121)</f>
        <v/>
      </c>
      <c r="N84" s="484" t="str">
        <f>IF(基本情報入力シート!Y121="","",基本情報入力シート!Y121)</f>
        <v/>
      </c>
      <c r="O84" s="118"/>
      <c r="P84" s="119"/>
      <c r="Q84" s="120"/>
      <c r="R84" s="121"/>
      <c r="S84" s="112"/>
      <c r="T84" s="476" t="str">
        <f>IFERROR(S84*VLOOKUP(AE84,【参考】数式用3!$AD$3:$BA$14,MATCH(N84,【参考】数式用3!$AD$2:$BA$2,0)),"")</f>
        <v/>
      </c>
      <c r="U84" s="122"/>
      <c r="V84" s="113"/>
      <c r="W84" s="147"/>
      <c r="X84" s="990" t="str">
        <f>IFERROR(V84*VLOOKUP(AF84,【参考】数式用3!$AD$15:$BA$23,MATCH(N84,【参考】数式用3!$AD$2:$BA$2,0)),"")</f>
        <v/>
      </c>
      <c r="Y84" s="991"/>
      <c r="Z84" s="123"/>
      <c r="AA84" s="114"/>
      <c r="AB84" s="485" t="str">
        <f>IFERROR(AA84*VLOOKUP(AG84,【参考】数式用3!$AD$24:$BA$27,MATCH(N84,【参考】数式用3!$AD$2:$BA$2,0)),"")</f>
        <v/>
      </c>
      <c r="AC84" s="130"/>
      <c r="AD84" s="477" t="str">
        <f t="shared" si="7"/>
        <v/>
      </c>
      <c r="AE84" s="478" t="str">
        <f t="shared" si="4"/>
        <v/>
      </c>
      <c r="AF84" s="478" t="str">
        <f t="shared" si="5"/>
        <v/>
      </c>
      <c r="AG84" s="478" t="str">
        <f t="shared" si="6"/>
        <v/>
      </c>
    </row>
    <row r="85" spans="1:33" ht="24.95" customHeight="1">
      <c r="A85" s="480">
        <v>70</v>
      </c>
      <c r="B85" s="987" t="str">
        <f>IF(基本情報入力シート!C122="","",基本情報入力シート!C122)</f>
        <v/>
      </c>
      <c r="C85" s="988"/>
      <c r="D85" s="988"/>
      <c r="E85" s="988"/>
      <c r="F85" s="988"/>
      <c r="G85" s="988"/>
      <c r="H85" s="988"/>
      <c r="I85" s="989"/>
      <c r="J85" s="481" t="str">
        <f>IF(基本情報入力シート!M122="","",基本情報入力シート!M122)</f>
        <v/>
      </c>
      <c r="K85" s="482" t="str">
        <f>IF(基本情報入力シート!R122="","",基本情報入力シート!R122)</f>
        <v/>
      </c>
      <c r="L85" s="482" t="str">
        <f>IF(基本情報入力シート!W122="","",基本情報入力シート!W122)</f>
        <v/>
      </c>
      <c r="M85" s="483" t="str">
        <f>IF(基本情報入力シート!X122="","",基本情報入力シート!X122)</f>
        <v/>
      </c>
      <c r="N85" s="484" t="str">
        <f>IF(基本情報入力シート!Y122="","",基本情報入力シート!Y122)</f>
        <v/>
      </c>
      <c r="O85" s="118"/>
      <c r="P85" s="119"/>
      <c r="Q85" s="120"/>
      <c r="R85" s="121"/>
      <c r="S85" s="112"/>
      <c r="T85" s="476" t="str">
        <f>IFERROR(S85*VLOOKUP(AE85,【参考】数式用3!$AD$3:$BA$14,MATCH(N85,【参考】数式用3!$AD$2:$BA$2,0)),"")</f>
        <v/>
      </c>
      <c r="U85" s="122"/>
      <c r="V85" s="113"/>
      <c r="W85" s="147"/>
      <c r="X85" s="990" t="str">
        <f>IFERROR(V85*VLOOKUP(AF85,【参考】数式用3!$AD$15:$BA$23,MATCH(N85,【参考】数式用3!$AD$2:$BA$2,0)),"")</f>
        <v/>
      </c>
      <c r="Y85" s="991"/>
      <c r="Z85" s="123"/>
      <c r="AA85" s="114"/>
      <c r="AB85" s="485" t="str">
        <f>IFERROR(AA85*VLOOKUP(AG85,【参考】数式用3!$AD$24:$BA$27,MATCH(N85,【参考】数式用3!$AD$2:$BA$2,0)),"")</f>
        <v/>
      </c>
      <c r="AC85" s="130"/>
      <c r="AD85" s="477" t="str">
        <f t="shared" si="7"/>
        <v/>
      </c>
      <c r="AE85" s="478" t="str">
        <f t="shared" si="4"/>
        <v/>
      </c>
      <c r="AF85" s="478" t="str">
        <f t="shared" si="5"/>
        <v/>
      </c>
      <c r="AG85" s="478" t="str">
        <f t="shared" si="6"/>
        <v/>
      </c>
    </row>
    <row r="86" spans="1:33" ht="24.95" customHeight="1">
      <c r="A86" s="480">
        <v>71</v>
      </c>
      <c r="B86" s="987" t="str">
        <f>IF(基本情報入力シート!C123="","",基本情報入力シート!C123)</f>
        <v/>
      </c>
      <c r="C86" s="988"/>
      <c r="D86" s="988"/>
      <c r="E86" s="988"/>
      <c r="F86" s="988"/>
      <c r="G86" s="988"/>
      <c r="H86" s="988"/>
      <c r="I86" s="989"/>
      <c r="J86" s="481" t="str">
        <f>IF(基本情報入力シート!M123="","",基本情報入力シート!M123)</f>
        <v/>
      </c>
      <c r="K86" s="482" t="str">
        <f>IF(基本情報入力シート!R123="","",基本情報入力シート!R123)</f>
        <v/>
      </c>
      <c r="L86" s="482" t="str">
        <f>IF(基本情報入力シート!W123="","",基本情報入力シート!W123)</f>
        <v/>
      </c>
      <c r="M86" s="483" t="str">
        <f>IF(基本情報入力シート!X123="","",基本情報入力シート!X123)</f>
        <v/>
      </c>
      <c r="N86" s="484" t="str">
        <f>IF(基本情報入力シート!Y123="","",基本情報入力シート!Y123)</f>
        <v/>
      </c>
      <c r="O86" s="118"/>
      <c r="P86" s="119"/>
      <c r="Q86" s="120"/>
      <c r="R86" s="121"/>
      <c r="S86" s="112"/>
      <c r="T86" s="476" t="str">
        <f>IFERROR(S86*VLOOKUP(AE86,【参考】数式用3!$AD$3:$BA$14,MATCH(N86,【参考】数式用3!$AD$2:$BA$2,0)),"")</f>
        <v/>
      </c>
      <c r="U86" s="122"/>
      <c r="V86" s="113"/>
      <c r="W86" s="147"/>
      <c r="X86" s="990" t="str">
        <f>IFERROR(V86*VLOOKUP(AF86,【参考】数式用3!$AD$15:$BA$23,MATCH(N86,【参考】数式用3!$AD$2:$BA$2,0)),"")</f>
        <v/>
      </c>
      <c r="Y86" s="991"/>
      <c r="Z86" s="123"/>
      <c r="AA86" s="114"/>
      <c r="AB86" s="485" t="str">
        <f>IFERROR(AA86*VLOOKUP(AG86,【参考】数式用3!$AD$24:$BA$27,MATCH(N86,【参考】数式用3!$AD$2:$BA$2,0)),"")</f>
        <v/>
      </c>
      <c r="AC86" s="130"/>
      <c r="AD86" s="477" t="str">
        <f t="shared" si="7"/>
        <v/>
      </c>
      <c r="AE86" s="478" t="str">
        <f t="shared" si="4"/>
        <v/>
      </c>
      <c r="AF86" s="478" t="str">
        <f t="shared" si="5"/>
        <v/>
      </c>
      <c r="AG86" s="478" t="str">
        <f t="shared" si="6"/>
        <v/>
      </c>
    </row>
    <row r="87" spans="1:33" ht="24.95" customHeight="1">
      <c r="A87" s="480">
        <v>72</v>
      </c>
      <c r="B87" s="987" t="str">
        <f>IF(基本情報入力シート!C124="","",基本情報入力シート!C124)</f>
        <v/>
      </c>
      <c r="C87" s="988"/>
      <c r="D87" s="988"/>
      <c r="E87" s="988"/>
      <c r="F87" s="988"/>
      <c r="G87" s="988"/>
      <c r="H87" s="988"/>
      <c r="I87" s="989"/>
      <c r="J87" s="481" t="str">
        <f>IF(基本情報入力シート!M124="","",基本情報入力シート!M124)</f>
        <v/>
      </c>
      <c r="K87" s="482" t="str">
        <f>IF(基本情報入力シート!R124="","",基本情報入力シート!R124)</f>
        <v/>
      </c>
      <c r="L87" s="482" t="str">
        <f>IF(基本情報入力シート!W124="","",基本情報入力シート!W124)</f>
        <v/>
      </c>
      <c r="M87" s="483" t="str">
        <f>IF(基本情報入力シート!X124="","",基本情報入力シート!X124)</f>
        <v/>
      </c>
      <c r="N87" s="484" t="str">
        <f>IF(基本情報入力シート!Y124="","",基本情報入力シート!Y124)</f>
        <v/>
      </c>
      <c r="O87" s="118"/>
      <c r="P87" s="119"/>
      <c r="Q87" s="120"/>
      <c r="R87" s="121"/>
      <c r="S87" s="112"/>
      <c r="T87" s="476" t="str">
        <f>IFERROR(S87*VLOOKUP(AE87,【参考】数式用3!$AD$3:$BA$14,MATCH(N87,【参考】数式用3!$AD$2:$BA$2,0)),"")</f>
        <v/>
      </c>
      <c r="U87" s="122"/>
      <c r="V87" s="113"/>
      <c r="W87" s="147"/>
      <c r="X87" s="990" t="str">
        <f>IFERROR(V87*VLOOKUP(AF87,【参考】数式用3!$AD$15:$BA$23,MATCH(N87,【参考】数式用3!$AD$2:$BA$2,0)),"")</f>
        <v/>
      </c>
      <c r="Y87" s="991"/>
      <c r="Z87" s="123"/>
      <c r="AA87" s="114"/>
      <c r="AB87" s="485" t="str">
        <f>IFERROR(AA87*VLOOKUP(AG87,【参考】数式用3!$AD$24:$BA$27,MATCH(N87,【参考】数式用3!$AD$2:$BA$2,0)),"")</f>
        <v/>
      </c>
      <c r="AC87" s="130"/>
      <c r="AD87" s="477" t="str">
        <f t="shared" si="7"/>
        <v/>
      </c>
      <c r="AE87" s="478" t="str">
        <f t="shared" ref="AE87:AE150" si="8">IF(AND(O87="",R87=""),"",O87&amp;"から"&amp;R87)</f>
        <v/>
      </c>
      <c r="AF87" s="478" t="str">
        <f t="shared" ref="AF87:AF150" si="9">IF(AND(P87="",U87=""),"",P87&amp;"から"&amp;U87)</f>
        <v/>
      </c>
      <c r="AG87" s="478" t="str">
        <f t="shared" ref="AG87:AG150" si="10">IF(AND(Q87="",Z87=""),"",Q87&amp;"から"&amp;Z87)</f>
        <v/>
      </c>
    </row>
    <row r="88" spans="1:33" ht="24.95" customHeight="1">
      <c r="A88" s="480">
        <v>73</v>
      </c>
      <c r="B88" s="987" t="str">
        <f>IF(基本情報入力シート!C125="","",基本情報入力シート!C125)</f>
        <v/>
      </c>
      <c r="C88" s="988"/>
      <c r="D88" s="988"/>
      <c r="E88" s="988"/>
      <c r="F88" s="988"/>
      <c r="G88" s="988"/>
      <c r="H88" s="988"/>
      <c r="I88" s="989"/>
      <c r="J88" s="481" t="str">
        <f>IF(基本情報入力シート!M125="","",基本情報入力シート!M125)</f>
        <v/>
      </c>
      <c r="K88" s="482" t="str">
        <f>IF(基本情報入力シート!R125="","",基本情報入力シート!R125)</f>
        <v/>
      </c>
      <c r="L88" s="482" t="str">
        <f>IF(基本情報入力シート!W125="","",基本情報入力シート!W125)</f>
        <v/>
      </c>
      <c r="M88" s="483" t="str">
        <f>IF(基本情報入力シート!X125="","",基本情報入力シート!X125)</f>
        <v/>
      </c>
      <c r="N88" s="484" t="str">
        <f>IF(基本情報入力シート!Y125="","",基本情報入力シート!Y125)</f>
        <v/>
      </c>
      <c r="O88" s="118"/>
      <c r="P88" s="119"/>
      <c r="Q88" s="120"/>
      <c r="R88" s="121"/>
      <c r="S88" s="112"/>
      <c r="T88" s="476" t="str">
        <f>IFERROR(S88*VLOOKUP(AE88,【参考】数式用3!$AD$3:$BA$14,MATCH(N88,【参考】数式用3!$AD$2:$BA$2,0)),"")</f>
        <v/>
      </c>
      <c r="U88" s="122"/>
      <c r="V88" s="113"/>
      <c r="W88" s="147"/>
      <c r="X88" s="990" t="str">
        <f>IFERROR(V88*VLOOKUP(AF88,【参考】数式用3!$AD$15:$BA$23,MATCH(N88,【参考】数式用3!$AD$2:$BA$2,0)),"")</f>
        <v/>
      </c>
      <c r="Y88" s="991"/>
      <c r="Z88" s="123"/>
      <c r="AA88" s="114"/>
      <c r="AB88" s="485" t="str">
        <f>IFERROR(AA88*VLOOKUP(AG88,【参考】数式用3!$AD$24:$BA$27,MATCH(N88,【参考】数式用3!$AD$2:$BA$2,0)),"")</f>
        <v/>
      </c>
      <c r="AC88" s="130"/>
      <c r="AD88" s="477" t="str">
        <f t="shared" si="7"/>
        <v/>
      </c>
      <c r="AE88" s="478" t="str">
        <f t="shared" si="8"/>
        <v/>
      </c>
      <c r="AF88" s="478" t="str">
        <f t="shared" si="9"/>
        <v/>
      </c>
      <c r="AG88" s="478" t="str">
        <f t="shared" si="10"/>
        <v/>
      </c>
    </row>
    <row r="89" spans="1:33" ht="24.95" customHeight="1">
      <c r="A89" s="480">
        <v>74</v>
      </c>
      <c r="B89" s="987" t="str">
        <f>IF(基本情報入力シート!C126="","",基本情報入力シート!C126)</f>
        <v/>
      </c>
      <c r="C89" s="988"/>
      <c r="D89" s="988"/>
      <c r="E89" s="988"/>
      <c r="F89" s="988"/>
      <c r="G89" s="988"/>
      <c r="H89" s="988"/>
      <c r="I89" s="989"/>
      <c r="J89" s="481" t="str">
        <f>IF(基本情報入力シート!M126="","",基本情報入力シート!M126)</f>
        <v/>
      </c>
      <c r="K89" s="482" t="str">
        <f>IF(基本情報入力シート!R126="","",基本情報入力シート!R126)</f>
        <v/>
      </c>
      <c r="L89" s="482" t="str">
        <f>IF(基本情報入力シート!W126="","",基本情報入力シート!W126)</f>
        <v/>
      </c>
      <c r="M89" s="483" t="str">
        <f>IF(基本情報入力シート!X126="","",基本情報入力シート!X126)</f>
        <v/>
      </c>
      <c r="N89" s="484" t="str">
        <f>IF(基本情報入力シート!Y126="","",基本情報入力シート!Y126)</f>
        <v/>
      </c>
      <c r="O89" s="118"/>
      <c r="P89" s="119"/>
      <c r="Q89" s="120"/>
      <c r="R89" s="121"/>
      <c r="S89" s="112"/>
      <c r="T89" s="476" t="str">
        <f>IFERROR(S89*VLOOKUP(AE89,【参考】数式用3!$AD$3:$BA$14,MATCH(N89,【参考】数式用3!$AD$2:$BA$2,0)),"")</f>
        <v/>
      </c>
      <c r="U89" s="122"/>
      <c r="V89" s="113"/>
      <c r="W89" s="147"/>
      <c r="X89" s="990" t="str">
        <f>IFERROR(V89*VLOOKUP(AF89,【参考】数式用3!$AD$15:$BA$23,MATCH(N89,【参考】数式用3!$AD$2:$BA$2,0)),"")</f>
        <v/>
      </c>
      <c r="Y89" s="991"/>
      <c r="Z89" s="123"/>
      <c r="AA89" s="114"/>
      <c r="AB89" s="485" t="str">
        <f>IFERROR(AA89*VLOOKUP(AG89,【参考】数式用3!$AD$24:$BA$27,MATCH(N89,【参考】数式用3!$AD$2:$BA$2,0)),"")</f>
        <v/>
      </c>
      <c r="AC89" s="130"/>
      <c r="AD89" s="477" t="str">
        <f t="shared" si="7"/>
        <v/>
      </c>
      <c r="AE89" s="478" t="str">
        <f t="shared" si="8"/>
        <v/>
      </c>
      <c r="AF89" s="478" t="str">
        <f t="shared" si="9"/>
        <v/>
      </c>
      <c r="AG89" s="478" t="str">
        <f t="shared" si="10"/>
        <v/>
      </c>
    </row>
    <row r="90" spans="1:33" ht="24.95" customHeight="1">
      <c r="A90" s="480">
        <v>75</v>
      </c>
      <c r="B90" s="987" t="str">
        <f>IF(基本情報入力シート!C127="","",基本情報入力シート!C127)</f>
        <v/>
      </c>
      <c r="C90" s="988"/>
      <c r="D90" s="988"/>
      <c r="E90" s="988"/>
      <c r="F90" s="988"/>
      <c r="G90" s="988"/>
      <c r="H90" s="988"/>
      <c r="I90" s="989"/>
      <c r="J90" s="481" t="str">
        <f>IF(基本情報入力シート!M127="","",基本情報入力シート!M127)</f>
        <v/>
      </c>
      <c r="K90" s="482" t="str">
        <f>IF(基本情報入力シート!R127="","",基本情報入力シート!R127)</f>
        <v/>
      </c>
      <c r="L90" s="482" t="str">
        <f>IF(基本情報入力シート!W127="","",基本情報入力シート!W127)</f>
        <v/>
      </c>
      <c r="M90" s="483" t="str">
        <f>IF(基本情報入力シート!X127="","",基本情報入力シート!X127)</f>
        <v/>
      </c>
      <c r="N90" s="484" t="str">
        <f>IF(基本情報入力シート!Y127="","",基本情報入力シート!Y127)</f>
        <v/>
      </c>
      <c r="O90" s="118"/>
      <c r="P90" s="119"/>
      <c r="Q90" s="120"/>
      <c r="R90" s="121"/>
      <c r="S90" s="112"/>
      <c r="T90" s="476" t="str">
        <f>IFERROR(S90*VLOOKUP(AE90,【参考】数式用3!$AD$3:$BA$14,MATCH(N90,【参考】数式用3!$AD$2:$BA$2,0)),"")</f>
        <v/>
      </c>
      <c r="U90" s="122"/>
      <c r="V90" s="113"/>
      <c r="W90" s="147"/>
      <c r="X90" s="990" t="str">
        <f>IFERROR(V90*VLOOKUP(AF90,【参考】数式用3!$AD$15:$BA$23,MATCH(N90,【参考】数式用3!$AD$2:$BA$2,0)),"")</f>
        <v/>
      </c>
      <c r="Y90" s="991"/>
      <c r="Z90" s="123"/>
      <c r="AA90" s="114"/>
      <c r="AB90" s="485" t="str">
        <f>IFERROR(AA90*VLOOKUP(AG90,【参考】数式用3!$AD$24:$BA$27,MATCH(N90,【参考】数式用3!$AD$2:$BA$2,0)),"")</f>
        <v/>
      </c>
      <c r="AC90" s="130"/>
      <c r="AD90" s="477" t="str">
        <f t="shared" si="7"/>
        <v/>
      </c>
      <c r="AE90" s="478" t="str">
        <f t="shared" si="8"/>
        <v/>
      </c>
      <c r="AF90" s="478" t="str">
        <f t="shared" si="9"/>
        <v/>
      </c>
      <c r="AG90" s="478" t="str">
        <f t="shared" si="10"/>
        <v/>
      </c>
    </row>
    <row r="91" spans="1:33" ht="24.95" customHeight="1">
      <c r="A91" s="480">
        <v>76</v>
      </c>
      <c r="B91" s="987" t="str">
        <f>IF(基本情報入力シート!C128="","",基本情報入力シート!C128)</f>
        <v/>
      </c>
      <c r="C91" s="988"/>
      <c r="D91" s="988"/>
      <c r="E91" s="988"/>
      <c r="F91" s="988"/>
      <c r="G91" s="988"/>
      <c r="H91" s="988"/>
      <c r="I91" s="989"/>
      <c r="J91" s="481" t="str">
        <f>IF(基本情報入力シート!M128="","",基本情報入力シート!M128)</f>
        <v/>
      </c>
      <c r="K91" s="482" t="str">
        <f>IF(基本情報入力シート!R128="","",基本情報入力シート!R128)</f>
        <v/>
      </c>
      <c r="L91" s="482" t="str">
        <f>IF(基本情報入力シート!W128="","",基本情報入力シート!W128)</f>
        <v/>
      </c>
      <c r="M91" s="483" t="str">
        <f>IF(基本情報入力シート!X128="","",基本情報入力シート!X128)</f>
        <v/>
      </c>
      <c r="N91" s="484" t="str">
        <f>IF(基本情報入力シート!Y128="","",基本情報入力シート!Y128)</f>
        <v/>
      </c>
      <c r="O91" s="118"/>
      <c r="P91" s="119"/>
      <c r="Q91" s="120"/>
      <c r="R91" s="121"/>
      <c r="S91" s="112"/>
      <c r="T91" s="476" t="str">
        <f>IFERROR(S91*VLOOKUP(AE91,【参考】数式用3!$AD$3:$BA$14,MATCH(N91,【参考】数式用3!$AD$2:$BA$2,0)),"")</f>
        <v/>
      </c>
      <c r="U91" s="122"/>
      <c r="V91" s="113"/>
      <c r="W91" s="147"/>
      <c r="X91" s="990" t="str">
        <f>IFERROR(V91*VLOOKUP(AF91,【参考】数式用3!$AD$15:$BA$23,MATCH(N91,【参考】数式用3!$AD$2:$BA$2,0)),"")</f>
        <v/>
      </c>
      <c r="Y91" s="991"/>
      <c r="Z91" s="123"/>
      <c r="AA91" s="114"/>
      <c r="AB91" s="485" t="str">
        <f>IFERROR(AA91*VLOOKUP(AG91,【参考】数式用3!$AD$24:$BA$27,MATCH(N91,【参考】数式用3!$AD$2:$BA$2,0)),"")</f>
        <v/>
      </c>
      <c r="AC91" s="130"/>
      <c r="AD91" s="477" t="str">
        <f t="shared" si="7"/>
        <v/>
      </c>
      <c r="AE91" s="478" t="str">
        <f t="shared" si="8"/>
        <v/>
      </c>
      <c r="AF91" s="478" t="str">
        <f t="shared" si="9"/>
        <v/>
      </c>
      <c r="AG91" s="478" t="str">
        <f t="shared" si="10"/>
        <v/>
      </c>
    </row>
    <row r="92" spans="1:33" ht="24.95" customHeight="1">
      <c r="A92" s="480">
        <v>77</v>
      </c>
      <c r="B92" s="987" t="str">
        <f>IF(基本情報入力シート!C129="","",基本情報入力シート!C129)</f>
        <v/>
      </c>
      <c r="C92" s="988"/>
      <c r="D92" s="988"/>
      <c r="E92" s="988"/>
      <c r="F92" s="988"/>
      <c r="G92" s="988"/>
      <c r="H92" s="988"/>
      <c r="I92" s="989"/>
      <c r="J92" s="481" t="str">
        <f>IF(基本情報入力シート!M129="","",基本情報入力シート!M129)</f>
        <v/>
      </c>
      <c r="K92" s="482" t="str">
        <f>IF(基本情報入力シート!R129="","",基本情報入力シート!R129)</f>
        <v/>
      </c>
      <c r="L92" s="482" t="str">
        <f>IF(基本情報入力シート!W129="","",基本情報入力シート!W129)</f>
        <v/>
      </c>
      <c r="M92" s="483" t="str">
        <f>IF(基本情報入力シート!X129="","",基本情報入力シート!X129)</f>
        <v/>
      </c>
      <c r="N92" s="484" t="str">
        <f>IF(基本情報入力シート!Y129="","",基本情報入力シート!Y129)</f>
        <v/>
      </c>
      <c r="O92" s="118"/>
      <c r="P92" s="119"/>
      <c r="Q92" s="120"/>
      <c r="R92" s="121"/>
      <c r="S92" s="112"/>
      <c r="T92" s="476" t="str">
        <f>IFERROR(S92*VLOOKUP(AE92,【参考】数式用3!$AD$3:$BA$14,MATCH(N92,【参考】数式用3!$AD$2:$BA$2,0)),"")</f>
        <v/>
      </c>
      <c r="U92" s="122"/>
      <c r="V92" s="113"/>
      <c r="W92" s="147"/>
      <c r="X92" s="990" t="str">
        <f>IFERROR(V92*VLOOKUP(AF92,【参考】数式用3!$AD$15:$BA$23,MATCH(N92,【参考】数式用3!$AD$2:$BA$2,0)),"")</f>
        <v/>
      </c>
      <c r="Y92" s="991"/>
      <c r="Z92" s="123"/>
      <c r="AA92" s="114"/>
      <c r="AB92" s="485" t="str">
        <f>IFERROR(AA92*VLOOKUP(AG92,【参考】数式用3!$AD$24:$BA$27,MATCH(N92,【参考】数式用3!$AD$2:$BA$2,0)),"")</f>
        <v/>
      </c>
      <c r="AC92" s="130"/>
      <c r="AD92" s="477" t="str">
        <f t="shared" si="7"/>
        <v/>
      </c>
      <c r="AE92" s="478" t="str">
        <f t="shared" si="8"/>
        <v/>
      </c>
      <c r="AF92" s="478" t="str">
        <f t="shared" si="9"/>
        <v/>
      </c>
      <c r="AG92" s="478" t="str">
        <f t="shared" si="10"/>
        <v/>
      </c>
    </row>
    <row r="93" spans="1:33" ht="24.95" customHeight="1">
      <c r="A93" s="480">
        <v>78</v>
      </c>
      <c r="B93" s="987" t="str">
        <f>IF(基本情報入力シート!C130="","",基本情報入力シート!C130)</f>
        <v/>
      </c>
      <c r="C93" s="988"/>
      <c r="D93" s="988"/>
      <c r="E93" s="988"/>
      <c r="F93" s="988"/>
      <c r="G93" s="988"/>
      <c r="H93" s="988"/>
      <c r="I93" s="989"/>
      <c r="J93" s="481" t="str">
        <f>IF(基本情報入力シート!M130="","",基本情報入力シート!M130)</f>
        <v/>
      </c>
      <c r="K93" s="482" t="str">
        <f>IF(基本情報入力シート!R130="","",基本情報入力シート!R130)</f>
        <v/>
      </c>
      <c r="L93" s="482" t="str">
        <f>IF(基本情報入力シート!W130="","",基本情報入力シート!W130)</f>
        <v/>
      </c>
      <c r="M93" s="483" t="str">
        <f>IF(基本情報入力シート!X130="","",基本情報入力シート!X130)</f>
        <v/>
      </c>
      <c r="N93" s="484" t="str">
        <f>IF(基本情報入力シート!Y130="","",基本情報入力シート!Y130)</f>
        <v/>
      </c>
      <c r="O93" s="118"/>
      <c r="P93" s="119"/>
      <c r="Q93" s="120"/>
      <c r="R93" s="121"/>
      <c r="S93" s="112"/>
      <c r="T93" s="476" t="str">
        <f>IFERROR(S93*VLOOKUP(AE93,【参考】数式用3!$AD$3:$BA$14,MATCH(N93,【参考】数式用3!$AD$2:$BA$2,0)),"")</f>
        <v/>
      </c>
      <c r="U93" s="122"/>
      <c r="V93" s="113"/>
      <c r="W93" s="147"/>
      <c r="X93" s="990" t="str">
        <f>IFERROR(V93*VLOOKUP(AF93,【参考】数式用3!$AD$15:$BA$23,MATCH(N93,【参考】数式用3!$AD$2:$BA$2,0)),"")</f>
        <v/>
      </c>
      <c r="Y93" s="991"/>
      <c r="Z93" s="123"/>
      <c r="AA93" s="114"/>
      <c r="AB93" s="485" t="str">
        <f>IFERROR(AA93*VLOOKUP(AG93,【参考】数式用3!$AD$24:$BA$27,MATCH(N93,【参考】数式用3!$AD$2:$BA$2,0)),"")</f>
        <v/>
      </c>
      <c r="AC93" s="130"/>
      <c r="AD93" s="477" t="str">
        <f t="shared" si="7"/>
        <v/>
      </c>
      <c r="AE93" s="478" t="str">
        <f t="shared" si="8"/>
        <v/>
      </c>
      <c r="AF93" s="478" t="str">
        <f t="shared" si="9"/>
        <v/>
      </c>
      <c r="AG93" s="478" t="str">
        <f t="shared" si="10"/>
        <v/>
      </c>
    </row>
    <row r="94" spans="1:33" ht="24.95" customHeight="1">
      <c r="A94" s="480">
        <v>79</v>
      </c>
      <c r="B94" s="987" t="str">
        <f>IF(基本情報入力シート!C131="","",基本情報入力シート!C131)</f>
        <v/>
      </c>
      <c r="C94" s="988"/>
      <c r="D94" s="988"/>
      <c r="E94" s="988"/>
      <c r="F94" s="988"/>
      <c r="G94" s="988"/>
      <c r="H94" s="988"/>
      <c r="I94" s="989"/>
      <c r="J94" s="481" t="str">
        <f>IF(基本情報入力シート!M131="","",基本情報入力シート!M131)</f>
        <v/>
      </c>
      <c r="K94" s="482" t="str">
        <f>IF(基本情報入力シート!R131="","",基本情報入力シート!R131)</f>
        <v/>
      </c>
      <c r="L94" s="482" t="str">
        <f>IF(基本情報入力シート!W131="","",基本情報入力シート!W131)</f>
        <v/>
      </c>
      <c r="M94" s="483" t="str">
        <f>IF(基本情報入力シート!X131="","",基本情報入力シート!X131)</f>
        <v/>
      </c>
      <c r="N94" s="484" t="str">
        <f>IF(基本情報入力シート!Y131="","",基本情報入力シート!Y131)</f>
        <v/>
      </c>
      <c r="O94" s="118"/>
      <c r="P94" s="119"/>
      <c r="Q94" s="120"/>
      <c r="R94" s="121"/>
      <c r="S94" s="112"/>
      <c r="T94" s="476" t="str">
        <f>IFERROR(S94*VLOOKUP(AE94,【参考】数式用3!$AD$3:$BA$14,MATCH(N94,【参考】数式用3!$AD$2:$BA$2,0)),"")</f>
        <v/>
      </c>
      <c r="U94" s="122"/>
      <c r="V94" s="113"/>
      <c r="W94" s="147"/>
      <c r="X94" s="990" t="str">
        <f>IFERROR(V94*VLOOKUP(AF94,【参考】数式用3!$AD$15:$BA$23,MATCH(N94,【参考】数式用3!$AD$2:$BA$2,0)),"")</f>
        <v/>
      </c>
      <c r="Y94" s="991"/>
      <c r="Z94" s="123"/>
      <c r="AA94" s="114"/>
      <c r="AB94" s="485" t="str">
        <f>IFERROR(AA94*VLOOKUP(AG94,【参考】数式用3!$AD$24:$BA$27,MATCH(N94,【参考】数式用3!$AD$2:$BA$2,0)),"")</f>
        <v/>
      </c>
      <c r="AC94" s="130"/>
      <c r="AD94" s="477" t="str">
        <f t="shared" si="7"/>
        <v/>
      </c>
      <c r="AE94" s="478" t="str">
        <f t="shared" si="8"/>
        <v/>
      </c>
      <c r="AF94" s="478" t="str">
        <f t="shared" si="9"/>
        <v/>
      </c>
      <c r="AG94" s="478" t="str">
        <f t="shared" si="10"/>
        <v/>
      </c>
    </row>
    <row r="95" spans="1:33" ht="24.95" customHeight="1">
      <c r="A95" s="480">
        <v>80</v>
      </c>
      <c r="B95" s="987" t="str">
        <f>IF(基本情報入力シート!C132="","",基本情報入力シート!C132)</f>
        <v/>
      </c>
      <c r="C95" s="988"/>
      <c r="D95" s="988"/>
      <c r="E95" s="988"/>
      <c r="F95" s="988"/>
      <c r="G95" s="988"/>
      <c r="H95" s="988"/>
      <c r="I95" s="989"/>
      <c r="J95" s="481" t="str">
        <f>IF(基本情報入力シート!M132="","",基本情報入力シート!M132)</f>
        <v/>
      </c>
      <c r="K95" s="482" t="str">
        <f>IF(基本情報入力シート!R132="","",基本情報入力シート!R132)</f>
        <v/>
      </c>
      <c r="L95" s="482" t="str">
        <f>IF(基本情報入力シート!W132="","",基本情報入力シート!W132)</f>
        <v/>
      </c>
      <c r="M95" s="483" t="str">
        <f>IF(基本情報入力シート!X132="","",基本情報入力シート!X132)</f>
        <v/>
      </c>
      <c r="N95" s="484" t="str">
        <f>IF(基本情報入力シート!Y132="","",基本情報入力シート!Y132)</f>
        <v/>
      </c>
      <c r="O95" s="118"/>
      <c r="P95" s="119"/>
      <c r="Q95" s="120"/>
      <c r="R95" s="121"/>
      <c r="S95" s="112"/>
      <c r="T95" s="476" t="str">
        <f>IFERROR(S95*VLOOKUP(AE95,【参考】数式用3!$AD$3:$BA$14,MATCH(N95,【参考】数式用3!$AD$2:$BA$2,0)),"")</f>
        <v/>
      </c>
      <c r="U95" s="122"/>
      <c r="V95" s="113"/>
      <c r="W95" s="147"/>
      <c r="X95" s="990" t="str">
        <f>IFERROR(V95*VLOOKUP(AF95,【参考】数式用3!$AD$15:$BA$23,MATCH(N95,【参考】数式用3!$AD$2:$BA$2,0)),"")</f>
        <v/>
      </c>
      <c r="Y95" s="991"/>
      <c r="Z95" s="123"/>
      <c r="AA95" s="114"/>
      <c r="AB95" s="485" t="str">
        <f>IFERROR(AA95*VLOOKUP(AG95,【参考】数式用3!$AD$24:$BA$27,MATCH(N95,【参考】数式用3!$AD$2:$BA$2,0)),"")</f>
        <v/>
      </c>
      <c r="AC95" s="130"/>
      <c r="AD95" s="477" t="str">
        <f t="shared" si="7"/>
        <v/>
      </c>
      <c r="AE95" s="478" t="str">
        <f t="shared" si="8"/>
        <v/>
      </c>
      <c r="AF95" s="478" t="str">
        <f t="shared" si="9"/>
        <v/>
      </c>
      <c r="AG95" s="478" t="str">
        <f t="shared" si="10"/>
        <v/>
      </c>
    </row>
    <row r="96" spans="1:33" ht="24.95" customHeight="1">
      <c r="A96" s="480">
        <v>81</v>
      </c>
      <c r="B96" s="987" t="str">
        <f>IF(基本情報入力シート!C133="","",基本情報入力シート!C133)</f>
        <v/>
      </c>
      <c r="C96" s="988"/>
      <c r="D96" s="988"/>
      <c r="E96" s="988"/>
      <c r="F96" s="988"/>
      <c r="G96" s="988"/>
      <c r="H96" s="988"/>
      <c r="I96" s="989"/>
      <c r="J96" s="481" t="str">
        <f>IF(基本情報入力シート!M133="","",基本情報入力シート!M133)</f>
        <v/>
      </c>
      <c r="K96" s="482" t="str">
        <f>IF(基本情報入力シート!R133="","",基本情報入力シート!R133)</f>
        <v/>
      </c>
      <c r="L96" s="482" t="str">
        <f>IF(基本情報入力シート!W133="","",基本情報入力シート!W133)</f>
        <v/>
      </c>
      <c r="M96" s="483" t="str">
        <f>IF(基本情報入力シート!X133="","",基本情報入力シート!X133)</f>
        <v/>
      </c>
      <c r="N96" s="484" t="str">
        <f>IF(基本情報入力シート!Y133="","",基本情報入力シート!Y133)</f>
        <v/>
      </c>
      <c r="O96" s="118"/>
      <c r="P96" s="119"/>
      <c r="Q96" s="120"/>
      <c r="R96" s="121"/>
      <c r="S96" s="112"/>
      <c r="T96" s="476" t="str">
        <f>IFERROR(S96*VLOOKUP(AE96,【参考】数式用3!$AD$3:$BA$14,MATCH(N96,【参考】数式用3!$AD$2:$BA$2,0)),"")</f>
        <v/>
      </c>
      <c r="U96" s="122"/>
      <c r="V96" s="113"/>
      <c r="W96" s="147"/>
      <c r="X96" s="990" t="str">
        <f>IFERROR(V96*VLOOKUP(AF96,【参考】数式用3!$AD$15:$BA$23,MATCH(N96,【参考】数式用3!$AD$2:$BA$2,0)),"")</f>
        <v/>
      </c>
      <c r="Y96" s="991"/>
      <c r="Z96" s="123"/>
      <c r="AA96" s="114"/>
      <c r="AB96" s="485" t="str">
        <f>IFERROR(AA96*VLOOKUP(AG96,【参考】数式用3!$AD$24:$BA$27,MATCH(N96,【参考】数式用3!$AD$2:$BA$2,0)),"")</f>
        <v/>
      </c>
      <c r="AC96" s="130"/>
      <c r="AD96" s="477" t="str">
        <f t="shared" si="7"/>
        <v/>
      </c>
      <c r="AE96" s="478" t="str">
        <f t="shared" si="8"/>
        <v/>
      </c>
      <c r="AF96" s="478" t="str">
        <f t="shared" si="9"/>
        <v/>
      </c>
      <c r="AG96" s="478" t="str">
        <f t="shared" si="10"/>
        <v/>
      </c>
    </row>
    <row r="97" spans="1:33" ht="24.95" customHeight="1">
      <c r="A97" s="480">
        <v>82</v>
      </c>
      <c r="B97" s="987" t="str">
        <f>IF(基本情報入力シート!C134="","",基本情報入力シート!C134)</f>
        <v/>
      </c>
      <c r="C97" s="988"/>
      <c r="D97" s="988"/>
      <c r="E97" s="988"/>
      <c r="F97" s="988"/>
      <c r="G97" s="988"/>
      <c r="H97" s="988"/>
      <c r="I97" s="989"/>
      <c r="J97" s="481" t="str">
        <f>IF(基本情報入力シート!M134="","",基本情報入力シート!M134)</f>
        <v/>
      </c>
      <c r="K97" s="482" t="str">
        <f>IF(基本情報入力シート!R134="","",基本情報入力シート!R134)</f>
        <v/>
      </c>
      <c r="L97" s="482" t="str">
        <f>IF(基本情報入力シート!W134="","",基本情報入力シート!W134)</f>
        <v/>
      </c>
      <c r="M97" s="483" t="str">
        <f>IF(基本情報入力シート!X134="","",基本情報入力シート!X134)</f>
        <v/>
      </c>
      <c r="N97" s="484" t="str">
        <f>IF(基本情報入力シート!Y134="","",基本情報入力シート!Y134)</f>
        <v/>
      </c>
      <c r="O97" s="118"/>
      <c r="P97" s="119"/>
      <c r="Q97" s="120"/>
      <c r="R97" s="121"/>
      <c r="S97" s="112"/>
      <c r="T97" s="476" t="str">
        <f>IFERROR(S97*VLOOKUP(AE97,【参考】数式用3!$AD$3:$BA$14,MATCH(N97,【参考】数式用3!$AD$2:$BA$2,0)),"")</f>
        <v/>
      </c>
      <c r="U97" s="122"/>
      <c r="V97" s="113"/>
      <c r="W97" s="147"/>
      <c r="X97" s="990" t="str">
        <f>IFERROR(V97*VLOOKUP(AF97,【参考】数式用3!$AD$15:$BA$23,MATCH(N97,【参考】数式用3!$AD$2:$BA$2,0)),"")</f>
        <v/>
      </c>
      <c r="Y97" s="991"/>
      <c r="Z97" s="123"/>
      <c r="AA97" s="114"/>
      <c r="AB97" s="485" t="str">
        <f>IFERROR(AA97*VLOOKUP(AG97,【参考】数式用3!$AD$24:$BA$27,MATCH(N97,【参考】数式用3!$AD$2:$BA$2,0)),"")</f>
        <v/>
      </c>
      <c r="AC97" s="130"/>
      <c r="AD97" s="477" t="str">
        <f t="shared" si="7"/>
        <v/>
      </c>
      <c r="AE97" s="478" t="str">
        <f t="shared" si="8"/>
        <v/>
      </c>
      <c r="AF97" s="478" t="str">
        <f t="shared" si="9"/>
        <v/>
      </c>
      <c r="AG97" s="478" t="str">
        <f t="shared" si="10"/>
        <v/>
      </c>
    </row>
    <row r="98" spans="1:33" ht="24.95" customHeight="1">
      <c r="A98" s="480">
        <v>83</v>
      </c>
      <c r="B98" s="987" t="str">
        <f>IF(基本情報入力シート!C135="","",基本情報入力シート!C135)</f>
        <v/>
      </c>
      <c r="C98" s="988"/>
      <c r="D98" s="988"/>
      <c r="E98" s="988"/>
      <c r="F98" s="988"/>
      <c r="G98" s="988"/>
      <c r="H98" s="988"/>
      <c r="I98" s="989"/>
      <c r="J98" s="481" t="str">
        <f>IF(基本情報入力シート!M135="","",基本情報入力シート!M135)</f>
        <v/>
      </c>
      <c r="K98" s="482" t="str">
        <f>IF(基本情報入力シート!R135="","",基本情報入力シート!R135)</f>
        <v/>
      </c>
      <c r="L98" s="482" t="str">
        <f>IF(基本情報入力シート!W135="","",基本情報入力シート!W135)</f>
        <v/>
      </c>
      <c r="M98" s="483" t="str">
        <f>IF(基本情報入力シート!X135="","",基本情報入力シート!X135)</f>
        <v/>
      </c>
      <c r="N98" s="484" t="str">
        <f>IF(基本情報入力シート!Y135="","",基本情報入力シート!Y135)</f>
        <v/>
      </c>
      <c r="O98" s="118"/>
      <c r="P98" s="119"/>
      <c r="Q98" s="120"/>
      <c r="R98" s="121"/>
      <c r="S98" s="112"/>
      <c r="T98" s="476" t="str">
        <f>IFERROR(S98*VLOOKUP(AE98,【参考】数式用3!$AD$3:$BA$14,MATCH(N98,【参考】数式用3!$AD$2:$BA$2,0)),"")</f>
        <v/>
      </c>
      <c r="U98" s="122"/>
      <c r="V98" s="113"/>
      <c r="W98" s="147"/>
      <c r="X98" s="990" t="str">
        <f>IFERROR(V98*VLOOKUP(AF98,【参考】数式用3!$AD$15:$BA$23,MATCH(N98,【参考】数式用3!$AD$2:$BA$2,0)),"")</f>
        <v/>
      </c>
      <c r="Y98" s="991"/>
      <c r="Z98" s="123"/>
      <c r="AA98" s="114"/>
      <c r="AB98" s="485" t="str">
        <f>IFERROR(AA98*VLOOKUP(AG98,【参考】数式用3!$AD$24:$BA$27,MATCH(N98,【参考】数式用3!$AD$2:$BA$2,0)),"")</f>
        <v/>
      </c>
      <c r="AC98" s="130"/>
      <c r="AD98" s="477" t="str">
        <f t="shared" si="7"/>
        <v/>
      </c>
      <c r="AE98" s="478" t="str">
        <f t="shared" si="8"/>
        <v/>
      </c>
      <c r="AF98" s="478" t="str">
        <f t="shared" si="9"/>
        <v/>
      </c>
      <c r="AG98" s="478" t="str">
        <f t="shared" si="10"/>
        <v/>
      </c>
    </row>
    <row r="99" spans="1:33" ht="24.95" customHeight="1">
      <c r="A99" s="480">
        <v>84</v>
      </c>
      <c r="B99" s="987" t="str">
        <f>IF(基本情報入力シート!C136="","",基本情報入力シート!C136)</f>
        <v/>
      </c>
      <c r="C99" s="988"/>
      <c r="D99" s="988"/>
      <c r="E99" s="988"/>
      <c r="F99" s="988"/>
      <c r="G99" s="988"/>
      <c r="H99" s="988"/>
      <c r="I99" s="989"/>
      <c r="J99" s="481" t="str">
        <f>IF(基本情報入力シート!M136="","",基本情報入力シート!M136)</f>
        <v/>
      </c>
      <c r="K99" s="482" t="str">
        <f>IF(基本情報入力シート!R136="","",基本情報入力シート!R136)</f>
        <v/>
      </c>
      <c r="L99" s="482" t="str">
        <f>IF(基本情報入力シート!W136="","",基本情報入力シート!W136)</f>
        <v/>
      </c>
      <c r="M99" s="483" t="str">
        <f>IF(基本情報入力シート!X136="","",基本情報入力シート!X136)</f>
        <v/>
      </c>
      <c r="N99" s="484" t="str">
        <f>IF(基本情報入力シート!Y136="","",基本情報入力シート!Y136)</f>
        <v/>
      </c>
      <c r="O99" s="118"/>
      <c r="P99" s="119"/>
      <c r="Q99" s="120"/>
      <c r="R99" s="121"/>
      <c r="S99" s="112"/>
      <c r="T99" s="476" t="str">
        <f>IFERROR(S99*VLOOKUP(AE99,【参考】数式用3!$AD$3:$BA$14,MATCH(N99,【参考】数式用3!$AD$2:$BA$2,0)),"")</f>
        <v/>
      </c>
      <c r="U99" s="122"/>
      <c r="V99" s="113"/>
      <c r="W99" s="147"/>
      <c r="X99" s="990" t="str">
        <f>IFERROR(V99*VLOOKUP(AF99,【参考】数式用3!$AD$15:$BA$23,MATCH(N99,【参考】数式用3!$AD$2:$BA$2,0)),"")</f>
        <v/>
      </c>
      <c r="Y99" s="991"/>
      <c r="Z99" s="123"/>
      <c r="AA99" s="114"/>
      <c r="AB99" s="485" t="str">
        <f>IFERROR(AA99*VLOOKUP(AG99,【参考】数式用3!$AD$24:$BA$27,MATCH(N99,【参考】数式用3!$AD$2:$BA$2,0)),"")</f>
        <v/>
      </c>
      <c r="AC99" s="130"/>
      <c r="AD99" s="477" t="str">
        <f t="shared" si="7"/>
        <v/>
      </c>
      <c r="AE99" s="478" t="str">
        <f t="shared" si="8"/>
        <v/>
      </c>
      <c r="AF99" s="478" t="str">
        <f t="shared" si="9"/>
        <v/>
      </c>
      <c r="AG99" s="478" t="str">
        <f t="shared" si="10"/>
        <v/>
      </c>
    </row>
    <row r="100" spans="1:33" ht="24.95" customHeight="1">
      <c r="A100" s="480">
        <v>85</v>
      </c>
      <c r="B100" s="987" t="str">
        <f>IF(基本情報入力シート!C137="","",基本情報入力シート!C137)</f>
        <v/>
      </c>
      <c r="C100" s="988"/>
      <c r="D100" s="988"/>
      <c r="E100" s="988"/>
      <c r="F100" s="988"/>
      <c r="G100" s="988"/>
      <c r="H100" s="988"/>
      <c r="I100" s="989"/>
      <c r="J100" s="481" t="str">
        <f>IF(基本情報入力シート!M137="","",基本情報入力シート!M137)</f>
        <v/>
      </c>
      <c r="K100" s="482" t="str">
        <f>IF(基本情報入力シート!R137="","",基本情報入力シート!R137)</f>
        <v/>
      </c>
      <c r="L100" s="482" t="str">
        <f>IF(基本情報入力シート!W137="","",基本情報入力シート!W137)</f>
        <v/>
      </c>
      <c r="M100" s="483" t="str">
        <f>IF(基本情報入力シート!X137="","",基本情報入力シート!X137)</f>
        <v/>
      </c>
      <c r="N100" s="484" t="str">
        <f>IF(基本情報入力シート!Y137="","",基本情報入力シート!Y137)</f>
        <v/>
      </c>
      <c r="O100" s="118"/>
      <c r="P100" s="119"/>
      <c r="Q100" s="120"/>
      <c r="R100" s="121"/>
      <c r="S100" s="112"/>
      <c r="T100" s="476" t="str">
        <f>IFERROR(S100*VLOOKUP(AE100,【参考】数式用3!$AD$3:$BA$14,MATCH(N100,【参考】数式用3!$AD$2:$BA$2,0)),"")</f>
        <v/>
      </c>
      <c r="U100" s="122"/>
      <c r="V100" s="113"/>
      <c r="W100" s="147"/>
      <c r="X100" s="990" t="str">
        <f>IFERROR(V100*VLOOKUP(AF100,【参考】数式用3!$AD$15:$BA$23,MATCH(N100,【参考】数式用3!$AD$2:$BA$2,0)),"")</f>
        <v/>
      </c>
      <c r="Y100" s="991"/>
      <c r="Z100" s="123"/>
      <c r="AA100" s="114"/>
      <c r="AB100" s="485" t="str">
        <f>IFERROR(AA100*VLOOKUP(AG100,【参考】数式用3!$AD$24:$BA$27,MATCH(N100,【参考】数式用3!$AD$2:$BA$2,0)),"")</f>
        <v/>
      </c>
      <c r="AC100" s="130"/>
      <c r="AD100" s="477" t="str">
        <f t="shared" si="7"/>
        <v/>
      </c>
      <c r="AE100" s="478" t="str">
        <f t="shared" si="8"/>
        <v/>
      </c>
      <c r="AF100" s="478" t="str">
        <f t="shared" si="9"/>
        <v/>
      </c>
      <c r="AG100" s="478" t="str">
        <f t="shared" si="10"/>
        <v/>
      </c>
    </row>
    <row r="101" spans="1:33" ht="24.95" customHeight="1">
      <c r="A101" s="480">
        <v>86</v>
      </c>
      <c r="B101" s="987" t="str">
        <f>IF(基本情報入力シート!C138="","",基本情報入力シート!C138)</f>
        <v/>
      </c>
      <c r="C101" s="988"/>
      <c r="D101" s="988"/>
      <c r="E101" s="988"/>
      <c r="F101" s="988"/>
      <c r="G101" s="988"/>
      <c r="H101" s="988"/>
      <c r="I101" s="989"/>
      <c r="J101" s="481" t="str">
        <f>IF(基本情報入力シート!M138="","",基本情報入力シート!M138)</f>
        <v/>
      </c>
      <c r="K101" s="482" t="str">
        <f>IF(基本情報入力シート!R138="","",基本情報入力シート!R138)</f>
        <v/>
      </c>
      <c r="L101" s="482" t="str">
        <f>IF(基本情報入力シート!W138="","",基本情報入力シート!W138)</f>
        <v/>
      </c>
      <c r="M101" s="483" t="str">
        <f>IF(基本情報入力シート!X138="","",基本情報入力シート!X138)</f>
        <v/>
      </c>
      <c r="N101" s="484" t="str">
        <f>IF(基本情報入力シート!Y138="","",基本情報入力シート!Y138)</f>
        <v/>
      </c>
      <c r="O101" s="118"/>
      <c r="P101" s="119"/>
      <c r="Q101" s="120"/>
      <c r="R101" s="121"/>
      <c r="S101" s="112"/>
      <c r="T101" s="476" t="str">
        <f>IFERROR(S101*VLOOKUP(AE101,【参考】数式用3!$AD$3:$BA$14,MATCH(N101,【参考】数式用3!$AD$2:$BA$2,0)),"")</f>
        <v/>
      </c>
      <c r="U101" s="122"/>
      <c r="V101" s="113"/>
      <c r="W101" s="147"/>
      <c r="X101" s="990" t="str">
        <f>IFERROR(V101*VLOOKUP(AF101,【参考】数式用3!$AD$15:$BA$23,MATCH(N101,【参考】数式用3!$AD$2:$BA$2,0)),"")</f>
        <v/>
      </c>
      <c r="Y101" s="991"/>
      <c r="Z101" s="123"/>
      <c r="AA101" s="114"/>
      <c r="AB101" s="485" t="str">
        <f>IFERROR(AA101*VLOOKUP(AG101,【参考】数式用3!$AD$24:$BA$27,MATCH(N101,【参考】数式用3!$AD$2:$BA$2,0)),"")</f>
        <v/>
      </c>
      <c r="AC101" s="130"/>
      <c r="AD101" s="477" t="str">
        <f t="shared" si="7"/>
        <v/>
      </c>
      <c r="AE101" s="478" t="str">
        <f t="shared" si="8"/>
        <v/>
      </c>
      <c r="AF101" s="478" t="str">
        <f t="shared" si="9"/>
        <v/>
      </c>
      <c r="AG101" s="478" t="str">
        <f t="shared" si="10"/>
        <v/>
      </c>
    </row>
    <row r="102" spans="1:33" ht="24.95" customHeight="1">
      <c r="A102" s="480">
        <v>87</v>
      </c>
      <c r="B102" s="987" t="str">
        <f>IF(基本情報入力シート!C139="","",基本情報入力シート!C139)</f>
        <v/>
      </c>
      <c r="C102" s="988"/>
      <c r="D102" s="988"/>
      <c r="E102" s="988"/>
      <c r="F102" s="988"/>
      <c r="G102" s="988"/>
      <c r="H102" s="988"/>
      <c r="I102" s="989"/>
      <c r="J102" s="481" t="str">
        <f>IF(基本情報入力シート!M139="","",基本情報入力シート!M139)</f>
        <v/>
      </c>
      <c r="K102" s="482" t="str">
        <f>IF(基本情報入力シート!R139="","",基本情報入力シート!R139)</f>
        <v/>
      </c>
      <c r="L102" s="482" t="str">
        <f>IF(基本情報入力シート!W139="","",基本情報入力シート!W139)</f>
        <v/>
      </c>
      <c r="M102" s="483" t="str">
        <f>IF(基本情報入力シート!X139="","",基本情報入力シート!X139)</f>
        <v/>
      </c>
      <c r="N102" s="484" t="str">
        <f>IF(基本情報入力シート!Y139="","",基本情報入力シート!Y139)</f>
        <v/>
      </c>
      <c r="O102" s="118"/>
      <c r="P102" s="119"/>
      <c r="Q102" s="120"/>
      <c r="R102" s="121"/>
      <c r="S102" s="112"/>
      <c r="T102" s="476" t="str">
        <f>IFERROR(S102*VLOOKUP(AE102,【参考】数式用3!$AD$3:$BA$14,MATCH(N102,【参考】数式用3!$AD$2:$BA$2,0)),"")</f>
        <v/>
      </c>
      <c r="U102" s="122"/>
      <c r="V102" s="113"/>
      <c r="W102" s="147"/>
      <c r="X102" s="990" t="str">
        <f>IFERROR(V102*VLOOKUP(AF102,【参考】数式用3!$AD$15:$BA$23,MATCH(N102,【参考】数式用3!$AD$2:$BA$2,0)),"")</f>
        <v/>
      </c>
      <c r="Y102" s="991"/>
      <c r="Z102" s="123"/>
      <c r="AA102" s="114"/>
      <c r="AB102" s="485" t="str">
        <f>IFERROR(AA102*VLOOKUP(AG102,【参考】数式用3!$AD$24:$BA$27,MATCH(N102,【参考】数式用3!$AD$2:$BA$2,0)),"")</f>
        <v/>
      </c>
      <c r="AC102" s="130"/>
      <c r="AD102" s="477" t="str">
        <f t="shared" si="7"/>
        <v/>
      </c>
      <c r="AE102" s="478" t="str">
        <f t="shared" si="8"/>
        <v/>
      </c>
      <c r="AF102" s="478" t="str">
        <f t="shared" si="9"/>
        <v/>
      </c>
      <c r="AG102" s="478" t="str">
        <f t="shared" si="10"/>
        <v/>
      </c>
    </row>
    <row r="103" spans="1:33" ht="24.95" customHeight="1">
      <c r="A103" s="480">
        <v>88</v>
      </c>
      <c r="B103" s="987" t="str">
        <f>IF(基本情報入力シート!C140="","",基本情報入力シート!C140)</f>
        <v/>
      </c>
      <c r="C103" s="988"/>
      <c r="D103" s="988"/>
      <c r="E103" s="988"/>
      <c r="F103" s="988"/>
      <c r="G103" s="988"/>
      <c r="H103" s="988"/>
      <c r="I103" s="989"/>
      <c r="J103" s="481" t="str">
        <f>IF(基本情報入力シート!M140="","",基本情報入力シート!M140)</f>
        <v/>
      </c>
      <c r="K103" s="482" t="str">
        <f>IF(基本情報入力シート!R140="","",基本情報入力シート!R140)</f>
        <v/>
      </c>
      <c r="L103" s="482" t="str">
        <f>IF(基本情報入力シート!W140="","",基本情報入力シート!W140)</f>
        <v/>
      </c>
      <c r="M103" s="483" t="str">
        <f>IF(基本情報入力シート!X140="","",基本情報入力シート!X140)</f>
        <v/>
      </c>
      <c r="N103" s="484" t="str">
        <f>IF(基本情報入力シート!Y140="","",基本情報入力シート!Y140)</f>
        <v/>
      </c>
      <c r="O103" s="118"/>
      <c r="P103" s="119"/>
      <c r="Q103" s="120"/>
      <c r="R103" s="121"/>
      <c r="S103" s="112"/>
      <c r="T103" s="476" t="str">
        <f>IFERROR(S103*VLOOKUP(AE103,【参考】数式用3!$AD$3:$BA$14,MATCH(N103,【参考】数式用3!$AD$2:$BA$2,0)),"")</f>
        <v/>
      </c>
      <c r="U103" s="122"/>
      <c r="V103" s="113"/>
      <c r="W103" s="147"/>
      <c r="X103" s="990" t="str">
        <f>IFERROR(V103*VLOOKUP(AF103,【参考】数式用3!$AD$15:$BA$23,MATCH(N103,【参考】数式用3!$AD$2:$BA$2,0)),"")</f>
        <v/>
      </c>
      <c r="Y103" s="991"/>
      <c r="Z103" s="123"/>
      <c r="AA103" s="114"/>
      <c r="AB103" s="485" t="str">
        <f>IFERROR(AA103*VLOOKUP(AG103,【参考】数式用3!$AD$24:$BA$27,MATCH(N103,【参考】数式用3!$AD$2:$BA$2,0)),"")</f>
        <v/>
      </c>
      <c r="AC103" s="130"/>
      <c r="AD103" s="477" t="str">
        <f t="shared" si="7"/>
        <v/>
      </c>
      <c r="AE103" s="478" t="str">
        <f t="shared" si="8"/>
        <v/>
      </c>
      <c r="AF103" s="478" t="str">
        <f t="shared" si="9"/>
        <v/>
      </c>
      <c r="AG103" s="478" t="str">
        <f t="shared" si="10"/>
        <v/>
      </c>
    </row>
    <row r="104" spans="1:33" ht="24.95" customHeight="1">
      <c r="A104" s="480">
        <v>89</v>
      </c>
      <c r="B104" s="987" t="str">
        <f>IF(基本情報入力シート!C141="","",基本情報入力シート!C141)</f>
        <v/>
      </c>
      <c r="C104" s="988"/>
      <c r="D104" s="988"/>
      <c r="E104" s="988"/>
      <c r="F104" s="988"/>
      <c r="G104" s="988"/>
      <c r="H104" s="988"/>
      <c r="I104" s="989"/>
      <c r="J104" s="481" t="str">
        <f>IF(基本情報入力シート!M141="","",基本情報入力シート!M141)</f>
        <v/>
      </c>
      <c r="K104" s="482" t="str">
        <f>IF(基本情報入力シート!R141="","",基本情報入力シート!R141)</f>
        <v/>
      </c>
      <c r="L104" s="482" t="str">
        <f>IF(基本情報入力シート!W141="","",基本情報入力シート!W141)</f>
        <v/>
      </c>
      <c r="M104" s="483" t="str">
        <f>IF(基本情報入力シート!X141="","",基本情報入力シート!X141)</f>
        <v/>
      </c>
      <c r="N104" s="484" t="str">
        <f>IF(基本情報入力シート!Y141="","",基本情報入力シート!Y141)</f>
        <v/>
      </c>
      <c r="O104" s="118"/>
      <c r="P104" s="119"/>
      <c r="Q104" s="120"/>
      <c r="R104" s="121"/>
      <c r="S104" s="112"/>
      <c r="T104" s="476" t="str">
        <f>IFERROR(S104*VLOOKUP(AE104,【参考】数式用3!$AD$3:$BA$14,MATCH(N104,【参考】数式用3!$AD$2:$BA$2,0)),"")</f>
        <v/>
      </c>
      <c r="U104" s="122"/>
      <c r="V104" s="113"/>
      <c r="W104" s="147"/>
      <c r="X104" s="990" t="str">
        <f>IFERROR(V104*VLOOKUP(AF104,【参考】数式用3!$AD$15:$BA$23,MATCH(N104,【参考】数式用3!$AD$2:$BA$2,0)),"")</f>
        <v/>
      </c>
      <c r="Y104" s="991"/>
      <c r="Z104" s="123"/>
      <c r="AA104" s="114"/>
      <c r="AB104" s="485" t="str">
        <f>IFERROR(AA104*VLOOKUP(AG104,【参考】数式用3!$AD$24:$BA$27,MATCH(N104,【参考】数式用3!$AD$2:$BA$2,0)),"")</f>
        <v/>
      </c>
      <c r="AC104" s="130"/>
      <c r="AD104" s="477" t="str">
        <f t="shared" si="7"/>
        <v/>
      </c>
      <c r="AE104" s="478" t="str">
        <f t="shared" si="8"/>
        <v/>
      </c>
      <c r="AF104" s="478" t="str">
        <f t="shared" si="9"/>
        <v/>
      </c>
      <c r="AG104" s="478" t="str">
        <f t="shared" si="10"/>
        <v/>
      </c>
    </row>
    <row r="105" spans="1:33" ht="24.95" customHeight="1">
      <c r="A105" s="480">
        <v>90</v>
      </c>
      <c r="B105" s="987" t="str">
        <f>IF(基本情報入力シート!C142="","",基本情報入力シート!C142)</f>
        <v/>
      </c>
      <c r="C105" s="988"/>
      <c r="D105" s="988"/>
      <c r="E105" s="988"/>
      <c r="F105" s="988"/>
      <c r="G105" s="988"/>
      <c r="H105" s="988"/>
      <c r="I105" s="989"/>
      <c r="J105" s="481" t="str">
        <f>IF(基本情報入力シート!M142="","",基本情報入力シート!M142)</f>
        <v/>
      </c>
      <c r="K105" s="482" t="str">
        <f>IF(基本情報入力シート!R142="","",基本情報入力シート!R142)</f>
        <v/>
      </c>
      <c r="L105" s="482" t="str">
        <f>IF(基本情報入力シート!W142="","",基本情報入力シート!W142)</f>
        <v/>
      </c>
      <c r="M105" s="483" t="str">
        <f>IF(基本情報入力シート!X142="","",基本情報入力シート!X142)</f>
        <v/>
      </c>
      <c r="N105" s="484" t="str">
        <f>IF(基本情報入力シート!Y142="","",基本情報入力シート!Y142)</f>
        <v/>
      </c>
      <c r="O105" s="118"/>
      <c r="P105" s="119"/>
      <c r="Q105" s="120"/>
      <c r="R105" s="121"/>
      <c r="S105" s="112"/>
      <c r="T105" s="476" t="str">
        <f>IFERROR(S105*VLOOKUP(AE105,【参考】数式用3!$AD$3:$BA$14,MATCH(N105,【参考】数式用3!$AD$2:$BA$2,0)),"")</f>
        <v/>
      </c>
      <c r="U105" s="122"/>
      <c r="V105" s="113"/>
      <c r="W105" s="147"/>
      <c r="X105" s="990" t="str">
        <f>IFERROR(V105*VLOOKUP(AF105,【参考】数式用3!$AD$15:$BA$23,MATCH(N105,【参考】数式用3!$AD$2:$BA$2,0)),"")</f>
        <v/>
      </c>
      <c r="Y105" s="991"/>
      <c r="Z105" s="123"/>
      <c r="AA105" s="114"/>
      <c r="AB105" s="485" t="str">
        <f>IFERROR(AA105*VLOOKUP(AG105,【参考】数式用3!$AD$24:$BA$27,MATCH(N105,【参考】数式用3!$AD$2:$BA$2,0)),"")</f>
        <v/>
      </c>
      <c r="AC105" s="130"/>
      <c r="AD105" s="477" t="str">
        <f t="shared" si="7"/>
        <v/>
      </c>
      <c r="AE105" s="478" t="str">
        <f t="shared" si="8"/>
        <v/>
      </c>
      <c r="AF105" s="478" t="str">
        <f t="shared" si="9"/>
        <v/>
      </c>
      <c r="AG105" s="478" t="str">
        <f t="shared" si="10"/>
        <v/>
      </c>
    </row>
    <row r="106" spans="1:33" ht="24.95" customHeight="1">
      <c r="A106" s="480">
        <v>91</v>
      </c>
      <c r="B106" s="987" t="str">
        <f>IF(基本情報入力シート!C143="","",基本情報入力シート!C143)</f>
        <v/>
      </c>
      <c r="C106" s="988"/>
      <c r="D106" s="988"/>
      <c r="E106" s="988"/>
      <c r="F106" s="988"/>
      <c r="G106" s="988"/>
      <c r="H106" s="988"/>
      <c r="I106" s="989"/>
      <c r="J106" s="481" t="str">
        <f>IF(基本情報入力シート!M143="","",基本情報入力シート!M143)</f>
        <v/>
      </c>
      <c r="K106" s="482" t="str">
        <f>IF(基本情報入力シート!R143="","",基本情報入力シート!R143)</f>
        <v/>
      </c>
      <c r="L106" s="482" t="str">
        <f>IF(基本情報入力シート!W143="","",基本情報入力シート!W143)</f>
        <v/>
      </c>
      <c r="M106" s="483" t="str">
        <f>IF(基本情報入力シート!X143="","",基本情報入力シート!X143)</f>
        <v/>
      </c>
      <c r="N106" s="484" t="str">
        <f>IF(基本情報入力シート!Y143="","",基本情報入力シート!Y143)</f>
        <v/>
      </c>
      <c r="O106" s="118"/>
      <c r="P106" s="119"/>
      <c r="Q106" s="120"/>
      <c r="R106" s="121"/>
      <c r="S106" s="112"/>
      <c r="T106" s="476" t="str">
        <f>IFERROR(S106*VLOOKUP(AE106,【参考】数式用3!$AD$3:$BA$14,MATCH(N106,【参考】数式用3!$AD$2:$BA$2,0)),"")</f>
        <v/>
      </c>
      <c r="U106" s="122"/>
      <c r="V106" s="113"/>
      <c r="W106" s="147"/>
      <c r="X106" s="990" t="str">
        <f>IFERROR(V106*VLOOKUP(AF106,【参考】数式用3!$AD$15:$BA$23,MATCH(N106,【参考】数式用3!$AD$2:$BA$2,0)),"")</f>
        <v/>
      </c>
      <c r="Y106" s="991"/>
      <c r="Z106" s="123"/>
      <c r="AA106" s="114"/>
      <c r="AB106" s="485" t="str">
        <f>IFERROR(AA106*VLOOKUP(AG106,【参考】数式用3!$AD$24:$BA$27,MATCH(N106,【参考】数式用3!$AD$2:$BA$2,0)),"")</f>
        <v/>
      </c>
      <c r="AC106" s="130"/>
      <c r="AD106" s="477" t="str">
        <f t="shared" si="7"/>
        <v/>
      </c>
      <c r="AE106" s="478" t="str">
        <f t="shared" si="8"/>
        <v/>
      </c>
      <c r="AF106" s="478" t="str">
        <f t="shared" si="9"/>
        <v/>
      </c>
      <c r="AG106" s="478" t="str">
        <f t="shared" si="10"/>
        <v/>
      </c>
    </row>
    <row r="107" spans="1:33" ht="24.95" customHeight="1">
      <c r="A107" s="480">
        <v>92</v>
      </c>
      <c r="B107" s="987" t="str">
        <f>IF(基本情報入力シート!C144="","",基本情報入力シート!C144)</f>
        <v/>
      </c>
      <c r="C107" s="988"/>
      <c r="D107" s="988"/>
      <c r="E107" s="988"/>
      <c r="F107" s="988"/>
      <c r="G107" s="988"/>
      <c r="H107" s="988"/>
      <c r="I107" s="989"/>
      <c r="J107" s="481" t="str">
        <f>IF(基本情報入力シート!M144="","",基本情報入力シート!M144)</f>
        <v/>
      </c>
      <c r="K107" s="482" t="str">
        <f>IF(基本情報入力シート!R144="","",基本情報入力シート!R144)</f>
        <v/>
      </c>
      <c r="L107" s="482" t="str">
        <f>IF(基本情報入力シート!W144="","",基本情報入力シート!W144)</f>
        <v/>
      </c>
      <c r="M107" s="483" t="str">
        <f>IF(基本情報入力シート!X144="","",基本情報入力シート!X144)</f>
        <v/>
      </c>
      <c r="N107" s="484" t="str">
        <f>IF(基本情報入力シート!Y144="","",基本情報入力シート!Y144)</f>
        <v/>
      </c>
      <c r="O107" s="118"/>
      <c r="P107" s="119"/>
      <c r="Q107" s="120"/>
      <c r="R107" s="121"/>
      <c r="S107" s="112"/>
      <c r="T107" s="476" t="str">
        <f>IFERROR(S107*VLOOKUP(AE107,【参考】数式用3!$AD$3:$BA$14,MATCH(N107,【参考】数式用3!$AD$2:$BA$2,0)),"")</f>
        <v/>
      </c>
      <c r="U107" s="122"/>
      <c r="V107" s="113"/>
      <c r="W107" s="147"/>
      <c r="X107" s="990" t="str">
        <f>IFERROR(V107*VLOOKUP(AF107,【参考】数式用3!$AD$15:$BA$23,MATCH(N107,【参考】数式用3!$AD$2:$BA$2,0)),"")</f>
        <v/>
      </c>
      <c r="Y107" s="991"/>
      <c r="Z107" s="123"/>
      <c r="AA107" s="114"/>
      <c r="AB107" s="485" t="str">
        <f>IFERROR(AA107*VLOOKUP(AG107,【参考】数式用3!$AD$24:$BA$27,MATCH(N107,【参考】数式用3!$AD$2:$BA$2,0)),"")</f>
        <v/>
      </c>
      <c r="AC107" s="130"/>
      <c r="AD107" s="477" t="str">
        <f t="shared" si="7"/>
        <v/>
      </c>
      <c r="AE107" s="478" t="str">
        <f t="shared" si="8"/>
        <v/>
      </c>
      <c r="AF107" s="478" t="str">
        <f t="shared" si="9"/>
        <v/>
      </c>
      <c r="AG107" s="478" t="str">
        <f t="shared" si="10"/>
        <v/>
      </c>
    </row>
    <row r="108" spans="1:33" ht="24.95" customHeight="1">
      <c r="A108" s="480">
        <v>93</v>
      </c>
      <c r="B108" s="987" t="str">
        <f>IF(基本情報入力シート!C145="","",基本情報入力シート!C145)</f>
        <v/>
      </c>
      <c r="C108" s="988"/>
      <c r="D108" s="988"/>
      <c r="E108" s="988"/>
      <c r="F108" s="988"/>
      <c r="G108" s="988"/>
      <c r="H108" s="988"/>
      <c r="I108" s="989"/>
      <c r="J108" s="481" t="str">
        <f>IF(基本情報入力シート!M145="","",基本情報入力シート!M145)</f>
        <v/>
      </c>
      <c r="K108" s="482" t="str">
        <f>IF(基本情報入力シート!R145="","",基本情報入力シート!R145)</f>
        <v/>
      </c>
      <c r="L108" s="482" t="str">
        <f>IF(基本情報入力シート!W145="","",基本情報入力シート!W145)</f>
        <v/>
      </c>
      <c r="M108" s="483" t="str">
        <f>IF(基本情報入力シート!X145="","",基本情報入力シート!X145)</f>
        <v/>
      </c>
      <c r="N108" s="484" t="str">
        <f>IF(基本情報入力シート!Y145="","",基本情報入力シート!Y145)</f>
        <v/>
      </c>
      <c r="O108" s="118"/>
      <c r="P108" s="119"/>
      <c r="Q108" s="120"/>
      <c r="R108" s="121"/>
      <c r="S108" s="112"/>
      <c r="T108" s="476" t="str">
        <f>IFERROR(S108*VLOOKUP(AE108,【参考】数式用3!$AD$3:$BA$14,MATCH(N108,【参考】数式用3!$AD$2:$BA$2,0)),"")</f>
        <v/>
      </c>
      <c r="U108" s="122"/>
      <c r="V108" s="113"/>
      <c r="W108" s="147"/>
      <c r="X108" s="990" t="str">
        <f>IFERROR(V108*VLOOKUP(AF108,【参考】数式用3!$AD$15:$BA$23,MATCH(N108,【参考】数式用3!$AD$2:$BA$2,0)),"")</f>
        <v/>
      </c>
      <c r="Y108" s="991"/>
      <c r="Z108" s="123"/>
      <c r="AA108" s="114"/>
      <c r="AB108" s="485" t="str">
        <f>IFERROR(AA108*VLOOKUP(AG108,【参考】数式用3!$AD$24:$BA$27,MATCH(N108,【参考】数式用3!$AD$2:$BA$2,0)),"")</f>
        <v/>
      </c>
      <c r="AC108" s="130"/>
      <c r="AD108" s="477" t="str">
        <f t="shared" si="7"/>
        <v/>
      </c>
      <c r="AE108" s="478" t="str">
        <f t="shared" si="8"/>
        <v/>
      </c>
      <c r="AF108" s="478" t="str">
        <f t="shared" si="9"/>
        <v/>
      </c>
      <c r="AG108" s="478" t="str">
        <f t="shared" si="10"/>
        <v/>
      </c>
    </row>
    <row r="109" spans="1:33" ht="24.95" customHeight="1">
      <c r="A109" s="480">
        <v>94</v>
      </c>
      <c r="B109" s="987" t="str">
        <f>IF(基本情報入力シート!C146="","",基本情報入力シート!C146)</f>
        <v/>
      </c>
      <c r="C109" s="988"/>
      <c r="D109" s="988"/>
      <c r="E109" s="988"/>
      <c r="F109" s="988"/>
      <c r="G109" s="988"/>
      <c r="H109" s="988"/>
      <c r="I109" s="989"/>
      <c r="J109" s="481" t="str">
        <f>IF(基本情報入力シート!M146="","",基本情報入力シート!M146)</f>
        <v/>
      </c>
      <c r="K109" s="482" t="str">
        <f>IF(基本情報入力シート!R146="","",基本情報入力シート!R146)</f>
        <v/>
      </c>
      <c r="L109" s="482" t="str">
        <f>IF(基本情報入力シート!W146="","",基本情報入力シート!W146)</f>
        <v/>
      </c>
      <c r="M109" s="483" t="str">
        <f>IF(基本情報入力シート!X146="","",基本情報入力シート!X146)</f>
        <v/>
      </c>
      <c r="N109" s="484" t="str">
        <f>IF(基本情報入力シート!Y146="","",基本情報入力シート!Y146)</f>
        <v/>
      </c>
      <c r="O109" s="118"/>
      <c r="P109" s="119"/>
      <c r="Q109" s="120"/>
      <c r="R109" s="121"/>
      <c r="S109" s="112"/>
      <c r="T109" s="476" t="str">
        <f>IFERROR(S109*VLOOKUP(AE109,【参考】数式用3!$AD$3:$BA$14,MATCH(N109,【参考】数式用3!$AD$2:$BA$2,0)),"")</f>
        <v/>
      </c>
      <c r="U109" s="122"/>
      <c r="V109" s="113"/>
      <c r="W109" s="147"/>
      <c r="X109" s="990" t="str">
        <f>IFERROR(V109*VLOOKUP(AF109,【参考】数式用3!$AD$15:$BA$23,MATCH(N109,【参考】数式用3!$AD$2:$BA$2,0)),"")</f>
        <v/>
      </c>
      <c r="Y109" s="991"/>
      <c r="Z109" s="123"/>
      <c r="AA109" s="114"/>
      <c r="AB109" s="485" t="str">
        <f>IFERROR(AA109*VLOOKUP(AG109,【参考】数式用3!$AD$24:$BA$27,MATCH(N109,【参考】数式用3!$AD$2:$BA$2,0)),"")</f>
        <v/>
      </c>
      <c r="AC109" s="130"/>
      <c r="AD109" s="477" t="str">
        <f t="shared" si="7"/>
        <v/>
      </c>
      <c r="AE109" s="478" t="str">
        <f t="shared" si="8"/>
        <v/>
      </c>
      <c r="AF109" s="478" t="str">
        <f t="shared" si="9"/>
        <v/>
      </c>
      <c r="AG109" s="478" t="str">
        <f t="shared" si="10"/>
        <v/>
      </c>
    </row>
    <row r="110" spans="1:33" ht="24.95" customHeight="1">
      <c r="A110" s="480">
        <v>95</v>
      </c>
      <c r="B110" s="987" t="str">
        <f>IF(基本情報入力シート!C147="","",基本情報入力シート!C147)</f>
        <v/>
      </c>
      <c r="C110" s="988"/>
      <c r="D110" s="988"/>
      <c r="E110" s="988"/>
      <c r="F110" s="988"/>
      <c r="G110" s="988"/>
      <c r="H110" s="988"/>
      <c r="I110" s="989"/>
      <c r="J110" s="481" t="str">
        <f>IF(基本情報入力シート!M147="","",基本情報入力シート!M147)</f>
        <v/>
      </c>
      <c r="K110" s="482" t="str">
        <f>IF(基本情報入力シート!R147="","",基本情報入力シート!R147)</f>
        <v/>
      </c>
      <c r="L110" s="482" t="str">
        <f>IF(基本情報入力シート!W147="","",基本情報入力シート!W147)</f>
        <v/>
      </c>
      <c r="M110" s="483" t="str">
        <f>IF(基本情報入力シート!X147="","",基本情報入力シート!X147)</f>
        <v/>
      </c>
      <c r="N110" s="484" t="str">
        <f>IF(基本情報入力シート!Y147="","",基本情報入力シート!Y147)</f>
        <v/>
      </c>
      <c r="O110" s="118"/>
      <c r="P110" s="119"/>
      <c r="Q110" s="120"/>
      <c r="R110" s="121"/>
      <c r="S110" s="112"/>
      <c r="T110" s="476" t="str">
        <f>IFERROR(S110*VLOOKUP(AE110,【参考】数式用3!$AD$3:$BA$14,MATCH(N110,【参考】数式用3!$AD$2:$BA$2,0)),"")</f>
        <v/>
      </c>
      <c r="U110" s="122"/>
      <c r="V110" s="113"/>
      <c r="W110" s="147"/>
      <c r="X110" s="990" t="str">
        <f>IFERROR(V110*VLOOKUP(AF110,【参考】数式用3!$AD$15:$BA$23,MATCH(N110,【参考】数式用3!$AD$2:$BA$2,0)),"")</f>
        <v/>
      </c>
      <c r="Y110" s="991"/>
      <c r="Z110" s="123"/>
      <c r="AA110" s="114"/>
      <c r="AB110" s="485" t="str">
        <f>IFERROR(AA110*VLOOKUP(AG110,【参考】数式用3!$AD$24:$BA$27,MATCH(N110,【参考】数式用3!$AD$2:$BA$2,0)),"")</f>
        <v/>
      </c>
      <c r="AC110" s="130"/>
      <c r="AD110" s="477" t="str">
        <f t="shared" si="7"/>
        <v/>
      </c>
      <c r="AE110" s="478" t="str">
        <f t="shared" si="8"/>
        <v/>
      </c>
      <c r="AF110" s="478" t="str">
        <f t="shared" si="9"/>
        <v/>
      </c>
      <c r="AG110" s="478" t="str">
        <f t="shared" si="10"/>
        <v/>
      </c>
    </row>
    <row r="111" spans="1:33" ht="24.95" customHeight="1">
      <c r="A111" s="480">
        <v>96</v>
      </c>
      <c r="B111" s="987" t="str">
        <f>IF(基本情報入力シート!C148="","",基本情報入力シート!C148)</f>
        <v/>
      </c>
      <c r="C111" s="988"/>
      <c r="D111" s="988"/>
      <c r="E111" s="988"/>
      <c r="F111" s="988"/>
      <c r="G111" s="988"/>
      <c r="H111" s="988"/>
      <c r="I111" s="989"/>
      <c r="J111" s="481" t="str">
        <f>IF(基本情報入力シート!M148="","",基本情報入力シート!M148)</f>
        <v/>
      </c>
      <c r="K111" s="482" t="str">
        <f>IF(基本情報入力シート!R148="","",基本情報入力シート!R148)</f>
        <v/>
      </c>
      <c r="L111" s="482" t="str">
        <f>IF(基本情報入力シート!W148="","",基本情報入力シート!W148)</f>
        <v/>
      </c>
      <c r="M111" s="483" t="str">
        <f>IF(基本情報入力シート!X148="","",基本情報入力シート!X148)</f>
        <v/>
      </c>
      <c r="N111" s="484" t="str">
        <f>IF(基本情報入力シート!Y148="","",基本情報入力シート!Y148)</f>
        <v/>
      </c>
      <c r="O111" s="118"/>
      <c r="P111" s="119"/>
      <c r="Q111" s="120"/>
      <c r="R111" s="121"/>
      <c r="S111" s="112"/>
      <c r="T111" s="476" t="str">
        <f>IFERROR(S111*VLOOKUP(AE111,【参考】数式用3!$AD$3:$BA$14,MATCH(N111,【参考】数式用3!$AD$2:$BA$2,0)),"")</f>
        <v/>
      </c>
      <c r="U111" s="122"/>
      <c r="V111" s="113"/>
      <c r="W111" s="147"/>
      <c r="X111" s="990" t="str">
        <f>IFERROR(V111*VLOOKUP(AF111,【参考】数式用3!$AD$15:$BA$23,MATCH(N111,【参考】数式用3!$AD$2:$BA$2,0)),"")</f>
        <v/>
      </c>
      <c r="Y111" s="991"/>
      <c r="Z111" s="123"/>
      <c r="AA111" s="114"/>
      <c r="AB111" s="485" t="str">
        <f>IFERROR(AA111*VLOOKUP(AG111,【参考】数式用3!$AD$24:$BA$27,MATCH(N111,【参考】数式用3!$AD$2:$BA$2,0)),"")</f>
        <v/>
      </c>
      <c r="AC111" s="130"/>
      <c r="AD111" s="477" t="str">
        <f t="shared" si="7"/>
        <v/>
      </c>
      <c r="AE111" s="478" t="str">
        <f t="shared" si="8"/>
        <v/>
      </c>
      <c r="AF111" s="478" t="str">
        <f t="shared" si="9"/>
        <v/>
      </c>
      <c r="AG111" s="478" t="str">
        <f t="shared" si="10"/>
        <v/>
      </c>
    </row>
    <row r="112" spans="1:33" ht="24.95" customHeight="1">
      <c r="A112" s="480">
        <v>97</v>
      </c>
      <c r="B112" s="987" t="str">
        <f>IF(基本情報入力シート!C149="","",基本情報入力シート!C149)</f>
        <v/>
      </c>
      <c r="C112" s="988"/>
      <c r="D112" s="988"/>
      <c r="E112" s="988"/>
      <c r="F112" s="988"/>
      <c r="G112" s="988"/>
      <c r="H112" s="988"/>
      <c r="I112" s="989"/>
      <c r="J112" s="481" t="str">
        <f>IF(基本情報入力シート!M149="","",基本情報入力シート!M149)</f>
        <v/>
      </c>
      <c r="K112" s="482" t="str">
        <f>IF(基本情報入力シート!R149="","",基本情報入力シート!R149)</f>
        <v/>
      </c>
      <c r="L112" s="482" t="str">
        <f>IF(基本情報入力シート!W149="","",基本情報入力シート!W149)</f>
        <v/>
      </c>
      <c r="M112" s="483" t="str">
        <f>IF(基本情報入力シート!X149="","",基本情報入力シート!X149)</f>
        <v/>
      </c>
      <c r="N112" s="484" t="str">
        <f>IF(基本情報入力シート!Y149="","",基本情報入力シート!Y149)</f>
        <v/>
      </c>
      <c r="O112" s="118"/>
      <c r="P112" s="119"/>
      <c r="Q112" s="120"/>
      <c r="R112" s="121"/>
      <c r="S112" s="112"/>
      <c r="T112" s="476" t="str">
        <f>IFERROR(S112*VLOOKUP(AE112,【参考】数式用3!$AD$3:$BA$14,MATCH(N112,【参考】数式用3!$AD$2:$BA$2,0)),"")</f>
        <v/>
      </c>
      <c r="U112" s="122"/>
      <c r="V112" s="113"/>
      <c r="W112" s="147"/>
      <c r="X112" s="990" t="str">
        <f>IFERROR(V112*VLOOKUP(AF112,【参考】数式用3!$AD$15:$BA$23,MATCH(N112,【参考】数式用3!$AD$2:$BA$2,0)),"")</f>
        <v/>
      </c>
      <c r="Y112" s="991"/>
      <c r="Z112" s="123"/>
      <c r="AA112" s="114"/>
      <c r="AB112" s="485" t="str">
        <f>IFERROR(AA112*VLOOKUP(AG112,【参考】数式用3!$AD$24:$BA$27,MATCH(N112,【参考】数式用3!$AD$2:$BA$2,0)),"")</f>
        <v/>
      </c>
      <c r="AC112" s="130"/>
      <c r="AD112" s="477" t="str">
        <f t="shared" si="7"/>
        <v/>
      </c>
      <c r="AE112" s="478" t="str">
        <f t="shared" si="8"/>
        <v/>
      </c>
      <c r="AF112" s="478" t="str">
        <f t="shared" si="9"/>
        <v/>
      </c>
      <c r="AG112" s="478" t="str">
        <f t="shared" si="10"/>
        <v/>
      </c>
    </row>
    <row r="113" spans="1:33" ht="24.95" customHeight="1">
      <c r="A113" s="480">
        <v>98</v>
      </c>
      <c r="B113" s="987" t="str">
        <f>IF(基本情報入力シート!C150="","",基本情報入力シート!C150)</f>
        <v/>
      </c>
      <c r="C113" s="988"/>
      <c r="D113" s="988"/>
      <c r="E113" s="988"/>
      <c r="F113" s="988"/>
      <c r="G113" s="988"/>
      <c r="H113" s="988"/>
      <c r="I113" s="989"/>
      <c r="J113" s="481" t="str">
        <f>IF(基本情報入力シート!M150="","",基本情報入力シート!M150)</f>
        <v/>
      </c>
      <c r="K113" s="482" t="str">
        <f>IF(基本情報入力シート!R150="","",基本情報入力シート!R150)</f>
        <v/>
      </c>
      <c r="L113" s="482" t="str">
        <f>IF(基本情報入力シート!W150="","",基本情報入力シート!W150)</f>
        <v/>
      </c>
      <c r="M113" s="483" t="str">
        <f>IF(基本情報入力シート!X150="","",基本情報入力シート!X150)</f>
        <v/>
      </c>
      <c r="N113" s="484" t="str">
        <f>IF(基本情報入力シート!Y150="","",基本情報入力シート!Y150)</f>
        <v/>
      </c>
      <c r="O113" s="118"/>
      <c r="P113" s="119"/>
      <c r="Q113" s="120"/>
      <c r="R113" s="121"/>
      <c r="S113" s="112"/>
      <c r="T113" s="476" t="str">
        <f>IFERROR(S113*VLOOKUP(AE113,【参考】数式用3!$AD$3:$BA$14,MATCH(N113,【参考】数式用3!$AD$2:$BA$2,0)),"")</f>
        <v/>
      </c>
      <c r="U113" s="122"/>
      <c r="V113" s="113"/>
      <c r="W113" s="147"/>
      <c r="X113" s="990" t="str">
        <f>IFERROR(V113*VLOOKUP(AF113,【参考】数式用3!$AD$15:$BA$23,MATCH(N113,【参考】数式用3!$AD$2:$BA$2,0)),"")</f>
        <v/>
      </c>
      <c r="Y113" s="991"/>
      <c r="Z113" s="123"/>
      <c r="AA113" s="114"/>
      <c r="AB113" s="485" t="str">
        <f>IFERROR(AA113*VLOOKUP(AG113,【参考】数式用3!$AD$24:$BA$27,MATCH(N113,【参考】数式用3!$AD$2:$BA$2,0)),"")</f>
        <v/>
      </c>
      <c r="AC113" s="130"/>
      <c r="AD113" s="477" t="str">
        <f t="shared" si="7"/>
        <v/>
      </c>
      <c r="AE113" s="478" t="str">
        <f t="shared" si="8"/>
        <v/>
      </c>
      <c r="AF113" s="478" t="str">
        <f t="shared" si="9"/>
        <v/>
      </c>
      <c r="AG113" s="478" t="str">
        <f t="shared" si="10"/>
        <v/>
      </c>
    </row>
    <row r="114" spans="1:33" ht="24.95" customHeight="1">
      <c r="A114" s="480">
        <v>99</v>
      </c>
      <c r="B114" s="987" t="str">
        <f>IF(基本情報入力シート!C151="","",基本情報入力シート!C151)</f>
        <v/>
      </c>
      <c r="C114" s="988"/>
      <c r="D114" s="988"/>
      <c r="E114" s="988"/>
      <c r="F114" s="988"/>
      <c r="G114" s="988"/>
      <c r="H114" s="988"/>
      <c r="I114" s="989"/>
      <c r="J114" s="481" t="str">
        <f>IF(基本情報入力シート!M151="","",基本情報入力シート!M151)</f>
        <v/>
      </c>
      <c r="K114" s="482" t="str">
        <f>IF(基本情報入力シート!R151="","",基本情報入力シート!R151)</f>
        <v/>
      </c>
      <c r="L114" s="482" t="str">
        <f>IF(基本情報入力シート!W151="","",基本情報入力シート!W151)</f>
        <v/>
      </c>
      <c r="M114" s="483" t="str">
        <f>IF(基本情報入力シート!X151="","",基本情報入力シート!X151)</f>
        <v/>
      </c>
      <c r="N114" s="484" t="str">
        <f>IF(基本情報入力シート!Y151="","",基本情報入力シート!Y151)</f>
        <v/>
      </c>
      <c r="O114" s="118"/>
      <c r="P114" s="119"/>
      <c r="Q114" s="120"/>
      <c r="R114" s="121"/>
      <c r="S114" s="112"/>
      <c r="T114" s="476" t="str">
        <f>IFERROR(S114*VLOOKUP(AE114,【参考】数式用3!$AD$3:$BA$14,MATCH(N114,【参考】数式用3!$AD$2:$BA$2,0)),"")</f>
        <v/>
      </c>
      <c r="U114" s="122"/>
      <c r="V114" s="113"/>
      <c r="W114" s="147"/>
      <c r="X114" s="990" t="str">
        <f>IFERROR(V114*VLOOKUP(AF114,【参考】数式用3!$AD$15:$BA$23,MATCH(N114,【参考】数式用3!$AD$2:$BA$2,0)),"")</f>
        <v/>
      </c>
      <c r="Y114" s="991"/>
      <c r="Z114" s="123"/>
      <c r="AA114" s="114"/>
      <c r="AB114" s="485" t="str">
        <f>IFERROR(AA114*VLOOKUP(AG114,【参考】数式用3!$AD$24:$BA$27,MATCH(N114,【参考】数式用3!$AD$2:$BA$2,0)),"")</f>
        <v/>
      </c>
      <c r="AC114" s="130"/>
      <c r="AD114" s="477" t="str">
        <f t="shared" si="7"/>
        <v/>
      </c>
      <c r="AE114" s="478" t="str">
        <f t="shared" si="8"/>
        <v/>
      </c>
      <c r="AF114" s="478" t="str">
        <f t="shared" si="9"/>
        <v/>
      </c>
      <c r="AG114" s="478" t="str">
        <f t="shared" si="10"/>
        <v/>
      </c>
    </row>
    <row r="115" spans="1:33" ht="24.95" customHeight="1">
      <c r="A115" s="480">
        <v>100</v>
      </c>
      <c r="B115" s="987" t="str">
        <f>IF(基本情報入力シート!C152="","",基本情報入力シート!C152)</f>
        <v/>
      </c>
      <c r="C115" s="988"/>
      <c r="D115" s="988"/>
      <c r="E115" s="988"/>
      <c r="F115" s="988"/>
      <c r="G115" s="988"/>
      <c r="H115" s="988"/>
      <c r="I115" s="989"/>
      <c r="J115" s="481" t="str">
        <f>IF(基本情報入力シート!M152="","",基本情報入力シート!M152)</f>
        <v/>
      </c>
      <c r="K115" s="482" t="str">
        <f>IF(基本情報入力シート!R152="","",基本情報入力シート!R152)</f>
        <v/>
      </c>
      <c r="L115" s="482" t="str">
        <f>IF(基本情報入力シート!W152="","",基本情報入力シート!W152)</f>
        <v/>
      </c>
      <c r="M115" s="483" t="str">
        <f>IF(基本情報入力シート!X152="","",基本情報入力シート!X152)</f>
        <v/>
      </c>
      <c r="N115" s="484" t="str">
        <f>IF(基本情報入力シート!Y152="","",基本情報入力シート!Y152)</f>
        <v/>
      </c>
      <c r="O115" s="118"/>
      <c r="P115" s="119"/>
      <c r="Q115" s="120"/>
      <c r="R115" s="121"/>
      <c r="S115" s="112"/>
      <c r="T115" s="476" t="str">
        <f>IFERROR(S115*VLOOKUP(AE115,【参考】数式用3!$AD$3:$BA$14,MATCH(N115,【参考】数式用3!$AD$2:$BA$2,0)),"")</f>
        <v/>
      </c>
      <c r="U115" s="122"/>
      <c r="V115" s="113"/>
      <c r="W115" s="147"/>
      <c r="X115" s="990" t="str">
        <f>IFERROR(V115*VLOOKUP(AF115,【参考】数式用3!$AD$15:$BA$23,MATCH(N115,【参考】数式用3!$AD$2:$BA$2,0)),"")</f>
        <v/>
      </c>
      <c r="Y115" s="991"/>
      <c r="Z115" s="123"/>
      <c r="AA115" s="114"/>
      <c r="AB115" s="485" t="str">
        <f>IFERROR(AA115*VLOOKUP(AG115,【参考】数式用3!$AD$24:$BA$27,MATCH(N115,【参考】数式用3!$AD$2:$BA$2,0)),"")</f>
        <v/>
      </c>
      <c r="AC115" s="130"/>
      <c r="AD115" s="477" t="str">
        <f t="shared" si="7"/>
        <v/>
      </c>
      <c r="AE115" s="478" t="str">
        <f t="shared" si="8"/>
        <v/>
      </c>
      <c r="AF115" s="478" t="str">
        <f t="shared" si="9"/>
        <v/>
      </c>
      <c r="AG115" s="478" t="str">
        <f t="shared" si="10"/>
        <v/>
      </c>
    </row>
    <row r="116" spans="1:33" ht="24.95" customHeight="1">
      <c r="A116" s="480">
        <v>101</v>
      </c>
      <c r="B116" s="987" t="str">
        <f>IF(基本情報入力シート!C153="","",基本情報入力シート!C153)</f>
        <v/>
      </c>
      <c r="C116" s="988"/>
      <c r="D116" s="988"/>
      <c r="E116" s="988"/>
      <c r="F116" s="988"/>
      <c r="G116" s="988"/>
      <c r="H116" s="988"/>
      <c r="I116" s="989"/>
      <c r="J116" s="481" t="str">
        <f>IF(基本情報入力シート!M153="","",基本情報入力シート!M153)</f>
        <v/>
      </c>
      <c r="K116" s="482" t="str">
        <f>IF(基本情報入力シート!R153="","",基本情報入力シート!R153)</f>
        <v/>
      </c>
      <c r="L116" s="482" t="str">
        <f>IF(基本情報入力シート!W153="","",基本情報入力シート!W153)</f>
        <v/>
      </c>
      <c r="M116" s="483" t="str">
        <f>IF(基本情報入力シート!X153="","",基本情報入力シート!X153)</f>
        <v/>
      </c>
      <c r="N116" s="484" t="str">
        <f>IF(基本情報入力シート!Y153="","",基本情報入力シート!Y153)</f>
        <v/>
      </c>
      <c r="O116" s="118"/>
      <c r="P116" s="119"/>
      <c r="Q116" s="120"/>
      <c r="R116" s="121"/>
      <c r="S116" s="112"/>
      <c r="T116" s="476" t="str">
        <f>IFERROR(S116*VLOOKUP(AE116,【参考】数式用3!$AD$3:$BA$14,MATCH(N116,【参考】数式用3!$AD$2:$BA$2,0)),"")</f>
        <v/>
      </c>
      <c r="U116" s="122"/>
      <c r="V116" s="113"/>
      <c r="W116" s="147"/>
      <c r="X116" s="990" t="str">
        <f>IFERROR(V116*VLOOKUP(AF116,【参考】数式用3!$AD$15:$BA$23,MATCH(N116,【参考】数式用3!$AD$2:$BA$2,0)),"")</f>
        <v/>
      </c>
      <c r="Y116" s="991"/>
      <c r="Z116" s="123"/>
      <c r="AA116" s="114"/>
      <c r="AB116" s="485" t="str">
        <f>IFERROR(AA116*VLOOKUP(AG116,【参考】数式用3!$AD$24:$BA$27,MATCH(N116,【参考】数式用3!$AD$2:$BA$2,0)),"")</f>
        <v/>
      </c>
      <c r="AC116" s="130"/>
      <c r="AD116" s="477" t="str">
        <f t="shared" si="7"/>
        <v/>
      </c>
      <c r="AE116" s="478" t="str">
        <f t="shared" si="8"/>
        <v/>
      </c>
      <c r="AF116" s="478" t="str">
        <f t="shared" si="9"/>
        <v/>
      </c>
      <c r="AG116" s="478" t="str">
        <f t="shared" si="10"/>
        <v/>
      </c>
    </row>
    <row r="117" spans="1:33" ht="24.95" customHeight="1">
      <c r="A117" s="480">
        <v>102</v>
      </c>
      <c r="B117" s="987" t="str">
        <f>IF(基本情報入力シート!C154="","",基本情報入力シート!C154)</f>
        <v/>
      </c>
      <c r="C117" s="988"/>
      <c r="D117" s="988"/>
      <c r="E117" s="988"/>
      <c r="F117" s="988"/>
      <c r="G117" s="988"/>
      <c r="H117" s="988"/>
      <c r="I117" s="989"/>
      <c r="J117" s="481" t="str">
        <f>IF(基本情報入力シート!M154="","",基本情報入力シート!M154)</f>
        <v/>
      </c>
      <c r="K117" s="482" t="str">
        <f>IF(基本情報入力シート!R154="","",基本情報入力シート!R154)</f>
        <v/>
      </c>
      <c r="L117" s="482" t="str">
        <f>IF(基本情報入力シート!W154="","",基本情報入力シート!W154)</f>
        <v/>
      </c>
      <c r="M117" s="483" t="str">
        <f>IF(基本情報入力シート!X154="","",基本情報入力シート!X154)</f>
        <v/>
      </c>
      <c r="N117" s="484" t="str">
        <f>IF(基本情報入力シート!Y154="","",基本情報入力シート!Y154)</f>
        <v/>
      </c>
      <c r="O117" s="118"/>
      <c r="P117" s="119"/>
      <c r="Q117" s="120"/>
      <c r="R117" s="121"/>
      <c r="S117" s="112"/>
      <c r="T117" s="476" t="str">
        <f>IFERROR(S117*VLOOKUP(AE117,【参考】数式用3!$AD$3:$BA$14,MATCH(N117,【参考】数式用3!$AD$2:$BA$2,0)),"")</f>
        <v/>
      </c>
      <c r="U117" s="122"/>
      <c r="V117" s="113"/>
      <c r="W117" s="147"/>
      <c r="X117" s="990" t="str">
        <f>IFERROR(V117*VLOOKUP(AF117,【参考】数式用3!$AD$15:$BA$23,MATCH(N117,【参考】数式用3!$AD$2:$BA$2,0)),"")</f>
        <v/>
      </c>
      <c r="Y117" s="991"/>
      <c r="Z117" s="123"/>
      <c r="AA117" s="114"/>
      <c r="AB117" s="485" t="str">
        <f>IFERROR(AA117*VLOOKUP(AG117,【参考】数式用3!$AD$24:$BA$27,MATCH(N117,【参考】数式用3!$AD$2:$BA$2,0)),"")</f>
        <v/>
      </c>
      <c r="AC117" s="130"/>
      <c r="AD117" s="477" t="str">
        <f t="shared" si="7"/>
        <v/>
      </c>
      <c r="AE117" s="478" t="str">
        <f t="shared" si="8"/>
        <v/>
      </c>
      <c r="AF117" s="478" t="str">
        <f t="shared" si="9"/>
        <v/>
      </c>
      <c r="AG117" s="478" t="str">
        <f t="shared" si="10"/>
        <v/>
      </c>
    </row>
    <row r="118" spans="1:33" ht="24.95" customHeight="1">
      <c r="A118" s="480">
        <v>103</v>
      </c>
      <c r="B118" s="987" t="str">
        <f>IF(基本情報入力シート!C155="","",基本情報入力シート!C155)</f>
        <v/>
      </c>
      <c r="C118" s="988"/>
      <c r="D118" s="988"/>
      <c r="E118" s="988"/>
      <c r="F118" s="988"/>
      <c r="G118" s="988"/>
      <c r="H118" s="988"/>
      <c r="I118" s="989"/>
      <c r="J118" s="481" t="str">
        <f>IF(基本情報入力シート!M155="","",基本情報入力シート!M155)</f>
        <v/>
      </c>
      <c r="K118" s="482" t="str">
        <f>IF(基本情報入力シート!R155="","",基本情報入力シート!R155)</f>
        <v/>
      </c>
      <c r="L118" s="482" t="str">
        <f>IF(基本情報入力シート!W155="","",基本情報入力シート!W155)</f>
        <v/>
      </c>
      <c r="M118" s="483" t="str">
        <f>IF(基本情報入力シート!X155="","",基本情報入力シート!X155)</f>
        <v/>
      </c>
      <c r="N118" s="484" t="str">
        <f>IF(基本情報入力シート!Y155="","",基本情報入力シート!Y155)</f>
        <v/>
      </c>
      <c r="O118" s="118"/>
      <c r="P118" s="119"/>
      <c r="Q118" s="120"/>
      <c r="R118" s="121"/>
      <c r="S118" s="112"/>
      <c r="T118" s="476" t="str">
        <f>IFERROR(S118*VLOOKUP(AE118,【参考】数式用3!$AD$3:$BA$14,MATCH(N118,【参考】数式用3!$AD$2:$BA$2,0)),"")</f>
        <v/>
      </c>
      <c r="U118" s="122"/>
      <c r="V118" s="113"/>
      <c r="W118" s="147"/>
      <c r="X118" s="990" t="str">
        <f>IFERROR(V118*VLOOKUP(AF118,【参考】数式用3!$AD$15:$BA$23,MATCH(N118,【参考】数式用3!$AD$2:$BA$2,0)),"")</f>
        <v/>
      </c>
      <c r="Y118" s="991"/>
      <c r="Z118" s="123"/>
      <c r="AA118" s="114"/>
      <c r="AB118" s="485" t="str">
        <f>IFERROR(AA118*VLOOKUP(AG118,【参考】数式用3!$AD$24:$BA$27,MATCH(N118,【参考】数式用3!$AD$2:$BA$2,0)),"")</f>
        <v/>
      </c>
      <c r="AC118" s="130"/>
      <c r="AD118" s="477" t="str">
        <f t="shared" si="7"/>
        <v/>
      </c>
      <c r="AE118" s="478" t="str">
        <f t="shared" si="8"/>
        <v/>
      </c>
      <c r="AF118" s="478" t="str">
        <f t="shared" si="9"/>
        <v/>
      </c>
      <c r="AG118" s="478" t="str">
        <f t="shared" si="10"/>
        <v/>
      </c>
    </row>
    <row r="119" spans="1:33" ht="24.95" customHeight="1">
      <c r="A119" s="480">
        <v>104</v>
      </c>
      <c r="B119" s="987" t="str">
        <f>IF(基本情報入力シート!C156="","",基本情報入力シート!C156)</f>
        <v/>
      </c>
      <c r="C119" s="988"/>
      <c r="D119" s="988"/>
      <c r="E119" s="988"/>
      <c r="F119" s="988"/>
      <c r="G119" s="988"/>
      <c r="H119" s="988"/>
      <c r="I119" s="989"/>
      <c r="J119" s="481" t="str">
        <f>IF(基本情報入力シート!M156="","",基本情報入力シート!M156)</f>
        <v/>
      </c>
      <c r="K119" s="482" t="str">
        <f>IF(基本情報入力シート!R156="","",基本情報入力シート!R156)</f>
        <v/>
      </c>
      <c r="L119" s="482" t="str">
        <f>IF(基本情報入力シート!W156="","",基本情報入力シート!W156)</f>
        <v/>
      </c>
      <c r="M119" s="483" t="str">
        <f>IF(基本情報入力シート!X156="","",基本情報入力シート!X156)</f>
        <v/>
      </c>
      <c r="N119" s="484" t="str">
        <f>IF(基本情報入力シート!Y156="","",基本情報入力シート!Y156)</f>
        <v/>
      </c>
      <c r="O119" s="118"/>
      <c r="P119" s="119"/>
      <c r="Q119" s="120"/>
      <c r="R119" s="121"/>
      <c r="S119" s="112"/>
      <c r="T119" s="476" t="str">
        <f>IFERROR(S119*VLOOKUP(AE119,【参考】数式用3!$AD$3:$BA$14,MATCH(N119,【参考】数式用3!$AD$2:$BA$2,0)),"")</f>
        <v/>
      </c>
      <c r="U119" s="122"/>
      <c r="V119" s="113"/>
      <c r="W119" s="147"/>
      <c r="X119" s="990" t="str">
        <f>IFERROR(V119*VLOOKUP(AF119,【参考】数式用3!$AD$15:$BA$23,MATCH(N119,【参考】数式用3!$AD$2:$BA$2,0)),"")</f>
        <v/>
      </c>
      <c r="Y119" s="991"/>
      <c r="Z119" s="123"/>
      <c r="AA119" s="114"/>
      <c r="AB119" s="485" t="str">
        <f>IFERROR(AA119*VLOOKUP(AG119,【参考】数式用3!$AD$24:$BA$27,MATCH(N119,【参考】数式用3!$AD$2:$BA$2,0)),"")</f>
        <v/>
      </c>
      <c r="AC119" s="130"/>
      <c r="AD119" s="477" t="str">
        <f t="shared" si="7"/>
        <v/>
      </c>
      <c r="AE119" s="478" t="str">
        <f t="shared" si="8"/>
        <v/>
      </c>
      <c r="AF119" s="478" t="str">
        <f t="shared" si="9"/>
        <v/>
      </c>
      <c r="AG119" s="478" t="str">
        <f t="shared" si="10"/>
        <v/>
      </c>
    </row>
    <row r="120" spans="1:33" ht="24.95" customHeight="1">
      <c r="A120" s="480">
        <v>105</v>
      </c>
      <c r="B120" s="987" t="str">
        <f>IF(基本情報入力シート!C157="","",基本情報入力シート!C157)</f>
        <v/>
      </c>
      <c r="C120" s="988"/>
      <c r="D120" s="988"/>
      <c r="E120" s="988"/>
      <c r="F120" s="988"/>
      <c r="G120" s="988"/>
      <c r="H120" s="988"/>
      <c r="I120" s="989"/>
      <c r="J120" s="481" t="str">
        <f>IF(基本情報入力シート!M157="","",基本情報入力シート!M157)</f>
        <v/>
      </c>
      <c r="K120" s="482" t="str">
        <f>IF(基本情報入力シート!R157="","",基本情報入力シート!R157)</f>
        <v/>
      </c>
      <c r="L120" s="482" t="str">
        <f>IF(基本情報入力シート!W157="","",基本情報入力シート!W157)</f>
        <v/>
      </c>
      <c r="M120" s="483" t="str">
        <f>IF(基本情報入力シート!X157="","",基本情報入力シート!X157)</f>
        <v/>
      </c>
      <c r="N120" s="484" t="str">
        <f>IF(基本情報入力シート!Y157="","",基本情報入力シート!Y157)</f>
        <v/>
      </c>
      <c r="O120" s="118"/>
      <c r="P120" s="119"/>
      <c r="Q120" s="120"/>
      <c r="R120" s="121"/>
      <c r="S120" s="112"/>
      <c r="T120" s="476" t="str">
        <f>IFERROR(S120*VLOOKUP(AE120,【参考】数式用3!$AD$3:$BA$14,MATCH(N120,【参考】数式用3!$AD$2:$BA$2,0)),"")</f>
        <v/>
      </c>
      <c r="U120" s="122"/>
      <c r="V120" s="113"/>
      <c r="W120" s="147"/>
      <c r="X120" s="990" t="str">
        <f>IFERROR(V120*VLOOKUP(AF120,【参考】数式用3!$AD$15:$BA$23,MATCH(N120,【参考】数式用3!$AD$2:$BA$2,0)),"")</f>
        <v/>
      </c>
      <c r="Y120" s="991"/>
      <c r="Z120" s="123"/>
      <c r="AA120" s="114"/>
      <c r="AB120" s="485" t="str">
        <f>IFERROR(AA120*VLOOKUP(AG120,【参考】数式用3!$AD$24:$BA$27,MATCH(N120,【参考】数式用3!$AD$2:$BA$2,0)),"")</f>
        <v/>
      </c>
      <c r="AC120" s="130"/>
      <c r="AD120" s="477" t="str">
        <f t="shared" si="7"/>
        <v/>
      </c>
      <c r="AE120" s="478" t="str">
        <f t="shared" si="8"/>
        <v/>
      </c>
      <c r="AF120" s="478" t="str">
        <f t="shared" si="9"/>
        <v/>
      </c>
      <c r="AG120" s="478" t="str">
        <f t="shared" si="10"/>
        <v/>
      </c>
    </row>
    <row r="121" spans="1:33" ht="24.95" customHeight="1">
      <c r="A121" s="480">
        <v>106</v>
      </c>
      <c r="B121" s="987" t="str">
        <f>IF(基本情報入力シート!C158="","",基本情報入力シート!C158)</f>
        <v/>
      </c>
      <c r="C121" s="988"/>
      <c r="D121" s="988"/>
      <c r="E121" s="988"/>
      <c r="F121" s="988"/>
      <c r="G121" s="988"/>
      <c r="H121" s="988"/>
      <c r="I121" s="989"/>
      <c r="J121" s="481" t="str">
        <f>IF(基本情報入力シート!M158="","",基本情報入力シート!M158)</f>
        <v/>
      </c>
      <c r="K121" s="482" t="str">
        <f>IF(基本情報入力シート!R158="","",基本情報入力シート!R158)</f>
        <v/>
      </c>
      <c r="L121" s="482" t="str">
        <f>IF(基本情報入力シート!W158="","",基本情報入力シート!W158)</f>
        <v/>
      </c>
      <c r="M121" s="483" t="str">
        <f>IF(基本情報入力シート!X158="","",基本情報入力シート!X158)</f>
        <v/>
      </c>
      <c r="N121" s="484" t="str">
        <f>IF(基本情報入力シート!Y158="","",基本情報入力シート!Y158)</f>
        <v/>
      </c>
      <c r="O121" s="118"/>
      <c r="P121" s="119"/>
      <c r="Q121" s="120"/>
      <c r="R121" s="121"/>
      <c r="S121" s="112"/>
      <c r="T121" s="476" t="str">
        <f>IFERROR(S121*VLOOKUP(AE121,【参考】数式用3!$AD$3:$BA$14,MATCH(N121,【参考】数式用3!$AD$2:$BA$2,0)),"")</f>
        <v/>
      </c>
      <c r="U121" s="122"/>
      <c r="V121" s="113"/>
      <c r="W121" s="147"/>
      <c r="X121" s="990" t="str">
        <f>IFERROR(V121*VLOOKUP(AF121,【参考】数式用3!$AD$15:$BA$23,MATCH(N121,【参考】数式用3!$AD$2:$BA$2,0)),"")</f>
        <v/>
      </c>
      <c r="Y121" s="991"/>
      <c r="Z121" s="123"/>
      <c r="AA121" s="114"/>
      <c r="AB121" s="485" t="str">
        <f>IFERROR(AA121*VLOOKUP(AG121,【参考】数式用3!$AD$24:$BA$27,MATCH(N121,【参考】数式用3!$AD$2:$BA$2,0)),"")</f>
        <v/>
      </c>
      <c r="AC121" s="130"/>
      <c r="AD121" s="477" t="str">
        <f t="shared" si="7"/>
        <v/>
      </c>
      <c r="AE121" s="478" t="str">
        <f t="shared" si="8"/>
        <v/>
      </c>
      <c r="AF121" s="478" t="str">
        <f t="shared" si="9"/>
        <v/>
      </c>
      <c r="AG121" s="478" t="str">
        <f t="shared" si="10"/>
        <v/>
      </c>
    </row>
    <row r="122" spans="1:33" ht="24.95" customHeight="1">
      <c r="A122" s="480">
        <v>107</v>
      </c>
      <c r="B122" s="987" t="str">
        <f>IF(基本情報入力シート!C159="","",基本情報入力シート!C159)</f>
        <v/>
      </c>
      <c r="C122" s="988"/>
      <c r="D122" s="988"/>
      <c r="E122" s="988"/>
      <c r="F122" s="988"/>
      <c r="G122" s="988"/>
      <c r="H122" s="988"/>
      <c r="I122" s="989"/>
      <c r="J122" s="481" t="str">
        <f>IF(基本情報入力シート!M159="","",基本情報入力シート!M159)</f>
        <v/>
      </c>
      <c r="K122" s="482" t="str">
        <f>IF(基本情報入力シート!R159="","",基本情報入力シート!R159)</f>
        <v/>
      </c>
      <c r="L122" s="482" t="str">
        <f>IF(基本情報入力シート!W159="","",基本情報入力シート!W159)</f>
        <v/>
      </c>
      <c r="M122" s="483" t="str">
        <f>IF(基本情報入力シート!X159="","",基本情報入力シート!X159)</f>
        <v/>
      </c>
      <c r="N122" s="484" t="str">
        <f>IF(基本情報入力シート!Y159="","",基本情報入力シート!Y159)</f>
        <v/>
      </c>
      <c r="O122" s="118"/>
      <c r="P122" s="119"/>
      <c r="Q122" s="120"/>
      <c r="R122" s="121"/>
      <c r="S122" s="112"/>
      <c r="T122" s="476" t="str">
        <f>IFERROR(S122*VLOOKUP(AE122,【参考】数式用3!$AD$3:$BA$14,MATCH(N122,【参考】数式用3!$AD$2:$BA$2,0)),"")</f>
        <v/>
      </c>
      <c r="U122" s="122"/>
      <c r="V122" s="113"/>
      <c r="W122" s="147"/>
      <c r="X122" s="990" t="str">
        <f>IFERROR(V122*VLOOKUP(AF122,【参考】数式用3!$AD$15:$BA$23,MATCH(N122,【参考】数式用3!$AD$2:$BA$2,0)),"")</f>
        <v/>
      </c>
      <c r="Y122" s="991"/>
      <c r="Z122" s="123"/>
      <c r="AA122" s="114"/>
      <c r="AB122" s="485" t="str">
        <f>IFERROR(AA122*VLOOKUP(AG122,【参考】数式用3!$AD$24:$BA$27,MATCH(N122,【参考】数式用3!$AD$2:$BA$2,0)),"")</f>
        <v/>
      </c>
      <c r="AC122" s="130"/>
      <c r="AD122" s="477" t="str">
        <f t="shared" si="7"/>
        <v/>
      </c>
      <c r="AE122" s="478" t="str">
        <f t="shared" si="8"/>
        <v/>
      </c>
      <c r="AF122" s="478" t="str">
        <f t="shared" si="9"/>
        <v/>
      </c>
      <c r="AG122" s="478" t="str">
        <f t="shared" si="10"/>
        <v/>
      </c>
    </row>
    <row r="123" spans="1:33" ht="24.95" customHeight="1">
      <c r="A123" s="480">
        <v>108</v>
      </c>
      <c r="B123" s="987" t="str">
        <f>IF(基本情報入力シート!C160="","",基本情報入力シート!C160)</f>
        <v/>
      </c>
      <c r="C123" s="988"/>
      <c r="D123" s="988"/>
      <c r="E123" s="988"/>
      <c r="F123" s="988"/>
      <c r="G123" s="988"/>
      <c r="H123" s="988"/>
      <c r="I123" s="989"/>
      <c r="J123" s="481" t="str">
        <f>IF(基本情報入力シート!M160="","",基本情報入力シート!M160)</f>
        <v/>
      </c>
      <c r="K123" s="482" t="str">
        <f>IF(基本情報入力シート!R160="","",基本情報入力シート!R160)</f>
        <v/>
      </c>
      <c r="L123" s="482" t="str">
        <f>IF(基本情報入力シート!W160="","",基本情報入力シート!W160)</f>
        <v/>
      </c>
      <c r="M123" s="483" t="str">
        <f>IF(基本情報入力シート!X160="","",基本情報入力シート!X160)</f>
        <v/>
      </c>
      <c r="N123" s="484" t="str">
        <f>IF(基本情報入力シート!Y160="","",基本情報入力シート!Y160)</f>
        <v/>
      </c>
      <c r="O123" s="118"/>
      <c r="P123" s="119"/>
      <c r="Q123" s="120"/>
      <c r="R123" s="121"/>
      <c r="S123" s="112"/>
      <c r="T123" s="476" t="str">
        <f>IFERROR(S123*VLOOKUP(AE123,【参考】数式用3!$AD$3:$BA$14,MATCH(N123,【参考】数式用3!$AD$2:$BA$2,0)),"")</f>
        <v/>
      </c>
      <c r="U123" s="122"/>
      <c r="V123" s="113"/>
      <c r="W123" s="147"/>
      <c r="X123" s="990" t="str">
        <f>IFERROR(V123*VLOOKUP(AF123,【参考】数式用3!$AD$15:$BA$23,MATCH(N123,【参考】数式用3!$AD$2:$BA$2,0)),"")</f>
        <v/>
      </c>
      <c r="Y123" s="991"/>
      <c r="Z123" s="123"/>
      <c r="AA123" s="114"/>
      <c r="AB123" s="485" t="str">
        <f>IFERROR(AA123*VLOOKUP(AG123,【参考】数式用3!$AD$24:$BA$27,MATCH(N123,【参考】数式用3!$AD$2:$BA$2,0)),"")</f>
        <v/>
      </c>
      <c r="AC123" s="130"/>
      <c r="AD123" s="477" t="str">
        <f t="shared" si="7"/>
        <v/>
      </c>
      <c r="AE123" s="478" t="str">
        <f t="shared" si="8"/>
        <v/>
      </c>
      <c r="AF123" s="478" t="str">
        <f t="shared" si="9"/>
        <v/>
      </c>
      <c r="AG123" s="478" t="str">
        <f t="shared" si="10"/>
        <v/>
      </c>
    </row>
    <row r="124" spans="1:33" ht="24.95" customHeight="1">
      <c r="A124" s="480">
        <v>109</v>
      </c>
      <c r="B124" s="987" t="str">
        <f>IF(基本情報入力シート!C161="","",基本情報入力シート!C161)</f>
        <v/>
      </c>
      <c r="C124" s="988"/>
      <c r="D124" s="988"/>
      <c r="E124" s="988"/>
      <c r="F124" s="988"/>
      <c r="G124" s="988"/>
      <c r="H124" s="988"/>
      <c r="I124" s="989"/>
      <c r="J124" s="481" t="str">
        <f>IF(基本情報入力シート!M161="","",基本情報入力シート!M161)</f>
        <v/>
      </c>
      <c r="K124" s="482" t="str">
        <f>IF(基本情報入力シート!R161="","",基本情報入力シート!R161)</f>
        <v/>
      </c>
      <c r="L124" s="482" t="str">
        <f>IF(基本情報入力シート!W161="","",基本情報入力シート!W161)</f>
        <v/>
      </c>
      <c r="M124" s="483" t="str">
        <f>IF(基本情報入力シート!X161="","",基本情報入力シート!X161)</f>
        <v/>
      </c>
      <c r="N124" s="484" t="str">
        <f>IF(基本情報入力シート!Y161="","",基本情報入力シート!Y161)</f>
        <v/>
      </c>
      <c r="O124" s="118"/>
      <c r="P124" s="119"/>
      <c r="Q124" s="120"/>
      <c r="R124" s="121"/>
      <c r="S124" s="112"/>
      <c r="T124" s="476" t="str">
        <f>IFERROR(S124*VLOOKUP(AE124,【参考】数式用3!$AD$3:$BA$14,MATCH(N124,【参考】数式用3!$AD$2:$BA$2,0)),"")</f>
        <v/>
      </c>
      <c r="U124" s="122"/>
      <c r="V124" s="113"/>
      <c r="W124" s="147"/>
      <c r="X124" s="990" t="str">
        <f>IFERROR(V124*VLOOKUP(AF124,【参考】数式用3!$AD$15:$BA$23,MATCH(N124,【参考】数式用3!$AD$2:$BA$2,0)),"")</f>
        <v/>
      </c>
      <c r="Y124" s="991"/>
      <c r="Z124" s="123"/>
      <c r="AA124" s="114"/>
      <c r="AB124" s="485" t="str">
        <f>IFERROR(AA124*VLOOKUP(AG124,【参考】数式用3!$AD$24:$BA$27,MATCH(N124,【参考】数式用3!$AD$2:$BA$2,0)),"")</f>
        <v/>
      </c>
      <c r="AC124" s="130"/>
      <c r="AD124" s="477" t="str">
        <f t="shared" si="7"/>
        <v/>
      </c>
      <c r="AE124" s="478" t="str">
        <f t="shared" si="8"/>
        <v/>
      </c>
      <c r="AF124" s="478" t="str">
        <f t="shared" si="9"/>
        <v/>
      </c>
      <c r="AG124" s="478" t="str">
        <f t="shared" si="10"/>
        <v/>
      </c>
    </row>
    <row r="125" spans="1:33" ht="24.95" customHeight="1">
      <c r="A125" s="480">
        <v>110</v>
      </c>
      <c r="B125" s="987" t="str">
        <f>IF(基本情報入力シート!C162="","",基本情報入力シート!C162)</f>
        <v/>
      </c>
      <c r="C125" s="988"/>
      <c r="D125" s="988"/>
      <c r="E125" s="988"/>
      <c r="F125" s="988"/>
      <c r="G125" s="988"/>
      <c r="H125" s="988"/>
      <c r="I125" s="989"/>
      <c r="J125" s="481" t="str">
        <f>IF(基本情報入力シート!M162="","",基本情報入力シート!M162)</f>
        <v/>
      </c>
      <c r="K125" s="482" t="str">
        <f>IF(基本情報入力シート!R162="","",基本情報入力シート!R162)</f>
        <v/>
      </c>
      <c r="L125" s="482" t="str">
        <f>IF(基本情報入力シート!W162="","",基本情報入力シート!W162)</f>
        <v/>
      </c>
      <c r="M125" s="483" t="str">
        <f>IF(基本情報入力シート!X162="","",基本情報入力シート!X162)</f>
        <v/>
      </c>
      <c r="N125" s="484" t="str">
        <f>IF(基本情報入力シート!Y162="","",基本情報入力シート!Y162)</f>
        <v/>
      </c>
      <c r="O125" s="118"/>
      <c r="P125" s="119"/>
      <c r="Q125" s="120"/>
      <c r="R125" s="121"/>
      <c r="S125" s="112"/>
      <c r="T125" s="476" t="str">
        <f>IFERROR(S125*VLOOKUP(AE125,【参考】数式用3!$AD$3:$BA$14,MATCH(N125,【参考】数式用3!$AD$2:$BA$2,0)),"")</f>
        <v/>
      </c>
      <c r="U125" s="122"/>
      <c r="V125" s="113"/>
      <c r="W125" s="147"/>
      <c r="X125" s="990" t="str">
        <f>IFERROR(V125*VLOOKUP(AF125,【参考】数式用3!$AD$15:$BA$23,MATCH(N125,【参考】数式用3!$AD$2:$BA$2,0)),"")</f>
        <v/>
      </c>
      <c r="Y125" s="991"/>
      <c r="Z125" s="123"/>
      <c r="AA125" s="114"/>
      <c r="AB125" s="485" t="str">
        <f>IFERROR(AA125*VLOOKUP(AG125,【参考】数式用3!$AD$24:$BA$27,MATCH(N125,【参考】数式用3!$AD$2:$BA$2,0)),"")</f>
        <v/>
      </c>
      <c r="AC125" s="130"/>
      <c r="AD125" s="477" t="str">
        <f t="shared" si="7"/>
        <v/>
      </c>
      <c r="AE125" s="478" t="str">
        <f t="shared" si="8"/>
        <v/>
      </c>
      <c r="AF125" s="478" t="str">
        <f t="shared" si="9"/>
        <v/>
      </c>
      <c r="AG125" s="478" t="str">
        <f t="shared" si="10"/>
        <v/>
      </c>
    </row>
    <row r="126" spans="1:33" ht="24.95" customHeight="1">
      <c r="A126" s="480">
        <v>111</v>
      </c>
      <c r="B126" s="987" t="str">
        <f>IF(基本情報入力シート!C163="","",基本情報入力シート!C163)</f>
        <v/>
      </c>
      <c r="C126" s="988"/>
      <c r="D126" s="988"/>
      <c r="E126" s="988"/>
      <c r="F126" s="988"/>
      <c r="G126" s="988"/>
      <c r="H126" s="988"/>
      <c r="I126" s="989"/>
      <c r="J126" s="481" t="str">
        <f>IF(基本情報入力シート!M163="","",基本情報入力シート!M163)</f>
        <v/>
      </c>
      <c r="K126" s="482" t="str">
        <f>IF(基本情報入力シート!R163="","",基本情報入力シート!R163)</f>
        <v/>
      </c>
      <c r="L126" s="482" t="str">
        <f>IF(基本情報入力シート!W163="","",基本情報入力シート!W163)</f>
        <v/>
      </c>
      <c r="M126" s="483" t="str">
        <f>IF(基本情報入力シート!X163="","",基本情報入力シート!X163)</f>
        <v/>
      </c>
      <c r="N126" s="484" t="str">
        <f>IF(基本情報入力シート!Y163="","",基本情報入力シート!Y163)</f>
        <v/>
      </c>
      <c r="O126" s="118"/>
      <c r="P126" s="119"/>
      <c r="Q126" s="120"/>
      <c r="R126" s="121"/>
      <c r="S126" s="112"/>
      <c r="T126" s="476" t="str">
        <f>IFERROR(S126*VLOOKUP(AE126,【参考】数式用3!$AD$3:$BA$14,MATCH(N126,【参考】数式用3!$AD$2:$BA$2,0)),"")</f>
        <v/>
      </c>
      <c r="U126" s="122"/>
      <c r="V126" s="113"/>
      <c r="W126" s="147"/>
      <c r="X126" s="990" t="str">
        <f>IFERROR(V126*VLOOKUP(AF126,【参考】数式用3!$AD$15:$BA$23,MATCH(N126,【参考】数式用3!$AD$2:$BA$2,0)),"")</f>
        <v/>
      </c>
      <c r="Y126" s="991"/>
      <c r="Z126" s="123"/>
      <c r="AA126" s="114"/>
      <c r="AB126" s="485" t="str">
        <f>IFERROR(AA126*VLOOKUP(AG126,【参考】数式用3!$AD$24:$BA$27,MATCH(N126,【参考】数式用3!$AD$2:$BA$2,0)),"")</f>
        <v/>
      </c>
      <c r="AC126" s="130"/>
      <c r="AD126" s="477" t="str">
        <f t="shared" si="7"/>
        <v/>
      </c>
      <c r="AE126" s="478" t="str">
        <f t="shared" si="8"/>
        <v/>
      </c>
      <c r="AF126" s="478" t="str">
        <f t="shared" si="9"/>
        <v/>
      </c>
      <c r="AG126" s="478" t="str">
        <f t="shared" si="10"/>
        <v/>
      </c>
    </row>
    <row r="127" spans="1:33" ht="24.95" customHeight="1">
      <c r="A127" s="480">
        <v>112</v>
      </c>
      <c r="B127" s="987" t="str">
        <f>IF(基本情報入力シート!C164="","",基本情報入力シート!C164)</f>
        <v/>
      </c>
      <c r="C127" s="988"/>
      <c r="D127" s="988"/>
      <c r="E127" s="988"/>
      <c r="F127" s="988"/>
      <c r="G127" s="988"/>
      <c r="H127" s="988"/>
      <c r="I127" s="989"/>
      <c r="J127" s="481" t="str">
        <f>IF(基本情報入力シート!M164="","",基本情報入力シート!M164)</f>
        <v/>
      </c>
      <c r="K127" s="482" t="str">
        <f>IF(基本情報入力シート!R164="","",基本情報入力シート!R164)</f>
        <v/>
      </c>
      <c r="L127" s="482" t="str">
        <f>IF(基本情報入力シート!W164="","",基本情報入力シート!W164)</f>
        <v/>
      </c>
      <c r="M127" s="483" t="str">
        <f>IF(基本情報入力シート!X164="","",基本情報入力シート!X164)</f>
        <v/>
      </c>
      <c r="N127" s="484" t="str">
        <f>IF(基本情報入力シート!Y164="","",基本情報入力シート!Y164)</f>
        <v/>
      </c>
      <c r="O127" s="118"/>
      <c r="P127" s="119"/>
      <c r="Q127" s="120"/>
      <c r="R127" s="121"/>
      <c r="S127" s="112"/>
      <c r="T127" s="476" t="str">
        <f>IFERROR(S127*VLOOKUP(AE127,【参考】数式用3!$AD$3:$BA$14,MATCH(N127,【参考】数式用3!$AD$2:$BA$2,0)),"")</f>
        <v/>
      </c>
      <c r="U127" s="122"/>
      <c r="V127" s="113"/>
      <c r="W127" s="147"/>
      <c r="X127" s="990" t="str">
        <f>IFERROR(V127*VLOOKUP(AF127,【参考】数式用3!$AD$15:$BA$23,MATCH(N127,【参考】数式用3!$AD$2:$BA$2,0)),"")</f>
        <v/>
      </c>
      <c r="Y127" s="991"/>
      <c r="Z127" s="123"/>
      <c r="AA127" s="114"/>
      <c r="AB127" s="485" t="str">
        <f>IFERROR(AA127*VLOOKUP(AG127,【参考】数式用3!$AD$24:$BA$27,MATCH(N127,【参考】数式用3!$AD$2:$BA$2,0)),"")</f>
        <v/>
      </c>
      <c r="AC127" s="130"/>
      <c r="AD127" s="477" t="str">
        <f t="shared" si="7"/>
        <v/>
      </c>
      <c r="AE127" s="478" t="str">
        <f t="shared" si="8"/>
        <v/>
      </c>
      <c r="AF127" s="478" t="str">
        <f t="shared" si="9"/>
        <v/>
      </c>
      <c r="AG127" s="478" t="str">
        <f t="shared" si="10"/>
        <v/>
      </c>
    </row>
    <row r="128" spans="1:33" ht="24.95" customHeight="1">
      <c r="A128" s="480">
        <v>113</v>
      </c>
      <c r="B128" s="987" t="str">
        <f>IF(基本情報入力シート!C165="","",基本情報入力シート!C165)</f>
        <v/>
      </c>
      <c r="C128" s="988"/>
      <c r="D128" s="988"/>
      <c r="E128" s="988"/>
      <c r="F128" s="988"/>
      <c r="G128" s="988"/>
      <c r="H128" s="988"/>
      <c r="I128" s="989"/>
      <c r="J128" s="481" t="str">
        <f>IF(基本情報入力シート!M165="","",基本情報入力シート!M165)</f>
        <v/>
      </c>
      <c r="K128" s="482" t="str">
        <f>IF(基本情報入力シート!R165="","",基本情報入力シート!R165)</f>
        <v/>
      </c>
      <c r="L128" s="482" t="str">
        <f>IF(基本情報入力シート!W165="","",基本情報入力シート!W165)</f>
        <v/>
      </c>
      <c r="M128" s="483" t="str">
        <f>IF(基本情報入力シート!X165="","",基本情報入力シート!X165)</f>
        <v/>
      </c>
      <c r="N128" s="484" t="str">
        <f>IF(基本情報入力シート!Y165="","",基本情報入力シート!Y165)</f>
        <v/>
      </c>
      <c r="O128" s="118"/>
      <c r="P128" s="119"/>
      <c r="Q128" s="120"/>
      <c r="R128" s="121"/>
      <c r="S128" s="112"/>
      <c r="T128" s="476" t="str">
        <f>IFERROR(S128*VLOOKUP(AE128,【参考】数式用3!$AD$3:$BA$14,MATCH(N128,【参考】数式用3!$AD$2:$BA$2,0)),"")</f>
        <v/>
      </c>
      <c r="U128" s="122"/>
      <c r="V128" s="113"/>
      <c r="W128" s="147"/>
      <c r="X128" s="990" t="str">
        <f>IFERROR(V128*VLOOKUP(AF128,【参考】数式用3!$AD$15:$BA$23,MATCH(N128,【参考】数式用3!$AD$2:$BA$2,0)),"")</f>
        <v/>
      </c>
      <c r="Y128" s="991"/>
      <c r="Z128" s="123"/>
      <c r="AA128" s="114"/>
      <c r="AB128" s="485" t="str">
        <f>IFERROR(AA128*VLOOKUP(AG128,【参考】数式用3!$AD$24:$BA$27,MATCH(N128,【参考】数式用3!$AD$2:$BA$2,0)),"")</f>
        <v/>
      </c>
      <c r="AC128" s="130"/>
      <c r="AD128" s="477" t="str">
        <f t="shared" si="7"/>
        <v/>
      </c>
      <c r="AE128" s="478" t="str">
        <f t="shared" si="8"/>
        <v/>
      </c>
      <c r="AF128" s="478" t="str">
        <f t="shared" si="9"/>
        <v/>
      </c>
      <c r="AG128" s="478" t="str">
        <f t="shared" si="10"/>
        <v/>
      </c>
    </row>
    <row r="129" spans="1:33" ht="24.95" customHeight="1">
      <c r="A129" s="480">
        <v>114</v>
      </c>
      <c r="B129" s="987" t="str">
        <f>IF(基本情報入力シート!C166="","",基本情報入力シート!C166)</f>
        <v/>
      </c>
      <c r="C129" s="988"/>
      <c r="D129" s="988"/>
      <c r="E129" s="988"/>
      <c r="F129" s="988"/>
      <c r="G129" s="988"/>
      <c r="H129" s="988"/>
      <c r="I129" s="989"/>
      <c r="J129" s="481" t="str">
        <f>IF(基本情報入力シート!M166="","",基本情報入力シート!M166)</f>
        <v/>
      </c>
      <c r="K129" s="482" t="str">
        <f>IF(基本情報入力シート!R166="","",基本情報入力シート!R166)</f>
        <v/>
      </c>
      <c r="L129" s="482" t="str">
        <f>IF(基本情報入力シート!W166="","",基本情報入力シート!W166)</f>
        <v/>
      </c>
      <c r="M129" s="483" t="str">
        <f>IF(基本情報入力シート!X166="","",基本情報入力シート!X166)</f>
        <v/>
      </c>
      <c r="N129" s="484" t="str">
        <f>IF(基本情報入力シート!Y166="","",基本情報入力シート!Y166)</f>
        <v/>
      </c>
      <c r="O129" s="118"/>
      <c r="P129" s="119"/>
      <c r="Q129" s="120"/>
      <c r="R129" s="121"/>
      <c r="S129" s="112"/>
      <c r="T129" s="476" t="str">
        <f>IFERROR(S129*VLOOKUP(AE129,【参考】数式用3!$AD$3:$BA$14,MATCH(N129,【参考】数式用3!$AD$2:$BA$2,0)),"")</f>
        <v/>
      </c>
      <c r="U129" s="122"/>
      <c r="V129" s="113"/>
      <c r="W129" s="147"/>
      <c r="X129" s="990" t="str">
        <f>IFERROR(V129*VLOOKUP(AF129,【参考】数式用3!$AD$15:$BA$23,MATCH(N129,【参考】数式用3!$AD$2:$BA$2,0)),"")</f>
        <v/>
      </c>
      <c r="Y129" s="991"/>
      <c r="Z129" s="123"/>
      <c r="AA129" s="114"/>
      <c r="AB129" s="485" t="str">
        <f>IFERROR(AA129*VLOOKUP(AG129,【参考】数式用3!$AD$24:$BA$27,MATCH(N129,【参考】数式用3!$AD$2:$BA$2,0)),"")</f>
        <v/>
      </c>
      <c r="AC129" s="130"/>
      <c r="AD129" s="477" t="str">
        <f t="shared" si="7"/>
        <v/>
      </c>
      <c r="AE129" s="478" t="str">
        <f t="shared" si="8"/>
        <v/>
      </c>
      <c r="AF129" s="478" t="str">
        <f t="shared" si="9"/>
        <v/>
      </c>
      <c r="AG129" s="478" t="str">
        <f t="shared" si="10"/>
        <v/>
      </c>
    </row>
    <row r="130" spans="1:33" ht="24.95" customHeight="1">
      <c r="A130" s="480">
        <v>115</v>
      </c>
      <c r="B130" s="987" t="str">
        <f>IF(基本情報入力シート!C167="","",基本情報入力シート!C167)</f>
        <v/>
      </c>
      <c r="C130" s="988"/>
      <c r="D130" s="988"/>
      <c r="E130" s="988"/>
      <c r="F130" s="988"/>
      <c r="G130" s="988"/>
      <c r="H130" s="988"/>
      <c r="I130" s="989"/>
      <c r="J130" s="481" t="str">
        <f>IF(基本情報入力シート!M167="","",基本情報入力シート!M167)</f>
        <v/>
      </c>
      <c r="K130" s="482" t="str">
        <f>IF(基本情報入力シート!R167="","",基本情報入力シート!R167)</f>
        <v/>
      </c>
      <c r="L130" s="482" t="str">
        <f>IF(基本情報入力シート!W167="","",基本情報入力シート!W167)</f>
        <v/>
      </c>
      <c r="M130" s="483" t="str">
        <f>IF(基本情報入力シート!X167="","",基本情報入力シート!X167)</f>
        <v/>
      </c>
      <c r="N130" s="484" t="str">
        <f>IF(基本情報入力シート!Y167="","",基本情報入力シート!Y167)</f>
        <v/>
      </c>
      <c r="O130" s="118"/>
      <c r="P130" s="119"/>
      <c r="Q130" s="120"/>
      <c r="R130" s="121"/>
      <c r="S130" s="112"/>
      <c r="T130" s="476" t="str">
        <f>IFERROR(S130*VLOOKUP(AE130,【参考】数式用3!$AD$3:$BA$14,MATCH(N130,【参考】数式用3!$AD$2:$BA$2,0)),"")</f>
        <v/>
      </c>
      <c r="U130" s="122"/>
      <c r="V130" s="113"/>
      <c r="W130" s="147"/>
      <c r="X130" s="990" t="str">
        <f>IFERROR(V130*VLOOKUP(AF130,【参考】数式用3!$AD$15:$BA$23,MATCH(N130,【参考】数式用3!$AD$2:$BA$2,0)),"")</f>
        <v/>
      </c>
      <c r="Y130" s="991"/>
      <c r="Z130" s="123"/>
      <c r="AA130" s="114"/>
      <c r="AB130" s="485" t="str">
        <f>IFERROR(AA130*VLOOKUP(AG130,【参考】数式用3!$AD$24:$BA$27,MATCH(N130,【参考】数式用3!$AD$2:$BA$2,0)),"")</f>
        <v/>
      </c>
      <c r="AC130" s="130"/>
      <c r="AD130" s="477" t="str">
        <f t="shared" si="7"/>
        <v/>
      </c>
      <c r="AE130" s="478" t="str">
        <f t="shared" si="8"/>
        <v/>
      </c>
      <c r="AF130" s="478" t="str">
        <f t="shared" si="9"/>
        <v/>
      </c>
      <c r="AG130" s="478" t="str">
        <f t="shared" si="10"/>
        <v/>
      </c>
    </row>
    <row r="131" spans="1:33" ht="24.95" customHeight="1">
      <c r="A131" s="480">
        <v>116</v>
      </c>
      <c r="B131" s="987" t="str">
        <f>IF(基本情報入力シート!C168="","",基本情報入力シート!C168)</f>
        <v/>
      </c>
      <c r="C131" s="988"/>
      <c r="D131" s="988"/>
      <c r="E131" s="988"/>
      <c r="F131" s="988"/>
      <c r="G131" s="988"/>
      <c r="H131" s="988"/>
      <c r="I131" s="989"/>
      <c r="J131" s="481" t="str">
        <f>IF(基本情報入力シート!M168="","",基本情報入力シート!M168)</f>
        <v/>
      </c>
      <c r="K131" s="482" t="str">
        <f>IF(基本情報入力シート!R168="","",基本情報入力シート!R168)</f>
        <v/>
      </c>
      <c r="L131" s="482" t="str">
        <f>IF(基本情報入力シート!W168="","",基本情報入力シート!W168)</f>
        <v/>
      </c>
      <c r="M131" s="483" t="str">
        <f>IF(基本情報入力シート!X168="","",基本情報入力シート!X168)</f>
        <v/>
      </c>
      <c r="N131" s="484" t="str">
        <f>IF(基本情報入力シート!Y168="","",基本情報入力シート!Y168)</f>
        <v/>
      </c>
      <c r="O131" s="118"/>
      <c r="P131" s="119"/>
      <c r="Q131" s="120"/>
      <c r="R131" s="121"/>
      <c r="S131" s="112"/>
      <c r="T131" s="476" t="str">
        <f>IFERROR(S131*VLOOKUP(AE131,【参考】数式用3!$AD$3:$BA$14,MATCH(N131,【参考】数式用3!$AD$2:$BA$2,0)),"")</f>
        <v/>
      </c>
      <c r="U131" s="122"/>
      <c r="V131" s="113"/>
      <c r="W131" s="147"/>
      <c r="X131" s="990" t="str">
        <f>IFERROR(V131*VLOOKUP(AF131,【参考】数式用3!$AD$15:$BA$23,MATCH(N131,【参考】数式用3!$AD$2:$BA$2,0)),"")</f>
        <v/>
      </c>
      <c r="Y131" s="991"/>
      <c r="Z131" s="123"/>
      <c r="AA131" s="114"/>
      <c r="AB131" s="485" t="str">
        <f>IFERROR(AA131*VLOOKUP(AG131,【参考】数式用3!$AD$24:$BA$27,MATCH(N131,【参考】数式用3!$AD$2:$BA$2,0)),"")</f>
        <v/>
      </c>
      <c r="AC131" s="130"/>
      <c r="AD131" s="477" t="str">
        <f t="shared" si="7"/>
        <v/>
      </c>
      <c r="AE131" s="478" t="str">
        <f t="shared" si="8"/>
        <v/>
      </c>
      <c r="AF131" s="478" t="str">
        <f t="shared" si="9"/>
        <v/>
      </c>
      <c r="AG131" s="478" t="str">
        <f t="shared" si="10"/>
        <v/>
      </c>
    </row>
    <row r="132" spans="1:33" ht="24.95" customHeight="1">
      <c r="A132" s="480">
        <v>117</v>
      </c>
      <c r="B132" s="987" t="str">
        <f>IF(基本情報入力シート!C169="","",基本情報入力シート!C169)</f>
        <v/>
      </c>
      <c r="C132" s="988"/>
      <c r="D132" s="988"/>
      <c r="E132" s="988"/>
      <c r="F132" s="988"/>
      <c r="G132" s="988"/>
      <c r="H132" s="988"/>
      <c r="I132" s="989"/>
      <c r="J132" s="481" t="str">
        <f>IF(基本情報入力シート!M169="","",基本情報入力シート!M169)</f>
        <v/>
      </c>
      <c r="K132" s="482" t="str">
        <f>IF(基本情報入力シート!R169="","",基本情報入力シート!R169)</f>
        <v/>
      </c>
      <c r="L132" s="482" t="str">
        <f>IF(基本情報入力シート!W169="","",基本情報入力シート!W169)</f>
        <v/>
      </c>
      <c r="M132" s="483" t="str">
        <f>IF(基本情報入力シート!X169="","",基本情報入力シート!X169)</f>
        <v/>
      </c>
      <c r="N132" s="484" t="str">
        <f>IF(基本情報入力シート!Y169="","",基本情報入力シート!Y169)</f>
        <v/>
      </c>
      <c r="O132" s="118"/>
      <c r="P132" s="119"/>
      <c r="Q132" s="120"/>
      <c r="R132" s="121"/>
      <c r="S132" s="112"/>
      <c r="T132" s="476" t="str">
        <f>IFERROR(S132*VLOOKUP(AE132,【参考】数式用3!$AD$3:$BA$14,MATCH(N132,【参考】数式用3!$AD$2:$BA$2,0)),"")</f>
        <v/>
      </c>
      <c r="U132" s="122"/>
      <c r="V132" s="113"/>
      <c r="W132" s="147"/>
      <c r="X132" s="990" t="str">
        <f>IFERROR(V132*VLOOKUP(AF132,【参考】数式用3!$AD$15:$BA$23,MATCH(N132,【参考】数式用3!$AD$2:$BA$2,0)),"")</f>
        <v/>
      </c>
      <c r="Y132" s="991"/>
      <c r="Z132" s="123"/>
      <c r="AA132" s="114"/>
      <c r="AB132" s="485" t="str">
        <f>IFERROR(AA132*VLOOKUP(AG132,【参考】数式用3!$AD$24:$BA$27,MATCH(N132,【参考】数式用3!$AD$2:$BA$2,0)),"")</f>
        <v/>
      </c>
      <c r="AC132" s="130"/>
      <c r="AD132" s="477" t="str">
        <f t="shared" si="7"/>
        <v/>
      </c>
      <c r="AE132" s="478" t="str">
        <f t="shared" si="8"/>
        <v/>
      </c>
      <c r="AF132" s="478" t="str">
        <f t="shared" si="9"/>
        <v/>
      </c>
      <c r="AG132" s="478" t="str">
        <f t="shared" si="10"/>
        <v/>
      </c>
    </row>
    <row r="133" spans="1:33" ht="24.95" customHeight="1">
      <c r="A133" s="480">
        <v>118</v>
      </c>
      <c r="B133" s="987" t="str">
        <f>IF(基本情報入力シート!C170="","",基本情報入力シート!C170)</f>
        <v/>
      </c>
      <c r="C133" s="988"/>
      <c r="D133" s="988"/>
      <c r="E133" s="988"/>
      <c r="F133" s="988"/>
      <c r="G133" s="988"/>
      <c r="H133" s="988"/>
      <c r="I133" s="989"/>
      <c r="J133" s="481" t="str">
        <f>IF(基本情報入力シート!M170="","",基本情報入力シート!M170)</f>
        <v/>
      </c>
      <c r="K133" s="482" t="str">
        <f>IF(基本情報入力シート!R170="","",基本情報入力シート!R170)</f>
        <v/>
      </c>
      <c r="L133" s="482" t="str">
        <f>IF(基本情報入力シート!W170="","",基本情報入力シート!W170)</f>
        <v/>
      </c>
      <c r="M133" s="483" t="str">
        <f>IF(基本情報入力シート!X170="","",基本情報入力シート!X170)</f>
        <v/>
      </c>
      <c r="N133" s="484" t="str">
        <f>IF(基本情報入力シート!Y170="","",基本情報入力シート!Y170)</f>
        <v/>
      </c>
      <c r="O133" s="118"/>
      <c r="P133" s="119"/>
      <c r="Q133" s="120"/>
      <c r="R133" s="121"/>
      <c r="S133" s="112"/>
      <c r="T133" s="476" t="str">
        <f>IFERROR(S133*VLOOKUP(AE133,【参考】数式用3!$AD$3:$BA$14,MATCH(N133,【参考】数式用3!$AD$2:$BA$2,0)),"")</f>
        <v/>
      </c>
      <c r="U133" s="122"/>
      <c r="V133" s="113"/>
      <c r="W133" s="147"/>
      <c r="X133" s="990" t="str">
        <f>IFERROR(V133*VLOOKUP(AF133,【参考】数式用3!$AD$15:$BA$23,MATCH(N133,【参考】数式用3!$AD$2:$BA$2,0)),"")</f>
        <v/>
      </c>
      <c r="Y133" s="991"/>
      <c r="Z133" s="123"/>
      <c r="AA133" s="114"/>
      <c r="AB133" s="485" t="str">
        <f>IFERROR(AA133*VLOOKUP(AG133,【参考】数式用3!$AD$24:$BA$27,MATCH(N133,【参考】数式用3!$AD$2:$BA$2,0)),"")</f>
        <v/>
      </c>
      <c r="AC133" s="130"/>
      <c r="AD133" s="477" t="str">
        <f t="shared" si="7"/>
        <v/>
      </c>
      <c r="AE133" s="478" t="str">
        <f t="shared" si="8"/>
        <v/>
      </c>
      <c r="AF133" s="478" t="str">
        <f t="shared" si="9"/>
        <v/>
      </c>
      <c r="AG133" s="478" t="str">
        <f t="shared" si="10"/>
        <v/>
      </c>
    </row>
    <row r="134" spans="1:33" ht="24.95" customHeight="1">
      <c r="A134" s="480">
        <v>119</v>
      </c>
      <c r="B134" s="987" t="str">
        <f>IF(基本情報入力シート!C171="","",基本情報入力シート!C171)</f>
        <v/>
      </c>
      <c r="C134" s="988"/>
      <c r="D134" s="988"/>
      <c r="E134" s="988"/>
      <c r="F134" s="988"/>
      <c r="G134" s="988"/>
      <c r="H134" s="988"/>
      <c r="I134" s="989"/>
      <c r="J134" s="481" t="str">
        <f>IF(基本情報入力シート!M171="","",基本情報入力シート!M171)</f>
        <v/>
      </c>
      <c r="K134" s="482" t="str">
        <f>IF(基本情報入力シート!R171="","",基本情報入力シート!R171)</f>
        <v/>
      </c>
      <c r="L134" s="482" t="str">
        <f>IF(基本情報入力シート!W171="","",基本情報入力シート!W171)</f>
        <v/>
      </c>
      <c r="M134" s="483" t="str">
        <f>IF(基本情報入力シート!X171="","",基本情報入力シート!X171)</f>
        <v/>
      </c>
      <c r="N134" s="484" t="str">
        <f>IF(基本情報入力シート!Y171="","",基本情報入力シート!Y171)</f>
        <v/>
      </c>
      <c r="O134" s="118"/>
      <c r="P134" s="119"/>
      <c r="Q134" s="120"/>
      <c r="R134" s="121"/>
      <c r="S134" s="112"/>
      <c r="T134" s="476" t="str">
        <f>IFERROR(S134*VLOOKUP(AE134,【参考】数式用3!$AD$3:$BA$14,MATCH(N134,【参考】数式用3!$AD$2:$BA$2,0)),"")</f>
        <v/>
      </c>
      <c r="U134" s="122"/>
      <c r="V134" s="113"/>
      <c r="W134" s="147"/>
      <c r="X134" s="990" t="str">
        <f>IFERROR(V134*VLOOKUP(AF134,【参考】数式用3!$AD$15:$BA$23,MATCH(N134,【参考】数式用3!$AD$2:$BA$2,0)),"")</f>
        <v/>
      </c>
      <c r="Y134" s="991"/>
      <c r="Z134" s="123"/>
      <c r="AA134" s="114"/>
      <c r="AB134" s="485" t="str">
        <f>IFERROR(AA134*VLOOKUP(AG134,【参考】数式用3!$AD$24:$BA$27,MATCH(N134,【参考】数式用3!$AD$2:$BA$2,0)),"")</f>
        <v/>
      </c>
      <c r="AC134" s="130"/>
      <c r="AD134" s="477" t="str">
        <f t="shared" si="7"/>
        <v/>
      </c>
      <c r="AE134" s="478" t="str">
        <f t="shared" si="8"/>
        <v/>
      </c>
      <c r="AF134" s="478" t="str">
        <f t="shared" si="9"/>
        <v/>
      </c>
      <c r="AG134" s="478" t="str">
        <f t="shared" si="10"/>
        <v/>
      </c>
    </row>
    <row r="135" spans="1:33" ht="24.95" customHeight="1">
      <c r="A135" s="480">
        <v>120</v>
      </c>
      <c r="B135" s="987" t="str">
        <f>IF(基本情報入力シート!C172="","",基本情報入力シート!C172)</f>
        <v/>
      </c>
      <c r="C135" s="988"/>
      <c r="D135" s="988"/>
      <c r="E135" s="988"/>
      <c r="F135" s="988"/>
      <c r="G135" s="988"/>
      <c r="H135" s="988"/>
      <c r="I135" s="989"/>
      <c r="J135" s="481" t="str">
        <f>IF(基本情報入力シート!M172="","",基本情報入力シート!M172)</f>
        <v/>
      </c>
      <c r="K135" s="482" t="str">
        <f>IF(基本情報入力シート!R172="","",基本情報入力シート!R172)</f>
        <v/>
      </c>
      <c r="L135" s="482" t="str">
        <f>IF(基本情報入力シート!W172="","",基本情報入力シート!W172)</f>
        <v/>
      </c>
      <c r="M135" s="483" t="str">
        <f>IF(基本情報入力シート!X172="","",基本情報入力シート!X172)</f>
        <v/>
      </c>
      <c r="N135" s="484" t="str">
        <f>IF(基本情報入力シート!Y172="","",基本情報入力シート!Y172)</f>
        <v/>
      </c>
      <c r="O135" s="118"/>
      <c r="P135" s="119"/>
      <c r="Q135" s="120"/>
      <c r="R135" s="121"/>
      <c r="S135" s="112"/>
      <c r="T135" s="476" t="str">
        <f>IFERROR(S135*VLOOKUP(AE135,【参考】数式用3!$AD$3:$BA$14,MATCH(N135,【参考】数式用3!$AD$2:$BA$2,0)),"")</f>
        <v/>
      </c>
      <c r="U135" s="122"/>
      <c r="V135" s="113"/>
      <c r="W135" s="147"/>
      <c r="X135" s="990" t="str">
        <f>IFERROR(V135*VLOOKUP(AF135,【参考】数式用3!$AD$15:$BA$23,MATCH(N135,【参考】数式用3!$AD$2:$BA$2,0)),"")</f>
        <v/>
      </c>
      <c r="Y135" s="991"/>
      <c r="Z135" s="123"/>
      <c r="AA135" s="114"/>
      <c r="AB135" s="485" t="str">
        <f>IFERROR(AA135*VLOOKUP(AG135,【参考】数式用3!$AD$24:$BA$27,MATCH(N135,【参考】数式用3!$AD$2:$BA$2,0)),"")</f>
        <v/>
      </c>
      <c r="AC135" s="130"/>
      <c r="AD135" s="477" t="str">
        <f t="shared" si="7"/>
        <v/>
      </c>
      <c r="AE135" s="478" t="str">
        <f t="shared" si="8"/>
        <v/>
      </c>
      <c r="AF135" s="478" t="str">
        <f t="shared" si="9"/>
        <v/>
      </c>
      <c r="AG135" s="478" t="str">
        <f t="shared" si="10"/>
        <v/>
      </c>
    </row>
    <row r="136" spans="1:33" ht="24.95" customHeight="1">
      <c r="A136" s="480">
        <v>121</v>
      </c>
      <c r="B136" s="987" t="str">
        <f>IF(基本情報入力シート!C173="","",基本情報入力シート!C173)</f>
        <v/>
      </c>
      <c r="C136" s="988"/>
      <c r="D136" s="988"/>
      <c r="E136" s="988"/>
      <c r="F136" s="988"/>
      <c r="G136" s="988"/>
      <c r="H136" s="988"/>
      <c r="I136" s="989"/>
      <c r="J136" s="481" t="str">
        <f>IF(基本情報入力シート!M173="","",基本情報入力シート!M173)</f>
        <v/>
      </c>
      <c r="K136" s="482" t="str">
        <f>IF(基本情報入力シート!R173="","",基本情報入力シート!R173)</f>
        <v/>
      </c>
      <c r="L136" s="482" t="str">
        <f>IF(基本情報入力シート!W173="","",基本情報入力シート!W173)</f>
        <v/>
      </c>
      <c r="M136" s="483" t="str">
        <f>IF(基本情報入力シート!X173="","",基本情報入力シート!X173)</f>
        <v/>
      </c>
      <c r="N136" s="484" t="str">
        <f>IF(基本情報入力シート!Y173="","",基本情報入力シート!Y173)</f>
        <v/>
      </c>
      <c r="O136" s="118"/>
      <c r="P136" s="119"/>
      <c r="Q136" s="120"/>
      <c r="R136" s="121"/>
      <c r="S136" s="112"/>
      <c r="T136" s="476" t="str">
        <f>IFERROR(S136*VLOOKUP(AE136,【参考】数式用3!$AD$3:$BA$14,MATCH(N136,【参考】数式用3!$AD$2:$BA$2,0)),"")</f>
        <v/>
      </c>
      <c r="U136" s="122"/>
      <c r="V136" s="113"/>
      <c r="W136" s="147"/>
      <c r="X136" s="990" t="str">
        <f>IFERROR(V136*VLOOKUP(AF136,【参考】数式用3!$AD$15:$BA$23,MATCH(N136,【参考】数式用3!$AD$2:$BA$2,0)),"")</f>
        <v/>
      </c>
      <c r="Y136" s="991"/>
      <c r="Z136" s="123"/>
      <c r="AA136" s="114"/>
      <c r="AB136" s="485" t="str">
        <f>IFERROR(AA136*VLOOKUP(AG136,【参考】数式用3!$AD$24:$BA$27,MATCH(N136,【参考】数式用3!$AD$2:$BA$2,0)),"")</f>
        <v/>
      </c>
      <c r="AC136" s="130"/>
      <c r="AD136" s="477" t="str">
        <f t="shared" si="7"/>
        <v/>
      </c>
      <c r="AE136" s="478" t="str">
        <f t="shared" si="8"/>
        <v/>
      </c>
      <c r="AF136" s="478" t="str">
        <f t="shared" si="9"/>
        <v/>
      </c>
      <c r="AG136" s="478" t="str">
        <f t="shared" si="10"/>
        <v/>
      </c>
    </row>
    <row r="137" spans="1:33" ht="24.95" customHeight="1">
      <c r="A137" s="480">
        <v>122</v>
      </c>
      <c r="B137" s="987" t="str">
        <f>IF(基本情報入力シート!C174="","",基本情報入力シート!C174)</f>
        <v/>
      </c>
      <c r="C137" s="988"/>
      <c r="D137" s="988"/>
      <c r="E137" s="988"/>
      <c r="F137" s="988"/>
      <c r="G137" s="988"/>
      <c r="H137" s="988"/>
      <c r="I137" s="989"/>
      <c r="J137" s="481" t="str">
        <f>IF(基本情報入力シート!M174="","",基本情報入力シート!M174)</f>
        <v/>
      </c>
      <c r="K137" s="482" t="str">
        <f>IF(基本情報入力シート!R174="","",基本情報入力シート!R174)</f>
        <v/>
      </c>
      <c r="L137" s="482" t="str">
        <f>IF(基本情報入力シート!W174="","",基本情報入力シート!W174)</f>
        <v/>
      </c>
      <c r="M137" s="483" t="str">
        <f>IF(基本情報入力シート!X174="","",基本情報入力シート!X174)</f>
        <v/>
      </c>
      <c r="N137" s="484" t="str">
        <f>IF(基本情報入力シート!Y174="","",基本情報入力シート!Y174)</f>
        <v/>
      </c>
      <c r="O137" s="118"/>
      <c r="P137" s="119"/>
      <c r="Q137" s="120"/>
      <c r="R137" s="121"/>
      <c r="S137" s="112"/>
      <c r="T137" s="476" t="str">
        <f>IFERROR(S137*VLOOKUP(AE137,【参考】数式用3!$AD$3:$BA$14,MATCH(N137,【参考】数式用3!$AD$2:$BA$2,0)),"")</f>
        <v/>
      </c>
      <c r="U137" s="122"/>
      <c r="V137" s="113"/>
      <c r="W137" s="147"/>
      <c r="X137" s="990" t="str">
        <f>IFERROR(V137*VLOOKUP(AF137,【参考】数式用3!$AD$15:$BA$23,MATCH(N137,【参考】数式用3!$AD$2:$BA$2,0)),"")</f>
        <v/>
      </c>
      <c r="Y137" s="991"/>
      <c r="Z137" s="123"/>
      <c r="AA137" s="114"/>
      <c r="AB137" s="485" t="str">
        <f>IFERROR(AA137*VLOOKUP(AG137,【参考】数式用3!$AD$24:$BA$27,MATCH(N137,【参考】数式用3!$AD$2:$BA$2,0)),"")</f>
        <v/>
      </c>
      <c r="AC137" s="130"/>
      <c r="AD137" s="477" t="str">
        <f t="shared" si="7"/>
        <v/>
      </c>
      <c r="AE137" s="478" t="str">
        <f t="shared" si="8"/>
        <v/>
      </c>
      <c r="AF137" s="478" t="str">
        <f t="shared" si="9"/>
        <v/>
      </c>
      <c r="AG137" s="478" t="str">
        <f t="shared" si="10"/>
        <v/>
      </c>
    </row>
    <row r="138" spans="1:33" ht="24.95" customHeight="1">
      <c r="A138" s="480">
        <v>123</v>
      </c>
      <c r="B138" s="987" t="str">
        <f>IF(基本情報入力シート!C175="","",基本情報入力シート!C175)</f>
        <v/>
      </c>
      <c r="C138" s="988"/>
      <c r="D138" s="988"/>
      <c r="E138" s="988"/>
      <c r="F138" s="988"/>
      <c r="G138" s="988"/>
      <c r="H138" s="988"/>
      <c r="I138" s="989"/>
      <c r="J138" s="481" t="str">
        <f>IF(基本情報入力シート!M175="","",基本情報入力シート!M175)</f>
        <v/>
      </c>
      <c r="K138" s="482" t="str">
        <f>IF(基本情報入力シート!R175="","",基本情報入力シート!R175)</f>
        <v/>
      </c>
      <c r="L138" s="482" t="str">
        <f>IF(基本情報入力シート!W175="","",基本情報入力シート!W175)</f>
        <v/>
      </c>
      <c r="M138" s="483" t="str">
        <f>IF(基本情報入力シート!X175="","",基本情報入力シート!X175)</f>
        <v/>
      </c>
      <c r="N138" s="484" t="str">
        <f>IF(基本情報入力シート!Y175="","",基本情報入力シート!Y175)</f>
        <v/>
      </c>
      <c r="O138" s="118"/>
      <c r="P138" s="119"/>
      <c r="Q138" s="120"/>
      <c r="R138" s="121"/>
      <c r="S138" s="112"/>
      <c r="T138" s="476" t="str">
        <f>IFERROR(S138*VLOOKUP(AE138,【参考】数式用3!$AD$3:$BA$14,MATCH(N138,【参考】数式用3!$AD$2:$BA$2,0)),"")</f>
        <v/>
      </c>
      <c r="U138" s="122"/>
      <c r="V138" s="113"/>
      <c r="W138" s="147"/>
      <c r="X138" s="990" t="str">
        <f>IFERROR(V138*VLOOKUP(AF138,【参考】数式用3!$AD$15:$BA$23,MATCH(N138,【参考】数式用3!$AD$2:$BA$2,0)),"")</f>
        <v/>
      </c>
      <c r="Y138" s="991"/>
      <c r="Z138" s="123"/>
      <c r="AA138" s="114"/>
      <c r="AB138" s="485" t="str">
        <f>IFERROR(AA138*VLOOKUP(AG138,【参考】数式用3!$AD$24:$BA$27,MATCH(N138,【参考】数式用3!$AD$2:$BA$2,0)),"")</f>
        <v/>
      </c>
      <c r="AC138" s="130"/>
      <c r="AD138" s="477" t="str">
        <f t="shared" si="7"/>
        <v/>
      </c>
      <c r="AE138" s="478" t="str">
        <f t="shared" si="8"/>
        <v/>
      </c>
      <c r="AF138" s="478" t="str">
        <f t="shared" si="9"/>
        <v/>
      </c>
      <c r="AG138" s="478" t="str">
        <f t="shared" si="10"/>
        <v/>
      </c>
    </row>
    <row r="139" spans="1:33" ht="24.95" customHeight="1">
      <c r="A139" s="480">
        <v>124</v>
      </c>
      <c r="B139" s="987" t="str">
        <f>IF(基本情報入力シート!C176="","",基本情報入力シート!C176)</f>
        <v/>
      </c>
      <c r="C139" s="988"/>
      <c r="D139" s="988"/>
      <c r="E139" s="988"/>
      <c r="F139" s="988"/>
      <c r="G139" s="988"/>
      <c r="H139" s="988"/>
      <c r="I139" s="989"/>
      <c r="J139" s="481" t="str">
        <f>IF(基本情報入力シート!M176="","",基本情報入力シート!M176)</f>
        <v/>
      </c>
      <c r="K139" s="482" t="str">
        <f>IF(基本情報入力シート!R176="","",基本情報入力シート!R176)</f>
        <v/>
      </c>
      <c r="L139" s="482" t="str">
        <f>IF(基本情報入力シート!W176="","",基本情報入力シート!W176)</f>
        <v/>
      </c>
      <c r="M139" s="483" t="str">
        <f>IF(基本情報入力シート!X176="","",基本情報入力シート!X176)</f>
        <v/>
      </c>
      <c r="N139" s="484" t="str">
        <f>IF(基本情報入力シート!Y176="","",基本情報入力シート!Y176)</f>
        <v/>
      </c>
      <c r="O139" s="118"/>
      <c r="P139" s="119"/>
      <c r="Q139" s="120"/>
      <c r="R139" s="121"/>
      <c r="S139" s="112"/>
      <c r="T139" s="476" t="str">
        <f>IFERROR(S139*VLOOKUP(AE139,【参考】数式用3!$AD$3:$BA$14,MATCH(N139,【参考】数式用3!$AD$2:$BA$2,0)),"")</f>
        <v/>
      </c>
      <c r="U139" s="122"/>
      <c r="V139" s="113"/>
      <c r="W139" s="147"/>
      <c r="X139" s="990" t="str">
        <f>IFERROR(V139*VLOOKUP(AF139,【参考】数式用3!$AD$15:$BA$23,MATCH(N139,【参考】数式用3!$AD$2:$BA$2,0)),"")</f>
        <v/>
      </c>
      <c r="Y139" s="991"/>
      <c r="Z139" s="123"/>
      <c r="AA139" s="114"/>
      <c r="AB139" s="485" t="str">
        <f>IFERROR(AA139*VLOOKUP(AG139,【参考】数式用3!$AD$24:$BA$27,MATCH(N139,【参考】数式用3!$AD$2:$BA$2,0)),"")</f>
        <v/>
      </c>
      <c r="AC139" s="130"/>
      <c r="AD139" s="477" t="str">
        <f t="shared" si="7"/>
        <v/>
      </c>
      <c r="AE139" s="478" t="str">
        <f t="shared" si="8"/>
        <v/>
      </c>
      <c r="AF139" s="478" t="str">
        <f t="shared" si="9"/>
        <v/>
      </c>
      <c r="AG139" s="478" t="str">
        <f t="shared" si="10"/>
        <v/>
      </c>
    </row>
    <row r="140" spans="1:33" ht="24.95" customHeight="1">
      <c r="A140" s="480">
        <v>125</v>
      </c>
      <c r="B140" s="987" t="str">
        <f>IF(基本情報入力シート!C177="","",基本情報入力シート!C177)</f>
        <v/>
      </c>
      <c r="C140" s="988"/>
      <c r="D140" s="988"/>
      <c r="E140" s="988"/>
      <c r="F140" s="988"/>
      <c r="G140" s="988"/>
      <c r="H140" s="988"/>
      <c r="I140" s="989"/>
      <c r="J140" s="481" t="str">
        <f>IF(基本情報入力シート!M177="","",基本情報入力シート!M177)</f>
        <v/>
      </c>
      <c r="K140" s="482" t="str">
        <f>IF(基本情報入力シート!R177="","",基本情報入力シート!R177)</f>
        <v/>
      </c>
      <c r="L140" s="482" t="str">
        <f>IF(基本情報入力シート!W177="","",基本情報入力シート!W177)</f>
        <v/>
      </c>
      <c r="M140" s="483" t="str">
        <f>IF(基本情報入力シート!X177="","",基本情報入力シート!X177)</f>
        <v/>
      </c>
      <c r="N140" s="484" t="str">
        <f>IF(基本情報入力シート!Y177="","",基本情報入力シート!Y177)</f>
        <v/>
      </c>
      <c r="O140" s="118"/>
      <c r="P140" s="119"/>
      <c r="Q140" s="120"/>
      <c r="R140" s="121"/>
      <c r="S140" s="112"/>
      <c r="T140" s="476" t="str">
        <f>IFERROR(S140*VLOOKUP(AE140,【参考】数式用3!$AD$3:$BA$14,MATCH(N140,【参考】数式用3!$AD$2:$BA$2,0)),"")</f>
        <v/>
      </c>
      <c r="U140" s="122"/>
      <c r="V140" s="113"/>
      <c r="W140" s="147"/>
      <c r="X140" s="990" t="str">
        <f>IFERROR(V140*VLOOKUP(AF140,【参考】数式用3!$AD$15:$BA$23,MATCH(N140,【参考】数式用3!$AD$2:$BA$2,0)),"")</f>
        <v/>
      </c>
      <c r="Y140" s="991"/>
      <c r="Z140" s="123"/>
      <c r="AA140" s="114"/>
      <c r="AB140" s="485" t="str">
        <f>IFERROR(AA140*VLOOKUP(AG140,【参考】数式用3!$AD$24:$BA$27,MATCH(N140,【参考】数式用3!$AD$2:$BA$2,0)),"")</f>
        <v/>
      </c>
      <c r="AC140" s="130"/>
      <c r="AD140" s="477" t="str">
        <f t="shared" si="7"/>
        <v/>
      </c>
      <c r="AE140" s="478" t="str">
        <f t="shared" si="8"/>
        <v/>
      </c>
      <c r="AF140" s="478" t="str">
        <f t="shared" si="9"/>
        <v/>
      </c>
      <c r="AG140" s="478" t="str">
        <f t="shared" si="10"/>
        <v/>
      </c>
    </row>
    <row r="141" spans="1:33" ht="24.95" customHeight="1">
      <c r="A141" s="480">
        <v>126</v>
      </c>
      <c r="B141" s="987" t="str">
        <f>IF(基本情報入力シート!C178="","",基本情報入力シート!C178)</f>
        <v/>
      </c>
      <c r="C141" s="988"/>
      <c r="D141" s="988"/>
      <c r="E141" s="988"/>
      <c r="F141" s="988"/>
      <c r="G141" s="988"/>
      <c r="H141" s="988"/>
      <c r="I141" s="989"/>
      <c r="J141" s="481" t="str">
        <f>IF(基本情報入力シート!M178="","",基本情報入力シート!M178)</f>
        <v/>
      </c>
      <c r="K141" s="482" t="str">
        <f>IF(基本情報入力シート!R178="","",基本情報入力シート!R178)</f>
        <v/>
      </c>
      <c r="L141" s="482" t="str">
        <f>IF(基本情報入力シート!W178="","",基本情報入力シート!W178)</f>
        <v/>
      </c>
      <c r="M141" s="483" t="str">
        <f>IF(基本情報入力シート!X178="","",基本情報入力シート!X178)</f>
        <v/>
      </c>
      <c r="N141" s="484" t="str">
        <f>IF(基本情報入力シート!Y178="","",基本情報入力シート!Y178)</f>
        <v/>
      </c>
      <c r="O141" s="118"/>
      <c r="P141" s="119"/>
      <c r="Q141" s="120"/>
      <c r="R141" s="121"/>
      <c r="S141" s="112"/>
      <c r="T141" s="476" t="str">
        <f>IFERROR(S141*VLOOKUP(AE141,【参考】数式用3!$AD$3:$BA$14,MATCH(N141,【参考】数式用3!$AD$2:$BA$2,0)),"")</f>
        <v/>
      </c>
      <c r="U141" s="122"/>
      <c r="V141" s="113"/>
      <c r="W141" s="147"/>
      <c r="X141" s="990" t="str">
        <f>IFERROR(V141*VLOOKUP(AF141,【参考】数式用3!$AD$15:$BA$23,MATCH(N141,【参考】数式用3!$AD$2:$BA$2,0)),"")</f>
        <v/>
      </c>
      <c r="Y141" s="991"/>
      <c r="Z141" s="123"/>
      <c r="AA141" s="114"/>
      <c r="AB141" s="485" t="str">
        <f>IFERROR(AA141*VLOOKUP(AG141,【参考】数式用3!$AD$24:$BA$27,MATCH(N141,【参考】数式用3!$AD$2:$BA$2,0)),"")</f>
        <v/>
      </c>
      <c r="AC141" s="130"/>
      <c r="AD141" s="477" t="str">
        <f t="shared" si="7"/>
        <v/>
      </c>
      <c r="AE141" s="478" t="str">
        <f t="shared" si="8"/>
        <v/>
      </c>
      <c r="AF141" s="478" t="str">
        <f t="shared" si="9"/>
        <v/>
      </c>
      <c r="AG141" s="478" t="str">
        <f t="shared" si="10"/>
        <v/>
      </c>
    </row>
    <row r="142" spans="1:33" ht="24.95" customHeight="1">
      <c r="A142" s="480">
        <v>127</v>
      </c>
      <c r="B142" s="987" t="str">
        <f>IF(基本情報入力シート!C179="","",基本情報入力シート!C179)</f>
        <v/>
      </c>
      <c r="C142" s="988"/>
      <c r="D142" s="988"/>
      <c r="E142" s="988"/>
      <c r="F142" s="988"/>
      <c r="G142" s="988"/>
      <c r="H142" s="988"/>
      <c r="I142" s="989"/>
      <c r="J142" s="481" t="str">
        <f>IF(基本情報入力シート!M179="","",基本情報入力シート!M179)</f>
        <v/>
      </c>
      <c r="K142" s="482" t="str">
        <f>IF(基本情報入力シート!R179="","",基本情報入力シート!R179)</f>
        <v/>
      </c>
      <c r="L142" s="482" t="str">
        <f>IF(基本情報入力シート!W179="","",基本情報入力シート!W179)</f>
        <v/>
      </c>
      <c r="M142" s="483" t="str">
        <f>IF(基本情報入力シート!X179="","",基本情報入力シート!X179)</f>
        <v/>
      </c>
      <c r="N142" s="484" t="str">
        <f>IF(基本情報入力シート!Y179="","",基本情報入力シート!Y179)</f>
        <v/>
      </c>
      <c r="O142" s="118"/>
      <c r="P142" s="119"/>
      <c r="Q142" s="120"/>
      <c r="R142" s="121"/>
      <c r="S142" s="112"/>
      <c r="T142" s="476" t="str">
        <f>IFERROR(S142*VLOOKUP(AE142,【参考】数式用3!$AD$3:$BA$14,MATCH(N142,【参考】数式用3!$AD$2:$BA$2,0)),"")</f>
        <v/>
      </c>
      <c r="U142" s="122"/>
      <c r="V142" s="113"/>
      <c r="W142" s="147"/>
      <c r="X142" s="990" t="str">
        <f>IFERROR(V142*VLOOKUP(AF142,【参考】数式用3!$AD$15:$BA$23,MATCH(N142,【参考】数式用3!$AD$2:$BA$2,0)),"")</f>
        <v/>
      </c>
      <c r="Y142" s="991"/>
      <c r="Z142" s="123"/>
      <c r="AA142" s="114"/>
      <c r="AB142" s="485" t="str">
        <f>IFERROR(AA142*VLOOKUP(AG142,【参考】数式用3!$AD$24:$BA$27,MATCH(N142,【参考】数式用3!$AD$2:$BA$2,0)),"")</f>
        <v/>
      </c>
      <c r="AC142" s="130"/>
      <c r="AD142" s="477" t="str">
        <f t="shared" si="7"/>
        <v/>
      </c>
      <c r="AE142" s="478" t="str">
        <f t="shared" si="8"/>
        <v/>
      </c>
      <c r="AF142" s="478" t="str">
        <f t="shared" si="9"/>
        <v/>
      </c>
      <c r="AG142" s="478" t="str">
        <f t="shared" si="10"/>
        <v/>
      </c>
    </row>
    <row r="143" spans="1:33" ht="24.95" customHeight="1">
      <c r="A143" s="480">
        <v>128</v>
      </c>
      <c r="B143" s="987" t="str">
        <f>IF(基本情報入力シート!C180="","",基本情報入力シート!C180)</f>
        <v/>
      </c>
      <c r="C143" s="988"/>
      <c r="D143" s="988"/>
      <c r="E143" s="988"/>
      <c r="F143" s="988"/>
      <c r="G143" s="988"/>
      <c r="H143" s="988"/>
      <c r="I143" s="989"/>
      <c r="J143" s="481" t="str">
        <f>IF(基本情報入力シート!M180="","",基本情報入力シート!M180)</f>
        <v/>
      </c>
      <c r="K143" s="482" t="str">
        <f>IF(基本情報入力シート!R180="","",基本情報入力シート!R180)</f>
        <v/>
      </c>
      <c r="L143" s="482" t="str">
        <f>IF(基本情報入力シート!W180="","",基本情報入力シート!W180)</f>
        <v/>
      </c>
      <c r="M143" s="483" t="str">
        <f>IF(基本情報入力シート!X180="","",基本情報入力シート!X180)</f>
        <v/>
      </c>
      <c r="N143" s="484" t="str">
        <f>IF(基本情報入力シート!Y180="","",基本情報入力シート!Y180)</f>
        <v/>
      </c>
      <c r="O143" s="118"/>
      <c r="P143" s="119"/>
      <c r="Q143" s="120"/>
      <c r="R143" s="121"/>
      <c r="S143" s="112"/>
      <c r="T143" s="476" t="str">
        <f>IFERROR(S143*VLOOKUP(AE143,【参考】数式用3!$AD$3:$BA$14,MATCH(N143,【参考】数式用3!$AD$2:$BA$2,0)),"")</f>
        <v/>
      </c>
      <c r="U143" s="122"/>
      <c r="V143" s="113"/>
      <c r="W143" s="147"/>
      <c r="X143" s="990" t="str">
        <f>IFERROR(V143*VLOOKUP(AF143,【参考】数式用3!$AD$15:$BA$23,MATCH(N143,【参考】数式用3!$AD$2:$BA$2,0)),"")</f>
        <v/>
      </c>
      <c r="Y143" s="991"/>
      <c r="Z143" s="123"/>
      <c r="AA143" s="114"/>
      <c r="AB143" s="485" t="str">
        <f>IFERROR(AA143*VLOOKUP(AG143,【参考】数式用3!$AD$24:$BA$27,MATCH(N143,【参考】数式用3!$AD$2:$BA$2,0)),"")</f>
        <v/>
      </c>
      <c r="AC143" s="130"/>
      <c r="AD143" s="477" t="str">
        <f t="shared" si="7"/>
        <v/>
      </c>
      <c r="AE143" s="478" t="str">
        <f t="shared" si="8"/>
        <v/>
      </c>
      <c r="AF143" s="478" t="str">
        <f t="shared" si="9"/>
        <v/>
      </c>
      <c r="AG143" s="478" t="str">
        <f t="shared" si="10"/>
        <v/>
      </c>
    </row>
    <row r="144" spans="1:33" ht="24.95" customHeight="1">
      <c r="A144" s="480">
        <v>129</v>
      </c>
      <c r="B144" s="987" t="str">
        <f>IF(基本情報入力シート!C181="","",基本情報入力シート!C181)</f>
        <v/>
      </c>
      <c r="C144" s="988"/>
      <c r="D144" s="988"/>
      <c r="E144" s="988"/>
      <c r="F144" s="988"/>
      <c r="G144" s="988"/>
      <c r="H144" s="988"/>
      <c r="I144" s="989"/>
      <c r="J144" s="481" t="str">
        <f>IF(基本情報入力シート!M181="","",基本情報入力シート!M181)</f>
        <v/>
      </c>
      <c r="K144" s="482" t="str">
        <f>IF(基本情報入力シート!R181="","",基本情報入力シート!R181)</f>
        <v/>
      </c>
      <c r="L144" s="482" t="str">
        <f>IF(基本情報入力シート!W181="","",基本情報入力シート!W181)</f>
        <v/>
      </c>
      <c r="M144" s="483" t="str">
        <f>IF(基本情報入力シート!X181="","",基本情報入力シート!X181)</f>
        <v/>
      </c>
      <c r="N144" s="484" t="str">
        <f>IF(基本情報入力シート!Y181="","",基本情報入力シート!Y181)</f>
        <v/>
      </c>
      <c r="O144" s="118"/>
      <c r="P144" s="119"/>
      <c r="Q144" s="120"/>
      <c r="R144" s="121"/>
      <c r="S144" s="112"/>
      <c r="T144" s="476" t="str">
        <f>IFERROR(S144*VLOOKUP(AE144,【参考】数式用3!$AD$3:$BA$14,MATCH(N144,【参考】数式用3!$AD$2:$BA$2,0)),"")</f>
        <v/>
      </c>
      <c r="U144" s="122"/>
      <c r="V144" s="113"/>
      <c r="W144" s="147"/>
      <c r="X144" s="990" t="str">
        <f>IFERROR(V144*VLOOKUP(AF144,【参考】数式用3!$AD$15:$BA$23,MATCH(N144,【参考】数式用3!$AD$2:$BA$2,0)),"")</f>
        <v/>
      </c>
      <c r="Y144" s="991"/>
      <c r="Z144" s="123"/>
      <c r="AA144" s="114"/>
      <c r="AB144" s="485" t="str">
        <f>IFERROR(AA144*VLOOKUP(AG144,【参考】数式用3!$AD$24:$BA$27,MATCH(N144,【参考】数式用3!$AD$2:$BA$2,0)),"")</f>
        <v/>
      </c>
      <c r="AC144" s="130"/>
      <c r="AD144" s="477" t="str">
        <f t="shared" si="7"/>
        <v/>
      </c>
      <c r="AE144" s="478" t="str">
        <f t="shared" si="8"/>
        <v/>
      </c>
      <c r="AF144" s="478" t="str">
        <f t="shared" si="9"/>
        <v/>
      </c>
      <c r="AG144" s="478" t="str">
        <f t="shared" si="10"/>
        <v/>
      </c>
    </row>
    <row r="145" spans="1:33" ht="24.95" customHeight="1">
      <c r="A145" s="480">
        <v>130</v>
      </c>
      <c r="B145" s="987" t="str">
        <f>IF(基本情報入力シート!C182="","",基本情報入力シート!C182)</f>
        <v/>
      </c>
      <c r="C145" s="988"/>
      <c r="D145" s="988"/>
      <c r="E145" s="988"/>
      <c r="F145" s="988"/>
      <c r="G145" s="988"/>
      <c r="H145" s="988"/>
      <c r="I145" s="989"/>
      <c r="J145" s="481" t="str">
        <f>IF(基本情報入力シート!M182="","",基本情報入力シート!M182)</f>
        <v/>
      </c>
      <c r="K145" s="482" t="str">
        <f>IF(基本情報入力シート!R182="","",基本情報入力シート!R182)</f>
        <v/>
      </c>
      <c r="L145" s="482" t="str">
        <f>IF(基本情報入力シート!W182="","",基本情報入力シート!W182)</f>
        <v/>
      </c>
      <c r="M145" s="483" t="str">
        <f>IF(基本情報入力シート!X182="","",基本情報入力シート!X182)</f>
        <v/>
      </c>
      <c r="N145" s="484" t="str">
        <f>IF(基本情報入力シート!Y182="","",基本情報入力シート!Y182)</f>
        <v/>
      </c>
      <c r="O145" s="118"/>
      <c r="P145" s="119"/>
      <c r="Q145" s="120"/>
      <c r="R145" s="121"/>
      <c r="S145" s="112"/>
      <c r="T145" s="476" t="str">
        <f>IFERROR(S145*VLOOKUP(AE145,【参考】数式用3!$AD$3:$BA$14,MATCH(N145,【参考】数式用3!$AD$2:$BA$2,0)),"")</f>
        <v/>
      </c>
      <c r="U145" s="122"/>
      <c r="V145" s="113"/>
      <c r="W145" s="147"/>
      <c r="X145" s="990" t="str">
        <f>IFERROR(V145*VLOOKUP(AF145,【参考】数式用3!$AD$15:$BA$23,MATCH(N145,【参考】数式用3!$AD$2:$BA$2,0)),"")</f>
        <v/>
      </c>
      <c r="Y145" s="991"/>
      <c r="Z145" s="123"/>
      <c r="AA145" s="114"/>
      <c r="AB145" s="485" t="str">
        <f>IFERROR(AA145*VLOOKUP(AG145,【参考】数式用3!$AD$24:$BA$27,MATCH(N145,【参考】数式用3!$AD$2:$BA$2,0)),"")</f>
        <v/>
      </c>
      <c r="AC145" s="130"/>
      <c r="AD145" s="477" t="str">
        <f t="shared" ref="AD145:AD208" si="11">IF(OR(U145="特定加算Ⅰ",U145="特定加算Ⅱ"),IF(OR(AND(N145&lt;&gt;"訪問型サービス（総合事業）",N145&lt;&gt;"通所型サービス（総合事業）",N145&lt;&gt;"（介護予防）短期入所生活介護",N145&lt;&gt;"（介護予防）短期入所療養介護（老健）",N145&lt;&gt;"（介護予防）短期入所療養介護 （病院等（老健以外）)",N145&lt;&gt;"（介護予防）短期入所療養介護（医療院）"),W145&lt;&gt;""),1,""),"")</f>
        <v/>
      </c>
      <c r="AE145" s="478" t="str">
        <f t="shared" si="8"/>
        <v/>
      </c>
      <c r="AF145" s="478" t="str">
        <f t="shared" si="9"/>
        <v/>
      </c>
      <c r="AG145" s="478" t="str">
        <f t="shared" si="10"/>
        <v/>
      </c>
    </row>
    <row r="146" spans="1:33" ht="24.95" customHeight="1">
      <c r="A146" s="480">
        <v>131</v>
      </c>
      <c r="B146" s="987" t="str">
        <f>IF(基本情報入力シート!C183="","",基本情報入力シート!C183)</f>
        <v/>
      </c>
      <c r="C146" s="988"/>
      <c r="D146" s="988"/>
      <c r="E146" s="988"/>
      <c r="F146" s="988"/>
      <c r="G146" s="988"/>
      <c r="H146" s="988"/>
      <c r="I146" s="989"/>
      <c r="J146" s="481" t="str">
        <f>IF(基本情報入力シート!M183="","",基本情報入力シート!M183)</f>
        <v/>
      </c>
      <c r="K146" s="482" t="str">
        <f>IF(基本情報入力シート!R183="","",基本情報入力シート!R183)</f>
        <v/>
      </c>
      <c r="L146" s="482" t="str">
        <f>IF(基本情報入力シート!W183="","",基本情報入力シート!W183)</f>
        <v/>
      </c>
      <c r="M146" s="483" t="str">
        <f>IF(基本情報入力シート!X183="","",基本情報入力シート!X183)</f>
        <v/>
      </c>
      <c r="N146" s="484" t="str">
        <f>IF(基本情報入力シート!Y183="","",基本情報入力シート!Y183)</f>
        <v/>
      </c>
      <c r="O146" s="118"/>
      <c r="P146" s="119"/>
      <c r="Q146" s="120"/>
      <c r="R146" s="121"/>
      <c r="S146" s="112"/>
      <c r="T146" s="476" t="str">
        <f>IFERROR(S146*VLOOKUP(AE146,【参考】数式用3!$AD$3:$BA$14,MATCH(N146,【参考】数式用3!$AD$2:$BA$2,0)),"")</f>
        <v/>
      </c>
      <c r="U146" s="122"/>
      <c r="V146" s="113"/>
      <c r="W146" s="147"/>
      <c r="X146" s="990" t="str">
        <f>IFERROR(V146*VLOOKUP(AF146,【参考】数式用3!$AD$15:$BA$23,MATCH(N146,【参考】数式用3!$AD$2:$BA$2,0)),"")</f>
        <v/>
      </c>
      <c r="Y146" s="991"/>
      <c r="Z146" s="123"/>
      <c r="AA146" s="114"/>
      <c r="AB146" s="485" t="str">
        <f>IFERROR(AA146*VLOOKUP(AG146,【参考】数式用3!$AD$24:$BA$27,MATCH(N146,【参考】数式用3!$AD$2:$BA$2,0)),"")</f>
        <v/>
      </c>
      <c r="AC146" s="130"/>
      <c r="AD146" s="477" t="str">
        <f t="shared" si="11"/>
        <v/>
      </c>
      <c r="AE146" s="478" t="str">
        <f t="shared" si="8"/>
        <v/>
      </c>
      <c r="AF146" s="478" t="str">
        <f t="shared" si="9"/>
        <v/>
      </c>
      <c r="AG146" s="478" t="str">
        <f t="shared" si="10"/>
        <v/>
      </c>
    </row>
    <row r="147" spans="1:33" ht="24.95" customHeight="1">
      <c r="A147" s="480">
        <v>132</v>
      </c>
      <c r="B147" s="987" t="str">
        <f>IF(基本情報入力シート!C184="","",基本情報入力シート!C184)</f>
        <v/>
      </c>
      <c r="C147" s="988"/>
      <c r="D147" s="988"/>
      <c r="E147" s="988"/>
      <c r="F147" s="988"/>
      <c r="G147" s="988"/>
      <c r="H147" s="988"/>
      <c r="I147" s="989"/>
      <c r="J147" s="481" t="str">
        <f>IF(基本情報入力シート!M184="","",基本情報入力シート!M184)</f>
        <v/>
      </c>
      <c r="K147" s="482" t="str">
        <f>IF(基本情報入力シート!R184="","",基本情報入力シート!R184)</f>
        <v/>
      </c>
      <c r="L147" s="482" t="str">
        <f>IF(基本情報入力シート!W184="","",基本情報入力シート!W184)</f>
        <v/>
      </c>
      <c r="M147" s="483" t="str">
        <f>IF(基本情報入力シート!X184="","",基本情報入力シート!X184)</f>
        <v/>
      </c>
      <c r="N147" s="484" t="str">
        <f>IF(基本情報入力シート!Y184="","",基本情報入力シート!Y184)</f>
        <v/>
      </c>
      <c r="O147" s="118"/>
      <c r="P147" s="119"/>
      <c r="Q147" s="120"/>
      <c r="R147" s="121"/>
      <c r="S147" s="112"/>
      <c r="T147" s="476" t="str">
        <f>IFERROR(S147*VLOOKUP(AE147,【参考】数式用3!$AD$3:$BA$14,MATCH(N147,【参考】数式用3!$AD$2:$BA$2,0)),"")</f>
        <v/>
      </c>
      <c r="U147" s="122"/>
      <c r="V147" s="113"/>
      <c r="W147" s="147"/>
      <c r="X147" s="990" t="str">
        <f>IFERROR(V147*VLOOKUP(AF147,【参考】数式用3!$AD$15:$BA$23,MATCH(N147,【参考】数式用3!$AD$2:$BA$2,0)),"")</f>
        <v/>
      </c>
      <c r="Y147" s="991"/>
      <c r="Z147" s="123"/>
      <c r="AA147" s="114"/>
      <c r="AB147" s="485" t="str">
        <f>IFERROR(AA147*VLOOKUP(AG147,【参考】数式用3!$AD$24:$BA$27,MATCH(N147,【参考】数式用3!$AD$2:$BA$2,0)),"")</f>
        <v/>
      </c>
      <c r="AC147" s="130"/>
      <c r="AD147" s="477" t="str">
        <f t="shared" si="11"/>
        <v/>
      </c>
      <c r="AE147" s="478" t="str">
        <f t="shared" si="8"/>
        <v/>
      </c>
      <c r="AF147" s="478" t="str">
        <f t="shared" si="9"/>
        <v/>
      </c>
      <c r="AG147" s="478" t="str">
        <f t="shared" si="10"/>
        <v/>
      </c>
    </row>
    <row r="148" spans="1:33" ht="24.95" customHeight="1">
      <c r="A148" s="480">
        <v>133</v>
      </c>
      <c r="B148" s="987" t="str">
        <f>IF(基本情報入力シート!C185="","",基本情報入力シート!C185)</f>
        <v/>
      </c>
      <c r="C148" s="988"/>
      <c r="D148" s="988"/>
      <c r="E148" s="988"/>
      <c r="F148" s="988"/>
      <c r="G148" s="988"/>
      <c r="H148" s="988"/>
      <c r="I148" s="989"/>
      <c r="J148" s="481" t="str">
        <f>IF(基本情報入力シート!M185="","",基本情報入力シート!M185)</f>
        <v/>
      </c>
      <c r="K148" s="482" t="str">
        <f>IF(基本情報入力シート!R185="","",基本情報入力シート!R185)</f>
        <v/>
      </c>
      <c r="L148" s="482" t="str">
        <f>IF(基本情報入力シート!W185="","",基本情報入力シート!W185)</f>
        <v/>
      </c>
      <c r="M148" s="483" t="str">
        <f>IF(基本情報入力シート!X185="","",基本情報入力シート!X185)</f>
        <v/>
      </c>
      <c r="N148" s="484" t="str">
        <f>IF(基本情報入力シート!Y185="","",基本情報入力シート!Y185)</f>
        <v/>
      </c>
      <c r="O148" s="118"/>
      <c r="P148" s="119"/>
      <c r="Q148" s="120"/>
      <c r="R148" s="121"/>
      <c r="S148" s="112"/>
      <c r="T148" s="476" t="str">
        <f>IFERROR(S148*VLOOKUP(AE148,【参考】数式用3!$AD$3:$BA$14,MATCH(N148,【参考】数式用3!$AD$2:$BA$2,0)),"")</f>
        <v/>
      </c>
      <c r="U148" s="122"/>
      <c r="V148" s="113"/>
      <c r="W148" s="147"/>
      <c r="X148" s="990" t="str">
        <f>IFERROR(V148*VLOOKUP(AF148,【参考】数式用3!$AD$15:$BA$23,MATCH(N148,【参考】数式用3!$AD$2:$BA$2,0)),"")</f>
        <v/>
      </c>
      <c r="Y148" s="991"/>
      <c r="Z148" s="123"/>
      <c r="AA148" s="114"/>
      <c r="AB148" s="485" t="str">
        <f>IFERROR(AA148*VLOOKUP(AG148,【参考】数式用3!$AD$24:$BA$27,MATCH(N148,【参考】数式用3!$AD$2:$BA$2,0)),"")</f>
        <v/>
      </c>
      <c r="AC148" s="130"/>
      <c r="AD148" s="477" t="str">
        <f t="shared" si="11"/>
        <v/>
      </c>
      <c r="AE148" s="478" t="str">
        <f t="shared" si="8"/>
        <v/>
      </c>
      <c r="AF148" s="478" t="str">
        <f t="shared" si="9"/>
        <v/>
      </c>
      <c r="AG148" s="478" t="str">
        <f t="shared" si="10"/>
        <v/>
      </c>
    </row>
    <row r="149" spans="1:33" ht="24.95" customHeight="1">
      <c r="A149" s="480">
        <v>134</v>
      </c>
      <c r="B149" s="987" t="str">
        <f>IF(基本情報入力シート!C186="","",基本情報入力シート!C186)</f>
        <v/>
      </c>
      <c r="C149" s="988"/>
      <c r="D149" s="988"/>
      <c r="E149" s="988"/>
      <c r="F149" s="988"/>
      <c r="G149" s="988"/>
      <c r="H149" s="988"/>
      <c r="I149" s="989"/>
      <c r="J149" s="481" t="str">
        <f>IF(基本情報入力シート!M186="","",基本情報入力シート!M186)</f>
        <v/>
      </c>
      <c r="K149" s="482" t="str">
        <f>IF(基本情報入力シート!R186="","",基本情報入力シート!R186)</f>
        <v/>
      </c>
      <c r="L149" s="482" t="str">
        <f>IF(基本情報入力シート!W186="","",基本情報入力シート!W186)</f>
        <v/>
      </c>
      <c r="M149" s="483" t="str">
        <f>IF(基本情報入力シート!X186="","",基本情報入力シート!X186)</f>
        <v/>
      </c>
      <c r="N149" s="484" t="str">
        <f>IF(基本情報入力シート!Y186="","",基本情報入力シート!Y186)</f>
        <v/>
      </c>
      <c r="O149" s="118"/>
      <c r="P149" s="119"/>
      <c r="Q149" s="120"/>
      <c r="R149" s="121"/>
      <c r="S149" s="112"/>
      <c r="T149" s="476" t="str">
        <f>IFERROR(S149*VLOOKUP(AE149,【参考】数式用3!$AD$3:$BA$14,MATCH(N149,【参考】数式用3!$AD$2:$BA$2,0)),"")</f>
        <v/>
      </c>
      <c r="U149" s="122"/>
      <c r="V149" s="113"/>
      <c r="W149" s="147"/>
      <c r="X149" s="990" t="str">
        <f>IFERROR(V149*VLOOKUP(AF149,【参考】数式用3!$AD$15:$BA$23,MATCH(N149,【参考】数式用3!$AD$2:$BA$2,0)),"")</f>
        <v/>
      </c>
      <c r="Y149" s="991"/>
      <c r="Z149" s="123"/>
      <c r="AA149" s="114"/>
      <c r="AB149" s="485" t="str">
        <f>IFERROR(AA149*VLOOKUP(AG149,【参考】数式用3!$AD$24:$BA$27,MATCH(N149,【参考】数式用3!$AD$2:$BA$2,0)),"")</f>
        <v/>
      </c>
      <c r="AC149" s="130"/>
      <c r="AD149" s="477" t="str">
        <f t="shared" si="11"/>
        <v/>
      </c>
      <c r="AE149" s="478" t="str">
        <f t="shared" si="8"/>
        <v/>
      </c>
      <c r="AF149" s="478" t="str">
        <f t="shared" si="9"/>
        <v/>
      </c>
      <c r="AG149" s="478" t="str">
        <f t="shared" si="10"/>
        <v/>
      </c>
    </row>
    <row r="150" spans="1:33" ht="24.95" customHeight="1">
      <c r="A150" s="480">
        <v>135</v>
      </c>
      <c r="B150" s="987" t="str">
        <f>IF(基本情報入力シート!C187="","",基本情報入力シート!C187)</f>
        <v/>
      </c>
      <c r="C150" s="988"/>
      <c r="D150" s="988"/>
      <c r="E150" s="988"/>
      <c r="F150" s="988"/>
      <c r="G150" s="988"/>
      <c r="H150" s="988"/>
      <c r="I150" s="989"/>
      <c r="J150" s="481" t="str">
        <f>IF(基本情報入力シート!M187="","",基本情報入力シート!M187)</f>
        <v/>
      </c>
      <c r="K150" s="482" t="str">
        <f>IF(基本情報入力シート!R187="","",基本情報入力シート!R187)</f>
        <v/>
      </c>
      <c r="L150" s="482" t="str">
        <f>IF(基本情報入力シート!W187="","",基本情報入力シート!W187)</f>
        <v/>
      </c>
      <c r="M150" s="483" t="str">
        <f>IF(基本情報入力シート!X187="","",基本情報入力シート!X187)</f>
        <v/>
      </c>
      <c r="N150" s="484" t="str">
        <f>IF(基本情報入力シート!Y187="","",基本情報入力シート!Y187)</f>
        <v/>
      </c>
      <c r="O150" s="118"/>
      <c r="P150" s="119"/>
      <c r="Q150" s="120"/>
      <c r="R150" s="121"/>
      <c r="S150" s="112"/>
      <c r="T150" s="476" t="str">
        <f>IFERROR(S150*VLOOKUP(AE150,【参考】数式用3!$AD$3:$BA$14,MATCH(N150,【参考】数式用3!$AD$2:$BA$2,0)),"")</f>
        <v/>
      </c>
      <c r="U150" s="122"/>
      <c r="V150" s="113"/>
      <c r="W150" s="147"/>
      <c r="X150" s="990" t="str">
        <f>IFERROR(V150*VLOOKUP(AF150,【参考】数式用3!$AD$15:$BA$23,MATCH(N150,【参考】数式用3!$AD$2:$BA$2,0)),"")</f>
        <v/>
      </c>
      <c r="Y150" s="991"/>
      <c r="Z150" s="123"/>
      <c r="AA150" s="114"/>
      <c r="AB150" s="485" t="str">
        <f>IFERROR(AA150*VLOOKUP(AG150,【参考】数式用3!$AD$24:$BA$27,MATCH(N150,【参考】数式用3!$AD$2:$BA$2,0)),"")</f>
        <v/>
      </c>
      <c r="AC150" s="130"/>
      <c r="AD150" s="477" t="str">
        <f t="shared" si="11"/>
        <v/>
      </c>
      <c r="AE150" s="478" t="str">
        <f t="shared" si="8"/>
        <v/>
      </c>
      <c r="AF150" s="478" t="str">
        <f t="shared" si="9"/>
        <v/>
      </c>
      <c r="AG150" s="478" t="str">
        <f t="shared" si="10"/>
        <v/>
      </c>
    </row>
    <row r="151" spans="1:33" ht="24.95" customHeight="1">
      <c r="A151" s="480">
        <v>136</v>
      </c>
      <c r="B151" s="987" t="str">
        <f>IF(基本情報入力シート!C188="","",基本情報入力シート!C188)</f>
        <v/>
      </c>
      <c r="C151" s="988"/>
      <c r="D151" s="988"/>
      <c r="E151" s="988"/>
      <c r="F151" s="988"/>
      <c r="G151" s="988"/>
      <c r="H151" s="988"/>
      <c r="I151" s="989"/>
      <c r="J151" s="481" t="str">
        <f>IF(基本情報入力シート!M188="","",基本情報入力シート!M188)</f>
        <v/>
      </c>
      <c r="K151" s="482" t="str">
        <f>IF(基本情報入力シート!R188="","",基本情報入力シート!R188)</f>
        <v/>
      </c>
      <c r="L151" s="482" t="str">
        <f>IF(基本情報入力シート!W188="","",基本情報入力シート!W188)</f>
        <v/>
      </c>
      <c r="M151" s="483" t="str">
        <f>IF(基本情報入力シート!X188="","",基本情報入力シート!X188)</f>
        <v/>
      </c>
      <c r="N151" s="484" t="str">
        <f>IF(基本情報入力シート!Y188="","",基本情報入力シート!Y188)</f>
        <v/>
      </c>
      <c r="O151" s="118"/>
      <c r="P151" s="119"/>
      <c r="Q151" s="120"/>
      <c r="R151" s="121"/>
      <c r="S151" s="112"/>
      <c r="T151" s="476" t="str">
        <f>IFERROR(S151*VLOOKUP(AE151,【参考】数式用3!$AD$3:$BA$14,MATCH(N151,【参考】数式用3!$AD$2:$BA$2,0)),"")</f>
        <v/>
      </c>
      <c r="U151" s="122"/>
      <c r="V151" s="113"/>
      <c r="W151" s="147"/>
      <c r="X151" s="990" t="str">
        <f>IFERROR(V151*VLOOKUP(AF151,【参考】数式用3!$AD$15:$BA$23,MATCH(N151,【参考】数式用3!$AD$2:$BA$2,0)),"")</f>
        <v/>
      </c>
      <c r="Y151" s="991"/>
      <c r="Z151" s="123"/>
      <c r="AA151" s="114"/>
      <c r="AB151" s="485" t="str">
        <f>IFERROR(AA151*VLOOKUP(AG151,【参考】数式用3!$AD$24:$BA$27,MATCH(N151,【参考】数式用3!$AD$2:$BA$2,0)),"")</f>
        <v/>
      </c>
      <c r="AC151" s="130"/>
      <c r="AD151" s="477" t="str">
        <f t="shared" si="11"/>
        <v/>
      </c>
      <c r="AE151" s="478" t="str">
        <f t="shared" ref="AE151:AE214" si="12">IF(AND(O151="",R151=""),"",O151&amp;"から"&amp;R151)</f>
        <v/>
      </c>
      <c r="AF151" s="478" t="str">
        <f t="shared" ref="AF151:AF214" si="13">IF(AND(P151="",U151=""),"",P151&amp;"から"&amp;U151)</f>
        <v/>
      </c>
      <c r="AG151" s="478" t="str">
        <f t="shared" ref="AG151:AG214" si="14">IF(AND(Q151="",Z151=""),"",Q151&amp;"から"&amp;Z151)</f>
        <v/>
      </c>
    </row>
    <row r="152" spans="1:33" ht="24.95" customHeight="1">
      <c r="A152" s="480">
        <v>137</v>
      </c>
      <c r="B152" s="987" t="str">
        <f>IF(基本情報入力シート!C189="","",基本情報入力シート!C189)</f>
        <v/>
      </c>
      <c r="C152" s="988"/>
      <c r="D152" s="988"/>
      <c r="E152" s="988"/>
      <c r="F152" s="988"/>
      <c r="G152" s="988"/>
      <c r="H152" s="988"/>
      <c r="I152" s="989"/>
      <c r="J152" s="481" t="str">
        <f>IF(基本情報入力シート!M189="","",基本情報入力シート!M189)</f>
        <v/>
      </c>
      <c r="K152" s="482" t="str">
        <f>IF(基本情報入力シート!R189="","",基本情報入力シート!R189)</f>
        <v/>
      </c>
      <c r="L152" s="482" t="str">
        <f>IF(基本情報入力シート!W189="","",基本情報入力シート!W189)</f>
        <v/>
      </c>
      <c r="M152" s="483" t="str">
        <f>IF(基本情報入力シート!X189="","",基本情報入力シート!X189)</f>
        <v/>
      </c>
      <c r="N152" s="484" t="str">
        <f>IF(基本情報入力シート!Y189="","",基本情報入力シート!Y189)</f>
        <v/>
      </c>
      <c r="O152" s="118"/>
      <c r="P152" s="119"/>
      <c r="Q152" s="120"/>
      <c r="R152" s="121"/>
      <c r="S152" s="112"/>
      <c r="T152" s="476" t="str">
        <f>IFERROR(S152*VLOOKUP(AE152,【参考】数式用3!$AD$3:$BA$14,MATCH(N152,【参考】数式用3!$AD$2:$BA$2,0)),"")</f>
        <v/>
      </c>
      <c r="U152" s="122"/>
      <c r="V152" s="113"/>
      <c r="W152" s="147"/>
      <c r="X152" s="990" t="str">
        <f>IFERROR(V152*VLOOKUP(AF152,【参考】数式用3!$AD$15:$BA$23,MATCH(N152,【参考】数式用3!$AD$2:$BA$2,0)),"")</f>
        <v/>
      </c>
      <c r="Y152" s="991"/>
      <c r="Z152" s="123"/>
      <c r="AA152" s="114"/>
      <c r="AB152" s="485" t="str">
        <f>IFERROR(AA152*VLOOKUP(AG152,【参考】数式用3!$AD$24:$BA$27,MATCH(N152,【参考】数式用3!$AD$2:$BA$2,0)),"")</f>
        <v/>
      </c>
      <c r="AC152" s="130"/>
      <c r="AD152" s="477" t="str">
        <f t="shared" si="11"/>
        <v/>
      </c>
      <c r="AE152" s="478" t="str">
        <f t="shared" si="12"/>
        <v/>
      </c>
      <c r="AF152" s="478" t="str">
        <f t="shared" si="13"/>
        <v/>
      </c>
      <c r="AG152" s="478" t="str">
        <f t="shared" si="14"/>
        <v/>
      </c>
    </row>
    <row r="153" spans="1:33" ht="24.95" customHeight="1">
      <c r="A153" s="480">
        <v>138</v>
      </c>
      <c r="B153" s="987" t="str">
        <f>IF(基本情報入力シート!C190="","",基本情報入力シート!C190)</f>
        <v/>
      </c>
      <c r="C153" s="988"/>
      <c r="D153" s="988"/>
      <c r="E153" s="988"/>
      <c r="F153" s="988"/>
      <c r="G153" s="988"/>
      <c r="H153" s="988"/>
      <c r="I153" s="989"/>
      <c r="J153" s="481" t="str">
        <f>IF(基本情報入力シート!M190="","",基本情報入力シート!M190)</f>
        <v/>
      </c>
      <c r="K153" s="482" t="str">
        <f>IF(基本情報入力シート!R190="","",基本情報入力シート!R190)</f>
        <v/>
      </c>
      <c r="L153" s="482" t="str">
        <f>IF(基本情報入力シート!W190="","",基本情報入力シート!W190)</f>
        <v/>
      </c>
      <c r="M153" s="483" t="str">
        <f>IF(基本情報入力シート!X190="","",基本情報入力シート!X190)</f>
        <v/>
      </c>
      <c r="N153" s="484" t="str">
        <f>IF(基本情報入力シート!Y190="","",基本情報入力シート!Y190)</f>
        <v/>
      </c>
      <c r="O153" s="118"/>
      <c r="P153" s="119"/>
      <c r="Q153" s="120"/>
      <c r="R153" s="121"/>
      <c r="S153" s="112"/>
      <c r="T153" s="476" t="str">
        <f>IFERROR(S153*VLOOKUP(AE153,【参考】数式用3!$AD$3:$BA$14,MATCH(N153,【参考】数式用3!$AD$2:$BA$2,0)),"")</f>
        <v/>
      </c>
      <c r="U153" s="122"/>
      <c r="V153" s="113"/>
      <c r="W153" s="147"/>
      <c r="X153" s="990" t="str">
        <f>IFERROR(V153*VLOOKUP(AF153,【参考】数式用3!$AD$15:$BA$23,MATCH(N153,【参考】数式用3!$AD$2:$BA$2,0)),"")</f>
        <v/>
      </c>
      <c r="Y153" s="991"/>
      <c r="Z153" s="123"/>
      <c r="AA153" s="114"/>
      <c r="AB153" s="485" t="str">
        <f>IFERROR(AA153*VLOOKUP(AG153,【参考】数式用3!$AD$24:$BA$27,MATCH(N153,【参考】数式用3!$AD$2:$BA$2,0)),"")</f>
        <v/>
      </c>
      <c r="AC153" s="130"/>
      <c r="AD153" s="477" t="str">
        <f t="shared" si="11"/>
        <v/>
      </c>
      <c r="AE153" s="478" t="str">
        <f t="shared" si="12"/>
        <v/>
      </c>
      <c r="AF153" s="478" t="str">
        <f t="shared" si="13"/>
        <v/>
      </c>
      <c r="AG153" s="478" t="str">
        <f t="shared" si="14"/>
        <v/>
      </c>
    </row>
    <row r="154" spans="1:33" ht="24.95" customHeight="1">
      <c r="A154" s="480">
        <v>139</v>
      </c>
      <c r="B154" s="987" t="str">
        <f>IF(基本情報入力シート!C191="","",基本情報入力シート!C191)</f>
        <v/>
      </c>
      <c r="C154" s="988"/>
      <c r="D154" s="988"/>
      <c r="E154" s="988"/>
      <c r="F154" s="988"/>
      <c r="G154" s="988"/>
      <c r="H154" s="988"/>
      <c r="I154" s="989"/>
      <c r="J154" s="481" t="str">
        <f>IF(基本情報入力シート!M191="","",基本情報入力シート!M191)</f>
        <v/>
      </c>
      <c r="K154" s="482" t="str">
        <f>IF(基本情報入力シート!R191="","",基本情報入力シート!R191)</f>
        <v/>
      </c>
      <c r="L154" s="482" t="str">
        <f>IF(基本情報入力シート!W191="","",基本情報入力シート!W191)</f>
        <v/>
      </c>
      <c r="M154" s="483" t="str">
        <f>IF(基本情報入力シート!X191="","",基本情報入力シート!X191)</f>
        <v/>
      </c>
      <c r="N154" s="484" t="str">
        <f>IF(基本情報入力シート!Y191="","",基本情報入力シート!Y191)</f>
        <v/>
      </c>
      <c r="O154" s="118"/>
      <c r="P154" s="119"/>
      <c r="Q154" s="120"/>
      <c r="R154" s="121"/>
      <c r="S154" s="112"/>
      <c r="T154" s="476" t="str">
        <f>IFERROR(S154*VLOOKUP(AE154,【参考】数式用3!$AD$3:$BA$14,MATCH(N154,【参考】数式用3!$AD$2:$BA$2,0)),"")</f>
        <v/>
      </c>
      <c r="U154" s="122"/>
      <c r="V154" s="113"/>
      <c r="W154" s="147"/>
      <c r="X154" s="990" t="str">
        <f>IFERROR(V154*VLOOKUP(AF154,【参考】数式用3!$AD$15:$BA$23,MATCH(N154,【参考】数式用3!$AD$2:$BA$2,0)),"")</f>
        <v/>
      </c>
      <c r="Y154" s="991"/>
      <c r="Z154" s="123"/>
      <c r="AA154" s="114"/>
      <c r="AB154" s="485" t="str">
        <f>IFERROR(AA154*VLOOKUP(AG154,【参考】数式用3!$AD$24:$BA$27,MATCH(N154,【参考】数式用3!$AD$2:$BA$2,0)),"")</f>
        <v/>
      </c>
      <c r="AC154" s="130"/>
      <c r="AD154" s="477" t="str">
        <f t="shared" si="11"/>
        <v/>
      </c>
      <c r="AE154" s="478" t="str">
        <f t="shared" si="12"/>
        <v/>
      </c>
      <c r="AF154" s="478" t="str">
        <f t="shared" si="13"/>
        <v/>
      </c>
      <c r="AG154" s="478" t="str">
        <f t="shared" si="14"/>
        <v/>
      </c>
    </row>
    <row r="155" spans="1:33" ht="24.95" customHeight="1">
      <c r="A155" s="480">
        <v>140</v>
      </c>
      <c r="B155" s="987" t="str">
        <f>IF(基本情報入力シート!C192="","",基本情報入力シート!C192)</f>
        <v/>
      </c>
      <c r="C155" s="988"/>
      <c r="D155" s="988"/>
      <c r="E155" s="988"/>
      <c r="F155" s="988"/>
      <c r="G155" s="988"/>
      <c r="H155" s="988"/>
      <c r="I155" s="989"/>
      <c r="J155" s="481" t="str">
        <f>IF(基本情報入力シート!M192="","",基本情報入力シート!M192)</f>
        <v/>
      </c>
      <c r="K155" s="482" t="str">
        <f>IF(基本情報入力シート!R192="","",基本情報入力シート!R192)</f>
        <v/>
      </c>
      <c r="L155" s="482" t="str">
        <f>IF(基本情報入力シート!W192="","",基本情報入力シート!W192)</f>
        <v/>
      </c>
      <c r="M155" s="483" t="str">
        <f>IF(基本情報入力シート!X192="","",基本情報入力シート!X192)</f>
        <v/>
      </c>
      <c r="N155" s="484" t="str">
        <f>IF(基本情報入力シート!Y192="","",基本情報入力シート!Y192)</f>
        <v/>
      </c>
      <c r="O155" s="118"/>
      <c r="P155" s="119"/>
      <c r="Q155" s="120"/>
      <c r="R155" s="121"/>
      <c r="S155" s="112"/>
      <c r="T155" s="476" t="str">
        <f>IFERROR(S155*VLOOKUP(AE155,【参考】数式用3!$AD$3:$BA$14,MATCH(N155,【参考】数式用3!$AD$2:$BA$2,0)),"")</f>
        <v/>
      </c>
      <c r="U155" s="122"/>
      <c r="V155" s="113"/>
      <c r="W155" s="147"/>
      <c r="X155" s="990" t="str">
        <f>IFERROR(V155*VLOOKUP(AF155,【参考】数式用3!$AD$15:$BA$23,MATCH(N155,【参考】数式用3!$AD$2:$BA$2,0)),"")</f>
        <v/>
      </c>
      <c r="Y155" s="991"/>
      <c r="Z155" s="123"/>
      <c r="AA155" s="114"/>
      <c r="AB155" s="485" t="str">
        <f>IFERROR(AA155*VLOOKUP(AG155,【参考】数式用3!$AD$24:$BA$27,MATCH(N155,【参考】数式用3!$AD$2:$BA$2,0)),"")</f>
        <v/>
      </c>
      <c r="AC155" s="130"/>
      <c r="AD155" s="477" t="str">
        <f t="shared" si="11"/>
        <v/>
      </c>
      <c r="AE155" s="478" t="str">
        <f t="shared" si="12"/>
        <v/>
      </c>
      <c r="AF155" s="478" t="str">
        <f t="shared" si="13"/>
        <v/>
      </c>
      <c r="AG155" s="478" t="str">
        <f t="shared" si="14"/>
        <v/>
      </c>
    </row>
    <row r="156" spans="1:33" ht="24.95" customHeight="1">
      <c r="A156" s="480">
        <v>141</v>
      </c>
      <c r="B156" s="987" t="str">
        <f>IF(基本情報入力シート!C193="","",基本情報入力シート!C193)</f>
        <v/>
      </c>
      <c r="C156" s="988"/>
      <c r="D156" s="988"/>
      <c r="E156" s="988"/>
      <c r="F156" s="988"/>
      <c r="G156" s="988"/>
      <c r="H156" s="988"/>
      <c r="I156" s="989"/>
      <c r="J156" s="481" t="str">
        <f>IF(基本情報入力シート!M193="","",基本情報入力シート!M193)</f>
        <v/>
      </c>
      <c r="K156" s="482" t="str">
        <f>IF(基本情報入力シート!R193="","",基本情報入力シート!R193)</f>
        <v/>
      </c>
      <c r="L156" s="482" t="str">
        <f>IF(基本情報入力シート!W193="","",基本情報入力シート!W193)</f>
        <v/>
      </c>
      <c r="M156" s="483" t="str">
        <f>IF(基本情報入力シート!X193="","",基本情報入力シート!X193)</f>
        <v/>
      </c>
      <c r="N156" s="484" t="str">
        <f>IF(基本情報入力シート!Y193="","",基本情報入力シート!Y193)</f>
        <v/>
      </c>
      <c r="O156" s="118"/>
      <c r="P156" s="119"/>
      <c r="Q156" s="120"/>
      <c r="R156" s="121"/>
      <c r="S156" s="112"/>
      <c r="T156" s="476" t="str">
        <f>IFERROR(S156*VLOOKUP(AE156,【参考】数式用3!$AD$3:$BA$14,MATCH(N156,【参考】数式用3!$AD$2:$BA$2,0)),"")</f>
        <v/>
      </c>
      <c r="U156" s="122"/>
      <c r="V156" s="113"/>
      <c r="W156" s="147"/>
      <c r="X156" s="990" t="str">
        <f>IFERROR(V156*VLOOKUP(AF156,【参考】数式用3!$AD$15:$BA$23,MATCH(N156,【参考】数式用3!$AD$2:$BA$2,0)),"")</f>
        <v/>
      </c>
      <c r="Y156" s="991"/>
      <c r="Z156" s="123"/>
      <c r="AA156" s="114"/>
      <c r="AB156" s="485" t="str">
        <f>IFERROR(AA156*VLOOKUP(AG156,【参考】数式用3!$AD$24:$BA$27,MATCH(N156,【参考】数式用3!$AD$2:$BA$2,0)),"")</f>
        <v/>
      </c>
      <c r="AC156" s="130"/>
      <c r="AD156" s="477" t="str">
        <f t="shared" si="11"/>
        <v/>
      </c>
      <c r="AE156" s="478" t="str">
        <f t="shared" si="12"/>
        <v/>
      </c>
      <c r="AF156" s="478" t="str">
        <f t="shared" si="13"/>
        <v/>
      </c>
      <c r="AG156" s="478" t="str">
        <f t="shared" si="14"/>
        <v/>
      </c>
    </row>
    <row r="157" spans="1:33" ht="24.95" customHeight="1">
      <c r="A157" s="480">
        <v>142</v>
      </c>
      <c r="B157" s="987" t="str">
        <f>IF(基本情報入力シート!C194="","",基本情報入力シート!C194)</f>
        <v/>
      </c>
      <c r="C157" s="988"/>
      <c r="D157" s="988"/>
      <c r="E157" s="988"/>
      <c r="F157" s="988"/>
      <c r="G157" s="988"/>
      <c r="H157" s="988"/>
      <c r="I157" s="989"/>
      <c r="J157" s="481" t="str">
        <f>IF(基本情報入力シート!M194="","",基本情報入力シート!M194)</f>
        <v/>
      </c>
      <c r="K157" s="482" t="str">
        <f>IF(基本情報入力シート!R194="","",基本情報入力シート!R194)</f>
        <v/>
      </c>
      <c r="L157" s="482" t="str">
        <f>IF(基本情報入力シート!W194="","",基本情報入力シート!W194)</f>
        <v/>
      </c>
      <c r="M157" s="483" t="str">
        <f>IF(基本情報入力シート!X194="","",基本情報入力シート!X194)</f>
        <v/>
      </c>
      <c r="N157" s="484" t="str">
        <f>IF(基本情報入力シート!Y194="","",基本情報入力シート!Y194)</f>
        <v/>
      </c>
      <c r="O157" s="118"/>
      <c r="P157" s="119"/>
      <c r="Q157" s="120"/>
      <c r="R157" s="121"/>
      <c r="S157" s="112"/>
      <c r="T157" s="476" t="str">
        <f>IFERROR(S157*VLOOKUP(AE157,【参考】数式用3!$AD$3:$BA$14,MATCH(N157,【参考】数式用3!$AD$2:$BA$2,0)),"")</f>
        <v/>
      </c>
      <c r="U157" s="122"/>
      <c r="V157" s="113"/>
      <c r="W157" s="147"/>
      <c r="X157" s="990" t="str">
        <f>IFERROR(V157*VLOOKUP(AF157,【参考】数式用3!$AD$15:$BA$23,MATCH(N157,【参考】数式用3!$AD$2:$BA$2,0)),"")</f>
        <v/>
      </c>
      <c r="Y157" s="991"/>
      <c r="Z157" s="123"/>
      <c r="AA157" s="114"/>
      <c r="AB157" s="485" t="str">
        <f>IFERROR(AA157*VLOOKUP(AG157,【参考】数式用3!$AD$24:$BA$27,MATCH(N157,【参考】数式用3!$AD$2:$BA$2,0)),"")</f>
        <v/>
      </c>
      <c r="AC157" s="130"/>
      <c r="AD157" s="477" t="str">
        <f t="shared" si="11"/>
        <v/>
      </c>
      <c r="AE157" s="478" t="str">
        <f t="shared" si="12"/>
        <v/>
      </c>
      <c r="AF157" s="478" t="str">
        <f t="shared" si="13"/>
        <v/>
      </c>
      <c r="AG157" s="478" t="str">
        <f t="shared" si="14"/>
        <v/>
      </c>
    </row>
    <row r="158" spans="1:33" ht="24.95" customHeight="1">
      <c r="A158" s="480">
        <v>143</v>
      </c>
      <c r="B158" s="987" t="str">
        <f>IF(基本情報入力シート!C195="","",基本情報入力シート!C195)</f>
        <v/>
      </c>
      <c r="C158" s="988"/>
      <c r="D158" s="988"/>
      <c r="E158" s="988"/>
      <c r="F158" s="988"/>
      <c r="G158" s="988"/>
      <c r="H158" s="988"/>
      <c r="I158" s="989"/>
      <c r="J158" s="481" t="str">
        <f>IF(基本情報入力シート!M195="","",基本情報入力シート!M195)</f>
        <v/>
      </c>
      <c r="K158" s="482" t="str">
        <f>IF(基本情報入力シート!R195="","",基本情報入力シート!R195)</f>
        <v/>
      </c>
      <c r="L158" s="482" t="str">
        <f>IF(基本情報入力シート!W195="","",基本情報入力シート!W195)</f>
        <v/>
      </c>
      <c r="M158" s="483" t="str">
        <f>IF(基本情報入力シート!X195="","",基本情報入力シート!X195)</f>
        <v/>
      </c>
      <c r="N158" s="484" t="str">
        <f>IF(基本情報入力シート!Y195="","",基本情報入力シート!Y195)</f>
        <v/>
      </c>
      <c r="O158" s="118"/>
      <c r="P158" s="119"/>
      <c r="Q158" s="120"/>
      <c r="R158" s="121"/>
      <c r="S158" s="112"/>
      <c r="T158" s="476" t="str">
        <f>IFERROR(S158*VLOOKUP(AE158,【参考】数式用3!$AD$3:$BA$14,MATCH(N158,【参考】数式用3!$AD$2:$BA$2,0)),"")</f>
        <v/>
      </c>
      <c r="U158" s="122"/>
      <c r="V158" s="113"/>
      <c r="W158" s="147"/>
      <c r="X158" s="990" t="str">
        <f>IFERROR(V158*VLOOKUP(AF158,【参考】数式用3!$AD$15:$BA$23,MATCH(N158,【参考】数式用3!$AD$2:$BA$2,0)),"")</f>
        <v/>
      </c>
      <c r="Y158" s="991"/>
      <c r="Z158" s="123"/>
      <c r="AA158" s="114"/>
      <c r="AB158" s="485" t="str">
        <f>IFERROR(AA158*VLOOKUP(AG158,【参考】数式用3!$AD$24:$BA$27,MATCH(N158,【参考】数式用3!$AD$2:$BA$2,0)),"")</f>
        <v/>
      </c>
      <c r="AC158" s="130"/>
      <c r="AD158" s="477" t="str">
        <f t="shared" si="11"/>
        <v/>
      </c>
      <c r="AE158" s="478" t="str">
        <f t="shared" si="12"/>
        <v/>
      </c>
      <c r="AF158" s="478" t="str">
        <f t="shared" si="13"/>
        <v/>
      </c>
      <c r="AG158" s="478" t="str">
        <f t="shared" si="14"/>
        <v/>
      </c>
    </row>
    <row r="159" spans="1:33" ht="24.95" customHeight="1">
      <c r="A159" s="480">
        <v>144</v>
      </c>
      <c r="B159" s="987" t="str">
        <f>IF(基本情報入力シート!C196="","",基本情報入力シート!C196)</f>
        <v/>
      </c>
      <c r="C159" s="988"/>
      <c r="D159" s="988"/>
      <c r="E159" s="988"/>
      <c r="F159" s="988"/>
      <c r="G159" s="988"/>
      <c r="H159" s="988"/>
      <c r="I159" s="989"/>
      <c r="J159" s="481" t="str">
        <f>IF(基本情報入力シート!M196="","",基本情報入力シート!M196)</f>
        <v/>
      </c>
      <c r="K159" s="482" t="str">
        <f>IF(基本情報入力シート!R196="","",基本情報入力シート!R196)</f>
        <v/>
      </c>
      <c r="L159" s="482" t="str">
        <f>IF(基本情報入力シート!W196="","",基本情報入力シート!W196)</f>
        <v/>
      </c>
      <c r="M159" s="483" t="str">
        <f>IF(基本情報入力シート!X196="","",基本情報入力シート!X196)</f>
        <v/>
      </c>
      <c r="N159" s="484" t="str">
        <f>IF(基本情報入力シート!Y196="","",基本情報入力シート!Y196)</f>
        <v/>
      </c>
      <c r="O159" s="118"/>
      <c r="P159" s="119"/>
      <c r="Q159" s="120"/>
      <c r="R159" s="121"/>
      <c r="S159" s="112"/>
      <c r="T159" s="476" t="str">
        <f>IFERROR(S159*VLOOKUP(AE159,【参考】数式用3!$AD$3:$BA$14,MATCH(N159,【参考】数式用3!$AD$2:$BA$2,0)),"")</f>
        <v/>
      </c>
      <c r="U159" s="122"/>
      <c r="V159" s="113"/>
      <c r="W159" s="147"/>
      <c r="X159" s="990" t="str">
        <f>IFERROR(V159*VLOOKUP(AF159,【参考】数式用3!$AD$15:$BA$23,MATCH(N159,【参考】数式用3!$AD$2:$BA$2,0)),"")</f>
        <v/>
      </c>
      <c r="Y159" s="991"/>
      <c r="Z159" s="123"/>
      <c r="AA159" s="114"/>
      <c r="AB159" s="485" t="str">
        <f>IFERROR(AA159*VLOOKUP(AG159,【参考】数式用3!$AD$24:$BA$27,MATCH(N159,【参考】数式用3!$AD$2:$BA$2,0)),"")</f>
        <v/>
      </c>
      <c r="AC159" s="130"/>
      <c r="AD159" s="477" t="str">
        <f t="shared" si="11"/>
        <v/>
      </c>
      <c r="AE159" s="478" t="str">
        <f t="shared" si="12"/>
        <v/>
      </c>
      <c r="AF159" s="478" t="str">
        <f t="shared" si="13"/>
        <v/>
      </c>
      <c r="AG159" s="478" t="str">
        <f t="shared" si="14"/>
        <v/>
      </c>
    </row>
    <row r="160" spans="1:33" ht="24.95" customHeight="1">
      <c r="A160" s="480">
        <v>145</v>
      </c>
      <c r="B160" s="987" t="str">
        <f>IF(基本情報入力シート!C197="","",基本情報入力シート!C197)</f>
        <v/>
      </c>
      <c r="C160" s="988"/>
      <c r="D160" s="988"/>
      <c r="E160" s="988"/>
      <c r="F160" s="988"/>
      <c r="G160" s="988"/>
      <c r="H160" s="988"/>
      <c r="I160" s="989"/>
      <c r="J160" s="481" t="str">
        <f>IF(基本情報入力シート!M197="","",基本情報入力シート!M197)</f>
        <v/>
      </c>
      <c r="K160" s="482" t="str">
        <f>IF(基本情報入力シート!R197="","",基本情報入力シート!R197)</f>
        <v/>
      </c>
      <c r="L160" s="482" t="str">
        <f>IF(基本情報入力シート!W197="","",基本情報入力シート!W197)</f>
        <v/>
      </c>
      <c r="M160" s="483" t="str">
        <f>IF(基本情報入力シート!X197="","",基本情報入力シート!X197)</f>
        <v/>
      </c>
      <c r="N160" s="484" t="str">
        <f>IF(基本情報入力シート!Y197="","",基本情報入力シート!Y197)</f>
        <v/>
      </c>
      <c r="O160" s="118"/>
      <c r="P160" s="119"/>
      <c r="Q160" s="120"/>
      <c r="R160" s="121"/>
      <c r="S160" s="112"/>
      <c r="T160" s="476" t="str">
        <f>IFERROR(S160*VLOOKUP(AE160,【参考】数式用3!$AD$3:$BA$14,MATCH(N160,【参考】数式用3!$AD$2:$BA$2,0)),"")</f>
        <v/>
      </c>
      <c r="U160" s="122"/>
      <c r="V160" s="113"/>
      <c r="W160" s="147"/>
      <c r="X160" s="990" t="str">
        <f>IFERROR(V160*VLOOKUP(AF160,【参考】数式用3!$AD$15:$BA$23,MATCH(N160,【参考】数式用3!$AD$2:$BA$2,0)),"")</f>
        <v/>
      </c>
      <c r="Y160" s="991"/>
      <c r="Z160" s="123"/>
      <c r="AA160" s="114"/>
      <c r="AB160" s="485" t="str">
        <f>IFERROR(AA160*VLOOKUP(AG160,【参考】数式用3!$AD$24:$BA$27,MATCH(N160,【参考】数式用3!$AD$2:$BA$2,0)),"")</f>
        <v/>
      </c>
      <c r="AC160" s="130"/>
      <c r="AD160" s="477" t="str">
        <f t="shared" si="11"/>
        <v/>
      </c>
      <c r="AE160" s="478" t="str">
        <f t="shared" si="12"/>
        <v/>
      </c>
      <c r="AF160" s="478" t="str">
        <f t="shared" si="13"/>
        <v/>
      </c>
      <c r="AG160" s="478" t="str">
        <f t="shared" si="14"/>
        <v/>
      </c>
    </row>
    <row r="161" spans="1:33" ht="24.95" customHeight="1">
      <c r="A161" s="480">
        <v>146</v>
      </c>
      <c r="B161" s="987" t="str">
        <f>IF(基本情報入力シート!C198="","",基本情報入力シート!C198)</f>
        <v/>
      </c>
      <c r="C161" s="988"/>
      <c r="D161" s="988"/>
      <c r="E161" s="988"/>
      <c r="F161" s="988"/>
      <c r="G161" s="988"/>
      <c r="H161" s="988"/>
      <c r="I161" s="989"/>
      <c r="J161" s="481" t="str">
        <f>IF(基本情報入力シート!M198="","",基本情報入力シート!M198)</f>
        <v/>
      </c>
      <c r="K161" s="482" t="str">
        <f>IF(基本情報入力シート!R198="","",基本情報入力シート!R198)</f>
        <v/>
      </c>
      <c r="L161" s="482" t="str">
        <f>IF(基本情報入力シート!W198="","",基本情報入力シート!W198)</f>
        <v/>
      </c>
      <c r="M161" s="483" t="str">
        <f>IF(基本情報入力シート!X198="","",基本情報入力シート!X198)</f>
        <v/>
      </c>
      <c r="N161" s="484" t="str">
        <f>IF(基本情報入力シート!Y198="","",基本情報入力シート!Y198)</f>
        <v/>
      </c>
      <c r="O161" s="118"/>
      <c r="P161" s="119"/>
      <c r="Q161" s="120"/>
      <c r="R161" s="121"/>
      <c r="S161" s="112"/>
      <c r="T161" s="476" t="str">
        <f>IFERROR(S161*VLOOKUP(AE161,【参考】数式用3!$AD$3:$BA$14,MATCH(N161,【参考】数式用3!$AD$2:$BA$2,0)),"")</f>
        <v/>
      </c>
      <c r="U161" s="122"/>
      <c r="V161" s="113"/>
      <c r="W161" s="147"/>
      <c r="X161" s="990" t="str">
        <f>IFERROR(V161*VLOOKUP(AF161,【参考】数式用3!$AD$15:$BA$23,MATCH(N161,【参考】数式用3!$AD$2:$BA$2,0)),"")</f>
        <v/>
      </c>
      <c r="Y161" s="991"/>
      <c r="Z161" s="123"/>
      <c r="AA161" s="114"/>
      <c r="AB161" s="485" t="str">
        <f>IFERROR(AA161*VLOOKUP(AG161,【参考】数式用3!$AD$24:$BA$27,MATCH(N161,【参考】数式用3!$AD$2:$BA$2,0)),"")</f>
        <v/>
      </c>
      <c r="AC161" s="130"/>
      <c r="AD161" s="477" t="str">
        <f t="shared" si="11"/>
        <v/>
      </c>
      <c r="AE161" s="478" t="str">
        <f t="shared" si="12"/>
        <v/>
      </c>
      <c r="AF161" s="478" t="str">
        <f t="shared" si="13"/>
        <v/>
      </c>
      <c r="AG161" s="478" t="str">
        <f t="shared" si="14"/>
        <v/>
      </c>
    </row>
    <row r="162" spans="1:33" ht="24.95" customHeight="1">
      <c r="A162" s="480">
        <v>147</v>
      </c>
      <c r="B162" s="987" t="str">
        <f>IF(基本情報入力シート!C199="","",基本情報入力シート!C199)</f>
        <v/>
      </c>
      <c r="C162" s="988"/>
      <c r="D162" s="988"/>
      <c r="E162" s="988"/>
      <c r="F162" s="988"/>
      <c r="G162" s="988"/>
      <c r="H162" s="988"/>
      <c r="I162" s="989"/>
      <c r="J162" s="481" t="str">
        <f>IF(基本情報入力シート!M199="","",基本情報入力シート!M199)</f>
        <v/>
      </c>
      <c r="K162" s="482" t="str">
        <f>IF(基本情報入力シート!R199="","",基本情報入力シート!R199)</f>
        <v/>
      </c>
      <c r="L162" s="482" t="str">
        <f>IF(基本情報入力シート!W199="","",基本情報入力シート!W199)</f>
        <v/>
      </c>
      <c r="M162" s="483" t="str">
        <f>IF(基本情報入力シート!X199="","",基本情報入力シート!X199)</f>
        <v/>
      </c>
      <c r="N162" s="484" t="str">
        <f>IF(基本情報入力シート!Y199="","",基本情報入力シート!Y199)</f>
        <v/>
      </c>
      <c r="O162" s="118"/>
      <c r="P162" s="119"/>
      <c r="Q162" s="120"/>
      <c r="R162" s="121"/>
      <c r="S162" s="112"/>
      <c r="T162" s="476" t="str">
        <f>IFERROR(S162*VLOOKUP(AE162,【参考】数式用3!$AD$3:$BA$14,MATCH(N162,【参考】数式用3!$AD$2:$BA$2,0)),"")</f>
        <v/>
      </c>
      <c r="U162" s="122"/>
      <c r="V162" s="113"/>
      <c r="W162" s="147"/>
      <c r="X162" s="990" t="str">
        <f>IFERROR(V162*VLOOKUP(AF162,【参考】数式用3!$AD$15:$BA$23,MATCH(N162,【参考】数式用3!$AD$2:$BA$2,0)),"")</f>
        <v/>
      </c>
      <c r="Y162" s="991"/>
      <c r="Z162" s="123"/>
      <c r="AA162" s="114"/>
      <c r="AB162" s="485" t="str">
        <f>IFERROR(AA162*VLOOKUP(AG162,【参考】数式用3!$AD$24:$BA$27,MATCH(N162,【参考】数式用3!$AD$2:$BA$2,0)),"")</f>
        <v/>
      </c>
      <c r="AC162" s="130"/>
      <c r="AD162" s="477" t="str">
        <f t="shared" si="11"/>
        <v/>
      </c>
      <c r="AE162" s="478" t="str">
        <f t="shared" si="12"/>
        <v/>
      </c>
      <c r="AF162" s="478" t="str">
        <f t="shared" si="13"/>
        <v/>
      </c>
      <c r="AG162" s="478" t="str">
        <f t="shared" si="14"/>
        <v/>
      </c>
    </row>
    <row r="163" spans="1:33" ht="24.95" customHeight="1">
      <c r="A163" s="480">
        <v>148</v>
      </c>
      <c r="B163" s="987" t="str">
        <f>IF(基本情報入力シート!C200="","",基本情報入力シート!C200)</f>
        <v/>
      </c>
      <c r="C163" s="988"/>
      <c r="D163" s="988"/>
      <c r="E163" s="988"/>
      <c r="F163" s="988"/>
      <c r="G163" s="988"/>
      <c r="H163" s="988"/>
      <c r="I163" s="989"/>
      <c r="J163" s="481" t="str">
        <f>IF(基本情報入力シート!M200="","",基本情報入力シート!M200)</f>
        <v/>
      </c>
      <c r="K163" s="482" t="str">
        <f>IF(基本情報入力シート!R200="","",基本情報入力シート!R200)</f>
        <v/>
      </c>
      <c r="L163" s="482" t="str">
        <f>IF(基本情報入力シート!W200="","",基本情報入力シート!W200)</f>
        <v/>
      </c>
      <c r="M163" s="483" t="str">
        <f>IF(基本情報入力シート!X200="","",基本情報入力シート!X200)</f>
        <v/>
      </c>
      <c r="N163" s="484" t="str">
        <f>IF(基本情報入力シート!Y200="","",基本情報入力シート!Y200)</f>
        <v/>
      </c>
      <c r="O163" s="118"/>
      <c r="P163" s="119"/>
      <c r="Q163" s="120"/>
      <c r="R163" s="121"/>
      <c r="S163" s="112"/>
      <c r="T163" s="476" t="str">
        <f>IFERROR(S163*VLOOKUP(AE163,【参考】数式用3!$AD$3:$BA$14,MATCH(N163,【参考】数式用3!$AD$2:$BA$2,0)),"")</f>
        <v/>
      </c>
      <c r="U163" s="122"/>
      <c r="V163" s="113"/>
      <c r="W163" s="147"/>
      <c r="X163" s="990" t="str">
        <f>IFERROR(V163*VLOOKUP(AF163,【参考】数式用3!$AD$15:$BA$23,MATCH(N163,【参考】数式用3!$AD$2:$BA$2,0)),"")</f>
        <v/>
      </c>
      <c r="Y163" s="991"/>
      <c r="Z163" s="123"/>
      <c r="AA163" s="114"/>
      <c r="AB163" s="485" t="str">
        <f>IFERROR(AA163*VLOOKUP(AG163,【参考】数式用3!$AD$24:$BA$27,MATCH(N163,【参考】数式用3!$AD$2:$BA$2,0)),"")</f>
        <v/>
      </c>
      <c r="AC163" s="130"/>
      <c r="AD163" s="477" t="str">
        <f t="shared" si="11"/>
        <v/>
      </c>
      <c r="AE163" s="478" t="str">
        <f t="shared" si="12"/>
        <v/>
      </c>
      <c r="AF163" s="478" t="str">
        <f t="shared" si="13"/>
        <v/>
      </c>
      <c r="AG163" s="478" t="str">
        <f t="shared" si="14"/>
        <v/>
      </c>
    </row>
    <row r="164" spans="1:33" ht="24.95" customHeight="1">
      <c r="A164" s="480">
        <v>149</v>
      </c>
      <c r="B164" s="987" t="str">
        <f>IF(基本情報入力シート!C201="","",基本情報入力シート!C201)</f>
        <v/>
      </c>
      <c r="C164" s="988"/>
      <c r="D164" s="988"/>
      <c r="E164" s="988"/>
      <c r="F164" s="988"/>
      <c r="G164" s="988"/>
      <c r="H164" s="988"/>
      <c r="I164" s="989"/>
      <c r="J164" s="481" t="str">
        <f>IF(基本情報入力シート!M201="","",基本情報入力シート!M201)</f>
        <v/>
      </c>
      <c r="K164" s="482" t="str">
        <f>IF(基本情報入力シート!R201="","",基本情報入力シート!R201)</f>
        <v/>
      </c>
      <c r="L164" s="482" t="str">
        <f>IF(基本情報入力シート!W201="","",基本情報入力シート!W201)</f>
        <v/>
      </c>
      <c r="M164" s="483" t="str">
        <f>IF(基本情報入力シート!X201="","",基本情報入力シート!X201)</f>
        <v/>
      </c>
      <c r="N164" s="484" t="str">
        <f>IF(基本情報入力シート!Y201="","",基本情報入力シート!Y201)</f>
        <v/>
      </c>
      <c r="O164" s="118"/>
      <c r="P164" s="119"/>
      <c r="Q164" s="120"/>
      <c r="R164" s="121"/>
      <c r="S164" s="112"/>
      <c r="T164" s="476" t="str">
        <f>IFERROR(S164*VLOOKUP(AE164,【参考】数式用3!$AD$3:$BA$14,MATCH(N164,【参考】数式用3!$AD$2:$BA$2,0)),"")</f>
        <v/>
      </c>
      <c r="U164" s="122"/>
      <c r="V164" s="113"/>
      <c r="W164" s="147"/>
      <c r="X164" s="990" t="str">
        <f>IFERROR(V164*VLOOKUP(AF164,【参考】数式用3!$AD$15:$BA$23,MATCH(N164,【参考】数式用3!$AD$2:$BA$2,0)),"")</f>
        <v/>
      </c>
      <c r="Y164" s="991"/>
      <c r="Z164" s="123"/>
      <c r="AA164" s="114"/>
      <c r="AB164" s="485" t="str">
        <f>IFERROR(AA164*VLOOKUP(AG164,【参考】数式用3!$AD$24:$BA$27,MATCH(N164,【参考】数式用3!$AD$2:$BA$2,0)),"")</f>
        <v/>
      </c>
      <c r="AC164" s="130"/>
      <c r="AD164" s="477" t="str">
        <f t="shared" si="11"/>
        <v/>
      </c>
      <c r="AE164" s="478" t="str">
        <f t="shared" si="12"/>
        <v/>
      </c>
      <c r="AF164" s="478" t="str">
        <f t="shared" si="13"/>
        <v/>
      </c>
      <c r="AG164" s="478" t="str">
        <f t="shared" si="14"/>
        <v/>
      </c>
    </row>
    <row r="165" spans="1:33" ht="24.95" customHeight="1">
      <c r="A165" s="480">
        <v>150</v>
      </c>
      <c r="B165" s="987" t="str">
        <f>IF(基本情報入力シート!C202="","",基本情報入力シート!C202)</f>
        <v/>
      </c>
      <c r="C165" s="988"/>
      <c r="D165" s="988"/>
      <c r="E165" s="988"/>
      <c r="F165" s="988"/>
      <c r="G165" s="988"/>
      <c r="H165" s="988"/>
      <c r="I165" s="989"/>
      <c r="J165" s="481" t="str">
        <f>IF(基本情報入力シート!M202="","",基本情報入力シート!M202)</f>
        <v/>
      </c>
      <c r="K165" s="482" t="str">
        <f>IF(基本情報入力シート!R202="","",基本情報入力シート!R202)</f>
        <v/>
      </c>
      <c r="L165" s="482" t="str">
        <f>IF(基本情報入力シート!W202="","",基本情報入力シート!W202)</f>
        <v/>
      </c>
      <c r="M165" s="483" t="str">
        <f>IF(基本情報入力シート!X202="","",基本情報入力シート!X202)</f>
        <v/>
      </c>
      <c r="N165" s="484" t="str">
        <f>IF(基本情報入力シート!Y202="","",基本情報入力シート!Y202)</f>
        <v/>
      </c>
      <c r="O165" s="118"/>
      <c r="P165" s="119"/>
      <c r="Q165" s="120"/>
      <c r="R165" s="121"/>
      <c r="S165" s="112"/>
      <c r="T165" s="476" t="str">
        <f>IFERROR(S165*VLOOKUP(AE165,【参考】数式用3!$AD$3:$BA$14,MATCH(N165,【参考】数式用3!$AD$2:$BA$2,0)),"")</f>
        <v/>
      </c>
      <c r="U165" s="122"/>
      <c r="V165" s="113"/>
      <c r="W165" s="147"/>
      <c r="X165" s="990" t="str">
        <f>IFERROR(V165*VLOOKUP(AF165,【参考】数式用3!$AD$15:$BA$23,MATCH(N165,【参考】数式用3!$AD$2:$BA$2,0)),"")</f>
        <v/>
      </c>
      <c r="Y165" s="991"/>
      <c r="Z165" s="123"/>
      <c r="AA165" s="114"/>
      <c r="AB165" s="485" t="str">
        <f>IFERROR(AA165*VLOOKUP(AG165,【参考】数式用3!$AD$24:$BA$27,MATCH(N165,【参考】数式用3!$AD$2:$BA$2,0)),"")</f>
        <v/>
      </c>
      <c r="AC165" s="130"/>
      <c r="AD165" s="477" t="str">
        <f t="shared" si="11"/>
        <v/>
      </c>
      <c r="AE165" s="478" t="str">
        <f t="shared" si="12"/>
        <v/>
      </c>
      <c r="AF165" s="478" t="str">
        <f t="shared" si="13"/>
        <v/>
      </c>
      <c r="AG165" s="478" t="str">
        <f t="shared" si="14"/>
        <v/>
      </c>
    </row>
    <row r="166" spans="1:33" ht="24.95" customHeight="1">
      <c r="A166" s="480">
        <v>151</v>
      </c>
      <c r="B166" s="987" t="str">
        <f>IF(基本情報入力シート!C203="","",基本情報入力シート!C203)</f>
        <v/>
      </c>
      <c r="C166" s="988"/>
      <c r="D166" s="988"/>
      <c r="E166" s="988"/>
      <c r="F166" s="988"/>
      <c r="G166" s="988"/>
      <c r="H166" s="988"/>
      <c r="I166" s="989"/>
      <c r="J166" s="481" t="str">
        <f>IF(基本情報入力シート!M203="","",基本情報入力シート!M203)</f>
        <v/>
      </c>
      <c r="K166" s="482" t="str">
        <f>IF(基本情報入力シート!R203="","",基本情報入力シート!R203)</f>
        <v/>
      </c>
      <c r="L166" s="482" t="str">
        <f>IF(基本情報入力シート!W203="","",基本情報入力シート!W203)</f>
        <v/>
      </c>
      <c r="M166" s="483" t="str">
        <f>IF(基本情報入力シート!X203="","",基本情報入力シート!X203)</f>
        <v/>
      </c>
      <c r="N166" s="484" t="str">
        <f>IF(基本情報入力シート!Y203="","",基本情報入力シート!Y203)</f>
        <v/>
      </c>
      <c r="O166" s="118"/>
      <c r="P166" s="119"/>
      <c r="Q166" s="120"/>
      <c r="R166" s="121"/>
      <c r="S166" s="112"/>
      <c r="T166" s="476" t="str">
        <f>IFERROR(S166*VLOOKUP(AE166,【参考】数式用3!$AD$3:$BA$14,MATCH(N166,【参考】数式用3!$AD$2:$BA$2,0)),"")</f>
        <v/>
      </c>
      <c r="U166" s="122"/>
      <c r="V166" s="113"/>
      <c r="W166" s="147"/>
      <c r="X166" s="990" t="str">
        <f>IFERROR(V166*VLOOKUP(AF166,【参考】数式用3!$AD$15:$BA$23,MATCH(N166,【参考】数式用3!$AD$2:$BA$2,0)),"")</f>
        <v/>
      </c>
      <c r="Y166" s="991"/>
      <c r="Z166" s="123"/>
      <c r="AA166" s="114"/>
      <c r="AB166" s="485" t="str">
        <f>IFERROR(AA166*VLOOKUP(AG166,【参考】数式用3!$AD$24:$BA$27,MATCH(N166,【参考】数式用3!$AD$2:$BA$2,0)),"")</f>
        <v/>
      </c>
      <c r="AC166" s="130"/>
      <c r="AD166" s="477" t="str">
        <f t="shared" si="11"/>
        <v/>
      </c>
      <c r="AE166" s="478" t="str">
        <f t="shared" si="12"/>
        <v/>
      </c>
      <c r="AF166" s="478" t="str">
        <f t="shared" si="13"/>
        <v/>
      </c>
      <c r="AG166" s="478" t="str">
        <f t="shared" si="14"/>
        <v/>
      </c>
    </row>
    <row r="167" spans="1:33" ht="24.95" customHeight="1">
      <c r="A167" s="480">
        <v>152</v>
      </c>
      <c r="B167" s="987" t="str">
        <f>IF(基本情報入力シート!C204="","",基本情報入力シート!C204)</f>
        <v/>
      </c>
      <c r="C167" s="988"/>
      <c r="D167" s="988"/>
      <c r="E167" s="988"/>
      <c r="F167" s="988"/>
      <c r="G167" s="988"/>
      <c r="H167" s="988"/>
      <c r="I167" s="989"/>
      <c r="J167" s="481" t="str">
        <f>IF(基本情報入力シート!M204="","",基本情報入力シート!M204)</f>
        <v/>
      </c>
      <c r="K167" s="482" t="str">
        <f>IF(基本情報入力シート!R204="","",基本情報入力シート!R204)</f>
        <v/>
      </c>
      <c r="L167" s="482" t="str">
        <f>IF(基本情報入力シート!W204="","",基本情報入力シート!W204)</f>
        <v/>
      </c>
      <c r="M167" s="483" t="str">
        <f>IF(基本情報入力シート!X204="","",基本情報入力シート!X204)</f>
        <v/>
      </c>
      <c r="N167" s="484" t="str">
        <f>IF(基本情報入力シート!Y204="","",基本情報入力シート!Y204)</f>
        <v/>
      </c>
      <c r="O167" s="118"/>
      <c r="P167" s="119"/>
      <c r="Q167" s="120"/>
      <c r="R167" s="121"/>
      <c r="S167" s="112"/>
      <c r="T167" s="476" t="str">
        <f>IFERROR(S167*VLOOKUP(AE167,【参考】数式用3!$AD$3:$BA$14,MATCH(N167,【参考】数式用3!$AD$2:$BA$2,0)),"")</f>
        <v/>
      </c>
      <c r="U167" s="122"/>
      <c r="V167" s="113"/>
      <c r="W167" s="147"/>
      <c r="X167" s="990" t="str">
        <f>IFERROR(V167*VLOOKUP(AF167,【参考】数式用3!$AD$15:$BA$23,MATCH(N167,【参考】数式用3!$AD$2:$BA$2,0)),"")</f>
        <v/>
      </c>
      <c r="Y167" s="991"/>
      <c r="Z167" s="123"/>
      <c r="AA167" s="114"/>
      <c r="AB167" s="485" t="str">
        <f>IFERROR(AA167*VLOOKUP(AG167,【参考】数式用3!$AD$24:$BA$27,MATCH(N167,【参考】数式用3!$AD$2:$BA$2,0)),"")</f>
        <v/>
      </c>
      <c r="AC167" s="130"/>
      <c r="AD167" s="477" t="str">
        <f t="shared" si="11"/>
        <v/>
      </c>
      <c r="AE167" s="478" t="str">
        <f t="shared" si="12"/>
        <v/>
      </c>
      <c r="AF167" s="478" t="str">
        <f t="shared" si="13"/>
        <v/>
      </c>
      <c r="AG167" s="478" t="str">
        <f t="shared" si="14"/>
        <v/>
      </c>
    </row>
    <row r="168" spans="1:33" ht="24.95" customHeight="1">
      <c r="A168" s="480">
        <v>153</v>
      </c>
      <c r="B168" s="987" t="str">
        <f>IF(基本情報入力シート!C205="","",基本情報入力シート!C205)</f>
        <v/>
      </c>
      <c r="C168" s="988"/>
      <c r="D168" s="988"/>
      <c r="E168" s="988"/>
      <c r="F168" s="988"/>
      <c r="G168" s="988"/>
      <c r="H168" s="988"/>
      <c r="I168" s="989"/>
      <c r="J168" s="481" t="str">
        <f>IF(基本情報入力シート!M205="","",基本情報入力シート!M205)</f>
        <v/>
      </c>
      <c r="K168" s="482" t="str">
        <f>IF(基本情報入力シート!R205="","",基本情報入力シート!R205)</f>
        <v/>
      </c>
      <c r="L168" s="482" t="str">
        <f>IF(基本情報入力シート!W205="","",基本情報入力シート!W205)</f>
        <v/>
      </c>
      <c r="M168" s="483" t="str">
        <f>IF(基本情報入力シート!X205="","",基本情報入力シート!X205)</f>
        <v/>
      </c>
      <c r="N168" s="484" t="str">
        <f>IF(基本情報入力シート!Y205="","",基本情報入力シート!Y205)</f>
        <v/>
      </c>
      <c r="O168" s="118"/>
      <c r="P168" s="119"/>
      <c r="Q168" s="120"/>
      <c r="R168" s="121"/>
      <c r="S168" s="112"/>
      <c r="T168" s="476" t="str">
        <f>IFERROR(S168*VLOOKUP(AE168,【参考】数式用3!$AD$3:$BA$14,MATCH(N168,【参考】数式用3!$AD$2:$BA$2,0)),"")</f>
        <v/>
      </c>
      <c r="U168" s="122"/>
      <c r="V168" s="113"/>
      <c r="W168" s="147"/>
      <c r="X168" s="990" t="str">
        <f>IFERROR(V168*VLOOKUP(AF168,【参考】数式用3!$AD$15:$BA$23,MATCH(N168,【参考】数式用3!$AD$2:$BA$2,0)),"")</f>
        <v/>
      </c>
      <c r="Y168" s="991"/>
      <c r="Z168" s="123"/>
      <c r="AA168" s="114"/>
      <c r="AB168" s="485" t="str">
        <f>IFERROR(AA168*VLOOKUP(AG168,【参考】数式用3!$AD$24:$BA$27,MATCH(N168,【参考】数式用3!$AD$2:$BA$2,0)),"")</f>
        <v/>
      </c>
      <c r="AC168" s="130"/>
      <c r="AD168" s="477" t="str">
        <f t="shared" si="11"/>
        <v/>
      </c>
      <c r="AE168" s="478" t="str">
        <f t="shared" si="12"/>
        <v/>
      </c>
      <c r="AF168" s="478" t="str">
        <f t="shared" si="13"/>
        <v/>
      </c>
      <c r="AG168" s="478" t="str">
        <f t="shared" si="14"/>
        <v/>
      </c>
    </row>
    <row r="169" spans="1:33" ht="24.95" customHeight="1">
      <c r="A169" s="480">
        <v>154</v>
      </c>
      <c r="B169" s="987" t="str">
        <f>IF(基本情報入力シート!C206="","",基本情報入力シート!C206)</f>
        <v/>
      </c>
      <c r="C169" s="988"/>
      <c r="D169" s="988"/>
      <c r="E169" s="988"/>
      <c r="F169" s="988"/>
      <c r="G169" s="988"/>
      <c r="H169" s="988"/>
      <c r="I169" s="989"/>
      <c r="J169" s="481" t="str">
        <f>IF(基本情報入力シート!M206="","",基本情報入力シート!M206)</f>
        <v/>
      </c>
      <c r="K169" s="482" t="str">
        <f>IF(基本情報入力シート!R206="","",基本情報入力シート!R206)</f>
        <v/>
      </c>
      <c r="L169" s="482" t="str">
        <f>IF(基本情報入力シート!W206="","",基本情報入力シート!W206)</f>
        <v/>
      </c>
      <c r="M169" s="483" t="str">
        <f>IF(基本情報入力シート!X206="","",基本情報入力シート!X206)</f>
        <v/>
      </c>
      <c r="N169" s="484" t="str">
        <f>IF(基本情報入力シート!Y206="","",基本情報入力シート!Y206)</f>
        <v/>
      </c>
      <c r="O169" s="118"/>
      <c r="P169" s="119"/>
      <c r="Q169" s="120"/>
      <c r="R169" s="121"/>
      <c r="S169" s="112"/>
      <c r="T169" s="476" t="str">
        <f>IFERROR(S169*VLOOKUP(AE169,【参考】数式用3!$AD$3:$BA$14,MATCH(N169,【参考】数式用3!$AD$2:$BA$2,0)),"")</f>
        <v/>
      </c>
      <c r="U169" s="122"/>
      <c r="V169" s="113"/>
      <c r="W169" s="147"/>
      <c r="X169" s="990" t="str">
        <f>IFERROR(V169*VLOOKUP(AF169,【参考】数式用3!$AD$15:$BA$23,MATCH(N169,【参考】数式用3!$AD$2:$BA$2,0)),"")</f>
        <v/>
      </c>
      <c r="Y169" s="991"/>
      <c r="Z169" s="123"/>
      <c r="AA169" s="114"/>
      <c r="AB169" s="485" t="str">
        <f>IFERROR(AA169*VLOOKUP(AG169,【参考】数式用3!$AD$24:$BA$27,MATCH(N169,【参考】数式用3!$AD$2:$BA$2,0)),"")</f>
        <v/>
      </c>
      <c r="AC169" s="130"/>
      <c r="AD169" s="477" t="str">
        <f t="shared" si="11"/>
        <v/>
      </c>
      <c r="AE169" s="478" t="str">
        <f t="shared" si="12"/>
        <v/>
      </c>
      <c r="AF169" s="478" t="str">
        <f t="shared" si="13"/>
        <v/>
      </c>
      <c r="AG169" s="478" t="str">
        <f t="shared" si="14"/>
        <v/>
      </c>
    </row>
    <row r="170" spans="1:33" ht="24.95" customHeight="1">
      <c r="A170" s="480">
        <v>155</v>
      </c>
      <c r="B170" s="987" t="str">
        <f>IF(基本情報入力シート!C207="","",基本情報入力シート!C207)</f>
        <v/>
      </c>
      <c r="C170" s="988"/>
      <c r="D170" s="988"/>
      <c r="E170" s="988"/>
      <c r="F170" s="988"/>
      <c r="G170" s="988"/>
      <c r="H170" s="988"/>
      <c r="I170" s="989"/>
      <c r="J170" s="481" t="str">
        <f>IF(基本情報入力シート!M207="","",基本情報入力シート!M207)</f>
        <v/>
      </c>
      <c r="K170" s="482" t="str">
        <f>IF(基本情報入力シート!R207="","",基本情報入力シート!R207)</f>
        <v/>
      </c>
      <c r="L170" s="482" t="str">
        <f>IF(基本情報入力シート!W207="","",基本情報入力シート!W207)</f>
        <v/>
      </c>
      <c r="M170" s="483" t="str">
        <f>IF(基本情報入力シート!X207="","",基本情報入力シート!X207)</f>
        <v/>
      </c>
      <c r="N170" s="484" t="str">
        <f>IF(基本情報入力シート!Y207="","",基本情報入力シート!Y207)</f>
        <v/>
      </c>
      <c r="O170" s="118"/>
      <c r="P170" s="119"/>
      <c r="Q170" s="120"/>
      <c r="R170" s="121"/>
      <c r="S170" s="112"/>
      <c r="T170" s="476" t="str">
        <f>IFERROR(S170*VLOOKUP(AE170,【参考】数式用3!$AD$3:$BA$14,MATCH(N170,【参考】数式用3!$AD$2:$BA$2,0)),"")</f>
        <v/>
      </c>
      <c r="U170" s="122"/>
      <c r="V170" s="113"/>
      <c r="W170" s="147"/>
      <c r="X170" s="990" t="str">
        <f>IFERROR(V170*VLOOKUP(AF170,【参考】数式用3!$AD$15:$BA$23,MATCH(N170,【参考】数式用3!$AD$2:$BA$2,0)),"")</f>
        <v/>
      </c>
      <c r="Y170" s="991"/>
      <c r="Z170" s="123"/>
      <c r="AA170" s="114"/>
      <c r="AB170" s="485" t="str">
        <f>IFERROR(AA170*VLOOKUP(AG170,【参考】数式用3!$AD$24:$BA$27,MATCH(N170,【参考】数式用3!$AD$2:$BA$2,0)),"")</f>
        <v/>
      </c>
      <c r="AC170" s="130"/>
      <c r="AD170" s="477" t="str">
        <f t="shared" si="11"/>
        <v/>
      </c>
      <c r="AE170" s="478" t="str">
        <f t="shared" si="12"/>
        <v/>
      </c>
      <c r="AF170" s="478" t="str">
        <f t="shared" si="13"/>
        <v/>
      </c>
      <c r="AG170" s="478" t="str">
        <f t="shared" si="14"/>
        <v/>
      </c>
    </row>
    <row r="171" spans="1:33" ht="24.95" customHeight="1">
      <c r="A171" s="480">
        <v>156</v>
      </c>
      <c r="B171" s="987" t="str">
        <f>IF(基本情報入力シート!C208="","",基本情報入力シート!C208)</f>
        <v/>
      </c>
      <c r="C171" s="988"/>
      <c r="D171" s="988"/>
      <c r="E171" s="988"/>
      <c r="F171" s="988"/>
      <c r="G171" s="988"/>
      <c r="H171" s="988"/>
      <c r="I171" s="989"/>
      <c r="J171" s="481" t="str">
        <f>IF(基本情報入力シート!M208="","",基本情報入力シート!M208)</f>
        <v/>
      </c>
      <c r="K171" s="482" t="str">
        <f>IF(基本情報入力シート!R208="","",基本情報入力シート!R208)</f>
        <v/>
      </c>
      <c r="L171" s="482" t="str">
        <f>IF(基本情報入力シート!W208="","",基本情報入力シート!W208)</f>
        <v/>
      </c>
      <c r="M171" s="483" t="str">
        <f>IF(基本情報入力シート!X208="","",基本情報入力シート!X208)</f>
        <v/>
      </c>
      <c r="N171" s="484" t="str">
        <f>IF(基本情報入力シート!Y208="","",基本情報入力シート!Y208)</f>
        <v/>
      </c>
      <c r="O171" s="118"/>
      <c r="P171" s="119"/>
      <c r="Q171" s="120"/>
      <c r="R171" s="121"/>
      <c r="S171" s="112"/>
      <c r="T171" s="476" t="str">
        <f>IFERROR(S171*VLOOKUP(AE171,【参考】数式用3!$AD$3:$BA$14,MATCH(N171,【参考】数式用3!$AD$2:$BA$2,0)),"")</f>
        <v/>
      </c>
      <c r="U171" s="122"/>
      <c r="V171" s="113"/>
      <c r="W171" s="147"/>
      <c r="X171" s="990" t="str">
        <f>IFERROR(V171*VLOOKUP(AF171,【参考】数式用3!$AD$15:$BA$23,MATCH(N171,【参考】数式用3!$AD$2:$BA$2,0)),"")</f>
        <v/>
      </c>
      <c r="Y171" s="991"/>
      <c r="Z171" s="123"/>
      <c r="AA171" s="114"/>
      <c r="AB171" s="485" t="str">
        <f>IFERROR(AA171*VLOOKUP(AG171,【参考】数式用3!$AD$24:$BA$27,MATCH(N171,【参考】数式用3!$AD$2:$BA$2,0)),"")</f>
        <v/>
      </c>
      <c r="AC171" s="130"/>
      <c r="AD171" s="477" t="str">
        <f t="shared" si="11"/>
        <v/>
      </c>
      <c r="AE171" s="478" t="str">
        <f t="shared" si="12"/>
        <v/>
      </c>
      <c r="AF171" s="478" t="str">
        <f t="shared" si="13"/>
        <v/>
      </c>
      <c r="AG171" s="478" t="str">
        <f t="shared" si="14"/>
        <v/>
      </c>
    </row>
    <row r="172" spans="1:33" ht="24.95" customHeight="1">
      <c r="A172" s="480">
        <v>157</v>
      </c>
      <c r="B172" s="987" t="str">
        <f>IF(基本情報入力シート!C209="","",基本情報入力シート!C209)</f>
        <v/>
      </c>
      <c r="C172" s="988"/>
      <c r="D172" s="988"/>
      <c r="E172" s="988"/>
      <c r="F172" s="988"/>
      <c r="G172" s="988"/>
      <c r="H172" s="988"/>
      <c r="I172" s="989"/>
      <c r="J172" s="481" t="str">
        <f>IF(基本情報入力シート!M209="","",基本情報入力シート!M209)</f>
        <v/>
      </c>
      <c r="K172" s="482" t="str">
        <f>IF(基本情報入力シート!R209="","",基本情報入力シート!R209)</f>
        <v/>
      </c>
      <c r="L172" s="482" t="str">
        <f>IF(基本情報入力シート!W209="","",基本情報入力シート!W209)</f>
        <v/>
      </c>
      <c r="M172" s="483" t="str">
        <f>IF(基本情報入力シート!X209="","",基本情報入力シート!X209)</f>
        <v/>
      </c>
      <c r="N172" s="484" t="str">
        <f>IF(基本情報入力シート!Y209="","",基本情報入力シート!Y209)</f>
        <v/>
      </c>
      <c r="O172" s="118"/>
      <c r="P172" s="119"/>
      <c r="Q172" s="120"/>
      <c r="R172" s="121"/>
      <c r="S172" s="112"/>
      <c r="T172" s="476" t="str">
        <f>IFERROR(S172*VLOOKUP(AE172,【参考】数式用3!$AD$3:$BA$14,MATCH(N172,【参考】数式用3!$AD$2:$BA$2,0)),"")</f>
        <v/>
      </c>
      <c r="U172" s="122"/>
      <c r="V172" s="113"/>
      <c r="W172" s="147"/>
      <c r="X172" s="990" t="str">
        <f>IFERROR(V172*VLOOKUP(AF172,【参考】数式用3!$AD$15:$BA$23,MATCH(N172,【参考】数式用3!$AD$2:$BA$2,0)),"")</f>
        <v/>
      </c>
      <c r="Y172" s="991"/>
      <c r="Z172" s="123"/>
      <c r="AA172" s="114"/>
      <c r="AB172" s="485" t="str">
        <f>IFERROR(AA172*VLOOKUP(AG172,【参考】数式用3!$AD$24:$BA$27,MATCH(N172,【参考】数式用3!$AD$2:$BA$2,0)),"")</f>
        <v/>
      </c>
      <c r="AC172" s="130"/>
      <c r="AD172" s="477" t="str">
        <f t="shared" si="11"/>
        <v/>
      </c>
      <c r="AE172" s="478" t="str">
        <f t="shared" si="12"/>
        <v/>
      </c>
      <c r="AF172" s="478" t="str">
        <f t="shared" si="13"/>
        <v/>
      </c>
      <c r="AG172" s="478" t="str">
        <f t="shared" si="14"/>
        <v/>
      </c>
    </row>
    <row r="173" spans="1:33" ht="24.95" customHeight="1">
      <c r="A173" s="480">
        <v>158</v>
      </c>
      <c r="B173" s="987" t="str">
        <f>IF(基本情報入力シート!C210="","",基本情報入力シート!C210)</f>
        <v/>
      </c>
      <c r="C173" s="988"/>
      <c r="D173" s="988"/>
      <c r="E173" s="988"/>
      <c r="F173" s="988"/>
      <c r="G173" s="988"/>
      <c r="H173" s="988"/>
      <c r="I173" s="989"/>
      <c r="J173" s="481" t="str">
        <f>IF(基本情報入力シート!M210="","",基本情報入力シート!M210)</f>
        <v/>
      </c>
      <c r="K173" s="482" t="str">
        <f>IF(基本情報入力シート!R210="","",基本情報入力シート!R210)</f>
        <v/>
      </c>
      <c r="L173" s="482" t="str">
        <f>IF(基本情報入力シート!W210="","",基本情報入力シート!W210)</f>
        <v/>
      </c>
      <c r="M173" s="483" t="str">
        <f>IF(基本情報入力シート!X210="","",基本情報入力シート!X210)</f>
        <v/>
      </c>
      <c r="N173" s="484" t="str">
        <f>IF(基本情報入力シート!Y210="","",基本情報入力シート!Y210)</f>
        <v/>
      </c>
      <c r="O173" s="118"/>
      <c r="P173" s="119"/>
      <c r="Q173" s="120"/>
      <c r="R173" s="121"/>
      <c r="S173" s="112"/>
      <c r="T173" s="476" t="str">
        <f>IFERROR(S173*VLOOKUP(AE173,【参考】数式用3!$AD$3:$BA$14,MATCH(N173,【参考】数式用3!$AD$2:$BA$2,0)),"")</f>
        <v/>
      </c>
      <c r="U173" s="122"/>
      <c r="V173" s="113"/>
      <c r="W173" s="147"/>
      <c r="X173" s="990" t="str">
        <f>IFERROR(V173*VLOOKUP(AF173,【参考】数式用3!$AD$15:$BA$23,MATCH(N173,【参考】数式用3!$AD$2:$BA$2,0)),"")</f>
        <v/>
      </c>
      <c r="Y173" s="991"/>
      <c r="Z173" s="123"/>
      <c r="AA173" s="114"/>
      <c r="AB173" s="485" t="str">
        <f>IFERROR(AA173*VLOOKUP(AG173,【参考】数式用3!$AD$24:$BA$27,MATCH(N173,【参考】数式用3!$AD$2:$BA$2,0)),"")</f>
        <v/>
      </c>
      <c r="AC173" s="130"/>
      <c r="AD173" s="477" t="str">
        <f t="shared" si="11"/>
        <v/>
      </c>
      <c r="AE173" s="478" t="str">
        <f t="shared" si="12"/>
        <v/>
      </c>
      <c r="AF173" s="478" t="str">
        <f t="shared" si="13"/>
        <v/>
      </c>
      <c r="AG173" s="478" t="str">
        <f t="shared" si="14"/>
        <v/>
      </c>
    </row>
    <row r="174" spans="1:33" ht="24.95" customHeight="1">
      <c r="A174" s="480">
        <v>159</v>
      </c>
      <c r="B174" s="987" t="str">
        <f>IF(基本情報入力シート!C211="","",基本情報入力シート!C211)</f>
        <v/>
      </c>
      <c r="C174" s="988"/>
      <c r="D174" s="988"/>
      <c r="E174" s="988"/>
      <c r="F174" s="988"/>
      <c r="G174" s="988"/>
      <c r="H174" s="988"/>
      <c r="I174" s="989"/>
      <c r="J174" s="481" t="str">
        <f>IF(基本情報入力シート!M211="","",基本情報入力シート!M211)</f>
        <v/>
      </c>
      <c r="K174" s="482" t="str">
        <f>IF(基本情報入力シート!R211="","",基本情報入力シート!R211)</f>
        <v/>
      </c>
      <c r="L174" s="482" t="str">
        <f>IF(基本情報入力シート!W211="","",基本情報入力シート!W211)</f>
        <v/>
      </c>
      <c r="M174" s="483" t="str">
        <f>IF(基本情報入力シート!X211="","",基本情報入力シート!X211)</f>
        <v/>
      </c>
      <c r="N174" s="484" t="str">
        <f>IF(基本情報入力シート!Y211="","",基本情報入力シート!Y211)</f>
        <v/>
      </c>
      <c r="O174" s="118"/>
      <c r="P174" s="119"/>
      <c r="Q174" s="120"/>
      <c r="R174" s="121"/>
      <c r="S174" s="112"/>
      <c r="T174" s="476" t="str">
        <f>IFERROR(S174*VLOOKUP(AE174,【参考】数式用3!$AD$3:$BA$14,MATCH(N174,【参考】数式用3!$AD$2:$BA$2,0)),"")</f>
        <v/>
      </c>
      <c r="U174" s="122"/>
      <c r="V174" s="113"/>
      <c r="W174" s="147"/>
      <c r="X174" s="990" t="str">
        <f>IFERROR(V174*VLOOKUP(AF174,【参考】数式用3!$AD$15:$BA$23,MATCH(N174,【参考】数式用3!$AD$2:$BA$2,0)),"")</f>
        <v/>
      </c>
      <c r="Y174" s="991"/>
      <c r="Z174" s="123"/>
      <c r="AA174" s="114"/>
      <c r="AB174" s="485" t="str">
        <f>IFERROR(AA174*VLOOKUP(AG174,【参考】数式用3!$AD$24:$BA$27,MATCH(N174,【参考】数式用3!$AD$2:$BA$2,0)),"")</f>
        <v/>
      </c>
      <c r="AC174" s="130"/>
      <c r="AD174" s="477" t="str">
        <f t="shared" si="11"/>
        <v/>
      </c>
      <c r="AE174" s="478" t="str">
        <f t="shared" si="12"/>
        <v/>
      </c>
      <c r="AF174" s="478" t="str">
        <f t="shared" si="13"/>
        <v/>
      </c>
      <c r="AG174" s="478" t="str">
        <f t="shared" si="14"/>
        <v/>
      </c>
    </row>
    <row r="175" spans="1:33" ht="24.95" customHeight="1">
      <c r="A175" s="480">
        <v>160</v>
      </c>
      <c r="B175" s="987" t="str">
        <f>IF(基本情報入力シート!C212="","",基本情報入力シート!C212)</f>
        <v/>
      </c>
      <c r="C175" s="988"/>
      <c r="D175" s="988"/>
      <c r="E175" s="988"/>
      <c r="F175" s="988"/>
      <c r="G175" s="988"/>
      <c r="H175" s="988"/>
      <c r="I175" s="989"/>
      <c r="J175" s="481" t="str">
        <f>IF(基本情報入力シート!M212="","",基本情報入力シート!M212)</f>
        <v/>
      </c>
      <c r="K175" s="482" t="str">
        <f>IF(基本情報入力シート!R212="","",基本情報入力シート!R212)</f>
        <v/>
      </c>
      <c r="L175" s="482" t="str">
        <f>IF(基本情報入力シート!W212="","",基本情報入力シート!W212)</f>
        <v/>
      </c>
      <c r="M175" s="483" t="str">
        <f>IF(基本情報入力シート!X212="","",基本情報入力シート!X212)</f>
        <v/>
      </c>
      <c r="N175" s="484" t="str">
        <f>IF(基本情報入力シート!Y212="","",基本情報入力シート!Y212)</f>
        <v/>
      </c>
      <c r="O175" s="118"/>
      <c r="P175" s="119"/>
      <c r="Q175" s="120"/>
      <c r="R175" s="121"/>
      <c r="S175" s="112"/>
      <c r="T175" s="476" t="str">
        <f>IFERROR(S175*VLOOKUP(AE175,【参考】数式用3!$AD$3:$BA$14,MATCH(N175,【参考】数式用3!$AD$2:$BA$2,0)),"")</f>
        <v/>
      </c>
      <c r="U175" s="122"/>
      <c r="V175" s="113"/>
      <c r="W175" s="147"/>
      <c r="X175" s="990" t="str">
        <f>IFERROR(V175*VLOOKUP(AF175,【参考】数式用3!$AD$15:$BA$23,MATCH(N175,【参考】数式用3!$AD$2:$BA$2,0)),"")</f>
        <v/>
      </c>
      <c r="Y175" s="991"/>
      <c r="Z175" s="123"/>
      <c r="AA175" s="114"/>
      <c r="AB175" s="485" t="str">
        <f>IFERROR(AA175*VLOOKUP(AG175,【参考】数式用3!$AD$24:$BA$27,MATCH(N175,【参考】数式用3!$AD$2:$BA$2,0)),"")</f>
        <v/>
      </c>
      <c r="AC175" s="130"/>
      <c r="AD175" s="477" t="str">
        <f t="shared" si="11"/>
        <v/>
      </c>
      <c r="AE175" s="478" t="str">
        <f t="shared" si="12"/>
        <v/>
      </c>
      <c r="AF175" s="478" t="str">
        <f t="shared" si="13"/>
        <v/>
      </c>
      <c r="AG175" s="478" t="str">
        <f t="shared" si="14"/>
        <v/>
      </c>
    </row>
    <row r="176" spans="1:33" ht="24.95" customHeight="1">
      <c r="A176" s="480">
        <v>161</v>
      </c>
      <c r="B176" s="987" t="str">
        <f>IF(基本情報入力シート!C213="","",基本情報入力シート!C213)</f>
        <v/>
      </c>
      <c r="C176" s="988"/>
      <c r="D176" s="988"/>
      <c r="E176" s="988"/>
      <c r="F176" s="988"/>
      <c r="G176" s="988"/>
      <c r="H176" s="988"/>
      <c r="I176" s="989"/>
      <c r="J176" s="481" t="str">
        <f>IF(基本情報入力シート!M213="","",基本情報入力シート!M213)</f>
        <v/>
      </c>
      <c r="K176" s="482" t="str">
        <f>IF(基本情報入力シート!R213="","",基本情報入力シート!R213)</f>
        <v/>
      </c>
      <c r="L176" s="482" t="str">
        <f>IF(基本情報入力シート!W213="","",基本情報入力シート!W213)</f>
        <v/>
      </c>
      <c r="M176" s="483" t="str">
        <f>IF(基本情報入力シート!X213="","",基本情報入力シート!X213)</f>
        <v/>
      </c>
      <c r="N176" s="484" t="str">
        <f>IF(基本情報入力シート!Y213="","",基本情報入力シート!Y213)</f>
        <v/>
      </c>
      <c r="O176" s="118"/>
      <c r="P176" s="119"/>
      <c r="Q176" s="120"/>
      <c r="R176" s="121"/>
      <c r="S176" s="112"/>
      <c r="T176" s="476" t="str">
        <f>IFERROR(S176*VLOOKUP(AE176,【参考】数式用3!$AD$3:$BA$14,MATCH(N176,【参考】数式用3!$AD$2:$BA$2,0)),"")</f>
        <v/>
      </c>
      <c r="U176" s="122"/>
      <c r="V176" s="113"/>
      <c r="W176" s="147"/>
      <c r="X176" s="990" t="str">
        <f>IFERROR(V176*VLOOKUP(AF176,【参考】数式用3!$AD$15:$BA$23,MATCH(N176,【参考】数式用3!$AD$2:$BA$2,0)),"")</f>
        <v/>
      </c>
      <c r="Y176" s="991"/>
      <c r="Z176" s="123"/>
      <c r="AA176" s="114"/>
      <c r="AB176" s="485" t="str">
        <f>IFERROR(AA176*VLOOKUP(AG176,【参考】数式用3!$AD$24:$BA$27,MATCH(N176,【参考】数式用3!$AD$2:$BA$2,0)),"")</f>
        <v/>
      </c>
      <c r="AC176" s="130"/>
      <c r="AD176" s="477" t="str">
        <f t="shared" si="11"/>
        <v/>
      </c>
      <c r="AE176" s="478" t="str">
        <f t="shared" si="12"/>
        <v/>
      </c>
      <c r="AF176" s="478" t="str">
        <f t="shared" si="13"/>
        <v/>
      </c>
      <c r="AG176" s="478" t="str">
        <f t="shared" si="14"/>
        <v/>
      </c>
    </row>
    <row r="177" spans="1:33" ht="24.95" customHeight="1">
      <c r="A177" s="480">
        <v>162</v>
      </c>
      <c r="B177" s="987" t="str">
        <f>IF(基本情報入力シート!C214="","",基本情報入力シート!C214)</f>
        <v/>
      </c>
      <c r="C177" s="988"/>
      <c r="D177" s="988"/>
      <c r="E177" s="988"/>
      <c r="F177" s="988"/>
      <c r="G177" s="988"/>
      <c r="H177" s="988"/>
      <c r="I177" s="989"/>
      <c r="J177" s="481" t="str">
        <f>IF(基本情報入力シート!M214="","",基本情報入力シート!M214)</f>
        <v/>
      </c>
      <c r="K177" s="482" t="str">
        <f>IF(基本情報入力シート!R214="","",基本情報入力シート!R214)</f>
        <v/>
      </c>
      <c r="L177" s="482" t="str">
        <f>IF(基本情報入力シート!W214="","",基本情報入力シート!W214)</f>
        <v/>
      </c>
      <c r="M177" s="483" t="str">
        <f>IF(基本情報入力シート!X214="","",基本情報入力シート!X214)</f>
        <v/>
      </c>
      <c r="N177" s="484" t="str">
        <f>IF(基本情報入力シート!Y214="","",基本情報入力シート!Y214)</f>
        <v/>
      </c>
      <c r="O177" s="118"/>
      <c r="P177" s="119"/>
      <c r="Q177" s="120"/>
      <c r="R177" s="121"/>
      <c r="S177" s="112"/>
      <c r="T177" s="476" t="str">
        <f>IFERROR(S177*VLOOKUP(AE177,【参考】数式用3!$AD$3:$BA$14,MATCH(N177,【参考】数式用3!$AD$2:$BA$2,0)),"")</f>
        <v/>
      </c>
      <c r="U177" s="122"/>
      <c r="V177" s="113"/>
      <c r="W177" s="147"/>
      <c r="X177" s="990" t="str">
        <f>IFERROR(V177*VLOOKUP(AF177,【参考】数式用3!$AD$15:$BA$23,MATCH(N177,【参考】数式用3!$AD$2:$BA$2,0)),"")</f>
        <v/>
      </c>
      <c r="Y177" s="991"/>
      <c r="Z177" s="123"/>
      <c r="AA177" s="114"/>
      <c r="AB177" s="485" t="str">
        <f>IFERROR(AA177*VLOOKUP(AG177,【参考】数式用3!$AD$24:$BA$27,MATCH(N177,【参考】数式用3!$AD$2:$BA$2,0)),"")</f>
        <v/>
      </c>
      <c r="AC177" s="130"/>
      <c r="AD177" s="477" t="str">
        <f t="shared" si="11"/>
        <v/>
      </c>
      <c r="AE177" s="478" t="str">
        <f t="shared" si="12"/>
        <v/>
      </c>
      <c r="AF177" s="478" t="str">
        <f t="shared" si="13"/>
        <v/>
      </c>
      <c r="AG177" s="478" t="str">
        <f t="shared" si="14"/>
        <v/>
      </c>
    </row>
    <row r="178" spans="1:33" ht="24.95" customHeight="1">
      <c r="A178" s="480">
        <v>163</v>
      </c>
      <c r="B178" s="987" t="str">
        <f>IF(基本情報入力シート!C215="","",基本情報入力シート!C215)</f>
        <v/>
      </c>
      <c r="C178" s="988"/>
      <c r="D178" s="988"/>
      <c r="E178" s="988"/>
      <c r="F178" s="988"/>
      <c r="G178" s="988"/>
      <c r="H178" s="988"/>
      <c r="I178" s="989"/>
      <c r="J178" s="481" t="str">
        <f>IF(基本情報入力シート!M215="","",基本情報入力シート!M215)</f>
        <v/>
      </c>
      <c r="K178" s="482" t="str">
        <f>IF(基本情報入力シート!R215="","",基本情報入力シート!R215)</f>
        <v/>
      </c>
      <c r="L178" s="482" t="str">
        <f>IF(基本情報入力シート!W215="","",基本情報入力シート!W215)</f>
        <v/>
      </c>
      <c r="M178" s="483" t="str">
        <f>IF(基本情報入力シート!X215="","",基本情報入力シート!X215)</f>
        <v/>
      </c>
      <c r="N178" s="484" t="str">
        <f>IF(基本情報入力シート!Y215="","",基本情報入力シート!Y215)</f>
        <v/>
      </c>
      <c r="O178" s="118"/>
      <c r="P178" s="119"/>
      <c r="Q178" s="120"/>
      <c r="R178" s="121"/>
      <c r="S178" s="112"/>
      <c r="T178" s="476" t="str">
        <f>IFERROR(S178*VLOOKUP(AE178,【参考】数式用3!$AD$3:$BA$14,MATCH(N178,【参考】数式用3!$AD$2:$BA$2,0)),"")</f>
        <v/>
      </c>
      <c r="U178" s="122"/>
      <c r="V178" s="113"/>
      <c r="W178" s="147"/>
      <c r="X178" s="990" t="str">
        <f>IFERROR(V178*VLOOKUP(AF178,【参考】数式用3!$AD$15:$BA$23,MATCH(N178,【参考】数式用3!$AD$2:$BA$2,0)),"")</f>
        <v/>
      </c>
      <c r="Y178" s="991"/>
      <c r="Z178" s="123"/>
      <c r="AA178" s="114"/>
      <c r="AB178" s="485" t="str">
        <f>IFERROR(AA178*VLOOKUP(AG178,【参考】数式用3!$AD$24:$BA$27,MATCH(N178,【参考】数式用3!$AD$2:$BA$2,0)),"")</f>
        <v/>
      </c>
      <c r="AC178" s="130"/>
      <c r="AD178" s="477" t="str">
        <f t="shared" si="11"/>
        <v/>
      </c>
      <c r="AE178" s="478" t="str">
        <f t="shared" si="12"/>
        <v/>
      </c>
      <c r="AF178" s="478" t="str">
        <f t="shared" si="13"/>
        <v/>
      </c>
      <c r="AG178" s="478" t="str">
        <f t="shared" si="14"/>
        <v/>
      </c>
    </row>
    <row r="179" spans="1:33" ht="24.95" customHeight="1">
      <c r="A179" s="480">
        <v>164</v>
      </c>
      <c r="B179" s="987" t="str">
        <f>IF(基本情報入力シート!C216="","",基本情報入力シート!C216)</f>
        <v/>
      </c>
      <c r="C179" s="988"/>
      <c r="D179" s="988"/>
      <c r="E179" s="988"/>
      <c r="F179" s="988"/>
      <c r="G179" s="988"/>
      <c r="H179" s="988"/>
      <c r="I179" s="989"/>
      <c r="J179" s="481" t="str">
        <f>IF(基本情報入力シート!M216="","",基本情報入力シート!M216)</f>
        <v/>
      </c>
      <c r="K179" s="482" t="str">
        <f>IF(基本情報入力シート!R216="","",基本情報入力シート!R216)</f>
        <v/>
      </c>
      <c r="L179" s="482" t="str">
        <f>IF(基本情報入力シート!W216="","",基本情報入力シート!W216)</f>
        <v/>
      </c>
      <c r="M179" s="483" t="str">
        <f>IF(基本情報入力シート!X216="","",基本情報入力シート!X216)</f>
        <v/>
      </c>
      <c r="N179" s="484" t="str">
        <f>IF(基本情報入力シート!Y216="","",基本情報入力シート!Y216)</f>
        <v/>
      </c>
      <c r="O179" s="118"/>
      <c r="P179" s="119"/>
      <c r="Q179" s="120"/>
      <c r="R179" s="121"/>
      <c r="S179" s="112"/>
      <c r="T179" s="476" t="str">
        <f>IFERROR(S179*VLOOKUP(AE179,【参考】数式用3!$AD$3:$BA$14,MATCH(N179,【参考】数式用3!$AD$2:$BA$2,0)),"")</f>
        <v/>
      </c>
      <c r="U179" s="122"/>
      <c r="V179" s="113"/>
      <c r="W179" s="147"/>
      <c r="X179" s="990" t="str">
        <f>IFERROR(V179*VLOOKUP(AF179,【参考】数式用3!$AD$15:$BA$23,MATCH(N179,【参考】数式用3!$AD$2:$BA$2,0)),"")</f>
        <v/>
      </c>
      <c r="Y179" s="991"/>
      <c r="Z179" s="123"/>
      <c r="AA179" s="114"/>
      <c r="AB179" s="485" t="str">
        <f>IFERROR(AA179*VLOOKUP(AG179,【参考】数式用3!$AD$24:$BA$27,MATCH(N179,【参考】数式用3!$AD$2:$BA$2,0)),"")</f>
        <v/>
      </c>
      <c r="AC179" s="130"/>
      <c r="AD179" s="477" t="str">
        <f t="shared" si="11"/>
        <v/>
      </c>
      <c r="AE179" s="478" t="str">
        <f t="shared" si="12"/>
        <v/>
      </c>
      <c r="AF179" s="478" t="str">
        <f t="shared" si="13"/>
        <v/>
      </c>
      <c r="AG179" s="478" t="str">
        <f t="shared" si="14"/>
        <v/>
      </c>
    </row>
    <row r="180" spans="1:33" ht="24.95" customHeight="1">
      <c r="A180" s="480">
        <v>165</v>
      </c>
      <c r="B180" s="987" t="str">
        <f>IF(基本情報入力シート!C217="","",基本情報入力シート!C217)</f>
        <v/>
      </c>
      <c r="C180" s="988"/>
      <c r="D180" s="988"/>
      <c r="E180" s="988"/>
      <c r="F180" s="988"/>
      <c r="G180" s="988"/>
      <c r="H180" s="988"/>
      <c r="I180" s="989"/>
      <c r="J180" s="481" t="str">
        <f>IF(基本情報入力シート!M217="","",基本情報入力シート!M217)</f>
        <v/>
      </c>
      <c r="K180" s="482" t="str">
        <f>IF(基本情報入力シート!R217="","",基本情報入力シート!R217)</f>
        <v/>
      </c>
      <c r="L180" s="482" t="str">
        <f>IF(基本情報入力シート!W217="","",基本情報入力シート!W217)</f>
        <v/>
      </c>
      <c r="M180" s="483" t="str">
        <f>IF(基本情報入力シート!X217="","",基本情報入力シート!X217)</f>
        <v/>
      </c>
      <c r="N180" s="484" t="str">
        <f>IF(基本情報入力シート!Y217="","",基本情報入力シート!Y217)</f>
        <v/>
      </c>
      <c r="O180" s="118"/>
      <c r="P180" s="119"/>
      <c r="Q180" s="120"/>
      <c r="R180" s="121"/>
      <c r="S180" s="112"/>
      <c r="T180" s="476" t="str">
        <f>IFERROR(S180*VLOOKUP(AE180,【参考】数式用3!$AD$3:$BA$14,MATCH(N180,【参考】数式用3!$AD$2:$BA$2,0)),"")</f>
        <v/>
      </c>
      <c r="U180" s="122"/>
      <c r="V180" s="113"/>
      <c r="W180" s="147"/>
      <c r="X180" s="990" t="str">
        <f>IFERROR(V180*VLOOKUP(AF180,【参考】数式用3!$AD$15:$BA$23,MATCH(N180,【参考】数式用3!$AD$2:$BA$2,0)),"")</f>
        <v/>
      </c>
      <c r="Y180" s="991"/>
      <c r="Z180" s="123"/>
      <c r="AA180" s="114"/>
      <c r="AB180" s="485" t="str">
        <f>IFERROR(AA180*VLOOKUP(AG180,【参考】数式用3!$AD$24:$BA$27,MATCH(N180,【参考】数式用3!$AD$2:$BA$2,0)),"")</f>
        <v/>
      </c>
      <c r="AC180" s="130"/>
      <c r="AD180" s="477" t="str">
        <f t="shared" si="11"/>
        <v/>
      </c>
      <c r="AE180" s="478" t="str">
        <f t="shared" si="12"/>
        <v/>
      </c>
      <c r="AF180" s="478" t="str">
        <f t="shared" si="13"/>
        <v/>
      </c>
      <c r="AG180" s="478" t="str">
        <f t="shared" si="14"/>
        <v/>
      </c>
    </row>
    <row r="181" spans="1:33" ht="24.95" customHeight="1">
      <c r="A181" s="480">
        <v>166</v>
      </c>
      <c r="B181" s="987" t="str">
        <f>IF(基本情報入力シート!C218="","",基本情報入力シート!C218)</f>
        <v/>
      </c>
      <c r="C181" s="988"/>
      <c r="D181" s="988"/>
      <c r="E181" s="988"/>
      <c r="F181" s="988"/>
      <c r="G181" s="988"/>
      <c r="H181" s="988"/>
      <c r="I181" s="989"/>
      <c r="J181" s="481" t="str">
        <f>IF(基本情報入力シート!M218="","",基本情報入力シート!M218)</f>
        <v/>
      </c>
      <c r="K181" s="482" t="str">
        <f>IF(基本情報入力シート!R218="","",基本情報入力シート!R218)</f>
        <v/>
      </c>
      <c r="L181" s="482" t="str">
        <f>IF(基本情報入力シート!W218="","",基本情報入力シート!W218)</f>
        <v/>
      </c>
      <c r="M181" s="483" t="str">
        <f>IF(基本情報入力シート!X218="","",基本情報入力シート!X218)</f>
        <v/>
      </c>
      <c r="N181" s="484" t="str">
        <f>IF(基本情報入力シート!Y218="","",基本情報入力シート!Y218)</f>
        <v/>
      </c>
      <c r="O181" s="118"/>
      <c r="P181" s="119"/>
      <c r="Q181" s="120"/>
      <c r="R181" s="121"/>
      <c r="S181" s="112"/>
      <c r="T181" s="476" t="str">
        <f>IFERROR(S181*VLOOKUP(AE181,【参考】数式用3!$AD$3:$BA$14,MATCH(N181,【参考】数式用3!$AD$2:$BA$2,0)),"")</f>
        <v/>
      </c>
      <c r="U181" s="122"/>
      <c r="V181" s="113"/>
      <c r="W181" s="147"/>
      <c r="X181" s="990" t="str">
        <f>IFERROR(V181*VLOOKUP(AF181,【参考】数式用3!$AD$15:$BA$23,MATCH(N181,【参考】数式用3!$AD$2:$BA$2,0)),"")</f>
        <v/>
      </c>
      <c r="Y181" s="991"/>
      <c r="Z181" s="123"/>
      <c r="AA181" s="114"/>
      <c r="AB181" s="485" t="str">
        <f>IFERROR(AA181*VLOOKUP(AG181,【参考】数式用3!$AD$24:$BA$27,MATCH(N181,【参考】数式用3!$AD$2:$BA$2,0)),"")</f>
        <v/>
      </c>
      <c r="AC181" s="130"/>
      <c r="AD181" s="477" t="str">
        <f t="shared" si="11"/>
        <v/>
      </c>
      <c r="AE181" s="478" t="str">
        <f t="shared" si="12"/>
        <v/>
      </c>
      <c r="AF181" s="478" t="str">
        <f t="shared" si="13"/>
        <v/>
      </c>
      <c r="AG181" s="478" t="str">
        <f t="shared" si="14"/>
        <v/>
      </c>
    </row>
    <row r="182" spans="1:33" ht="24.95" customHeight="1">
      <c r="A182" s="480">
        <v>167</v>
      </c>
      <c r="B182" s="987" t="str">
        <f>IF(基本情報入力シート!C219="","",基本情報入力シート!C219)</f>
        <v/>
      </c>
      <c r="C182" s="988"/>
      <c r="D182" s="988"/>
      <c r="E182" s="988"/>
      <c r="F182" s="988"/>
      <c r="G182" s="988"/>
      <c r="H182" s="988"/>
      <c r="I182" s="989"/>
      <c r="J182" s="481" t="str">
        <f>IF(基本情報入力シート!M219="","",基本情報入力シート!M219)</f>
        <v/>
      </c>
      <c r="K182" s="482" t="str">
        <f>IF(基本情報入力シート!R219="","",基本情報入力シート!R219)</f>
        <v/>
      </c>
      <c r="L182" s="482" t="str">
        <f>IF(基本情報入力シート!W219="","",基本情報入力シート!W219)</f>
        <v/>
      </c>
      <c r="M182" s="483" t="str">
        <f>IF(基本情報入力シート!X219="","",基本情報入力シート!X219)</f>
        <v/>
      </c>
      <c r="N182" s="484" t="str">
        <f>IF(基本情報入力シート!Y219="","",基本情報入力シート!Y219)</f>
        <v/>
      </c>
      <c r="O182" s="118"/>
      <c r="P182" s="119"/>
      <c r="Q182" s="120"/>
      <c r="R182" s="121"/>
      <c r="S182" s="112"/>
      <c r="T182" s="476" t="str">
        <f>IFERROR(S182*VLOOKUP(AE182,【参考】数式用3!$AD$3:$BA$14,MATCH(N182,【参考】数式用3!$AD$2:$BA$2,0)),"")</f>
        <v/>
      </c>
      <c r="U182" s="122"/>
      <c r="V182" s="113"/>
      <c r="W182" s="147"/>
      <c r="X182" s="990" t="str">
        <f>IFERROR(V182*VLOOKUP(AF182,【参考】数式用3!$AD$15:$BA$23,MATCH(N182,【参考】数式用3!$AD$2:$BA$2,0)),"")</f>
        <v/>
      </c>
      <c r="Y182" s="991"/>
      <c r="Z182" s="123"/>
      <c r="AA182" s="114"/>
      <c r="AB182" s="485" t="str">
        <f>IFERROR(AA182*VLOOKUP(AG182,【参考】数式用3!$AD$24:$BA$27,MATCH(N182,【参考】数式用3!$AD$2:$BA$2,0)),"")</f>
        <v/>
      </c>
      <c r="AC182" s="130"/>
      <c r="AD182" s="477" t="str">
        <f t="shared" si="11"/>
        <v/>
      </c>
      <c r="AE182" s="478" t="str">
        <f t="shared" si="12"/>
        <v/>
      </c>
      <c r="AF182" s="478" t="str">
        <f t="shared" si="13"/>
        <v/>
      </c>
      <c r="AG182" s="478" t="str">
        <f t="shared" si="14"/>
        <v/>
      </c>
    </row>
    <row r="183" spans="1:33" ht="24.95" customHeight="1">
      <c r="A183" s="480">
        <v>168</v>
      </c>
      <c r="B183" s="987" t="str">
        <f>IF(基本情報入力シート!C220="","",基本情報入力シート!C220)</f>
        <v/>
      </c>
      <c r="C183" s="988"/>
      <c r="D183" s="988"/>
      <c r="E183" s="988"/>
      <c r="F183" s="988"/>
      <c r="G183" s="988"/>
      <c r="H183" s="988"/>
      <c r="I183" s="989"/>
      <c r="J183" s="481" t="str">
        <f>IF(基本情報入力シート!M220="","",基本情報入力シート!M220)</f>
        <v/>
      </c>
      <c r="K183" s="482" t="str">
        <f>IF(基本情報入力シート!R220="","",基本情報入力シート!R220)</f>
        <v/>
      </c>
      <c r="L183" s="482" t="str">
        <f>IF(基本情報入力シート!W220="","",基本情報入力シート!W220)</f>
        <v/>
      </c>
      <c r="M183" s="483" t="str">
        <f>IF(基本情報入力シート!X220="","",基本情報入力シート!X220)</f>
        <v/>
      </c>
      <c r="N183" s="484" t="str">
        <f>IF(基本情報入力シート!Y220="","",基本情報入力シート!Y220)</f>
        <v/>
      </c>
      <c r="O183" s="118"/>
      <c r="P183" s="119"/>
      <c r="Q183" s="120"/>
      <c r="R183" s="121"/>
      <c r="S183" s="112"/>
      <c r="T183" s="476" t="str">
        <f>IFERROR(S183*VLOOKUP(AE183,【参考】数式用3!$AD$3:$BA$14,MATCH(N183,【参考】数式用3!$AD$2:$BA$2,0)),"")</f>
        <v/>
      </c>
      <c r="U183" s="122"/>
      <c r="V183" s="113"/>
      <c r="W183" s="147"/>
      <c r="X183" s="990" t="str">
        <f>IFERROR(V183*VLOOKUP(AF183,【参考】数式用3!$AD$15:$BA$23,MATCH(N183,【参考】数式用3!$AD$2:$BA$2,0)),"")</f>
        <v/>
      </c>
      <c r="Y183" s="991"/>
      <c r="Z183" s="123"/>
      <c r="AA183" s="114"/>
      <c r="AB183" s="485" t="str">
        <f>IFERROR(AA183*VLOOKUP(AG183,【参考】数式用3!$AD$24:$BA$27,MATCH(N183,【参考】数式用3!$AD$2:$BA$2,0)),"")</f>
        <v/>
      </c>
      <c r="AC183" s="130"/>
      <c r="AD183" s="477" t="str">
        <f t="shared" si="11"/>
        <v/>
      </c>
      <c r="AE183" s="478" t="str">
        <f t="shared" si="12"/>
        <v/>
      </c>
      <c r="AF183" s="478" t="str">
        <f t="shared" si="13"/>
        <v/>
      </c>
      <c r="AG183" s="478" t="str">
        <f t="shared" si="14"/>
        <v/>
      </c>
    </row>
    <row r="184" spans="1:33" ht="24.95" customHeight="1">
      <c r="A184" s="480">
        <v>169</v>
      </c>
      <c r="B184" s="987" t="str">
        <f>IF(基本情報入力シート!C221="","",基本情報入力シート!C221)</f>
        <v/>
      </c>
      <c r="C184" s="988"/>
      <c r="D184" s="988"/>
      <c r="E184" s="988"/>
      <c r="F184" s="988"/>
      <c r="G184" s="988"/>
      <c r="H184" s="988"/>
      <c r="I184" s="989"/>
      <c r="J184" s="481" t="str">
        <f>IF(基本情報入力シート!M221="","",基本情報入力シート!M221)</f>
        <v/>
      </c>
      <c r="K184" s="482" t="str">
        <f>IF(基本情報入力シート!R221="","",基本情報入力シート!R221)</f>
        <v/>
      </c>
      <c r="L184" s="482" t="str">
        <f>IF(基本情報入力シート!W221="","",基本情報入力シート!W221)</f>
        <v/>
      </c>
      <c r="M184" s="483" t="str">
        <f>IF(基本情報入力シート!X221="","",基本情報入力シート!X221)</f>
        <v/>
      </c>
      <c r="N184" s="484" t="str">
        <f>IF(基本情報入力シート!Y221="","",基本情報入力シート!Y221)</f>
        <v/>
      </c>
      <c r="O184" s="118"/>
      <c r="P184" s="119"/>
      <c r="Q184" s="120"/>
      <c r="R184" s="121"/>
      <c r="S184" s="112"/>
      <c r="T184" s="476" t="str">
        <f>IFERROR(S184*VLOOKUP(AE184,【参考】数式用3!$AD$3:$BA$14,MATCH(N184,【参考】数式用3!$AD$2:$BA$2,0)),"")</f>
        <v/>
      </c>
      <c r="U184" s="122"/>
      <c r="V184" s="113"/>
      <c r="W184" s="147"/>
      <c r="X184" s="990" t="str">
        <f>IFERROR(V184*VLOOKUP(AF184,【参考】数式用3!$AD$15:$BA$23,MATCH(N184,【参考】数式用3!$AD$2:$BA$2,0)),"")</f>
        <v/>
      </c>
      <c r="Y184" s="991"/>
      <c r="Z184" s="123"/>
      <c r="AA184" s="114"/>
      <c r="AB184" s="485" t="str">
        <f>IFERROR(AA184*VLOOKUP(AG184,【参考】数式用3!$AD$24:$BA$27,MATCH(N184,【参考】数式用3!$AD$2:$BA$2,0)),"")</f>
        <v/>
      </c>
      <c r="AC184" s="130"/>
      <c r="AD184" s="477" t="str">
        <f t="shared" si="11"/>
        <v/>
      </c>
      <c r="AE184" s="478" t="str">
        <f t="shared" si="12"/>
        <v/>
      </c>
      <c r="AF184" s="478" t="str">
        <f t="shared" si="13"/>
        <v/>
      </c>
      <c r="AG184" s="478" t="str">
        <f t="shared" si="14"/>
        <v/>
      </c>
    </row>
    <row r="185" spans="1:33" ht="24.95" customHeight="1">
      <c r="A185" s="480">
        <v>170</v>
      </c>
      <c r="B185" s="987" t="str">
        <f>IF(基本情報入力シート!C222="","",基本情報入力シート!C222)</f>
        <v/>
      </c>
      <c r="C185" s="988"/>
      <c r="D185" s="988"/>
      <c r="E185" s="988"/>
      <c r="F185" s="988"/>
      <c r="G185" s="988"/>
      <c r="H185" s="988"/>
      <c r="I185" s="989"/>
      <c r="J185" s="481" t="str">
        <f>IF(基本情報入力シート!M222="","",基本情報入力シート!M222)</f>
        <v/>
      </c>
      <c r="K185" s="482" t="str">
        <f>IF(基本情報入力シート!R222="","",基本情報入力シート!R222)</f>
        <v/>
      </c>
      <c r="L185" s="482" t="str">
        <f>IF(基本情報入力シート!W222="","",基本情報入力シート!W222)</f>
        <v/>
      </c>
      <c r="M185" s="483" t="str">
        <f>IF(基本情報入力シート!X222="","",基本情報入力シート!X222)</f>
        <v/>
      </c>
      <c r="N185" s="484" t="str">
        <f>IF(基本情報入力シート!Y222="","",基本情報入力シート!Y222)</f>
        <v/>
      </c>
      <c r="O185" s="118"/>
      <c r="P185" s="119"/>
      <c r="Q185" s="120"/>
      <c r="R185" s="121"/>
      <c r="S185" s="112"/>
      <c r="T185" s="476" t="str">
        <f>IFERROR(S185*VLOOKUP(AE185,【参考】数式用3!$AD$3:$BA$14,MATCH(N185,【参考】数式用3!$AD$2:$BA$2,0)),"")</f>
        <v/>
      </c>
      <c r="U185" s="122"/>
      <c r="V185" s="113"/>
      <c r="W185" s="147"/>
      <c r="X185" s="990" t="str">
        <f>IFERROR(V185*VLOOKUP(AF185,【参考】数式用3!$AD$15:$BA$23,MATCH(N185,【参考】数式用3!$AD$2:$BA$2,0)),"")</f>
        <v/>
      </c>
      <c r="Y185" s="991"/>
      <c r="Z185" s="123"/>
      <c r="AA185" s="114"/>
      <c r="AB185" s="485" t="str">
        <f>IFERROR(AA185*VLOOKUP(AG185,【参考】数式用3!$AD$24:$BA$27,MATCH(N185,【参考】数式用3!$AD$2:$BA$2,0)),"")</f>
        <v/>
      </c>
      <c r="AC185" s="130"/>
      <c r="AD185" s="477" t="str">
        <f t="shared" si="11"/>
        <v/>
      </c>
      <c r="AE185" s="478" t="str">
        <f t="shared" si="12"/>
        <v/>
      </c>
      <c r="AF185" s="478" t="str">
        <f t="shared" si="13"/>
        <v/>
      </c>
      <c r="AG185" s="478" t="str">
        <f t="shared" si="14"/>
        <v/>
      </c>
    </row>
    <row r="186" spans="1:33" ht="24.95" customHeight="1">
      <c r="A186" s="480">
        <v>171</v>
      </c>
      <c r="B186" s="987" t="str">
        <f>IF(基本情報入力シート!C223="","",基本情報入力シート!C223)</f>
        <v/>
      </c>
      <c r="C186" s="988"/>
      <c r="D186" s="988"/>
      <c r="E186" s="988"/>
      <c r="F186" s="988"/>
      <c r="G186" s="988"/>
      <c r="H186" s="988"/>
      <c r="I186" s="989"/>
      <c r="J186" s="481" t="str">
        <f>IF(基本情報入力シート!M223="","",基本情報入力シート!M223)</f>
        <v/>
      </c>
      <c r="K186" s="482" t="str">
        <f>IF(基本情報入力シート!R223="","",基本情報入力シート!R223)</f>
        <v/>
      </c>
      <c r="L186" s="482" t="str">
        <f>IF(基本情報入力シート!W223="","",基本情報入力シート!W223)</f>
        <v/>
      </c>
      <c r="M186" s="483" t="str">
        <f>IF(基本情報入力シート!X223="","",基本情報入力シート!X223)</f>
        <v/>
      </c>
      <c r="N186" s="484" t="str">
        <f>IF(基本情報入力シート!Y223="","",基本情報入力シート!Y223)</f>
        <v/>
      </c>
      <c r="O186" s="118"/>
      <c r="P186" s="119"/>
      <c r="Q186" s="120"/>
      <c r="R186" s="121"/>
      <c r="S186" s="112"/>
      <c r="T186" s="476" t="str">
        <f>IFERROR(S186*VLOOKUP(AE186,【参考】数式用3!$AD$3:$BA$14,MATCH(N186,【参考】数式用3!$AD$2:$BA$2,0)),"")</f>
        <v/>
      </c>
      <c r="U186" s="122"/>
      <c r="V186" s="113"/>
      <c r="W186" s="147"/>
      <c r="X186" s="990" t="str">
        <f>IFERROR(V186*VLOOKUP(AF186,【参考】数式用3!$AD$15:$BA$23,MATCH(N186,【参考】数式用3!$AD$2:$BA$2,0)),"")</f>
        <v/>
      </c>
      <c r="Y186" s="991"/>
      <c r="Z186" s="123"/>
      <c r="AA186" s="114"/>
      <c r="AB186" s="485" t="str">
        <f>IFERROR(AA186*VLOOKUP(AG186,【参考】数式用3!$AD$24:$BA$27,MATCH(N186,【参考】数式用3!$AD$2:$BA$2,0)),"")</f>
        <v/>
      </c>
      <c r="AC186" s="130"/>
      <c r="AD186" s="477" t="str">
        <f t="shared" si="11"/>
        <v/>
      </c>
      <c r="AE186" s="478" t="str">
        <f t="shared" si="12"/>
        <v/>
      </c>
      <c r="AF186" s="478" t="str">
        <f t="shared" si="13"/>
        <v/>
      </c>
      <c r="AG186" s="478" t="str">
        <f t="shared" si="14"/>
        <v/>
      </c>
    </row>
    <row r="187" spans="1:33" ht="24.95" customHeight="1">
      <c r="A187" s="480">
        <v>172</v>
      </c>
      <c r="B187" s="987" t="str">
        <f>IF(基本情報入力シート!C224="","",基本情報入力シート!C224)</f>
        <v/>
      </c>
      <c r="C187" s="988"/>
      <c r="D187" s="988"/>
      <c r="E187" s="988"/>
      <c r="F187" s="988"/>
      <c r="G187" s="988"/>
      <c r="H187" s="988"/>
      <c r="I187" s="989"/>
      <c r="J187" s="481" t="str">
        <f>IF(基本情報入力シート!M224="","",基本情報入力シート!M224)</f>
        <v/>
      </c>
      <c r="K187" s="482" t="str">
        <f>IF(基本情報入力シート!R224="","",基本情報入力シート!R224)</f>
        <v/>
      </c>
      <c r="L187" s="482" t="str">
        <f>IF(基本情報入力シート!W224="","",基本情報入力シート!W224)</f>
        <v/>
      </c>
      <c r="M187" s="483" t="str">
        <f>IF(基本情報入力シート!X224="","",基本情報入力シート!X224)</f>
        <v/>
      </c>
      <c r="N187" s="484" t="str">
        <f>IF(基本情報入力シート!Y224="","",基本情報入力シート!Y224)</f>
        <v/>
      </c>
      <c r="O187" s="118"/>
      <c r="P187" s="119"/>
      <c r="Q187" s="120"/>
      <c r="R187" s="121"/>
      <c r="S187" s="112"/>
      <c r="T187" s="476" t="str">
        <f>IFERROR(S187*VLOOKUP(AE187,【参考】数式用3!$AD$3:$BA$14,MATCH(N187,【参考】数式用3!$AD$2:$BA$2,0)),"")</f>
        <v/>
      </c>
      <c r="U187" s="122"/>
      <c r="V187" s="113"/>
      <c r="W187" s="147"/>
      <c r="X187" s="990" t="str">
        <f>IFERROR(V187*VLOOKUP(AF187,【参考】数式用3!$AD$15:$BA$23,MATCH(N187,【参考】数式用3!$AD$2:$BA$2,0)),"")</f>
        <v/>
      </c>
      <c r="Y187" s="991"/>
      <c r="Z187" s="123"/>
      <c r="AA187" s="114"/>
      <c r="AB187" s="485" t="str">
        <f>IFERROR(AA187*VLOOKUP(AG187,【参考】数式用3!$AD$24:$BA$27,MATCH(N187,【参考】数式用3!$AD$2:$BA$2,0)),"")</f>
        <v/>
      </c>
      <c r="AC187" s="130"/>
      <c r="AD187" s="477" t="str">
        <f t="shared" si="11"/>
        <v/>
      </c>
      <c r="AE187" s="478" t="str">
        <f t="shared" si="12"/>
        <v/>
      </c>
      <c r="AF187" s="478" t="str">
        <f t="shared" si="13"/>
        <v/>
      </c>
      <c r="AG187" s="478" t="str">
        <f t="shared" si="14"/>
        <v/>
      </c>
    </row>
    <row r="188" spans="1:33" ht="24.95" customHeight="1">
      <c r="A188" s="480">
        <v>173</v>
      </c>
      <c r="B188" s="987" t="str">
        <f>IF(基本情報入力シート!C225="","",基本情報入力シート!C225)</f>
        <v/>
      </c>
      <c r="C188" s="988"/>
      <c r="D188" s="988"/>
      <c r="E188" s="988"/>
      <c r="F188" s="988"/>
      <c r="G188" s="988"/>
      <c r="H188" s="988"/>
      <c r="I188" s="989"/>
      <c r="J188" s="481" t="str">
        <f>IF(基本情報入力シート!M225="","",基本情報入力シート!M225)</f>
        <v/>
      </c>
      <c r="K188" s="482" t="str">
        <f>IF(基本情報入力シート!R225="","",基本情報入力シート!R225)</f>
        <v/>
      </c>
      <c r="L188" s="482" t="str">
        <f>IF(基本情報入力シート!W225="","",基本情報入力シート!W225)</f>
        <v/>
      </c>
      <c r="M188" s="483" t="str">
        <f>IF(基本情報入力シート!X225="","",基本情報入力シート!X225)</f>
        <v/>
      </c>
      <c r="N188" s="484" t="str">
        <f>IF(基本情報入力シート!Y225="","",基本情報入力シート!Y225)</f>
        <v/>
      </c>
      <c r="O188" s="118"/>
      <c r="P188" s="119"/>
      <c r="Q188" s="120"/>
      <c r="R188" s="121"/>
      <c r="S188" s="112"/>
      <c r="T188" s="476" t="str">
        <f>IFERROR(S188*VLOOKUP(AE188,【参考】数式用3!$AD$3:$BA$14,MATCH(N188,【参考】数式用3!$AD$2:$BA$2,0)),"")</f>
        <v/>
      </c>
      <c r="U188" s="122"/>
      <c r="V188" s="113"/>
      <c r="W188" s="147"/>
      <c r="X188" s="990" t="str">
        <f>IFERROR(V188*VLOOKUP(AF188,【参考】数式用3!$AD$15:$BA$23,MATCH(N188,【参考】数式用3!$AD$2:$BA$2,0)),"")</f>
        <v/>
      </c>
      <c r="Y188" s="991"/>
      <c r="Z188" s="123"/>
      <c r="AA188" s="114"/>
      <c r="AB188" s="485" t="str">
        <f>IFERROR(AA188*VLOOKUP(AG188,【参考】数式用3!$AD$24:$BA$27,MATCH(N188,【参考】数式用3!$AD$2:$BA$2,0)),"")</f>
        <v/>
      </c>
      <c r="AC188" s="130"/>
      <c r="AD188" s="477" t="str">
        <f t="shared" si="11"/>
        <v/>
      </c>
      <c r="AE188" s="478" t="str">
        <f t="shared" si="12"/>
        <v/>
      </c>
      <c r="AF188" s="478" t="str">
        <f t="shared" si="13"/>
        <v/>
      </c>
      <c r="AG188" s="478" t="str">
        <f t="shared" si="14"/>
        <v/>
      </c>
    </row>
    <row r="189" spans="1:33" ht="24.95" customHeight="1">
      <c r="A189" s="480">
        <v>174</v>
      </c>
      <c r="B189" s="987" t="str">
        <f>IF(基本情報入力シート!C226="","",基本情報入力シート!C226)</f>
        <v/>
      </c>
      <c r="C189" s="988"/>
      <c r="D189" s="988"/>
      <c r="E189" s="988"/>
      <c r="F189" s="988"/>
      <c r="G189" s="988"/>
      <c r="H189" s="988"/>
      <c r="I189" s="989"/>
      <c r="J189" s="481" t="str">
        <f>IF(基本情報入力シート!M226="","",基本情報入力シート!M226)</f>
        <v/>
      </c>
      <c r="K189" s="482" t="str">
        <f>IF(基本情報入力シート!R226="","",基本情報入力シート!R226)</f>
        <v/>
      </c>
      <c r="L189" s="482" t="str">
        <f>IF(基本情報入力シート!W226="","",基本情報入力シート!W226)</f>
        <v/>
      </c>
      <c r="M189" s="483" t="str">
        <f>IF(基本情報入力シート!X226="","",基本情報入力シート!X226)</f>
        <v/>
      </c>
      <c r="N189" s="484" t="str">
        <f>IF(基本情報入力シート!Y226="","",基本情報入力シート!Y226)</f>
        <v/>
      </c>
      <c r="O189" s="118"/>
      <c r="P189" s="119"/>
      <c r="Q189" s="120"/>
      <c r="R189" s="121"/>
      <c r="S189" s="112"/>
      <c r="T189" s="476" t="str">
        <f>IFERROR(S189*VLOOKUP(AE189,【参考】数式用3!$AD$3:$BA$14,MATCH(N189,【参考】数式用3!$AD$2:$BA$2,0)),"")</f>
        <v/>
      </c>
      <c r="U189" s="122"/>
      <c r="V189" s="113"/>
      <c r="W189" s="147"/>
      <c r="X189" s="990" t="str">
        <f>IFERROR(V189*VLOOKUP(AF189,【参考】数式用3!$AD$15:$BA$23,MATCH(N189,【参考】数式用3!$AD$2:$BA$2,0)),"")</f>
        <v/>
      </c>
      <c r="Y189" s="991"/>
      <c r="Z189" s="123"/>
      <c r="AA189" s="114"/>
      <c r="AB189" s="485" t="str">
        <f>IFERROR(AA189*VLOOKUP(AG189,【参考】数式用3!$AD$24:$BA$27,MATCH(N189,【参考】数式用3!$AD$2:$BA$2,0)),"")</f>
        <v/>
      </c>
      <c r="AC189" s="130"/>
      <c r="AD189" s="477" t="str">
        <f t="shared" si="11"/>
        <v/>
      </c>
      <c r="AE189" s="478" t="str">
        <f t="shared" si="12"/>
        <v/>
      </c>
      <c r="AF189" s="478" t="str">
        <f t="shared" si="13"/>
        <v/>
      </c>
      <c r="AG189" s="478" t="str">
        <f t="shared" si="14"/>
        <v/>
      </c>
    </row>
    <row r="190" spans="1:33" ht="24.95" customHeight="1">
      <c r="A190" s="480">
        <v>175</v>
      </c>
      <c r="B190" s="987" t="str">
        <f>IF(基本情報入力シート!C227="","",基本情報入力シート!C227)</f>
        <v/>
      </c>
      <c r="C190" s="988"/>
      <c r="D190" s="988"/>
      <c r="E190" s="988"/>
      <c r="F190" s="988"/>
      <c r="G190" s="988"/>
      <c r="H190" s="988"/>
      <c r="I190" s="989"/>
      <c r="J190" s="481" t="str">
        <f>IF(基本情報入力シート!M227="","",基本情報入力シート!M227)</f>
        <v/>
      </c>
      <c r="K190" s="482" t="str">
        <f>IF(基本情報入力シート!R227="","",基本情報入力シート!R227)</f>
        <v/>
      </c>
      <c r="L190" s="482" t="str">
        <f>IF(基本情報入力シート!W227="","",基本情報入力シート!W227)</f>
        <v/>
      </c>
      <c r="M190" s="483" t="str">
        <f>IF(基本情報入力シート!X227="","",基本情報入力シート!X227)</f>
        <v/>
      </c>
      <c r="N190" s="484" t="str">
        <f>IF(基本情報入力シート!Y227="","",基本情報入力シート!Y227)</f>
        <v/>
      </c>
      <c r="O190" s="118"/>
      <c r="P190" s="119"/>
      <c r="Q190" s="120"/>
      <c r="R190" s="121"/>
      <c r="S190" s="112"/>
      <c r="T190" s="476" t="str">
        <f>IFERROR(S190*VLOOKUP(AE190,【参考】数式用3!$AD$3:$BA$14,MATCH(N190,【参考】数式用3!$AD$2:$BA$2,0)),"")</f>
        <v/>
      </c>
      <c r="U190" s="122"/>
      <c r="V190" s="113"/>
      <c r="W190" s="147"/>
      <c r="X190" s="990" t="str">
        <f>IFERROR(V190*VLOOKUP(AF190,【参考】数式用3!$AD$15:$BA$23,MATCH(N190,【参考】数式用3!$AD$2:$BA$2,0)),"")</f>
        <v/>
      </c>
      <c r="Y190" s="991"/>
      <c r="Z190" s="123"/>
      <c r="AA190" s="114"/>
      <c r="AB190" s="485" t="str">
        <f>IFERROR(AA190*VLOOKUP(AG190,【参考】数式用3!$AD$24:$BA$27,MATCH(N190,【参考】数式用3!$AD$2:$BA$2,0)),"")</f>
        <v/>
      </c>
      <c r="AC190" s="130"/>
      <c r="AD190" s="477" t="str">
        <f t="shared" si="11"/>
        <v/>
      </c>
      <c r="AE190" s="478" t="str">
        <f t="shared" si="12"/>
        <v/>
      </c>
      <c r="AF190" s="478" t="str">
        <f t="shared" si="13"/>
        <v/>
      </c>
      <c r="AG190" s="478" t="str">
        <f t="shared" si="14"/>
        <v/>
      </c>
    </row>
    <row r="191" spans="1:33" ht="24.95" customHeight="1">
      <c r="A191" s="480">
        <v>176</v>
      </c>
      <c r="B191" s="987" t="str">
        <f>IF(基本情報入力シート!C228="","",基本情報入力シート!C228)</f>
        <v/>
      </c>
      <c r="C191" s="988"/>
      <c r="D191" s="988"/>
      <c r="E191" s="988"/>
      <c r="F191" s="988"/>
      <c r="G191" s="988"/>
      <c r="H191" s="988"/>
      <c r="I191" s="989"/>
      <c r="J191" s="481" t="str">
        <f>IF(基本情報入力シート!M228="","",基本情報入力シート!M228)</f>
        <v/>
      </c>
      <c r="K191" s="482" t="str">
        <f>IF(基本情報入力シート!R228="","",基本情報入力シート!R228)</f>
        <v/>
      </c>
      <c r="L191" s="482" t="str">
        <f>IF(基本情報入力シート!W228="","",基本情報入力シート!W228)</f>
        <v/>
      </c>
      <c r="M191" s="483" t="str">
        <f>IF(基本情報入力シート!X228="","",基本情報入力シート!X228)</f>
        <v/>
      </c>
      <c r="N191" s="484" t="str">
        <f>IF(基本情報入力シート!Y228="","",基本情報入力シート!Y228)</f>
        <v/>
      </c>
      <c r="O191" s="118"/>
      <c r="P191" s="119"/>
      <c r="Q191" s="120"/>
      <c r="R191" s="121"/>
      <c r="S191" s="112"/>
      <c r="T191" s="476" t="str">
        <f>IFERROR(S191*VLOOKUP(AE191,【参考】数式用3!$AD$3:$BA$14,MATCH(N191,【参考】数式用3!$AD$2:$BA$2,0)),"")</f>
        <v/>
      </c>
      <c r="U191" s="122"/>
      <c r="V191" s="113"/>
      <c r="W191" s="147"/>
      <c r="X191" s="990" t="str">
        <f>IFERROR(V191*VLOOKUP(AF191,【参考】数式用3!$AD$15:$BA$23,MATCH(N191,【参考】数式用3!$AD$2:$BA$2,0)),"")</f>
        <v/>
      </c>
      <c r="Y191" s="991"/>
      <c r="Z191" s="123"/>
      <c r="AA191" s="114"/>
      <c r="AB191" s="485" t="str">
        <f>IFERROR(AA191*VLOOKUP(AG191,【参考】数式用3!$AD$24:$BA$27,MATCH(N191,【参考】数式用3!$AD$2:$BA$2,0)),"")</f>
        <v/>
      </c>
      <c r="AC191" s="130"/>
      <c r="AD191" s="477" t="str">
        <f t="shared" si="11"/>
        <v/>
      </c>
      <c r="AE191" s="478" t="str">
        <f t="shared" si="12"/>
        <v/>
      </c>
      <c r="AF191" s="478" t="str">
        <f t="shared" si="13"/>
        <v/>
      </c>
      <c r="AG191" s="478" t="str">
        <f t="shared" si="14"/>
        <v/>
      </c>
    </row>
    <row r="192" spans="1:33" ht="24.95" customHeight="1">
      <c r="A192" s="480">
        <v>177</v>
      </c>
      <c r="B192" s="987" t="str">
        <f>IF(基本情報入力シート!C229="","",基本情報入力シート!C229)</f>
        <v/>
      </c>
      <c r="C192" s="988"/>
      <c r="D192" s="988"/>
      <c r="E192" s="988"/>
      <c r="F192" s="988"/>
      <c r="G192" s="988"/>
      <c r="H192" s="988"/>
      <c r="I192" s="989"/>
      <c r="J192" s="481" t="str">
        <f>IF(基本情報入力シート!M229="","",基本情報入力シート!M229)</f>
        <v/>
      </c>
      <c r="K192" s="482" t="str">
        <f>IF(基本情報入力シート!R229="","",基本情報入力シート!R229)</f>
        <v/>
      </c>
      <c r="L192" s="482" t="str">
        <f>IF(基本情報入力シート!W229="","",基本情報入力シート!W229)</f>
        <v/>
      </c>
      <c r="M192" s="483" t="str">
        <f>IF(基本情報入力シート!X229="","",基本情報入力シート!X229)</f>
        <v/>
      </c>
      <c r="N192" s="484" t="str">
        <f>IF(基本情報入力シート!Y229="","",基本情報入力シート!Y229)</f>
        <v/>
      </c>
      <c r="O192" s="118"/>
      <c r="P192" s="119"/>
      <c r="Q192" s="120"/>
      <c r="R192" s="121"/>
      <c r="S192" s="112"/>
      <c r="T192" s="476" t="str">
        <f>IFERROR(S192*VLOOKUP(AE192,【参考】数式用3!$AD$3:$BA$14,MATCH(N192,【参考】数式用3!$AD$2:$BA$2,0)),"")</f>
        <v/>
      </c>
      <c r="U192" s="122"/>
      <c r="V192" s="113"/>
      <c r="W192" s="147"/>
      <c r="X192" s="990" t="str">
        <f>IFERROR(V192*VLOOKUP(AF192,【参考】数式用3!$AD$15:$BA$23,MATCH(N192,【参考】数式用3!$AD$2:$BA$2,0)),"")</f>
        <v/>
      </c>
      <c r="Y192" s="991"/>
      <c r="Z192" s="123"/>
      <c r="AA192" s="114"/>
      <c r="AB192" s="485" t="str">
        <f>IFERROR(AA192*VLOOKUP(AG192,【参考】数式用3!$AD$24:$BA$27,MATCH(N192,【参考】数式用3!$AD$2:$BA$2,0)),"")</f>
        <v/>
      </c>
      <c r="AC192" s="130"/>
      <c r="AD192" s="477" t="str">
        <f t="shared" si="11"/>
        <v/>
      </c>
      <c r="AE192" s="478" t="str">
        <f t="shared" si="12"/>
        <v/>
      </c>
      <c r="AF192" s="478" t="str">
        <f t="shared" si="13"/>
        <v/>
      </c>
      <c r="AG192" s="478" t="str">
        <f t="shared" si="14"/>
        <v/>
      </c>
    </row>
    <row r="193" spans="1:33" ht="24.95" customHeight="1">
      <c r="A193" s="480">
        <v>178</v>
      </c>
      <c r="B193" s="987" t="str">
        <f>IF(基本情報入力シート!C230="","",基本情報入力シート!C230)</f>
        <v/>
      </c>
      <c r="C193" s="988"/>
      <c r="D193" s="988"/>
      <c r="E193" s="988"/>
      <c r="F193" s="988"/>
      <c r="G193" s="988"/>
      <c r="H193" s="988"/>
      <c r="I193" s="989"/>
      <c r="J193" s="481" t="str">
        <f>IF(基本情報入力シート!M230="","",基本情報入力シート!M230)</f>
        <v/>
      </c>
      <c r="K193" s="482" t="str">
        <f>IF(基本情報入力シート!R230="","",基本情報入力シート!R230)</f>
        <v/>
      </c>
      <c r="L193" s="482" t="str">
        <f>IF(基本情報入力シート!W230="","",基本情報入力シート!W230)</f>
        <v/>
      </c>
      <c r="M193" s="483" t="str">
        <f>IF(基本情報入力シート!X230="","",基本情報入力シート!X230)</f>
        <v/>
      </c>
      <c r="N193" s="484" t="str">
        <f>IF(基本情報入力シート!Y230="","",基本情報入力シート!Y230)</f>
        <v/>
      </c>
      <c r="O193" s="118"/>
      <c r="P193" s="119"/>
      <c r="Q193" s="120"/>
      <c r="R193" s="121"/>
      <c r="S193" s="112"/>
      <c r="T193" s="476" t="str">
        <f>IFERROR(S193*VLOOKUP(AE193,【参考】数式用3!$AD$3:$BA$14,MATCH(N193,【参考】数式用3!$AD$2:$BA$2,0)),"")</f>
        <v/>
      </c>
      <c r="U193" s="122"/>
      <c r="V193" s="113"/>
      <c r="W193" s="147"/>
      <c r="X193" s="990" t="str">
        <f>IFERROR(V193*VLOOKUP(AF193,【参考】数式用3!$AD$15:$BA$23,MATCH(N193,【参考】数式用3!$AD$2:$BA$2,0)),"")</f>
        <v/>
      </c>
      <c r="Y193" s="991"/>
      <c r="Z193" s="123"/>
      <c r="AA193" s="114"/>
      <c r="AB193" s="485" t="str">
        <f>IFERROR(AA193*VLOOKUP(AG193,【参考】数式用3!$AD$24:$BA$27,MATCH(N193,【参考】数式用3!$AD$2:$BA$2,0)),"")</f>
        <v/>
      </c>
      <c r="AC193" s="130"/>
      <c r="AD193" s="477" t="str">
        <f t="shared" si="11"/>
        <v/>
      </c>
      <c r="AE193" s="478" t="str">
        <f t="shared" si="12"/>
        <v/>
      </c>
      <c r="AF193" s="478" t="str">
        <f t="shared" si="13"/>
        <v/>
      </c>
      <c r="AG193" s="478" t="str">
        <f t="shared" si="14"/>
        <v/>
      </c>
    </row>
    <row r="194" spans="1:33" ht="24.95" customHeight="1">
      <c r="A194" s="480">
        <v>179</v>
      </c>
      <c r="B194" s="987" t="str">
        <f>IF(基本情報入力シート!C231="","",基本情報入力シート!C231)</f>
        <v/>
      </c>
      <c r="C194" s="988"/>
      <c r="D194" s="988"/>
      <c r="E194" s="988"/>
      <c r="F194" s="988"/>
      <c r="G194" s="988"/>
      <c r="H194" s="988"/>
      <c r="I194" s="989"/>
      <c r="J194" s="481" t="str">
        <f>IF(基本情報入力シート!M231="","",基本情報入力シート!M231)</f>
        <v/>
      </c>
      <c r="K194" s="482" t="str">
        <f>IF(基本情報入力シート!R231="","",基本情報入力シート!R231)</f>
        <v/>
      </c>
      <c r="L194" s="482" t="str">
        <f>IF(基本情報入力シート!W231="","",基本情報入力シート!W231)</f>
        <v/>
      </c>
      <c r="M194" s="483" t="str">
        <f>IF(基本情報入力シート!X231="","",基本情報入力シート!X231)</f>
        <v/>
      </c>
      <c r="N194" s="484" t="str">
        <f>IF(基本情報入力シート!Y231="","",基本情報入力シート!Y231)</f>
        <v/>
      </c>
      <c r="O194" s="118"/>
      <c r="P194" s="119"/>
      <c r="Q194" s="120"/>
      <c r="R194" s="121"/>
      <c r="S194" s="112"/>
      <c r="T194" s="476" t="str">
        <f>IFERROR(S194*VLOOKUP(AE194,【参考】数式用3!$AD$3:$BA$14,MATCH(N194,【参考】数式用3!$AD$2:$BA$2,0)),"")</f>
        <v/>
      </c>
      <c r="U194" s="122"/>
      <c r="V194" s="113"/>
      <c r="W194" s="147"/>
      <c r="X194" s="990" t="str">
        <f>IFERROR(V194*VLOOKUP(AF194,【参考】数式用3!$AD$15:$BA$23,MATCH(N194,【参考】数式用3!$AD$2:$BA$2,0)),"")</f>
        <v/>
      </c>
      <c r="Y194" s="991"/>
      <c r="Z194" s="123"/>
      <c r="AA194" s="114"/>
      <c r="AB194" s="485" t="str">
        <f>IFERROR(AA194*VLOOKUP(AG194,【参考】数式用3!$AD$24:$BA$27,MATCH(N194,【参考】数式用3!$AD$2:$BA$2,0)),"")</f>
        <v/>
      </c>
      <c r="AC194" s="130"/>
      <c r="AD194" s="477" t="str">
        <f t="shared" si="11"/>
        <v/>
      </c>
      <c r="AE194" s="478" t="str">
        <f t="shared" si="12"/>
        <v/>
      </c>
      <c r="AF194" s="478" t="str">
        <f t="shared" si="13"/>
        <v/>
      </c>
      <c r="AG194" s="478" t="str">
        <f t="shared" si="14"/>
        <v/>
      </c>
    </row>
    <row r="195" spans="1:33" ht="24.95" customHeight="1">
      <c r="A195" s="480">
        <v>180</v>
      </c>
      <c r="B195" s="987" t="str">
        <f>IF(基本情報入力シート!C232="","",基本情報入力シート!C232)</f>
        <v/>
      </c>
      <c r="C195" s="988"/>
      <c r="D195" s="988"/>
      <c r="E195" s="988"/>
      <c r="F195" s="988"/>
      <c r="G195" s="988"/>
      <c r="H195" s="988"/>
      <c r="I195" s="989"/>
      <c r="J195" s="481" t="str">
        <f>IF(基本情報入力シート!M232="","",基本情報入力シート!M232)</f>
        <v/>
      </c>
      <c r="K195" s="482" t="str">
        <f>IF(基本情報入力シート!R232="","",基本情報入力シート!R232)</f>
        <v/>
      </c>
      <c r="L195" s="482" t="str">
        <f>IF(基本情報入力シート!W232="","",基本情報入力シート!W232)</f>
        <v/>
      </c>
      <c r="M195" s="483" t="str">
        <f>IF(基本情報入力シート!X232="","",基本情報入力シート!X232)</f>
        <v/>
      </c>
      <c r="N195" s="484" t="str">
        <f>IF(基本情報入力シート!Y232="","",基本情報入力シート!Y232)</f>
        <v/>
      </c>
      <c r="O195" s="118"/>
      <c r="P195" s="119"/>
      <c r="Q195" s="120"/>
      <c r="R195" s="121"/>
      <c r="S195" s="112"/>
      <c r="T195" s="476" t="str">
        <f>IFERROR(S195*VLOOKUP(AE195,【参考】数式用3!$AD$3:$BA$14,MATCH(N195,【参考】数式用3!$AD$2:$BA$2,0)),"")</f>
        <v/>
      </c>
      <c r="U195" s="122"/>
      <c r="V195" s="113"/>
      <c r="W195" s="147"/>
      <c r="X195" s="990" t="str">
        <f>IFERROR(V195*VLOOKUP(AF195,【参考】数式用3!$AD$15:$BA$23,MATCH(N195,【参考】数式用3!$AD$2:$BA$2,0)),"")</f>
        <v/>
      </c>
      <c r="Y195" s="991"/>
      <c r="Z195" s="123"/>
      <c r="AA195" s="114"/>
      <c r="AB195" s="485" t="str">
        <f>IFERROR(AA195*VLOOKUP(AG195,【参考】数式用3!$AD$24:$BA$27,MATCH(N195,【参考】数式用3!$AD$2:$BA$2,0)),"")</f>
        <v/>
      </c>
      <c r="AC195" s="130"/>
      <c r="AD195" s="477" t="str">
        <f t="shared" si="11"/>
        <v/>
      </c>
      <c r="AE195" s="478" t="str">
        <f t="shared" si="12"/>
        <v/>
      </c>
      <c r="AF195" s="478" t="str">
        <f t="shared" si="13"/>
        <v/>
      </c>
      <c r="AG195" s="478" t="str">
        <f t="shared" si="14"/>
        <v/>
      </c>
    </row>
    <row r="196" spans="1:33" ht="24.95" customHeight="1">
      <c r="A196" s="480">
        <v>181</v>
      </c>
      <c r="B196" s="987" t="str">
        <f>IF(基本情報入力シート!C233="","",基本情報入力シート!C233)</f>
        <v/>
      </c>
      <c r="C196" s="988"/>
      <c r="D196" s="988"/>
      <c r="E196" s="988"/>
      <c r="F196" s="988"/>
      <c r="G196" s="988"/>
      <c r="H196" s="988"/>
      <c r="I196" s="989"/>
      <c r="J196" s="481" t="str">
        <f>IF(基本情報入力シート!M233="","",基本情報入力シート!M233)</f>
        <v/>
      </c>
      <c r="K196" s="482" t="str">
        <f>IF(基本情報入力シート!R233="","",基本情報入力シート!R233)</f>
        <v/>
      </c>
      <c r="L196" s="482" t="str">
        <f>IF(基本情報入力シート!W233="","",基本情報入力シート!W233)</f>
        <v/>
      </c>
      <c r="M196" s="483" t="str">
        <f>IF(基本情報入力シート!X233="","",基本情報入力シート!X233)</f>
        <v/>
      </c>
      <c r="N196" s="484" t="str">
        <f>IF(基本情報入力シート!Y233="","",基本情報入力シート!Y233)</f>
        <v/>
      </c>
      <c r="O196" s="118"/>
      <c r="P196" s="119"/>
      <c r="Q196" s="120"/>
      <c r="R196" s="121"/>
      <c r="S196" s="112"/>
      <c r="T196" s="476" t="str">
        <f>IFERROR(S196*VLOOKUP(AE196,【参考】数式用3!$AD$3:$BA$14,MATCH(N196,【参考】数式用3!$AD$2:$BA$2,0)),"")</f>
        <v/>
      </c>
      <c r="U196" s="122"/>
      <c r="V196" s="113"/>
      <c r="W196" s="147"/>
      <c r="X196" s="990" t="str">
        <f>IFERROR(V196*VLOOKUP(AF196,【参考】数式用3!$AD$15:$BA$23,MATCH(N196,【参考】数式用3!$AD$2:$BA$2,0)),"")</f>
        <v/>
      </c>
      <c r="Y196" s="991"/>
      <c r="Z196" s="123"/>
      <c r="AA196" s="114"/>
      <c r="AB196" s="485" t="str">
        <f>IFERROR(AA196*VLOOKUP(AG196,【参考】数式用3!$AD$24:$BA$27,MATCH(N196,【参考】数式用3!$AD$2:$BA$2,0)),"")</f>
        <v/>
      </c>
      <c r="AC196" s="130"/>
      <c r="AD196" s="477" t="str">
        <f t="shared" si="11"/>
        <v/>
      </c>
      <c r="AE196" s="478" t="str">
        <f t="shared" si="12"/>
        <v/>
      </c>
      <c r="AF196" s="478" t="str">
        <f t="shared" si="13"/>
        <v/>
      </c>
      <c r="AG196" s="478" t="str">
        <f t="shared" si="14"/>
        <v/>
      </c>
    </row>
    <row r="197" spans="1:33" ht="24.95" customHeight="1">
      <c r="A197" s="480">
        <v>182</v>
      </c>
      <c r="B197" s="987" t="str">
        <f>IF(基本情報入力シート!C234="","",基本情報入力シート!C234)</f>
        <v/>
      </c>
      <c r="C197" s="988"/>
      <c r="D197" s="988"/>
      <c r="E197" s="988"/>
      <c r="F197" s="988"/>
      <c r="G197" s="988"/>
      <c r="H197" s="988"/>
      <c r="I197" s="989"/>
      <c r="J197" s="481" t="str">
        <f>IF(基本情報入力シート!M234="","",基本情報入力シート!M234)</f>
        <v/>
      </c>
      <c r="K197" s="482" t="str">
        <f>IF(基本情報入力シート!R234="","",基本情報入力シート!R234)</f>
        <v/>
      </c>
      <c r="L197" s="482" t="str">
        <f>IF(基本情報入力シート!W234="","",基本情報入力シート!W234)</f>
        <v/>
      </c>
      <c r="M197" s="483" t="str">
        <f>IF(基本情報入力シート!X234="","",基本情報入力シート!X234)</f>
        <v/>
      </c>
      <c r="N197" s="484" t="str">
        <f>IF(基本情報入力シート!Y234="","",基本情報入力シート!Y234)</f>
        <v/>
      </c>
      <c r="O197" s="118"/>
      <c r="P197" s="119"/>
      <c r="Q197" s="120"/>
      <c r="R197" s="121"/>
      <c r="S197" s="112"/>
      <c r="T197" s="476" t="str">
        <f>IFERROR(S197*VLOOKUP(AE197,【参考】数式用3!$AD$3:$BA$14,MATCH(N197,【参考】数式用3!$AD$2:$BA$2,0)),"")</f>
        <v/>
      </c>
      <c r="U197" s="122"/>
      <c r="V197" s="113"/>
      <c r="W197" s="147"/>
      <c r="X197" s="990" t="str">
        <f>IFERROR(V197*VLOOKUP(AF197,【参考】数式用3!$AD$15:$BA$23,MATCH(N197,【参考】数式用3!$AD$2:$BA$2,0)),"")</f>
        <v/>
      </c>
      <c r="Y197" s="991"/>
      <c r="Z197" s="123"/>
      <c r="AA197" s="114"/>
      <c r="AB197" s="485" t="str">
        <f>IFERROR(AA197*VLOOKUP(AG197,【参考】数式用3!$AD$24:$BA$27,MATCH(N197,【参考】数式用3!$AD$2:$BA$2,0)),"")</f>
        <v/>
      </c>
      <c r="AC197" s="130"/>
      <c r="AD197" s="477" t="str">
        <f t="shared" si="11"/>
        <v/>
      </c>
      <c r="AE197" s="478" t="str">
        <f t="shared" si="12"/>
        <v/>
      </c>
      <c r="AF197" s="478" t="str">
        <f t="shared" si="13"/>
        <v/>
      </c>
      <c r="AG197" s="478" t="str">
        <f t="shared" si="14"/>
        <v/>
      </c>
    </row>
    <row r="198" spans="1:33" ht="24.95" customHeight="1">
      <c r="A198" s="480">
        <v>183</v>
      </c>
      <c r="B198" s="987" t="str">
        <f>IF(基本情報入力シート!C235="","",基本情報入力シート!C235)</f>
        <v/>
      </c>
      <c r="C198" s="988"/>
      <c r="D198" s="988"/>
      <c r="E198" s="988"/>
      <c r="F198" s="988"/>
      <c r="G198" s="988"/>
      <c r="H198" s="988"/>
      <c r="I198" s="989"/>
      <c r="J198" s="481" t="str">
        <f>IF(基本情報入力シート!M235="","",基本情報入力シート!M235)</f>
        <v/>
      </c>
      <c r="K198" s="482" t="str">
        <f>IF(基本情報入力シート!R235="","",基本情報入力シート!R235)</f>
        <v/>
      </c>
      <c r="L198" s="482" t="str">
        <f>IF(基本情報入力シート!W235="","",基本情報入力シート!W235)</f>
        <v/>
      </c>
      <c r="M198" s="483" t="str">
        <f>IF(基本情報入力シート!X235="","",基本情報入力シート!X235)</f>
        <v/>
      </c>
      <c r="N198" s="484" t="str">
        <f>IF(基本情報入力シート!Y235="","",基本情報入力シート!Y235)</f>
        <v/>
      </c>
      <c r="O198" s="118"/>
      <c r="P198" s="119"/>
      <c r="Q198" s="120"/>
      <c r="R198" s="121"/>
      <c r="S198" s="112"/>
      <c r="T198" s="476" t="str">
        <f>IFERROR(S198*VLOOKUP(AE198,【参考】数式用3!$AD$3:$BA$14,MATCH(N198,【参考】数式用3!$AD$2:$BA$2,0)),"")</f>
        <v/>
      </c>
      <c r="U198" s="122"/>
      <c r="V198" s="113"/>
      <c r="W198" s="147"/>
      <c r="X198" s="990" t="str">
        <f>IFERROR(V198*VLOOKUP(AF198,【参考】数式用3!$AD$15:$BA$23,MATCH(N198,【参考】数式用3!$AD$2:$BA$2,0)),"")</f>
        <v/>
      </c>
      <c r="Y198" s="991"/>
      <c r="Z198" s="123"/>
      <c r="AA198" s="114"/>
      <c r="AB198" s="485" t="str">
        <f>IFERROR(AA198*VLOOKUP(AG198,【参考】数式用3!$AD$24:$BA$27,MATCH(N198,【参考】数式用3!$AD$2:$BA$2,0)),"")</f>
        <v/>
      </c>
      <c r="AC198" s="130"/>
      <c r="AD198" s="477" t="str">
        <f t="shared" si="11"/>
        <v/>
      </c>
      <c r="AE198" s="478" t="str">
        <f t="shared" si="12"/>
        <v/>
      </c>
      <c r="AF198" s="478" t="str">
        <f t="shared" si="13"/>
        <v/>
      </c>
      <c r="AG198" s="478" t="str">
        <f t="shared" si="14"/>
        <v/>
      </c>
    </row>
    <row r="199" spans="1:33" ht="24.95" customHeight="1">
      <c r="A199" s="480">
        <v>184</v>
      </c>
      <c r="B199" s="987" t="str">
        <f>IF(基本情報入力シート!C236="","",基本情報入力シート!C236)</f>
        <v/>
      </c>
      <c r="C199" s="988"/>
      <c r="D199" s="988"/>
      <c r="E199" s="988"/>
      <c r="F199" s="988"/>
      <c r="G199" s="988"/>
      <c r="H199" s="988"/>
      <c r="I199" s="989"/>
      <c r="J199" s="481" t="str">
        <f>IF(基本情報入力シート!M236="","",基本情報入力シート!M236)</f>
        <v/>
      </c>
      <c r="K199" s="482" t="str">
        <f>IF(基本情報入力シート!R236="","",基本情報入力シート!R236)</f>
        <v/>
      </c>
      <c r="L199" s="482" t="str">
        <f>IF(基本情報入力シート!W236="","",基本情報入力シート!W236)</f>
        <v/>
      </c>
      <c r="M199" s="483" t="str">
        <f>IF(基本情報入力シート!X236="","",基本情報入力シート!X236)</f>
        <v/>
      </c>
      <c r="N199" s="484" t="str">
        <f>IF(基本情報入力シート!Y236="","",基本情報入力シート!Y236)</f>
        <v/>
      </c>
      <c r="O199" s="118"/>
      <c r="P199" s="119"/>
      <c r="Q199" s="120"/>
      <c r="R199" s="121"/>
      <c r="S199" s="112"/>
      <c r="T199" s="476" t="str">
        <f>IFERROR(S199*VLOOKUP(AE199,【参考】数式用3!$AD$3:$BA$14,MATCH(N199,【参考】数式用3!$AD$2:$BA$2,0)),"")</f>
        <v/>
      </c>
      <c r="U199" s="122"/>
      <c r="V199" s="113"/>
      <c r="W199" s="147"/>
      <c r="X199" s="990" t="str">
        <f>IFERROR(V199*VLOOKUP(AF199,【参考】数式用3!$AD$15:$BA$23,MATCH(N199,【参考】数式用3!$AD$2:$BA$2,0)),"")</f>
        <v/>
      </c>
      <c r="Y199" s="991"/>
      <c r="Z199" s="123"/>
      <c r="AA199" s="114"/>
      <c r="AB199" s="485" t="str">
        <f>IFERROR(AA199*VLOOKUP(AG199,【参考】数式用3!$AD$24:$BA$27,MATCH(N199,【参考】数式用3!$AD$2:$BA$2,0)),"")</f>
        <v/>
      </c>
      <c r="AC199" s="130"/>
      <c r="AD199" s="477" t="str">
        <f t="shared" si="11"/>
        <v/>
      </c>
      <c r="AE199" s="478" t="str">
        <f t="shared" si="12"/>
        <v/>
      </c>
      <c r="AF199" s="478" t="str">
        <f t="shared" si="13"/>
        <v/>
      </c>
      <c r="AG199" s="478" t="str">
        <f t="shared" si="14"/>
        <v/>
      </c>
    </row>
    <row r="200" spans="1:33" ht="24.95" customHeight="1">
      <c r="A200" s="480">
        <v>185</v>
      </c>
      <c r="B200" s="987" t="str">
        <f>IF(基本情報入力シート!C237="","",基本情報入力シート!C237)</f>
        <v/>
      </c>
      <c r="C200" s="988"/>
      <c r="D200" s="988"/>
      <c r="E200" s="988"/>
      <c r="F200" s="988"/>
      <c r="G200" s="988"/>
      <c r="H200" s="988"/>
      <c r="I200" s="989"/>
      <c r="J200" s="481" t="str">
        <f>IF(基本情報入力シート!M237="","",基本情報入力シート!M237)</f>
        <v/>
      </c>
      <c r="K200" s="482" t="str">
        <f>IF(基本情報入力シート!R237="","",基本情報入力シート!R237)</f>
        <v/>
      </c>
      <c r="L200" s="482" t="str">
        <f>IF(基本情報入力シート!W237="","",基本情報入力シート!W237)</f>
        <v/>
      </c>
      <c r="M200" s="483" t="str">
        <f>IF(基本情報入力シート!X237="","",基本情報入力シート!X237)</f>
        <v/>
      </c>
      <c r="N200" s="484" t="str">
        <f>IF(基本情報入力シート!Y237="","",基本情報入力シート!Y237)</f>
        <v/>
      </c>
      <c r="O200" s="118"/>
      <c r="P200" s="119"/>
      <c r="Q200" s="120"/>
      <c r="R200" s="121"/>
      <c r="S200" s="112"/>
      <c r="T200" s="476" t="str">
        <f>IFERROR(S200*VLOOKUP(AE200,【参考】数式用3!$AD$3:$BA$14,MATCH(N200,【参考】数式用3!$AD$2:$BA$2,0)),"")</f>
        <v/>
      </c>
      <c r="U200" s="122"/>
      <c r="V200" s="113"/>
      <c r="W200" s="147"/>
      <c r="X200" s="990" t="str">
        <f>IFERROR(V200*VLOOKUP(AF200,【参考】数式用3!$AD$15:$BA$23,MATCH(N200,【参考】数式用3!$AD$2:$BA$2,0)),"")</f>
        <v/>
      </c>
      <c r="Y200" s="991"/>
      <c r="Z200" s="123"/>
      <c r="AA200" s="114"/>
      <c r="AB200" s="485" t="str">
        <f>IFERROR(AA200*VLOOKUP(AG200,【参考】数式用3!$AD$24:$BA$27,MATCH(N200,【参考】数式用3!$AD$2:$BA$2,0)),"")</f>
        <v/>
      </c>
      <c r="AC200" s="130"/>
      <c r="AD200" s="477" t="str">
        <f t="shared" si="11"/>
        <v/>
      </c>
      <c r="AE200" s="478" t="str">
        <f t="shared" si="12"/>
        <v/>
      </c>
      <c r="AF200" s="478" t="str">
        <f t="shared" si="13"/>
        <v/>
      </c>
      <c r="AG200" s="478" t="str">
        <f t="shared" si="14"/>
        <v/>
      </c>
    </row>
    <row r="201" spans="1:33" ht="24.95" customHeight="1">
      <c r="A201" s="480">
        <v>186</v>
      </c>
      <c r="B201" s="987" t="str">
        <f>IF(基本情報入力シート!C238="","",基本情報入力シート!C238)</f>
        <v/>
      </c>
      <c r="C201" s="988"/>
      <c r="D201" s="988"/>
      <c r="E201" s="988"/>
      <c r="F201" s="988"/>
      <c r="G201" s="988"/>
      <c r="H201" s="988"/>
      <c r="I201" s="989"/>
      <c r="J201" s="481" t="str">
        <f>IF(基本情報入力シート!M238="","",基本情報入力シート!M238)</f>
        <v/>
      </c>
      <c r="K201" s="482" t="str">
        <f>IF(基本情報入力シート!R238="","",基本情報入力シート!R238)</f>
        <v/>
      </c>
      <c r="L201" s="482" t="str">
        <f>IF(基本情報入力シート!W238="","",基本情報入力シート!W238)</f>
        <v/>
      </c>
      <c r="M201" s="483" t="str">
        <f>IF(基本情報入力シート!X238="","",基本情報入力シート!X238)</f>
        <v/>
      </c>
      <c r="N201" s="484" t="str">
        <f>IF(基本情報入力シート!Y238="","",基本情報入力シート!Y238)</f>
        <v/>
      </c>
      <c r="O201" s="118"/>
      <c r="P201" s="119"/>
      <c r="Q201" s="120"/>
      <c r="R201" s="121"/>
      <c r="S201" s="112"/>
      <c r="T201" s="476" t="str">
        <f>IFERROR(S201*VLOOKUP(AE201,【参考】数式用3!$AD$3:$BA$14,MATCH(N201,【参考】数式用3!$AD$2:$BA$2,0)),"")</f>
        <v/>
      </c>
      <c r="U201" s="122"/>
      <c r="V201" s="113"/>
      <c r="W201" s="147"/>
      <c r="X201" s="990" t="str">
        <f>IFERROR(V201*VLOOKUP(AF201,【参考】数式用3!$AD$15:$BA$23,MATCH(N201,【参考】数式用3!$AD$2:$BA$2,0)),"")</f>
        <v/>
      </c>
      <c r="Y201" s="991"/>
      <c r="Z201" s="123"/>
      <c r="AA201" s="114"/>
      <c r="AB201" s="485" t="str">
        <f>IFERROR(AA201*VLOOKUP(AG201,【参考】数式用3!$AD$24:$BA$27,MATCH(N201,【参考】数式用3!$AD$2:$BA$2,0)),"")</f>
        <v/>
      </c>
      <c r="AC201" s="130"/>
      <c r="AD201" s="477" t="str">
        <f t="shared" si="11"/>
        <v/>
      </c>
      <c r="AE201" s="478" t="str">
        <f t="shared" si="12"/>
        <v/>
      </c>
      <c r="AF201" s="478" t="str">
        <f t="shared" si="13"/>
        <v/>
      </c>
      <c r="AG201" s="478" t="str">
        <f t="shared" si="14"/>
        <v/>
      </c>
    </row>
    <row r="202" spans="1:33" ht="24.95" customHeight="1">
      <c r="A202" s="480">
        <v>187</v>
      </c>
      <c r="B202" s="987" t="str">
        <f>IF(基本情報入力シート!C239="","",基本情報入力シート!C239)</f>
        <v/>
      </c>
      <c r="C202" s="988"/>
      <c r="D202" s="988"/>
      <c r="E202" s="988"/>
      <c r="F202" s="988"/>
      <c r="G202" s="988"/>
      <c r="H202" s="988"/>
      <c r="I202" s="989"/>
      <c r="J202" s="481" t="str">
        <f>IF(基本情報入力シート!M239="","",基本情報入力シート!M239)</f>
        <v/>
      </c>
      <c r="K202" s="482" t="str">
        <f>IF(基本情報入力シート!R239="","",基本情報入力シート!R239)</f>
        <v/>
      </c>
      <c r="L202" s="482" t="str">
        <f>IF(基本情報入力シート!W239="","",基本情報入力シート!W239)</f>
        <v/>
      </c>
      <c r="M202" s="483" t="str">
        <f>IF(基本情報入力シート!X239="","",基本情報入力シート!X239)</f>
        <v/>
      </c>
      <c r="N202" s="484" t="str">
        <f>IF(基本情報入力シート!Y239="","",基本情報入力シート!Y239)</f>
        <v/>
      </c>
      <c r="O202" s="118"/>
      <c r="P202" s="119"/>
      <c r="Q202" s="120"/>
      <c r="R202" s="121"/>
      <c r="S202" s="112"/>
      <c r="T202" s="476" t="str">
        <f>IFERROR(S202*VLOOKUP(AE202,【参考】数式用3!$AD$3:$BA$14,MATCH(N202,【参考】数式用3!$AD$2:$BA$2,0)),"")</f>
        <v/>
      </c>
      <c r="U202" s="122"/>
      <c r="V202" s="113"/>
      <c r="W202" s="147"/>
      <c r="X202" s="990" t="str">
        <f>IFERROR(V202*VLOOKUP(AF202,【参考】数式用3!$AD$15:$BA$23,MATCH(N202,【参考】数式用3!$AD$2:$BA$2,0)),"")</f>
        <v/>
      </c>
      <c r="Y202" s="991"/>
      <c r="Z202" s="123"/>
      <c r="AA202" s="114"/>
      <c r="AB202" s="485" t="str">
        <f>IFERROR(AA202*VLOOKUP(AG202,【参考】数式用3!$AD$24:$BA$27,MATCH(N202,【参考】数式用3!$AD$2:$BA$2,0)),"")</f>
        <v/>
      </c>
      <c r="AC202" s="130"/>
      <c r="AD202" s="477" t="str">
        <f t="shared" si="11"/>
        <v/>
      </c>
      <c r="AE202" s="478" t="str">
        <f t="shared" si="12"/>
        <v/>
      </c>
      <c r="AF202" s="478" t="str">
        <f t="shared" si="13"/>
        <v/>
      </c>
      <c r="AG202" s="478" t="str">
        <f t="shared" si="14"/>
        <v/>
      </c>
    </row>
    <row r="203" spans="1:33" ht="24.95" customHeight="1">
      <c r="A203" s="480">
        <v>188</v>
      </c>
      <c r="B203" s="987" t="str">
        <f>IF(基本情報入力シート!C240="","",基本情報入力シート!C240)</f>
        <v/>
      </c>
      <c r="C203" s="988"/>
      <c r="D203" s="988"/>
      <c r="E203" s="988"/>
      <c r="F203" s="988"/>
      <c r="G203" s="988"/>
      <c r="H203" s="988"/>
      <c r="I203" s="989"/>
      <c r="J203" s="481" t="str">
        <f>IF(基本情報入力シート!M240="","",基本情報入力シート!M240)</f>
        <v/>
      </c>
      <c r="K203" s="482" t="str">
        <f>IF(基本情報入力シート!R240="","",基本情報入力シート!R240)</f>
        <v/>
      </c>
      <c r="L203" s="482" t="str">
        <f>IF(基本情報入力シート!W240="","",基本情報入力シート!W240)</f>
        <v/>
      </c>
      <c r="M203" s="483" t="str">
        <f>IF(基本情報入力シート!X240="","",基本情報入力シート!X240)</f>
        <v/>
      </c>
      <c r="N203" s="484" t="str">
        <f>IF(基本情報入力シート!Y240="","",基本情報入力シート!Y240)</f>
        <v/>
      </c>
      <c r="O203" s="118"/>
      <c r="P203" s="119"/>
      <c r="Q203" s="120"/>
      <c r="R203" s="121"/>
      <c r="S203" s="112"/>
      <c r="T203" s="476" t="str">
        <f>IFERROR(S203*VLOOKUP(AE203,【参考】数式用3!$AD$3:$BA$14,MATCH(N203,【参考】数式用3!$AD$2:$BA$2,0)),"")</f>
        <v/>
      </c>
      <c r="U203" s="122"/>
      <c r="V203" s="113"/>
      <c r="W203" s="147"/>
      <c r="X203" s="990" t="str">
        <f>IFERROR(V203*VLOOKUP(AF203,【参考】数式用3!$AD$15:$BA$23,MATCH(N203,【参考】数式用3!$AD$2:$BA$2,0)),"")</f>
        <v/>
      </c>
      <c r="Y203" s="991"/>
      <c r="Z203" s="123"/>
      <c r="AA203" s="114"/>
      <c r="AB203" s="485" t="str">
        <f>IFERROR(AA203*VLOOKUP(AG203,【参考】数式用3!$AD$24:$BA$27,MATCH(N203,【参考】数式用3!$AD$2:$BA$2,0)),"")</f>
        <v/>
      </c>
      <c r="AC203" s="130"/>
      <c r="AD203" s="477" t="str">
        <f t="shared" si="11"/>
        <v/>
      </c>
      <c r="AE203" s="478" t="str">
        <f t="shared" si="12"/>
        <v/>
      </c>
      <c r="AF203" s="478" t="str">
        <f t="shared" si="13"/>
        <v/>
      </c>
      <c r="AG203" s="478" t="str">
        <f t="shared" si="14"/>
        <v/>
      </c>
    </row>
    <row r="204" spans="1:33" ht="24.95" customHeight="1">
      <c r="A204" s="480">
        <v>189</v>
      </c>
      <c r="B204" s="987" t="str">
        <f>IF(基本情報入力シート!C241="","",基本情報入力シート!C241)</f>
        <v/>
      </c>
      <c r="C204" s="988"/>
      <c r="D204" s="988"/>
      <c r="E204" s="988"/>
      <c r="F204" s="988"/>
      <c r="G204" s="988"/>
      <c r="H204" s="988"/>
      <c r="I204" s="989"/>
      <c r="J204" s="481" t="str">
        <f>IF(基本情報入力シート!M241="","",基本情報入力シート!M241)</f>
        <v/>
      </c>
      <c r="K204" s="482" t="str">
        <f>IF(基本情報入力シート!R241="","",基本情報入力シート!R241)</f>
        <v/>
      </c>
      <c r="L204" s="482" t="str">
        <f>IF(基本情報入力シート!W241="","",基本情報入力シート!W241)</f>
        <v/>
      </c>
      <c r="M204" s="483" t="str">
        <f>IF(基本情報入力シート!X241="","",基本情報入力シート!X241)</f>
        <v/>
      </c>
      <c r="N204" s="484" t="str">
        <f>IF(基本情報入力シート!Y241="","",基本情報入力シート!Y241)</f>
        <v/>
      </c>
      <c r="O204" s="118"/>
      <c r="P204" s="119"/>
      <c r="Q204" s="120"/>
      <c r="R204" s="121"/>
      <c r="S204" s="112"/>
      <c r="T204" s="476" t="str">
        <f>IFERROR(S204*VLOOKUP(AE204,【参考】数式用3!$AD$3:$BA$14,MATCH(N204,【参考】数式用3!$AD$2:$BA$2,0)),"")</f>
        <v/>
      </c>
      <c r="U204" s="122"/>
      <c r="V204" s="113"/>
      <c r="W204" s="147"/>
      <c r="X204" s="990" t="str">
        <f>IFERROR(V204*VLOOKUP(AF204,【参考】数式用3!$AD$15:$BA$23,MATCH(N204,【参考】数式用3!$AD$2:$BA$2,0)),"")</f>
        <v/>
      </c>
      <c r="Y204" s="991"/>
      <c r="Z204" s="123"/>
      <c r="AA204" s="114"/>
      <c r="AB204" s="485" t="str">
        <f>IFERROR(AA204*VLOOKUP(AG204,【参考】数式用3!$AD$24:$BA$27,MATCH(N204,【参考】数式用3!$AD$2:$BA$2,0)),"")</f>
        <v/>
      </c>
      <c r="AC204" s="130"/>
      <c r="AD204" s="477" t="str">
        <f t="shared" si="11"/>
        <v/>
      </c>
      <c r="AE204" s="478" t="str">
        <f t="shared" si="12"/>
        <v/>
      </c>
      <c r="AF204" s="478" t="str">
        <f t="shared" si="13"/>
        <v/>
      </c>
      <c r="AG204" s="478" t="str">
        <f t="shared" si="14"/>
        <v/>
      </c>
    </row>
    <row r="205" spans="1:33" ht="24.95" customHeight="1">
      <c r="A205" s="480">
        <v>190</v>
      </c>
      <c r="B205" s="987" t="str">
        <f>IF(基本情報入力シート!C242="","",基本情報入力シート!C242)</f>
        <v/>
      </c>
      <c r="C205" s="988"/>
      <c r="D205" s="988"/>
      <c r="E205" s="988"/>
      <c r="F205" s="988"/>
      <c r="G205" s="988"/>
      <c r="H205" s="988"/>
      <c r="I205" s="989"/>
      <c r="J205" s="481" t="str">
        <f>IF(基本情報入力シート!M242="","",基本情報入力シート!M242)</f>
        <v/>
      </c>
      <c r="K205" s="482" t="str">
        <f>IF(基本情報入力シート!R242="","",基本情報入力シート!R242)</f>
        <v/>
      </c>
      <c r="L205" s="482" t="str">
        <f>IF(基本情報入力シート!W242="","",基本情報入力シート!W242)</f>
        <v/>
      </c>
      <c r="M205" s="483" t="str">
        <f>IF(基本情報入力シート!X242="","",基本情報入力シート!X242)</f>
        <v/>
      </c>
      <c r="N205" s="484" t="str">
        <f>IF(基本情報入力シート!Y242="","",基本情報入力シート!Y242)</f>
        <v/>
      </c>
      <c r="O205" s="118"/>
      <c r="P205" s="119"/>
      <c r="Q205" s="120"/>
      <c r="R205" s="121"/>
      <c r="S205" s="112"/>
      <c r="T205" s="476" t="str">
        <f>IFERROR(S205*VLOOKUP(AE205,【参考】数式用3!$AD$3:$BA$14,MATCH(N205,【参考】数式用3!$AD$2:$BA$2,0)),"")</f>
        <v/>
      </c>
      <c r="U205" s="122"/>
      <c r="V205" s="113"/>
      <c r="W205" s="147"/>
      <c r="X205" s="990" t="str">
        <f>IFERROR(V205*VLOOKUP(AF205,【参考】数式用3!$AD$15:$BA$23,MATCH(N205,【参考】数式用3!$AD$2:$BA$2,0)),"")</f>
        <v/>
      </c>
      <c r="Y205" s="991"/>
      <c r="Z205" s="123"/>
      <c r="AA205" s="114"/>
      <c r="AB205" s="485" t="str">
        <f>IFERROR(AA205*VLOOKUP(AG205,【参考】数式用3!$AD$24:$BA$27,MATCH(N205,【参考】数式用3!$AD$2:$BA$2,0)),"")</f>
        <v/>
      </c>
      <c r="AC205" s="130"/>
      <c r="AD205" s="477" t="str">
        <f t="shared" si="11"/>
        <v/>
      </c>
      <c r="AE205" s="478" t="str">
        <f t="shared" si="12"/>
        <v/>
      </c>
      <c r="AF205" s="478" t="str">
        <f t="shared" si="13"/>
        <v/>
      </c>
      <c r="AG205" s="478" t="str">
        <f t="shared" si="14"/>
        <v/>
      </c>
    </row>
    <row r="206" spans="1:33" ht="24.95" customHeight="1">
      <c r="A206" s="480">
        <v>191</v>
      </c>
      <c r="B206" s="987" t="str">
        <f>IF(基本情報入力シート!C243="","",基本情報入力シート!C243)</f>
        <v/>
      </c>
      <c r="C206" s="988"/>
      <c r="D206" s="988"/>
      <c r="E206" s="988"/>
      <c r="F206" s="988"/>
      <c r="G206" s="988"/>
      <c r="H206" s="988"/>
      <c r="I206" s="989"/>
      <c r="J206" s="481" t="str">
        <f>IF(基本情報入力シート!M243="","",基本情報入力シート!M243)</f>
        <v/>
      </c>
      <c r="K206" s="482" t="str">
        <f>IF(基本情報入力シート!R243="","",基本情報入力シート!R243)</f>
        <v/>
      </c>
      <c r="L206" s="482" t="str">
        <f>IF(基本情報入力シート!W243="","",基本情報入力シート!W243)</f>
        <v/>
      </c>
      <c r="M206" s="483" t="str">
        <f>IF(基本情報入力シート!X243="","",基本情報入力シート!X243)</f>
        <v/>
      </c>
      <c r="N206" s="484" t="str">
        <f>IF(基本情報入力シート!Y243="","",基本情報入力シート!Y243)</f>
        <v/>
      </c>
      <c r="O206" s="118"/>
      <c r="P206" s="119"/>
      <c r="Q206" s="120"/>
      <c r="R206" s="121"/>
      <c r="S206" s="112"/>
      <c r="T206" s="476" t="str">
        <f>IFERROR(S206*VLOOKUP(AE206,【参考】数式用3!$AD$3:$BA$14,MATCH(N206,【参考】数式用3!$AD$2:$BA$2,0)),"")</f>
        <v/>
      </c>
      <c r="U206" s="122"/>
      <c r="V206" s="113"/>
      <c r="W206" s="147"/>
      <c r="X206" s="990" t="str">
        <f>IFERROR(V206*VLOOKUP(AF206,【参考】数式用3!$AD$15:$BA$23,MATCH(N206,【参考】数式用3!$AD$2:$BA$2,0)),"")</f>
        <v/>
      </c>
      <c r="Y206" s="991"/>
      <c r="Z206" s="123"/>
      <c r="AA206" s="114"/>
      <c r="AB206" s="485" t="str">
        <f>IFERROR(AA206*VLOOKUP(AG206,【参考】数式用3!$AD$24:$BA$27,MATCH(N206,【参考】数式用3!$AD$2:$BA$2,0)),"")</f>
        <v/>
      </c>
      <c r="AC206" s="130"/>
      <c r="AD206" s="477" t="str">
        <f t="shared" si="11"/>
        <v/>
      </c>
      <c r="AE206" s="478" t="str">
        <f t="shared" si="12"/>
        <v/>
      </c>
      <c r="AF206" s="478" t="str">
        <f t="shared" si="13"/>
        <v/>
      </c>
      <c r="AG206" s="478" t="str">
        <f t="shared" si="14"/>
        <v/>
      </c>
    </row>
    <row r="207" spans="1:33" ht="24.95" customHeight="1">
      <c r="A207" s="480">
        <v>192</v>
      </c>
      <c r="B207" s="987" t="str">
        <f>IF(基本情報入力シート!C244="","",基本情報入力シート!C244)</f>
        <v/>
      </c>
      <c r="C207" s="988"/>
      <c r="D207" s="988"/>
      <c r="E207" s="988"/>
      <c r="F207" s="988"/>
      <c r="G207" s="988"/>
      <c r="H207" s="988"/>
      <c r="I207" s="989"/>
      <c r="J207" s="481" t="str">
        <f>IF(基本情報入力シート!M244="","",基本情報入力シート!M244)</f>
        <v/>
      </c>
      <c r="K207" s="482" t="str">
        <f>IF(基本情報入力シート!R244="","",基本情報入力シート!R244)</f>
        <v/>
      </c>
      <c r="L207" s="482" t="str">
        <f>IF(基本情報入力シート!W244="","",基本情報入力シート!W244)</f>
        <v/>
      </c>
      <c r="M207" s="483" t="str">
        <f>IF(基本情報入力シート!X244="","",基本情報入力シート!X244)</f>
        <v/>
      </c>
      <c r="N207" s="484" t="str">
        <f>IF(基本情報入力シート!Y244="","",基本情報入力シート!Y244)</f>
        <v/>
      </c>
      <c r="O207" s="118"/>
      <c r="P207" s="119"/>
      <c r="Q207" s="120"/>
      <c r="R207" s="121"/>
      <c r="S207" s="112"/>
      <c r="T207" s="476" t="str">
        <f>IFERROR(S207*VLOOKUP(AE207,【参考】数式用3!$AD$3:$BA$14,MATCH(N207,【参考】数式用3!$AD$2:$BA$2,0)),"")</f>
        <v/>
      </c>
      <c r="U207" s="122"/>
      <c r="V207" s="113"/>
      <c r="W207" s="147"/>
      <c r="X207" s="990" t="str">
        <f>IFERROR(V207*VLOOKUP(AF207,【参考】数式用3!$AD$15:$BA$23,MATCH(N207,【参考】数式用3!$AD$2:$BA$2,0)),"")</f>
        <v/>
      </c>
      <c r="Y207" s="991"/>
      <c r="Z207" s="123"/>
      <c r="AA207" s="114"/>
      <c r="AB207" s="485" t="str">
        <f>IFERROR(AA207*VLOOKUP(AG207,【参考】数式用3!$AD$24:$BA$27,MATCH(N207,【参考】数式用3!$AD$2:$BA$2,0)),"")</f>
        <v/>
      </c>
      <c r="AC207" s="130"/>
      <c r="AD207" s="477" t="str">
        <f t="shared" si="11"/>
        <v/>
      </c>
      <c r="AE207" s="478" t="str">
        <f t="shared" si="12"/>
        <v/>
      </c>
      <c r="AF207" s="478" t="str">
        <f t="shared" si="13"/>
        <v/>
      </c>
      <c r="AG207" s="478" t="str">
        <f t="shared" si="14"/>
        <v/>
      </c>
    </row>
    <row r="208" spans="1:33" ht="24.95" customHeight="1">
      <c r="A208" s="480">
        <v>193</v>
      </c>
      <c r="B208" s="987" t="str">
        <f>IF(基本情報入力シート!C245="","",基本情報入力シート!C245)</f>
        <v/>
      </c>
      <c r="C208" s="988"/>
      <c r="D208" s="988"/>
      <c r="E208" s="988"/>
      <c r="F208" s="988"/>
      <c r="G208" s="988"/>
      <c r="H208" s="988"/>
      <c r="I208" s="989"/>
      <c r="J208" s="481" t="str">
        <f>IF(基本情報入力シート!M245="","",基本情報入力シート!M245)</f>
        <v/>
      </c>
      <c r="K208" s="482" t="str">
        <f>IF(基本情報入力シート!R245="","",基本情報入力シート!R245)</f>
        <v/>
      </c>
      <c r="L208" s="482" t="str">
        <f>IF(基本情報入力シート!W245="","",基本情報入力シート!W245)</f>
        <v/>
      </c>
      <c r="M208" s="483" t="str">
        <f>IF(基本情報入力シート!X245="","",基本情報入力シート!X245)</f>
        <v/>
      </c>
      <c r="N208" s="484" t="str">
        <f>IF(基本情報入力シート!Y245="","",基本情報入力シート!Y245)</f>
        <v/>
      </c>
      <c r="O208" s="118"/>
      <c r="P208" s="119"/>
      <c r="Q208" s="120"/>
      <c r="R208" s="121"/>
      <c r="S208" s="112"/>
      <c r="T208" s="476" t="str">
        <f>IFERROR(S208*VLOOKUP(AE208,【参考】数式用3!$AD$3:$BA$14,MATCH(N208,【参考】数式用3!$AD$2:$BA$2,0)),"")</f>
        <v/>
      </c>
      <c r="U208" s="122"/>
      <c r="V208" s="113"/>
      <c r="W208" s="147"/>
      <c r="X208" s="990" t="str">
        <f>IFERROR(V208*VLOOKUP(AF208,【参考】数式用3!$AD$15:$BA$23,MATCH(N208,【参考】数式用3!$AD$2:$BA$2,0)),"")</f>
        <v/>
      </c>
      <c r="Y208" s="991"/>
      <c r="Z208" s="123"/>
      <c r="AA208" s="114"/>
      <c r="AB208" s="485" t="str">
        <f>IFERROR(AA208*VLOOKUP(AG208,【参考】数式用3!$AD$24:$BA$27,MATCH(N208,【参考】数式用3!$AD$2:$BA$2,0)),"")</f>
        <v/>
      </c>
      <c r="AC208" s="130"/>
      <c r="AD208" s="477" t="str">
        <f t="shared" si="11"/>
        <v/>
      </c>
      <c r="AE208" s="478" t="str">
        <f t="shared" si="12"/>
        <v/>
      </c>
      <c r="AF208" s="478" t="str">
        <f t="shared" si="13"/>
        <v/>
      </c>
      <c r="AG208" s="478" t="str">
        <f t="shared" si="14"/>
        <v/>
      </c>
    </row>
    <row r="209" spans="1:33" ht="24.95" customHeight="1">
      <c r="A209" s="480">
        <v>194</v>
      </c>
      <c r="B209" s="987" t="str">
        <f>IF(基本情報入力シート!C246="","",基本情報入力シート!C246)</f>
        <v/>
      </c>
      <c r="C209" s="988"/>
      <c r="D209" s="988"/>
      <c r="E209" s="988"/>
      <c r="F209" s="988"/>
      <c r="G209" s="988"/>
      <c r="H209" s="988"/>
      <c r="I209" s="989"/>
      <c r="J209" s="481" t="str">
        <f>IF(基本情報入力シート!M246="","",基本情報入力シート!M246)</f>
        <v/>
      </c>
      <c r="K209" s="482" t="str">
        <f>IF(基本情報入力シート!R246="","",基本情報入力シート!R246)</f>
        <v/>
      </c>
      <c r="L209" s="482" t="str">
        <f>IF(基本情報入力シート!W246="","",基本情報入力シート!W246)</f>
        <v/>
      </c>
      <c r="M209" s="483" t="str">
        <f>IF(基本情報入力シート!X246="","",基本情報入力シート!X246)</f>
        <v/>
      </c>
      <c r="N209" s="484" t="str">
        <f>IF(基本情報入力シート!Y246="","",基本情報入力シート!Y246)</f>
        <v/>
      </c>
      <c r="O209" s="118"/>
      <c r="P209" s="119"/>
      <c r="Q209" s="120"/>
      <c r="R209" s="121"/>
      <c r="S209" s="112"/>
      <c r="T209" s="476" t="str">
        <f>IFERROR(S209*VLOOKUP(AE209,【参考】数式用3!$AD$3:$BA$14,MATCH(N209,【参考】数式用3!$AD$2:$BA$2,0)),"")</f>
        <v/>
      </c>
      <c r="U209" s="122"/>
      <c r="V209" s="113"/>
      <c r="W209" s="147"/>
      <c r="X209" s="990" t="str">
        <f>IFERROR(V209*VLOOKUP(AF209,【参考】数式用3!$AD$15:$BA$23,MATCH(N209,【参考】数式用3!$AD$2:$BA$2,0)),"")</f>
        <v/>
      </c>
      <c r="Y209" s="991"/>
      <c r="Z209" s="123"/>
      <c r="AA209" s="114"/>
      <c r="AB209" s="485" t="str">
        <f>IFERROR(AA209*VLOOKUP(AG209,【参考】数式用3!$AD$24:$BA$27,MATCH(N209,【参考】数式用3!$AD$2:$BA$2,0)),"")</f>
        <v/>
      </c>
      <c r="AC209" s="130"/>
      <c r="AD209" s="477" t="str">
        <f t="shared" ref="AD209:AD272" si="15">IF(OR(U209="特定加算Ⅰ",U209="特定加算Ⅱ"),IF(OR(AND(N209&lt;&gt;"訪問型サービス（総合事業）",N209&lt;&gt;"通所型サービス（総合事業）",N209&lt;&gt;"（介護予防）短期入所生活介護",N209&lt;&gt;"（介護予防）短期入所療養介護（老健）",N209&lt;&gt;"（介護予防）短期入所療養介護 （病院等（老健以外）)",N209&lt;&gt;"（介護予防）短期入所療養介護（医療院）"),W209&lt;&gt;""),1,""),"")</f>
        <v/>
      </c>
      <c r="AE209" s="478" t="str">
        <f t="shared" si="12"/>
        <v/>
      </c>
      <c r="AF209" s="478" t="str">
        <f t="shared" si="13"/>
        <v/>
      </c>
      <c r="AG209" s="478" t="str">
        <f t="shared" si="14"/>
        <v/>
      </c>
    </row>
    <row r="210" spans="1:33" ht="24.95" customHeight="1">
      <c r="A210" s="480">
        <v>195</v>
      </c>
      <c r="B210" s="987" t="str">
        <f>IF(基本情報入力シート!C247="","",基本情報入力シート!C247)</f>
        <v/>
      </c>
      <c r="C210" s="988"/>
      <c r="D210" s="988"/>
      <c r="E210" s="988"/>
      <c r="F210" s="988"/>
      <c r="G210" s="988"/>
      <c r="H210" s="988"/>
      <c r="I210" s="989"/>
      <c r="J210" s="481" t="str">
        <f>IF(基本情報入力シート!M247="","",基本情報入力シート!M247)</f>
        <v/>
      </c>
      <c r="K210" s="482" t="str">
        <f>IF(基本情報入力シート!R247="","",基本情報入力シート!R247)</f>
        <v/>
      </c>
      <c r="L210" s="482" t="str">
        <f>IF(基本情報入力シート!W247="","",基本情報入力シート!W247)</f>
        <v/>
      </c>
      <c r="M210" s="483" t="str">
        <f>IF(基本情報入力シート!X247="","",基本情報入力シート!X247)</f>
        <v/>
      </c>
      <c r="N210" s="484" t="str">
        <f>IF(基本情報入力シート!Y247="","",基本情報入力シート!Y247)</f>
        <v/>
      </c>
      <c r="O210" s="118"/>
      <c r="P210" s="119"/>
      <c r="Q210" s="120"/>
      <c r="R210" s="121"/>
      <c r="S210" s="112"/>
      <c r="T210" s="476" t="str">
        <f>IFERROR(S210*VLOOKUP(AE210,【参考】数式用3!$AD$3:$BA$14,MATCH(N210,【参考】数式用3!$AD$2:$BA$2,0)),"")</f>
        <v/>
      </c>
      <c r="U210" s="122"/>
      <c r="V210" s="113"/>
      <c r="W210" s="147"/>
      <c r="X210" s="990" t="str">
        <f>IFERROR(V210*VLOOKUP(AF210,【参考】数式用3!$AD$15:$BA$23,MATCH(N210,【参考】数式用3!$AD$2:$BA$2,0)),"")</f>
        <v/>
      </c>
      <c r="Y210" s="991"/>
      <c r="Z210" s="123"/>
      <c r="AA210" s="114"/>
      <c r="AB210" s="485" t="str">
        <f>IFERROR(AA210*VLOOKUP(AG210,【参考】数式用3!$AD$24:$BA$27,MATCH(N210,【参考】数式用3!$AD$2:$BA$2,0)),"")</f>
        <v/>
      </c>
      <c r="AC210" s="130"/>
      <c r="AD210" s="477" t="str">
        <f t="shared" si="15"/>
        <v/>
      </c>
      <c r="AE210" s="478" t="str">
        <f t="shared" si="12"/>
        <v/>
      </c>
      <c r="AF210" s="478" t="str">
        <f t="shared" si="13"/>
        <v/>
      </c>
      <c r="AG210" s="478" t="str">
        <f t="shared" si="14"/>
        <v/>
      </c>
    </row>
    <row r="211" spans="1:33" ht="24.95" customHeight="1">
      <c r="A211" s="480">
        <v>196</v>
      </c>
      <c r="B211" s="987" t="str">
        <f>IF(基本情報入力シート!C248="","",基本情報入力シート!C248)</f>
        <v/>
      </c>
      <c r="C211" s="988"/>
      <c r="D211" s="988"/>
      <c r="E211" s="988"/>
      <c r="F211" s="988"/>
      <c r="G211" s="988"/>
      <c r="H211" s="988"/>
      <c r="I211" s="989"/>
      <c r="J211" s="481" t="str">
        <f>IF(基本情報入力シート!M248="","",基本情報入力シート!M248)</f>
        <v/>
      </c>
      <c r="K211" s="482" t="str">
        <f>IF(基本情報入力シート!R248="","",基本情報入力シート!R248)</f>
        <v/>
      </c>
      <c r="L211" s="482" t="str">
        <f>IF(基本情報入力シート!W248="","",基本情報入力シート!W248)</f>
        <v/>
      </c>
      <c r="M211" s="483" t="str">
        <f>IF(基本情報入力シート!X248="","",基本情報入力シート!X248)</f>
        <v/>
      </c>
      <c r="N211" s="484" t="str">
        <f>IF(基本情報入力シート!Y248="","",基本情報入力シート!Y248)</f>
        <v/>
      </c>
      <c r="O211" s="118"/>
      <c r="P211" s="119"/>
      <c r="Q211" s="120"/>
      <c r="R211" s="121"/>
      <c r="S211" s="112"/>
      <c r="T211" s="476" t="str">
        <f>IFERROR(S211*VLOOKUP(AE211,【参考】数式用3!$AD$3:$BA$14,MATCH(N211,【参考】数式用3!$AD$2:$BA$2,0)),"")</f>
        <v/>
      </c>
      <c r="U211" s="122"/>
      <c r="V211" s="113"/>
      <c r="W211" s="147"/>
      <c r="X211" s="990" t="str">
        <f>IFERROR(V211*VLOOKUP(AF211,【参考】数式用3!$AD$15:$BA$23,MATCH(N211,【参考】数式用3!$AD$2:$BA$2,0)),"")</f>
        <v/>
      </c>
      <c r="Y211" s="991"/>
      <c r="Z211" s="123"/>
      <c r="AA211" s="114"/>
      <c r="AB211" s="485" t="str">
        <f>IFERROR(AA211*VLOOKUP(AG211,【参考】数式用3!$AD$24:$BA$27,MATCH(N211,【参考】数式用3!$AD$2:$BA$2,0)),"")</f>
        <v/>
      </c>
      <c r="AC211" s="130"/>
      <c r="AD211" s="477" t="str">
        <f t="shared" si="15"/>
        <v/>
      </c>
      <c r="AE211" s="478" t="str">
        <f t="shared" si="12"/>
        <v/>
      </c>
      <c r="AF211" s="478" t="str">
        <f t="shared" si="13"/>
        <v/>
      </c>
      <c r="AG211" s="478" t="str">
        <f t="shared" si="14"/>
        <v/>
      </c>
    </row>
    <row r="212" spans="1:33" ht="24.95" customHeight="1">
      <c r="A212" s="480">
        <v>197</v>
      </c>
      <c r="B212" s="987" t="str">
        <f>IF(基本情報入力シート!C249="","",基本情報入力シート!C249)</f>
        <v/>
      </c>
      <c r="C212" s="988"/>
      <c r="D212" s="988"/>
      <c r="E212" s="988"/>
      <c r="F212" s="988"/>
      <c r="G212" s="988"/>
      <c r="H212" s="988"/>
      <c r="I212" s="989"/>
      <c r="J212" s="481" t="str">
        <f>IF(基本情報入力シート!M249="","",基本情報入力シート!M249)</f>
        <v/>
      </c>
      <c r="K212" s="482" t="str">
        <f>IF(基本情報入力シート!R249="","",基本情報入力シート!R249)</f>
        <v/>
      </c>
      <c r="L212" s="482" t="str">
        <f>IF(基本情報入力シート!W249="","",基本情報入力シート!W249)</f>
        <v/>
      </c>
      <c r="M212" s="483" t="str">
        <f>IF(基本情報入力シート!X249="","",基本情報入力シート!X249)</f>
        <v/>
      </c>
      <c r="N212" s="484" t="str">
        <f>IF(基本情報入力シート!Y249="","",基本情報入力シート!Y249)</f>
        <v/>
      </c>
      <c r="O212" s="118"/>
      <c r="P212" s="119"/>
      <c r="Q212" s="120"/>
      <c r="R212" s="121"/>
      <c r="S212" s="112"/>
      <c r="T212" s="476" t="str">
        <f>IFERROR(S212*VLOOKUP(AE212,【参考】数式用3!$AD$3:$BA$14,MATCH(N212,【参考】数式用3!$AD$2:$BA$2,0)),"")</f>
        <v/>
      </c>
      <c r="U212" s="122"/>
      <c r="V212" s="113"/>
      <c r="W212" s="147"/>
      <c r="X212" s="990" t="str">
        <f>IFERROR(V212*VLOOKUP(AF212,【参考】数式用3!$AD$15:$BA$23,MATCH(N212,【参考】数式用3!$AD$2:$BA$2,0)),"")</f>
        <v/>
      </c>
      <c r="Y212" s="991"/>
      <c r="Z212" s="123"/>
      <c r="AA212" s="114"/>
      <c r="AB212" s="485" t="str">
        <f>IFERROR(AA212*VLOOKUP(AG212,【参考】数式用3!$AD$24:$BA$27,MATCH(N212,【参考】数式用3!$AD$2:$BA$2,0)),"")</f>
        <v/>
      </c>
      <c r="AC212" s="130"/>
      <c r="AD212" s="477" t="str">
        <f t="shared" si="15"/>
        <v/>
      </c>
      <c r="AE212" s="478" t="str">
        <f t="shared" si="12"/>
        <v/>
      </c>
      <c r="AF212" s="478" t="str">
        <f t="shared" si="13"/>
        <v/>
      </c>
      <c r="AG212" s="478" t="str">
        <f t="shared" si="14"/>
        <v/>
      </c>
    </row>
    <row r="213" spans="1:33" ht="24.95" customHeight="1">
      <c r="A213" s="480">
        <v>198</v>
      </c>
      <c r="B213" s="987" t="str">
        <f>IF(基本情報入力シート!C250="","",基本情報入力シート!C250)</f>
        <v/>
      </c>
      <c r="C213" s="988"/>
      <c r="D213" s="988"/>
      <c r="E213" s="988"/>
      <c r="F213" s="988"/>
      <c r="G213" s="988"/>
      <c r="H213" s="988"/>
      <c r="I213" s="989"/>
      <c r="J213" s="481" t="str">
        <f>IF(基本情報入力シート!M250="","",基本情報入力シート!M250)</f>
        <v/>
      </c>
      <c r="K213" s="482" t="str">
        <f>IF(基本情報入力シート!R250="","",基本情報入力シート!R250)</f>
        <v/>
      </c>
      <c r="L213" s="482" t="str">
        <f>IF(基本情報入力シート!W250="","",基本情報入力シート!W250)</f>
        <v/>
      </c>
      <c r="M213" s="483" t="str">
        <f>IF(基本情報入力シート!X250="","",基本情報入力シート!X250)</f>
        <v/>
      </c>
      <c r="N213" s="484" t="str">
        <f>IF(基本情報入力シート!Y250="","",基本情報入力シート!Y250)</f>
        <v/>
      </c>
      <c r="O213" s="118"/>
      <c r="P213" s="119"/>
      <c r="Q213" s="120"/>
      <c r="R213" s="121"/>
      <c r="S213" s="112"/>
      <c r="T213" s="476" t="str">
        <f>IFERROR(S213*VLOOKUP(AE213,【参考】数式用3!$AD$3:$BA$14,MATCH(N213,【参考】数式用3!$AD$2:$BA$2,0)),"")</f>
        <v/>
      </c>
      <c r="U213" s="122"/>
      <c r="V213" s="113"/>
      <c r="W213" s="147"/>
      <c r="X213" s="990" t="str">
        <f>IFERROR(V213*VLOOKUP(AF213,【参考】数式用3!$AD$15:$BA$23,MATCH(N213,【参考】数式用3!$AD$2:$BA$2,0)),"")</f>
        <v/>
      </c>
      <c r="Y213" s="991"/>
      <c r="Z213" s="123"/>
      <c r="AA213" s="114"/>
      <c r="AB213" s="485" t="str">
        <f>IFERROR(AA213*VLOOKUP(AG213,【参考】数式用3!$AD$24:$BA$27,MATCH(N213,【参考】数式用3!$AD$2:$BA$2,0)),"")</f>
        <v/>
      </c>
      <c r="AC213" s="130"/>
      <c r="AD213" s="477" t="str">
        <f t="shared" si="15"/>
        <v/>
      </c>
      <c r="AE213" s="478" t="str">
        <f t="shared" si="12"/>
        <v/>
      </c>
      <c r="AF213" s="478" t="str">
        <f t="shared" si="13"/>
        <v/>
      </c>
      <c r="AG213" s="478" t="str">
        <f t="shared" si="14"/>
        <v/>
      </c>
    </row>
    <row r="214" spans="1:33" ht="24.95" customHeight="1">
      <c r="A214" s="480">
        <v>199</v>
      </c>
      <c r="B214" s="987" t="str">
        <f>IF(基本情報入力シート!C251="","",基本情報入力シート!C251)</f>
        <v/>
      </c>
      <c r="C214" s="988"/>
      <c r="D214" s="988"/>
      <c r="E214" s="988"/>
      <c r="F214" s="988"/>
      <c r="G214" s="988"/>
      <c r="H214" s="988"/>
      <c r="I214" s="989"/>
      <c r="J214" s="481" t="str">
        <f>IF(基本情報入力シート!M251="","",基本情報入力シート!M251)</f>
        <v/>
      </c>
      <c r="K214" s="482" t="str">
        <f>IF(基本情報入力シート!R251="","",基本情報入力シート!R251)</f>
        <v/>
      </c>
      <c r="L214" s="482" t="str">
        <f>IF(基本情報入力シート!W251="","",基本情報入力シート!W251)</f>
        <v/>
      </c>
      <c r="M214" s="483" t="str">
        <f>IF(基本情報入力シート!X251="","",基本情報入力シート!X251)</f>
        <v/>
      </c>
      <c r="N214" s="484" t="str">
        <f>IF(基本情報入力シート!Y251="","",基本情報入力シート!Y251)</f>
        <v/>
      </c>
      <c r="O214" s="118"/>
      <c r="P214" s="119"/>
      <c r="Q214" s="120"/>
      <c r="R214" s="121"/>
      <c r="S214" s="112"/>
      <c r="T214" s="476" t="str">
        <f>IFERROR(S214*VLOOKUP(AE214,【参考】数式用3!$AD$3:$BA$14,MATCH(N214,【参考】数式用3!$AD$2:$BA$2,0)),"")</f>
        <v/>
      </c>
      <c r="U214" s="122"/>
      <c r="V214" s="113"/>
      <c r="W214" s="147"/>
      <c r="X214" s="990" t="str">
        <f>IFERROR(V214*VLOOKUP(AF214,【参考】数式用3!$AD$15:$BA$23,MATCH(N214,【参考】数式用3!$AD$2:$BA$2,0)),"")</f>
        <v/>
      </c>
      <c r="Y214" s="991"/>
      <c r="Z214" s="123"/>
      <c r="AA214" s="114"/>
      <c r="AB214" s="485" t="str">
        <f>IFERROR(AA214*VLOOKUP(AG214,【参考】数式用3!$AD$24:$BA$27,MATCH(N214,【参考】数式用3!$AD$2:$BA$2,0)),"")</f>
        <v/>
      </c>
      <c r="AC214" s="130"/>
      <c r="AD214" s="477" t="str">
        <f t="shared" si="15"/>
        <v/>
      </c>
      <c r="AE214" s="478" t="str">
        <f t="shared" si="12"/>
        <v/>
      </c>
      <c r="AF214" s="478" t="str">
        <f t="shared" si="13"/>
        <v/>
      </c>
      <c r="AG214" s="478" t="str">
        <f t="shared" si="14"/>
        <v/>
      </c>
    </row>
    <row r="215" spans="1:33" ht="24.95" customHeight="1">
      <c r="A215" s="480">
        <v>200</v>
      </c>
      <c r="B215" s="987" t="str">
        <f>IF(基本情報入力シート!C252="","",基本情報入力シート!C252)</f>
        <v/>
      </c>
      <c r="C215" s="988"/>
      <c r="D215" s="988"/>
      <c r="E215" s="988"/>
      <c r="F215" s="988"/>
      <c r="G215" s="988"/>
      <c r="H215" s="988"/>
      <c r="I215" s="989"/>
      <c r="J215" s="481" t="str">
        <f>IF(基本情報入力シート!M252="","",基本情報入力シート!M252)</f>
        <v/>
      </c>
      <c r="K215" s="482" t="str">
        <f>IF(基本情報入力シート!R252="","",基本情報入力シート!R252)</f>
        <v/>
      </c>
      <c r="L215" s="482" t="str">
        <f>IF(基本情報入力シート!W252="","",基本情報入力シート!W252)</f>
        <v/>
      </c>
      <c r="M215" s="483" t="str">
        <f>IF(基本情報入力シート!X252="","",基本情報入力シート!X252)</f>
        <v/>
      </c>
      <c r="N215" s="484" t="str">
        <f>IF(基本情報入力シート!Y252="","",基本情報入力シート!Y252)</f>
        <v/>
      </c>
      <c r="O215" s="118"/>
      <c r="P215" s="119"/>
      <c r="Q215" s="120"/>
      <c r="R215" s="121"/>
      <c r="S215" s="112"/>
      <c r="T215" s="476" t="str">
        <f>IFERROR(S215*VLOOKUP(AE215,【参考】数式用3!$AD$3:$BA$14,MATCH(N215,【参考】数式用3!$AD$2:$BA$2,0)),"")</f>
        <v/>
      </c>
      <c r="U215" s="122"/>
      <c r="V215" s="113"/>
      <c r="W215" s="147"/>
      <c r="X215" s="990" t="str">
        <f>IFERROR(V215*VLOOKUP(AF215,【参考】数式用3!$AD$15:$BA$23,MATCH(N215,【参考】数式用3!$AD$2:$BA$2,0)),"")</f>
        <v/>
      </c>
      <c r="Y215" s="991"/>
      <c r="Z215" s="123"/>
      <c r="AA215" s="114"/>
      <c r="AB215" s="485" t="str">
        <f>IFERROR(AA215*VLOOKUP(AG215,【参考】数式用3!$AD$24:$BA$27,MATCH(N215,【参考】数式用3!$AD$2:$BA$2,0)),"")</f>
        <v/>
      </c>
      <c r="AC215" s="130"/>
      <c r="AD215" s="477" t="str">
        <f t="shared" si="15"/>
        <v/>
      </c>
      <c r="AE215" s="478" t="str">
        <f t="shared" ref="AE215:AE278" si="16">IF(AND(O215="",R215=""),"",O215&amp;"から"&amp;R215)</f>
        <v/>
      </c>
      <c r="AF215" s="478" t="str">
        <f t="shared" ref="AF215:AF278" si="17">IF(AND(P215="",U215=""),"",P215&amp;"から"&amp;U215)</f>
        <v/>
      </c>
      <c r="AG215" s="478" t="str">
        <f t="shared" ref="AG215:AG278" si="18">IF(AND(Q215="",Z215=""),"",Q215&amp;"から"&amp;Z215)</f>
        <v/>
      </c>
    </row>
    <row r="216" spans="1:33" ht="24.95" customHeight="1">
      <c r="A216" s="480">
        <v>201</v>
      </c>
      <c r="B216" s="987" t="str">
        <f>IF(基本情報入力シート!C253="","",基本情報入力シート!C253)</f>
        <v/>
      </c>
      <c r="C216" s="988"/>
      <c r="D216" s="988"/>
      <c r="E216" s="988"/>
      <c r="F216" s="988"/>
      <c r="G216" s="988"/>
      <c r="H216" s="988"/>
      <c r="I216" s="989"/>
      <c r="J216" s="481" t="str">
        <f>IF(基本情報入力シート!M253="","",基本情報入力シート!M253)</f>
        <v/>
      </c>
      <c r="K216" s="482" t="str">
        <f>IF(基本情報入力シート!R253="","",基本情報入力シート!R253)</f>
        <v/>
      </c>
      <c r="L216" s="482" t="str">
        <f>IF(基本情報入力シート!W253="","",基本情報入力シート!W253)</f>
        <v/>
      </c>
      <c r="M216" s="483" t="str">
        <f>IF(基本情報入力シート!X253="","",基本情報入力シート!X253)</f>
        <v/>
      </c>
      <c r="N216" s="484" t="str">
        <f>IF(基本情報入力シート!Y253="","",基本情報入力シート!Y253)</f>
        <v/>
      </c>
      <c r="O216" s="118"/>
      <c r="P216" s="119"/>
      <c r="Q216" s="120"/>
      <c r="R216" s="121"/>
      <c r="S216" s="112"/>
      <c r="T216" s="476" t="str">
        <f>IFERROR(S216*VLOOKUP(AE216,【参考】数式用3!$AD$3:$BA$14,MATCH(N216,【参考】数式用3!$AD$2:$BA$2,0)),"")</f>
        <v/>
      </c>
      <c r="U216" s="122"/>
      <c r="V216" s="113"/>
      <c r="W216" s="147"/>
      <c r="X216" s="990" t="str">
        <f>IFERROR(V216*VLOOKUP(AF216,【参考】数式用3!$AD$15:$BA$23,MATCH(N216,【参考】数式用3!$AD$2:$BA$2,0)),"")</f>
        <v/>
      </c>
      <c r="Y216" s="991"/>
      <c r="Z216" s="123"/>
      <c r="AA216" s="114"/>
      <c r="AB216" s="485" t="str">
        <f>IFERROR(AA216*VLOOKUP(AG216,【参考】数式用3!$AD$24:$BA$27,MATCH(N216,【参考】数式用3!$AD$2:$BA$2,0)),"")</f>
        <v/>
      </c>
      <c r="AC216" s="130"/>
      <c r="AD216" s="477" t="str">
        <f t="shared" si="15"/>
        <v/>
      </c>
      <c r="AE216" s="478" t="str">
        <f t="shared" si="16"/>
        <v/>
      </c>
      <c r="AF216" s="478" t="str">
        <f t="shared" si="17"/>
        <v/>
      </c>
      <c r="AG216" s="478" t="str">
        <f t="shared" si="18"/>
        <v/>
      </c>
    </row>
    <row r="217" spans="1:33" ht="24.95" customHeight="1">
      <c r="A217" s="480">
        <v>202</v>
      </c>
      <c r="B217" s="987" t="str">
        <f>IF(基本情報入力シート!C254="","",基本情報入力シート!C254)</f>
        <v/>
      </c>
      <c r="C217" s="988"/>
      <c r="D217" s="988"/>
      <c r="E217" s="988"/>
      <c r="F217" s="988"/>
      <c r="G217" s="988"/>
      <c r="H217" s="988"/>
      <c r="I217" s="989"/>
      <c r="J217" s="481" t="str">
        <f>IF(基本情報入力シート!M254="","",基本情報入力シート!M254)</f>
        <v/>
      </c>
      <c r="K217" s="482" t="str">
        <f>IF(基本情報入力シート!R254="","",基本情報入力シート!R254)</f>
        <v/>
      </c>
      <c r="L217" s="482" t="str">
        <f>IF(基本情報入力シート!W254="","",基本情報入力シート!W254)</f>
        <v/>
      </c>
      <c r="M217" s="483" t="str">
        <f>IF(基本情報入力シート!X254="","",基本情報入力シート!X254)</f>
        <v/>
      </c>
      <c r="N217" s="484" t="str">
        <f>IF(基本情報入力シート!Y254="","",基本情報入力シート!Y254)</f>
        <v/>
      </c>
      <c r="O217" s="118"/>
      <c r="P217" s="119"/>
      <c r="Q217" s="120"/>
      <c r="R217" s="121"/>
      <c r="S217" s="112"/>
      <c r="T217" s="476" t="str">
        <f>IFERROR(S217*VLOOKUP(AE217,【参考】数式用3!$AD$3:$BA$14,MATCH(N217,【参考】数式用3!$AD$2:$BA$2,0)),"")</f>
        <v/>
      </c>
      <c r="U217" s="122"/>
      <c r="V217" s="113"/>
      <c r="W217" s="147"/>
      <c r="X217" s="990" t="str">
        <f>IFERROR(V217*VLOOKUP(AF217,【参考】数式用3!$AD$15:$BA$23,MATCH(N217,【参考】数式用3!$AD$2:$BA$2,0)),"")</f>
        <v/>
      </c>
      <c r="Y217" s="991"/>
      <c r="Z217" s="123"/>
      <c r="AA217" s="114"/>
      <c r="AB217" s="485" t="str">
        <f>IFERROR(AA217*VLOOKUP(AG217,【参考】数式用3!$AD$24:$BA$27,MATCH(N217,【参考】数式用3!$AD$2:$BA$2,0)),"")</f>
        <v/>
      </c>
      <c r="AC217" s="130"/>
      <c r="AD217" s="477" t="str">
        <f t="shared" si="15"/>
        <v/>
      </c>
      <c r="AE217" s="478" t="str">
        <f t="shared" si="16"/>
        <v/>
      </c>
      <c r="AF217" s="478" t="str">
        <f t="shared" si="17"/>
        <v/>
      </c>
      <c r="AG217" s="478" t="str">
        <f t="shared" si="18"/>
        <v/>
      </c>
    </row>
    <row r="218" spans="1:33" ht="24.95" customHeight="1">
      <c r="A218" s="480">
        <v>203</v>
      </c>
      <c r="B218" s="987" t="str">
        <f>IF(基本情報入力シート!C255="","",基本情報入力シート!C255)</f>
        <v/>
      </c>
      <c r="C218" s="988"/>
      <c r="D218" s="988"/>
      <c r="E218" s="988"/>
      <c r="F218" s="988"/>
      <c r="G218" s="988"/>
      <c r="H218" s="988"/>
      <c r="I218" s="989"/>
      <c r="J218" s="481" t="str">
        <f>IF(基本情報入力シート!M255="","",基本情報入力シート!M255)</f>
        <v/>
      </c>
      <c r="K218" s="482" t="str">
        <f>IF(基本情報入力シート!R255="","",基本情報入力シート!R255)</f>
        <v/>
      </c>
      <c r="L218" s="482" t="str">
        <f>IF(基本情報入力シート!W255="","",基本情報入力シート!W255)</f>
        <v/>
      </c>
      <c r="M218" s="483" t="str">
        <f>IF(基本情報入力シート!X255="","",基本情報入力シート!X255)</f>
        <v/>
      </c>
      <c r="N218" s="484" t="str">
        <f>IF(基本情報入力シート!Y255="","",基本情報入力シート!Y255)</f>
        <v/>
      </c>
      <c r="O218" s="118"/>
      <c r="P218" s="119"/>
      <c r="Q218" s="120"/>
      <c r="R218" s="121"/>
      <c r="S218" s="112"/>
      <c r="T218" s="476" t="str">
        <f>IFERROR(S218*VLOOKUP(AE218,【参考】数式用3!$AD$3:$BA$14,MATCH(N218,【参考】数式用3!$AD$2:$BA$2,0)),"")</f>
        <v/>
      </c>
      <c r="U218" s="122"/>
      <c r="V218" s="113"/>
      <c r="W218" s="147"/>
      <c r="X218" s="990" t="str">
        <f>IFERROR(V218*VLOOKUP(AF218,【参考】数式用3!$AD$15:$BA$23,MATCH(N218,【参考】数式用3!$AD$2:$BA$2,0)),"")</f>
        <v/>
      </c>
      <c r="Y218" s="991"/>
      <c r="Z218" s="123"/>
      <c r="AA218" s="114"/>
      <c r="AB218" s="485" t="str">
        <f>IFERROR(AA218*VLOOKUP(AG218,【参考】数式用3!$AD$24:$BA$27,MATCH(N218,【参考】数式用3!$AD$2:$BA$2,0)),"")</f>
        <v/>
      </c>
      <c r="AC218" s="130"/>
      <c r="AD218" s="477" t="str">
        <f t="shared" si="15"/>
        <v/>
      </c>
      <c r="AE218" s="478" t="str">
        <f t="shared" si="16"/>
        <v/>
      </c>
      <c r="AF218" s="478" t="str">
        <f t="shared" si="17"/>
        <v/>
      </c>
      <c r="AG218" s="478" t="str">
        <f t="shared" si="18"/>
        <v/>
      </c>
    </row>
    <row r="219" spans="1:33" ht="24.95" customHeight="1">
      <c r="A219" s="480">
        <v>204</v>
      </c>
      <c r="B219" s="987" t="str">
        <f>IF(基本情報入力シート!C256="","",基本情報入力シート!C256)</f>
        <v/>
      </c>
      <c r="C219" s="988"/>
      <c r="D219" s="988"/>
      <c r="E219" s="988"/>
      <c r="F219" s="988"/>
      <c r="G219" s="988"/>
      <c r="H219" s="988"/>
      <c r="I219" s="989"/>
      <c r="J219" s="481" t="str">
        <f>IF(基本情報入力シート!M256="","",基本情報入力シート!M256)</f>
        <v/>
      </c>
      <c r="K219" s="482" t="str">
        <f>IF(基本情報入力シート!R256="","",基本情報入力シート!R256)</f>
        <v/>
      </c>
      <c r="L219" s="482" t="str">
        <f>IF(基本情報入力シート!W256="","",基本情報入力シート!W256)</f>
        <v/>
      </c>
      <c r="M219" s="483" t="str">
        <f>IF(基本情報入力シート!X256="","",基本情報入力シート!X256)</f>
        <v/>
      </c>
      <c r="N219" s="484" t="str">
        <f>IF(基本情報入力シート!Y256="","",基本情報入力シート!Y256)</f>
        <v/>
      </c>
      <c r="O219" s="118"/>
      <c r="P219" s="119"/>
      <c r="Q219" s="120"/>
      <c r="R219" s="121"/>
      <c r="S219" s="112"/>
      <c r="T219" s="476" t="str">
        <f>IFERROR(S219*VLOOKUP(AE219,【参考】数式用3!$AD$3:$BA$14,MATCH(N219,【参考】数式用3!$AD$2:$BA$2,0)),"")</f>
        <v/>
      </c>
      <c r="U219" s="122"/>
      <c r="V219" s="113"/>
      <c r="W219" s="147"/>
      <c r="X219" s="990" t="str">
        <f>IFERROR(V219*VLOOKUP(AF219,【参考】数式用3!$AD$15:$BA$23,MATCH(N219,【参考】数式用3!$AD$2:$BA$2,0)),"")</f>
        <v/>
      </c>
      <c r="Y219" s="991"/>
      <c r="Z219" s="123"/>
      <c r="AA219" s="114"/>
      <c r="AB219" s="485" t="str">
        <f>IFERROR(AA219*VLOOKUP(AG219,【参考】数式用3!$AD$24:$BA$27,MATCH(N219,【参考】数式用3!$AD$2:$BA$2,0)),"")</f>
        <v/>
      </c>
      <c r="AC219" s="130"/>
      <c r="AD219" s="477" t="str">
        <f t="shared" si="15"/>
        <v/>
      </c>
      <c r="AE219" s="478" t="str">
        <f t="shared" si="16"/>
        <v/>
      </c>
      <c r="AF219" s="478" t="str">
        <f t="shared" si="17"/>
        <v/>
      </c>
      <c r="AG219" s="478" t="str">
        <f t="shared" si="18"/>
        <v/>
      </c>
    </row>
    <row r="220" spans="1:33" ht="24.95" customHeight="1">
      <c r="A220" s="480">
        <v>205</v>
      </c>
      <c r="B220" s="987" t="str">
        <f>IF(基本情報入力シート!C257="","",基本情報入力シート!C257)</f>
        <v/>
      </c>
      <c r="C220" s="988"/>
      <c r="D220" s="988"/>
      <c r="E220" s="988"/>
      <c r="F220" s="988"/>
      <c r="G220" s="988"/>
      <c r="H220" s="988"/>
      <c r="I220" s="989"/>
      <c r="J220" s="481" t="str">
        <f>IF(基本情報入力シート!M257="","",基本情報入力シート!M257)</f>
        <v/>
      </c>
      <c r="K220" s="482" t="str">
        <f>IF(基本情報入力シート!R257="","",基本情報入力シート!R257)</f>
        <v/>
      </c>
      <c r="L220" s="482" t="str">
        <f>IF(基本情報入力シート!W257="","",基本情報入力シート!W257)</f>
        <v/>
      </c>
      <c r="M220" s="483" t="str">
        <f>IF(基本情報入力シート!X257="","",基本情報入力シート!X257)</f>
        <v/>
      </c>
      <c r="N220" s="484" t="str">
        <f>IF(基本情報入力シート!Y257="","",基本情報入力シート!Y257)</f>
        <v/>
      </c>
      <c r="O220" s="118"/>
      <c r="P220" s="119"/>
      <c r="Q220" s="120"/>
      <c r="R220" s="121"/>
      <c r="S220" s="112"/>
      <c r="T220" s="476" t="str">
        <f>IFERROR(S220*VLOOKUP(AE220,【参考】数式用3!$AD$3:$BA$14,MATCH(N220,【参考】数式用3!$AD$2:$BA$2,0)),"")</f>
        <v/>
      </c>
      <c r="U220" s="122"/>
      <c r="V220" s="113"/>
      <c r="W220" s="147"/>
      <c r="X220" s="990" t="str">
        <f>IFERROR(V220*VLOOKUP(AF220,【参考】数式用3!$AD$15:$BA$23,MATCH(N220,【参考】数式用3!$AD$2:$BA$2,0)),"")</f>
        <v/>
      </c>
      <c r="Y220" s="991"/>
      <c r="Z220" s="123"/>
      <c r="AA220" s="114"/>
      <c r="AB220" s="485" t="str">
        <f>IFERROR(AA220*VLOOKUP(AG220,【参考】数式用3!$AD$24:$BA$27,MATCH(N220,【参考】数式用3!$AD$2:$BA$2,0)),"")</f>
        <v/>
      </c>
      <c r="AC220" s="130"/>
      <c r="AD220" s="477" t="str">
        <f t="shared" si="15"/>
        <v/>
      </c>
      <c r="AE220" s="478" t="str">
        <f t="shared" si="16"/>
        <v/>
      </c>
      <c r="AF220" s="478" t="str">
        <f t="shared" si="17"/>
        <v/>
      </c>
      <c r="AG220" s="478" t="str">
        <f t="shared" si="18"/>
        <v/>
      </c>
    </row>
    <row r="221" spans="1:33" ht="24.95" customHeight="1">
      <c r="A221" s="480">
        <v>206</v>
      </c>
      <c r="B221" s="987" t="str">
        <f>IF(基本情報入力シート!C258="","",基本情報入力シート!C258)</f>
        <v/>
      </c>
      <c r="C221" s="988"/>
      <c r="D221" s="988"/>
      <c r="E221" s="988"/>
      <c r="F221" s="988"/>
      <c r="G221" s="988"/>
      <c r="H221" s="988"/>
      <c r="I221" s="989"/>
      <c r="J221" s="481" t="str">
        <f>IF(基本情報入力シート!M258="","",基本情報入力シート!M258)</f>
        <v/>
      </c>
      <c r="K221" s="482" t="str">
        <f>IF(基本情報入力シート!R258="","",基本情報入力シート!R258)</f>
        <v/>
      </c>
      <c r="L221" s="482" t="str">
        <f>IF(基本情報入力シート!W258="","",基本情報入力シート!W258)</f>
        <v/>
      </c>
      <c r="M221" s="483" t="str">
        <f>IF(基本情報入力シート!X258="","",基本情報入力シート!X258)</f>
        <v/>
      </c>
      <c r="N221" s="484" t="str">
        <f>IF(基本情報入力シート!Y258="","",基本情報入力シート!Y258)</f>
        <v/>
      </c>
      <c r="O221" s="118"/>
      <c r="P221" s="119"/>
      <c r="Q221" s="120"/>
      <c r="R221" s="121"/>
      <c r="S221" s="112"/>
      <c r="T221" s="476" t="str">
        <f>IFERROR(S221*VLOOKUP(AE221,【参考】数式用3!$AD$3:$BA$14,MATCH(N221,【参考】数式用3!$AD$2:$BA$2,0)),"")</f>
        <v/>
      </c>
      <c r="U221" s="122"/>
      <c r="V221" s="113"/>
      <c r="W221" s="147"/>
      <c r="X221" s="990" t="str">
        <f>IFERROR(V221*VLOOKUP(AF221,【参考】数式用3!$AD$15:$BA$23,MATCH(N221,【参考】数式用3!$AD$2:$BA$2,0)),"")</f>
        <v/>
      </c>
      <c r="Y221" s="991"/>
      <c r="Z221" s="123"/>
      <c r="AA221" s="114"/>
      <c r="AB221" s="485" t="str">
        <f>IFERROR(AA221*VLOOKUP(AG221,【参考】数式用3!$AD$24:$BA$27,MATCH(N221,【参考】数式用3!$AD$2:$BA$2,0)),"")</f>
        <v/>
      </c>
      <c r="AC221" s="130"/>
      <c r="AD221" s="477" t="str">
        <f t="shared" si="15"/>
        <v/>
      </c>
      <c r="AE221" s="478" t="str">
        <f t="shared" si="16"/>
        <v/>
      </c>
      <c r="AF221" s="478" t="str">
        <f t="shared" si="17"/>
        <v/>
      </c>
      <c r="AG221" s="478" t="str">
        <f t="shared" si="18"/>
        <v/>
      </c>
    </row>
    <row r="222" spans="1:33" ht="24.95" customHeight="1">
      <c r="A222" s="480">
        <v>207</v>
      </c>
      <c r="B222" s="987" t="str">
        <f>IF(基本情報入力シート!C259="","",基本情報入力シート!C259)</f>
        <v/>
      </c>
      <c r="C222" s="988"/>
      <c r="D222" s="988"/>
      <c r="E222" s="988"/>
      <c r="F222" s="988"/>
      <c r="G222" s="988"/>
      <c r="H222" s="988"/>
      <c r="I222" s="989"/>
      <c r="J222" s="481" t="str">
        <f>IF(基本情報入力シート!M259="","",基本情報入力シート!M259)</f>
        <v/>
      </c>
      <c r="K222" s="482" t="str">
        <f>IF(基本情報入力シート!R259="","",基本情報入力シート!R259)</f>
        <v/>
      </c>
      <c r="L222" s="482" t="str">
        <f>IF(基本情報入力シート!W259="","",基本情報入力シート!W259)</f>
        <v/>
      </c>
      <c r="M222" s="483" t="str">
        <f>IF(基本情報入力シート!X259="","",基本情報入力シート!X259)</f>
        <v/>
      </c>
      <c r="N222" s="484" t="str">
        <f>IF(基本情報入力シート!Y259="","",基本情報入力シート!Y259)</f>
        <v/>
      </c>
      <c r="O222" s="118"/>
      <c r="P222" s="119"/>
      <c r="Q222" s="120"/>
      <c r="R222" s="121"/>
      <c r="S222" s="112"/>
      <c r="T222" s="476" t="str">
        <f>IFERROR(S222*VLOOKUP(AE222,【参考】数式用3!$AD$3:$BA$14,MATCH(N222,【参考】数式用3!$AD$2:$BA$2,0)),"")</f>
        <v/>
      </c>
      <c r="U222" s="122"/>
      <c r="V222" s="113"/>
      <c r="W222" s="147"/>
      <c r="X222" s="990" t="str">
        <f>IFERROR(V222*VLOOKUP(AF222,【参考】数式用3!$AD$15:$BA$23,MATCH(N222,【参考】数式用3!$AD$2:$BA$2,0)),"")</f>
        <v/>
      </c>
      <c r="Y222" s="991"/>
      <c r="Z222" s="123"/>
      <c r="AA222" s="114"/>
      <c r="AB222" s="485" t="str">
        <f>IFERROR(AA222*VLOOKUP(AG222,【参考】数式用3!$AD$24:$BA$27,MATCH(N222,【参考】数式用3!$AD$2:$BA$2,0)),"")</f>
        <v/>
      </c>
      <c r="AC222" s="130"/>
      <c r="AD222" s="477" t="str">
        <f t="shared" si="15"/>
        <v/>
      </c>
      <c r="AE222" s="478" t="str">
        <f t="shared" si="16"/>
        <v/>
      </c>
      <c r="AF222" s="478" t="str">
        <f t="shared" si="17"/>
        <v/>
      </c>
      <c r="AG222" s="478" t="str">
        <f t="shared" si="18"/>
        <v/>
      </c>
    </row>
    <row r="223" spans="1:33" ht="24.95" customHeight="1">
      <c r="A223" s="480">
        <v>208</v>
      </c>
      <c r="B223" s="987" t="str">
        <f>IF(基本情報入力シート!C260="","",基本情報入力シート!C260)</f>
        <v/>
      </c>
      <c r="C223" s="988"/>
      <c r="D223" s="988"/>
      <c r="E223" s="988"/>
      <c r="F223" s="988"/>
      <c r="G223" s="988"/>
      <c r="H223" s="988"/>
      <c r="I223" s="989"/>
      <c r="J223" s="481" t="str">
        <f>IF(基本情報入力シート!M260="","",基本情報入力シート!M260)</f>
        <v/>
      </c>
      <c r="K223" s="482" t="str">
        <f>IF(基本情報入力シート!R260="","",基本情報入力シート!R260)</f>
        <v/>
      </c>
      <c r="L223" s="482" t="str">
        <f>IF(基本情報入力シート!W260="","",基本情報入力シート!W260)</f>
        <v/>
      </c>
      <c r="M223" s="483" t="str">
        <f>IF(基本情報入力シート!X260="","",基本情報入力シート!X260)</f>
        <v/>
      </c>
      <c r="N223" s="484" t="str">
        <f>IF(基本情報入力シート!Y260="","",基本情報入力シート!Y260)</f>
        <v/>
      </c>
      <c r="O223" s="118"/>
      <c r="P223" s="119"/>
      <c r="Q223" s="120"/>
      <c r="R223" s="121"/>
      <c r="S223" s="112"/>
      <c r="T223" s="476" t="str">
        <f>IFERROR(S223*VLOOKUP(AE223,【参考】数式用3!$AD$3:$BA$14,MATCH(N223,【参考】数式用3!$AD$2:$BA$2,0)),"")</f>
        <v/>
      </c>
      <c r="U223" s="122"/>
      <c r="V223" s="113"/>
      <c r="W223" s="147"/>
      <c r="X223" s="990" t="str">
        <f>IFERROR(V223*VLOOKUP(AF223,【参考】数式用3!$AD$15:$BA$23,MATCH(N223,【参考】数式用3!$AD$2:$BA$2,0)),"")</f>
        <v/>
      </c>
      <c r="Y223" s="991"/>
      <c r="Z223" s="123"/>
      <c r="AA223" s="114"/>
      <c r="AB223" s="485" t="str">
        <f>IFERROR(AA223*VLOOKUP(AG223,【参考】数式用3!$AD$24:$BA$27,MATCH(N223,【参考】数式用3!$AD$2:$BA$2,0)),"")</f>
        <v/>
      </c>
      <c r="AC223" s="130"/>
      <c r="AD223" s="477" t="str">
        <f t="shared" si="15"/>
        <v/>
      </c>
      <c r="AE223" s="478" t="str">
        <f t="shared" si="16"/>
        <v/>
      </c>
      <c r="AF223" s="478" t="str">
        <f t="shared" si="17"/>
        <v/>
      </c>
      <c r="AG223" s="478" t="str">
        <f t="shared" si="18"/>
        <v/>
      </c>
    </row>
    <row r="224" spans="1:33" ht="24.95" customHeight="1">
      <c r="A224" s="480">
        <v>209</v>
      </c>
      <c r="B224" s="987" t="str">
        <f>IF(基本情報入力シート!C261="","",基本情報入力シート!C261)</f>
        <v/>
      </c>
      <c r="C224" s="988"/>
      <c r="D224" s="988"/>
      <c r="E224" s="988"/>
      <c r="F224" s="988"/>
      <c r="G224" s="988"/>
      <c r="H224" s="988"/>
      <c r="I224" s="989"/>
      <c r="J224" s="481" t="str">
        <f>IF(基本情報入力シート!M261="","",基本情報入力シート!M261)</f>
        <v/>
      </c>
      <c r="K224" s="482" t="str">
        <f>IF(基本情報入力シート!R261="","",基本情報入力シート!R261)</f>
        <v/>
      </c>
      <c r="L224" s="482" t="str">
        <f>IF(基本情報入力シート!W261="","",基本情報入力シート!W261)</f>
        <v/>
      </c>
      <c r="M224" s="483" t="str">
        <f>IF(基本情報入力シート!X261="","",基本情報入力シート!X261)</f>
        <v/>
      </c>
      <c r="N224" s="484" t="str">
        <f>IF(基本情報入力シート!Y261="","",基本情報入力シート!Y261)</f>
        <v/>
      </c>
      <c r="O224" s="118"/>
      <c r="P224" s="119"/>
      <c r="Q224" s="120"/>
      <c r="R224" s="121"/>
      <c r="S224" s="112"/>
      <c r="T224" s="476" t="str">
        <f>IFERROR(S224*VLOOKUP(AE224,【参考】数式用3!$AD$3:$BA$14,MATCH(N224,【参考】数式用3!$AD$2:$BA$2,0)),"")</f>
        <v/>
      </c>
      <c r="U224" s="122"/>
      <c r="V224" s="113"/>
      <c r="W224" s="147"/>
      <c r="X224" s="990" t="str">
        <f>IFERROR(V224*VLOOKUP(AF224,【参考】数式用3!$AD$15:$BA$23,MATCH(N224,【参考】数式用3!$AD$2:$BA$2,0)),"")</f>
        <v/>
      </c>
      <c r="Y224" s="991"/>
      <c r="Z224" s="123"/>
      <c r="AA224" s="114"/>
      <c r="AB224" s="485" t="str">
        <f>IFERROR(AA224*VLOOKUP(AG224,【参考】数式用3!$AD$24:$BA$27,MATCH(N224,【参考】数式用3!$AD$2:$BA$2,0)),"")</f>
        <v/>
      </c>
      <c r="AC224" s="130"/>
      <c r="AD224" s="477" t="str">
        <f t="shared" si="15"/>
        <v/>
      </c>
      <c r="AE224" s="478" t="str">
        <f t="shared" si="16"/>
        <v/>
      </c>
      <c r="AF224" s="478" t="str">
        <f t="shared" si="17"/>
        <v/>
      </c>
      <c r="AG224" s="478" t="str">
        <f t="shared" si="18"/>
        <v/>
      </c>
    </row>
    <row r="225" spans="1:33" ht="24.95" customHeight="1">
      <c r="A225" s="480">
        <v>210</v>
      </c>
      <c r="B225" s="987" t="str">
        <f>IF(基本情報入力シート!C262="","",基本情報入力シート!C262)</f>
        <v/>
      </c>
      <c r="C225" s="988"/>
      <c r="D225" s="988"/>
      <c r="E225" s="988"/>
      <c r="F225" s="988"/>
      <c r="G225" s="988"/>
      <c r="H225" s="988"/>
      <c r="I225" s="989"/>
      <c r="J225" s="481" t="str">
        <f>IF(基本情報入力シート!M262="","",基本情報入力シート!M262)</f>
        <v/>
      </c>
      <c r="K225" s="482" t="str">
        <f>IF(基本情報入力シート!R262="","",基本情報入力シート!R262)</f>
        <v/>
      </c>
      <c r="L225" s="482" t="str">
        <f>IF(基本情報入力シート!W262="","",基本情報入力シート!W262)</f>
        <v/>
      </c>
      <c r="M225" s="483" t="str">
        <f>IF(基本情報入力シート!X262="","",基本情報入力シート!X262)</f>
        <v/>
      </c>
      <c r="N225" s="484" t="str">
        <f>IF(基本情報入力シート!Y262="","",基本情報入力シート!Y262)</f>
        <v/>
      </c>
      <c r="O225" s="118"/>
      <c r="P225" s="119"/>
      <c r="Q225" s="120"/>
      <c r="R225" s="121"/>
      <c r="S225" s="112"/>
      <c r="T225" s="476" t="str">
        <f>IFERROR(S225*VLOOKUP(AE225,【参考】数式用3!$AD$3:$BA$14,MATCH(N225,【参考】数式用3!$AD$2:$BA$2,0)),"")</f>
        <v/>
      </c>
      <c r="U225" s="122"/>
      <c r="V225" s="113"/>
      <c r="W225" s="147"/>
      <c r="X225" s="990" t="str">
        <f>IFERROR(V225*VLOOKUP(AF225,【参考】数式用3!$AD$15:$BA$23,MATCH(N225,【参考】数式用3!$AD$2:$BA$2,0)),"")</f>
        <v/>
      </c>
      <c r="Y225" s="991"/>
      <c r="Z225" s="123"/>
      <c r="AA225" s="114"/>
      <c r="AB225" s="485" t="str">
        <f>IFERROR(AA225*VLOOKUP(AG225,【参考】数式用3!$AD$24:$BA$27,MATCH(N225,【参考】数式用3!$AD$2:$BA$2,0)),"")</f>
        <v/>
      </c>
      <c r="AC225" s="130"/>
      <c r="AD225" s="477" t="str">
        <f t="shared" si="15"/>
        <v/>
      </c>
      <c r="AE225" s="478" t="str">
        <f t="shared" si="16"/>
        <v/>
      </c>
      <c r="AF225" s="478" t="str">
        <f t="shared" si="17"/>
        <v/>
      </c>
      <c r="AG225" s="478" t="str">
        <f t="shared" si="18"/>
        <v/>
      </c>
    </row>
    <row r="226" spans="1:33" ht="24.95" customHeight="1">
      <c r="A226" s="480">
        <v>211</v>
      </c>
      <c r="B226" s="987" t="str">
        <f>IF(基本情報入力シート!C263="","",基本情報入力シート!C263)</f>
        <v/>
      </c>
      <c r="C226" s="988"/>
      <c r="D226" s="988"/>
      <c r="E226" s="988"/>
      <c r="F226" s="988"/>
      <c r="G226" s="988"/>
      <c r="H226" s="988"/>
      <c r="I226" s="989"/>
      <c r="J226" s="481" t="str">
        <f>IF(基本情報入力シート!M263="","",基本情報入力シート!M263)</f>
        <v/>
      </c>
      <c r="K226" s="482" t="str">
        <f>IF(基本情報入力シート!R263="","",基本情報入力シート!R263)</f>
        <v/>
      </c>
      <c r="L226" s="482" t="str">
        <f>IF(基本情報入力シート!W263="","",基本情報入力シート!W263)</f>
        <v/>
      </c>
      <c r="M226" s="483" t="str">
        <f>IF(基本情報入力シート!X263="","",基本情報入力シート!X263)</f>
        <v/>
      </c>
      <c r="N226" s="484" t="str">
        <f>IF(基本情報入力シート!Y263="","",基本情報入力シート!Y263)</f>
        <v/>
      </c>
      <c r="O226" s="118"/>
      <c r="P226" s="119"/>
      <c r="Q226" s="120"/>
      <c r="R226" s="121"/>
      <c r="S226" s="112"/>
      <c r="T226" s="476" t="str">
        <f>IFERROR(S226*VLOOKUP(AE226,【参考】数式用3!$AD$3:$BA$14,MATCH(N226,【参考】数式用3!$AD$2:$BA$2,0)),"")</f>
        <v/>
      </c>
      <c r="U226" s="122"/>
      <c r="V226" s="113"/>
      <c r="W226" s="147"/>
      <c r="X226" s="990" t="str">
        <f>IFERROR(V226*VLOOKUP(AF226,【参考】数式用3!$AD$15:$BA$23,MATCH(N226,【参考】数式用3!$AD$2:$BA$2,0)),"")</f>
        <v/>
      </c>
      <c r="Y226" s="991"/>
      <c r="Z226" s="123"/>
      <c r="AA226" s="114"/>
      <c r="AB226" s="485" t="str">
        <f>IFERROR(AA226*VLOOKUP(AG226,【参考】数式用3!$AD$24:$BA$27,MATCH(N226,【参考】数式用3!$AD$2:$BA$2,0)),"")</f>
        <v/>
      </c>
      <c r="AC226" s="130"/>
      <c r="AD226" s="477" t="str">
        <f t="shared" si="15"/>
        <v/>
      </c>
      <c r="AE226" s="478" t="str">
        <f t="shared" si="16"/>
        <v/>
      </c>
      <c r="AF226" s="478" t="str">
        <f t="shared" si="17"/>
        <v/>
      </c>
      <c r="AG226" s="478" t="str">
        <f t="shared" si="18"/>
        <v/>
      </c>
    </row>
    <row r="227" spans="1:33" ht="24.95" customHeight="1">
      <c r="A227" s="480">
        <v>212</v>
      </c>
      <c r="B227" s="987" t="str">
        <f>IF(基本情報入力シート!C264="","",基本情報入力シート!C264)</f>
        <v/>
      </c>
      <c r="C227" s="988"/>
      <c r="D227" s="988"/>
      <c r="E227" s="988"/>
      <c r="F227" s="988"/>
      <c r="G227" s="988"/>
      <c r="H227" s="988"/>
      <c r="I227" s="989"/>
      <c r="J227" s="481" t="str">
        <f>IF(基本情報入力シート!M264="","",基本情報入力シート!M264)</f>
        <v/>
      </c>
      <c r="K227" s="482" t="str">
        <f>IF(基本情報入力シート!R264="","",基本情報入力シート!R264)</f>
        <v/>
      </c>
      <c r="L227" s="482" t="str">
        <f>IF(基本情報入力シート!W264="","",基本情報入力シート!W264)</f>
        <v/>
      </c>
      <c r="M227" s="483" t="str">
        <f>IF(基本情報入力シート!X264="","",基本情報入力シート!X264)</f>
        <v/>
      </c>
      <c r="N227" s="484" t="str">
        <f>IF(基本情報入力シート!Y264="","",基本情報入力シート!Y264)</f>
        <v/>
      </c>
      <c r="O227" s="118"/>
      <c r="P227" s="119"/>
      <c r="Q227" s="120"/>
      <c r="R227" s="121"/>
      <c r="S227" s="112"/>
      <c r="T227" s="476" t="str">
        <f>IFERROR(S227*VLOOKUP(AE227,【参考】数式用3!$AD$3:$BA$14,MATCH(N227,【参考】数式用3!$AD$2:$BA$2,0)),"")</f>
        <v/>
      </c>
      <c r="U227" s="122"/>
      <c r="V227" s="113"/>
      <c r="W227" s="147"/>
      <c r="X227" s="990" t="str">
        <f>IFERROR(V227*VLOOKUP(AF227,【参考】数式用3!$AD$15:$BA$23,MATCH(N227,【参考】数式用3!$AD$2:$BA$2,0)),"")</f>
        <v/>
      </c>
      <c r="Y227" s="991"/>
      <c r="Z227" s="123"/>
      <c r="AA227" s="114"/>
      <c r="AB227" s="485" t="str">
        <f>IFERROR(AA227*VLOOKUP(AG227,【参考】数式用3!$AD$24:$BA$27,MATCH(N227,【参考】数式用3!$AD$2:$BA$2,0)),"")</f>
        <v/>
      </c>
      <c r="AC227" s="130"/>
      <c r="AD227" s="477" t="str">
        <f t="shared" si="15"/>
        <v/>
      </c>
      <c r="AE227" s="478" t="str">
        <f t="shared" si="16"/>
        <v/>
      </c>
      <c r="AF227" s="478" t="str">
        <f t="shared" si="17"/>
        <v/>
      </c>
      <c r="AG227" s="478" t="str">
        <f t="shared" si="18"/>
        <v/>
      </c>
    </row>
    <row r="228" spans="1:33" ht="24.95" customHeight="1">
      <c r="A228" s="480">
        <v>213</v>
      </c>
      <c r="B228" s="987" t="str">
        <f>IF(基本情報入力シート!C265="","",基本情報入力シート!C265)</f>
        <v/>
      </c>
      <c r="C228" s="988"/>
      <c r="D228" s="988"/>
      <c r="E228" s="988"/>
      <c r="F228" s="988"/>
      <c r="G228" s="988"/>
      <c r="H228" s="988"/>
      <c r="I228" s="989"/>
      <c r="J228" s="481" t="str">
        <f>IF(基本情報入力シート!M265="","",基本情報入力シート!M265)</f>
        <v/>
      </c>
      <c r="K228" s="482" t="str">
        <f>IF(基本情報入力シート!R265="","",基本情報入力シート!R265)</f>
        <v/>
      </c>
      <c r="L228" s="482" t="str">
        <f>IF(基本情報入力シート!W265="","",基本情報入力シート!W265)</f>
        <v/>
      </c>
      <c r="M228" s="483" t="str">
        <f>IF(基本情報入力シート!X265="","",基本情報入力シート!X265)</f>
        <v/>
      </c>
      <c r="N228" s="484" t="str">
        <f>IF(基本情報入力シート!Y265="","",基本情報入力シート!Y265)</f>
        <v/>
      </c>
      <c r="O228" s="118"/>
      <c r="P228" s="119"/>
      <c r="Q228" s="120"/>
      <c r="R228" s="121"/>
      <c r="S228" s="112"/>
      <c r="T228" s="476" t="str">
        <f>IFERROR(S228*VLOOKUP(AE228,【参考】数式用3!$AD$3:$BA$14,MATCH(N228,【参考】数式用3!$AD$2:$BA$2,0)),"")</f>
        <v/>
      </c>
      <c r="U228" s="122"/>
      <c r="V228" s="113"/>
      <c r="W228" s="147"/>
      <c r="X228" s="990" t="str">
        <f>IFERROR(V228*VLOOKUP(AF228,【参考】数式用3!$AD$15:$BA$23,MATCH(N228,【参考】数式用3!$AD$2:$BA$2,0)),"")</f>
        <v/>
      </c>
      <c r="Y228" s="991"/>
      <c r="Z228" s="123"/>
      <c r="AA228" s="114"/>
      <c r="AB228" s="485" t="str">
        <f>IFERROR(AA228*VLOOKUP(AG228,【参考】数式用3!$AD$24:$BA$27,MATCH(N228,【参考】数式用3!$AD$2:$BA$2,0)),"")</f>
        <v/>
      </c>
      <c r="AC228" s="130"/>
      <c r="AD228" s="477" t="str">
        <f t="shared" si="15"/>
        <v/>
      </c>
      <c r="AE228" s="478" t="str">
        <f t="shared" si="16"/>
        <v/>
      </c>
      <c r="AF228" s="478" t="str">
        <f t="shared" si="17"/>
        <v/>
      </c>
      <c r="AG228" s="478" t="str">
        <f t="shared" si="18"/>
        <v/>
      </c>
    </row>
    <row r="229" spans="1:33" ht="24.95" customHeight="1">
      <c r="A229" s="480">
        <v>214</v>
      </c>
      <c r="B229" s="987" t="str">
        <f>IF(基本情報入力シート!C266="","",基本情報入力シート!C266)</f>
        <v/>
      </c>
      <c r="C229" s="988"/>
      <c r="D229" s="988"/>
      <c r="E229" s="988"/>
      <c r="F229" s="988"/>
      <c r="G229" s="988"/>
      <c r="H229" s="988"/>
      <c r="I229" s="989"/>
      <c r="J229" s="481" t="str">
        <f>IF(基本情報入力シート!M266="","",基本情報入力シート!M266)</f>
        <v/>
      </c>
      <c r="K229" s="482" t="str">
        <f>IF(基本情報入力シート!R266="","",基本情報入力シート!R266)</f>
        <v/>
      </c>
      <c r="L229" s="482" t="str">
        <f>IF(基本情報入力シート!W266="","",基本情報入力シート!W266)</f>
        <v/>
      </c>
      <c r="M229" s="483" t="str">
        <f>IF(基本情報入力シート!X266="","",基本情報入力シート!X266)</f>
        <v/>
      </c>
      <c r="N229" s="484" t="str">
        <f>IF(基本情報入力シート!Y266="","",基本情報入力シート!Y266)</f>
        <v/>
      </c>
      <c r="O229" s="118"/>
      <c r="P229" s="119"/>
      <c r="Q229" s="120"/>
      <c r="R229" s="121"/>
      <c r="S229" s="112"/>
      <c r="T229" s="476" t="str">
        <f>IFERROR(S229*VLOOKUP(AE229,【参考】数式用3!$AD$3:$BA$14,MATCH(N229,【参考】数式用3!$AD$2:$BA$2,0)),"")</f>
        <v/>
      </c>
      <c r="U229" s="122"/>
      <c r="V229" s="113"/>
      <c r="W229" s="147"/>
      <c r="X229" s="990" t="str">
        <f>IFERROR(V229*VLOOKUP(AF229,【参考】数式用3!$AD$15:$BA$23,MATCH(N229,【参考】数式用3!$AD$2:$BA$2,0)),"")</f>
        <v/>
      </c>
      <c r="Y229" s="991"/>
      <c r="Z229" s="123"/>
      <c r="AA229" s="114"/>
      <c r="AB229" s="485" t="str">
        <f>IFERROR(AA229*VLOOKUP(AG229,【参考】数式用3!$AD$24:$BA$27,MATCH(N229,【参考】数式用3!$AD$2:$BA$2,0)),"")</f>
        <v/>
      </c>
      <c r="AC229" s="130"/>
      <c r="AD229" s="477" t="str">
        <f t="shared" si="15"/>
        <v/>
      </c>
      <c r="AE229" s="478" t="str">
        <f t="shared" si="16"/>
        <v/>
      </c>
      <c r="AF229" s="478" t="str">
        <f t="shared" si="17"/>
        <v/>
      </c>
      <c r="AG229" s="478" t="str">
        <f t="shared" si="18"/>
        <v/>
      </c>
    </row>
    <row r="230" spans="1:33" ht="24.95" customHeight="1">
      <c r="A230" s="480">
        <v>215</v>
      </c>
      <c r="B230" s="987" t="str">
        <f>IF(基本情報入力シート!C267="","",基本情報入力シート!C267)</f>
        <v/>
      </c>
      <c r="C230" s="988"/>
      <c r="D230" s="988"/>
      <c r="E230" s="988"/>
      <c r="F230" s="988"/>
      <c r="G230" s="988"/>
      <c r="H230" s="988"/>
      <c r="I230" s="989"/>
      <c r="J230" s="481" t="str">
        <f>IF(基本情報入力シート!M267="","",基本情報入力シート!M267)</f>
        <v/>
      </c>
      <c r="K230" s="482" t="str">
        <f>IF(基本情報入力シート!R267="","",基本情報入力シート!R267)</f>
        <v/>
      </c>
      <c r="L230" s="482" t="str">
        <f>IF(基本情報入力シート!W267="","",基本情報入力シート!W267)</f>
        <v/>
      </c>
      <c r="M230" s="483" t="str">
        <f>IF(基本情報入力シート!X267="","",基本情報入力シート!X267)</f>
        <v/>
      </c>
      <c r="N230" s="484" t="str">
        <f>IF(基本情報入力シート!Y267="","",基本情報入力シート!Y267)</f>
        <v/>
      </c>
      <c r="O230" s="118"/>
      <c r="P230" s="119"/>
      <c r="Q230" s="120"/>
      <c r="R230" s="121"/>
      <c r="S230" s="112"/>
      <c r="T230" s="476" t="str">
        <f>IFERROR(S230*VLOOKUP(AE230,【参考】数式用3!$AD$3:$BA$14,MATCH(N230,【参考】数式用3!$AD$2:$BA$2,0)),"")</f>
        <v/>
      </c>
      <c r="U230" s="122"/>
      <c r="V230" s="113"/>
      <c r="W230" s="147"/>
      <c r="X230" s="990" t="str">
        <f>IFERROR(V230*VLOOKUP(AF230,【参考】数式用3!$AD$15:$BA$23,MATCH(N230,【参考】数式用3!$AD$2:$BA$2,0)),"")</f>
        <v/>
      </c>
      <c r="Y230" s="991"/>
      <c r="Z230" s="123"/>
      <c r="AA230" s="114"/>
      <c r="AB230" s="485" t="str">
        <f>IFERROR(AA230*VLOOKUP(AG230,【参考】数式用3!$AD$24:$BA$27,MATCH(N230,【参考】数式用3!$AD$2:$BA$2,0)),"")</f>
        <v/>
      </c>
      <c r="AC230" s="130"/>
      <c r="AD230" s="477" t="str">
        <f t="shared" si="15"/>
        <v/>
      </c>
      <c r="AE230" s="478" t="str">
        <f t="shared" si="16"/>
        <v/>
      </c>
      <c r="AF230" s="478" t="str">
        <f t="shared" si="17"/>
        <v/>
      </c>
      <c r="AG230" s="478" t="str">
        <f t="shared" si="18"/>
        <v/>
      </c>
    </row>
    <row r="231" spans="1:33" ht="24.95" customHeight="1">
      <c r="A231" s="480">
        <v>216</v>
      </c>
      <c r="B231" s="987" t="str">
        <f>IF(基本情報入力シート!C268="","",基本情報入力シート!C268)</f>
        <v/>
      </c>
      <c r="C231" s="988"/>
      <c r="D231" s="988"/>
      <c r="E231" s="988"/>
      <c r="F231" s="988"/>
      <c r="G231" s="988"/>
      <c r="H231" s="988"/>
      <c r="I231" s="989"/>
      <c r="J231" s="481" t="str">
        <f>IF(基本情報入力シート!M268="","",基本情報入力シート!M268)</f>
        <v/>
      </c>
      <c r="K231" s="482" t="str">
        <f>IF(基本情報入力シート!R268="","",基本情報入力シート!R268)</f>
        <v/>
      </c>
      <c r="L231" s="482" t="str">
        <f>IF(基本情報入力シート!W268="","",基本情報入力シート!W268)</f>
        <v/>
      </c>
      <c r="M231" s="483" t="str">
        <f>IF(基本情報入力シート!X268="","",基本情報入力シート!X268)</f>
        <v/>
      </c>
      <c r="N231" s="484" t="str">
        <f>IF(基本情報入力シート!Y268="","",基本情報入力シート!Y268)</f>
        <v/>
      </c>
      <c r="O231" s="118"/>
      <c r="P231" s="119"/>
      <c r="Q231" s="120"/>
      <c r="R231" s="121"/>
      <c r="S231" s="112"/>
      <c r="T231" s="476" t="str">
        <f>IFERROR(S231*VLOOKUP(AE231,【参考】数式用3!$AD$3:$BA$14,MATCH(N231,【参考】数式用3!$AD$2:$BA$2,0)),"")</f>
        <v/>
      </c>
      <c r="U231" s="122"/>
      <c r="V231" s="113"/>
      <c r="W231" s="147"/>
      <c r="X231" s="990" t="str">
        <f>IFERROR(V231*VLOOKUP(AF231,【参考】数式用3!$AD$15:$BA$23,MATCH(N231,【参考】数式用3!$AD$2:$BA$2,0)),"")</f>
        <v/>
      </c>
      <c r="Y231" s="991"/>
      <c r="Z231" s="123"/>
      <c r="AA231" s="114"/>
      <c r="AB231" s="485" t="str">
        <f>IFERROR(AA231*VLOOKUP(AG231,【参考】数式用3!$AD$24:$BA$27,MATCH(N231,【参考】数式用3!$AD$2:$BA$2,0)),"")</f>
        <v/>
      </c>
      <c r="AC231" s="130"/>
      <c r="AD231" s="477" t="str">
        <f t="shared" si="15"/>
        <v/>
      </c>
      <c r="AE231" s="478" t="str">
        <f t="shared" si="16"/>
        <v/>
      </c>
      <c r="AF231" s="478" t="str">
        <f t="shared" si="17"/>
        <v/>
      </c>
      <c r="AG231" s="478" t="str">
        <f t="shared" si="18"/>
        <v/>
      </c>
    </row>
    <row r="232" spans="1:33" ht="24.95" customHeight="1">
      <c r="A232" s="480">
        <v>217</v>
      </c>
      <c r="B232" s="987" t="str">
        <f>IF(基本情報入力シート!C269="","",基本情報入力シート!C269)</f>
        <v/>
      </c>
      <c r="C232" s="988"/>
      <c r="D232" s="988"/>
      <c r="E232" s="988"/>
      <c r="F232" s="988"/>
      <c r="G232" s="988"/>
      <c r="H232" s="988"/>
      <c r="I232" s="989"/>
      <c r="J232" s="481" t="str">
        <f>IF(基本情報入力シート!M269="","",基本情報入力シート!M269)</f>
        <v/>
      </c>
      <c r="K232" s="482" t="str">
        <f>IF(基本情報入力シート!R269="","",基本情報入力シート!R269)</f>
        <v/>
      </c>
      <c r="L232" s="482" t="str">
        <f>IF(基本情報入力シート!W269="","",基本情報入力シート!W269)</f>
        <v/>
      </c>
      <c r="M232" s="483" t="str">
        <f>IF(基本情報入力シート!X269="","",基本情報入力シート!X269)</f>
        <v/>
      </c>
      <c r="N232" s="484" t="str">
        <f>IF(基本情報入力シート!Y269="","",基本情報入力シート!Y269)</f>
        <v/>
      </c>
      <c r="O232" s="118"/>
      <c r="P232" s="119"/>
      <c r="Q232" s="120"/>
      <c r="R232" s="121"/>
      <c r="S232" s="112"/>
      <c r="T232" s="476" t="str">
        <f>IFERROR(S232*VLOOKUP(AE232,【参考】数式用3!$AD$3:$BA$14,MATCH(N232,【参考】数式用3!$AD$2:$BA$2,0)),"")</f>
        <v/>
      </c>
      <c r="U232" s="122"/>
      <c r="V232" s="113"/>
      <c r="W232" s="147"/>
      <c r="X232" s="990" t="str">
        <f>IFERROR(V232*VLOOKUP(AF232,【参考】数式用3!$AD$15:$BA$23,MATCH(N232,【参考】数式用3!$AD$2:$BA$2,0)),"")</f>
        <v/>
      </c>
      <c r="Y232" s="991"/>
      <c r="Z232" s="123"/>
      <c r="AA232" s="114"/>
      <c r="AB232" s="485" t="str">
        <f>IFERROR(AA232*VLOOKUP(AG232,【参考】数式用3!$AD$24:$BA$27,MATCH(N232,【参考】数式用3!$AD$2:$BA$2,0)),"")</f>
        <v/>
      </c>
      <c r="AC232" s="130"/>
      <c r="AD232" s="477" t="str">
        <f t="shared" si="15"/>
        <v/>
      </c>
      <c r="AE232" s="478" t="str">
        <f t="shared" si="16"/>
        <v/>
      </c>
      <c r="AF232" s="478" t="str">
        <f t="shared" si="17"/>
        <v/>
      </c>
      <c r="AG232" s="478" t="str">
        <f t="shared" si="18"/>
        <v/>
      </c>
    </row>
    <row r="233" spans="1:33" ht="24.95" customHeight="1">
      <c r="A233" s="480">
        <v>218</v>
      </c>
      <c r="B233" s="987" t="str">
        <f>IF(基本情報入力シート!C270="","",基本情報入力シート!C270)</f>
        <v/>
      </c>
      <c r="C233" s="988"/>
      <c r="D233" s="988"/>
      <c r="E233" s="988"/>
      <c r="F233" s="988"/>
      <c r="G233" s="988"/>
      <c r="H233" s="988"/>
      <c r="I233" s="989"/>
      <c r="J233" s="481" t="str">
        <f>IF(基本情報入力シート!M270="","",基本情報入力シート!M270)</f>
        <v/>
      </c>
      <c r="K233" s="482" t="str">
        <f>IF(基本情報入力シート!R270="","",基本情報入力シート!R270)</f>
        <v/>
      </c>
      <c r="L233" s="482" t="str">
        <f>IF(基本情報入力シート!W270="","",基本情報入力シート!W270)</f>
        <v/>
      </c>
      <c r="M233" s="483" t="str">
        <f>IF(基本情報入力シート!X270="","",基本情報入力シート!X270)</f>
        <v/>
      </c>
      <c r="N233" s="484" t="str">
        <f>IF(基本情報入力シート!Y270="","",基本情報入力シート!Y270)</f>
        <v/>
      </c>
      <c r="O233" s="118"/>
      <c r="P233" s="119"/>
      <c r="Q233" s="120"/>
      <c r="R233" s="121"/>
      <c r="S233" s="112"/>
      <c r="T233" s="476" t="str">
        <f>IFERROR(S233*VLOOKUP(AE233,【参考】数式用3!$AD$3:$BA$14,MATCH(N233,【参考】数式用3!$AD$2:$BA$2,0)),"")</f>
        <v/>
      </c>
      <c r="U233" s="122"/>
      <c r="V233" s="113"/>
      <c r="W233" s="147"/>
      <c r="X233" s="990" t="str">
        <f>IFERROR(V233*VLOOKUP(AF233,【参考】数式用3!$AD$15:$BA$23,MATCH(N233,【参考】数式用3!$AD$2:$BA$2,0)),"")</f>
        <v/>
      </c>
      <c r="Y233" s="991"/>
      <c r="Z233" s="123"/>
      <c r="AA233" s="114"/>
      <c r="AB233" s="485" t="str">
        <f>IFERROR(AA233*VLOOKUP(AG233,【参考】数式用3!$AD$24:$BA$27,MATCH(N233,【参考】数式用3!$AD$2:$BA$2,0)),"")</f>
        <v/>
      </c>
      <c r="AC233" s="130"/>
      <c r="AD233" s="477" t="str">
        <f t="shared" si="15"/>
        <v/>
      </c>
      <c r="AE233" s="478" t="str">
        <f t="shared" si="16"/>
        <v/>
      </c>
      <c r="AF233" s="478" t="str">
        <f t="shared" si="17"/>
        <v/>
      </c>
      <c r="AG233" s="478" t="str">
        <f t="shared" si="18"/>
        <v/>
      </c>
    </row>
    <row r="234" spans="1:33" ht="24.95" customHeight="1">
      <c r="A234" s="480">
        <v>219</v>
      </c>
      <c r="B234" s="987" t="str">
        <f>IF(基本情報入力シート!C271="","",基本情報入力シート!C271)</f>
        <v/>
      </c>
      <c r="C234" s="988"/>
      <c r="D234" s="988"/>
      <c r="E234" s="988"/>
      <c r="F234" s="988"/>
      <c r="G234" s="988"/>
      <c r="H234" s="988"/>
      <c r="I234" s="989"/>
      <c r="J234" s="481" t="str">
        <f>IF(基本情報入力シート!M271="","",基本情報入力シート!M271)</f>
        <v/>
      </c>
      <c r="K234" s="482" t="str">
        <f>IF(基本情報入力シート!R271="","",基本情報入力シート!R271)</f>
        <v/>
      </c>
      <c r="L234" s="482" t="str">
        <f>IF(基本情報入力シート!W271="","",基本情報入力シート!W271)</f>
        <v/>
      </c>
      <c r="M234" s="483" t="str">
        <f>IF(基本情報入力シート!X271="","",基本情報入力シート!X271)</f>
        <v/>
      </c>
      <c r="N234" s="484" t="str">
        <f>IF(基本情報入力シート!Y271="","",基本情報入力シート!Y271)</f>
        <v/>
      </c>
      <c r="O234" s="118"/>
      <c r="P234" s="119"/>
      <c r="Q234" s="120"/>
      <c r="R234" s="121"/>
      <c r="S234" s="112"/>
      <c r="T234" s="476" t="str">
        <f>IFERROR(S234*VLOOKUP(AE234,【参考】数式用3!$AD$3:$BA$14,MATCH(N234,【参考】数式用3!$AD$2:$BA$2,0)),"")</f>
        <v/>
      </c>
      <c r="U234" s="122"/>
      <c r="V234" s="113"/>
      <c r="W234" s="147"/>
      <c r="X234" s="990" t="str">
        <f>IFERROR(V234*VLOOKUP(AF234,【参考】数式用3!$AD$15:$BA$23,MATCH(N234,【参考】数式用3!$AD$2:$BA$2,0)),"")</f>
        <v/>
      </c>
      <c r="Y234" s="991"/>
      <c r="Z234" s="123"/>
      <c r="AA234" s="114"/>
      <c r="AB234" s="485" t="str">
        <f>IFERROR(AA234*VLOOKUP(AG234,【参考】数式用3!$AD$24:$BA$27,MATCH(N234,【参考】数式用3!$AD$2:$BA$2,0)),"")</f>
        <v/>
      </c>
      <c r="AC234" s="130"/>
      <c r="AD234" s="477" t="str">
        <f t="shared" si="15"/>
        <v/>
      </c>
      <c r="AE234" s="478" t="str">
        <f t="shared" si="16"/>
        <v/>
      </c>
      <c r="AF234" s="478" t="str">
        <f t="shared" si="17"/>
        <v/>
      </c>
      <c r="AG234" s="478" t="str">
        <f t="shared" si="18"/>
        <v/>
      </c>
    </row>
    <row r="235" spans="1:33" ht="24.95" customHeight="1">
      <c r="A235" s="480">
        <v>220</v>
      </c>
      <c r="B235" s="987" t="str">
        <f>IF(基本情報入力シート!C272="","",基本情報入力シート!C272)</f>
        <v/>
      </c>
      <c r="C235" s="988"/>
      <c r="D235" s="988"/>
      <c r="E235" s="988"/>
      <c r="F235" s="988"/>
      <c r="G235" s="988"/>
      <c r="H235" s="988"/>
      <c r="I235" s="989"/>
      <c r="J235" s="481" t="str">
        <f>IF(基本情報入力シート!M272="","",基本情報入力シート!M272)</f>
        <v/>
      </c>
      <c r="K235" s="482" t="str">
        <f>IF(基本情報入力シート!R272="","",基本情報入力シート!R272)</f>
        <v/>
      </c>
      <c r="L235" s="482" t="str">
        <f>IF(基本情報入力シート!W272="","",基本情報入力シート!W272)</f>
        <v/>
      </c>
      <c r="M235" s="483" t="str">
        <f>IF(基本情報入力シート!X272="","",基本情報入力シート!X272)</f>
        <v/>
      </c>
      <c r="N235" s="484" t="str">
        <f>IF(基本情報入力シート!Y272="","",基本情報入力シート!Y272)</f>
        <v/>
      </c>
      <c r="O235" s="118"/>
      <c r="P235" s="119"/>
      <c r="Q235" s="120"/>
      <c r="R235" s="121"/>
      <c r="S235" s="112"/>
      <c r="T235" s="476" t="str">
        <f>IFERROR(S235*VLOOKUP(AE235,【参考】数式用3!$AD$3:$BA$14,MATCH(N235,【参考】数式用3!$AD$2:$BA$2,0)),"")</f>
        <v/>
      </c>
      <c r="U235" s="122"/>
      <c r="V235" s="113"/>
      <c r="W235" s="147"/>
      <c r="X235" s="990" t="str">
        <f>IFERROR(V235*VLOOKUP(AF235,【参考】数式用3!$AD$15:$BA$23,MATCH(N235,【参考】数式用3!$AD$2:$BA$2,0)),"")</f>
        <v/>
      </c>
      <c r="Y235" s="991"/>
      <c r="Z235" s="123"/>
      <c r="AA235" s="114"/>
      <c r="AB235" s="485" t="str">
        <f>IFERROR(AA235*VLOOKUP(AG235,【参考】数式用3!$AD$24:$BA$27,MATCH(N235,【参考】数式用3!$AD$2:$BA$2,0)),"")</f>
        <v/>
      </c>
      <c r="AC235" s="130"/>
      <c r="AD235" s="477" t="str">
        <f t="shared" si="15"/>
        <v/>
      </c>
      <c r="AE235" s="478" t="str">
        <f t="shared" si="16"/>
        <v/>
      </c>
      <c r="AF235" s="478" t="str">
        <f t="shared" si="17"/>
        <v/>
      </c>
      <c r="AG235" s="478" t="str">
        <f t="shared" si="18"/>
        <v/>
      </c>
    </row>
    <row r="236" spans="1:33" ht="24.95" customHeight="1">
      <c r="A236" s="480">
        <v>221</v>
      </c>
      <c r="B236" s="987" t="str">
        <f>IF(基本情報入力シート!C273="","",基本情報入力シート!C273)</f>
        <v/>
      </c>
      <c r="C236" s="988"/>
      <c r="D236" s="988"/>
      <c r="E236" s="988"/>
      <c r="F236" s="988"/>
      <c r="G236" s="988"/>
      <c r="H236" s="988"/>
      <c r="I236" s="989"/>
      <c r="J236" s="481" t="str">
        <f>IF(基本情報入力シート!M273="","",基本情報入力シート!M273)</f>
        <v/>
      </c>
      <c r="K236" s="482" t="str">
        <f>IF(基本情報入力シート!R273="","",基本情報入力シート!R273)</f>
        <v/>
      </c>
      <c r="L236" s="482" t="str">
        <f>IF(基本情報入力シート!W273="","",基本情報入力シート!W273)</f>
        <v/>
      </c>
      <c r="M236" s="483" t="str">
        <f>IF(基本情報入力シート!X273="","",基本情報入力シート!X273)</f>
        <v/>
      </c>
      <c r="N236" s="484" t="str">
        <f>IF(基本情報入力シート!Y273="","",基本情報入力シート!Y273)</f>
        <v/>
      </c>
      <c r="O236" s="118"/>
      <c r="P236" s="119"/>
      <c r="Q236" s="120"/>
      <c r="R236" s="121"/>
      <c r="S236" s="112"/>
      <c r="T236" s="476" t="str">
        <f>IFERROR(S236*VLOOKUP(AE236,【参考】数式用3!$AD$3:$BA$14,MATCH(N236,【参考】数式用3!$AD$2:$BA$2,0)),"")</f>
        <v/>
      </c>
      <c r="U236" s="122"/>
      <c r="V236" s="113"/>
      <c r="W236" s="147"/>
      <c r="X236" s="990" t="str">
        <f>IFERROR(V236*VLOOKUP(AF236,【参考】数式用3!$AD$15:$BA$23,MATCH(N236,【参考】数式用3!$AD$2:$BA$2,0)),"")</f>
        <v/>
      </c>
      <c r="Y236" s="991"/>
      <c r="Z236" s="123"/>
      <c r="AA236" s="114"/>
      <c r="AB236" s="485" t="str">
        <f>IFERROR(AA236*VLOOKUP(AG236,【参考】数式用3!$AD$24:$BA$27,MATCH(N236,【参考】数式用3!$AD$2:$BA$2,0)),"")</f>
        <v/>
      </c>
      <c r="AC236" s="130"/>
      <c r="AD236" s="477" t="str">
        <f t="shared" si="15"/>
        <v/>
      </c>
      <c r="AE236" s="478" t="str">
        <f t="shared" si="16"/>
        <v/>
      </c>
      <c r="AF236" s="478" t="str">
        <f t="shared" si="17"/>
        <v/>
      </c>
      <c r="AG236" s="478" t="str">
        <f t="shared" si="18"/>
        <v/>
      </c>
    </row>
    <row r="237" spans="1:33" ht="24.95" customHeight="1">
      <c r="A237" s="480">
        <v>222</v>
      </c>
      <c r="B237" s="987" t="str">
        <f>IF(基本情報入力シート!C274="","",基本情報入力シート!C274)</f>
        <v/>
      </c>
      <c r="C237" s="988"/>
      <c r="D237" s="988"/>
      <c r="E237" s="988"/>
      <c r="F237" s="988"/>
      <c r="G237" s="988"/>
      <c r="H237" s="988"/>
      <c r="I237" s="989"/>
      <c r="J237" s="481" t="str">
        <f>IF(基本情報入力シート!M274="","",基本情報入力シート!M274)</f>
        <v/>
      </c>
      <c r="K237" s="482" t="str">
        <f>IF(基本情報入力シート!R274="","",基本情報入力シート!R274)</f>
        <v/>
      </c>
      <c r="L237" s="482" t="str">
        <f>IF(基本情報入力シート!W274="","",基本情報入力シート!W274)</f>
        <v/>
      </c>
      <c r="M237" s="483" t="str">
        <f>IF(基本情報入力シート!X274="","",基本情報入力シート!X274)</f>
        <v/>
      </c>
      <c r="N237" s="484" t="str">
        <f>IF(基本情報入力シート!Y274="","",基本情報入力シート!Y274)</f>
        <v/>
      </c>
      <c r="O237" s="118"/>
      <c r="P237" s="119"/>
      <c r="Q237" s="120"/>
      <c r="R237" s="121"/>
      <c r="S237" s="112"/>
      <c r="T237" s="476" t="str">
        <f>IFERROR(S237*VLOOKUP(AE237,【参考】数式用3!$AD$3:$BA$14,MATCH(N237,【参考】数式用3!$AD$2:$BA$2,0)),"")</f>
        <v/>
      </c>
      <c r="U237" s="122"/>
      <c r="V237" s="113"/>
      <c r="W237" s="147"/>
      <c r="X237" s="990" t="str">
        <f>IFERROR(V237*VLOOKUP(AF237,【参考】数式用3!$AD$15:$BA$23,MATCH(N237,【参考】数式用3!$AD$2:$BA$2,0)),"")</f>
        <v/>
      </c>
      <c r="Y237" s="991"/>
      <c r="Z237" s="123"/>
      <c r="AA237" s="114"/>
      <c r="AB237" s="485" t="str">
        <f>IFERROR(AA237*VLOOKUP(AG237,【参考】数式用3!$AD$24:$BA$27,MATCH(N237,【参考】数式用3!$AD$2:$BA$2,0)),"")</f>
        <v/>
      </c>
      <c r="AC237" s="130"/>
      <c r="AD237" s="477" t="str">
        <f t="shared" si="15"/>
        <v/>
      </c>
      <c r="AE237" s="478" t="str">
        <f t="shared" si="16"/>
        <v/>
      </c>
      <c r="AF237" s="478" t="str">
        <f t="shared" si="17"/>
        <v/>
      </c>
      <c r="AG237" s="478" t="str">
        <f t="shared" si="18"/>
        <v/>
      </c>
    </row>
    <row r="238" spans="1:33" ht="24.95" customHeight="1">
      <c r="A238" s="480">
        <v>223</v>
      </c>
      <c r="B238" s="987" t="str">
        <f>IF(基本情報入力シート!C275="","",基本情報入力シート!C275)</f>
        <v/>
      </c>
      <c r="C238" s="988"/>
      <c r="D238" s="988"/>
      <c r="E238" s="988"/>
      <c r="F238" s="988"/>
      <c r="G238" s="988"/>
      <c r="H238" s="988"/>
      <c r="I238" s="989"/>
      <c r="J238" s="481" t="str">
        <f>IF(基本情報入力シート!M275="","",基本情報入力シート!M275)</f>
        <v/>
      </c>
      <c r="K238" s="482" t="str">
        <f>IF(基本情報入力シート!R275="","",基本情報入力シート!R275)</f>
        <v/>
      </c>
      <c r="L238" s="482" t="str">
        <f>IF(基本情報入力シート!W275="","",基本情報入力シート!W275)</f>
        <v/>
      </c>
      <c r="M238" s="483" t="str">
        <f>IF(基本情報入力シート!X275="","",基本情報入力シート!X275)</f>
        <v/>
      </c>
      <c r="N238" s="484" t="str">
        <f>IF(基本情報入力シート!Y275="","",基本情報入力シート!Y275)</f>
        <v/>
      </c>
      <c r="O238" s="118"/>
      <c r="P238" s="119"/>
      <c r="Q238" s="120"/>
      <c r="R238" s="121"/>
      <c r="S238" s="112"/>
      <c r="T238" s="476" t="str">
        <f>IFERROR(S238*VLOOKUP(AE238,【参考】数式用3!$AD$3:$BA$14,MATCH(N238,【参考】数式用3!$AD$2:$BA$2,0)),"")</f>
        <v/>
      </c>
      <c r="U238" s="122"/>
      <c r="V238" s="113"/>
      <c r="W238" s="147"/>
      <c r="X238" s="990" t="str">
        <f>IFERROR(V238*VLOOKUP(AF238,【参考】数式用3!$AD$15:$BA$23,MATCH(N238,【参考】数式用3!$AD$2:$BA$2,0)),"")</f>
        <v/>
      </c>
      <c r="Y238" s="991"/>
      <c r="Z238" s="123"/>
      <c r="AA238" s="114"/>
      <c r="AB238" s="485" t="str">
        <f>IFERROR(AA238*VLOOKUP(AG238,【参考】数式用3!$AD$24:$BA$27,MATCH(N238,【参考】数式用3!$AD$2:$BA$2,0)),"")</f>
        <v/>
      </c>
      <c r="AC238" s="130"/>
      <c r="AD238" s="477" t="str">
        <f t="shared" si="15"/>
        <v/>
      </c>
      <c r="AE238" s="478" t="str">
        <f t="shared" si="16"/>
        <v/>
      </c>
      <c r="AF238" s="478" t="str">
        <f t="shared" si="17"/>
        <v/>
      </c>
      <c r="AG238" s="478" t="str">
        <f t="shared" si="18"/>
        <v/>
      </c>
    </row>
    <row r="239" spans="1:33" ht="24.95" customHeight="1">
      <c r="A239" s="480">
        <v>224</v>
      </c>
      <c r="B239" s="987" t="str">
        <f>IF(基本情報入力シート!C276="","",基本情報入力シート!C276)</f>
        <v/>
      </c>
      <c r="C239" s="988"/>
      <c r="D239" s="988"/>
      <c r="E239" s="988"/>
      <c r="F239" s="988"/>
      <c r="G239" s="988"/>
      <c r="H239" s="988"/>
      <c r="I239" s="989"/>
      <c r="J239" s="481" t="str">
        <f>IF(基本情報入力シート!M276="","",基本情報入力シート!M276)</f>
        <v/>
      </c>
      <c r="K239" s="482" t="str">
        <f>IF(基本情報入力シート!R276="","",基本情報入力シート!R276)</f>
        <v/>
      </c>
      <c r="L239" s="482" t="str">
        <f>IF(基本情報入力シート!W276="","",基本情報入力シート!W276)</f>
        <v/>
      </c>
      <c r="M239" s="483" t="str">
        <f>IF(基本情報入力シート!X276="","",基本情報入力シート!X276)</f>
        <v/>
      </c>
      <c r="N239" s="484" t="str">
        <f>IF(基本情報入力シート!Y276="","",基本情報入力シート!Y276)</f>
        <v/>
      </c>
      <c r="O239" s="118"/>
      <c r="P239" s="119"/>
      <c r="Q239" s="120"/>
      <c r="R239" s="121"/>
      <c r="S239" s="112"/>
      <c r="T239" s="476" t="str">
        <f>IFERROR(S239*VLOOKUP(AE239,【参考】数式用3!$AD$3:$BA$14,MATCH(N239,【参考】数式用3!$AD$2:$BA$2,0)),"")</f>
        <v/>
      </c>
      <c r="U239" s="122"/>
      <c r="V239" s="113"/>
      <c r="W239" s="147"/>
      <c r="X239" s="990" t="str">
        <f>IFERROR(V239*VLOOKUP(AF239,【参考】数式用3!$AD$15:$BA$23,MATCH(N239,【参考】数式用3!$AD$2:$BA$2,0)),"")</f>
        <v/>
      </c>
      <c r="Y239" s="991"/>
      <c r="Z239" s="123"/>
      <c r="AA239" s="114"/>
      <c r="AB239" s="485" t="str">
        <f>IFERROR(AA239*VLOOKUP(AG239,【参考】数式用3!$AD$24:$BA$27,MATCH(N239,【参考】数式用3!$AD$2:$BA$2,0)),"")</f>
        <v/>
      </c>
      <c r="AC239" s="130"/>
      <c r="AD239" s="477" t="str">
        <f t="shared" si="15"/>
        <v/>
      </c>
      <c r="AE239" s="478" t="str">
        <f t="shared" si="16"/>
        <v/>
      </c>
      <c r="AF239" s="478" t="str">
        <f t="shared" si="17"/>
        <v/>
      </c>
      <c r="AG239" s="478" t="str">
        <f t="shared" si="18"/>
        <v/>
      </c>
    </row>
    <row r="240" spans="1:33" ht="24.95" customHeight="1">
      <c r="A240" s="480">
        <v>225</v>
      </c>
      <c r="B240" s="987" t="str">
        <f>IF(基本情報入力シート!C277="","",基本情報入力シート!C277)</f>
        <v/>
      </c>
      <c r="C240" s="988"/>
      <c r="D240" s="988"/>
      <c r="E240" s="988"/>
      <c r="F240" s="988"/>
      <c r="G240" s="988"/>
      <c r="H240" s="988"/>
      <c r="I240" s="989"/>
      <c r="J240" s="481" t="str">
        <f>IF(基本情報入力シート!M277="","",基本情報入力シート!M277)</f>
        <v/>
      </c>
      <c r="K240" s="482" t="str">
        <f>IF(基本情報入力シート!R277="","",基本情報入力シート!R277)</f>
        <v/>
      </c>
      <c r="L240" s="482" t="str">
        <f>IF(基本情報入力シート!W277="","",基本情報入力シート!W277)</f>
        <v/>
      </c>
      <c r="M240" s="483" t="str">
        <f>IF(基本情報入力シート!X277="","",基本情報入力シート!X277)</f>
        <v/>
      </c>
      <c r="N240" s="484" t="str">
        <f>IF(基本情報入力シート!Y277="","",基本情報入力シート!Y277)</f>
        <v/>
      </c>
      <c r="O240" s="118"/>
      <c r="P240" s="119"/>
      <c r="Q240" s="120"/>
      <c r="R240" s="121"/>
      <c r="S240" s="112"/>
      <c r="T240" s="476" t="str">
        <f>IFERROR(S240*VLOOKUP(AE240,【参考】数式用3!$AD$3:$BA$14,MATCH(N240,【参考】数式用3!$AD$2:$BA$2,0)),"")</f>
        <v/>
      </c>
      <c r="U240" s="122"/>
      <c r="V240" s="113"/>
      <c r="W240" s="147"/>
      <c r="X240" s="990" t="str">
        <f>IFERROR(V240*VLOOKUP(AF240,【参考】数式用3!$AD$15:$BA$23,MATCH(N240,【参考】数式用3!$AD$2:$BA$2,0)),"")</f>
        <v/>
      </c>
      <c r="Y240" s="991"/>
      <c r="Z240" s="123"/>
      <c r="AA240" s="114"/>
      <c r="AB240" s="485" t="str">
        <f>IFERROR(AA240*VLOOKUP(AG240,【参考】数式用3!$AD$24:$BA$27,MATCH(N240,【参考】数式用3!$AD$2:$BA$2,0)),"")</f>
        <v/>
      </c>
      <c r="AC240" s="130"/>
      <c r="AD240" s="477" t="str">
        <f t="shared" si="15"/>
        <v/>
      </c>
      <c r="AE240" s="478" t="str">
        <f t="shared" si="16"/>
        <v/>
      </c>
      <c r="AF240" s="478" t="str">
        <f t="shared" si="17"/>
        <v/>
      </c>
      <c r="AG240" s="478" t="str">
        <f t="shared" si="18"/>
        <v/>
      </c>
    </row>
    <row r="241" spans="1:33" ht="24.95" customHeight="1">
      <c r="A241" s="480">
        <v>226</v>
      </c>
      <c r="B241" s="987" t="str">
        <f>IF(基本情報入力シート!C278="","",基本情報入力シート!C278)</f>
        <v/>
      </c>
      <c r="C241" s="988"/>
      <c r="D241" s="988"/>
      <c r="E241" s="988"/>
      <c r="F241" s="988"/>
      <c r="G241" s="988"/>
      <c r="H241" s="988"/>
      <c r="I241" s="989"/>
      <c r="J241" s="481" t="str">
        <f>IF(基本情報入力シート!M278="","",基本情報入力シート!M278)</f>
        <v/>
      </c>
      <c r="K241" s="482" t="str">
        <f>IF(基本情報入力シート!R278="","",基本情報入力シート!R278)</f>
        <v/>
      </c>
      <c r="L241" s="482" t="str">
        <f>IF(基本情報入力シート!W278="","",基本情報入力シート!W278)</f>
        <v/>
      </c>
      <c r="M241" s="483" t="str">
        <f>IF(基本情報入力シート!X278="","",基本情報入力シート!X278)</f>
        <v/>
      </c>
      <c r="N241" s="484" t="str">
        <f>IF(基本情報入力シート!Y278="","",基本情報入力シート!Y278)</f>
        <v/>
      </c>
      <c r="O241" s="118"/>
      <c r="P241" s="119"/>
      <c r="Q241" s="120"/>
      <c r="R241" s="121"/>
      <c r="S241" s="112"/>
      <c r="T241" s="476" t="str">
        <f>IFERROR(S241*VLOOKUP(AE241,【参考】数式用3!$AD$3:$BA$14,MATCH(N241,【参考】数式用3!$AD$2:$BA$2,0)),"")</f>
        <v/>
      </c>
      <c r="U241" s="122"/>
      <c r="V241" s="113"/>
      <c r="W241" s="147"/>
      <c r="X241" s="990" t="str">
        <f>IFERROR(V241*VLOOKUP(AF241,【参考】数式用3!$AD$15:$BA$23,MATCH(N241,【参考】数式用3!$AD$2:$BA$2,0)),"")</f>
        <v/>
      </c>
      <c r="Y241" s="991"/>
      <c r="Z241" s="123"/>
      <c r="AA241" s="114"/>
      <c r="AB241" s="485" t="str">
        <f>IFERROR(AA241*VLOOKUP(AG241,【参考】数式用3!$AD$24:$BA$27,MATCH(N241,【参考】数式用3!$AD$2:$BA$2,0)),"")</f>
        <v/>
      </c>
      <c r="AC241" s="130"/>
      <c r="AD241" s="477" t="str">
        <f t="shared" si="15"/>
        <v/>
      </c>
      <c r="AE241" s="478" t="str">
        <f t="shared" si="16"/>
        <v/>
      </c>
      <c r="AF241" s="478" t="str">
        <f t="shared" si="17"/>
        <v/>
      </c>
      <c r="AG241" s="478" t="str">
        <f t="shared" si="18"/>
        <v/>
      </c>
    </row>
    <row r="242" spans="1:33" ht="24.95" customHeight="1">
      <c r="A242" s="480">
        <v>227</v>
      </c>
      <c r="B242" s="987" t="str">
        <f>IF(基本情報入力シート!C279="","",基本情報入力シート!C279)</f>
        <v/>
      </c>
      <c r="C242" s="988"/>
      <c r="D242" s="988"/>
      <c r="E242" s="988"/>
      <c r="F242" s="988"/>
      <c r="G242" s="988"/>
      <c r="H242" s="988"/>
      <c r="I242" s="989"/>
      <c r="J242" s="481" t="str">
        <f>IF(基本情報入力シート!M279="","",基本情報入力シート!M279)</f>
        <v/>
      </c>
      <c r="K242" s="482" t="str">
        <f>IF(基本情報入力シート!R279="","",基本情報入力シート!R279)</f>
        <v/>
      </c>
      <c r="L242" s="482" t="str">
        <f>IF(基本情報入力シート!W279="","",基本情報入力シート!W279)</f>
        <v/>
      </c>
      <c r="M242" s="483" t="str">
        <f>IF(基本情報入力シート!X279="","",基本情報入力シート!X279)</f>
        <v/>
      </c>
      <c r="N242" s="484" t="str">
        <f>IF(基本情報入力シート!Y279="","",基本情報入力シート!Y279)</f>
        <v/>
      </c>
      <c r="O242" s="118"/>
      <c r="P242" s="119"/>
      <c r="Q242" s="120"/>
      <c r="R242" s="121"/>
      <c r="S242" s="112"/>
      <c r="T242" s="476" t="str">
        <f>IFERROR(S242*VLOOKUP(AE242,【参考】数式用3!$AD$3:$BA$14,MATCH(N242,【参考】数式用3!$AD$2:$BA$2,0)),"")</f>
        <v/>
      </c>
      <c r="U242" s="122"/>
      <c r="V242" s="113"/>
      <c r="W242" s="147"/>
      <c r="X242" s="990" t="str">
        <f>IFERROR(V242*VLOOKUP(AF242,【参考】数式用3!$AD$15:$BA$23,MATCH(N242,【参考】数式用3!$AD$2:$BA$2,0)),"")</f>
        <v/>
      </c>
      <c r="Y242" s="991"/>
      <c r="Z242" s="123"/>
      <c r="AA242" s="114"/>
      <c r="AB242" s="485" t="str">
        <f>IFERROR(AA242*VLOOKUP(AG242,【参考】数式用3!$AD$24:$BA$27,MATCH(N242,【参考】数式用3!$AD$2:$BA$2,0)),"")</f>
        <v/>
      </c>
      <c r="AC242" s="130"/>
      <c r="AD242" s="477" t="str">
        <f t="shared" si="15"/>
        <v/>
      </c>
      <c r="AE242" s="478" t="str">
        <f t="shared" si="16"/>
        <v/>
      </c>
      <c r="AF242" s="478" t="str">
        <f t="shared" si="17"/>
        <v/>
      </c>
      <c r="AG242" s="478" t="str">
        <f t="shared" si="18"/>
        <v/>
      </c>
    </row>
    <row r="243" spans="1:33" ht="24.95" customHeight="1">
      <c r="A243" s="480">
        <v>228</v>
      </c>
      <c r="B243" s="987" t="str">
        <f>IF(基本情報入力シート!C280="","",基本情報入力シート!C280)</f>
        <v/>
      </c>
      <c r="C243" s="988"/>
      <c r="D243" s="988"/>
      <c r="E243" s="988"/>
      <c r="F243" s="988"/>
      <c r="G243" s="988"/>
      <c r="H243" s="988"/>
      <c r="I243" s="989"/>
      <c r="J243" s="481" t="str">
        <f>IF(基本情報入力シート!M280="","",基本情報入力シート!M280)</f>
        <v/>
      </c>
      <c r="K243" s="482" t="str">
        <f>IF(基本情報入力シート!R280="","",基本情報入力シート!R280)</f>
        <v/>
      </c>
      <c r="L243" s="482" t="str">
        <f>IF(基本情報入力シート!W280="","",基本情報入力シート!W280)</f>
        <v/>
      </c>
      <c r="M243" s="483" t="str">
        <f>IF(基本情報入力シート!X280="","",基本情報入力シート!X280)</f>
        <v/>
      </c>
      <c r="N243" s="484" t="str">
        <f>IF(基本情報入力シート!Y280="","",基本情報入力シート!Y280)</f>
        <v/>
      </c>
      <c r="O243" s="118"/>
      <c r="P243" s="119"/>
      <c r="Q243" s="120"/>
      <c r="R243" s="121"/>
      <c r="S243" s="112"/>
      <c r="T243" s="476" t="str">
        <f>IFERROR(S243*VLOOKUP(AE243,【参考】数式用3!$AD$3:$BA$14,MATCH(N243,【参考】数式用3!$AD$2:$BA$2,0)),"")</f>
        <v/>
      </c>
      <c r="U243" s="122"/>
      <c r="V243" s="113"/>
      <c r="W243" s="147"/>
      <c r="X243" s="990" t="str">
        <f>IFERROR(V243*VLOOKUP(AF243,【参考】数式用3!$AD$15:$BA$23,MATCH(N243,【参考】数式用3!$AD$2:$BA$2,0)),"")</f>
        <v/>
      </c>
      <c r="Y243" s="991"/>
      <c r="Z243" s="123"/>
      <c r="AA243" s="114"/>
      <c r="AB243" s="485" t="str">
        <f>IFERROR(AA243*VLOOKUP(AG243,【参考】数式用3!$AD$24:$BA$27,MATCH(N243,【参考】数式用3!$AD$2:$BA$2,0)),"")</f>
        <v/>
      </c>
      <c r="AC243" s="130"/>
      <c r="AD243" s="477" t="str">
        <f t="shared" si="15"/>
        <v/>
      </c>
      <c r="AE243" s="478" t="str">
        <f t="shared" si="16"/>
        <v/>
      </c>
      <c r="AF243" s="478" t="str">
        <f t="shared" si="17"/>
        <v/>
      </c>
      <c r="AG243" s="478" t="str">
        <f t="shared" si="18"/>
        <v/>
      </c>
    </row>
    <row r="244" spans="1:33" ht="24.95" customHeight="1">
      <c r="A244" s="480">
        <v>229</v>
      </c>
      <c r="B244" s="987" t="str">
        <f>IF(基本情報入力シート!C281="","",基本情報入力シート!C281)</f>
        <v/>
      </c>
      <c r="C244" s="988"/>
      <c r="D244" s="988"/>
      <c r="E244" s="988"/>
      <c r="F244" s="988"/>
      <c r="G244" s="988"/>
      <c r="H244" s="988"/>
      <c r="I244" s="989"/>
      <c r="J244" s="481" t="str">
        <f>IF(基本情報入力シート!M281="","",基本情報入力シート!M281)</f>
        <v/>
      </c>
      <c r="K244" s="482" t="str">
        <f>IF(基本情報入力シート!R281="","",基本情報入力シート!R281)</f>
        <v/>
      </c>
      <c r="L244" s="482" t="str">
        <f>IF(基本情報入力シート!W281="","",基本情報入力シート!W281)</f>
        <v/>
      </c>
      <c r="M244" s="483" t="str">
        <f>IF(基本情報入力シート!X281="","",基本情報入力シート!X281)</f>
        <v/>
      </c>
      <c r="N244" s="484" t="str">
        <f>IF(基本情報入力シート!Y281="","",基本情報入力シート!Y281)</f>
        <v/>
      </c>
      <c r="O244" s="118"/>
      <c r="P244" s="119"/>
      <c r="Q244" s="120"/>
      <c r="R244" s="121"/>
      <c r="S244" s="112"/>
      <c r="T244" s="476" t="str">
        <f>IFERROR(S244*VLOOKUP(AE244,【参考】数式用3!$AD$3:$BA$14,MATCH(N244,【参考】数式用3!$AD$2:$BA$2,0)),"")</f>
        <v/>
      </c>
      <c r="U244" s="122"/>
      <c r="V244" s="113"/>
      <c r="W244" s="147"/>
      <c r="X244" s="990" t="str">
        <f>IFERROR(V244*VLOOKUP(AF244,【参考】数式用3!$AD$15:$BA$23,MATCH(N244,【参考】数式用3!$AD$2:$BA$2,0)),"")</f>
        <v/>
      </c>
      <c r="Y244" s="991"/>
      <c r="Z244" s="123"/>
      <c r="AA244" s="114"/>
      <c r="AB244" s="485" t="str">
        <f>IFERROR(AA244*VLOOKUP(AG244,【参考】数式用3!$AD$24:$BA$27,MATCH(N244,【参考】数式用3!$AD$2:$BA$2,0)),"")</f>
        <v/>
      </c>
      <c r="AC244" s="130"/>
      <c r="AD244" s="477" t="str">
        <f t="shared" si="15"/>
        <v/>
      </c>
      <c r="AE244" s="478" t="str">
        <f t="shared" si="16"/>
        <v/>
      </c>
      <c r="AF244" s="478" t="str">
        <f t="shared" si="17"/>
        <v/>
      </c>
      <c r="AG244" s="478" t="str">
        <f t="shared" si="18"/>
        <v/>
      </c>
    </row>
    <row r="245" spans="1:33" ht="24.95" customHeight="1">
      <c r="A245" s="480">
        <v>230</v>
      </c>
      <c r="B245" s="987" t="str">
        <f>IF(基本情報入力シート!C282="","",基本情報入力シート!C282)</f>
        <v/>
      </c>
      <c r="C245" s="988"/>
      <c r="D245" s="988"/>
      <c r="E245" s="988"/>
      <c r="F245" s="988"/>
      <c r="G245" s="988"/>
      <c r="H245" s="988"/>
      <c r="I245" s="989"/>
      <c r="J245" s="481" t="str">
        <f>IF(基本情報入力シート!M282="","",基本情報入力シート!M282)</f>
        <v/>
      </c>
      <c r="K245" s="482" t="str">
        <f>IF(基本情報入力シート!R282="","",基本情報入力シート!R282)</f>
        <v/>
      </c>
      <c r="L245" s="482" t="str">
        <f>IF(基本情報入力シート!W282="","",基本情報入力シート!W282)</f>
        <v/>
      </c>
      <c r="M245" s="483" t="str">
        <f>IF(基本情報入力シート!X282="","",基本情報入力シート!X282)</f>
        <v/>
      </c>
      <c r="N245" s="484" t="str">
        <f>IF(基本情報入力シート!Y282="","",基本情報入力シート!Y282)</f>
        <v/>
      </c>
      <c r="O245" s="118"/>
      <c r="P245" s="119"/>
      <c r="Q245" s="120"/>
      <c r="R245" s="121"/>
      <c r="S245" s="112"/>
      <c r="T245" s="476" t="str">
        <f>IFERROR(S245*VLOOKUP(AE245,【参考】数式用3!$AD$3:$BA$14,MATCH(N245,【参考】数式用3!$AD$2:$BA$2,0)),"")</f>
        <v/>
      </c>
      <c r="U245" s="122"/>
      <c r="V245" s="113"/>
      <c r="W245" s="147"/>
      <c r="X245" s="990" t="str">
        <f>IFERROR(V245*VLOOKUP(AF245,【参考】数式用3!$AD$15:$BA$23,MATCH(N245,【参考】数式用3!$AD$2:$BA$2,0)),"")</f>
        <v/>
      </c>
      <c r="Y245" s="991"/>
      <c r="Z245" s="123"/>
      <c r="AA245" s="114"/>
      <c r="AB245" s="485" t="str">
        <f>IFERROR(AA245*VLOOKUP(AG245,【参考】数式用3!$AD$24:$BA$27,MATCH(N245,【参考】数式用3!$AD$2:$BA$2,0)),"")</f>
        <v/>
      </c>
      <c r="AC245" s="130"/>
      <c r="AD245" s="477" t="str">
        <f t="shared" si="15"/>
        <v/>
      </c>
      <c r="AE245" s="478" t="str">
        <f t="shared" si="16"/>
        <v/>
      </c>
      <c r="AF245" s="478" t="str">
        <f t="shared" si="17"/>
        <v/>
      </c>
      <c r="AG245" s="478" t="str">
        <f t="shared" si="18"/>
        <v/>
      </c>
    </row>
    <row r="246" spans="1:33" ht="24.95" customHeight="1">
      <c r="A246" s="480">
        <v>231</v>
      </c>
      <c r="B246" s="987" t="str">
        <f>IF(基本情報入力シート!C283="","",基本情報入力シート!C283)</f>
        <v/>
      </c>
      <c r="C246" s="988"/>
      <c r="D246" s="988"/>
      <c r="E246" s="988"/>
      <c r="F246" s="988"/>
      <c r="G246" s="988"/>
      <c r="H246" s="988"/>
      <c r="I246" s="989"/>
      <c r="J246" s="481" t="str">
        <f>IF(基本情報入力シート!M283="","",基本情報入力シート!M283)</f>
        <v/>
      </c>
      <c r="K246" s="482" t="str">
        <f>IF(基本情報入力シート!R283="","",基本情報入力シート!R283)</f>
        <v/>
      </c>
      <c r="L246" s="482" t="str">
        <f>IF(基本情報入力シート!W283="","",基本情報入力シート!W283)</f>
        <v/>
      </c>
      <c r="M246" s="483" t="str">
        <f>IF(基本情報入力シート!X283="","",基本情報入力シート!X283)</f>
        <v/>
      </c>
      <c r="N246" s="484" t="str">
        <f>IF(基本情報入力シート!Y283="","",基本情報入力シート!Y283)</f>
        <v/>
      </c>
      <c r="O246" s="118"/>
      <c r="P246" s="119"/>
      <c r="Q246" s="120"/>
      <c r="R246" s="121"/>
      <c r="S246" s="112"/>
      <c r="T246" s="476" t="str">
        <f>IFERROR(S246*VLOOKUP(AE246,【参考】数式用3!$AD$3:$BA$14,MATCH(N246,【参考】数式用3!$AD$2:$BA$2,0)),"")</f>
        <v/>
      </c>
      <c r="U246" s="122"/>
      <c r="V246" s="113"/>
      <c r="W246" s="147"/>
      <c r="X246" s="990" t="str">
        <f>IFERROR(V246*VLOOKUP(AF246,【参考】数式用3!$AD$15:$BA$23,MATCH(N246,【参考】数式用3!$AD$2:$BA$2,0)),"")</f>
        <v/>
      </c>
      <c r="Y246" s="991"/>
      <c r="Z246" s="123"/>
      <c r="AA246" s="114"/>
      <c r="AB246" s="485" t="str">
        <f>IFERROR(AA246*VLOOKUP(AG246,【参考】数式用3!$AD$24:$BA$27,MATCH(N246,【参考】数式用3!$AD$2:$BA$2,0)),"")</f>
        <v/>
      </c>
      <c r="AC246" s="130"/>
      <c r="AD246" s="477" t="str">
        <f t="shared" si="15"/>
        <v/>
      </c>
      <c r="AE246" s="478" t="str">
        <f t="shared" si="16"/>
        <v/>
      </c>
      <c r="AF246" s="478" t="str">
        <f t="shared" si="17"/>
        <v/>
      </c>
      <c r="AG246" s="478" t="str">
        <f t="shared" si="18"/>
        <v/>
      </c>
    </row>
    <row r="247" spans="1:33" ht="24.95" customHeight="1">
      <c r="A247" s="480">
        <v>232</v>
      </c>
      <c r="B247" s="987" t="str">
        <f>IF(基本情報入力シート!C284="","",基本情報入力シート!C284)</f>
        <v/>
      </c>
      <c r="C247" s="988"/>
      <c r="D247" s="988"/>
      <c r="E247" s="988"/>
      <c r="F247" s="988"/>
      <c r="G247" s="988"/>
      <c r="H247" s="988"/>
      <c r="I247" s="989"/>
      <c r="J247" s="481" t="str">
        <f>IF(基本情報入力シート!M284="","",基本情報入力シート!M284)</f>
        <v/>
      </c>
      <c r="K247" s="482" t="str">
        <f>IF(基本情報入力シート!R284="","",基本情報入力シート!R284)</f>
        <v/>
      </c>
      <c r="L247" s="482" t="str">
        <f>IF(基本情報入力シート!W284="","",基本情報入力シート!W284)</f>
        <v/>
      </c>
      <c r="M247" s="483" t="str">
        <f>IF(基本情報入力シート!X284="","",基本情報入力シート!X284)</f>
        <v/>
      </c>
      <c r="N247" s="484" t="str">
        <f>IF(基本情報入力シート!Y284="","",基本情報入力シート!Y284)</f>
        <v/>
      </c>
      <c r="O247" s="118"/>
      <c r="P247" s="119"/>
      <c r="Q247" s="120"/>
      <c r="R247" s="121"/>
      <c r="S247" s="112"/>
      <c r="T247" s="476" t="str">
        <f>IFERROR(S247*VLOOKUP(AE247,【参考】数式用3!$AD$3:$BA$14,MATCH(N247,【参考】数式用3!$AD$2:$BA$2,0)),"")</f>
        <v/>
      </c>
      <c r="U247" s="122"/>
      <c r="V247" s="113"/>
      <c r="W247" s="147"/>
      <c r="X247" s="990" t="str">
        <f>IFERROR(V247*VLOOKUP(AF247,【参考】数式用3!$AD$15:$BA$23,MATCH(N247,【参考】数式用3!$AD$2:$BA$2,0)),"")</f>
        <v/>
      </c>
      <c r="Y247" s="991"/>
      <c r="Z247" s="123"/>
      <c r="AA247" s="114"/>
      <c r="AB247" s="485" t="str">
        <f>IFERROR(AA247*VLOOKUP(AG247,【参考】数式用3!$AD$24:$BA$27,MATCH(N247,【参考】数式用3!$AD$2:$BA$2,0)),"")</f>
        <v/>
      </c>
      <c r="AC247" s="130"/>
      <c r="AD247" s="477" t="str">
        <f t="shared" si="15"/>
        <v/>
      </c>
      <c r="AE247" s="478" t="str">
        <f t="shared" si="16"/>
        <v/>
      </c>
      <c r="AF247" s="478" t="str">
        <f t="shared" si="17"/>
        <v/>
      </c>
      <c r="AG247" s="478" t="str">
        <f t="shared" si="18"/>
        <v/>
      </c>
    </row>
    <row r="248" spans="1:33" ht="24.95" customHeight="1">
      <c r="A248" s="480">
        <v>233</v>
      </c>
      <c r="B248" s="987" t="str">
        <f>IF(基本情報入力シート!C285="","",基本情報入力シート!C285)</f>
        <v/>
      </c>
      <c r="C248" s="988"/>
      <c r="D248" s="988"/>
      <c r="E248" s="988"/>
      <c r="F248" s="988"/>
      <c r="G248" s="988"/>
      <c r="H248" s="988"/>
      <c r="I248" s="989"/>
      <c r="J248" s="481" t="str">
        <f>IF(基本情報入力シート!M285="","",基本情報入力シート!M285)</f>
        <v/>
      </c>
      <c r="K248" s="482" t="str">
        <f>IF(基本情報入力シート!R285="","",基本情報入力シート!R285)</f>
        <v/>
      </c>
      <c r="L248" s="482" t="str">
        <f>IF(基本情報入力シート!W285="","",基本情報入力シート!W285)</f>
        <v/>
      </c>
      <c r="M248" s="483" t="str">
        <f>IF(基本情報入力シート!X285="","",基本情報入力シート!X285)</f>
        <v/>
      </c>
      <c r="N248" s="484" t="str">
        <f>IF(基本情報入力シート!Y285="","",基本情報入力シート!Y285)</f>
        <v/>
      </c>
      <c r="O248" s="118"/>
      <c r="P248" s="119"/>
      <c r="Q248" s="120"/>
      <c r="R248" s="121"/>
      <c r="S248" s="112"/>
      <c r="T248" s="476" t="str">
        <f>IFERROR(S248*VLOOKUP(AE248,【参考】数式用3!$AD$3:$BA$14,MATCH(N248,【参考】数式用3!$AD$2:$BA$2,0)),"")</f>
        <v/>
      </c>
      <c r="U248" s="122"/>
      <c r="V248" s="113"/>
      <c r="W248" s="147"/>
      <c r="X248" s="990" t="str">
        <f>IFERROR(V248*VLOOKUP(AF248,【参考】数式用3!$AD$15:$BA$23,MATCH(N248,【参考】数式用3!$AD$2:$BA$2,0)),"")</f>
        <v/>
      </c>
      <c r="Y248" s="991"/>
      <c r="Z248" s="123"/>
      <c r="AA248" s="114"/>
      <c r="AB248" s="485" t="str">
        <f>IFERROR(AA248*VLOOKUP(AG248,【参考】数式用3!$AD$24:$BA$27,MATCH(N248,【参考】数式用3!$AD$2:$BA$2,0)),"")</f>
        <v/>
      </c>
      <c r="AC248" s="130"/>
      <c r="AD248" s="477" t="str">
        <f t="shared" si="15"/>
        <v/>
      </c>
      <c r="AE248" s="478" t="str">
        <f t="shared" si="16"/>
        <v/>
      </c>
      <c r="AF248" s="478" t="str">
        <f t="shared" si="17"/>
        <v/>
      </c>
      <c r="AG248" s="478" t="str">
        <f t="shared" si="18"/>
        <v/>
      </c>
    </row>
    <row r="249" spans="1:33" ht="24.95" customHeight="1">
      <c r="A249" s="480">
        <v>234</v>
      </c>
      <c r="B249" s="987" t="str">
        <f>IF(基本情報入力シート!C286="","",基本情報入力シート!C286)</f>
        <v/>
      </c>
      <c r="C249" s="988"/>
      <c r="D249" s="988"/>
      <c r="E249" s="988"/>
      <c r="F249" s="988"/>
      <c r="G249" s="988"/>
      <c r="H249" s="988"/>
      <c r="I249" s="989"/>
      <c r="J249" s="481" t="str">
        <f>IF(基本情報入力シート!M286="","",基本情報入力シート!M286)</f>
        <v/>
      </c>
      <c r="K249" s="482" t="str">
        <f>IF(基本情報入力シート!R286="","",基本情報入力シート!R286)</f>
        <v/>
      </c>
      <c r="L249" s="482" t="str">
        <f>IF(基本情報入力シート!W286="","",基本情報入力シート!W286)</f>
        <v/>
      </c>
      <c r="M249" s="483" t="str">
        <f>IF(基本情報入力シート!X286="","",基本情報入力シート!X286)</f>
        <v/>
      </c>
      <c r="N249" s="484" t="str">
        <f>IF(基本情報入力シート!Y286="","",基本情報入力シート!Y286)</f>
        <v/>
      </c>
      <c r="O249" s="118"/>
      <c r="P249" s="119"/>
      <c r="Q249" s="120"/>
      <c r="R249" s="121"/>
      <c r="S249" s="112"/>
      <c r="T249" s="476" t="str">
        <f>IFERROR(S249*VLOOKUP(AE249,【参考】数式用3!$AD$3:$BA$14,MATCH(N249,【参考】数式用3!$AD$2:$BA$2,0)),"")</f>
        <v/>
      </c>
      <c r="U249" s="122"/>
      <c r="V249" s="113"/>
      <c r="W249" s="147"/>
      <c r="X249" s="990" t="str">
        <f>IFERROR(V249*VLOOKUP(AF249,【参考】数式用3!$AD$15:$BA$23,MATCH(N249,【参考】数式用3!$AD$2:$BA$2,0)),"")</f>
        <v/>
      </c>
      <c r="Y249" s="991"/>
      <c r="Z249" s="123"/>
      <c r="AA249" s="114"/>
      <c r="AB249" s="485" t="str">
        <f>IFERROR(AA249*VLOOKUP(AG249,【参考】数式用3!$AD$24:$BA$27,MATCH(N249,【参考】数式用3!$AD$2:$BA$2,0)),"")</f>
        <v/>
      </c>
      <c r="AC249" s="130"/>
      <c r="AD249" s="477" t="str">
        <f t="shared" si="15"/>
        <v/>
      </c>
      <c r="AE249" s="478" t="str">
        <f t="shared" si="16"/>
        <v/>
      </c>
      <c r="AF249" s="478" t="str">
        <f t="shared" si="17"/>
        <v/>
      </c>
      <c r="AG249" s="478" t="str">
        <f t="shared" si="18"/>
        <v/>
      </c>
    </row>
    <row r="250" spans="1:33" ht="24.95" customHeight="1">
      <c r="A250" s="480">
        <v>235</v>
      </c>
      <c r="B250" s="987" t="str">
        <f>IF(基本情報入力シート!C287="","",基本情報入力シート!C287)</f>
        <v/>
      </c>
      <c r="C250" s="988"/>
      <c r="D250" s="988"/>
      <c r="E250" s="988"/>
      <c r="F250" s="988"/>
      <c r="G250" s="988"/>
      <c r="H250" s="988"/>
      <c r="I250" s="989"/>
      <c r="J250" s="481" t="str">
        <f>IF(基本情報入力シート!M287="","",基本情報入力シート!M287)</f>
        <v/>
      </c>
      <c r="K250" s="482" t="str">
        <f>IF(基本情報入力シート!R287="","",基本情報入力シート!R287)</f>
        <v/>
      </c>
      <c r="L250" s="482" t="str">
        <f>IF(基本情報入力シート!W287="","",基本情報入力シート!W287)</f>
        <v/>
      </c>
      <c r="M250" s="483" t="str">
        <f>IF(基本情報入力シート!X287="","",基本情報入力シート!X287)</f>
        <v/>
      </c>
      <c r="N250" s="484" t="str">
        <f>IF(基本情報入力シート!Y287="","",基本情報入力シート!Y287)</f>
        <v/>
      </c>
      <c r="O250" s="118"/>
      <c r="P250" s="119"/>
      <c r="Q250" s="120"/>
      <c r="R250" s="121"/>
      <c r="S250" s="112"/>
      <c r="T250" s="476" t="str">
        <f>IFERROR(S250*VLOOKUP(AE250,【参考】数式用3!$AD$3:$BA$14,MATCH(N250,【参考】数式用3!$AD$2:$BA$2,0)),"")</f>
        <v/>
      </c>
      <c r="U250" s="122"/>
      <c r="V250" s="113"/>
      <c r="W250" s="147"/>
      <c r="X250" s="990" t="str">
        <f>IFERROR(V250*VLOOKUP(AF250,【参考】数式用3!$AD$15:$BA$23,MATCH(N250,【参考】数式用3!$AD$2:$BA$2,0)),"")</f>
        <v/>
      </c>
      <c r="Y250" s="991"/>
      <c r="Z250" s="123"/>
      <c r="AA250" s="114"/>
      <c r="AB250" s="485" t="str">
        <f>IFERROR(AA250*VLOOKUP(AG250,【参考】数式用3!$AD$24:$BA$27,MATCH(N250,【参考】数式用3!$AD$2:$BA$2,0)),"")</f>
        <v/>
      </c>
      <c r="AC250" s="130"/>
      <c r="AD250" s="477" t="str">
        <f t="shared" si="15"/>
        <v/>
      </c>
      <c r="AE250" s="478" t="str">
        <f t="shared" si="16"/>
        <v/>
      </c>
      <c r="AF250" s="478" t="str">
        <f t="shared" si="17"/>
        <v/>
      </c>
      <c r="AG250" s="478" t="str">
        <f t="shared" si="18"/>
        <v/>
      </c>
    </row>
    <row r="251" spans="1:33" ht="24.95" customHeight="1">
      <c r="A251" s="480">
        <v>236</v>
      </c>
      <c r="B251" s="987" t="str">
        <f>IF(基本情報入力シート!C288="","",基本情報入力シート!C288)</f>
        <v/>
      </c>
      <c r="C251" s="988"/>
      <c r="D251" s="988"/>
      <c r="E251" s="988"/>
      <c r="F251" s="988"/>
      <c r="G251" s="988"/>
      <c r="H251" s="988"/>
      <c r="I251" s="989"/>
      <c r="J251" s="481" t="str">
        <f>IF(基本情報入力シート!M288="","",基本情報入力シート!M288)</f>
        <v/>
      </c>
      <c r="K251" s="482" t="str">
        <f>IF(基本情報入力シート!R288="","",基本情報入力シート!R288)</f>
        <v/>
      </c>
      <c r="L251" s="482" t="str">
        <f>IF(基本情報入力シート!W288="","",基本情報入力シート!W288)</f>
        <v/>
      </c>
      <c r="M251" s="483" t="str">
        <f>IF(基本情報入力シート!X288="","",基本情報入力シート!X288)</f>
        <v/>
      </c>
      <c r="N251" s="484" t="str">
        <f>IF(基本情報入力シート!Y288="","",基本情報入力シート!Y288)</f>
        <v/>
      </c>
      <c r="O251" s="118"/>
      <c r="P251" s="119"/>
      <c r="Q251" s="120"/>
      <c r="R251" s="121"/>
      <c r="S251" s="112"/>
      <c r="T251" s="476" t="str">
        <f>IFERROR(S251*VLOOKUP(AE251,【参考】数式用3!$AD$3:$BA$14,MATCH(N251,【参考】数式用3!$AD$2:$BA$2,0)),"")</f>
        <v/>
      </c>
      <c r="U251" s="122"/>
      <c r="V251" s="113"/>
      <c r="W251" s="147"/>
      <c r="X251" s="990" t="str">
        <f>IFERROR(V251*VLOOKUP(AF251,【参考】数式用3!$AD$15:$BA$23,MATCH(N251,【参考】数式用3!$AD$2:$BA$2,0)),"")</f>
        <v/>
      </c>
      <c r="Y251" s="991"/>
      <c r="Z251" s="123"/>
      <c r="AA251" s="114"/>
      <c r="AB251" s="485" t="str">
        <f>IFERROR(AA251*VLOOKUP(AG251,【参考】数式用3!$AD$24:$BA$27,MATCH(N251,【参考】数式用3!$AD$2:$BA$2,0)),"")</f>
        <v/>
      </c>
      <c r="AC251" s="130"/>
      <c r="AD251" s="477" t="str">
        <f t="shared" si="15"/>
        <v/>
      </c>
      <c r="AE251" s="478" t="str">
        <f t="shared" si="16"/>
        <v/>
      </c>
      <c r="AF251" s="478" t="str">
        <f t="shared" si="17"/>
        <v/>
      </c>
      <c r="AG251" s="478" t="str">
        <f t="shared" si="18"/>
        <v/>
      </c>
    </row>
    <row r="252" spans="1:33" ht="24.95" customHeight="1">
      <c r="A252" s="480">
        <v>237</v>
      </c>
      <c r="B252" s="987" t="str">
        <f>IF(基本情報入力シート!C289="","",基本情報入力シート!C289)</f>
        <v/>
      </c>
      <c r="C252" s="988"/>
      <c r="D252" s="988"/>
      <c r="E252" s="988"/>
      <c r="F252" s="988"/>
      <c r="G252" s="988"/>
      <c r="H252" s="988"/>
      <c r="I252" s="989"/>
      <c r="J252" s="481" t="str">
        <f>IF(基本情報入力シート!M289="","",基本情報入力シート!M289)</f>
        <v/>
      </c>
      <c r="K252" s="482" t="str">
        <f>IF(基本情報入力シート!R289="","",基本情報入力シート!R289)</f>
        <v/>
      </c>
      <c r="L252" s="482" t="str">
        <f>IF(基本情報入力シート!W289="","",基本情報入力シート!W289)</f>
        <v/>
      </c>
      <c r="M252" s="483" t="str">
        <f>IF(基本情報入力シート!X289="","",基本情報入力シート!X289)</f>
        <v/>
      </c>
      <c r="N252" s="484" t="str">
        <f>IF(基本情報入力シート!Y289="","",基本情報入力シート!Y289)</f>
        <v/>
      </c>
      <c r="O252" s="118"/>
      <c r="P252" s="119"/>
      <c r="Q252" s="120"/>
      <c r="R252" s="121"/>
      <c r="S252" s="112"/>
      <c r="T252" s="476" t="str">
        <f>IFERROR(S252*VLOOKUP(AE252,【参考】数式用3!$AD$3:$BA$14,MATCH(N252,【参考】数式用3!$AD$2:$BA$2,0)),"")</f>
        <v/>
      </c>
      <c r="U252" s="122"/>
      <c r="V252" s="113"/>
      <c r="W252" s="147"/>
      <c r="X252" s="990" t="str">
        <f>IFERROR(V252*VLOOKUP(AF252,【参考】数式用3!$AD$15:$BA$23,MATCH(N252,【参考】数式用3!$AD$2:$BA$2,0)),"")</f>
        <v/>
      </c>
      <c r="Y252" s="991"/>
      <c r="Z252" s="123"/>
      <c r="AA252" s="114"/>
      <c r="AB252" s="485" t="str">
        <f>IFERROR(AA252*VLOOKUP(AG252,【参考】数式用3!$AD$24:$BA$27,MATCH(N252,【参考】数式用3!$AD$2:$BA$2,0)),"")</f>
        <v/>
      </c>
      <c r="AC252" s="130"/>
      <c r="AD252" s="477" t="str">
        <f t="shared" si="15"/>
        <v/>
      </c>
      <c r="AE252" s="478" t="str">
        <f t="shared" si="16"/>
        <v/>
      </c>
      <c r="AF252" s="478" t="str">
        <f t="shared" si="17"/>
        <v/>
      </c>
      <c r="AG252" s="478" t="str">
        <f t="shared" si="18"/>
        <v/>
      </c>
    </row>
    <row r="253" spans="1:33" ht="24.95" customHeight="1">
      <c r="A253" s="480">
        <v>238</v>
      </c>
      <c r="B253" s="987" t="str">
        <f>IF(基本情報入力シート!C290="","",基本情報入力シート!C290)</f>
        <v/>
      </c>
      <c r="C253" s="988"/>
      <c r="D253" s="988"/>
      <c r="E253" s="988"/>
      <c r="F253" s="988"/>
      <c r="G253" s="988"/>
      <c r="H253" s="988"/>
      <c r="I253" s="989"/>
      <c r="J253" s="481" t="str">
        <f>IF(基本情報入力シート!M290="","",基本情報入力シート!M290)</f>
        <v/>
      </c>
      <c r="K253" s="482" t="str">
        <f>IF(基本情報入力シート!R290="","",基本情報入力シート!R290)</f>
        <v/>
      </c>
      <c r="L253" s="482" t="str">
        <f>IF(基本情報入力シート!W290="","",基本情報入力シート!W290)</f>
        <v/>
      </c>
      <c r="M253" s="483" t="str">
        <f>IF(基本情報入力シート!X290="","",基本情報入力シート!X290)</f>
        <v/>
      </c>
      <c r="N253" s="484" t="str">
        <f>IF(基本情報入力シート!Y290="","",基本情報入力シート!Y290)</f>
        <v/>
      </c>
      <c r="O253" s="118"/>
      <c r="P253" s="119"/>
      <c r="Q253" s="120"/>
      <c r="R253" s="121"/>
      <c r="S253" s="112"/>
      <c r="T253" s="476" t="str">
        <f>IFERROR(S253*VLOOKUP(AE253,【参考】数式用3!$AD$3:$BA$14,MATCH(N253,【参考】数式用3!$AD$2:$BA$2,0)),"")</f>
        <v/>
      </c>
      <c r="U253" s="122"/>
      <c r="V253" s="113"/>
      <c r="W253" s="147"/>
      <c r="X253" s="990" t="str">
        <f>IFERROR(V253*VLOOKUP(AF253,【参考】数式用3!$AD$15:$BA$23,MATCH(N253,【参考】数式用3!$AD$2:$BA$2,0)),"")</f>
        <v/>
      </c>
      <c r="Y253" s="991"/>
      <c r="Z253" s="123"/>
      <c r="AA253" s="114"/>
      <c r="AB253" s="485" t="str">
        <f>IFERROR(AA253*VLOOKUP(AG253,【参考】数式用3!$AD$24:$BA$27,MATCH(N253,【参考】数式用3!$AD$2:$BA$2,0)),"")</f>
        <v/>
      </c>
      <c r="AC253" s="130"/>
      <c r="AD253" s="477" t="str">
        <f t="shared" si="15"/>
        <v/>
      </c>
      <c r="AE253" s="478" t="str">
        <f t="shared" si="16"/>
        <v/>
      </c>
      <c r="AF253" s="478" t="str">
        <f t="shared" si="17"/>
        <v/>
      </c>
      <c r="AG253" s="478" t="str">
        <f t="shared" si="18"/>
        <v/>
      </c>
    </row>
    <row r="254" spans="1:33" ht="24.95" customHeight="1">
      <c r="A254" s="480">
        <v>239</v>
      </c>
      <c r="B254" s="987" t="str">
        <f>IF(基本情報入力シート!C291="","",基本情報入力シート!C291)</f>
        <v/>
      </c>
      <c r="C254" s="988"/>
      <c r="D254" s="988"/>
      <c r="E254" s="988"/>
      <c r="F254" s="988"/>
      <c r="G254" s="988"/>
      <c r="H254" s="988"/>
      <c r="I254" s="989"/>
      <c r="J254" s="481" t="str">
        <f>IF(基本情報入力シート!M291="","",基本情報入力シート!M291)</f>
        <v/>
      </c>
      <c r="K254" s="482" t="str">
        <f>IF(基本情報入力シート!R291="","",基本情報入力シート!R291)</f>
        <v/>
      </c>
      <c r="L254" s="482" t="str">
        <f>IF(基本情報入力シート!W291="","",基本情報入力シート!W291)</f>
        <v/>
      </c>
      <c r="M254" s="483" t="str">
        <f>IF(基本情報入力シート!X291="","",基本情報入力シート!X291)</f>
        <v/>
      </c>
      <c r="N254" s="484" t="str">
        <f>IF(基本情報入力シート!Y291="","",基本情報入力シート!Y291)</f>
        <v/>
      </c>
      <c r="O254" s="118"/>
      <c r="P254" s="119"/>
      <c r="Q254" s="120"/>
      <c r="R254" s="121"/>
      <c r="S254" s="112"/>
      <c r="T254" s="476" t="str">
        <f>IFERROR(S254*VLOOKUP(AE254,【参考】数式用3!$AD$3:$BA$14,MATCH(N254,【参考】数式用3!$AD$2:$BA$2,0)),"")</f>
        <v/>
      </c>
      <c r="U254" s="122"/>
      <c r="V254" s="113"/>
      <c r="W254" s="147"/>
      <c r="X254" s="990" t="str">
        <f>IFERROR(V254*VLOOKUP(AF254,【参考】数式用3!$AD$15:$BA$23,MATCH(N254,【参考】数式用3!$AD$2:$BA$2,0)),"")</f>
        <v/>
      </c>
      <c r="Y254" s="991"/>
      <c r="Z254" s="123"/>
      <c r="AA254" s="114"/>
      <c r="AB254" s="485" t="str">
        <f>IFERROR(AA254*VLOOKUP(AG254,【参考】数式用3!$AD$24:$BA$27,MATCH(N254,【参考】数式用3!$AD$2:$BA$2,0)),"")</f>
        <v/>
      </c>
      <c r="AC254" s="130"/>
      <c r="AD254" s="477" t="str">
        <f t="shared" si="15"/>
        <v/>
      </c>
      <c r="AE254" s="478" t="str">
        <f t="shared" si="16"/>
        <v/>
      </c>
      <c r="AF254" s="478" t="str">
        <f t="shared" si="17"/>
        <v/>
      </c>
      <c r="AG254" s="478" t="str">
        <f t="shared" si="18"/>
        <v/>
      </c>
    </row>
    <row r="255" spans="1:33" ht="24.95" customHeight="1">
      <c r="A255" s="480">
        <v>240</v>
      </c>
      <c r="B255" s="987" t="str">
        <f>IF(基本情報入力シート!C292="","",基本情報入力シート!C292)</f>
        <v/>
      </c>
      <c r="C255" s="988"/>
      <c r="D255" s="988"/>
      <c r="E255" s="988"/>
      <c r="F255" s="988"/>
      <c r="G255" s="988"/>
      <c r="H255" s="988"/>
      <c r="I255" s="989"/>
      <c r="J255" s="481" t="str">
        <f>IF(基本情報入力シート!M292="","",基本情報入力シート!M292)</f>
        <v/>
      </c>
      <c r="K255" s="482" t="str">
        <f>IF(基本情報入力シート!R292="","",基本情報入力シート!R292)</f>
        <v/>
      </c>
      <c r="L255" s="482" t="str">
        <f>IF(基本情報入力シート!W292="","",基本情報入力シート!W292)</f>
        <v/>
      </c>
      <c r="M255" s="483" t="str">
        <f>IF(基本情報入力シート!X292="","",基本情報入力シート!X292)</f>
        <v/>
      </c>
      <c r="N255" s="484" t="str">
        <f>IF(基本情報入力シート!Y292="","",基本情報入力シート!Y292)</f>
        <v/>
      </c>
      <c r="O255" s="118"/>
      <c r="P255" s="119"/>
      <c r="Q255" s="120"/>
      <c r="R255" s="121"/>
      <c r="S255" s="112"/>
      <c r="T255" s="476" t="str">
        <f>IFERROR(S255*VLOOKUP(AE255,【参考】数式用3!$AD$3:$BA$14,MATCH(N255,【参考】数式用3!$AD$2:$BA$2,0)),"")</f>
        <v/>
      </c>
      <c r="U255" s="122"/>
      <c r="V255" s="113"/>
      <c r="W255" s="147"/>
      <c r="X255" s="990" t="str">
        <f>IFERROR(V255*VLOOKUP(AF255,【参考】数式用3!$AD$15:$BA$23,MATCH(N255,【参考】数式用3!$AD$2:$BA$2,0)),"")</f>
        <v/>
      </c>
      <c r="Y255" s="991"/>
      <c r="Z255" s="123"/>
      <c r="AA255" s="114"/>
      <c r="AB255" s="485" t="str">
        <f>IFERROR(AA255*VLOOKUP(AG255,【参考】数式用3!$AD$24:$BA$27,MATCH(N255,【参考】数式用3!$AD$2:$BA$2,0)),"")</f>
        <v/>
      </c>
      <c r="AC255" s="130"/>
      <c r="AD255" s="477" t="str">
        <f t="shared" si="15"/>
        <v/>
      </c>
      <c r="AE255" s="478" t="str">
        <f t="shared" si="16"/>
        <v/>
      </c>
      <c r="AF255" s="478" t="str">
        <f t="shared" si="17"/>
        <v/>
      </c>
      <c r="AG255" s="478" t="str">
        <f t="shared" si="18"/>
        <v/>
      </c>
    </row>
    <row r="256" spans="1:33" ht="24.95" customHeight="1">
      <c r="A256" s="480">
        <v>241</v>
      </c>
      <c r="B256" s="987" t="str">
        <f>IF(基本情報入力シート!C293="","",基本情報入力シート!C293)</f>
        <v/>
      </c>
      <c r="C256" s="988"/>
      <c r="D256" s="988"/>
      <c r="E256" s="988"/>
      <c r="F256" s="988"/>
      <c r="G256" s="988"/>
      <c r="H256" s="988"/>
      <c r="I256" s="989"/>
      <c r="J256" s="481" t="str">
        <f>IF(基本情報入力シート!M293="","",基本情報入力シート!M293)</f>
        <v/>
      </c>
      <c r="K256" s="482" t="str">
        <f>IF(基本情報入力シート!R293="","",基本情報入力シート!R293)</f>
        <v/>
      </c>
      <c r="L256" s="482" t="str">
        <f>IF(基本情報入力シート!W293="","",基本情報入力シート!W293)</f>
        <v/>
      </c>
      <c r="M256" s="483" t="str">
        <f>IF(基本情報入力シート!X293="","",基本情報入力シート!X293)</f>
        <v/>
      </c>
      <c r="N256" s="484" t="str">
        <f>IF(基本情報入力シート!Y293="","",基本情報入力シート!Y293)</f>
        <v/>
      </c>
      <c r="O256" s="118"/>
      <c r="P256" s="119"/>
      <c r="Q256" s="120"/>
      <c r="R256" s="121"/>
      <c r="S256" s="112"/>
      <c r="T256" s="476" t="str">
        <f>IFERROR(S256*VLOOKUP(AE256,【参考】数式用3!$AD$3:$BA$14,MATCH(N256,【参考】数式用3!$AD$2:$BA$2,0)),"")</f>
        <v/>
      </c>
      <c r="U256" s="122"/>
      <c r="V256" s="113"/>
      <c r="W256" s="147"/>
      <c r="X256" s="990" t="str">
        <f>IFERROR(V256*VLOOKUP(AF256,【参考】数式用3!$AD$15:$BA$23,MATCH(N256,【参考】数式用3!$AD$2:$BA$2,0)),"")</f>
        <v/>
      </c>
      <c r="Y256" s="991"/>
      <c r="Z256" s="123"/>
      <c r="AA256" s="114"/>
      <c r="AB256" s="485" t="str">
        <f>IFERROR(AA256*VLOOKUP(AG256,【参考】数式用3!$AD$24:$BA$27,MATCH(N256,【参考】数式用3!$AD$2:$BA$2,0)),"")</f>
        <v/>
      </c>
      <c r="AC256" s="130"/>
      <c r="AD256" s="477" t="str">
        <f t="shared" si="15"/>
        <v/>
      </c>
      <c r="AE256" s="478" t="str">
        <f t="shared" si="16"/>
        <v/>
      </c>
      <c r="AF256" s="478" t="str">
        <f t="shared" si="17"/>
        <v/>
      </c>
      <c r="AG256" s="478" t="str">
        <f t="shared" si="18"/>
        <v/>
      </c>
    </row>
    <row r="257" spans="1:33" ht="24.95" customHeight="1">
      <c r="A257" s="480">
        <v>242</v>
      </c>
      <c r="B257" s="987" t="str">
        <f>IF(基本情報入力シート!C294="","",基本情報入力シート!C294)</f>
        <v/>
      </c>
      <c r="C257" s="988"/>
      <c r="D257" s="988"/>
      <c r="E257" s="988"/>
      <c r="F257" s="988"/>
      <c r="G257" s="988"/>
      <c r="H257" s="988"/>
      <c r="I257" s="989"/>
      <c r="J257" s="481" t="str">
        <f>IF(基本情報入力シート!M294="","",基本情報入力シート!M294)</f>
        <v/>
      </c>
      <c r="K257" s="482" t="str">
        <f>IF(基本情報入力シート!R294="","",基本情報入力シート!R294)</f>
        <v/>
      </c>
      <c r="L257" s="482" t="str">
        <f>IF(基本情報入力シート!W294="","",基本情報入力シート!W294)</f>
        <v/>
      </c>
      <c r="M257" s="483" t="str">
        <f>IF(基本情報入力シート!X294="","",基本情報入力シート!X294)</f>
        <v/>
      </c>
      <c r="N257" s="484" t="str">
        <f>IF(基本情報入力シート!Y294="","",基本情報入力シート!Y294)</f>
        <v/>
      </c>
      <c r="O257" s="118"/>
      <c r="P257" s="119"/>
      <c r="Q257" s="120"/>
      <c r="R257" s="121"/>
      <c r="S257" s="112"/>
      <c r="T257" s="476" t="str">
        <f>IFERROR(S257*VLOOKUP(AE257,【参考】数式用3!$AD$3:$BA$14,MATCH(N257,【参考】数式用3!$AD$2:$BA$2,0)),"")</f>
        <v/>
      </c>
      <c r="U257" s="122"/>
      <c r="V257" s="113"/>
      <c r="W257" s="147"/>
      <c r="X257" s="990" t="str">
        <f>IFERROR(V257*VLOOKUP(AF257,【参考】数式用3!$AD$15:$BA$23,MATCH(N257,【参考】数式用3!$AD$2:$BA$2,0)),"")</f>
        <v/>
      </c>
      <c r="Y257" s="991"/>
      <c r="Z257" s="123"/>
      <c r="AA257" s="114"/>
      <c r="AB257" s="485" t="str">
        <f>IFERROR(AA257*VLOOKUP(AG257,【参考】数式用3!$AD$24:$BA$27,MATCH(N257,【参考】数式用3!$AD$2:$BA$2,0)),"")</f>
        <v/>
      </c>
      <c r="AC257" s="130"/>
      <c r="AD257" s="477" t="str">
        <f t="shared" si="15"/>
        <v/>
      </c>
      <c r="AE257" s="478" t="str">
        <f t="shared" si="16"/>
        <v/>
      </c>
      <c r="AF257" s="478" t="str">
        <f t="shared" si="17"/>
        <v/>
      </c>
      <c r="AG257" s="478" t="str">
        <f t="shared" si="18"/>
        <v/>
      </c>
    </row>
    <row r="258" spans="1:33" ht="24.95" customHeight="1">
      <c r="A258" s="480">
        <v>243</v>
      </c>
      <c r="B258" s="987" t="str">
        <f>IF(基本情報入力シート!C295="","",基本情報入力シート!C295)</f>
        <v/>
      </c>
      <c r="C258" s="988"/>
      <c r="D258" s="988"/>
      <c r="E258" s="988"/>
      <c r="F258" s="988"/>
      <c r="G258" s="988"/>
      <c r="H258" s="988"/>
      <c r="I258" s="989"/>
      <c r="J258" s="481" t="str">
        <f>IF(基本情報入力シート!M295="","",基本情報入力シート!M295)</f>
        <v/>
      </c>
      <c r="K258" s="482" t="str">
        <f>IF(基本情報入力シート!R295="","",基本情報入力シート!R295)</f>
        <v/>
      </c>
      <c r="L258" s="482" t="str">
        <f>IF(基本情報入力シート!W295="","",基本情報入力シート!W295)</f>
        <v/>
      </c>
      <c r="M258" s="483" t="str">
        <f>IF(基本情報入力シート!X295="","",基本情報入力シート!X295)</f>
        <v/>
      </c>
      <c r="N258" s="484" t="str">
        <f>IF(基本情報入力シート!Y295="","",基本情報入力シート!Y295)</f>
        <v/>
      </c>
      <c r="O258" s="118"/>
      <c r="P258" s="119"/>
      <c r="Q258" s="120"/>
      <c r="R258" s="121"/>
      <c r="S258" s="112"/>
      <c r="T258" s="476" t="str">
        <f>IFERROR(S258*VLOOKUP(AE258,【参考】数式用3!$AD$3:$BA$14,MATCH(N258,【参考】数式用3!$AD$2:$BA$2,0)),"")</f>
        <v/>
      </c>
      <c r="U258" s="122"/>
      <c r="V258" s="113"/>
      <c r="W258" s="147"/>
      <c r="X258" s="990" t="str">
        <f>IFERROR(V258*VLOOKUP(AF258,【参考】数式用3!$AD$15:$BA$23,MATCH(N258,【参考】数式用3!$AD$2:$BA$2,0)),"")</f>
        <v/>
      </c>
      <c r="Y258" s="991"/>
      <c r="Z258" s="123"/>
      <c r="AA258" s="114"/>
      <c r="AB258" s="485" t="str">
        <f>IFERROR(AA258*VLOOKUP(AG258,【参考】数式用3!$AD$24:$BA$27,MATCH(N258,【参考】数式用3!$AD$2:$BA$2,0)),"")</f>
        <v/>
      </c>
      <c r="AC258" s="130"/>
      <c r="AD258" s="477" t="str">
        <f t="shared" si="15"/>
        <v/>
      </c>
      <c r="AE258" s="478" t="str">
        <f t="shared" si="16"/>
        <v/>
      </c>
      <c r="AF258" s="478" t="str">
        <f t="shared" si="17"/>
        <v/>
      </c>
      <c r="AG258" s="478" t="str">
        <f t="shared" si="18"/>
        <v/>
      </c>
    </row>
    <row r="259" spans="1:33" ht="24.95" customHeight="1">
      <c r="A259" s="480">
        <v>244</v>
      </c>
      <c r="B259" s="987" t="str">
        <f>IF(基本情報入力シート!C296="","",基本情報入力シート!C296)</f>
        <v/>
      </c>
      <c r="C259" s="988"/>
      <c r="D259" s="988"/>
      <c r="E259" s="988"/>
      <c r="F259" s="988"/>
      <c r="G259" s="988"/>
      <c r="H259" s="988"/>
      <c r="I259" s="989"/>
      <c r="J259" s="481" t="str">
        <f>IF(基本情報入力シート!M296="","",基本情報入力シート!M296)</f>
        <v/>
      </c>
      <c r="K259" s="482" t="str">
        <f>IF(基本情報入力シート!R296="","",基本情報入力シート!R296)</f>
        <v/>
      </c>
      <c r="L259" s="482" t="str">
        <f>IF(基本情報入力シート!W296="","",基本情報入力シート!W296)</f>
        <v/>
      </c>
      <c r="M259" s="483" t="str">
        <f>IF(基本情報入力シート!X296="","",基本情報入力シート!X296)</f>
        <v/>
      </c>
      <c r="N259" s="484" t="str">
        <f>IF(基本情報入力シート!Y296="","",基本情報入力シート!Y296)</f>
        <v/>
      </c>
      <c r="O259" s="118"/>
      <c r="P259" s="119"/>
      <c r="Q259" s="120"/>
      <c r="R259" s="121"/>
      <c r="S259" s="112"/>
      <c r="T259" s="476" t="str">
        <f>IFERROR(S259*VLOOKUP(AE259,【参考】数式用3!$AD$3:$BA$14,MATCH(N259,【参考】数式用3!$AD$2:$BA$2,0)),"")</f>
        <v/>
      </c>
      <c r="U259" s="122"/>
      <c r="V259" s="113"/>
      <c r="W259" s="147"/>
      <c r="X259" s="990" t="str">
        <f>IFERROR(V259*VLOOKUP(AF259,【参考】数式用3!$AD$15:$BA$23,MATCH(N259,【参考】数式用3!$AD$2:$BA$2,0)),"")</f>
        <v/>
      </c>
      <c r="Y259" s="991"/>
      <c r="Z259" s="123"/>
      <c r="AA259" s="114"/>
      <c r="AB259" s="485" t="str">
        <f>IFERROR(AA259*VLOOKUP(AG259,【参考】数式用3!$AD$24:$BA$27,MATCH(N259,【参考】数式用3!$AD$2:$BA$2,0)),"")</f>
        <v/>
      </c>
      <c r="AC259" s="130"/>
      <c r="AD259" s="477" t="str">
        <f t="shared" si="15"/>
        <v/>
      </c>
      <c r="AE259" s="478" t="str">
        <f t="shared" si="16"/>
        <v/>
      </c>
      <c r="AF259" s="478" t="str">
        <f t="shared" si="17"/>
        <v/>
      </c>
      <c r="AG259" s="478" t="str">
        <f t="shared" si="18"/>
        <v/>
      </c>
    </row>
    <row r="260" spans="1:33" ht="24.95" customHeight="1">
      <c r="A260" s="480">
        <v>245</v>
      </c>
      <c r="B260" s="987" t="str">
        <f>IF(基本情報入力シート!C297="","",基本情報入力シート!C297)</f>
        <v/>
      </c>
      <c r="C260" s="988"/>
      <c r="D260" s="988"/>
      <c r="E260" s="988"/>
      <c r="F260" s="988"/>
      <c r="G260" s="988"/>
      <c r="H260" s="988"/>
      <c r="I260" s="989"/>
      <c r="J260" s="481" t="str">
        <f>IF(基本情報入力シート!M297="","",基本情報入力シート!M297)</f>
        <v/>
      </c>
      <c r="K260" s="482" t="str">
        <f>IF(基本情報入力シート!R297="","",基本情報入力シート!R297)</f>
        <v/>
      </c>
      <c r="L260" s="482" t="str">
        <f>IF(基本情報入力シート!W297="","",基本情報入力シート!W297)</f>
        <v/>
      </c>
      <c r="M260" s="483" t="str">
        <f>IF(基本情報入力シート!X297="","",基本情報入力シート!X297)</f>
        <v/>
      </c>
      <c r="N260" s="484" t="str">
        <f>IF(基本情報入力シート!Y297="","",基本情報入力シート!Y297)</f>
        <v/>
      </c>
      <c r="O260" s="118"/>
      <c r="P260" s="119"/>
      <c r="Q260" s="120"/>
      <c r="R260" s="121"/>
      <c r="S260" s="112"/>
      <c r="T260" s="476" t="str">
        <f>IFERROR(S260*VLOOKUP(AE260,【参考】数式用3!$AD$3:$BA$14,MATCH(N260,【参考】数式用3!$AD$2:$BA$2,0)),"")</f>
        <v/>
      </c>
      <c r="U260" s="122"/>
      <c r="V260" s="113"/>
      <c r="W260" s="147"/>
      <c r="X260" s="990" t="str">
        <f>IFERROR(V260*VLOOKUP(AF260,【参考】数式用3!$AD$15:$BA$23,MATCH(N260,【参考】数式用3!$AD$2:$BA$2,0)),"")</f>
        <v/>
      </c>
      <c r="Y260" s="991"/>
      <c r="Z260" s="123"/>
      <c r="AA260" s="114"/>
      <c r="AB260" s="485" t="str">
        <f>IFERROR(AA260*VLOOKUP(AG260,【参考】数式用3!$AD$24:$BA$27,MATCH(N260,【参考】数式用3!$AD$2:$BA$2,0)),"")</f>
        <v/>
      </c>
      <c r="AC260" s="130"/>
      <c r="AD260" s="477" t="str">
        <f t="shared" si="15"/>
        <v/>
      </c>
      <c r="AE260" s="478" t="str">
        <f t="shared" si="16"/>
        <v/>
      </c>
      <c r="AF260" s="478" t="str">
        <f t="shared" si="17"/>
        <v/>
      </c>
      <c r="AG260" s="478" t="str">
        <f t="shared" si="18"/>
        <v/>
      </c>
    </row>
    <row r="261" spans="1:33" ht="24.95" customHeight="1">
      <c r="A261" s="480">
        <v>246</v>
      </c>
      <c r="B261" s="987" t="str">
        <f>IF(基本情報入力シート!C298="","",基本情報入力シート!C298)</f>
        <v/>
      </c>
      <c r="C261" s="988"/>
      <c r="D261" s="988"/>
      <c r="E261" s="988"/>
      <c r="F261" s="988"/>
      <c r="G261" s="988"/>
      <c r="H261" s="988"/>
      <c r="I261" s="989"/>
      <c r="J261" s="481" t="str">
        <f>IF(基本情報入力シート!M298="","",基本情報入力シート!M298)</f>
        <v/>
      </c>
      <c r="K261" s="482" t="str">
        <f>IF(基本情報入力シート!R298="","",基本情報入力シート!R298)</f>
        <v/>
      </c>
      <c r="L261" s="482" t="str">
        <f>IF(基本情報入力シート!W298="","",基本情報入力シート!W298)</f>
        <v/>
      </c>
      <c r="M261" s="483" t="str">
        <f>IF(基本情報入力シート!X298="","",基本情報入力シート!X298)</f>
        <v/>
      </c>
      <c r="N261" s="484" t="str">
        <f>IF(基本情報入力シート!Y298="","",基本情報入力シート!Y298)</f>
        <v/>
      </c>
      <c r="O261" s="118"/>
      <c r="P261" s="119"/>
      <c r="Q261" s="120"/>
      <c r="R261" s="121"/>
      <c r="S261" s="112"/>
      <c r="T261" s="476" t="str">
        <f>IFERROR(S261*VLOOKUP(AE261,【参考】数式用3!$AD$3:$BA$14,MATCH(N261,【参考】数式用3!$AD$2:$BA$2,0)),"")</f>
        <v/>
      </c>
      <c r="U261" s="122"/>
      <c r="V261" s="113"/>
      <c r="W261" s="147"/>
      <c r="X261" s="990" t="str">
        <f>IFERROR(V261*VLOOKUP(AF261,【参考】数式用3!$AD$15:$BA$23,MATCH(N261,【参考】数式用3!$AD$2:$BA$2,0)),"")</f>
        <v/>
      </c>
      <c r="Y261" s="991"/>
      <c r="Z261" s="123"/>
      <c r="AA261" s="114"/>
      <c r="AB261" s="485" t="str">
        <f>IFERROR(AA261*VLOOKUP(AG261,【参考】数式用3!$AD$24:$BA$27,MATCH(N261,【参考】数式用3!$AD$2:$BA$2,0)),"")</f>
        <v/>
      </c>
      <c r="AC261" s="130"/>
      <c r="AD261" s="477" t="str">
        <f t="shared" si="15"/>
        <v/>
      </c>
      <c r="AE261" s="478" t="str">
        <f t="shared" si="16"/>
        <v/>
      </c>
      <c r="AF261" s="478" t="str">
        <f t="shared" si="17"/>
        <v/>
      </c>
      <c r="AG261" s="478" t="str">
        <f t="shared" si="18"/>
        <v/>
      </c>
    </row>
    <row r="262" spans="1:33" ht="24.95" customHeight="1">
      <c r="A262" s="480">
        <v>247</v>
      </c>
      <c r="B262" s="987" t="str">
        <f>IF(基本情報入力シート!C299="","",基本情報入力シート!C299)</f>
        <v/>
      </c>
      <c r="C262" s="988"/>
      <c r="D262" s="988"/>
      <c r="E262" s="988"/>
      <c r="F262" s="988"/>
      <c r="G262" s="988"/>
      <c r="H262" s="988"/>
      <c r="I262" s="989"/>
      <c r="J262" s="481" t="str">
        <f>IF(基本情報入力シート!M299="","",基本情報入力シート!M299)</f>
        <v/>
      </c>
      <c r="K262" s="482" t="str">
        <f>IF(基本情報入力シート!R299="","",基本情報入力シート!R299)</f>
        <v/>
      </c>
      <c r="L262" s="482" t="str">
        <f>IF(基本情報入力シート!W299="","",基本情報入力シート!W299)</f>
        <v/>
      </c>
      <c r="M262" s="483" t="str">
        <f>IF(基本情報入力シート!X299="","",基本情報入力シート!X299)</f>
        <v/>
      </c>
      <c r="N262" s="484" t="str">
        <f>IF(基本情報入力シート!Y299="","",基本情報入力シート!Y299)</f>
        <v/>
      </c>
      <c r="O262" s="118"/>
      <c r="P262" s="119"/>
      <c r="Q262" s="120"/>
      <c r="R262" s="121"/>
      <c r="S262" s="112"/>
      <c r="T262" s="476" t="str">
        <f>IFERROR(S262*VLOOKUP(AE262,【参考】数式用3!$AD$3:$BA$14,MATCH(N262,【参考】数式用3!$AD$2:$BA$2,0)),"")</f>
        <v/>
      </c>
      <c r="U262" s="122"/>
      <c r="V262" s="113"/>
      <c r="W262" s="147"/>
      <c r="X262" s="990" t="str">
        <f>IFERROR(V262*VLOOKUP(AF262,【参考】数式用3!$AD$15:$BA$23,MATCH(N262,【参考】数式用3!$AD$2:$BA$2,0)),"")</f>
        <v/>
      </c>
      <c r="Y262" s="991"/>
      <c r="Z262" s="123"/>
      <c r="AA262" s="114"/>
      <c r="AB262" s="485" t="str">
        <f>IFERROR(AA262*VLOOKUP(AG262,【参考】数式用3!$AD$24:$BA$27,MATCH(N262,【参考】数式用3!$AD$2:$BA$2,0)),"")</f>
        <v/>
      </c>
      <c r="AC262" s="130"/>
      <c r="AD262" s="477" t="str">
        <f t="shared" si="15"/>
        <v/>
      </c>
      <c r="AE262" s="478" t="str">
        <f t="shared" si="16"/>
        <v/>
      </c>
      <c r="AF262" s="478" t="str">
        <f t="shared" si="17"/>
        <v/>
      </c>
      <c r="AG262" s="478" t="str">
        <f t="shared" si="18"/>
        <v/>
      </c>
    </row>
    <row r="263" spans="1:33" ht="24.95" customHeight="1">
      <c r="A263" s="480">
        <v>248</v>
      </c>
      <c r="B263" s="987" t="str">
        <f>IF(基本情報入力シート!C300="","",基本情報入力シート!C300)</f>
        <v/>
      </c>
      <c r="C263" s="988"/>
      <c r="D263" s="988"/>
      <c r="E263" s="988"/>
      <c r="F263" s="988"/>
      <c r="G263" s="988"/>
      <c r="H263" s="988"/>
      <c r="I263" s="989"/>
      <c r="J263" s="481" t="str">
        <f>IF(基本情報入力シート!M300="","",基本情報入力シート!M300)</f>
        <v/>
      </c>
      <c r="K263" s="482" t="str">
        <f>IF(基本情報入力シート!R300="","",基本情報入力シート!R300)</f>
        <v/>
      </c>
      <c r="L263" s="482" t="str">
        <f>IF(基本情報入力シート!W300="","",基本情報入力シート!W300)</f>
        <v/>
      </c>
      <c r="M263" s="483" t="str">
        <f>IF(基本情報入力シート!X300="","",基本情報入力シート!X300)</f>
        <v/>
      </c>
      <c r="N263" s="484" t="str">
        <f>IF(基本情報入力シート!Y300="","",基本情報入力シート!Y300)</f>
        <v/>
      </c>
      <c r="O263" s="118"/>
      <c r="P263" s="119"/>
      <c r="Q263" s="120"/>
      <c r="R263" s="121"/>
      <c r="S263" s="112"/>
      <c r="T263" s="476" t="str">
        <f>IFERROR(S263*VLOOKUP(AE263,【参考】数式用3!$AD$3:$BA$14,MATCH(N263,【参考】数式用3!$AD$2:$BA$2,0)),"")</f>
        <v/>
      </c>
      <c r="U263" s="122"/>
      <c r="V263" s="113"/>
      <c r="W263" s="147"/>
      <c r="X263" s="990" t="str">
        <f>IFERROR(V263*VLOOKUP(AF263,【参考】数式用3!$AD$15:$BA$23,MATCH(N263,【参考】数式用3!$AD$2:$BA$2,0)),"")</f>
        <v/>
      </c>
      <c r="Y263" s="991"/>
      <c r="Z263" s="123"/>
      <c r="AA263" s="114"/>
      <c r="AB263" s="485" t="str">
        <f>IFERROR(AA263*VLOOKUP(AG263,【参考】数式用3!$AD$24:$BA$27,MATCH(N263,【参考】数式用3!$AD$2:$BA$2,0)),"")</f>
        <v/>
      </c>
      <c r="AC263" s="130"/>
      <c r="AD263" s="477" t="str">
        <f t="shared" si="15"/>
        <v/>
      </c>
      <c r="AE263" s="478" t="str">
        <f t="shared" si="16"/>
        <v/>
      </c>
      <c r="AF263" s="478" t="str">
        <f t="shared" si="17"/>
        <v/>
      </c>
      <c r="AG263" s="478" t="str">
        <f t="shared" si="18"/>
        <v/>
      </c>
    </row>
    <row r="264" spans="1:33" ht="24.95" customHeight="1">
      <c r="A264" s="480">
        <v>249</v>
      </c>
      <c r="B264" s="987" t="str">
        <f>IF(基本情報入力シート!C301="","",基本情報入力シート!C301)</f>
        <v/>
      </c>
      <c r="C264" s="988"/>
      <c r="D264" s="988"/>
      <c r="E264" s="988"/>
      <c r="F264" s="988"/>
      <c r="G264" s="988"/>
      <c r="H264" s="988"/>
      <c r="I264" s="989"/>
      <c r="J264" s="481" t="str">
        <f>IF(基本情報入力シート!M301="","",基本情報入力シート!M301)</f>
        <v/>
      </c>
      <c r="K264" s="482" t="str">
        <f>IF(基本情報入力シート!R301="","",基本情報入力シート!R301)</f>
        <v/>
      </c>
      <c r="L264" s="482" t="str">
        <f>IF(基本情報入力シート!W301="","",基本情報入力シート!W301)</f>
        <v/>
      </c>
      <c r="M264" s="483" t="str">
        <f>IF(基本情報入力シート!X301="","",基本情報入力シート!X301)</f>
        <v/>
      </c>
      <c r="N264" s="484" t="str">
        <f>IF(基本情報入力シート!Y301="","",基本情報入力シート!Y301)</f>
        <v/>
      </c>
      <c r="O264" s="118"/>
      <c r="P264" s="119"/>
      <c r="Q264" s="120"/>
      <c r="R264" s="121"/>
      <c r="S264" s="112"/>
      <c r="T264" s="476" t="str">
        <f>IFERROR(S264*VLOOKUP(AE264,【参考】数式用3!$AD$3:$BA$14,MATCH(N264,【参考】数式用3!$AD$2:$BA$2,0)),"")</f>
        <v/>
      </c>
      <c r="U264" s="122"/>
      <c r="V264" s="113"/>
      <c r="W264" s="147"/>
      <c r="X264" s="990" t="str">
        <f>IFERROR(V264*VLOOKUP(AF264,【参考】数式用3!$AD$15:$BA$23,MATCH(N264,【参考】数式用3!$AD$2:$BA$2,0)),"")</f>
        <v/>
      </c>
      <c r="Y264" s="991"/>
      <c r="Z264" s="123"/>
      <c r="AA264" s="114"/>
      <c r="AB264" s="485" t="str">
        <f>IFERROR(AA264*VLOOKUP(AG264,【参考】数式用3!$AD$24:$BA$27,MATCH(N264,【参考】数式用3!$AD$2:$BA$2,0)),"")</f>
        <v/>
      </c>
      <c r="AC264" s="130"/>
      <c r="AD264" s="477" t="str">
        <f t="shared" si="15"/>
        <v/>
      </c>
      <c r="AE264" s="478" t="str">
        <f t="shared" si="16"/>
        <v/>
      </c>
      <c r="AF264" s="478" t="str">
        <f t="shared" si="17"/>
        <v/>
      </c>
      <c r="AG264" s="478" t="str">
        <f t="shared" si="18"/>
        <v/>
      </c>
    </row>
    <row r="265" spans="1:33" ht="24.95" customHeight="1">
      <c r="A265" s="480">
        <v>250</v>
      </c>
      <c r="B265" s="987" t="str">
        <f>IF(基本情報入力シート!C302="","",基本情報入力シート!C302)</f>
        <v/>
      </c>
      <c r="C265" s="988"/>
      <c r="D265" s="988"/>
      <c r="E265" s="988"/>
      <c r="F265" s="988"/>
      <c r="G265" s="988"/>
      <c r="H265" s="988"/>
      <c r="I265" s="989"/>
      <c r="J265" s="481" t="str">
        <f>IF(基本情報入力シート!M302="","",基本情報入力シート!M302)</f>
        <v/>
      </c>
      <c r="K265" s="482" t="str">
        <f>IF(基本情報入力シート!R302="","",基本情報入力シート!R302)</f>
        <v/>
      </c>
      <c r="L265" s="482" t="str">
        <f>IF(基本情報入力シート!W302="","",基本情報入力シート!W302)</f>
        <v/>
      </c>
      <c r="M265" s="483" t="str">
        <f>IF(基本情報入力シート!X302="","",基本情報入力シート!X302)</f>
        <v/>
      </c>
      <c r="N265" s="484" t="str">
        <f>IF(基本情報入力シート!Y302="","",基本情報入力シート!Y302)</f>
        <v/>
      </c>
      <c r="O265" s="118"/>
      <c r="P265" s="119"/>
      <c r="Q265" s="120"/>
      <c r="R265" s="121"/>
      <c r="S265" s="112"/>
      <c r="T265" s="476" t="str">
        <f>IFERROR(S265*VLOOKUP(AE265,【参考】数式用3!$AD$3:$BA$14,MATCH(N265,【参考】数式用3!$AD$2:$BA$2,0)),"")</f>
        <v/>
      </c>
      <c r="U265" s="122"/>
      <c r="V265" s="113"/>
      <c r="W265" s="147"/>
      <c r="X265" s="990" t="str">
        <f>IFERROR(V265*VLOOKUP(AF265,【参考】数式用3!$AD$15:$BA$23,MATCH(N265,【参考】数式用3!$AD$2:$BA$2,0)),"")</f>
        <v/>
      </c>
      <c r="Y265" s="991"/>
      <c r="Z265" s="123"/>
      <c r="AA265" s="114"/>
      <c r="AB265" s="485" t="str">
        <f>IFERROR(AA265*VLOOKUP(AG265,【参考】数式用3!$AD$24:$BA$27,MATCH(N265,【参考】数式用3!$AD$2:$BA$2,0)),"")</f>
        <v/>
      </c>
      <c r="AC265" s="130"/>
      <c r="AD265" s="477" t="str">
        <f t="shared" si="15"/>
        <v/>
      </c>
      <c r="AE265" s="478" t="str">
        <f t="shared" si="16"/>
        <v/>
      </c>
      <c r="AF265" s="478" t="str">
        <f t="shared" si="17"/>
        <v/>
      </c>
      <c r="AG265" s="478" t="str">
        <f t="shared" si="18"/>
        <v/>
      </c>
    </row>
    <row r="266" spans="1:33" ht="24.95" customHeight="1">
      <c r="A266" s="480">
        <v>251</v>
      </c>
      <c r="B266" s="987" t="str">
        <f>IF(基本情報入力シート!C303="","",基本情報入力シート!C303)</f>
        <v/>
      </c>
      <c r="C266" s="988"/>
      <c r="D266" s="988"/>
      <c r="E266" s="988"/>
      <c r="F266" s="988"/>
      <c r="G266" s="988"/>
      <c r="H266" s="988"/>
      <c r="I266" s="989"/>
      <c r="J266" s="481" t="str">
        <f>IF(基本情報入力シート!M303="","",基本情報入力シート!M303)</f>
        <v/>
      </c>
      <c r="K266" s="482" t="str">
        <f>IF(基本情報入力シート!R303="","",基本情報入力シート!R303)</f>
        <v/>
      </c>
      <c r="L266" s="482" t="str">
        <f>IF(基本情報入力シート!W303="","",基本情報入力シート!W303)</f>
        <v/>
      </c>
      <c r="M266" s="483" t="str">
        <f>IF(基本情報入力シート!X303="","",基本情報入力シート!X303)</f>
        <v/>
      </c>
      <c r="N266" s="484" t="str">
        <f>IF(基本情報入力シート!Y303="","",基本情報入力シート!Y303)</f>
        <v/>
      </c>
      <c r="O266" s="118"/>
      <c r="P266" s="119"/>
      <c r="Q266" s="120"/>
      <c r="R266" s="121"/>
      <c r="S266" s="112"/>
      <c r="T266" s="476" t="str">
        <f>IFERROR(S266*VLOOKUP(AE266,【参考】数式用3!$AD$3:$BA$14,MATCH(N266,【参考】数式用3!$AD$2:$BA$2,0)),"")</f>
        <v/>
      </c>
      <c r="U266" s="122"/>
      <c r="V266" s="113"/>
      <c r="W266" s="147"/>
      <c r="X266" s="990" t="str">
        <f>IFERROR(V266*VLOOKUP(AF266,【参考】数式用3!$AD$15:$BA$23,MATCH(N266,【参考】数式用3!$AD$2:$BA$2,0)),"")</f>
        <v/>
      </c>
      <c r="Y266" s="991"/>
      <c r="Z266" s="123"/>
      <c r="AA266" s="114"/>
      <c r="AB266" s="485" t="str">
        <f>IFERROR(AA266*VLOOKUP(AG266,【参考】数式用3!$AD$24:$BA$27,MATCH(N266,【参考】数式用3!$AD$2:$BA$2,0)),"")</f>
        <v/>
      </c>
      <c r="AC266" s="130"/>
      <c r="AD266" s="477" t="str">
        <f t="shared" si="15"/>
        <v/>
      </c>
      <c r="AE266" s="478" t="str">
        <f t="shared" si="16"/>
        <v/>
      </c>
      <c r="AF266" s="478" t="str">
        <f t="shared" si="17"/>
        <v/>
      </c>
      <c r="AG266" s="478" t="str">
        <f t="shared" si="18"/>
        <v/>
      </c>
    </row>
    <row r="267" spans="1:33" ht="24.95" customHeight="1">
      <c r="A267" s="480">
        <v>252</v>
      </c>
      <c r="B267" s="987" t="str">
        <f>IF(基本情報入力シート!C304="","",基本情報入力シート!C304)</f>
        <v/>
      </c>
      <c r="C267" s="988"/>
      <c r="D267" s="988"/>
      <c r="E267" s="988"/>
      <c r="F267" s="988"/>
      <c r="G267" s="988"/>
      <c r="H267" s="988"/>
      <c r="I267" s="989"/>
      <c r="J267" s="481" t="str">
        <f>IF(基本情報入力シート!M304="","",基本情報入力シート!M304)</f>
        <v/>
      </c>
      <c r="K267" s="482" t="str">
        <f>IF(基本情報入力シート!R304="","",基本情報入力シート!R304)</f>
        <v/>
      </c>
      <c r="L267" s="482" t="str">
        <f>IF(基本情報入力シート!W304="","",基本情報入力シート!W304)</f>
        <v/>
      </c>
      <c r="M267" s="483" t="str">
        <f>IF(基本情報入力シート!X304="","",基本情報入力シート!X304)</f>
        <v/>
      </c>
      <c r="N267" s="484" t="str">
        <f>IF(基本情報入力シート!Y304="","",基本情報入力シート!Y304)</f>
        <v/>
      </c>
      <c r="O267" s="118"/>
      <c r="P267" s="119"/>
      <c r="Q267" s="120"/>
      <c r="R267" s="121"/>
      <c r="S267" s="112"/>
      <c r="T267" s="476" t="str">
        <f>IFERROR(S267*VLOOKUP(AE267,【参考】数式用3!$AD$3:$BA$14,MATCH(N267,【参考】数式用3!$AD$2:$BA$2,0)),"")</f>
        <v/>
      </c>
      <c r="U267" s="122"/>
      <c r="V267" s="113"/>
      <c r="W267" s="147"/>
      <c r="X267" s="990" t="str">
        <f>IFERROR(V267*VLOOKUP(AF267,【参考】数式用3!$AD$15:$BA$23,MATCH(N267,【参考】数式用3!$AD$2:$BA$2,0)),"")</f>
        <v/>
      </c>
      <c r="Y267" s="991"/>
      <c r="Z267" s="123"/>
      <c r="AA267" s="114"/>
      <c r="AB267" s="485" t="str">
        <f>IFERROR(AA267*VLOOKUP(AG267,【参考】数式用3!$AD$24:$BA$27,MATCH(N267,【参考】数式用3!$AD$2:$BA$2,0)),"")</f>
        <v/>
      </c>
      <c r="AC267" s="130"/>
      <c r="AD267" s="477" t="str">
        <f t="shared" si="15"/>
        <v/>
      </c>
      <c r="AE267" s="478" t="str">
        <f t="shared" si="16"/>
        <v/>
      </c>
      <c r="AF267" s="478" t="str">
        <f t="shared" si="17"/>
        <v/>
      </c>
      <c r="AG267" s="478" t="str">
        <f t="shared" si="18"/>
        <v/>
      </c>
    </row>
    <row r="268" spans="1:33" ht="24.95" customHeight="1">
      <c r="A268" s="480">
        <v>253</v>
      </c>
      <c r="B268" s="987" t="str">
        <f>IF(基本情報入力シート!C305="","",基本情報入力シート!C305)</f>
        <v/>
      </c>
      <c r="C268" s="988"/>
      <c r="D268" s="988"/>
      <c r="E268" s="988"/>
      <c r="F268" s="988"/>
      <c r="G268" s="988"/>
      <c r="H268" s="988"/>
      <c r="I268" s="989"/>
      <c r="J268" s="481" t="str">
        <f>IF(基本情報入力シート!M305="","",基本情報入力シート!M305)</f>
        <v/>
      </c>
      <c r="K268" s="482" t="str">
        <f>IF(基本情報入力シート!R305="","",基本情報入力シート!R305)</f>
        <v/>
      </c>
      <c r="L268" s="482" t="str">
        <f>IF(基本情報入力シート!W305="","",基本情報入力シート!W305)</f>
        <v/>
      </c>
      <c r="M268" s="483" t="str">
        <f>IF(基本情報入力シート!X305="","",基本情報入力シート!X305)</f>
        <v/>
      </c>
      <c r="N268" s="484" t="str">
        <f>IF(基本情報入力シート!Y305="","",基本情報入力シート!Y305)</f>
        <v/>
      </c>
      <c r="O268" s="118"/>
      <c r="P268" s="119"/>
      <c r="Q268" s="120"/>
      <c r="R268" s="121"/>
      <c r="S268" s="112"/>
      <c r="T268" s="476" t="str">
        <f>IFERROR(S268*VLOOKUP(AE268,【参考】数式用3!$AD$3:$BA$14,MATCH(N268,【参考】数式用3!$AD$2:$BA$2,0)),"")</f>
        <v/>
      </c>
      <c r="U268" s="122"/>
      <c r="V268" s="113"/>
      <c r="W268" s="147"/>
      <c r="X268" s="990" t="str">
        <f>IFERROR(V268*VLOOKUP(AF268,【参考】数式用3!$AD$15:$BA$23,MATCH(N268,【参考】数式用3!$AD$2:$BA$2,0)),"")</f>
        <v/>
      </c>
      <c r="Y268" s="991"/>
      <c r="Z268" s="123"/>
      <c r="AA268" s="114"/>
      <c r="AB268" s="485" t="str">
        <f>IFERROR(AA268*VLOOKUP(AG268,【参考】数式用3!$AD$24:$BA$27,MATCH(N268,【参考】数式用3!$AD$2:$BA$2,0)),"")</f>
        <v/>
      </c>
      <c r="AC268" s="130"/>
      <c r="AD268" s="477" t="str">
        <f t="shared" si="15"/>
        <v/>
      </c>
      <c r="AE268" s="478" t="str">
        <f t="shared" si="16"/>
        <v/>
      </c>
      <c r="AF268" s="478" t="str">
        <f t="shared" si="17"/>
        <v/>
      </c>
      <c r="AG268" s="478" t="str">
        <f t="shared" si="18"/>
        <v/>
      </c>
    </row>
    <row r="269" spans="1:33" ht="24.95" customHeight="1">
      <c r="A269" s="480">
        <v>254</v>
      </c>
      <c r="B269" s="987" t="str">
        <f>IF(基本情報入力シート!C306="","",基本情報入力シート!C306)</f>
        <v/>
      </c>
      <c r="C269" s="988"/>
      <c r="D269" s="988"/>
      <c r="E269" s="988"/>
      <c r="F269" s="988"/>
      <c r="G269" s="988"/>
      <c r="H269" s="988"/>
      <c r="I269" s="989"/>
      <c r="J269" s="481" t="str">
        <f>IF(基本情報入力シート!M306="","",基本情報入力シート!M306)</f>
        <v/>
      </c>
      <c r="K269" s="482" t="str">
        <f>IF(基本情報入力シート!R306="","",基本情報入力シート!R306)</f>
        <v/>
      </c>
      <c r="L269" s="482" t="str">
        <f>IF(基本情報入力シート!W306="","",基本情報入力シート!W306)</f>
        <v/>
      </c>
      <c r="M269" s="483" t="str">
        <f>IF(基本情報入力シート!X306="","",基本情報入力シート!X306)</f>
        <v/>
      </c>
      <c r="N269" s="484" t="str">
        <f>IF(基本情報入力シート!Y306="","",基本情報入力シート!Y306)</f>
        <v/>
      </c>
      <c r="O269" s="118"/>
      <c r="P269" s="119"/>
      <c r="Q269" s="120"/>
      <c r="R269" s="121"/>
      <c r="S269" s="112"/>
      <c r="T269" s="476" t="str">
        <f>IFERROR(S269*VLOOKUP(AE269,【参考】数式用3!$AD$3:$BA$14,MATCH(N269,【参考】数式用3!$AD$2:$BA$2,0)),"")</f>
        <v/>
      </c>
      <c r="U269" s="122"/>
      <c r="V269" s="113"/>
      <c r="W269" s="147"/>
      <c r="X269" s="990" t="str">
        <f>IFERROR(V269*VLOOKUP(AF269,【参考】数式用3!$AD$15:$BA$23,MATCH(N269,【参考】数式用3!$AD$2:$BA$2,0)),"")</f>
        <v/>
      </c>
      <c r="Y269" s="991"/>
      <c r="Z269" s="123"/>
      <c r="AA269" s="114"/>
      <c r="AB269" s="485" t="str">
        <f>IFERROR(AA269*VLOOKUP(AG269,【参考】数式用3!$AD$24:$BA$27,MATCH(N269,【参考】数式用3!$AD$2:$BA$2,0)),"")</f>
        <v/>
      </c>
      <c r="AC269" s="130"/>
      <c r="AD269" s="477" t="str">
        <f t="shared" si="15"/>
        <v/>
      </c>
      <c r="AE269" s="478" t="str">
        <f t="shared" si="16"/>
        <v/>
      </c>
      <c r="AF269" s="478" t="str">
        <f t="shared" si="17"/>
        <v/>
      </c>
      <c r="AG269" s="478" t="str">
        <f t="shared" si="18"/>
        <v/>
      </c>
    </row>
    <row r="270" spans="1:33" ht="24.95" customHeight="1">
      <c r="A270" s="480">
        <v>255</v>
      </c>
      <c r="B270" s="987" t="str">
        <f>IF(基本情報入力シート!C307="","",基本情報入力シート!C307)</f>
        <v/>
      </c>
      <c r="C270" s="988"/>
      <c r="D270" s="988"/>
      <c r="E270" s="988"/>
      <c r="F270" s="988"/>
      <c r="G270" s="988"/>
      <c r="H270" s="988"/>
      <c r="I270" s="989"/>
      <c r="J270" s="481" t="str">
        <f>IF(基本情報入力シート!M307="","",基本情報入力シート!M307)</f>
        <v/>
      </c>
      <c r="K270" s="482" t="str">
        <f>IF(基本情報入力シート!R307="","",基本情報入力シート!R307)</f>
        <v/>
      </c>
      <c r="L270" s="482" t="str">
        <f>IF(基本情報入力シート!W307="","",基本情報入力シート!W307)</f>
        <v/>
      </c>
      <c r="M270" s="483" t="str">
        <f>IF(基本情報入力シート!X307="","",基本情報入力シート!X307)</f>
        <v/>
      </c>
      <c r="N270" s="484" t="str">
        <f>IF(基本情報入力シート!Y307="","",基本情報入力シート!Y307)</f>
        <v/>
      </c>
      <c r="O270" s="118"/>
      <c r="P270" s="119"/>
      <c r="Q270" s="120"/>
      <c r="R270" s="121"/>
      <c r="S270" s="112"/>
      <c r="T270" s="476" t="str">
        <f>IFERROR(S270*VLOOKUP(AE270,【参考】数式用3!$AD$3:$BA$14,MATCH(N270,【参考】数式用3!$AD$2:$BA$2,0)),"")</f>
        <v/>
      </c>
      <c r="U270" s="122"/>
      <c r="V270" s="113"/>
      <c r="W270" s="147"/>
      <c r="X270" s="990" t="str">
        <f>IFERROR(V270*VLOOKUP(AF270,【参考】数式用3!$AD$15:$BA$23,MATCH(N270,【参考】数式用3!$AD$2:$BA$2,0)),"")</f>
        <v/>
      </c>
      <c r="Y270" s="991"/>
      <c r="Z270" s="123"/>
      <c r="AA270" s="114"/>
      <c r="AB270" s="485" t="str">
        <f>IFERROR(AA270*VLOOKUP(AG270,【参考】数式用3!$AD$24:$BA$27,MATCH(N270,【参考】数式用3!$AD$2:$BA$2,0)),"")</f>
        <v/>
      </c>
      <c r="AC270" s="130"/>
      <c r="AD270" s="477" t="str">
        <f t="shared" si="15"/>
        <v/>
      </c>
      <c r="AE270" s="478" t="str">
        <f t="shared" si="16"/>
        <v/>
      </c>
      <c r="AF270" s="478" t="str">
        <f t="shared" si="17"/>
        <v/>
      </c>
      <c r="AG270" s="478" t="str">
        <f t="shared" si="18"/>
        <v/>
      </c>
    </row>
    <row r="271" spans="1:33" ht="24.95" customHeight="1">
      <c r="A271" s="480">
        <v>256</v>
      </c>
      <c r="B271" s="987" t="str">
        <f>IF(基本情報入力シート!C308="","",基本情報入力シート!C308)</f>
        <v/>
      </c>
      <c r="C271" s="988"/>
      <c r="D271" s="988"/>
      <c r="E271" s="988"/>
      <c r="F271" s="988"/>
      <c r="G271" s="988"/>
      <c r="H271" s="988"/>
      <c r="I271" s="989"/>
      <c r="J271" s="481" t="str">
        <f>IF(基本情報入力シート!M308="","",基本情報入力シート!M308)</f>
        <v/>
      </c>
      <c r="K271" s="482" t="str">
        <f>IF(基本情報入力シート!R308="","",基本情報入力シート!R308)</f>
        <v/>
      </c>
      <c r="L271" s="482" t="str">
        <f>IF(基本情報入力シート!W308="","",基本情報入力シート!W308)</f>
        <v/>
      </c>
      <c r="M271" s="483" t="str">
        <f>IF(基本情報入力シート!X308="","",基本情報入力シート!X308)</f>
        <v/>
      </c>
      <c r="N271" s="484" t="str">
        <f>IF(基本情報入力シート!Y308="","",基本情報入力シート!Y308)</f>
        <v/>
      </c>
      <c r="O271" s="118"/>
      <c r="P271" s="119"/>
      <c r="Q271" s="120"/>
      <c r="R271" s="121"/>
      <c r="S271" s="112"/>
      <c r="T271" s="476" t="str">
        <f>IFERROR(S271*VLOOKUP(AE271,【参考】数式用3!$AD$3:$BA$14,MATCH(N271,【参考】数式用3!$AD$2:$BA$2,0)),"")</f>
        <v/>
      </c>
      <c r="U271" s="122"/>
      <c r="V271" s="113"/>
      <c r="W271" s="147"/>
      <c r="X271" s="990" t="str">
        <f>IFERROR(V271*VLOOKUP(AF271,【参考】数式用3!$AD$15:$BA$23,MATCH(N271,【参考】数式用3!$AD$2:$BA$2,0)),"")</f>
        <v/>
      </c>
      <c r="Y271" s="991"/>
      <c r="Z271" s="123"/>
      <c r="AA271" s="114"/>
      <c r="AB271" s="485" t="str">
        <f>IFERROR(AA271*VLOOKUP(AG271,【参考】数式用3!$AD$24:$BA$27,MATCH(N271,【参考】数式用3!$AD$2:$BA$2,0)),"")</f>
        <v/>
      </c>
      <c r="AC271" s="130"/>
      <c r="AD271" s="477" t="str">
        <f t="shared" si="15"/>
        <v/>
      </c>
      <c r="AE271" s="478" t="str">
        <f t="shared" si="16"/>
        <v/>
      </c>
      <c r="AF271" s="478" t="str">
        <f t="shared" si="17"/>
        <v/>
      </c>
      <c r="AG271" s="478" t="str">
        <f t="shared" si="18"/>
        <v/>
      </c>
    </row>
    <row r="272" spans="1:33" ht="24.95" customHeight="1">
      <c r="A272" s="480">
        <v>257</v>
      </c>
      <c r="B272" s="987" t="str">
        <f>IF(基本情報入力シート!C309="","",基本情報入力シート!C309)</f>
        <v/>
      </c>
      <c r="C272" s="988"/>
      <c r="D272" s="988"/>
      <c r="E272" s="988"/>
      <c r="F272" s="988"/>
      <c r="G272" s="988"/>
      <c r="H272" s="988"/>
      <c r="I272" s="989"/>
      <c r="J272" s="481" t="str">
        <f>IF(基本情報入力シート!M309="","",基本情報入力シート!M309)</f>
        <v/>
      </c>
      <c r="K272" s="482" t="str">
        <f>IF(基本情報入力シート!R309="","",基本情報入力シート!R309)</f>
        <v/>
      </c>
      <c r="L272" s="482" t="str">
        <f>IF(基本情報入力シート!W309="","",基本情報入力シート!W309)</f>
        <v/>
      </c>
      <c r="M272" s="483" t="str">
        <f>IF(基本情報入力シート!X309="","",基本情報入力シート!X309)</f>
        <v/>
      </c>
      <c r="N272" s="484" t="str">
        <f>IF(基本情報入力シート!Y309="","",基本情報入力シート!Y309)</f>
        <v/>
      </c>
      <c r="O272" s="118"/>
      <c r="P272" s="119"/>
      <c r="Q272" s="120"/>
      <c r="R272" s="121"/>
      <c r="S272" s="112"/>
      <c r="T272" s="476" t="str">
        <f>IFERROR(S272*VLOOKUP(AE272,【参考】数式用3!$AD$3:$BA$14,MATCH(N272,【参考】数式用3!$AD$2:$BA$2,0)),"")</f>
        <v/>
      </c>
      <c r="U272" s="122"/>
      <c r="V272" s="113"/>
      <c r="W272" s="147"/>
      <c r="X272" s="990" t="str">
        <f>IFERROR(V272*VLOOKUP(AF272,【参考】数式用3!$AD$15:$BA$23,MATCH(N272,【参考】数式用3!$AD$2:$BA$2,0)),"")</f>
        <v/>
      </c>
      <c r="Y272" s="991"/>
      <c r="Z272" s="123"/>
      <c r="AA272" s="114"/>
      <c r="AB272" s="485" t="str">
        <f>IFERROR(AA272*VLOOKUP(AG272,【参考】数式用3!$AD$24:$BA$27,MATCH(N272,【参考】数式用3!$AD$2:$BA$2,0)),"")</f>
        <v/>
      </c>
      <c r="AC272" s="130"/>
      <c r="AD272" s="477" t="str">
        <f t="shared" si="15"/>
        <v/>
      </c>
      <c r="AE272" s="478" t="str">
        <f t="shared" si="16"/>
        <v/>
      </c>
      <c r="AF272" s="478" t="str">
        <f t="shared" si="17"/>
        <v/>
      </c>
      <c r="AG272" s="478" t="str">
        <f t="shared" si="18"/>
        <v/>
      </c>
    </row>
    <row r="273" spans="1:33" ht="24.95" customHeight="1">
      <c r="A273" s="480">
        <v>258</v>
      </c>
      <c r="B273" s="987" t="str">
        <f>IF(基本情報入力シート!C310="","",基本情報入力シート!C310)</f>
        <v/>
      </c>
      <c r="C273" s="988"/>
      <c r="D273" s="988"/>
      <c r="E273" s="988"/>
      <c r="F273" s="988"/>
      <c r="G273" s="988"/>
      <c r="H273" s="988"/>
      <c r="I273" s="989"/>
      <c r="J273" s="481" t="str">
        <f>IF(基本情報入力シート!M310="","",基本情報入力シート!M310)</f>
        <v/>
      </c>
      <c r="K273" s="482" t="str">
        <f>IF(基本情報入力シート!R310="","",基本情報入力シート!R310)</f>
        <v/>
      </c>
      <c r="L273" s="482" t="str">
        <f>IF(基本情報入力シート!W310="","",基本情報入力シート!W310)</f>
        <v/>
      </c>
      <c r="M273" s="483" t="str">
        <f>IF(基本情報入力シート!X310="","",基本情報入力シート!X310)</f>
        <v/>
      </c>
      <c r="N273" s="484" t="str">
        <f>IF(基本情報入力シート!Y310="","",基本情報入力シート!Y310)</f>
        <v/>
      </c>
      <c r="O273" s="118"/>
      <c r="P273" s="119"/>
      <c r="Q273" s="120"/>
      <c r="R273" s="121"/>
      <c r="S273" s="112"/>
      <c r="T273" s="476" t="str">
        <f>IFERROR(S273*VLOOKUP(AE273,【参考】数式用3!$AD$3:$BA$14,MATCH(N273,【参考】数式用3!$AD$2:$BA$2,0)),"")</f>
        <v/>
      </c>
      <c r="U273" s="122"/>
      <c r="V273" s="113"/>
      <c r="W273" s="147"/>
      <c r="X273" s="990" t="str">
        <f>IFERROR(V273*VLOOKUP(AF273,【参考】数式用3!$AD$15:$BA$23,MATCH(N273,【参考】数式用3!$AD$2:$BA$2,0)),"")</f>
        <v/>
      </c>
      <c r="Y273" s="991"/>
      <c r="Z273" s="123"/>
      <c r="AA273" s="114"/>
      <c r="AB273" s="485" t="str">
        <f>IFERROR(AA273*VLOOKUP(AG273,【参考】数式用3!$AD$24:$BA$27,MATCH(N273,【参考】数式用3!$AD$2:$BA$2,0)),"")</f>
        <v/>
      </c>
      <c r="AC273" s="130"/>
      <c r="AD273" s="477" t="str">
        <f t="shared" ref="AD273:AD336" si="19">IF(OR(U273="特定加算Ⅰ",U273="特定加算Ⅱ"),IF(OR(AND(N273&lt;&gt;"訪問型サービス（総合事業）",N273&lt;&gt;"通所型サービス（総合事業）",N273&lt;&gt;"（介護予防）短期入所生活介護",N273&lt;&gt;"（介護予防）短期入所療養介護（老健）",N273&lt;&gt;"（介護予防）短期入所療養介護 （病院等（老健以外）)",N273&lt;&gt;"（介護予防）短期入所療養介護（医療院）"),W273&lt;&gt;""),1,""),"")</f>
        <v/>
      </c>
      <c r="AE273" s="478" t="str">
        <f t="shared" si="16"/>
        <v/>
      </c>
      <c r="AF273" s="478" t="str">
        <f t="shared" si="17"/>
        <v/>
      </c>
      <c r="AG273" s="478" t="str">
        <f t="shared" si="18"/>
        <v/>
      </c>
    </row>
    <row r="274" spans="1:33" ht="24.95" customHeight="1">
      <c r="A274" s="480">
        <v>259</v>
      </c>
      <c r="B274" s="987" t="str">
        <f>IF(基本情報入力シート!C311="","",基本情報入力シート!C311)</f>
        <v/>
      </c>
      <c r="C274" s="988"/>
      <c r="D274" s="988"/>
      <c r="E274" s="988"/>
      <c r="F274" s="988"/>
      <c r="G274" s="988"/>
      <c r="H274" s="988"/>
      <c r="I274" s="989"/>
      <c r="J274" s="481" t="str">
        <f>IF(基本情報入力シート!M311="","",基本情報入力シート!M311)</f>
        <v/>
      </c>
      <c r="K274" s="482" t="str">
        <f>IF(基本情報入力シート!R311="","",基本情報入力シート!R311)</f>
        <v/>
      </c>
      <c r="L274" s="482" t="str">
        <f>IF(基本情報入力シート!W311="","",基本情報入力シート!W311)</f>
        <v/>
      </c>
      <c r="M274" s="483" t="str">
        <f>IF(基本情報入力シート!X311="","",基本情報入力シート!X311)</f>
        <v/>
      </c>
      <c r="N274" s="484" t="str">
        <f>IF(基本情報入力シート!Y311="","",基本情報入力シート!Y311)</f>
        <v/>
      </c>
      <c r="O274" s="118"/>
      <c r="P274" s="119"/>
      <c r="Q274" s="120"/>
      <c r="R274" s="121"/>
      <c r="S274" s="112"/>
      <c r="T274" s="476" t="str">
        <f>IFERROR(S274*VLOOKUP(AE274,【参考】数式用3!$AD$3:$BA$14,MATCH(N274,【参考】数式用3!$AD$2:$BA$2,0)),"")</f>
        <v/>
      </c>
      <c r="U274" s="122"/>
      <c r="V274" s="113"/>
      <c r="W274" s="147"/>
      <c r="X274" s="990" t="str">
        <f>IFERROR(V274*VLOOKUP(AF274,【参考】数式用3!$AD$15:$BA$23,MATCH(N274,【参考】数式用3!$AD$2:$BA$2,0)),"")</f>
        <v/>
      </c>
      <c r="Y274" s="991"/>
      <c r="Z274" s="123"/>
      <c r="AA274" s="114"/>
      <c r="AB274" s="485" t="str">
        <f>IFERROR(AA274*VLOOKUP(AG274,【参考】数式用3!$AD$24:$BA$27,MATCH(N274,【参考】数式用3!$AD$2:$BA$2,0)),"")</f>
        <v/>
      </c>
      <c r="AC274" s="130"/>
      <c r="AD274" s="477" t="str">
        <f t="shared" si="19"/>
        <v/>
      </c>
      <c r="AE274" s="478" t="str">
        <f t="shared" si="16"/>
        <v/>
      </c>
      <c r="AF274" s="478" t="str">
        <f t="shared" si="17"/>
        <v/>
      </c>
      <c r="AG274" s="478" t="str">
        <f t="shared" si="18"/>
        <v/>
      </c>
    </row>
    <row r="275" spans="1:33" ht="24.95" customHeight="1">
      <c r="A275" s="480">
        <v>260</v>
      </c>
      <c r="B275" s="987" t="str">
        <f>IF(基本情報入力シート!C312="","",基本情報入力シート!C312)</f>
        <v/>
      </c>
      <c r="C275" s="988"/>
      <c r="D275" s="988"/>
      <c r="E275" s="988"/>
      <c r="F275" s="988"/>
      <c r="G275" s="988"/>
      <c r="H275" s="988"/>
      <c r="I275" s="989"/>
      <c r="J275" s="481" t="str">
        <f>IF(基本情報入力シート!M312="","",基本情報入力シート!M312)</f>
        <v/>
      </c>
      <c r="K275" s="482" t="str">
        <f>IF(基本情報入力シート!R312="","",基本情報入力シート!R312)</f>
        <v/>
      </c>
      <c r="L275" s="482" t="str">
        <f>IF(基本情報入力シート!W312="","",基本情報入力シート!W312)</f>
        <v/>
      </c>
      <c r="M275" s="483" t="str">
        <f>IF(基本情報入力シート!X312="","",基本情報入力シート!X312)</f>
        <v/>
      </c>
      <c r="N275" s="484" t="str">
        <f>IF(基本情報入力シート!Y312="","",基本情報入力シート!Y312)</f>
        <v/>
      </c>
      <c r="O275" s="118"/>
      <c r="P275" s="119"/>
      <c r="Q275" s="120"/>
      <c r="R275" s="121"/>
      <c r="S275" s="112"/>
      <c r="T275" s="476" t="str">
        <f>IFERROR(S275*VLOOKUP(AE275,【参考】数式用3!$AD$3:$BA$14,MATCH(N275,【参考】数式用3!$AD$2:$BA$2,0)),"")</f>
        <v/>
      </c>
      <c r="U275" s="122"/>
      <c r="V275" s="113"/>
      <c r="W275" s="147"/>
      <c r="X275" s="990" t="str">
        <f>IFERROR(V275*VLOOKUP(AF275,【参考】数式用3!$AD$15:$BA$23,MATCH(N275,【参考】数式用3!$AD$2:$BA$2,0)),"")</f>
        <v/>
      </c>
      <c r="Y275" s="991"/>
      <c r="Z275" s="123"/>
      <c r="AA275" s="114"/>
      <c r="AB275" s="485" t="str">
        <f>IFERROR(AA275*VLOOKUP(AG275,【参考】数式用3!$AD$24:$BA$27,MATCH(N275,【参考】数式用3!$AD$2:$BA$2,0)),"")</f>
        <v/>
      </c>
      <c r="AC275" s="130"/>
      <c r="AD275" s="477" t="str">
        <f t="shared" si="19"/>
        <v/>
      </c>
      <c r="AE275" s="478" t="str">
        <f t="shared" si="16"/>
        <v/>
      </c>
      <c r="AF275" s="478" t="str">
        <f t="shared" si="17"/>
        <v/>
      </c>
      <c r="AG275" s="478" t="str">
        <f t="shared" si="18"/>
        <v/>
      </c>
    </row>
    <row r="276" spans="1:33" ht="24.95" customHeight="1">
      <c r="A276" s="480">
        <v>261</v>
      </c>
      <c r="B276" s="987" t="str">
        <f>IF(基本情報入力シート!C313="","",基本情報入力シート!C313)</f>
        <v/>
      </c>
      <c r="C276" s="988"/>
      <c r="D276" s="988"/>
      <c r="E276" s="988"/>
      <c r="F276" s="988"/>
      <c r="G276" s="988"/>
      <c r="H276" s="988"/>
      <c r="I276" s="989"/>
      <c r="J276" s="481" t="str">
        <f>IF(基本情報入力シート!M313="","",基本情報入力シート!M313)</f>
        <v/>
      </c>
      <c r="K276" s="482" t="str">
        <f>IF(基本情報入力シート!R313="","",基本情報入力シート!R313)</f>
        <v/>
      </c>
      <c r="L276" s="482" t="str">
        <f>IF(基本情報入力シート!W313="","",基本情報入力シート!W313)</f>
        <v/>
      </c>
      <c r="M276" s="483" t="str">
        <f>IF(基本情報入力シート!X313="","",基本情報入力シート!X313)</f>
        <v/>
      </c>
      <c r="N276" s="484" t="str">
        <f>IF(基本情報入力シート!Y313="","",基本情報入力シート!Y313)</f>
        <v/>
      </c>
      <c r="O276" s="118"/>
      <c r="P276" s="119"/>
      <c r="Q276" s="120"/>
      <c r="R276" s="121"/>
      <c r="S276" s="112"/>
      <c r="T276" s="476" t="str">
        <f>IFERROR(S276*VLOOKUP(AE276,【参考】数式用3!$AD$3:$BA$14,MATCH(N276,【参考】数式用3!$AD$2:$BA$2,0)),"")</f>
        <v/>
      </c>
      <c r="U276" s="122"/>
      <c r="V276" s="113"/>
      <c r="W276" s="147"/>
      <c r="X276" s="990" t="str">
        <f>IFERROR(V276*VLOOKUP(AF276,【参考】数式用3!$AD$15:$BA$23,MATCH(N276,【参考】数式用3!$AD$2:$BA$2,0)),"")</f>
        <v/>
      </c>
      <c r="Y276" s="991"/>
      <c r="Z276" s="123"/>
      <c r="AA276" s="114"/>
      <c r="AB276" s="485" t="str">
        <f>IFERROR(AA276*VLOOKUP(AG276,【参考】数式用3!$AD$24:$BA$27,MATCH(N276,【参考】数式用3!$AD$2:$BA$2,0)),"")</f>
        <v/>
      </c>
      <c r="AC276" s="130"/>
      <c r="AD276" s="477" t="str">
        <f t="shared" si="19"/>
        <v/>
      </c>
      <c r="AE276" s="478" t="str">
        <f t="shared" si="16"/>
        <v/>
      </c>
      <c r="AF276" s="478" t="str">
        <f t="shared" si="17"/>
        <v/>
      </c>
      <c r="AG276" s="478" t="str">
        <f t="shared" si="18"/>
        <v/>
      </c>
    </row>
    <row r="277" spans="1:33" ht="24.95" customHeight="1">
      <c r="A277" s="480">
        <v>262</v>
      </c>
      <c r="B277" s="987" t="str">
        <f>IF(基本情報入力シート!C314="","",基本情報入力シート!C314)</f>
        <v/>
      </c>
      <c r="C277" s="988"/>
      <c r="D277" s="988"/>
      <c r="E277" s="988"/>
      <c r="F277" s="988"/>
      <c r="G277" s="988"/>
      <c r="H277" s="988"/>
      <c r="I277" s="989"/>
      <c r="J277" s="481" t="str">
        <f>IF(基本情報入力シート!M314="","",基本情報入力シート!M314)</f>
        <v/>
      </c>
      <c r="K277" s="482" t="str">
        <f>IF(基本情報入力シート!R314="","",基本情報入力シート!R314)</f>
        <v/>
      </c>
      <c r="L277" s="482" t="str">
        <f>IF(基本情報入力シート!W314="","",基本情報入力シート!W314)</f>
        <v/>
      </c>
      <c r="M277" s="483" t="str">
        <f>IF(基本情報入力シート!X314="","",基本情報入力シート!X314)</f>
        <v/>
      </c>
      <c r="N277" s="484" t="str">
        <f>IF(基本情報入力シート!Y314="","",基本情報入力シート!Y314)</f>
        <v/>
      </c>
      <c r="O277" s="118"/>
      <c r="P277" s="119"/>
      <c r="Q277" s="120"/>
      <c r="R277" s="121"/>
      <c r="S277" s="112"/>
      <c r="T277" s="476" t="str">
        <f>IFERROR(S277*VLOOKUP(AE277,【参考】数式用3!$AD$3:$BA$14,MATCH(N277,【参考】数式用3!$AD$2:$BA$2,0)),"")</f>
        <v/>
      </c>
      <c r="U277" s="122"/>
      <c r="V277" s="113"/>
      <c r="W277" s="147"/>
      <c r="X277" s="990" t="str">
        <f>IFERROR(V277*VLOOKUP(AF277,【参考】数式用3!$AD$15:$BA$23,MATCH(N277,【参考】数式用3!$AD$2:$BA$2,0)),"")</f>
        <v/>
      </c>
      <c r="Y277" s="991"/>
      <c r="Z277" s="123"/>
      <c r="AA277" s="114"/>
      <c r="AB277" s="485" t="str">
        <f>IFERROR(AA277*VLOOKUP(AG277,【参考】数式用3!$AD$24:$BA$27,MATCH(N277,【参考】数式用3!$AD$2:$BA$2,0)),"")</f>
        <v/>
      </c>
      <c r="AC277" s="130"/>
      <c r="AD277" s="477" t="str">
        <f t="shared" si="19"/>
        <v/>
      </c>
      <c r="AE277" s="478" t="str">
        <f t="shared" si="16"/>
        <v/>
      </c>
      <c r="AF277" s="478" t="str">
        <f t="shared" si="17"/>
        <v/>
      </c>
      <c r="AG277" s="478" t="str">
        <f t="shared" si="18"/>
        <v/>
      </c>
    </row>
    <row r="278" spans="1:33" ht="24.95" customHeight="1">
      <c r="A278" s="480">
        <v>263</v>
      </c>
      <c r="B278" s="987" t="str">
        <f>IF(基本情報入力シート!C315="","",基本情報入力シート!C315)</f>
        <v/>
      </c>
      <c r="C278" s="988"/>
      <c r="D278" s="988"/>
      <c r="E278" s="988"/>
      <c r="F278" s="988"/>
      <c r="G278" s="988"/>
      <c r="H278" s="988"/>
      <c r="I278" s="989"/>
      <c r="J278" s="481" t="str">
        <f>IF(基本情報入力シート!M315="","",基本情報入力シート!M315)</f>
        <v/>
      </c>
      <c r="K278" s="482" t="str">
        <f>IF(基本情報入力シート!R315="","",基本情報入力シート!R315)</f>
        <v/>
      </c>
      <c r="L278" s="482" t="str">
        <f>IF(基本情報入力シート!W315="","",基本情報入力シート!W315)</f>
        <v/>
      </c>
      <c r="M278" s="483" t="str">
        <f>IF(基本情報入力シート!X315="","",基本情報入力シート!X315)</f>
        <v/>
      </c>
      <c r="N278" s="484" t="str">
        <f>IF(基本情報入力シート!Y315="","",基本情報入力シート!Y315)</f>
        <v/>
      </c>
      <c r="O278" s="118"/>
      <c r="P278" s="119"/>
      <c r="Q278" s="120"/>
      <c r="R278" s="121"/>
      <c r="S278" s="112"/>
      <c r="T278" s="476" t="str">
        <f>IFERROR(S278*VLOOKUP(AE278,【参考】数式用3!$AD$3:$BA$14,MATCH(N278,【参考】数式用3!$AD$2:$BA$2,0)),"")</f>
        <v/>
      </c>
      <c r="U278" s="122"/>
      <c r="V278" s="113"/>
      <c r="W278" s="147"/>
      <c r="X278" s="990" t="str">
        <f>IFERROR(V278*VLOOKUP(AF278,【参考】数式用3!$AD$15:$BA$23,MATCH(N278,【参考】数式用3!$AD$2:$BA$2,0)),"")</f>
        <v/>
      </c>
      <c r="Y278" s="991"/>
      <c r="Z278" s="123"/>
      <c r="AA278" s="114"/>
      <c r="AB278" s="485" t="str">
        <f>IFERROR(AA278*VLOOKUP(AG278,【参考】数式用3!$AD$24:$BA$27,MATCH(N278,【参考】数式用3!$AD$2:$BA$2,0)),"")</f>
        <v/>
      </c>
      <c r="AC278" s="130"/>
      <c r="AD278" s="477" t="str">
        <f t="shared" si="19"/>
        <v/>
      </c>
      <c r="AE278" s="478" t="str">
        <f t="shared" si="16"/>
        <v/>
      </c>
      <c r="AF278" s="478" t="str">
        <f t="shared" si="17"/>
        <v/>
      </c>
      <c r="AG278" s="478" t="str">
        <f t="shared" si="18"/>
        <v/>
      </c>
    </row>
    <row r="279" spans="1:33" ht="24.95" customHeight="1">
      <c r="A279" s="480">
        <v>264</v>
      </c>
      <c r="B279" s="987" t="str">
        <f>IF(基本情報入力シート!C316="","",基本情報入力シート!C316)</f>
        <v/>
      </c>
      <c r="C279" s="988"/>
      <c r="D279" s="988"/>
      <c r="E279" s="988"/>
      <c r="F279" s="988"/>
      <c r="G279" s="988"/>
      <c r="H279" s="988"/>
      <c r="I279" s="989"/>
      <c r="J279" s="481" t="str">
        <f>IF(基本情報入力シート!M316="","",基本情報入力シート!M316)</f>
        <v/>
      </c>
      <c r="K279" s="482" t="str">
        <f>IF(基本情報入力シート!R316="","",基本情報入力シート!R316)</f>
        <v/>
      </c>
      <c r="L279" s="482" t="str">
        <f>IF(基本情報入力シート!W316="","",基本情報入力シート!W316)</f>
        <v/>
      </c>
      <c r="M279" s="483" t="str">
        <f>IF(基本情報入力シート!X316="","",基本情報入力シート!X316)</f>
        <v/>
      </c>
      <c r="N279" s="484" t="str">
        <f>IF(基本情報入力シート!Y316="","",基本情報入力シート!Y316)</f>
        <v/>
      </c>
      <c r="O279" s="118"/>
      <c r="P279" s="119"/>
      <c r="Q279" s="120"/>
      <c r="R279" s="121"/>
      <c r="S279" s="112"/>
      <c r="T279" s="476" t="str">
        <f>IFERROR(S279*VLOOKUP(AE279,【参考】数式用3!$AD$3:$BA$14,MATCH(N279,【参考】数式用3!$AD$2:$BA$2,0)),"")</f>
        <v/>
      </c>
      <c r="U279" s="122"/>
      <c r="V279" s="113"/>
      <c r="W279" s="147"/>
      <c r="X279" s="990" t="str">
        <f>IFERROR(V279*VLOOKUP(AF279,【参考】数式用3!$AD$15:$BA$23,MATCH(N279,【参考】数式用3!$AD$2:$BA$2,0)),"")</f>
        <v/>
      </c>
      <c r="Y279" s="991"/>
      <c r="Z279" s="123"/>
      <c r="AA279" s="114"/>
      <c r="AB279" s="485" t="str">
        <f>IFERROR(AA279*VLOOKUP(AG279,【参考】数式用3!$AD$24:$BA$27,MATCH(N279,【参考】数式用3!$AD$2:$BA$2,0)),"")</f>
        <v/>
      </c>
      <c r="AC279" s="130"/>
      <c r="AD279" s="477" t="str">
        <f t="shared" si="19"/>
        <v/>
      </c>
      <c r="AE279" s="478" t="str">
        <f t="shared" ref="AE279:AE342" si="20">IF(AND(O279="",R279=""),"",O279&amp;"から"&amp;R279)</f>
        <v/>
      </c>
      <c r="AF279" s="478" t="str">
        <f t="shared" ref="AF279:AF342" si="21">IF(AND(P279="",U279=""),"",P279&amp;"から"&amp;U279)</f>
        <v/>
      </c>
      <c r="AG279" s="478" t="str">
        <f t="shared" ref="AG279:AG342" si="22">IF(AND(Q279="",Z279=""),"",Q279&amp;"から"&amp;Z279)</f>
        <v/>
      </c>
    </row>
    <row r="280" spans="1:33" ht="24.95" customHeight="1">
      <c r="A280" s="480">
        <v>265</v>
      </c>
      <c r="B280" s="987" t="str">
        <f>IF(基本情報入力シート!C317="","",基本情報入力シート!C317)</f>
        <v/>
      </c>
      <c r="C280" s="988"/>
      <c r="D280" s="988"/>
      <c r="E280" s="988"/>
      <c r="F280" s="988"/>
      <c r="G280" s="988"/>
      <c r="H280" s="988"/>
      <c r="I280" s="989"/>
      <c r="J280" s="481" t="str">
        <f>IF(基本情報入力シート!M317="","",基本情報入力シート!M317)</f>
        <v/>
      </c>
      <c r="K280" s="482" t="str">
        <f>IF(基本情報入力シート!R317="","",基本情報入力シート!R317)</f>
        <v/>
      </c>
      <c r="L280" s="482" t="str">
        <f>IF(基本情報入力シート!W317="","",基本情報入力シート!W317)</f>
        <v/>
      </c>
      <c r="M280" s="483" t="str">
        <f>IF(基本情報入力シート!X317="","",基本情報入力シート!X317)</f>
        <v/>
      </c>
      <c r="N280" s="484" t="str">
        <f>IF(基本情報入力シート!Y317="","",基本情報入力シート!Y317)</f>
        <v/>
      </c>
      <c r="O280" s="118"/>
      <c r="P280" s="119"/>
      <c r="Q280" s="120"/>
      <c r="R280" s="121"/>
      <c r="S280" s="112"/>
      <c r="T280" s="476" t="str">
        <f>IFERROR(S280*VLOOKUP(AE280,【参考】数式用3!$AD$3:$BA$14,MATCH(N280,【参考】数式用3!$AD$2:$BA$2,0)),"")</f>
        <v/>
      </c>
      <c r="U280" s="122"/>
      <c r="V280" s="113"/>
      <c r="W280" s="147"/>
      <c r="X280" s="990" t="str">
        <f>IFERROR(V280*VLOOKUP(AF280,【参考】数式用3!$AD$15:$BA$23,MATCH(N280,【参考】数式用3!$AD$2:$BA$2,0)),"")</f>
        <v/>
      </c>
      <c r="Y280" s="991"/>
      <c r="Z280" s="123"/>
      <c r="AA280" s="114"/>
      <c r="AB280" s="485" t="str">
        <f>IFERROR(AA280*VLOOKUP(AG280,【参考】数式用3!$AD$24:$BA$27,MATCH(N280,【参考】数式用3!$AD$2:$BA$2,0)),"")</f>
        <v/>
      </c>
      <c r="AC280" s="130"/>
      <c r="AD280" s="477" t="str">
        <f t="shared" si="19"/>
        <v/>
      </c>
      <c r="AE280" s="478" t="str">
        <f t="shared" si="20"/>
        <v/>
      </c>
      <c r="AF280" s="478" t="str">
        <f t="shared" si="21"/>
        <v/>
      </c>
      <c r="AG280" s="478" t="str">
        <f t="shared" si="22"/>
        <v/>
      </c>
    </row>
    <row r="281" spans="1:33" ht="24.95" customHeight="1">
      <c r="A281" s="480">
        <v>266</v>
      </c>
      <c r="B281" s="987" t="str">
        <f>IF(基本情報入力シート!C318="","",基本情報入力シート!C318)</f>
        <v/>
      </c>
      <c r="C281" s="988"/>
      <c r="D281" s="988"/>
      <c r="E281" s="988"/>
      <c r="F281" s="988"/>
      <c r="G281" s="988"/>
      <c r="H281" s="988"/>
      <c r="I281" s="989"/>
      <c r="J281" s="481" t="str">
        <f>IF(基本情報入力シート!M318="","",基本情報入力シート!M318)</f>
        <v/>
      </c>
      <c r="K281" s="482" t="str">
        <f>IF(基本情報入力シート!R318="","",基本情報入力シート!R318)</f>
        <v/>
      </c>
      <c r="L281" s="482" t="str">
        <f>IF(基本情報入力シート!W318="","",基本情報入力シート!W318)</f>
        <v/>
      </c>
      <c r="M281" s="483" t="str">
        <f>IF(基本情報入力シート!X318="","",基本情報入力シート!X318)</f>
        <v/>
      </c>
      <c r="N281" s="484" t="str">
        <f>IF(基本情報入力シート!Y318="","",基本情報入力シート!Y318)</f>
        <v/>
      </c>
      <c r="O281" s="118"/>
      <c r="P281" s="119"/>
      <c r="Q281" s="120"/>
      <c r="R281" s="121"/>
      <c r="S281" s="112"/>
      <c r="T281" s="476" t="str">
        <f>IFERROR(S281*VLOOKUP(AE281,【参考】数式用3!$AD$3:$BA$14,MATCH(N281,【参考】数式用3!$AD$2:$BA$2,0)),"")</f>
        <v/>
      </c>
      <c r="U281" s="122"/>
      <c r="V281" s="113"/>
      <c r="W281" s="147"/>
      <c r="X281" s="990" t="str">
        <f>IFERROR(V281*VLOOKUP(AF281,【参考】数式用3!$AD$15:$BA$23,MATCH(N281,【参考】数式用3!$AD$2:$BA$2,0)),"")</f>
        <v/>
      </c>
      <c r="Y281" s="991"/>
      <c r="Z281" s="123"/>
      <c r="AA281" s="114"/>
      <c r="AB281" s="485" t="str">
        <f>IFERROR(AA281*VLOOKUP(AG281,【参考】数式用3!$AD$24:$BA$27,MATCH(N281,【参考】数式用3!$AD$2:$BA$2,0)),"")</f>
        <v/>
      </c>
      <c r="AC281" s="130"/>
      <c r="AD281" s="477" t="str">
        <f t="shared" si="19"/>
        <v/>
      </c>
      <c r="AE281" s="478" t="str">
        <f t="shared" si="20"/>
        <v/>
      </c>
      <c r="AF281" s="478" t="str">
        <f t="shared" si="21"/>
        <v/>
      </c>
      <c r="AG281" s="478" t="str">
        <f t="shared" si="22"/>
        <v/>
      </c>
    </row>
    <row r="282" spans="1:33" ht="24.95" customHeight="1">
      <c r="A282" s="480">
        <v>267</v>
      </c>
      <c r="B282" s="987" t="str">
        <f>IF(基本情報入力シート!C319="","",基本情報入力シート!C319)</f>
        <v/>
      </c>
      <c r="C282" s="988"/>
      <c r="D282" s="988"/>
      <c r="E282" s="988"/>
      <c r="F282" s="988"/>
      <c r="G282" s="988"/>
      <c r="H282" s="988"/>
      <c r="I282" s="989"/>
      <c r="J282" s="481" t="str">
        <f>IF(基本情報入力シート!M319="","",基本情報入力シート!M319)</f>
        <v/>
      </c>
      <c r="K282" s="482" t="str">
        <f>IF(基本情報入力シート!R319="","",基本情報入力シート!R319)</f>
        <v/>
      </c>
      <c r="L282" s="482" t="str">
        <f>IF(基本情報入力シート!W319="","",基本情報入力シート!W319)</f>
        <v/>
      </c>
      <c r="M282" s="483" t="str">
        <f>IF(基本情報入力シート!X319="","",基本情報入力シート!X319)</f>
        <v/>
      </c>
      <c r="N282" s="484" t="str">
        <f>IF(基本情報入力シート!Y319="","",基本情報入力シート!Y319)</f>
        <v/>
      </c>
      <c r="O282" s="118"/>
      <c r="P282" s="119"/>
      <c r="Q282" s="120"/>
      <c r="R282" s="121"/>
      <c r="S282" s="112"/>
      <c r="T282" s="476" t="str">
        <f>IFERROR(S282*VLOOKUP(AE282,【参考】数式用3!$AD$3:$BA$14,MATCH(N282,【参考】数式用3!$AD$2:$BA$2,0)),"")</f>
        <v/>
      </c>
      <c r="U282" s="122"/>
      <c r="V282" s="113"/>
      <c r="W282" s="147"/>
      <c r="X282" s="990" t="str">
        <f>IFERROR(V282*VLOOKUP(AF282,【参考】数式用3!$AD$15:$BA$23,MATCH(N282,【参考】数式用3!$AD$2:$BA$2,0)),"")</f>
        <v/>
      </c>
      <c r="Y282" s="991"/>
      <c r="Z282" s="123"/>
      <c r="AA282" s="114"/>
      <c r="AB282" s="485" t="str">
        <f>IFERROR(AA282*VLOOKUP(AG282,【参考】数式用3!$AD$24:$BA$27,MATCH(N282,【参考】数式用3!$AD$2:$BA$2,0)),"")</f>
        <v/>
      </c>
      <c r="AC282" s="130"/>
      <c r="AD282" s="477" t="str">
        <f t="shared" si="19"/>
        <v/>
      </c>
      <c r="AE282" s="478" t="str">
        <f t="shared" si="20"/>
        <v/>
      </c>
      <c r="AF282" s="478" t="str">
        <f t="shared" si="21"/>
        <v/>
      </c>
      <c r="AG282" s="478" t="str">
        <f t="shared" si="22"/>
        <v/>
      </c>
    </row>
    <row r="283" spans="1:33" ht="24.95" customHeight="1">
      <c r="A283" s="480">
        <v>268</v>
      </c>
      <c r="B283" s="987" t="str">
        <f>IF(基本情報入力シート!C320="","",基本情報入力シート!C320)</f>
        <v/>
      </c>
      <c r="C283" s="988"/>
      <c r="D283" s="988"/>
      <c r="E283" s="988"/>
      <c r="F283" s="988"/>
      <c r="G283" s="988"/>
      <c r="H283" s="988"/>
      <c r="I283" s="989"/>
      <c r="J283" s="481" t="str">
        <f>IF(基本情報入力シート!M320="","",基本情報入力シート!M320)</f>
        <v/>
      </c>
      <c r="K283" s="482" t="str">
        <f>IF(基本情報入力シート!R320="","",基本情報入力シート!R320)</f>
        <v/>
      </c>
      <c r="L283" s="482" t="str">
        <f>IF(基本情報入力シート!W320="","",基本情報入力シート!W320)</f>
        <v/>
      </c>
      <c r="M283" s="483" t="str">
        <f>IF(基本情報入力シート!X320="","",基本情報入力シート!X320)</f>
        <v/>
      </c>
      <c r="N283" s="484" t="str">
        <f>IF(基本情報入力シート!Y320="","",基本情報入力シート!Y320)</f>
        <v/>
      </c>
      <c r="O283" s="118"/>
      <c r="P283" s="119"/>
      <c r="Q283" s="120"/>
      <c r="R283" s="121"/>
      <c r="S283" s="112"/>
      <c r="T283" s="476" t="str">
        <f>IFERROR(S283*VLOOKUP(AE283,【参考】数式用3!$AD$3:$BA$14,MATCH(N283,【参考】数式用3!$AD$2:$BA$2,0)),"")</f>
        <v/>
      </c>
      <c r="U283" s="122"/>
      <c r="V283" s="113"/>
      <c r="W283" s="147"/>
      <c r="X283" s="990" t="str">
        <f>IFERROR(V283*VLOOKUP(AF283,【参考】数式用3!$AD$15:$BA$23,MATCH(N283,【参考】数式用3!$AD$2:$BA$2,0)),"")</f>
        <v/>
      </c>
      <c r="Y283" s="991"/>
      <c r="Z283" s="123"/>
      <c r="AA283" s="114"/>
      <c r="AB283" s="485" t="str">
        <f>IFERROR(AA283*VLOOKUP(AG283,【参考】数式用3!$AD$24:$BA$27,MATCH(N283,【参考】数式用3!$AD$2:$BA$2,0)),"")</f>
        <v/>
      </c>
      <c r="AC283" s="130"/>
      <c r="AD283" s="477" t="str">
        <f t="shared" si="19"/>
        <v/>
      </c>
      <c r="AE283" s="478" t="str">
        <f t="shared" si="20"/>
        <v/>
      </c>
      <c r="AF283" s="478" t="str">
        <f t="shared" si="21"/>
        <v/>
      </c>
      <c r="AG283" s="478" t="str">
        <f t="shared" si="22"/>
        <v/>
      </c>
    </row>
    <row r="284" spans="1:33" ht="24.95" customHeight="1">
      <c r="A284" s="480">
        <v>269</v>
      </c>
      <c r="B284" s="987" t="str">
        <f>IF(基本情報入力シート!C321="","",基本情報入力シート!C321)</f>
        <v/>
      </c>
      <c r="C284" s="988"/>
      <c r="D284" s="988"/>
      <c r="E284" s="988"/>
      <c r="F284" s="988"/>
      <c r="G284" s="988"/>
      <c r="H284" s="988"/>
      <c r="I284" s="989"/>
      <c r="J284" s="481" t="str">
        <f>IF(基本情報入力シート!M321="","",基本情報入力シート!M321)</f>
        <v/>
      </c>
      <c r="K284" s="482" t="str">
        <f>IF(基本情報入力シート!R321="","",基本情報入力シート!R321)</f>
        <v/>
      </c>
      <c r="L284" s="482" t="str">
        <f>IF(基本情報入力シート!W321="","",基本情報入力シート!W321)</f>
        <v/>
      </c>
      <c r="M284" s="483" t="str">
        <f>IF(基本情報入力シート!X321="","",基本情報入力シート!X321)</f>
        <v/>
      </c>
      <c r="N284" s="484" t="str">
        <f>IF(基本情報入力シート!Y321="","",基本情報入力シート!Y321)</f>
        <v/>
      </c>
      <c r="O284" s="118"/>
      <c r="P284" s="119"/>
      <c r="Q284" s="120"/>
      <c r="R284" s="121"/>
      <c r="S284" s="112"/>
      <c r="T284" s="476" t="str">
        <f>IFERROR(S284*VLOOKUP(AE284,【参考】数式用3!$AD$3:$BA$14,MATCH(N284,【参考】数式用3!$AD$2:$BA$2,0)),"")</f>
        <v/>
      </c>
      <c r="U284" s="122"/>
      <c r="V284" s="113"/>
      <c r="W284" s="147"/>
      <c r="X284" s="990" t="str">
        <f>IFERROR(V284*VLOOKUP(AF284,【参考】数式用3!$AD$15:$BA$23,MATCH(N284,【参考】数式用3!$AD$2:$BA$2,0)),"")</f>
        <v/>
      </c>
      <c r="Y284" s="991"/>
      <c r="Z284" s="123"/>
      <c r="AA284" s="114"/>
      <c r="AB284" s="485" t="str">
        <f>IFERROR(AA284*VLOOKUP(AG284,【参考】数式用3!$AD$24:$BA$27,MATCH(N284,【参考】数式用3!$AD$2:$BA$2,0)),"")</f>
        <v/>
      </c>
      <c r="AC284" s="130"/>
      <c r="AD284" s="477" t="str">
        <f t="shared" si="19"/>
        <v/>
      </c>
      <c r="AE284" s="478" t="str">
        <f t="shared" si="20"/>
        <v/>
      </c>
      <c r="AF284" s="478" t="str">
        <f t="shared" si="21"/>
        <v/>
      </c>
      <c r="AG284" s="478" t="str">
        <f t="shared" si="22"/>
        <v/>
      </c>
    </row>
    <row r="285" spans="1:33" ht="24.95" customHeight="1">
      <c r="A285" s="480">
        <v>270</v>
      </c>
      <c r="B285" s="987" t="str">
        <f>IF(基本情報入力シート!C322="","",基本情報入力シート!C322)</f>
        <v/>
      </c>
      <c r="C285" s="988"/>
      <c r="D285" s="988"/>
      <c r="E285" s="988"/>
      <c r="F285" s="988"/>
      <c r="G285" s="988"/>
      <c r="H285" s="988"/>
      <c r="I285" s="989"/>
      <c r="J285" s="481" t="str">
        <f>IF(基本情報入力シート!M322="","",基本情報入力シート!M322)</f>
        <v/>
      </c>
      <c r="K285" s="482" t="str">
        <f>IF(基本情報入力シート!R322="","",基本情報入力シート!R322)</f>
        <v/>
      </c>
      <c r="L285" s="482" t="str">
        <f>IF(基本情報入力シート!W322="","",基本情報入力シート!W322)</f>
        <v/>
      </c>
      <c r="M285" s="483" t="str">
        <f>IF(基本情報入力シート!X322="","",基本情報入力シート!X322)</f>
        <v/>
      </c>
      <c r="N285" s="484" t="str">
        <f>IF(基本情報入力シート!Y322="","",基本情報入力シート!Y322)</f>
        <v/>
      </c>
      <c r="O285" s="118"/>
      <c r="P285" s="119"/>
      <c r="Q285" s="120"/>
      <c r="R285" s="121"/>
      <c r="S285" s="112"/>
      <c r="T285" s="476" t="str">
        <f>IFERROR(S285*VLOOKUP(AE285,【参考】数式用3!$AD$3:$BA$14,MATCH(N285,【参考】数式用3!$AD$2:$BA$2,0)),"")</f>
        <v/>
      </c>
      <c r="U285" s="122"/>
      <c r="V285" s="113"/>
      <c r="W285" s="147"/>
      <c r="X285" s="990" t="str">
        <f>IFERROR(V285*VLOOKUP(AF285,【参考】数式用3!$AD$15:$BA$23,MATCH(N285,【参考】数式用3!$AD$2:$BA$2,0)),"")</f>
        <v/>
      </c>
      <c r="Y285" s="991"/>
      <c r="Z285" s="123"/>
      <c r="AA285" s="114"/>
      <c r="AB285" s="485" t="str">
        <f>IFERROR(AA285*VLOOKUP(AG285,【参考】数式用3!$AD$24:$BA$27,MATCH(N285,【参考】数式用3!$AD$2:$BA$2,0)),"")</f>
        <v/>
      </c>
      <c r="AC285" s="130"/>
      <c r="AD285" s="477" t="str">
        <f t="shared" si="19"/>
        <v/>
      </c>
      <c r="AE285" s="478" t="str">
        <f t="shared" si="20"/>
        <v/>
      </c>
      <c r="AF285" s="478" t="str">
        <f t="shared" si="21"/>
        <v/>
      </c>
      <c r="AG285" s="478" t="str">
        <f t="shared" si="22"/>
        <v/>
      </c>
    </row>
    <row r="286" spans="1:33" ht="24.95" customHeight="1">
      <c r="A286" s="480">
        <v>271</v>
      </c>
      <c r="B286" s="987" t="str">
        <f>IF(基本情報入力シート!C323="","",基本情報入力シート!C323)</f>
        <v/>
      </c>
      <c r="C286" s="988"/>
      <c r="D286" s="988"/>
      <c r="E286" s="988"/>
      <c r="F286" s="988"/>
      <c r="G286" s="988"/>
      <c r="H286" s="988"/>
      <c r="I286" s="989"/>
      <c r="J286" s="481" t="str">
        <f>IF(基本情報入力シート!M323="","",基本情報入力シート!M323)</f>
        <v/>
      </c>
      <c r="K286" s="482" t="str">
        <f>IF(基本情報入力シート!R323="","",基本情報入力シート!R323)</f>
        <v/>
      </c>
      <c r="L286" s="482" t="str">
        <f>IF(基本情報入力シート!W323="","",基本情報入力シート!W323)</f>
        <v/>
      </c>
      <c r="M286" s="483" t="str">
        <f>IF(基本情報入力シート!X323="","",基本情報入力シート!X323)</f>
        <v/>
      </c>
      <c r="N286" s="484" t="str">
        <f>IF(基本情報入力シート!Y323="","",基本情報入力シート!Y323)</f>
        <v/>
      </c>
      <c r="O286" s="118"/>
      <c r="P286" s="119"/>
      <c r="Q286" s="120"/>
      <c r="R286" s="121"/>
      <c r="S286" s="112"/>
      <c r="T286" s="476" t="str">
        <f>IFERROR(S286*VLOOKUP(AE286,【参考】数式用3!$AD$3:$BA$14,MATCH(N286,【参考】数式用3!$AD$2:$BA$2,0)),"")</f>
        <v/>
      </c>
      <c r="U286" s="122"/>
      <c r="V286" s="113"/>
      <c r="W286" s="147"/>
      <c r="X286" s="990" t="str">
        <f>IFERROR(V286*VLOOKUP(AF286,【参考】数式用3!$AD$15:$BA$23,MATCH(N286,【参考】数式用3!$AD$2:$BA$2,0)),"")</f>
        <v/>
      </c>
      <c r="Y286" s="991"/>
      <c r="Z286" s="123"/>
      <c r="AA286" s="114"/>
      <c r="AB286" s="485" t="str">
        <f>IFERROR(AA286*VLOOKUP(AG286,【参考】数式用3!$AD$24:$BA$27,MATCH(N286,【参考】数式用3!$AD$2:$BA$2,0)),"")</f>
        <v/>
      </c>
      <c r="AC286" s="130"/>
      <c r="AD286" s="477" t="str">
        <f t="shared" si="19"/>
        <v/>
      </c>
      <c r="AE286" s="478" t="str">
        <f t="shared" si="20"/>
        <v/>
      </c>
      <c r="AF286" s="478" t="str">
        <f t="shared" si="21"/>
        <v/>
      </c>
      <c r="AG286" s="478" t="str">
        <f t="shared" si="22"/>
        <v/>
      </c>
    </row>
    <row r="287" spans="1:33" ht="24.95" customHeight="1">
      <c r="A287" s="480">
        <v>272</v>
      </c>
      <c r="B287" s="987" t="str">
        <f>IF(基本情報入力シート!C324="","",基本情報入力シート!C324)</f>
        <v/>
      </c>
      <c r="C287" s="988"/>
      <c r="D287" s="988"/>
      <c r="E287" s="988"/>
      <c r="F287" s="988"/>
      <c r="G287" s="988"/>
      <c r="H287" s="988"/>
      <c r="I287" s="989"/>
      <c r="J287" s="481" t="str">
        <f>IF(基本情報入力シート!M324="","",基本情報入力シート!M324)</f>
        <v/>
      </c>
      <c r="K287" s="482" t="str">
        <f>IF(基本情報入力シート!R324="","",基本情報入力シート!R324)</f>
        <v/>
      </c>
      <c r="L287" s="482" t="str">
        <f>IF(基本情報入力シート!W324="","",基本情報入力シート!W324)</f>
        <v/>
      </c>
      <c r="M287" s="483" t="str">
        <f>IF(基本情報入力シート!X324="","",基本情報入力シート!X324)</f>
        <v/>
      </c>
      <c r="N287" s="484" t="str">
        <f>IF(基本情報入力シート!Y324="","",基本情報入力シート!Y324)</f>
        <v/>
      </c>
      <c r="O287" s="118"/>
      <c r="P287" s="119"/>
      <c r="Q287" s="120"/>
      <c r="R287" s="121"/>
      <c r="S287" s="112"/>
      <c r="T287" s="476" t="str">
        <f>IFERROR(S287*VLOOKUP(AE287,【参考】数式用3!$AD$3:$BA$14,MATCH(N287,【参考】数式用3!$AD$2:$BA$2,0)),"")</f>
        <v/>
      </c>
      <c r="U287" s="122"/>
      <c r="V287" s="113"/>
      <c r="W287" s="147"/>
      <c r="X287" s="990" t="str">
        <f>IFERROR(V287*VLOOKUP(AF287,【参考】数式用3!$AD$15:$BA$23,MATCH(N287,【参考】数式用3!$AD$2:$BA$2,0)),"")</f>
        <v/>
      </c>
      <c r="Y287" s="991"/>
      <c r="Z287" s="123"/>
      <c r="AA287" s="114"/>
      <c r="AB287" s="485" t="str">
        <f>IFERROR(AA287*VLOOKUP(AG287,【参考】数式用3!$AD$24:$BA$27,MATCH(N287,【参考】数式用3!$AD$2:$BA$2,0)),"")</f>
        <v/>
      </c>
      <c r="AC287" s="130"/>
      <c r="AD287" s="477" t="str">
        <f t="shared" si="19"/>
        <v/>
      </c>
      <c r="AE287" s="478" t="str">
        <f t="shared" si="20"/>
        <v/>
      </c>
      <c r="AF287" s="478" t="str">
        <f t="shared" si="21"/>
        <v/>
      </c>
      <c r="AG287" s="478" t="str">
        <f t="shared" si="22"/>
        <v/>
      </c>
    </row>
    <row r="288" spans="1:33" ht="24.95" customHeight="1">
      <c r="A288" s="480">
        <v>273</v>
      </c>
      <c r="B288" s="987" t="str">
        <f>IF(基本情報入力シート!C325="","",基本情報入力シート!C325)</f>
        <v/>
      </c>
      <c r="C288" s="988"/>
      <c r="D288" s="988"/>
      <c r="E288" s="988"/>
      <c r="F288" s="988"/>
      <c r="G288" s="988"/>
      <c r="H288" s="988"/>
      <c r="I288" s="989"/>
      <c r="J288" s="481" t="str">
        <f>IF(基本情報入力シート!M325="","",基本情報入力シート!M325)</f>
        <v/>
      </c>
      <c r="K288" s="482" t="str">
        <f>IF(基本情報入力シート!R325="","",基本情報入力シート!R325)</f>
        <v/>
      </c>
      <c r="L288" s="482" t="str">
        <f>IF(基本情報入力シート!W325="","",基本情報入力シート!W325)</f>
        <v/>
      </c>
      <c r="M288" s="483" t="str">
        <f>IF(基本情報入力シート!X325="","",基本情報入力シート!X325)</f>
        <v/>
      </c>
      <c r="N288" s="484" t="str">
        <f>IF(基本情報入力シート!Y325="","",基本情報入力シート!Y325)</f>
        <v/>
      </c>
      <c r="O288" s="118"/>
      <c r="P288" s="119"/>
      <c r="Q288" s="120"/>
      <c r="R288" s="121"/>
      <c r="S288" s="112"/>
      <c r="T288" s="476" t="str">
        <f>IFERROR(S288*VLOOKUP(AE288,【参考】数式用3!$AD$3:$BA$14,MATCH(N288,【参考】数式用3!$AD$2:$BA$2,0)),"")</f>
        <v/>
      </c>
      <c r="U288" s="122"/>
      <c r="V288" s="113"/>
      <c r="W288" s="147"/>
      <c r="X288" s="990" t="str">
        <f>IFERROR(V288*VLOOKUP(AF288,【参考】数式用3!$AD$15:$BA$23,MATCH(N288,【参考】数式用3!$AD$2:$BA$2,0)),"")</f>
        <v/>
      </c>
      <c r="Y288" s="991"/>
      <c r="Z288" s="123"/>
      <c r="AA288" s="114"/>
      <c r="AB288" s="485" t="str">
        <f>IFERROR(AA288*VLOOKUP(AG288,【参考】数式用3!$AD$24:$BA$27,MATCH(N288,【参考】数式用3!$AD$2:$BA$2,0)),"")</f>
        <v/>
      </c>
      <c r="AC288" s="130"/>
      <c r="AD288" s="477" t="str">
        <f t="shared" si="19"/>
        <v/>
      </c>
      <c r="AE288" s="478" t="str">
        <f t="shared" si="20"/>
        <v/>
      </c>
      <c r="AF288" s="478" t="str">
        <f t="shared" si="21"/>
        <v/>
      </c>
      <c r="AG288" s="478" t="str">
        <f t="shared" si="22"/>
        <v/>
      </c>
    </row>
    <row r="289" spans="1:33" ht="24.95" customHeight="1">
      <c r="A289" s="480">
        <v>274</v>
      </c>
      <c r="B289" s="987" t="str">
        <f>IF(基本情報入力シート!C326="","",基本情報入力シート!C326)</f>
        <v/>
      </c>
      <c r="C289" s="988"/>
      <c r="D289" s="988"/>
      <c r="E289" s="988"/>
      <c r="F289" s="988"/>
      <c r="G289" s="988"/>
      <c r="H289" s="988"/>
      <c r="I289" s="989"/>
      <c r="J289" s="481" t="str">
        <f>IF(基本情報入力シート!M326="","",基本情報入力シート!M326)</f>
        <v/>
      </c>
      <c r="K289" s="482" t="str">
        <f>IF(基本情報入力シート!R326="","",基本情報入力シート!R326)</f>
        <v/>
      </c>
      <c r="L289" s="482" t="str">
        <f>IF(基本情報入力シート!W326="","",基本情報入力シート!W326)</f>
        <v/>
      </c>
      <c r="M289" s="483" t="str">
        <f>IF(基本情報入力シート!X326="","",基本情報入力シート!X326)</f>
        <v/>
      </c>
      <c r="N289" s="484" t="str">
        <f>IF(基本情報入力シート!Y326="","",基本情報入力シート!Y326)</f>
        <v/>
      </c>
      <c r="O289" s="118"/>
      <c r="P289" s="119"/>
      <c r="Q289" s="120"/>
      <c r="R289" s="121"/>
      <c r="S289" s="112"/>
      <c r="T289" s="476" t="str">
        <f>IFERROR(S289*VLOOKUP(AE289,【参考】数式用3!$AD$3:$BA$14,MATCH(N289,【参考】数式用3!$AD$2:$BA$2,0)),"")</f>
        <v/>
      </c>
      <c r="U289" s="122"/>
      <c r="V289" s="113"/>
      <c r="W289" s="147"/>
      <c r="X289" s="990" t="str">
        <f>IFERROR(V289*VLOOKUP(AF289,【参考】数式用3!$AD$15:$BA$23,MATCH(N289,【参考】数式用3!$AD$2:$BA$2,0)),"")</f>
        <v/>
      </c>
      <c r="Y289" s="991"/>
      <c r="Z289" s="123"/>
      <c r="AA289" s="114"/>
      <c r="AB289" s="485" t="str">
        <f>IFERROR(AA289*VLOOKUP(AG289,【参考】数式用3!$AD$24:$BA$27,MATCH(N289,【参考】数式用3!$AD$2:$BA$2,0)),"")</f>
        <v/>
      </c>
      <c r="AC289" s="130"/>
      <c r="AD289" s="477" t="str">
        <f t="shared" si="19"/>
        <v/>
      </c>
      <c r="AE289" s="478" t="str">
        <f t="shared" si="20"/>
        <v/>
      </c>
      <c r="AF289" s="478" t="str">
        <f t="shared" si="21"/>
        <v/>
      </c>
      <c r="AG289" s="478" t="str">
        <f t="shared" si="22"/>
        <v/>
      </c>
    </row>
    <row r="290" spans="1:33" ht="24.95" customHeight="1">
      <c r="A290" s="480">
        <v>275</v>
      </c>
      <c r="B290" s="987" t="str">
        <f>IF(基本情報入力シート!C327="","",基本情報入力シート!C327)</f>
        <v/>
      </c>
      <c r="C290" s="988"/>
      <c r="D290" s="988"/>
      <c r="E290" s="988"/>
      <c r="F290" s="988"/>
      <c r="G290" s="988"/>
      <c r="H290" s="988"/>
      <c r="I290" s="989"/>
      <c r="J290" s="481" t="str">
        <f>IF(基本情報入力シート!M327="","",基本情報入力シート!M327)</f>
        <v/>
      </c>
      <c r="K290" s="482" t="str">
        <f>IF(基本情報入力シート!R327="","",基本情報入力シート!R327)</f>
        <v/>
      </c>
      <c r="L290" s="482" t="str">
        <f>IF(基本情報入力シート!W327="","",基本情報入力シート!W327)</f>
        <v/>
      </c>
      <c r="M290" s="483" t="str">
        <f>IF(基本情報入力シート!X327="","",基本情報入力シート!X327)</f>
        <v/>
      </c>
      <c r="N290" s="484" t="str">
        <f>IF(基本情報入力シート!Y327="","",基本情報入力シート!Y327)</f>
        <v/>
      </c>
      <c r="O290" s="118"/>
      <c r="P290" s="119"/>
      <c r="Q290" s="120"/>
      <c r="R290" s="121"/>
      <c r="S290" s="112"/>
      <c r="T290" s="476" t="str">
        <f>IFERROR(S290*VLOOKUP(AE290,【参考】数式用3!$AD$3:$BA$14,MATCH(N290,【参考】数式用3!$AD$2:$BA$2,0)),"")</f>
        <v/>
      </c>
      <c r="U290" s="122"/>
      <c r="V290" s="113"/>
      <c r="W290" s="147"/>
      <c r="X290" s="990" t="str">
        <f>IFERROR(V290*VLOOKUP(AF290,【参考】数式用3!$AD$15:$BA$23,MATCH(N290,【参考】数式用3!$AD$2:$BA$2,0)),"")</f>
        <v/>
      </c>
      <c r="Y290" s="991"/>
      <c r="Z290" s="123"/>
      <c r="AA290" s="114"/>
      <c r="AB290" s="485" t="str">
        <f>IFERROR(AA290*VLOOKUP(AG290,【参考】数式用3!$AD$24:$BA$27,MATCH(N290,【参考】数式用3!$AD$2:$BA$2,0)),"")</f>
        <v/>
      </c>
      <c r="AC290" s="130"/>
      <c r="AD290" s="477" t="str">
        <f t="shared" si="19"/>
        <v/>
      </c>
      <c r="AE290" s="478" t="str">
        <f t="shared" si="20"/>
        <v/>
      </c>
      <c r="AF290" s="478" t="str">
        <f t="shared" si="21"/>
        <v/>
      </c>
      <c r="AG290" s="478" t="str">
        <f t="shared" si="22"/>
        <v/>
      </c>
    </row>
    <row r="291" spans="1:33" ht="24.95" customHeight="1">
      <c r="A291" s="480">
        <v>276</v>
      </c>
      <c r="B291" s="987" t="str">
        <f>IF(基本情報入力シート!C328="","",基本情報入力シート!C328)</f>
        <v/>
      </c>
      <c r="C291" s="988"/>
      <c r="D291" s="988"/>
      <c r="E291" s="988"/>
      <c r="F291" s="988"/>
      <c r="G291" s="988"/>
      <c r="H291" s="988"/>
      <c r="I291" s="989"/>
      <c r="J291" s="481" t="str">
        <f>IF(基本情報入力シート!M328="","",基本情報入力シート!M328)</f>
        <v/>
      </c>
      <c r="K291" s="482" t="str">
        <f>IF(基本情報入力シート!R328="","",基本情報入力シート!R328)</f>
        <v/>
      </c>
      <c r="L291" s="482" t="str">
        <f>IF(基本情報入力シート!W328="","",基本情報入力シート!W328)</f>
        <v/>
      </c>
      <c r="M291" s="483" t="str">
        <f>IF(基本情報入力シート!X328="","",基本情報入力シート!X328)</f>
        <v/>
      </c>
      <c r="N291" s="484" t="str">
        <f>IF(基本情報入力シート!Y328="","",基本情報入力シート!Y328)</f>
        <v/>
      </c>
      <c r="O291" s="118"/>
      <c r="P291" s="119"/>
      <c r="Q291" s="120"/>
      <c r="R291" s="121"/>
      <c r="S291" s="112"/>
      <c r="T291" s="476" t="str">
        <f>IFERROR(S291*VLOOKUP(AE291,【参考】数式用3!$AD$3:$BA$14,MATCH(N291,【参考】数式用3!$AD$2:$BA$2,0)),"")</f>
        <v/>
      </c>
      <c r="U291" s="122"/>
      <c r="V291" s="113"/>
      <c r="W291" s="147"/>
      <c r="X291" s="990" t="str">
        <f>IFERROR(V291*VLOOKUP(AF291,【参考】数式用3!$AD$15:$BA$23,MATCH(N291,【参考】数式用3!$AD$2:$BA$2,0)),"")</f>
        <v/>
      </c>
      <c r="Y291" s="991"/>
      <c r="Z291" s="123"/>
      <c r="AA291" s="114"/>
      <c r="AB291" s="485" t="str">
        <f>IFERROR(AA291*VLOOKUP(AG291,【参考】数式用3!$AD$24:$BA$27,MATCH(N291,【参考】数式用3!$AD$2:$BA$2,0)),"")</f>
        <v/>
      </c>
      <c r="AC291" s="130"/>
      <c r="AD291" s="477" t="str">
        <f t="shared" si="19"/>
        <v/>
      </c>
      <c r="AE291" s="478" t="str">
        <f t="shared" si="20"/>
        <v/>
      </c>
      <c r="AF291" s="478" t="str">
        <f t="shared" si="21"/>
        <v/>
      </c>
      <c r="AG291" s="478" t="str">
        <f t="shared" si="22"/>
        <v/>
      </c>
    </row>
    <row r="292" spans="1:33" ht="24.95" customHeight="1">
      <c r="A292" s="480">
        <v>277</v>
      </c>
      <c r="B292" s="987" t="str">
        <f>IF(基本情報入力シート!C329="","",基本情報入力シート!C329)</f>
        <v/>
      </c>
      <c r="C292" s="988"/>
      <c r="D292" s="988"/>
      <c r="E292" s="988"/>
      <c r="F292" s="988"/>
      <c r="G292" s="988"/>
      <c r="H292" s="988"/>
      <c r="I292" s="989"/>
      <c r="J292" s="481" t="str">
        <f>IF(基本情報入力シート!M329="","",基本情報入力シート!M329)</f>
        <v/>
      </c>
      <c r="K292" s="482" t="str">
        <f>IF(基本情報入力シート!R329="","",基本情報入力シート!R329)</f>
        <v/>
      </c>
      <c r="L292" s="482" t="str">
        <f>IF(基本情報入力シート!W329="","",基本情報入力シート!W329)</f>
        <v/>
      </c>
      <c r="M292" s="483" t="str">
        <f>IF(基本情報入力シート!X329="","",基本情報入力シート!X329)</f>
        <v/>
      </c>
      <c r="N292" s="484" t="str">
        <f>IF(基本情報入力シート!Y329="","",基本情報入力シート!Y329)</f>
        <v/>
      </c>
      <c r="O292" s="118"/>
      <c r="P292" s="119"/>
      <c r="Q292" s="120"/>
      <c r="R292" s="121"/>
      <c r="S292" s="112"/>
      <c r="T292" s="476" t="str">
        <f>IFERROR(S292*VLOOKUP(AE292,【参考】数式用3!$AD$3:$BA$14,MATCH(N292,【参考】数式用3!$AD$2:$BA$2,0)),"")</f>
        <v/>
      </c>
      <c r="U292" s="122"/>
      <c r="V292" s="113"/>
      <c r="W292" s="147"/>
      <c r="X292" s="990" t="str">
        <f>IFERROR(V292*VLOOKUP(AF292,【参考】数式用3!$AD$15:$BA$23,MATCH(N292,【参考】数式用3!$AD$2:$BA$2,0)),"")</f>
        <v/>
      </c>
      <c r="Y292" s="991"/>
      <c r="Z292" s="123"/>
      <c r="AA292" s="114"/>
      <c r="AB292" s="485" t="str">
        <f>IFERROR(AA292*VLOOKUP(AG292,【参考】数式用3!$AD$24:$BA$27,MATCH(N292,【参考】数式用3!$AD$2:$BA$2,0)),"")</f>
        <v/>
      </c>
      <c r="AC292" s="130"/>
      <c r="AD292" s="477" t="str">
        <f t="shared" si="19"/>
        <v/>
      </c>
      <c r="AE292" s="478" t="str">
        <f t="shared" si="20"/>
        <v/>
      </c>
      <c r="AF292" s="478" t="str">
        <f t="shared" si="21"/>
        <v/>
      </c>
      <c r="AG292" s="478" t="str">
        <f t="shared" si="22"/>
        <v/>
      </c>
    </row>
    <row r="293" spans="1:33" ht="24.95" customHeight="1">
      <c r="A293" s="480">
        <v>278</v>
      </c>
      <c r="B293" s="987" t="str">
        <f>IF(基本情報入力シート!C330="","",基本情報入力シート!C330)</f>
        <v/>
      </c>
      <c r="C293" s="988"/>
      <c r="D293" s="988"/>
      <c r="E293" s="988"/>
      <c r="F293" s="988"/>
      <c r="G293" s="988"/>
      <c r="H293" s="988"/>
      <c r="I293" s="989"/>
      <c r="J293" s="481" t="str">
        <f>IF(基本情報入力シート!M330="","",基本情報入力シート!M330)</f>
        <v/>
      </c>
      <c r="K293" s="482" t="str">
        <f>IF(基本情報入力シート!R330="","",基本情報入力シート!R330)</f>
        <v/>
      </c>
      <c r="L293" s="482" t="str">
        <f>IF(基本情報入力シート!W330="","",基本情報入力シート!W330)</f>
        <v/>
      </c>
      <c r="M293" s="483" t="str">
        <f>IF(基本情報入力シート!X330="","",基本情報入力シート!X330)</f>
        <v/>
      </c>
      <c r="N293" s="484" t="str">
        <f>IF(基本情報入力シート!Y330="","",基本情報入力シート!Y330)</f>
        <v/>
      </c>
      <c r="O293" s="118"/>
      <c r="P293" s="119"/>
      <c r="Q293" s="120"/>
      <c r="R293" s="121"/>
      <c r="S293" s="112"/>
      <c r="T293" s="476" t="str">
        <f>IFERROR(S293*VLOOKUP(AE293,【参考】数式用3!$AD$3:$BA$14,MATCH(N293,【参考】数式用3!$AD$2:$BA$2,0)),"")</f>
        <v/>
      </c>
      <c r="U293" s="122"/>
      <c r="V293" s="113"/>
      <c r="W293" s="147"/>
      <c r="X293" s="990" t="str">
        <f>IFERROR(V293*VLOOKUP(AF293,【参考】数式用3!$AD$15:$BA$23,MATCH(N293,【参考】数式用3!$AD$2:$BA$2,0)),"")</f>
        <v/>
      </c>
      <c r="Y293" s="991"/>
      <c r="Z293" s="123"/>
      <c r="AA293" s="114"/>
      <c r="AB293" s="485" t="str">
        <f>IFERROR(AA293*VLOOKUP(AG293,【参考】数式用3!$AD$24:$BA$27,MATCH(N293,【参考】数式用3!$AD$2:$BA$2,0)),"")</f>
        <v/>
      </c>
      <c r="AC293" s="130"/>
      <c r="AD293" s="477" t="str">
        <f t="shared" si="19"/>
        <v/>
      </c>
      <c r="AE293" s="478" t="str">
        <f t="shared" si="20"/>
        <v/>
      </c>
      <c r="AF293" s="478" t="str">
        <f t="shared" si="21"/>
        <v/>
      </c>
      <c r="AG293" s="478" t="str">
        <f t="shared" si="22"/>
        <v/>
      </c>
    </row>
    <row r="294" spans="1:33" ht="24.95" customHeight="1">
      <c r="A294" s="480">
        <v>279</v>
      </c>
      <c r="B294" s="987" t="str">
        <f>IF(基本情報入力シート!C331="","",基本情報入力シート!C331)</f>
        <v/>
      </c>
      <c r="C294" s="988"/>
      <c r="D294" s="988"/>
      <c r="E294" s="988"/>
      <c r="F294" s="988"/>
      <c r="G294" s="988"/>
      <c r="H294" s="988"/>
      <c r="I294" s="989"/>
      <c r="J294" s="481" t="str">
        <f>IF(基本情報入力シート!M331="","",基本情報入力シート!M331)</f>
        <v/>
      </c>
      <c r="K294" s="482" t="str">
        <f>IF(基本情報入力シート!R331="","",基本情報入力シート!R331)</f>
        <v/>
      </c>
      <c r="L294" s="482" t="str">
        <f>IF(基本情報入力シート!W331="","",基本情報入力シート!W331)</f>
        <v/>
      </c>
      <c r="M294" s="483" t="str">
        <f>IF(基本情報入力シート!X331="","",基本情報入力シート!X331)</f>
        <v/>
      </c>
      <c r="N294" s="484" t="str">
        <f>IF(基本情報入力シート!Y331="","",基本情報入力シート!Y331)</f>
        <v/>
      </c>
      <c r="O294" s="118"/>
      <c r="P294" s="119"/>
      <c r="Q294" s="120"/>
      <c r="R294" s="121"/>
      <c r="S294" s="112"/>
      <c r="T294" s="476" t="str">
        <f>IFERROR(S294*VLOOKUP(AE294,【参考】数式用3!$AD$3:$BA$14,MATCH(N294,【参考】数式用3!$AD$2:$BA$2,0)),"")</f>
        <v/>
      </c>
      <c r="U294" s="122"/>
      <c r="V294" s="113"/>
      <c r="W294" s="147"/>
      <c r="X294" s="990" t="str">
        <f>IFERROR(V294*VLOOKUP(AF294,【参考】数式用3!$AD$15:$BA$23,MATCH(N294,【参考】数式用3!$AD$2:$BA$2,0)),"")</f>
        <v/>
      </c>
      <c r="Y294" s="991"/>
      <c r="Z294" s="123"/>
      <c r="AA294" s="114"/>
      <c r="AB294" s="485" t="str">
        <f>IFERROR(AA294*VLOOKUP(AG294,【参考】数式用3!$AD$24:$BA$27,MATCH(N294,【参考】数式用3!$AD$2:$BA$2,0)),"")</f>
        <v/>
      </c>
      <c r="AC294" s="130"/>
      <c r="AD294" s="477" t="str">
        <f t="shared" si="19"/>
        <v/>
      </c>
      <c r="AE294" s="478" t="str">
        <f t="shared" si="20"/>
        <v/>
      </c>
      <c r="AF294" s="478" t="str">
        <f t="shared" si="21"/>
        <v/>
      </c>
      <c r="AG294" s="478" t="str">
        <f t="shared" si="22"/>
        <v/>
      </c>
    </row>
    <row r="295" spans="1:33" ht="24.95" customHeight="1">
      <c r="A295" s="480">
        <v>280</v>
      </c>
      <c r="B295" s="987" t="str">
        <f>IF(基本情報入力シート!C332="","",基本情報入力シート!C332)</f>
        <v/>
      </c>
      <c r="C295" s="988"/>
      <c r="D295" s="988"/>
      <c r="E295" s="988"/>
      <c r="F295" s="988"/>
      <c r="G295" s="988"/>
      <c r="H295" s="988"/>
      <c r="I295" s="989"/>
      <c r="J295" s="481" t="str">
        <f>IF(基本情報入力シート!M332="","",基本情報入力シート!M332)</f>
        <v/>
      </c>
      <c r="K295" s="482" t="str">
        <f>IF(基本情報入力シート!R332="","",基本情報入力シート!R332)</f>
        <v/>
      </c>
      <c r="L295" s="482" t="str">
        <f>IF(基本情報入力シート!W332="","",基本情報入力シート!W332)</f>
        <v/>
      </c>
      <c r="M295" s="483" t="str">
        <f>IF(基本情報入力シート!X332="","",基本情報入力シート!X332)</f>
        <v/>
      </c>
      <c r="N295" s="484" t="str">
        <f>IF(基本情報入力シート!Y332="","",基本情報入力シート!Y332)</f>
        <v/>
      </c>
      <c r="O295" s="118"/>
      <c r="P295" s="119"/>
      <c r="Q295" s="120"/>
      <c r="R295" s="121"/>
      <c r="S295" s="112"/>
      <c r="T295" s="476" t="str">
        <f>IFERROR(S295*VLOOKUP(AE295,【参考】数式用3!$AD$3:$BA$14,MATCH(N295,【参考】数式用3!$AD$2:$BA$2,0)),"")</f>
        <v/>
      </c>
      <c r="U295" s="122"/>
      <c r="V295" s="113"/>
      <c r="W295" s="147"/>
      <c r="X295" s="990" t="str">
        <f>IFERROR(V295*VLOOKUP(AF295,【参考】数式用3!$AD$15:$BA$23,MATCH(N295,【参考】数式用3!$AD$2:$BA$2,0)),"")</f>
        <v/>
      </c>
      <c r="Y295" s="991"/>
      <c r="Z295" s="123"/>
      <c r="AA295" s="114"/>
      <c r="AB295" s="485" t="str">
        <f>IFERROR(AA295*VLOOKUP(AG295,【参考】数式用3!$AD$24:$BA$27,MATCH(N295,【参考】数式用3!$AD$2:$BA$2,0)),"")</f>
        <v/>
      </c>
      <c r="AC295" s="130"/>
      <c r="AD295" s="477" t="str">
        <f t="shared" si="19"/>
        <v/>
      </c>
      <c r="AE295" s="478" t="str">
        <f t="shared" si="20"/>
        <v/>
      </c>
      <c r="AF295" s="478" t="str">
        <f t="shared" si="21"/>
        <v/>
      </c>
      <c r="AG295" s="478" t="str">
        <f t="shared" si="22"/>
        <v/>
      </c>
    </row>
    <row r="296" spans="1:33" ht="24.95" customHeight="1">
      <c r="A296" s="480">
        <v>281</v>
      </c>
      <c r="B296" s="987" t="str">
        <f>IF(基本情報入力シート!C333="","",基本情報入力シート!C333)</f>
        <v/>
      </c>
      <c r="C296" s="988"/>
      <c r="D296" s="988"/>
      <c r="E296" s="988"/>
      <c r="F296" s="988"/>
      <c r="G296" s="988"/>
      <c r="H296" s="988"/>
      <c r="I296" s="989"/>
      <c r="J296" s="481" t="str">
        <f>IF(基本情報入力シート!M333="","",基本情報入力シート!M333)</f>
        <v/>
      </c>
      <c r="K296" s="482" t="str">
        <f>IF(基本情報入力シート!R333="","",基本情報入力シート!R333)</f>
        <v/>
      </c>
      <c r="L296" s="482" t="str">
        <f>IF(基本情報入力シート!W333="","",基本情報入力シート!W333)</f>
        <v/>
      </c>
      <c r="M296" s="483" t="str">
        <f>IF(基本情報入力シート!X333="","",基本情報入力シート!X333)</f>
        <v/>
      </c>
      <c r="N296" s="484" t="str">
        <f>IF(基本情報入力シート!Y333="","",基本情報入力シート!Y333)</f>
        <v/>
      </c>
      <c r="O296" s="118"/>
      <c r="P296" s="119"/>
      <c r="Q296" s="120"/>
      <c r="R296" s="121"/>
      <c r="S296" s="112"/>
      <c r="T296" s="476" t="str">
        <f>IFERROR(S296*VLOOKUP(AE296,【参考】数式用3!$AD$3:$BA$14,MATCH(N296,【参考】数式用3!$AD$2:$BA$2,0)),"")</f>
        <v/>
      </c>
      <c r="U296" s="122"/>
      <c r="V296" s="113"/>
      <c r="W296" s="147"/>
      <c r="X296" s="990" t="str">
        <f>IFERROR(V296*VLOOKUP(AF296,【参考】数式用3!$AD$15:$BA$23,MATCH(N296,【参考】数式用3!$AD$2:$BA$2,0)),"")</f>
        <v/>
      </c>
      <c r="Y296" s="991"/>
      <c r="Z296" s="123"/>
      <c r="AA296" s="114"/>
      <c r="AB296" s="485" t="str">
        <f>IFERROR(AA296*VLOOKUP(AG296,【参考】数式用3!$AD$24:$BA$27,MATCH(N296,【参考】数式用3!$AD$2:$BA$2,0)),"")</f>
        <v/>
      </c>
      <c r="AC296" s="130"/>
      <c r="AD296" s="477" t="str">
        <f t="shared" si="19"/>
        <v/>
      </c>
      <c r="AE296" s="478" t="str">
        <f t="shared" si="20"/>
        <v/>
      </c>
      <c r="AF296" s="478" t="str">
        <f t="shared" si="21"/>
        <v/>
      </c>
      <c r="AG296" s="478" t="str">
        <f t="shared" si="22"/>
        <v/>
      </c>
    </row>
    <row r="297" spans="1:33" ht="24.95" customHeight="1">
      <c r="A297" s="480">
        <v>282</v>
      </c>
      <c r="B297" s="987" t="str">
        <f>IF(基本情報入力シート!C334="","",基本情報入力シート!C334)</f>
        <v/>
      </c>
      <c r="C297" s="988"/>
      <c r="D297" s="988"/>
      <c r="E297" s="988"/>
      <c r="F297" s="988"/>
      <c r="G297" s="988"/>
      <c r="H297" s="988"/>
      <c r="I297" s="989"/>
      <c r="J297" s="481" t="str">
        <f>IF(基本情報入力シート!M334="","",基本情報入力シート!M334)</f>
        <v/>
      </c>
      <c r="K297" s="482" t="str">
        <f>IF(基本情報入力シート!R334="","",基本情報入力シート!R334)</f>
        <v/>
      </c>
      <c r="L297" s="482" t="str">
        <f>IF(基本情報入力シート!W334="","",基本情報入力シート!W334)</f>
        <v/>
      </c>
      <c r="M297" s="483" t="str">
        <f>IF(基本情報入力シート!X334="","",基本情報入力シート!X334)</f>
        <v/>
      </c>
      <c r="N297" s="484" t="str">
        <f>IF(基本情報入力シート!Y334="","",基本情報入力シート!Y334)</f>
        <v/>
      </c>
      <c r="O297" s="118"/>
      <c r="P297" s="119"/>
      <c r="Q297" s="120"/>
      <c r="R297" s="121"/>
      <c r="S297" s="112"/>
      <c r="T297" s="476" t="str">
        <f>IFERROR(S297*VLOOKUP(AE297,【参考】数式用3!$AD$3:$BA$14,MATCH(N297,【参考】数式用3!$AD$2:$BA$2,0)),"")</f>
        <v/>
      </c>
      <c r="U297" s="122"/>
      <c r="V297" s="113"/>
      <c r="W297" s="147"/>
      <c r="X297" s="990" t="str">
        <f>IFERROR(V297*VLOOKUP(AF297,【参考】数式用3!$AD$15:$BA$23,MATCH(N297,【参考】数式用3!$AD$2:$BA$2,0)),"")</f>
        <v/>
      </c>
      <c r="Y297" s="991"/>
      <c r="Z297" s="123"/>
      <c r="AA297" s="114"/>
      <c r="AB297" s="485" t="str">
        <f>IFERROR(AA297*VLOOKUP(AG297,【参考】数式用3!$AD$24:$BA$27,MATCH(N297,【参考】数式用3!$AD$2:$BA$2,0)),"")</f>
        <v/>
      </c>
      <c r="AC297" s="130"/>
      <c r="AD297" s="477" t="str">
        <f t="shared" si="19"/>
        <v/>
      </c>
      <c r="AE297" s="478" t="str">
        <f t="shared" si="20"/>
        <v/>
      </c>
      <c r="AF297" s="478" t="str">
        <f t="shared" si="21"/>
        <v/>
      </c>
      <c r="AG297" s="478" t="str">
        <f t="shared" si="22"/>
        <v/>
      </c>
    </row>
    <row r="298" spans="1:33" ht="24.95" customHeight="1">
      <c r="A298" s="480">
        <v>283</v>
      </c>
      <c r="B298" s="987" t="str">
        <f>IF(基本情報入力シート!C335="","",基本情報入力シート!C335)</f>
        <v/>
      </c>
      <c r="C298" s="988"/>
      <c r="D298" s="988"/>
      <c r="E298" s="988"/>
      <c r="F298" s="988"/>
      <c r="G298" s="988"/>
      <c r="H298" s="988"/>
      <c r="I298" s="989"/>
      <c r="J298" s="481" t="str">
        <f>IF(基本情報入力シート!M335="","",基本情報入力シート!M335)</f>
        <v/>
      </c>
      <c r="K298" s="482" t="str">
        <f>IF(基本情報入力シート!R335="","",基本情報入力シート!R335)</f>
        <v/>
      </c>
      <c r="L298" s="482" t="str">
        <f>IF(基本情報入力シート!W335="","",基本情報入力シート!W335)</f>
        <v/>
      </c>
      <c r="M298" s="483" t="str">
        <f>IF(基本情報入力シート!X335="","",基本情報入力シート!X335)</f>
        <v/>
      </c>
      <c r="N298" s="484" t="str">
        <f>IF(基本情報入力シート!Y335="","",基本情報入力シート!Y335)</f>
        <v/>
      </c>
      <c r="O298" s="118"/>
      <c r="P298" s="119"/>
      <c r="Q298" s="120"/>
      <c r="R298" s="121"/>
      <c r="S298" s="112"/>
      <c r="T298" s="476" t="str">
        <f>IFERROR(S298*VLOOKUP(AE298,【参考】数式用3!$AD$3:$BA$14,MATCH(N298,【参考】数式用3!$AD$2:$BA$2,0)),"")</f>
        <v/>
      </c>
      <c r="U298" s="122"/>
      <c r="V298" s="113"/>
      <c r="W298" s="147"/>
      <c r="X298" s="990" t="str">
        <f>IFERROR(V298*VLOOKUP(AF298,【参考】数式用3!$AD$15:$BA$23,MATCH(N298,【参考】数式用3!$AD$2:$BA$2,0)),"")</f>
        <v/>
      </c>
      <c r="Y298" s="991"/>
      <c r="Z298" s="123"/>
      <c r="AA298" s="114"/>
      <c r="AB298" s="485" t="str">
        <f>IFERROR(AA298*VLOOKUP(AG298,【参考】数式用3!$AD$24:$BA$27,MATCH(N298,【参考】数式用3!$AD$2:$BA$2,0)),"")</f>
        <v/>
      </c>
      <c r="AC298" s="130"/>
      <c r="AD298" s="477" t="str">
        <f t="shared" si="19"/>
        <v/>
      </c>
      <c r="AE298" s="478" t="str">
        <f t="shared" si="20"/>
        <v/>
      </c>
      <c r="AF298" s="478" t="str">
        <f t="shared" si="21"/>
        <v/>
      </c>
      <c r="AG298" s="478" t="str">
        <f t="shared" si="22"/>
        <v/>
      </c>
    </row>
    <row r="299" spans="1:33" ht="24.95" customHeight="1">
      <c r="A299" s="480">
        <v>284</v>
      </c>
      <c r="B299" s="987" t="str">
        <f>IF(基本情報入力シート!C336="","",基本情報入力シート!C336)</f>
        <v/>
      </c>
      <c r="C299" s="988"/>
      <c r="D299" s="988"/>
      <c r="E299" s="988"/>
      <c r="F299" s="988"/>
      <c r="G299" s="988"/>
      <c r="H299" s="988"/>
      <c r="I299" s="989"/>
      <c r="J299" s="481" t="str">
        <f>IF(基本情報入力シート!M336="","",基本情報入力シート!M336)</f>
        <v/>
      </c>
      <c r="K299" s="482" t="str">
        <f>IF(基本情報入力シート!R336="","",基本情報入力シート!R336)</f>
        <v/>
      </c>
      <c r="L299" s="482" t="str">
        <f>IF(基本情報入力シート!W336="","",基本情報入力シート!W336)</f>
        <v/>
      </c>
      <c r="M299" s="483" t="str">
        <f>IF(基本情報入力シート!X336="","",基本情報入力シート!X336)</f>
        <v/>
      </c>
      <c r="N299" s="484" t="str">
        <f>IF(基本情報入力シート!Y336="","",基本情報入力シート!Y336)</f>
        <v/>
      </c>
      <c r="O299" s="118"/>
      <c r="P299" s="119"/>
      <c r="Q299" s="120"/>
      <c r="R299" s="121"/>
      <c r="S299" s="112"/>
      <c r="T299" s="476" t="str">
        <f>IFERROR(S299*VLOOKUP(AE299,【参考】数式用3!$AD$3:$BA$14,MATCH(N299,【参考】数式用3!$AD$2:$BA$2,0)),"")</f>
        <v/>
      </c>
      <c r="U299" s="122"/>
      <c r="V299" s="113"/>
      <c r="W299" s="147"/>
      <c r="X299" s="990" t="str">
        <f>IFERROR(V299*VLOOKUP(AF299,【参考】数式用3!$AD$15:$BA$23,MATCH(N299,【参考】数式用3!$AD$2:$BA$2,0)),"")</f>
        <v/>
      </c>
      <c r="Y299" s="991"/>
      <c r="Z299" s="123"/>
      <c r="AA299" s="114"/>
      <c r="AB299" s="485" t="str">
        <f>IFERROR(AA299*VLOOKUP(AG299,【参考】数式用3!$AD$24:$BA$27,MATCH(N299,【参考】数式用3!$AD$2:$BA$2,0)),"")</f>
        <v/>
      </c>
      <c r="AC299" s="130"/>
      <c r="AD299" s="477" t="str">
        <f t="shared" si="19"/>
        <v/>
      </c>
      <c r="AE299" s="478" t="str">
        <f t="shared" si="20"/>
        <v/>
      </c>
      <c r="AF299" s="478" t="str">
        <f t="shared" si="21"/>
        <v/>
      </c>
      <c r="AG299" s="478" t="str">
        <f t="shared" si="22"/>
        <v/>
      </c>
    </row>
    <row r="300" spans="1:33" ht="24.95" customHeight="1">
      <c r="A300" s="480">
        <v>285</v>
      </c>
      <c r="B300" s="987" t="str">
        <f>IF(基本情報入力シート!C337="","",基本情報入力シート!C337)</f>
        <v/>
      </c>
      <c r="C300" s="988"/>
      <c r="D300" s="988"/>
      <c r="E300" s="988"/>
      <c r="F300" s="988"/>
      <c r="G300" s="988"/>
      <c r="H300" s="988"/>
      <c r="I300" s="989"/>
      <c r="J300" s="481" t="str">
        <f>IF(基本情報入力シート!M337="","",基本情報入力シート!M337)</f>
        <v/>
      </c>
      <c r="K300" s="482" t="str">
        <f>IF(基本情報入力シート!R337="","",基本情報入力シート!R337)</f>
        <v/>
      </c>
      <c r="L300" s="482" t="str">
        <f>IF(基本情報入力シート!W337="","",基本情報入力シート!W337)</f>
        <v/>
      </c>
      <c r="M300" s="483" t="str">
        <f>IF(基本情報入力シート!X337="","",基本情報入力シート!X337)</f>
        <v/>
      </c>
      <c r="N300" s="484" t="str">
        <f>IF(基本情報入力シート!Y337="","",基本情報入力シート!Y337)</f>
        <v/>
      </c>
      <c r="O300" s="118"/>
      <c r="P300" s="119"/>
      <c r="Q300" s="120"/>
      <c r="R300" s="121"/>
      <c r="S300" s="112"/>
      <c r="T300" s="476" t="str">
        <f>IFERROR(S300*VLOOKUP(AE300,【参考】数式用3!$AD$3:$BA$14,MATCH(N300,【参考】数式用3!$AD$2:$BA$2,0)),"")</f>
        <v/>
      </c>
      <c r="U300" s="122"/>
      <c r="V300" s="113"/>
      <c r="W300" s="147"/>
      <c r="X300" s="990" t="str">
        <f>IFERROR(V300*VLOOKUP(AF300,【参考】数式用3!$AD$15:$BA$23,MATCH(N300,【参考】数式用3!$AD$2:$BA$2,0)),"")</f>
        <v/>
      </c>
      <c r="Y300" s="991"/>
      <c r="Z300" s="123"/>
      <c r="AA300" s="114"/>
      <c r="AB300" s="485" t="str">
        <f>IFERROR(AA300*VLOOKUP(AG300,【参考】数式用3!$AD$24:$BA$27,MATCH(N300,【参考】数式用3!$AD$2:$BA$2,0)),"")</f>
        <v/>
      </c>
      <c r="AC300" s="130"/>
      <c r="AD300" s="477" t="str">
        <f t="shared" si="19"/>
        <v/>
      </c>
      <c r="AE300" s="478" t="str">
        <f t="shared" si="20"/>
        <v/>
      </c>
      <c r="AF300" s="478" t="str">
        <f t="shared" si="21"/>
        <v/>
      </c>
      <c r="AG300" s="478" t="str">
        <f t="shared" si="22"/>
        <v/>
      </c>
    </row>
    <row r="301" spans="1:33" ht="24.95" customHeight="1">
      <c r="A301" s="480">
        <v>286</v>
      </c>
      <c r="B301" s="987" t="str">
        <f>IF(基本情報入力シート!C338="","",基本情報入力シート!C338)</f>
        <v/>
      </c>
      <c r="C301" s="988"/>
      <c r="D301" s="988"/>
      <c r="E301" s="988"/>
      <c r="F301" s="988"/>
      <c r="G301" s="988"/>
      <c r="H301" s="988"/>
      <c r="I301" s="989"/>
      <c r="J301" s="481" t="str">
        <f>IF(基本情報入力シート!M338="","",基本情報入力シート!M338)</f>
        <v/>
      </c>
      <c r="K301" s="482" t="str">
        <f>IF(基本情報入力シート!R338="","",基本情報入力シート!R338)</f>
        <v/>
      </c>
      <c r="L301" s="482" t="str">
        <f>IF(基本情報入力シート!W338="","",基本情報入力シート!W338)</f>
        <v/>
      </c>
      <c r="M301" s="483" t="str">
        <f>IF(基本情報入力シート!X338="","",基本情報入力シート!X338)</f>
        <v/>
      </c>
      <c r="N301" s="484" t="str">
        <f>IF(基本情報入力シート!Y338="","",基本情報入力シート!Y338)</f>
        <v/>
      </c>
      <c r="O301" s="118"/>
      <c r="P301" s="119"/>
      <c r="Q301" s="120"/>
      <c r="R301" s="121"/>
      <c r="S301" s="112"/>
      <c r="T301" s="476" t="str">
        <f>IFERROR(S301*VLOOKUP(AE301,【参考】数式用3!$AD$3:$BA$14,MATCH(N301,【参考】数式用3!$AD$2:$BA$2,0)),"")</f>
        <v/>
      </c>
      <c r="U301" s="122"/>
      <c r="V301" s="113"/>
      <c r="W301" s="147"/>
      <c r="X301" s="990" t="str">
        <f>IFERROR(V301*VLOOKUP(AF301,【参考】数式用3!$AD$15:$BA$23,MATCH(N301,【参考】数式用3!$AD$2:$BA$2,0)),"")</f>
        <v/>
      </c>
      <c r="Y301" s="991"/>
      <c r="Z301" s="123"/>
      <c r="AA301" s="114"/>
      <c r="AB301" s="485" t="str">
        <f>IFERROR(AA301*VLOOKUP(AG301,【参考】数式用3!$AD$24:$BA$27,MATCH(N301,【参考】数式用3!$AD$2:$BA$2,0)),"")</f>
        <v/>
      </c>
      <c r="AC301" s="130"/>
      <c r="AD301" s="477" t="str">
        <f t="shared" si="19"/>
        <v/>
      </c>
      <c r="AE301" s="478" t="str">
        <f t="shared" si="20"/>
        <v/>
      </c>
      <c r="AF301" s="478" t="str">
        <f t="shared" si="21"/>
        <v/>
      </c>
      <c r="AG301" s="478" t="str">
        <f t="shared" si="22"/>
        <v/>
      </c>
    </row>
    <row r="302" spans="1:33" ht="24.95" customHeight="1">
      <c r="A302" s="480">
        <v>287</v>
      </c>
      <c r="B302" s="987" t="str">
        <f>IF(基本情報入力シート!C339="","",基本情報入力シート!C339)</f>
        <v/>
      </c>
      <c r="C302" s="988"/>
      <c r="D302" s="988"/>
      <c r="E302" s="988"/>
      <c r="F302" s="988"/>
      <c r="G302" s="988"/>
      <c r="H302" s="988"/>
      <c r="I302" s="989"/>
      <c r="J302" s="481" t="str">
        <f>IF(基本情報入力シート!M339="","",基本情報入力シート!M339)</f>
        <v/>
      </c>
      <c r="K302" s="482" t="str">
        <f>IF(基本情報入力シート!R339="","",基本情報入力シート!R339)</f>
        <v/>
      </c>
      <c r="L302" s="482" t="str">
        <f>IF(基本情報入力シート!W339="","",基本情報入力シート!W339)</f>
        <v/>
      </c>
      <c r="M302" s="483" t="str">
        <f>IF(基本情報入力シート!X339="","",基本情報入力シート!X339)</f>
        <v/>
      </c>
      <c r="N302" s="484" t="str">
        <f>IF(基本情報入力シート!Y339="","",基本情報入力シート!Y339)</f>
        <v/>
      </c>
      <c r="O302" s="118"/>
      <c r="P302" s="119"/>
      <c r="Q302" s="120"/>
      <c r="R302" s="121"/>
      <c r="S302" s="112"/>
      <c r="T302" s="476" t="str">
        <f>IFERROR(S302*VLOOKUP(AE302,【参考】数式用3!$AD$3:$BA$14,MATCH(N302,【参考】数式用3!$AD$2:$BA$2,0)),"")</f>
        <v/>
      </c>
      <c r="U302" s="122"/>
      <c r="V302" s="113"/>
      <c r="W302" s="147"/>
      <c r="X302" s="990" t="str">
        <f>IFERROR(V302*VLOOKUP(AF302,【参考】数式用3!$AD$15:$BA$23,MATCH(N302,【参考】数式用3!$AD$2:$BA$2,0)),"")</f>
        <v/>
      </c>
      <c r="Y302" s="991"/>
      <c r="Z302" s="123"/>
      <c r="AA302" s="114"/>
      <c r="AB302" s="485" t="str">
        <f>IFERROR(AA302*VLOOKUP(AG302,【参考】数式用3!$AD$24:$BA$27,MATCH(N302,【参考】数式用3!$AD$2:$BA$2,0)),"")</f>
        <v/>
      </c>
      <c r="AC302" s="130"/>
      <c r="AD302" s="477" t="str">
        <f t="shared" si="19"/>
        <v/>
      </c>
      <c r="AE302" s="478" t="str">
        <f t="shared" si="20"/>
        <v/>
      </c>
      <c r="AF302" s="478" t="str">
        <f t="shared" si="21"/>
        <v/>
      </c>
      <c r="AG302" s="478" t="str">
        <f t="shared" si="22"/>
        <v/>
      </c>
    </row>
    <row r="303" spans="1:33" ht="24.95" customHeight="1">
      <c r="A303" s="480">
        <v>288</v>
      </c>
      <c r="B303" s="987" t="str">
        <f>IF(基本情報入力シート!C340="","",基本情報入力シート!C340)</f>
        <v/>
      </c>
      <c r="C303" s="988"/>
      <c r="D303" s="988"/>
      <c r="E303" s="988"/>
      <c r="F303" s="988"/>
      <c r="G303" s="988"/>
      <c r="H303" s="988"/>
      <c r="I303" s="989"/>
      <c r="J303" s="481" t="str">
        <f>IF(基本情報入力シート!M340="","",基本情報入力シート!M340)</f>
        <v/>
      </c>
      <c r="K303" s="482" t="str">
        <f>IF(基本情報入力シート!R340="","",基本情報入力シート!R340)</f>
        <v/>
      </c>
      <c r="L303" s="482" t="str">
        <f>IF(基本情報入力シート!W340="","",基本情報入力シート!W340)</f>
        <v/>
      </c>
      <c r="M303" s="483" t="str">
        <f>IF(基本情報入力シート!X340="","",基本情報入力シート!X340)</f>
        <v/>
      </c>
      <c r="N303" s="484" t="str">
        <f>IF(基本情報入力シート!Y340="","",基本情報入力シート!Y340)</f>
        <v/>
      </c>
      <c r="O303" s="118"/>
      <c r="P303" s="119"/>
      <c r="Q303" s="120"/>
      <c r="R303" s="121"/>
      <c r="S303" s="112"/>
      <c r="T303" s="476" t="str">
        <f>IFERROR(S303*VLOOKUP(AE303,【参考】数式用3!$AD$3:$BA$14,MATCH(N303,【参考】数式用3!$AD$2:$BA$2,0)),"")</f>
        <v/>
      </c>
      <c r="U303" s="122"/>
      <c r="V303" s="113"/>
      <c r="W303" s="147"/>
      <c r="X303" s="990" t="str">
        <f>IFERROR(V303*VLOOKUP(AF303,【参考】数式用3!$AD$15:$BA$23,MATCH(N303,【参考】数式用3!$AD$2:$BA$2,0)),"")</f>
        <v/>
      </c>
      <c r="Y303" s="991"/>
      <c r="Z303" s="123"/>
      <c r="AA303" s="114"/>
      <c r="AB303" s="485" t="str">
        <f>IFERROR(AA303*VLOOKUP(AG303,【参考】数式用3!$AD$24:$BA$27,MATCH(N303,【参考】数式用3!$AD$2:$BA$2,0)),"")</f>
        <v/>
      </c>
      <c r="AC303" s="130"/>
      <c r="AD303" s="477" t="str">
        <f t="shared" si="19"/>
        <v/>
      </c>
      <c r="AE303" s="478" t="str">
        <f t="shared" si="20"/>
        <v/>
      </c>
      <c r="AF303" s="478" t="str">
        <f t="shared" si="21"/>
        <v/>
      </c>
      <c r="AG303" s="478" t="str">
        <f t="shared" si="22"/>
        <v/>
      </c>
    </row>
    <row r="304" spans="1:33" ht="24.95" customHeight="1">
      <c r="A304" s="480">
        <v>289</v>
      </c>
      <c r="B304" s="987" t="str">
        <f>IF(基本情報入力シート!C341="","",基本情報入力シート!C341)</f>
        <v/>
      </c>
      <c r="C304" s="988"/>
      <c r="D304" s="988"/>
      <c r="E304" s="988"/>
      <c r="F304" s="988"/>
      <c r="G304" s="988"/>
      <c r="H304" s="988"/>
      <c r="I304" s="989"/>
      <c r="J304" s="481" t="str">
        <f>IF(基本情報入力シート!M341="","",基本情報入力シート!M341)</f>
        <v/>
      </c>
      <c r="K304" s="482" t="str">
        <f>IF(基本情報入力シート!R341="","",基本情報入力シート!R341)</f>
        <v/>
      </c>
      <c r="L304" s="482" t="str">
        <f>IF(基本情報入力シート!W341="","",基本情報入力シート!W341)</f>
        <v/>
      </c>
      <c r="M304" s="483" t="str">
        <f>IF(基本情報入力シート!X341="","",基本情報入力シート!X341)</f>
        <v/>
      </c>
      <c r="N304" s="484" t="str">
        <f>IF(基本情報入力シート!Y341="","",基本情報入力シート!Y341)</f>
        <v/>
      </c>
      <c r="O304" s="118"/>
      <c r="P304" s="119"/>
      <c r="Q304" s="120"/>
      <c r="R304" s="121"/>
      <c r="S304" s="112"/>
      <c r="T304" s="476" t="str">
        <f>IFERROR(S304*VLOOKUP(AE304,【参考】数式用3!$AD$3:$BA$14,MATCH(N304,【参考】数式用3!$AD$2:$BA$2,0)),"")</f>
        <v/>
      </c>
      <c r="U304" s="122"/>
      <c r="V304" s="113"/>
      <c r="W304" s="147"/>
      <c r="X304" s="990" t="str">
        <f>IFERROR(V304*VLOOKUP(AF304,【参考】数式用3!$AD$15:$BA$23,MATCH(N304,【参考】数式用3!$AD$2:$BA$2,0)),"")</f>
        <v/>
      </c>
      <c r="Y304" s="991"/>
      <c r="Z304" s="123"/>
      <c r="AA304" s="114"/>
      <c r="AB304" s="485" t="str">
        <f>IFERROR(AA304*VLOOKUP(AG304,【参考】数式用3!$AD$24:$BA$27,MATCH(N304,【参考】数式用3!$AD$2:$BA$2,0)),"")</f>
        <v/>
      </c>
      <c r="AC304" s="130"/>
      <c r="AD304" s="477" t="str">
        <f t="shared" si="19"/>
        <v/>
      </c>
      <c r="AE304" s="478" t="str">
        <f t="shared" si="20"/>
        <v/>
      </c>
      <c r="AF304" s="478" t="str">
        <f t="shared" si="21"/>
        <v/>
      </c>
      <c r="AG304" s="478" t="str">
        <f t="shared" si="22"/>
        <v/>
      </c>
    </row>
    <row r="305" spans="1:33" ht="24.95" customHeight="1">
      <c r="A305" s="480">
        <v>290</v>
      </c>
      <c r="B305" s="987" t="str">
        <f>IF(基本情報入力シート!C342="","",基本情報入力シート!C342)</f>
        <v/>
      </c>
      <c r="C305" s="988"/>
      <c r="D305" s="988"/>
      <c r="E305" s="988"/>
      <c r="F305" s="988"/>
      <c r="G305" s="988"/>
      <c r="H305" s="988"/>
      <c r="I305" s="989"/>
      <c r="J305" s="481" t="str">
        <f>IF(基本情報入力シート!M342="","",基本情報入力シート!M342)</f>
        <v/>
      </c>
      <c r="K305" s="482" t="str">
        <f>IF(基本情報入力シート!R342="","",基本情報入力シート!R342)</f>
        <v/>
      </c>
      <c r="L305" s="482" t="str">
        <f>IF(基本情報入力シート!W342="","",基本情報入力シート!W342)</f>
        <v/>
      </c>
      <c r="M305" s="483" t="str">
        <f>IF(基本情報入力シート!X342="","",基本情報入力シート!X342)</f>
        <v/>
      </c>
      <c r="N305" s="484" t="str">
        <f>IF(基本情報入力シート!Y342="","",基本情報入力シート!Y342)</f>
        <v/>
      </c>
      <c r="O305" s="118"/>
      <c r="P305" s="119"/>
      <c r="Q305" s="120"/>
      <c r="R305" s="121"/>
      <c r="S305" s="112"/>
      <c r="T305" s="476" t="str">
        <f>IFERROR(S305*VLOOKUP(AE305,【参考】数式用3!$AD$3:$BA$14,MATCH(N305,【参考】数式用3!$AD$2:$BA$2,0)),"")</f>
        <v/>
      </c>
      <c r="U305" s="122"/>
      <c r="V305" s="113"/>
      <c r="W305" s="147"/>
      <c r="X305" s="990" t="str">
        <f>IFERROR(V305*VLOOKUP(AF305,【参考】数式用3!$AD$15:$BA$23,MATCH(N305,【参考】数式用3!$AD$2:$BA$2,0)),"")</f>
        <v/>
      </c>
      <c r="Y305" s="991"/>
      <c r="Z305" s="123"/>
      <c r="AA305" s="114"/>
      <c r="AB305" s="485" t="str">
        <f>IFERROR(AA305*VLOOKUP(AG305,【参考】数式用3!$AD$24:$BA$27,MATCH(N305,【参考】数式用3!$AD$2:$BA$2,0)),"")</f>
        <v/>
      </c>
      <c r="AC305" s="130"/>
      <c r="AD305" s="477" t="str">
        <f t="shared" si="19"/>
        <v/>
      </c>
      <c r="AE305" s="478" t="str">
        <f t="shared" si="20"/>
        <v/>
      </c>
      <c r="AF305" s="478" t="str">
        <f t="shared" si="21"/>
        <v/>
      </c>
      <c r="AG305" s="478" t="str">
        <f t="shared" si="22"/>
        <v/>
      </c>
    </row>
    <row r="306" spans="1:33" ht="24.95" customHeight="1">
      <c r="A306" s="480">
        <v>291</v>
      </c>
      <c r="B306" s="987" t="str">
        <f>IF(基本情報入力シート!C343="","",基本情報入力シート!C343)</f>
        <v/>
      </c>
      <c r="C306" s="988"/>
      <c r="D306" s="988"/>
      <c r="E306" s="988"/>
      <c r="F306" s="988"/>
      <c r="G306" s="988"/>
      <c r="H306" s="988"/>
      <c r="I306" s="989"/>
      <c r="J306" s="481" t="str">
        <f>IF(基本情報入力シート!M343="","",基本情報入力シート!M343)</f>
        <v/>
      </c>
      <c r="K306" s="482" t="str">
        <f>IF(基本情報入力シート!R343="","",基本情報入力シート!R343)</f>
        <v/>
      </c>
      <c r="L306" s="482" t="str">
        <f>IF(基本情報入力シート!W343="","",基本情報入力シート!W343)</f>
        <v/>
      </c>
      <c r="M306" s="483" t="str">
        <f>IF(基本情報入力シート!X343="","",基本情報入力シート!X343)</f>
        <v/>
      </c>
      <c r="N306" s="484" t="str">
        <f>IF(基本情報入力シート!Y343="","",基本情報入力シート!Y343)</f>
        <v/>
      </c>
      <c r="O306" s="118"/>
      <c r="P306" s="119"/>
      <c r="Q306" s="120"/>
      <c r="R306" s="121"/>
      <c r="S306" s="112"/>
      <c r="T306" s="476" t="str">
        <f>IFERROR(S306*VLOOKUP(AE306,【参考】数式用3!$AD$3:$BA$14,MATCH(N306,【参考】数式用3!$AD$2:$BA$2,0)),"")</f>
        <v/>
      </c>
      <c r="U306" s="122"/>
      <c r="V306" s="113"/>
      <c r="W306" s="147"/>
      <c r="X306" s="990" t="str">
        <f>IFERROR(V306*VLOOKUP(AF306,【参考】数式用3!$AD$15:$BA$23,MATCH(N306,【参考】数式用3!$AD$2:$BA$2,0)),"")</f>
        <v/>
      </c>
      <c r="Y306" s="991"/>
      <c r="Z306" s="123"/>
      <c r="AA306" s="114"/>
      <c r="AB306" s="485" t="str">
        <f>IFERROR(AA306*VLOOKUP(AG306,【参考】数式用3!$AD$24:$BA$27,MATCH(N306,【参考】数式用3!$AD$2:$BA$2,0)),"")</f>
        <v/>
      </c>
      <c r="AC306" s="130"/>
      <c r="AD306" s="477" t="str">
        <f t="shared" si="19"/>
        <v/>
      </c>
      <c r="AE306" s="478" t="str">
        <f t="shared" si="20"/>
        <v/>
      </c>
      <c r="AF306" s="478" t="str">
        <f t="shared" si="21"/>
        <v/>
      </c>
      <c r="AG306" s="478" t="str">
        <f t="shared" si="22"/>
        <v/>
      </c>
    </row>
    <row r="307" spans="1:33" ht="24.95" customHeight="1">
      <c r="A307" s="480">
        <v>292</v>
      </c>
      <c r="B307" s="987" t="str">
        <f>IF(基本情報入力シート!C344="","",基本情報入力シート!C344)</f>
        <v/>
      </c>
      <c r="C307" s="988"/>
      <c r="D307" s="988"/>
      <c r="E307" s="988"/>
      <c r="F307" s="988"/>
      <c r="G307" s="988"/>
      <c r="H307" s="988"/>
      <c r="I307" s="989"/>
      <c r="J307" s="481" t="str">
        <f>IF(基本情報入力シート!M344="","",基本情報入力シート!M344)</f>
        <v/>
      </c>
      <c r="K307" s="482" t="str">
        <f>IF(基本情報入力シート!R344="","",基本情報入力シート!R344)</f>
        <v/>
      </c>
      <c r="L307" s="482" t="str">
        <f>IF(基本情報入力シート!W344="","",基本情報入力シート!W344)</f>
        <v/>
      </c>
      <c r="M307" s="483" t="str">
        <f>IF(基本情報入力シート!X344="","",基本情報入力シート!X344)</f>
        <v/>
      </c>
      <c r="N307" s="484" t="str">
        <f>IF(基本情報入力シート!Y344="","",基本情報入力シート!Y344)</f>
        <v/>
      </c>
      <c r="O307" s="118"/>
      <c r="P307" s="119"/>
      <c r="Q307" s="120"/>
      <c r="R307" s="121"/>
      <c r="S307" s="112"/>
      <c r="T307" s="476" t="str">
        <f>IFERROR(S307*VLOOKUP(AE307,【参考】数式用3!$AD$3:$BA$14,MATCH(N307,【参考】数式用3!$AD$2:$BA$2,0)),"")</f>
        <v/>
      </c>
      <c r="U307" s="122"/>
      <c r="V307" s="113"/>
      <c r="W307" s="147"/>
      <c r="X307" s="990" t="str">
        <f>IFERROR(V307*VLOOKUP(AF307,【参考】数式用3!$AD$15:$BA$23,MATCH(N307,【参考】数式用3!$AD$2:$BA$2,0)),"")</f>
        <v/>
      </c>
      <c r="Y307" s="991"/>
      <c r="Z307" s="123"/>
      <c r="AA307" s="114"/>
      <c r="AB307" s="485" t="str">
        <f>IFERROR(AA307*VLOOKUP(AG307,【参考】数式用3!$AD$24:$BA$27,MATCH(N307,【参考】数式用3!$AD$2:$BA$2,0)),"")</f>
        <v/>
      </c>
      <c r="AC307" s="130"/>
      <c r="AD307" s="477" t="str">
        <f t="shared" si="19"/>
        <v/>
      </c>
      <c r="AE307" s="478" t="str">
        <f t="shared" si="20"/>
        <v/>
      </c>
      <c r="AF307" s="478" t="str">
        <f t="shared" si="21"/>
        <v/>
      </c>
      <c r="AG307" s="478" t="str">
        <f t="shared" si="22"/>
        <v/>
      </c>
    </row>
    <row r="308" spans="1:33" ht="24.95" customHeight="1">
      <c r="A308" s="480">
        <v>293</v>
      </c>
      <c r="B308" s="987" t="str">
        <f>IF(基本情報入力シート!C345="","",基本情報入力シート!C345)</f>
        <v/>
      </c>
      <c r="C308" s="988"/>
      <c r="D308" s="988"/>
      <c r="E308" s="988"/>
      <c r="F308" s="988"/>
      <c r="G308" s="988"/>
      <c r="H308" s="988"/>
      <c r="I308" s="989"/>
      <c r="J308" s="481" t="str">
        <f>IF(基本情報入力シート!M345="","",基本情報入力シート!M345)</f>
        <v/>
      </c>
      <c r="K308" s="482" t="str">
        <f>IF(基本情報入力シート!R345="","",基本情報入力シート!R345)</f>
        <v/>
      </c>
      <c r="L308" s="482" t="str">
        <f>IF(基本情報入力シート!W345="","",基本情報入力シート!W345)</f>
        <v/>
      </c>
      <c r="M308" s="483" t="str">
        <f>IF(基本情報入力シート!X345="","",基本情報入力シート!X345)</f>
        <v/>
      </c>
      <c r="N308" s="484" t="str">
        <f>IF(基本情報入力シート!Y345="","",基本情報入力シート!Y345)</f>
        <v/>
      </c>
      <c r="O308" s="118"/>
      <c r="P308" s="119"/>
      <c r="Q308" s="120"/>
      <c r="R308" s="121"/>
      <c r="S308" s="112"/>
      <c r="T308" s="476" t="str">
        <f>IFERROR(S308*VLOOKUP(AE308,【参考】数式用3!$AD$3:$BA$14,MATCH(N308,【参考】数式用3!$AD$2:$BA$2,0)),"")</f>
        <v/>
      </c>
      <c r="U308" s="122"/>
      <c r="V308" s="113"/>
      <c r="W308" s="147"/>
      <c r="X308" s="990" t="str">
        <f>IFERROR(V308*VLOOKUP(AF308,【参考】数式用3!$AD$15:$BA$23,MATCH(N308,【参考】数式用3!$AD$2:$BA$2,0)),"")</f>
        <v/>
      </c>
      <c r="Y308" s="991"/>
      <c r="Z308" s="123"/>
      <c r="AA308" s="114"/>
      <c r="AB308" s="485" t="str">
        <f>IFERROR(AA308*VLOOKUP(AG308,【参考】数式用3!$AD$24:$BA$27,MATCH(N308,【参考】数式用3!$AD$2:$BA$2,0)),"")</f>
        <v/>
      </c>
      <c r="AC308" s="130"/>
      <c r="AD308" s="477" t="str">
        <f t="shared" si="19"/>
        <v/>
      </c>
      <c r="AE308" s="478" t="str">
        <f t="shared" si="20"/>
        <v/>
      </c>
      <c r="AF308" s="478" t="str">
        <f t="shared" si="21"/>
        <v/>
      </c>
      <c r="AG308" s="478" t="str">
        <f t="shared" si="22"/>
        <v/>
      </c>
    </row>
    <row r="309" spans="1:33" ht="24.95" customHeight="1">
      <c r="A309" s="480">
        <v>294</v>
      </c>
      <c r="B309" s="987" t="str">
        <f>IF(基本情報入力シート!C346="","",基本情報入力シート!C346)</f>
        <v/>
      </c>
      <c r="C309" s="988"/>
      <c r="D309" s="988"/>
      <c r="E309" s="988"/>
      <c r="F309" s="988"/>
      <c r="G309" s="988"/>
      <c r="H309" s="988"/>
      <c r="I309" s="989"/>
      <c r="J309" s="481" t="str">
        <f>IF(基本情報入力シート!M346="","",基本情報入力シート!M346)</f>
        <v/>
      </c>
      <c r="K309" s="482" t="str">
        <f>IF(基本情報入力シート!R346="","",基本情報入力シート!R346)</f>
        <v/>
      </c>
      <c r="L309" s="482" t="str">
        <f>IF(基本情報入力シート!W346="","",基本情報入力シート!W346)</f>
        <v/>
      </c>
      <c r="M309" s="483" t="str">
        <f>IF(基本情報入力シート!X346="","",基本情報入力シート!X346)</f>
        <v/>
      </c>
      <c r="N309" s="484" t="str">
        <f>IF(基本情報入力シート!Y346="","",基本情報入力シート!Y346)</f>
        <v/>
      </c>
      <c r="O309" s="118"/>
      <c r="P309" s="119"/>
      <c r="Q309" s="120"/>
      <c r="R309" s="121"/>
      <c r="S309" s="112"/>
      <c r="T309" s="476" t="str">
        <f>IFERROR(S309*VLOOKUP(AE309,【参考】数式用3!$AD$3:$BA$14,MATCH(N309,【参考】数式用3!$AD$2:$BA$2,0)),"")</f>
        <v/>
      </c>
      <c r="U309" s="122"/>
      <c r="V309" s="113"/>
      <c r="W309" s="147"/>
      <c r="X309" s="990" t="str">
        <f>IFERROR(V309*VLOOKUP(AF309,【参考】数式用3!$AD$15:$BA$23,MATCH(N309,【参考】数式用3!$AD$2:$BA$2,0)),"")</f>
        <v/>
      </c>
      <c r="Y309" s="991"/>
      <c r="Z309" s="123"/>
      <c r="AA309" s="114"/>
      <c r="AB309" s="485" t="str">
        <f>IFERROR(AA309*VLOOKUP(AG309,【参考】数式用3!$AD$24:$BA$27,MATCH(N309,【参考】数式用3!$AD$2:$BA$2,0)),"")</f>
        <v/>
      </c>
      <c r="AC309" s="130"/>
      <c r="AD309" s="477" t="str">
        <f t="shared" si="19"/>
        <v/>
      </c>
      <c r="AE309" s="478" t="str">
        <f t="shared" si="20"/>
        <v/>
      </c>
      <c r="AF309" s="478" t="str">
        <f t="shared" si="21"/>
        <v/>
      </c>
      <c r="AG309" s="478" t="str">
        <f t="shared" si="22"/>
        <v/>
      </c>
    </row>
    <row r="310" spans="1:33" ht="24.95" customHeight="1">
      <c r="A310" s="480">
        <v>295</v>
      </c>
      <c r="B310" s="987" t="str">
        <f>IF(基本情報入力シート!C347="","",基本情報入力シート!C347)</f>
        <v/>
      </c>
      <c r="C310" s="988"/>
      <c r="D310" s="988"/>
      <c r="E310" s="988"/>
      <c r="F310" s="988"/>
      <c r="G310" s="988"/>
      <c r="H310" s="988"/>
      <c r="I310" s="989"/>
      <c r="J310" s="481" t="str">
        <f>IF(基本情報入力シート!M347="","",基本情報入力シート!M347)</f>
        <v/>
      </c>
      <c r="K310" s="482" t="str">
        <f>IF(基本情報入力シート!R347="","",基本情報入力シート!R347)</f>
        <v/>
      </c>
      <c r="L310" s="482" t="str">
        <f>IF(基本情報入力シート!W347="","",基本情報入力シート!W347)</f>
        <v/>
      </c>
      <c r="M310" s="483" t="str">
        <f>IF(基本情報入力シート!X347="","",基本情報入力シート!X347)</f>
        <v/>
      </c>
      <c r="N310" s="484" t="str">
        <f>IF(基本情報入力シート!Y347="","",基本情報入力シート!Y347)</f>
        <v/>
      </c>
      <c r="O310" s="118"/>
      <c r="P310" s="119"/>
      <c r="Q310" s="120"/>
      <c r="R310" s="121"/>
      <c r="S310" s="112"/>
      <c r="T310" s="476" t="str">
        <f>IFERROR(S310*VLOOKUP(AE310,【参考】数式用3!$AD$3:$BA$14,MATCH(N310,【参考】数式用3!$AD$2:$BA$2,0)),"")</f>
        <v/>
      </c>
      <c r="U310" s="122"/>
      <c r="V310" s="113"/>
      <c r="W310" s="147"/>
      <c r="X310" s="990" t="str">
        <f>IFERROR(V310*VLOOKUP(AF310,【参考】数式用3!$AD$15:$BA$23,MATCH(N310,【参考】数式用3!$AD$2:$BA$2,0)),"")</f>
        <v/>
      </c>
      <c r="Y310" s="991"/>
      <c r="Z310" s="123"/>
      <c r="AA310" s="114"/>
      <c r="AB310" s="485" t="str">
        <f>IFERROR(AA310*VLOOKUP(AG310,【参考】数式用3!$AD$24:$BA$27,MATCH(N310,【参考】数式用3!$AD$2:$BA$2,0)),"")</f>
        <v/>
      </c>
      <c r="AC310" s="130"/>
      <c r="AD310" s="477" t="str">
        <f t="shared" si="19"/>
        <v/>
      </c>
      <c r="AE310" s="478" t="str">
        <f t="shared" si="20"/>
        <v/>
      </c>
      <c r="AF310" s="478" t="str">
        <f t="shared" si="21"/>
        <v/>
      </c>
      <c r="AG310" s="478" t="str">
        <f t="shared" si="22"/>
        <v/>
      </c>
    </row>
    <row r="311" spans="1:33" ht="24.95" customHeight="1">
      <c r="A311" s="480">
        <v>296</v>
      </c>
      <c r="B311" s="987" t="str">
        <f>IF(基本情報入力シート!C348="","",基本情報入力シート!C348)</f>
        <v/>
      </c>
      <c r="C311" s="988"/>
      <c r="D311" s="988"/>
      <c r="E311" s="988"/>
      <c r="F311" s="988"/>
      <c r="G311" s="988"/>
      <c r="H311" s="988"/>
      <c r="I311" s="989"/>
      <c r="J311" s="481" t="str">
        <f>IF(基本情報入力シート!M348="","",基本情報入力シート!M348)</f>
        <v/>
      </c>
      <c r="K311" s="482" t="str">
        <f>IF(基本情報入力シート!R348="","",基本情報入力シート!R348)</f>
        <v/>
      </c>
      <c r="L311" s="482" t="str">
        <f>IF(基本情報入力シート!W348="","",基本情報入力シート!W348)</f>
        <v/>
      </c>
      <c r="M311" s="483" t="str">
        <f>IF(基本情報入力シート!X348="","",基本情報入力シート!X348)</f>
        <v/>
      </c>
      <c r="N311" s="484" t="str">
        <f>IF(基本情報入力シート!Y348="","",基本情報入力シート!Y348)</f>
        <v/>
      </c>
      <c r="O311" s="118"/>
      <c r="P311" s="119"/>
      <c r="Q311" s="120"/>
      <c r="R311" s="121"/>
      <c r="S311" s="112"/>
      <c r="T311" s="476" t="str">
        <f>IFERROR(S311*VLOOKUP(AE311,【参考】数式用3!$AD$3:$BA$14,MATCH(N311,【参考】数式用3!$AD$2:$BA$2,0)),"")</f>
        <v/>
      </c>
      <c r="U311" s="122"/>
      <c r="V311" s="113"/>
      <c r="W311" s="147"/>
      <c r="X311" s="990" t="str">
        <f>IFERROR(V311*VLOOKUP(AF311,【参考】数式用3!$AD$15:$BA$23,MATCH(N311,【参考】数式用3!$AD$2:$BA$2,0)),"")</f>
        <v/>
      </c>
      <c r="Y311" s="991"/>
      <c r="Z311" s="123"/>
      <c r="AA311" s="114"/>
      <c r="AB311" s="485" t="str">
        <f>IFERROR(AA311*VLOOKUP(AG311,【参考】数式用3!$AD$24:$BA$27,MATCH(N311,【参考】数式用3!$AD$2:$BA$2,0)),"")</f>
        <v/>
      </c>
      <c r="AC311" s="130"/>
      <c r="AD311" s="477" t="str">
        <f t="shared" si="19"/>
        <v/>
      </c>
      <c r="AE311" s="478" t="str">
        <f t="shared" si="20"/>
        <v/>
      </c>
      <c r="AF311" s="478" t="str">
        <f t="shared" si="21"/>
        <v/>
      </c>
      <c r="AG311" s="478" t="str">
        <f t="shared" si="22"/>
        <v/>
      </c>
    </row>
    <row r="312" spans="1:33" ht="24.95" customHeight="1">
      <c r="A312" s="480">
        <v>297</v>
      </c>
      <c r="B312" s="987" t="str">
        <f>IF(基本情報入力シート!C349="","",基本情報入力シート!C349)</f>
        <v/>
      </c>
      <c r="C312" s="988"/>
      <c r="D312" s="988"/>
      <c r="E312" s="988"/>
      <c r="F312" s="988"/>
      <c r="G312" s="988"/>
      <c r="H312" s="988"/>
      <c r="I312" s="989"/>
      <c r="J312" s="481" t="str">
        <f>IF(基本情報入力シート!M349="","",基本情報入力シート!M349)</f>
        <v/>
      </c>
      <c r="K312" s="482" t="str">
        <f>IF(基本情報入力シート!R349="","",基本情報入力シート!R349)</f>
        <v/>
      </c>
      <c r="L312" s="482" t="str">
        <f>IF(基本情報入力シート!W349="","",基本情報入力シート!W349)</f>
        <v/>
      </c>
      <c r="M312" s="483" t="str">
        <f>IF(基本情報入力シート!X349="","",基本情報入力シート!X349)</f>
        <v/>
      </c>
      <c r="N312" s="484" t="str">
        <f>IF(基本情報入力シート!Y349="","",基本情報入力シート!Y349)</f>
        <v/>
      </c>
      <c r="O312" s="118"/>
      <c r="P312" s="119"/>
      <c r="Q312" s="120"/>
      <c r="R312" s="121"/>
      <c r="S312" s="112"/>
      <c r="T312" s="476" t="str">
        <f>IFERROR(S312*VLOOKUP(AE312,【参考】数式用3!$AD$3:$BA$14,MATCH(N312,【参考】数式用3!$AD$2:$BA$2,0)),"")</f>
        <v/>
      </c>
      <c r="U312" s="122"/>
      <c r="V312" s="113"/>
      <c r="W312" s="147"/>
      <c r="X312" s="990" t="str">
        <f>IFERROR(V312*VLOOKUP(AF312,【参考】数式用3!$AD$15:$BA$23,MATCH(N312,【参考】数式用3!$AD$2:$BA$2,0)),"")</f>
        <v/>
      </c>
      <c r="Y312" s="991"/>
      <c r="Z312" s="123"/>
      <c r="AA312" s="114"/>
      <c r="AB312" s="485" t="str">
        <f>IFERROR(AA312*VLOOKUP(AG312,【参考】数式用3!$AD$24:$BA$27,MATCH(N312,【参考】数式用3!$AD$2:$BA$2,0)),"")</f>
        <v/>
      </c>
      <c r="AC312" s="130"/>
      <c r="AD312" s="477" t="str">
        <f t="shared" si="19"/>
        <v/>
      </c>
      <c r="AE312" s="478" t="str">
        <f t="shared" si="20"/>
        <v/>
      </c>
      <c r="AF312" s="478" t="str">
        <f t="shared" si="21"/>
        <v/>
      </c>
      <c r="AG312" s="478" t="str">
        <f t="shared" si="22"/>
        <v/>
      </c>
    </row>
    <row r="313" spans="1:33" ht="24.95" customHeight="1">
      <c r="A313" s="480">
        <v>298</v>
      </c>
      <c r="B313" s="987" t="str">
        <f>IF(基本情報入力シート!C350="","",基本情報入力シート!C350)</f>
        <v/>
      </c>
      <c r="C313" s="988"/>
      <c r="D313" s="988"/>
      <c r="E313" s="988"/>
      <c r="F313" s="988"/>
      <c r="G313" s="988"/>
      <c r="H313" s="988"/>
      <c r="I313" s="989"/>
      <c r="J313" s="481" t="str">
        <f>IF(基本情報入力シート!M350="","",基本情報入力シート!M350)</f>
        <v/>
      </c>
      <c r="K313" s="482" t="str">
        <f>IF(基本情報入力シート!R350="","",基本情報入力シート!R350)</f>
        <v/>
      </c>
      <c r="L313" s="482" t="str">
        <f>IF(基本情報入力シート!W350="","",基本情報入力シート!W350)</f>
        <v/>
      </c>
      <c r="M313" s="483" t="str">
        <f>IF(基本情報入力シート!X350="","",基本情報入力シート!X350)</f>
        <v/>
      </c>
      <c r="N313" s="484" t="str">
        <f>IF(基本情報入力シート!Y350="","",基本情報入力シート!Y350)</f>
        <v/>
      </c>
      <c r="O313" s="118"/>
      <c r="P313" s="119"/>
      <c r="Q313" s="120"/>
      <c r="R313" s="121"/>
      <c r="S313" s="112"/>
      <c r="T313" s="476" t="str">
        <f>IFERROR(S313*VLOOKUP(AE313,【参考】数式用3!$AD$3:$BA$14,MATCH(N313,【参考】数式用3!$AD$2:$BA$2,0)),"")</f>
        <v/>
      </c>
      <c r="U313" s="122"/>
      <c r="V313" s="113"/>
      <c r="W313" s="147"/>
      <c r="X313" s="990" t="str">
        <f>IFERROR(V313*VLOOKUP(AF313,【参考】数式用3!$AD$15:$BA$23,MATCH(N313,【参考】数式用3!$AD$2:$BA$2,0)),"")</f>
        <v/>
      </c>
      <c r="Y313" s="991"/>
      <c r="Z313" s="123"/>
      <c r="AA313" s="114"/>
      <c r="AB313" s="485" t="str">
        <f>IFERROR(AA313*VLOOKUP(AG313,【参考】数式用3!$AD$24:$BA$27,MATCH(N313,【参考】数式用3!$AD$2:$BA$2,0)),"")</f>
        <v/>
      </c>
      <c r="AC313" s="130"/>
      <c r="AD313" s="477" t="str">
        <f t="shared" si="19"/>
        <v/>
      </c>
      <c r="AE313" s="478" t="str">
        <f t="shared" si="20"/>
        <v/>
      </c>
      <c r="AF313" s="478" t="str">
        <f t="shared" si="21"/>
        <v/>
      </c>
      <c r="AG313" s="478" t="str">
        <f t="shared" si="22"/>
        <v/>
      </c>
    </row>
    <row r="314" spans="1:33" ht="24.95" customHeight="1">
      <c r="A314" s="480">
        <v>299</v>
      </c>
      <c r="B314" s="987" t="str">
        <f>IF(基本情報入力シート!C351="","",基本情報入力シート!C351)</f>
        <v/>
      </c>
      <c r="C314" s="988"/>
      <c r="D314" s="988"/>
      <c r="E314" s="988"/>
      <c r="F314" s="988"/>
      <c r="G314" s="988"/>
      <c r="H314" s="988"/>
      <c r="I314" s="989"/>
      <c r="J314" s="481" t="str">
        <f>IF(基本情報入力シート!M351="","",基本情報入力シート!M351)</f>
        <v/>
      </c>
      <c r="K314" s="482" t="str">
        <f>IF(基本情報入力シート!R351="","",基本情報入力シート!R351)</f>
        <v/>
      </c>
      <c r="L314" s="482" t="str">
        <f>IF(基本情報入力シート!W351="","",基本情報入力シート!W351)</f>
        <v/>
      </c>
      <c r="M314" s="483" t="str">
        <f>IF(基本情報入力シート!X351="","",基本情報入力シート!X351)</f>
        <v/>
      </c>
      <c r="N314" s="484" t="str">
        <f>IF(基本情報入力シート!Y351="","",基本情報入力シート!Y351)</f>
        <v/>
      </c>
      <c r="O314" s="118"/>
      <c r="P314" s="119"/>
      <c r="Q314" s="120"/>
      <c r="R314" s="121"/>
      <c r="S314" s="112"/>
      <c r="T314" s="476" t="str">
        <f>IFERROR(S314*VLOOKUP(AE314,【参考】数式用3!$AD$3:$BA$14,MATCH(N314,【参考】数式用3!$AD$2:$BA$2,0)),"")</f>
        <v/>
      </c>
      <c r="U314" s="122"/>
      <c r="V314" s="113"/>
      <c r="W314" s="147"/>
      <c r="X314" s="990" t="str">
        <f>IFERROR(V314*VLOOKUP(AF314,【参考】数式用3!$AD$15:$BA$23,MATCH(N314,【参考】数式用3!$AD$2:$BA$2,0)),"")</f>
        <v/>
      </c>
      <c r="Y314" s="991"/>
      <c r="Z314" s="123"/>
      <c r="AA314" s="114"/>
      <c r="AB314" s="485" t="str">
        <f>IFERROR(AA314*VLOOKUP(AG314,【参考】数式用3!$AD$24:$BA$27,MATCH(N314,【参考】数式用3!$AD$2:$BA$2,0)),"")</f>
        <v/>
      </c>
      <c r="AC314" s="130"/>
      <c r="AD314" s="477" t="str">
        <f t="shared" si="19"/>
        <v/>
      </c>
      <c r="AE314" s="478" t="str">
        <f t="shared" si="20"/>
        <v/>
      </c>
      <c r="AF314" s="478" t="str">
        <f t="shared" si="21"/>
        <v/>
      </c>
      <c r="AG314" s="478" t="str">
        <f t="shared" si="22"/>
        <v/>
      </c>
    </row>
    <row r="315" spans="1:33" ht="24.95" customHeight="1">
      <c r="A315" s="480">
        <v>300</v>
      </c>
      <c r="B315" s="987" t="str">
        <f>IF(基本情報入力シート!C352="","",基本情報入力シート!C352)</f>
        <v/>
      </c>
      <c r="C315" s="988"/>
      <c r="D315" s="988"/>
      <c r="E315" s="988"/>
      <c r="F315" s="988"/>
      <c r="G315" s="988"/>
      <c r="H315" s="988"/>
      <c r="I315" s="989"/>
      <c r="J315" s="481" t="str">
        <f>IF(基本情報入力シート!M352="","",基本情報入力シート!M352)</f>
        <v/>
      </c>
      <c r="K315" s="482" t="str">
        <f>IF(基本情報入力シート!R352="","",基本情報入力シート!R352)</f>
        <v/>
      </c>
      <c r="L315" s="482" t="str">
        <f>IF(基本情報入力シート!W352="","",基本情報入力シート!W352)</f>
        <v/>
      </c>
      <c r="M315" s="483" t="str">
        <f>IF(基本情報入力シート!X352="","",基本情報入力シート!X352)</f>
        <v/>
      </c>
      <c r="N315" s="484" t="str">
        <f>IF(基本情報入力シート!Y352="","",基本情報入力シート!Y352)</f>
        <v/>
      </c>
      <c r="O315" s="118"/>
      <c r="P315" s="119"/>
      <c r="Q315" s="120"/>
      <c r="R315" s="121"/>
      <c r="S315" s="112"/>
      <c r="T315" s="476" t="str">
        <f>IFERROR(S315*VLOOKUP(AE315,【参考】数式用3!$AD$3:$BA$14,MATCH(N315,【参考】数式用3!$AD$2:$BA$2,0)),"")</f>
        <v/>
      </c>
      <c r="U315" s="122"/>
      <c r="V315" s="113"/>
      <c r="W315" s="147"/>
      <c r="X315" s="990" t="str">
        <f>IFERROR(V315*VLOOKUP(AF315,【参考】数式用3!$AD$15:$BA$23,MATCH(N315,【参考】数式用3!$AD$2:$BA$2,0)),"")</f>
        <v/>
      </c>
      <c r="Y315" s="991"/>
      <c r="Z315" s="123"/>
      <c r="AA315" s="114"/>
      <c r="AB315" s="485" t="str">
        <f>IFERROR(AA315*VLOOKUP(AG315,【参考】数式用3!$AD$24:$BA$27,MATCH(N315,【参考】数式用3!$AD$2:$BA$2,0)),"")</f>
        <v/>
      </c>
      <c r="AC315" s="130"/>
      <c r="AD315" s="477" t="str">
        <f t="shared" si="19"/>
        <v/>
      </c>
      <c r="AE315" s="478" t="str">
        <f t="shared" si="20"/>
        <v/>
      </c>
      <c r="AF315" s="478" t="str">
        <f t="shared" si="21"/>
        <v/>
      </c>
      <c r="AG315" s="478" t="str">
        <f t="shared" si="22"/>
        <v/>
      </c>
    </row>
    <row r="316" spans="1:33" ht="24.95" customHeight="1">
      <c r="A316" s="480">
        <v>301</v>
      </c>
      <c r="B316" s="987" t="str">
        <f>IF(基本情報入力シート!C353="","",基本情報入力シート!C353)</f>
        <v/>
      </c>
      <c r="C316" s="988"/>
      <c r="D316" s="988"/>
      <c r="E316" s="988"/>
      <c r="F316" s="988"/>
      <c r="G316" s="988"/>
      <c r="H316" s="988"/>
      <c r="I316" s="989"/>
      <c r="J316" s="481" t="str">
        <f>IF(基本情報入力シート!M353="","",基本情報入力シート!M353)</f>
        <v/>
      </c>
      <c r="K316" s="482" t="str">
        <f>IF(基本情報入力シート!R353="","",基本情報入力シート!R353)</f>
        <v/>
      </c>
      <c r="L316" s="482" t="str">
        <f>IF(基本情報入力シート!W353="","",基本情報入力シート!W353)</f>
        <v/>
      </c>
      <c r="M316" s="483" t="str">
        <f>IF(基本情報入力シート!X353="","",基本情報入力シート!X353)</f>
        <v/>
      </c>
      <c r="N316" s="484" t="str">
        <f>IF(基本情報入力シート!Y353="","",基本情報入力シート!Y353)</f>
        <v/>
      </c>
      <c r="O316" s="118"/>
      <c r="P316" s="119"/>
      <c r="Q316" s="120"/>
      <c r="R316" s="121"/>
      <c r="S316" s="112"/>
      <c r="T316" s="476" t="str">
        <f>IFERROR(S316*VLOOKUP(AE316,【参考】数式用3!$AD$3:$BA$14,MATCH(N316,【参考】数式用3!$AD$2:$BA$2,0)),"")</f>
        <v/>
      </c>
      <c r="U316" s="122"/>
      <c r="V316" s="113"/>
      <c r="W316" s="147"/>
      <c r="X316" s="990" t="str">
        <f>IFERROR(V316*VLOOKUP(AF316,【参考】数式用3!$AD$15:$BA$23,MATCH(N316,【参考】数式用3!$AD$2:$BA$2,0)),"")</f>
        <v/>
      </c>
      <c r="Y316" s="991"/>
      <c r="Z316" s="123"/>
      <c r="AA316" s="114"/>
      <c r="AB316" s="485" t="str">
        <f>IFERROR(AA316*VLOOKUP(AG316,【参考】数式用3!$AD$24:$BA$27,MATCH(N316,【参考】数式用3!$AD$2:$BA$2,0)),"")</f>
        <v/>
      </c>
      <c r="AC316" s="130"/>
      <c r="AD316" s="477" t="str">
        <f t="shared" si="19"/>
        <v/>
      </c>
      <c r="AE316" s="478" t="str">
        <f t="shared" si="20"/>
        <v/>
      </c>
      <c r="AF316" s="478" t="str">
        <f t="shared" si="21"/>
        <v/>
      </c>
      <c r="AG316" s="478" t="str">
        <f t="shared" si="22"/>
        <v/>
      </c>
    </row>
    <row r="317" spans="1:33" ht="24.95" customHeight="1">
      <c r="A317" s="480">
        <v>302</v>
      </c>
      <c r="B317" s="987" t="str">
        <f>IF(基本情報入力シート!C354="","",基本情報入力シート!C354)</f>
        <v/>
      </c>
      <c r="C317" s="988"/>
      <c r="D317" s="988"/>
      <c r="E317" s="988"/>
      <c r="F317" s="988"/>
      <c r="G317" s="988"/>
      <c r="H317" s="988"/>
      <c r="I317" s="989"/>
      <c r="J317" s="481" t="str">
        <f>IF(基本情報入力シート!M354="","",基本情報入力シート!M354)</f>
        <v/>
      </c>
      <c r="K317" s="482" t="str">
        <f>IF(基本情報入力シート!R354="","",基本情報入力シート!R354)</f>
        <v/>
      </c>
      <c r="L317" s="482" t="str">
        <f>IF(基本情報入力シート!W354="","",基本情報入力シート!W354)</f>
        <v/>
      </c>
      <c r="M317" s="483" t="str">
        <f>IF(基本情報入力シート!X354="","",基本情報入力シート!X354)</f>
        <v/>
      </c>
      <c r="N317" s="484" t="str">
        <f>IF(基本情報入力シート!Y354="","",基本情報入力シート!Y354)</f>
        <v/>
      </c>
      <c r="O317" s="118"/>
      <c r="P317" s="119"/>
      <c r="Q317" s="120"/>
      <c r="R317" s="121"/>
      <c r="S317" s="112"/>
      <c r="T317" s="476" t="str">
        <f>IFERROR(S317*VLOOKUP(AE317,【参考】数式用3!$AD$3:$BA$14,MATCH(N317,【参考】数式用3!$AD$2:$BA$2,0)),"")</f>
        <v/>
      </c>
      <c r="U317" s="122"/>
      <c r="V317" s="113"/>
      <c r="W317" s="147"/>
      <c r="X317" s="990" t="str">
        <f>IFERROR(V317*VLOOKUP(AF317,【参考】数式用3!$AD$15:$BA$23,MATCH(N317,【参考】数式用3!$AD$2:$BA$2,0)),"")</f>
        <v/>
      </c>
      <c r="Y317" s="991"/>
      <c r="Z317" s="123"/>
      <c r="AA317" s="114"/>
      <c r="AB317" s="485" t="str">
        <f>IFERROR(AA317*VLOOKUP(AG317,【参考】数式用3!$AD$24:$BA$27,MATCH(N317,【参考】数式用3!$AD$2:$BA$2,0)),"")</f>
        <v/>
      </c>
      <c r="AC317" s="130"/>
      <c r="AD317" s="477" t="str">
        <f t="shared" si="19"/>
        <v/>
      </c>
      <c r="AE317" s="478" t="str">
        <f t="shared" si="20"/>
        <v/>
      </c>
      <c r="AF317" s="478" t="str">
        <f t="shared" si="21"/>
        <v/>
      </c>
      <c r="AG317" s="478" t="str">
        <f t="shared" si="22"/>
        <v/>
      </c>
    </row>
    <row r="318" spans="1:33" ht="24.95" customHeight="1">
      <c r="A318" s="480">
        <v>303</v>
      </c>
      <c r="B318" s="987" t="str">
        <f>IF(基本情報入力シート!C355="","",基本情報入力シート!C355)</f>
        <v/>
      </c>
      <c r="C318" s="988"/>
      <c r="D318" s="988"/>
      <c r="E318" s="988"/>
      <c r="F318" s="988"/>
      <c r="G318" s="988"/>
      <c r="H318" s="988"/>
      <c r="I318" s="989"/>
      <c r="J318" s="481" t="str">
        <f>IF(基本情報入力シート!M355="","",基本情報入力シート!M355)</f>
        <v/>
      </c>
      <c r="K318" s="482" t="str">
        <f>IF(基本情報入力シート!R355="","",基本情報入力シート!R355)</f>
        <v/>
      </c>
      <c r="L318" s="482" t="str">
        <f>IF(基本情報入力シート!W355="","",基本情報入力シート!W355)</f>
        <v/>
      </c>
      <c r="M318" s="483" t="str">
        <f>IF(基本情報入力シート!X355="","",基本情報入力シート!X355)</f>
        <v/>
      </c>
      <c r="N318" s="484" t="str">
        <f>IF(基本情報入力シート!Y355="","",基本情報入力シート!Y355)</f>
        <v/>
      </c>
      <c r="O318" s="118"/>
      <c r="P318" s="119"/>
      <c r="Q318" s="120"/>
      <c r="R318" s="121"/>
      <c r="S318" s="112"/>
      <c r="T318" s="476" t="str">
        <f>IFERROR(S318*VLOOKUP(AE318,【参考】数式用3!$AD$3:$BA$14,MATCH(N318,【参考】数式用3!$AD$2:$BA$2,0)),"")</f>
        <v/>
      </c>
      <c r="U318" s="122"/>
      <c r="V318" s="113"/>
      <c r="W318" s="147"/>
      <c r="X318" s="990" t="str">
        <f>IFERROR(V318*VLOOKUP(AF318,【参考】数式用3!$AD$15:$BA$23,MATCH(N318,【参考】数式用3!$AD$2:$BA$2,0)),"")</f>
        <v/>
      </c>
      <c r="Y318" s="991"/>
      <c r="Z318" s="123"/>
      <c r="AA318" s="114"/>
      <c r="AB318" s="485" t="str">
        <f>IFERROR(AA318*VLOOKUP(AG318,【参考】数式用3!$AD$24:$BA$27,MATCH(N318,【参考】数式用3!$AD$2:$BA$2,0)),"")</f>
        <v/>
      </c>
      <c r="AC318" s="130"/>
      <c r="AD318" s="477" t="str">
        <f t="shared" si="19"/>
        <v/>
      </c>
      <c r="AE318" s="478" t="str">
        <f t="shared" si="20"/>
        <v/>
      </c>
      <c r="AF318" s="478" t="str">
        <f t="shared" si="21"/>
        <v/>
      </c>
      <c r="AG318" s="478" t="str">
        <f t="shared" si="22"/>
        <v/>
      </c>
    </row>
    <row r="319" spans="1:33" ht="24.95" customHeight="1">
      <c r="A319" s="480">
        <v>304</v>
      </c>
      <c r="B319" s="987" t="str">
        <f>IF(基本情報入力シート!C356="","",基本情報入力シート!C356)</f>
        <v/>
      </c>
      <c r="C319" s="988"/>
      <c r="D319" s="988"/>
      <c r="E319" s="988"/>
      <c r="F319" s="988"/>
      <c r="G319" s="988"/>
      <c r="H319" s="988"/>
      <c r="I319" s="989"/>
      <c r="J319" s="481" t="str">
        <f>IF(基本情報入力シート!M356="","",基本情報入力シート!M356)</f>
        <v/>
      </c>
      <c r="K319" s="482" t="str">
        <f>IF(基本情報入力シート!R356="","",基本情報入力シート!R356)</f>
        <v/>
      </c>
      <c r="L319" s="482" t="str">
        <f>IF(基本情報入力シート!W356="","",基本情報入力シート!W356)</f>
        <v/>
      </c>
      <c r="M319" s="483" t="str">
        <f>IF(基本情報入力シート!X356="","",基本情報入力シート!X356)</f>
        <v/>
      </c>
      <c r="N319" s="484" t="str">
        <f>IF(基本情報入力シート!Y356="","",基本情報入力シート!Y356)</f>
        <v/>
      </c>
      <c r="O319" s="118"/>
      <c r="P319" s="119"/>
      <c r="Q319" s="120"/>
      <c r="R319" s="121"/>
      <c r="S319" s="112"/>
      <c r="T319" s="476" t="str">
        <f>IFERROR(S319*VLOOKUP(AE319,【参考】数式用3!$AD$3:$BA$14,MATCH(N319,【参考】数式用3!$AD$2:$BA$2,0)),"")</f>
        <v/>
      </c>
      <c r="U319" s="122"/>
      <c r="V319" s="113"/>
      <c r="W319" s="147"/>
      <c r="X319" s="990" t="str">
        <f>IFERROR(V319*VLOOKUP(AF319,【参考】数式用3!$AD$15:$BA$23,MATCH(N319,【参考】数式用3!$AD$2:$BA$2,0)),"")</f>
        <v/>
      </c>
      <c r="Y319" s="991"/>
      <c r="Z319" s="123"/>
      <c r="AA319" s="114"/>
      <c r="AB319" s="485" t="str">
        <f>IFERROR(AA319*VLOOKUP(AG319,【参考】数式用3!$AD$24:$BA$27,MATCH(N319,【参考】数式用3!$AD$2:$BA$2,0)),"")</f>
        <v/>
      </c>
      <c r="AC319" s="130"/>
      <c r="AD319" s="477" t="str">
        <f t="shared" si="19"/>
        <v/>
      </c>
      <c r="AE319" s="478" t="str">
        <f t="shared" si="20"/>
        <v/>
      </c>
      <c r="AF319" s="478" t="str">
        <f t="shared" si="21"/>
        <v/>
      </c>
      <c r="AG319" s="478" t="str">
        <f t="shared" si="22"/>
        <v/>
      </c>
    </row>
    <row r="320" spans="1:33" ht="24.95" customHeight="1">
      <c r="A320" s="480">
        <v>305</v>
      </c>
      <c r="B320" s="987" t="str">
        <f>IF(基本情報入力シート!C357="","",基本情報入力シート!C357)</f>
        <v/>
      </c>
      <c r="C320" s="988"/>
      <c r="D320" s="988"/>
      <c r="E320" s="988"/>
      <c r="F320" s="988"/>
      <c r="G320" s="988"/>
      <c r="H320" s="988"/>
      <c r="I320" s="989"/>
      <c r="J320" s="481" t="str">
        <f>IF(基本情報入力シート!M357="","",基本情報入力シート!M357)</f>
        <v/>
      </c>
      <c r="K320" s="482" t="str">
        <f>IF(基本情報入力シート!R357="","",基本情報入力シート!R357)</f>
        <v/>
      </c>
      <c r="L320" s="482" t="str">
        <f>IF(基本情報入力シート!W357="","",基本情報入力シート!W357)</f>
        <v/>
      </c>
      <c r="M320" s="483" t="str">
        <f>IF(基本情報入力シート!X357="","",基本情報入力シート!X357)</f>
        <v/>
      </c>
      <c r="N320" s="484" t="str">
        <f>IF(基本情報入力シート!Y357="","",基本情報入力シート!Y357)</f>
        <v/>
      </c>
      <c r="O320" s="118"/>
      <c r="P320" s="119"/>
      <c r="Q320" s="120"/>
      <c r="R320" s="121"/>
      <c r="S320" s="112"/>
      <c r="T320" s="476" t="str">
        <f>IFERROR(S320*VLOOKUP(AE320,【参考】数式用3!$AD$3:$BA$14,MATCH(N320,【参考】数式用3!$AD$2:$BA$2,0)),"")</f>
        <v/>
      </c>
      <c r="U320" s="122"/>
      <c r="V320" s="113"/>
      <c r="W320" s="147"/>
      <c r="X320" s="990" t="str">
        <f>IFERROR(V320*VLOOKUP(AF320,【参考】数式用3!$AD$15:$BA$23,MATCH(N320,【参考】数式用3!$AD$2:$BA$2,0)),"")</f>
        <v/>
      </c>
      <c r="Y320" s="991"/>
      <c r="Z320" s="123"/>
      <c r="AA320" s="114"/>
      <c r="AB320" s="485" t="str">
        <f>IFERROR(AA320*VLOOKUP(AG320,【参考】数式用3!$AD$24:$BA$27,MATCH(N320,【参考】数式用3!$AD$2:$BA$2,0)),"")</f>
        <v/>
      </c>
      <c r="AC320" s="130"/>
      <c r="AD320" s="477" t="str">
        <f t="shared" si="19"/>
        <v/>
      </c>
      <c r="AE320" s="478" t="str">
        <f t="shared" si="20"/>
        <v/>
      </c>
      <c r="AF320" s="478" t="str">
        <f t="shared" si="21"/>
        <v/>
      </c>
      <c r="AG320" s="478" t="str">
        <f t="shared" si="22"/>
        <v/>
      </c>
    </row>
    <row r="321" spans="1:33" ht="24.95" customHeight="1">
      <c r="A321" s="480">
        <v>306</v>
      </c>
      <c r="B321" s="987" t="str">
        <f>IF(基本情報入力シート!C358="","",基本情報入力シート!C358)</f>
        <v/>
      </c>
      <c r="C321" s="988"/>
      <c r="D321" s="988"/>
      <c r="E321" s="988"/>
      <c r="F321" s="988"/>
      <c r="G321" s="988"/>
      <c r="H321" s="988"/>
      <c r="I321" s="989"/>
      <c r="J321" s="481" t="str">
        <f>IF(基本情報入力シート!M358="","",基本情報入力シート!M358)</f>
        <v/>
      </c>
      <c r="K321" s="482" t="str">
        <f>IF(基本情報入力シート!R358="","",基本情報入力シート!R358)</f>
        <v/>
      </c>
      <c r="L321" s="482" t="str">
        <f>IF(基本情報入力シート!W358="","",基本情報入力シート!W358)</f>
        <v/>
      </c>
      <c r="M321" s="483" t="str">
        <f>IF(基本情報入力シート!X358="","",基本情報入力シート!X358)</f>
        <v/>
      </c>
      <c r="N321" s="484" t="str">
        <f>IF(基本情報入力シート!Y358="","",基本情報入力シート!Y358)</f>
        <v/>
      </c>
      <c r="O321" s="118"/>
      <c r="P321" s="119"/>
      <c r="Q321" s="120"/>
      <c r="R321" s="121"/>
      <c r="S321" s="112"/>
      <c r="T321" s="476" t="str">
        <f>IFERROR(S321*VLOOKUP(AE321,【参考】数式用3!$AD$3:$BA$14,MATCH(N321,【参考】数式用3!$AD$2:$BA$2,0)),"")</f>
        <v/>
      </c>
      <c r="U321" s="122"/>
      <c r="V321" s="113"/>
      <c r="W321" s="147"/>
      <c r="X321" s="990" t="str">
        <f>IFERROR(V321*VLOOKUP(AF321,【参考】数式用3!$AD$15:$BA$23,MATCH(N321,【参考】数式用3!$AD$2:$BA$2,0)),"")</f>
        <v/>
      </c>
      <c r="Y321" s="991"/>
      <c r="Z321" s="123"/>
      <c r="AA321" s="114"/>
      <c r="AB321" s="485" t="str">
        <f>IFERROR(AA321*VLOOKUP(AG321,【参考】数式用3!$AD$24:$BA$27,MATCH(N321,【参考】数式用3!$AD$2:$BA$2,0)),"")</f>
        <v/>
      </c>
      <c r="AC321" s="130"/>
      <c r="AD321" s="477" t="str">
        <f t="shared" si="19"/>
        <v/>
      </c>
      <c r="AE321" s="478" t="str">
        <f t="shared" si="20"/>
        <v/>
      </c>
      <c r="AF321" s="478" t="str">
        <f t="shared" si="21"/>
        <v/>
      </c>
      <c r="AG321" s="478" t="str">
        <f t="shared" si="22"/>
        <v/>
      </c>
    </row>
    <row r="322" spans="1:33" ht="24.95" customHeight="1">
      <c r="A322" s="480">
        <v>307</v>
      </c>
      <c r="B322" s="987" t="str">
        <f>IF(基本情報入力シート!C359="","",基本情報入力シート!C359)</f>
        <v/>
      </c>
      <c r="C322" s="988"/>
      <c r="D322" s="988"/>
      <c r="E322" s="988"/>
      <c r="F322" s="988"/>
      <c r="G322" s="988"/>
      <c r="H322" s="988"/>
      <c r="I322" s="989"/>
      <c r="J322" s="481" t="str">
        <f>IF(基本情報入力シート!M359="","",基本情報入力シート!M359)</f>
        <v/>
      </c>
      <c r="K322" s="482" t="str">
        <f>IF(基本情報入力シート!R359="","",基本情報入力シート!R359)</f>
        <v/>
      </c>
      <c r="L322" s="482" t="str">
        <f>IF(基本情報入力シート!W359="","",基本情報入力シート!W359)</f>
        <v/>
      </c>
      <c r="M322" s="483" t="str">
        <f>IF(基本情報入力シート!X359="","",基本情報入力シート!X359)</f>
        <v/>
      </c>
      <c r="N322" s="484" t="str">
        <f>IF(基本情報入力シート!Y359="","",基本情報入力シート!Y359)</f>
        <v/>
      </c>
      <c r="O322" s="118"/>
      <c r="P322" s="119"/>
      <c r="Q322" s="120"/>
      <c r="R322" s="121"/>
      <c r="S322" s="112"/>
      <c r="T322" s="476" t="str">
        <f>IFERROR(S322*VLOOKUP(AE322,【参考】数式用3!$AD$3:$BA$14,MATCH(N322,【参考】数式用3!$AD$2:$BA$2,0)),"")</f>
        <v/>
      </c>
      <c r="U322" s="122"/>
      <c r="V322" s="113"/>
      <c r="W322" s="147"/>
      <c r="X322" s="990" t="str">
        <f>IFERROR(V322*VLOOKUP(AF322,【参考】数式用3!$AD$15:$BA$23,MATCH(N322,【参考】数式用3!$AD$2:$BA$2,0)),"")</f>
        <v/>
      </c>
      <c r="Y322" s="991"/>
      <c r="Z322" s="123"/>
      <c r="AA322" s="114"/>
      <c r="AB322" s="485" t="str">
        <f>IFERROR(AA322*VLOOKUP(AG322,【参考】数式用3!$AD$24:$BA$27,MATCH(N322,【参考】数式用3!$AD$2:$BA$2,0)),"")</f>
        <v/>
      </c>
      <c r="AC322" s="130"/>
      <c r="AD322" s="477" t="str">
        <f t="shared" si="19"/>
        <v/>
      </c>
      <c r="AE322" s="478" t="str">
        <f t="shared" si="20"/>
        <v/>
      </c>
      <c r="AF322" s="478" t="str">
        <f t="shared" si="21"/>
        <v/>
      </c>
      <c r="AG322" s="478" t="str">
        <f t="shared" si="22"/>
        <v/>
      </c>
    </row>
    <row r="323" spans="1:33" ht="24.95" customHeight="1">
      <c r="A323" s="480">
        <v>308</v>
      </c>
      <c r="B323" s="987" t="str">
        <f>IF(基本情報入力シート!C360="","",基本情報入力シート!C360)</f>
        <v/>
      </c>
      <c r="C323" s="988"/>
      <c r="D323" s="988"/>
      <c r="E323" s="988"/>
      <c r="F323" s="988"/>
      <c r="G323" s="988"/>
      <c r="H323" s="988"/>
      <c r="I323" s="989"/>
      <c r="J323" s="481" t="str">
        <f>IF(基本情報入力シート!M360="","",基本情報入力シート!M360)</f>
        <v/>
      </c>
      <c r="K323" s="482" t="str">
        <f>IF(基本情報入力シート!R360="","",基本情報入力シート!R360)</f>
        <v/>
      </c>
      <c r="L323" s="482" t="str">
        <f>IF(基本情報入力シート!W360="","",基本情報入力シート!W360)</f>
        <v/>
      </c>
      <c r="M323" s="483" t="str">
        <f>IF(基本情報入力シート!X360="","",基本情報入力シート!X360)</f>
        <v/>
      </c>
      <c r="N323" s="484" t="str">
        <f>IF(基本情報入力シート!Y360="","",基本情報入力シート!Y360)</f>
        <v/>
      </c>
      <c r="O323" s="118"/>
      <c r="P323" s="119"/>
      <c r="Q323" s="120"/>
      <c r="R323" s="121"/>
      <c r="S323" s="112"/>
      <c r="T323" s="476" t="str">
        <f>IFERROR(S323*VLOOKUP(AE323,【参考】数式用3!$AD$3:$BA$14,MATCH(N323,【参考】数式用3!$AD$2:$BA$2,0)),"")</f>
        <v/>
      </c>
      <c r="U323" s="122"/>
      <c r="V323" s="113"/>
      <c r="W323" s="147"/>
      <c r="X323" s="990" t="str">
        <f>IFERROR(V323*VLOOKUP(AF323,【参考】数式用3!$AD$15:$BA$23,MATCH(N323,【参考】数式用3!$AD$2:$BA$2,0)),"")</f>
        <v/>
      </c>
      <c r="Y323" s="991"/>
      <c r="Z323" s="123"/>
      <c r="AA323" s="114"/>
      <c r="AB323" s="485" t="str">
        <f>IFERROR(AA323*VLOOKUP(AG323,【参考】数式用3!$AD$24:$BA$27,MATCH(N323,【参考】数式用3!$AD$2:$BA$2,0)),"")</f>
        <v/>
      </c>
      <c r="AC323" s="130"/>
      <c r="AD323" s="477" t="str">
        <f t="shared" si="19"/>
        <v/>
      </c>
      <c r="AE323" s="478" t="str">
        <f t="shared" si="20"/>
        <v/>
      </c>
      <c r="AF323" s="478" t="str">
        <f t="shared" si="21"/>
        <v/>
      </c>
      <c r="AG323" s="478" t="str">
        <f t="shared" si="22"/>
        <v/>
      </c>
    </row>
    <row r="324" spans="1:33" ht="24.95" customHeight="1">
      <c r="A324" s="480">
        <v>309</v>
      </c>
      <c r="B324" s="987" t="str">
        <f>IF(基本情報入力シート!C361="","",基本情報入力シート!C361)</f>
        <v/>
      </c>
      <c r="C324" s="988"/>
      <c r="D324" s="988"/>
      <c r="E324" s="988"/>
      <c r="F324" s="988"/>
      <c r="G324" s="988"/>
      <c r="H324" s="988"/>
      <c r="I324" s="989"/>
      <c r="J324" s="481" t="str">
        <f>IF(基本情報入力シート!M361="","",基本情報入力シート!M361)</f>
        <v/>
      </c>
      <c r="K324" s="482" t="str">
        <f>IF(基本情報入力シート!R361="","",基本情報入力シート!R361)</f>
        <v/>
      </c>
      <c r="L324" s="482" t="str">
        <f>IF(基本情報入力シート!W361="","",基本情報入力シート!W361)</f>
        <v/>
      </c>
      <c r="M324" s="483" t="str">
        <f>IF(基本情報入力シート!X361="","",基本情報入力シート!X361)</f>
        <v/>
      </c>
      <c r="N324" s="484" t="str">
        <f>IF(基本情報入力シート!Y361="","",基本情報入力シート!Y361)</f>
        <v/>
      </c>
      <c r="O324" s="118"/>
      <c r="P324" s="119"/>
      <c r="Q324" s="120"/>
      <c r="R324" s="121"/>
      <c r="S324" s="112"/>
      <c r="T324" s="476" t="str">
        <f>IFERROR(S324*VLOOKUP(AE324,【参考】数式用3!$AD$3:$BA$14,MATCH(N324,【参考】数式用3!$AD$2:$BA$2,0)),"")</f>
        <v/>
      </c>
      <c r="U324" s="122"/>
      <c r="V324" s="113"/>
      <c r="W324" s="147"/>
      <c r="X324" s="990" t="str">
        <f>IFERROR(V324*VLOOKUP(AF324,【参考】数式用3!$AD$15:$BA$23,MATCH(N324,【参考】数式用3!$AD$2:$BA$2,0)),"")</f>
        <v/>
      </c>
      <c r="Y324" s="991"/>
      <c r="Z324" s="123"/>
      <c r="AA324" s="114"/>
      <c r="AB324" s="485" t="str">
        <f>IFERROR(AA324*VLOOKUP(AG324,【参考】数式用3!$AD$24:$BA$27,MATCH(N324,【参考】数式用3!$AD$2:$BA$2,0)),"")</f>
        <v/>
      </c>
      <c r="AC324" s="130"/>
      <c r="AD324" s="477" t="str">
        <f t="shared" si="19"/>
        <v/>
      </c>
      <c r="AE324" s="478" t="str">
        <f t="shared" si="20"/>
        <v/>
      </c>
      <c r="AF324" s="478" t="str">
        <f t="shared" si="21"/>
        <v/>
      </c>
      <c r="AG324" s="478" t="str">
        <f t="shared" si="22"/>
        <v/>
      </c>
    </row>
    <row r="325" spans="1:33" ht="24.95" customHeight="1">
      <c r="A325" s="480">
        <v>310</v>
      </c>
      <c r="B325" s="987" t="str">
        <f>IF(基本情報入力シート!C362="","",基本情報入力シート!C362)</f>
        <v/>
      </c>
      <c r="C325" s="988"/>
      <c r="D325" s="988"/>
      <c r="E325" s="988"/>
      <c r="F325" s="988"/>
      <c r="G325" s="988"/>
      <c r="H325" s="988"/>
      <c r="I325" s="989"/>
      <c r="J325" s="481" t="str">
        <f>IF(基本情報入力シート!M362="","",基本情報入力シート!M362)</f>
        <v/>
      </c>
      <c r="K325" s="482" t="str">
        <f>IF(基本情報入力シート!R362="","",基本情報入力シート!R362)</f>
        <v/>
      </c>
      <c r="L325" s="482" t="str">
        <f>IF(基本情報入力シート!W362="","",基本情報入力シート!W362)</f>
        <v/>
      </c>
      <c r="M325" s="483" t="str">
        <f>IF(基本情報入力シート!X362="","",基本情報入力シート!X362)</f>
        <v/>
      </c>
      <c r="N325" s="484" t="str">
        <f>IF(基本情報入力シート!Y362="","",基本情報入力シート!Y362)</f>
        <v/>
      </c>
      <c r="O325" s="118"/>
      <c r="P325" s="119"/>
      <c r="Q325" s="120"/>
      <c r="R325" s="121"/>
      <c r="S325" s="112"/>
      <c r="T325" s="476" t="str">
        <f>IFERROR(S325*VLOOKUP(AE325,【参考】数式用3!$AD$3:$BA$14,MATCH(N325,【参考】数式用3!$AD$2:$BA$2,0)),"")</f>
        <v/>
      </c>
      <c r="U325" s="122"/>
      <c r="V325" s="113"/>
      <c r="W325" s="147"/>
      <c r="X325" s="990" t="str">
        <f>IFERROR(V325*VLOOKUP(AF325,【参考】数式用3!$AD$15:$BA$23,MATCH(N325,【参考】数式用3!$AD$2:$BA$2,0)),"")</f>
        <v/>
      </c>
      <c r="Y325" s="991"/>
      <c r="Z325" s="123"/>
      <c r="AA325" s="114"/>
      <c r="AB325" s="485" t="str">
        <f>IFERROR(AA325*VLOOKUP(AG325,【参考】数式用3!$AD$24:$BA$27,MATCH(N325,【参考】数式用3!$AD$2:$BA$2,0)),"")</f>
        <v/>
      </c>
      <c r="AC325" s="130"/>
      <c r="AD325" s="477" t="str">
        <f t="shared" si="19"/>
        <v/>
      </c>
      <c r="AE325" s="478" t="str">
        <f t="shared" si="20"/>
        <v/>
      </c>
      <c r="AF325" s="478" t="str">
        <f t="shared" si="21"/>
        <v/>
      </c>
      <c r="AG325" s="478" t="str">
        <f t="shared" si="22"/>
        <v/>
      </c>
    </row>
    <row r="326" spans="1:33" ht="24.95" customHeight="1">
      <c r="A326" s="480">
        <v>311</v>
      </c>
      <c r="B326" s="987" t="str">
        <f>IF(基本情報入力シート!C363="","",基本情報入力シート!C363)</f>
        <v/>
      </c>
      <c r="C326" s="988"/>
      <c r="D326" s="988"/>
      <c r="E326" s="988"/>
      <c r="F326" s="988"/>
      <c r="G326" s="988"/>
      <c r="H326" s="988"/>
      <c r="I326" s="989"/>
      <c r="J326" s="481" t="str">
        <f>IF(基本情報入力シート!M363="","",基本情報入力シート!M363)</f>
        <v/>
      </c>
      <c r="K326" s="482" t="str">
        <f>IF(基本情報入力シート!R363="","",基本情報入力シート!R363)</f>
        <v/>
      </c>
      <c r="L326" s="482" t="str">
        <f>IF(基本情報入力シート!W363="","",基本情報入力シート!W363)</f>
        <v/>
      </c>
      <c r="M326" s="483" t="str">
        <f>IF(基本情報入力シート!X363="","",基本情報入力シート!X363)</f>
        <v/>
      </c>
      <c r="N326" s="484" t="str">
        <f>IF(基本情報入力シート!Y363="","",基本情報入力シート!Y363)</f>
        <v/>
      </c>
      <c r="O326" s="118"/>
      <c r="P326" s="119"/>
      <c r="Q326" s="120"/>
      <c r="R326" s="121"/>
      <c r="S326" s="112"/>
      <c r="T326" s="476" t="str">
        <f>IFERROR(S326*VLOOKUP(AE326,【参考】数式用3!$AD$3:$BA$14,MATCH(N326,【参考】数式用3!$AD$2:$BA$2,0)),"")</f>
        <v/>
      </c>
      <c r="U326" s="122"/>
      <c r="V326" s="113"/>
      <c r="W326" s="147"/>
      <c r="X326" s="990" t="str">
        <f>IFERROR(V326*VLOOKUP(AF326,【参考】数式用3!$AD$15:$BA$23,MATCH(N326,【参考】数式用3!$AD$2:$BA$2,0)),"")</f>
        <v/>
      </c>
      <c r="Y326" s="991"/>
      <c r="Z326" s="123"/>
      <c r="AA326" s="114"/>
      <c r="AB326" s="485" t="str">
        <f>IFERROR(AA326*VLOOKUP(AG326,【参考】数式用3!$AD$24:$BA$27,MATCH(N326,【参考】数式用3!$AD$2:$BA$2,0)),"")</f>
        <v/>
      </c>
      <c r="AC326" s="130"/>
      <c r="AD326" s="477" t="str">
        <f t="shared" si="19"/>
        <v/>
      </c>
      <c r="AE326" s="478" t="str">
        <f t="shared" si="20"/>
        <v/>
      </c>
      <c r="AF326" s="478" t="str">
        <f t="shared" si="21"/>
        <v/>
      </c>
      <c r="AG326" s="478" t="str">
        <f t="shared" si="22"/>
        <v/>
      </c>
    </row>
    <row r="327" spans="1:33" ht="24.95" customHeight="1">
      <c r="A327" s="480">
        <v>312</v>
      </c>
      <c r="B327" s="987" t="str">
        <f>IF(基本情報入力シート!C364="","",基本情報入力シート!C364)</f>
        <v/>
      </c>
      <c r="C327" s="988"/>
      <c r="D327" s="988"/>
      <c r="E327" s="988"/>
      <c r="F327" s="988"/>
      <c r="G327" s="988"/>
      <c r="H327" s="988"/>
      <c r="I327" s="989"/>
      <c r="J327" s="481" t="str">
        <f>IF(基本情報入力シート!M364="","",基本情報入力シート!M364)</f>
        <v/>
      </c>
      <c r="K327" s="482" t="str">
        <f>IF(基本情報入力シート!R364="","",基本情報入力シート!R364)</f>
        <v/>
      </c>
      <c r="L327" s="482" t="str">
        <f>IF(基本情報入力シート!W364="","",基本情報入力シート!W364)</f>
        <v/>
      </c>
      <c r="M327" s="483" t="str">
        <f>IF(基本情報入力シート!X364="","",基本情報入力シート!X364)</f>
        <v/>
      </c>
      <c r="N327" s="484" t="str">
        <f>IF(基本情報入力シート!Y364="","",基本情報入力シート!Y364)</f>
        <v/>
      </c>
      <c r="O327" s="118"/>
      <c r="P327" s="119"/>
      <c r="Q327" s="120"/>
      <c r="R327" s="121"/>
      <c r="S327" s="112"/>
      <c r="T327" s="476" t="str">
        <f>IFERROR(S327*VLOOKUP(AE327,【参考】数式用3!$AD$3:$BA$14,MATCH(N327,【参考】数式用3!$AD$2:$BA$2,0)),"")</f>
        <v/>
      </c>
      <c r="U327" s="122"/>
      <c r="V327" s="113"/>
      <c r="W327" s="147"/>
      <c r="X327" s="990" t="str">
        <f>IFERROR(V327*VLOOKUP(AF327,【参考】数式用3!$AD$15:$BA$23,MATCH(N327,【参考】数式用3!$AD$2:$BA$2,0)),"")</f>
        <v/>
      </c>
      <c r="Y327" s="991"/>
      <c r="Z327" s="123"/>
      <c r="AA327" s="114"/>
      <c r="AB327" s="485" t="str">
        <f>IFERROR(AA327*VLOOKUP(AG327,【参考】数式用3!$AD$24:$BA$27,MATCH(N327,【参考】数式用3!$AD$2:$BA$2,0)),"")</f>
        <v/>
      </c>
      <c r="AC327" s="130"/>
      <c r="AD327" s="477" t="str">
        <f t="shared" si="19"/>
        <v/>
      </c>
      <c r="AE327" s="478" t="str">
        <f t="shared" si="20"/>
        <v/>
      </c>
      <c r="AF327" s="478" t="str">
        <f t="shared" si="21"/>
        <v/>
      </c>
      <c r="AG327" s="478" t="str">
        <f t="shared" si="22"/>
        <v/>
      </c>
    </row>
    <row r="328" spans="1:33" ht="24.95" customHeight="1">
      <c r="A328" s="480">
        <v>313</v>
      </c>
      <c r="B328" s="987" t="str">
        <f>IF(基本情報入力シート!C365="","",基本情報入力シート!C365)</f>
        <v/>
      </c>
      <c r="C328" s="988"/>
      <c r="D328" s="988"/>
      <c r="E328" s="988"/>
      <c r="F328" s="988"/>
      <c r="G328" s="988"/>
      <c r="H328" s="988"/>
      <c r="I328" s="989"/>
      <c r="J328" s="481" t="str">
        <f>IF(基本情報入力シート!M365="","",基本情報入力シート!M365)</f>
        <v/>
      </c>
      <c r="K328" s="482" t="str">
        <f>IF(基本情報入力シート!R365="","",基本情報入力シート!R365)</f>
        <v/>
      </c>
      <c r="L328" s="482" t="str">
        <f>IF(基本情報入力シート!W365="","",基本情報入力シート!W365)</f>
        <v/>
      </c>
      <c r="M328" s="483" t="str">
        <f>IF(基本情報入力シート!X365="","",基本情報入力シート!X365)</f>
        <v/>
      </c>
      <c r="N328" s="484" t="str">
        <f>IF(基本情報入力シート!Y365="","",基本情報入力シート!Y365)</f>
        <v/>
      </c>
      <c r="O328" s="118"/>
      <c r="P328" s="119"/>
      <c r="Q328" s="120"/>
      <c r="R328" s="121"/>
      <c r="S328" s="112"/>
      <c r="T328" s="476" t="str">
        <f>IFERROR(S328*VLOOKUP(AE328,【参考】数式用3!$AD$3:$BA$14,MATCH(N328,【参考】数式用3!$AD$2:$BA$2,0)),"")</f>
        <v/>
      </c>
      <c r="U328" s="122"/>
      <c r="V328" s="113"/>
      <c r="W328" s="147"/>
      <c r="X328" s="990" t="str">
        <f>IFERROR(V328*VLOOKUP(AF328,【参考】数式用3!$AD$15:$BA$23,MATCH(N328,【参考】数式用3!$AD$2:$BA$2,0)),"")</f>
        <v/>
      </c>
      <c r="Y328" s="991"/>
      <c r="Z328" s="123"/>
      <c r="AA328" s="114"/>
      <c r="AB328" s="485" t="str">
        <f>IFERROR(AA328*VLOOKUP(AG328,【参考】数式用3!$AD$24:$BA$27,MATCH(N328,【参考】数式用3!$AD$2:$BA$2,0)),"")</f>
        <v/>
      </c>
      <c r="AC328" s="130"/>
      <c r="AD328" s="477" t="str">
        <f t="shared" si="19"/>
        <v/>
      </c>
      <c r="AE328" s="478" t="str">
        <f t="shared" si="20"/>
        <v/>
      </c>
      <c r="AF328" s="478" t="str">
        <f t="shared" si="21"/>
        <v/>
      </c>
      <c r="AG328" s="478" t="str">
        <f t="shared" si="22"/>
        <v/>
      </c>
    </row>
    <row r="329" spans="1:33" ht="24.95" customHeight="1">
      <c r="A329" s="480">
        <v>314</v>
      </c>
      <c r="B329" s="987" t="str">
        <f>IF(基本情報入力シート!C366="","",基本情報入力シート!C366)</f>
        <v/>
      </c>
      <c r="C329" s="988"/>
      <c r="D329" s="988"/>
      <c r="E329" s="988"/>
      <c r="F329" s="988"/>
      <c r="G329" s="988"/>
      <c r="H329" s="988"/>
      <c r="I329" s="989"/>
      <c r="J329" s="481" t="str">
        <f>IF(基本情報入力シート!M366="","",基本情報入力シート!M366)</f>
        <v/>
      </c>
      <c r="K329" s="482" t="str">
        <f>IF(基本情報入力シート!R366="","",基本情報入力シート!R366)</f>
        <v/>
      </c>
      <c r="L329" s="482" t="str">
        <f>IF(基本情報入力シート!W366="","",基本情報入力シート!W366)</f>
        <v/>
      </c>
      <c r="M329" s="483" t="str">
        <f>IF(基本情報入力シート!X366="","",基本情報入力シート!X366)</f>
        <v/>
      </c>
      <c r="N329" s="484" t="str">
        <f>IF(基本情報入力シート!Y366="","",基本情報入力シート!Y366)</f>
        <v/>
      </c>
      <c r="O329" s="118"/>
      <c r="P329" s="119"/>
      <c r="Q329" s="120"/>
      <c r="R329" s="121"/>
      <c r="S329" s="112"/>
      <c r="T329" s="476" t="str">
        <f>IFERROR(S329*VLOOKUP(AE329,【参考】数式用3!$AD$3:$BA$14,MATCH(N329,【参考】数式用3!$AD$2:$BA$2,0)),"")</f>
        <v/>
      </c>
      <c r="U329" s="122"/>
      <c r="V329" s="113"/>
      <c r="W329" s="147"/>
      <c r="X329" s="990" t="str">
        <f>IFERROR(V329*VLOOKUP(AF329,【参考】数式用3!$AD$15:$BA$23,MATCH(N329,【参考】数式用3!$AD$2:$BA$2,0)),"")</f>
        <v/>
      </c>
      <c r="Y329" s="991"/>
      <c r="Z329" s="123"/>
      <c r="AA329" s="114"/>
      <c r="AB329" s="485" t="str">
        <f>IFERROR(AA329*VLOOKUP(AG329,【参考】数式用3!$AD$24:$BA$27,MATCH(N329,【参考】数式用3!$AD$2:$BA$2,0)),"")</f>
        <v/>
      </c>
      <c r="AC329" s="130"/>
      <c r="AD329" s="477" t="str">
        <f t="shared" si="19"/>
        <v/>
      </c>
      <c r="AE329" s="478" t="str">
        <f t="shared" si="20"/>
        <v/>
      </c>
      <c r="AF329" s="478" t="str">
        <f t="shared" si="21"/>
        <v/>
      </c>
      <c r="AG329" s="478" t="str">
        <f t="shared" si="22"/>
        <v/>
      </c>
    </row>
    <row r="330" spans="1:33" ht="24.95" customHeight="1">
      <c r="A330" s="480">
        <v>315</v>
      </c>
      <c r="B330" s="987" t="str">
        <f>IF(基本情報入力シート!C367="","",基本情報入力シート!C367)</f>
        <v/>
      </c>
      <c r="C330" s="988"/>
      <c r="D330" s="988"/>
      <c r="E330" s="988"/>
      <c r="F330" s="988"/>
      <c r="G330" s="988"/>
      <c r="H330" s="988"/>
      <c r="I330" s="989"/>
      <c r="J330" s="481" t="str">
        <f>IF(基本情報入力シート!M367="","",基本情報入力シート!M367)</f>
        <v/>
      </c>
      <c r="K330" s="482" t="str">
        <f>IF(基本情報入力シート!R367="","",基本情報入力シート!R367)</f>
        <v/>
      </c>
      <c r="L330" s="482" t="str">
        <f>IF(基本情報入力シート!W367="","",基本情報入力シート!W367)</f>
        <v/>
      </c>
      <c r="M330" s="483" t="str">
        <f>IF(基本情報入力シート!X367="","",基本情報入力シート!X367)</f>
        <v/>
      </c>
      <c r="N330" s="484" t="str">
        <f>IF(基本情報入力シート!Y367="","",基本情報入力シート!Y367)</f>
        <v/>
      </c>
      <c r="O330" s="118"/>
      <c r="P330" s="119"/>
      <c r="Q330" s="120"/>
      <c r="R330" s="121"/>
      <c r="S330" s="112"/>
      <c r="T330" s="476" t="str">
        <f>IFERROR(S330*VLOOKUP(AE330,【参考】数式用3!$AD$3:$BA$14,MATCH(N330,【参考】数式用3!$AD$2:$BA$2,0)),"")</f>
        <v/>
      </c>
      <c r="U330" s="122"/>
      <c r="V330" s="113"/>
      <c r="W330" s="147"/>
      <c r="X330" s="990" t="str">
        <f>IFERROR(V330*VLOOKUP(AF330,【参考】数式用3!$AD$15:$BA$23,MATCH(N330,【参考】数式用3!$AD$2:$BA$2,0)),"")</f>
        <v/>
      </c>
      <c r="Y330" s="991"/>
      <c r="Z330" s="123"/>
      <c r="AA330" s="114"/>
      <c r="AB330" s="485" t="str">
        <f>IFERROR(AA330*VLOOKUP(AG330,【参考】数式用3!$AD$24:$BA$27,MATCH(N330,【参考】数式用3!$AD$2:$BA$2,0)),"")</f>
        <v/>
      </c>
      <c r="AC330" s="130"/>
      <c r="AD330" s="477" t="str">
        <f t="shared" si="19"/>
        <v/>
      </c>
      <c r="AE330" s="478" t="str">
        <f t="shared" si="20"/>
        <v/>
      </c>
      <c r="AF330" s="478" t="str">
        <f t="shared" si="21"/>
        <v/>
      </c>
      <c r="AG330" s="478" t="str">
        <f t="shared" si="22"/>
        <v/>
      </c>
    </row>
    <row r="331" spans="1:33" ht="24.95" customHeight="1">
      <c r="A331" s="480">
        <v>316</v>
      </c>
      <c r="B331" s="987" t="str">
        <f>IF(基本情報入力シート!C368="","",基本情報入力シート!C368)</f>
        <v/>
      </c>
      <c r="C331" s="988"/>
      <c r="D331" s="988"/>
      <c r="E331" s="988"/>
      <c r="F331" s="988"/>
      <c r="G331" s="988"/>
      <c r="H331" s="988"/>
      <c r="I331" s="989"/>
      <c r="J331" s="481" t="str">
        <f>IF(基本情報入力シート!M368="","",基本情報入力シート!M368)</f>
        <v/>
      </c>
      <c r="K331" s="482" t="str">
        <f>IF(基本情報入力シート!R368="","",基本情報入力シート!R368)</f>
        <v/>
      </c>
      <c r="L331" s="482" t="str">
        <f>IF(基本情報入力シート!W368="","",基本情報入力シート!W368)</f>
        <v/>
      </c>
      <c r="M331" s="483" t="str">
        <f>IF(基本情報入力シート!X368="","",基本情報入力シート!X368)</f>
        <v/>
      </c>
      <c r="N331" s="484" t="str">
        <f>IF(基本情報入力シート!Y368="","",基本情報入力シート!Y368)</f>
        <v/>
      </c>
      <c r="O331" s="118"/>
      <c r="P331" s="119"/>
      <c r="Q331" s="120"/>
      <c r="R331" s="121"/>
      <c r="S331" s="112"/>
      <c r="T331" s="476" t="str">
        <f>IFERROR(S331*VLOOKUP(AE331,【参考】数式用3!$AD$3:$BA$14,MATCH(N331,【参考】数式用3!$AD$2:$BA$2,0)),"")</f>
        <v/>
      </c>
      <c r="U331" s="122"/>
      <c r="V331" s="113"/>
      <c r="W331" s="147"/>
      <c r="X331" s="990" t="str">
        <f>IFERROR(V331*VLOOKUP(AF331,【参考】数式用3!$AD$15:$BA$23,MATCH(N331,【参考】数式用3!$AD$2:$BA$2,0)),"")</f>
        <v/>
      </c>
      <c r="Y331" s="991"/>
      <c r="Z331" s="123"/>
      <c r="AA331" s="114"/>
      <c r="AB331" s="485" t="str">
        <f>IFERROR(AA331*VLOOKUP(AG331,【参考】数式用3!$AD$24:$BA$27,MATCH(N331,【参考】数式用3!$AD$2:$BA$2,0)),"")</f>
        <v/>
      </c>
      <c r="AC331" s="130"/>
      <c r="AD331" s="477" t="str">
        <f t="shared" si="19"/>
        <v/>
      </c>
      <c r="AE331" s="478" t="str">
        <f t="shared" si="20"/>
        <v/>
      </c>
      <c r="AF331" s="478" t="str">
        <f t="shared" si="21"/>
        <v/>
      </c>
      <c r="AG331" s="478" t="str">
        <f t="shared" si="22"/>
        <v/>
      </c>
    </row>
    <row r="332" spans="1:33" ht="24.95" customHeight="1">
      <c r="A332" s="480">
        <v>317</v>
      </c>
      <c r="B332" s="987" t="str">
        <f>IF(基本情報入力シート!C369="","",基本情報入力シート!C369)</f>
        <v/>
      </c>
      <c r="C332" s="988"/>
      <c r="D332" s="988"/>
      <c r="E332" s="988"/>
      <c r="F332" s="988"/>
      <c r="G332" s="988"/>
      <c r="H332" s="988"/>
      <c r="I332" s="989"/>
      <c r="J332" s="481" t="str">
        <f>IF(基本情報入力シート!M369="","",基本情報入力シート!M369)</f>
        <v/>
      </c>
      <c r="K332" s="482" t="str">
        <f>IF(基本情報入力シート!R369="","",基本情報入力シート!R369)</f>
        <v/>
      </c>
      <c r="L332" s="482" t="str">
        <f>IF(基本情報入力シート!W369="","",基本情報入力シート!W369)</f>
        <v/>
      </c>
      <c r="M332" s="483" t="str">
        <f>IF(基本情報入力シート!X369="","",基本情報入力シート!X369)</f>
        <v/>
      </c>
      <c r="N332" s="484" t="str">
        <f>IF(基本情報入力シート!Y369="","",基本情報入力シート!Y369)</f>
        <v/>
      </c>
      <c r="O332" s="118"/>
      <c r="P332" s="119"/>
      <c r="Q332" s="120"/>
      <c r="R332" s="121"/>
      <c r="S332" s="112"/>
      <c r="T332" s="476" t="str">
        <f>IFERROR(S332*VLOOKUP(AE332,【参考】数式用3!$AD$3:$BA$14,MATCH(N332,【参考】数式用3!$AD$2:$BA$2,0)),"")</f>
        <v/>
      </c>
      <c r="U332" s="122"/>
      <c r="V332" s="113"/>
      <c r="W332" s="147"/>
      <c r="X332" s="990" t="str">
        <f>IFERROR(V332*VLOOKUP(AF332,【参考】数式用3!$AD$15:$BA$23,MATCH(N332,【参考】数式用3!$AD$2:$BA$2,0)),"")</f>
        <v/>
      </c>
      <c r="Y332" s="991"/>
      <c r="Z332" s="123"/>
      <c r="AA332" s="114"/>
      <c r="AB332" s="485" t="str">
        <f>IFERROR(AA332*VLOOKUP(AG332,【参考】数式用3!$AD$24:$BA$27,MATCH(N332,【参考】数式用3!$AD$2:$BA$2,0)),"")</f>
        <v/>
      </c>
      <c r="AC332" s="130"/>
      <c r="AD332" s="477" t="str">
        <f t="shared" si="19"/>
        <v/>
      </c>
      <c r="AE332" s="478" t="str">
        <f t="shared" si="20"/>
        <v/>
      </c>
      <c r="AF332" s="478" t="str">
        <f t="shared" si="21"/>
        <v/>
      </c>
      <c r="AG332" s="478" t="str">
        <f t="shared" si="22"/>
        <v/>
      </c>
    </row>
    <row r="333" spans="1:33" ht="24.95" customHeight="1">
      <c r="A333" s="480">
        <v>318</v>
      </c>
      <c r="B333" s="987" t="str">
        <f>IF(基本情報入力シート!C370="","",基本情報入力シート!C370)</f>
        <v/>
      </c>
      <c r="C333" s="988"/>
      <c r="D333" s="988"/>
      <c r="E333" s="988"/>
      <c r="F333" s="988"/>
      <c r="G333" s="988"/>
      <c r="H333" s="988"/>
      <c r="I333" s="989"/>
      <c r="J333" s="481" t="str">
        <f>IF(基本情報入力シート!M370="","",基本情報入力シート!M370)</f>
        <v/>
      </c>
      <c r="K333" s="482" t="str">
        <f>IF(基本情報入力シート!R370="","",基本情報入力シート!R370)</f>
        <v/>
      </c>
      <c r="L333" s="482" t="str">
        <f>IF(基本情報入力シート!W370="","",基本情報入力シート!W370)</f>
        <v/>
      </c>
      <c r="M333" s="483" t="str">
        <f>IF(基本情報入力シート!X370="","",基本情報入力シート!X370)</f>
        <v/>
      </c>
      <c r="N333" s="484" t="str">
        <f>IF(基本情報入力シート!Y370="","",基本情報入力シート!Y370)</f>
        <v/>
      </c>
      <c r="O333" s="118"/>
      <c r="P333" s="119"/>
      <c r="Q333" s="120"/>
      <c r="R333" s="121"/>
      <c r="S333" s="112"/>
      <c r="T333" s="476" t="str">
        <f>IFERROR(S333*VLOOKUP(AE333,【参考】数式用3!$AD$3:$BA$14,MATCH(N333,【参考】数式用3!$AD$2:$BA$2,0)),"")</f>
        <v/>
      </c>
      <c r="U333" s="122"/>
      <c r="V333" s="113"/>
      <c r="W333" s="147"/>
      <c r="X333" s="990" t="str">
        <f>IFERROR(V333*VLOOKUP(AF333,【参考】数式用3!$AD$15:$BA$23,MATCH(N333,【参考】数式用3!$AD$2:$BA$2,0)),"")</f>
        <v/>
      </c>
      <c r="Y333" s="991"/>
      <c r="Z333" s="123"/>
      <c r="AA333" s="114"/>
      <c r="AB333" s="485" t="str">
        <f>IFERROR(AA333*VLOOKUP(AG333,【参考】数式用3!$AD$24:$BA$27,MATCH(N333,【参考】数式用3!$AD$2:$BA$2,0)),"")</f>
        <v/>
      </c>
      <c r="AC333" s="130"/>
      <c r="AD333" s="477" t="str">
        <f t="shared" si="19"/>
        <v/>
      </c>
      <c r="AE333" s="478" t="str">
        <f t="shared" si="20"/>
        <v/>
      </c>
      <c r="AF333" s="478" t="str">
        <f t="shared" si="21"/>
        <v/>
      </c>
      <c r="AG333" s="478" t="str">
        <f t="shared" si="22"/>
        <v/>
      </c>
    </row>
    <row r="334" spans="1:33" ht="24.95" customHeight="1">
      <c r="A334" s="480">
        <v>319</v>
      </c>
      <c r="B334" s="987" t="str">
        <f>IF(基本情報入力シート!C371="","",基本情報入力シート!C371)</f>
        <v/>
      </c>
      <c r="C334" s="988"/>
      <c r="D334" s="988"/>
      <c r="E334" s="988"/>
      <c r="F334" s="988"/>
      <c r="G334" s="988"/>
      <c r="H334" s="988"/>
      <c r="I334" s="989"/>
      <c r="J334" s="481" t="str">
        <f>IF(基本情報入力シート!M371="","",基本情報入力シート!M371)</f>
        <v/>
      </c>
      <c r="K334" s="482" t="str">
        <f>IF(基本情報入力シート!R371="","",基本情報入力シート!R371)</f>
        <v/>
      </c>
      <c r="L334" s="482" t="str">
        <f>IF(基本情報入力シート!W371="","",基本情報入力シート!W371)</f>
        <v/>
      </c>
      <c r="M334" s="483" t="str">
        <f>IF(基本情報入力シート!X371="","",基本情報入力シート!X371)</f>
        <v/>
      </c>
      <c r="N334" s="484" t="str">
        <f>IF(基本情報入力シート!Y371="","",基本情報入力シート!Y371)</f>
        <v/>
      </c>
      <c r="O334" s="118"/>
      <c r="P334" s="119"/>
      <c r="Q334" s="120"/>
      <c r="R334" s="121"/>
      <c r="S334" s="112"/>
      <c r="T334" s="476" t="str">
        <f>IFERROR(S334*VLOOKUP(AE334,【参考】数式用3!$AD$3:$BA$14,MATCH(N334,【参考】数式用3!$AD$2:$BA$2,0)),"")</f>
        <v/>
      </c>
      <c r="U334" s="122"/>
      <c r="V334" s="113"/>
      <c r="W334" s="147"/>
      <c r="X334" s="990" t="str">
        <f>IFERROR(V334*VLOOKUP(AF334,【参考】数式用3!$AD$15:$BA$23,MATCH(N334,【参考】数式用3!$AD$2:$BA$2,0)),"")</f>
        <v/>
      </c>
      <c r="Y334" s="991"/>
      <c r="Z334" s="123"/>
      <c r="AA334" s="114"/>
      <c r="AB334" s="485" t="str">
        <f>IFERROR(AA334*VLOOKUP(AG334,【参考】数式用3!$AD$24:$BA$27,MATCH(N334,【参考】数式用3!$AD$2:$BA$2,0)),"")</f>
        <v/>
      </c>
      <c r="AC334" s="130"/>
      <c r="AD334" s="477" t="str">
        <f t="shared" si="19"/>
        <v/>
      </c>
      <c r="AE334" s="478" t="str">
        <f t="shared" si="20"/>
        <v/>
      </c>
      <c r="AF334" s="478" t="str">
        <f t="shared" si="21"/>
        <v/>
      </c>
      <c r="AG334" s="478" t="str">
        <f t="shared" si="22"/>
        <v/>
      </c>
    </row>
    <row r="335" spans="1:33" ht="24.95" customHeight="1">
      <c r="A335" s="480">
        <v>320</v>
      </c>
      <c r="B335" s="987" t="str">
        <f>IF(基本情報入力シート!C372="","",基本情報入力シート!C372)</f>
        <v/>
      </c>
      <c r="C335" s="988"/>
      <c r="D335" s="988"/>
      <c r="E335" s="988"/>
      <c r="F335" s="988"/>
      <c r="G335" s="988"/>
      <c r="H335" s="988"/>
      <c r="I335" s="989"/>
      <c r="J335" s="481" t="str">
        <f>IF(基本情報入力シート!M372="","",基本情報入力シート!M372)</f>
        <v/>
      </c>
      <c r="K335" s="482" t="str">
        <f>IF(基本情報入力シート!R372="","",基本情報入力シート!R372)</f>
        <v/>
      </c>
      <c r="L335" s="482" t="str">
        <f>IF(基本情報入力シート!W372="","",基本情報入力シート!W372)</f>
        <v/>
      </c>
      <c r="M335" s="483" t="str">
        <f>IF(基本情報入力シート!X372="","",基本情報入力シート!X372)</f>
        <v/>
      </c>
      <c r="N335" s="484" t="str">
        <f>IF(基本情報入力シート!Y372="","",基本情報入力シート!Y372)</f>
        <v/>
      </c>
      <c r="O335" s="118"/>
      <c r="P335" s="119"/>
      <c r="Q335" s="120"/>
      <c r="R335" s="121"/>
      <c r="S335" s="112"/>
      <c r="T335" s="476" t="str">
        <f>IFERROR(S335*VLOOKUP(AE335,【参考】数式用3!$AD$3:$BA$14,MATCH(N335,【参考】数式用3!$AD$2:$BA$2,0)),"")</f>
        <v/>
      </c>
      <c r="U335" s="122"/>
      <c r="V335" s="113"/>
      <c r="W335" s="147"/>
      <c r="X335" s="990" t="str">
        <f>IFERROR(V335*VLOOKUP(AF335,【参考】数式用3!$AD$15:$BA$23,MATCH(N335,【参考】数式用3!$AD$2:$BA$2,0)),"")</f>
        <v/>
      </c>
      <c r="Y335" s="991"/>
      <c r="Z335" s="123"/>
      <c r="AA335" s="114"/>
      <c r="AB335" s="485" t="str">
        <f>IFERROR(AA335*VLOOKUP(AG335,【参考】数式用3!$AD$24:$BA$27,MATCH(N335,【参考】数式用3!$AD$2:$BA$2,0)),"")</f>
        <v/>
      </c>
      <c r="AC335" s="130"/>
      <c r="AD335" s="477" t="str">
        <f t="shared" si="19"/>
        <v/>
      </c>
      <c r="AE335" s="478" t="str">
        <f t="shared" si="20"/>
        <v/>
      </c>
      <c r="AF335" s="478" t="str">
        <f t="shared" si="21"/>
        <v/>
      </c>
      <c r="AG335" s="478" t="str">
        <f t="shared" si="22"/>
        <v/>
      </c>
    </row>
    <row r="336" spans="1:33" ht="24.95" customHeight="1">
      <c r="A336" s="480">
        <v>321</v>
      </c>
      <c r="B336" s="987" t="str">
        <f>IF(基本情報入力シート!C373="","",基本情報入力シート!C373)</f>
        <v/>
      </c>
      <c r="C336" s="988"/>
      <c r="D336" s="988"/>
      <c r="E336" s="988"/>
      <c r="F336" s="988"/>
      <c r="G336" s="988"/>
      <c r="H336" s="988"/>
      <c r="I336" s="989"/>
      <c r="J336" s="481" t="str">
        <f>IF(基本情報入力シート!M373="","",基本情報入力シート!M373)</f>
        <v/>
      </c>
      <c r="K336" s="482" t="str">
        <f>IF(基本情報入力シート!R373="","",基本情報入力シート!R373)</f>
        <v/>
      </c>
      <c r="L336" s="482" t="str">
        <f>IF(基本情報入力シート!W373="","",基本情報入力シート!W373)</f>
        <v/>
      </c>
      <c r="M336" s="483" t="str">
        <f>IF(基本情報入力シート!X373="","",基本情報入力シート!X373)</f>
        <v/>
      </c>
      <c r="N336" s="484" t="str">
        <f>IF(基本情報入力シート!Y373="","",基本情報入力シート!Y373)</f>
        <v/>
      </c>
      <c r="O336" s="118"/>
      <c r="P336" s="119"/>
      <c r="Q336" s="120"/>
      <c r="R336" s="121"/>
      <c r="S336" s="112"/>
      <c r="T336" s="476" t="str">
        <f>IFERROR(S336*VLOOKUP(AE336,【参考】数式用3!$AD$3:$BA$14,MATCH(N336,【参考】数式用3!$AD$2:$BA$2,0)),"")</f>
        <v/>
      </c>
      <c r="U336" s="122"/>
      <c r="V336" s="113"/>
      <c r="W336" s="147"/>
      <c r="X336" s="990" t="str">
        <f>IFERROR(V336*VLOOKUP(AF336,【参考】数式用3!$AD$15:$BA$23,MATCH(N336,【参考】数式用3!$AD$2:$BA$2,0)),"")</f>
        <v/>
      </c>
      <c r="Y336" s="991"/>
      <c r="Z336" s="123"/>
      <c r="AA336" s="114"/>
      <c r="AB336" s="485" t="str">
        <f>IFERROR(AA336*VLOOKUP(AG336,【参考】数式用3!$AD$24:$BA$27,MATCH(N336,【参考】数式用3!$AD$2:$BA$2,0)),"")</f>
        <v/>
      </c>
      <c r="AC336" s="130"/>
      <c r="AD336" s="477" t="str">
        <f t="shared" si="19"/>
        <v/>
      </c>
      <c r="AE336" s="478" t="str">
        <f t="shared" si="20"/>
        <v/>
      </c>
      <c r="AF336" s="478" t="str">
        <f t="shared" si="21"/>
        <v/>
      </c>
      <c r="AG336" s="478" t="str">
        <f t="shared" si="22"/>
        <v/>
      </c>
    </row>
    <row r="337" spans="1:33" ht="24.95" customHeight="1">
      <c r="A337" s="480">
        <v>322</v>
      </c>
      <c r="B337" s="987" t="str">
        <f>IF(基本情報入力シート!C374="","",基本情報入力シート!C374)</f>
        <v/>
      </c>
      <c r="C337" s="988"/>
      <c r="D337" s="988"/>
      <c r="E337" s="988"/>
      <c r="F337" s="988"/>
      <c r="G337" s="988"/>
      <c r="H337" s="988"/>
      <c r="I337" s="989"/>
      <c r="J337" s="481" t="str">
        <f>IF(基本情報入力シート!M374="","",基本情報入力シート!M374)</f>
        <v/>
      </c>
      <c r="K337" s="482" t="str">
        <f>IF(基本情報入力シート!R374="","",基本情報入力シート!R374)</f>
        <v/>
      </c>
      <c r="L337" s="482" t="str">
        <f>IF(基本情報入力シート!W374="","",基本情報入力シート!W374)</f>
        <v/>
      </c>
      <c r="M337" s="483" t="str">
        <f>IF(基本情報入力シート!X374="","",基本情報入力シート!X374)</f>
        <v/>
      </c>
      <c r="N337" s="484" t="str">
        <f>IF(基本情報入力シート!Y374="","",基本情報入力シート!Y374)</f>
        <v/>
      </c>
      <c r="O337" s="118"/>
      <c r="P337" s="119"/>
      <c r="Q337" s="120"/>
      <c r="R337" s="121"/>
      <c r="S337" s="112"/>
      <c r="T337" s="476" t="str">
        <f>IFERROR(S337*VLOOKUP(AE337,【参考】数式用3!$AD$3:$BA$14,MATCH(N337,【参考】数式用3!$AD$2:$BA$2,0)),"")</f>
        <v/>
      </c>
      <c r="U337" s="122"/>
      <c r="V337" s="113"/>
      <c r="W337" s="147"/>
      <c r="X337" s="990" t="str">
        <f>IFERROR(V337*VLOOKUP(AF337,【参考】数式用3!$AD$15:$BA$23,MATCH(N337,【参考】数式用3!$AD$2:$BA$2,0)),"")</f>
        <v/>
      </c>
      <c r="Y337" s="991"/>
      <c r="Z337" s="123"/>
      <c r="AA337" s="114"/>
      <c r="AB337" s="485" t="str">
        <f>IFERROR(AA337*VLOOKUP(AG337,【参考】数式用3!$AD$24:$BA$27,MATCH(N337,【参考】数式用3!$AD$2:$BA$2,0)),"")</f>
        <v/>
      </c>
      <c r="AC337" s="130"/>
      <c r="AD337" s="477" t="str">
        <f t="shared" ref="AD337:AD400" si="23">IF(OR(U337="特定加算Ⅰ",U337="特定加算Ⅱ"),IF(OR(AND(N337&lt;&gt;"訪問型サービス（総合事業）",N337&lt;&gt;"通所型サービス（総合事業）",N337&lt;&gt;"（介護予防）短期入所生活介護",N337&lt;&gt;"（介護予防）短期入所療養介護（老健）",N337&lt;&gt;"（介護予防）短期入所療養介護 （病院等（老健以外）)",N337&lt;&gt;"（介護予防）短期入所療養介護（医療院）"),W337&lt;&gt;""),1,""),"")</f>
        <v/>
      </c>
      <c r="AE337" s="478" t="str">
        <f t="shared" si="20"/>
        <v/>
      </c>
      <c r="AF337" s="478" t="str">
        <f t="shared" si="21"/>
        <v/>
      </c>
      <c r="AG337" s="478" t="str">
        <f t="shared" si="22"/>
        <v/>
      </c>
    </row>
    <row r="338" spans="1:33" ht="24.95" customHeight="1">
      <c r="A338" s="480">
        <v>323</v>
      </c>
      <c r="B338" s="987" t="str">
        <f>IF(基本情報入力シート!C375="","",基本情報入力シート!C375)</f>
        <v/>
      </c>
      <c r="C338" s="988"/>
      <c r="D338" s="988"/>
      <c r="E338" s="988"/>
      <c r="F338" s="988"/>
      <c r="G338" s="988"/>
      <c r="H338" s="988"/>
      <c r="I338" s="989"/>
      <c r="J338" s="481" t="str">
        <f>IF(基本情報入力シート!M375="","",基本情報入力シート!M375)</f>
        <v/>
      </c>
      <c r="K338" s="482" t="str">
        <f>IF(基本情報入力シート!R375="","",基本情報入力シート!R375)</f>
        <v/>
      </c>
      <c r="L338" s="482" t="str">
        <f>IF(基本情報入力シート!W375="","",基本情報入力シート!W375)</f>
        <v/>
      </c>
      <c r="M338" s="483" t="str">
        <f>IF(基本情報入力シート!X375="","",基本情報入力シート!X375)</f>
        <v/>
      </c>
      <c r="N338" s="484" t="str">
        <f>IF(基本情報入力シート!Y375="","",基本情報入力シート!Y375)</f>
        <v/>
      </c>
      <c r="O338" s="118"/>
      <c r="P338" s="119"/>
      <c r="Q338" s="120"/>
      <c r="R338" s="121"/>
      <c r="S338" s="112"/>
      <c r="T338" s="476" t="str">
        <f>IFERROR(S338*VLOOKUP(AE338,【参考】数式用3!$AD$3:$BA$14,MATCH(N338,【参考】数式用3!$AD$2:$BA$2,0)),"")</f>
        <v/>
      </c>
      <c r="U338" s="122"/>
      <c r="V338" s="113"/>
      <c r="W338" s="147"/>
      <c r="X338" s="990" t="str">
        <f>IFERROR(V338*VLOOKUP(AF338,【参考】数式用3!$AD$15:$BA$23,MATCH(N338,【参考】数式用3!$AD$2:$BA$2,0)),"")</f>
        <v/>
      </c>
      <c r="Y338" s="991"/>
      <c r="Z338" s="123"/>
      <c r="AA338" s="114"/>
      <c r="AB338" s="485" t="str">
        <f>IFERROR(AA338*VLOOKUP(AG338,【参考】数式用3!$AD$24:$BA$27,MATCH(N338,【参考】数式用3!$AD$2:$BA$2,0)),"")</f>
        <v/>
      </c>
      <c r="AC338" s="130"/>
      <c r="AD338" s="477" t="str">
        <f t="shared" si="23"/>
        <v/>
      </c>
      <c r="AE338" s="478" t="str">
        <f t="shared" si="20"/>
        <v/>
      </c>
      <c r="AF338" s="478" t="str">
        <f t="shared" si="21"/>
        <v/>
      </c>
      <c r="AG338" s="478" t="str">
        <f t="shared" si="22"/>
        <v/>
      </c>
    </row>
    <row r="339" spans="1:33" ht="24.95" customHeight="1">
      <c r="A339" s="480">
        <v>324</v>
      </c>
      <c r="B339" s="987" t="str">
        <f>IF(基本情報入力シート!C376="","",基本情報入力シート!C376)</f>
        <v/>
      </c>
      <c r="C339" s="988"/>
      <c r="D339" s="988"/>
      <c r="E339" s="988"/>
      <c r="F339" s="988"/>
      <c r="G339" s="988"/>
      <c r="H339" s="988"/>
      <c r="I339" s="989"/>
      <c r="J339" s="481" t="str">
        <f>IF(基本情報入力シート!M376="","",基本情報入力シート!M376)</f>
        <v/>
      </c>
      <c r="K339" s="482" t="str">
        <f>IF(基本情報入力シート!R376="","",基本情報入力シート!R376)</f>
        <v/>
      </c>
      <c r="L339" s="482" t="str">
        <f>IF(基本情報入力シート!W376="","",基本情報入力シート!W376)</f>
        <v/>
      </c>
      <c r="M339" s="483" t="str">
        <f>IF(基本情報入力シート!X376="","",基本情報入力シート!X376)</f>
        <v/>
      </c>
      <c r="N339" s="484" t="str">
        <f>IF(基本情報入力シート!Y376="","",基本情報入力シート!Y376)</f>
        <v/>
      </c>
      <c r="O339" s="118"/>
      <c r="P339" s="119"/>
      <c r="Q339" s="120"/>
      <c r="R339" s="121"/>
      <c r="S339" s="112"/>
      <c r="T339" s="476" t="str">
        <f>IFERROR(S339*VLOOKUP(AE339,【参考】数式用3!$AD$3:$BA$14,MATCH(N339,【参考】数式用3!$AD$2:$BA$2,0)),"")</f>
        <v/>
      </c>
      <c r="U339" s="122"/>
      <c r="V339" s="113"/>
      <c r="W339" s="147"/>
      <c r="X339" s="990" t="str">
        <f>IFERROR(V339*VLOOKUP(AF339,【参考】数式用3!$AD$15:$BA$23,MATCH(N339,【参考】数式用3!$AD$2:$BA$2,0)),"")</f>
        <v/>
      </c>
      <c r="Y339" s="991"/>
      <c r="Z339" s="123"/>
      <c r="AA339" s="114"/>
      <c r="AB339" s="485" t="str">
        <f>IFERROR(AA339*VLOOKUP(AG339,【参考】数式用3!$AD$24:$BA$27,MATCH(N339,【参考】数式用3!$AD$2:$BA$2,0)),"")</f>
        <v/>
      </c>
      <c r="AC339" s="130"/>
      <c r="AD339" s="477" t="str">
        <f t="shared" si="23"/>
        <v/>
      </c>
      <c r="AE339" s="478" t="str">
        <f t="shared" si="20"/>
        <v/>
      </c>
      <c r="AF339" s="478" t="str">
        <f t="shared" si="21"/>
        <v/>
      </c>
      <c r="AG339" s="478" t="str">
        <f t="shared" si="22"/>
        <v/>
      </c>
    </row>
    <row r="340" spans="1:33" ht="24.95" customHeight="1">
      <c r="A340" s="480">
        <v>325</v>
      </c>
      <c r="B340" s="987" t="str">
        <f>IF(基本情報入力シート!C377="","",基本情報入力シート!C377)</f>
        <v/>
      </c>
      <c r="C340" s="988"/>
      <c r="D340" s="988"/>
      <c r="E340" s="988"/>
      <c r="F340" s="988"/>
      <c r="G340" s="988"/>
      <c r="H340" s="988"/>
      <c r="I340" s="989"/>
      <c r="J340" s="481" t="str">
        <f>IF(基本情報入力シート!M377="","",基本情報入力シート!M377)</f>
        <v/>
      </c>
      <c r="K340" s="482" t="str">
        <f>IF(基本情報入力シート!R377="","",基本情報入力シート!R377)</f>
        <v/>
      </c>
      <c r="L340" s="482" t="str">
        <f>IF(基本情報入力シート!W377="","",基本情報入力シート!W377)</f>
        <v/>
      </c>
      <c r="M340" s="483" t="str">
        <f>IF(基本情報入力シート!X377="","",基本情報入力シート!X377)</f>
        <v/>
      </c>
      <c r="N340" s="484" t="str">
        <f>IF(基本情報入力シート!Y377="","",基本情報入力シート!Y377)</f>
        <v/>
      </c>
      <c r="O340" s="118"/>
      <c r="P340" s="119"/>
      <c r="Q340" s="120"/>
      <c r="R340" s="121"/>
      <c r="S340" s="112"/>
      <c r="T340" s="476" t="str">
        <f>IFERROR(S340*VLOOKUP(AE340,【参考】数式用3!$AD$3:$BA$14,MATCH(N340,【参考】数式用3!$AD$2:$BA$2,0)),"")</f>
        <v/>
      </c>
      <c r="U340" s="122"/>
      <c r="V340" s="113"/>
      <c r="W340" s="147"/>
      <c r="X340" s="990" t="str">
        <f>IFERROR(V340*VLOOKUP(AF340,【参考】数式用3!$AD$15:$BA$23,MATCH(N340,【参考】数式用3!$AD$2:$BA$2,0)),"")</f>
        <v/>
      </c>
      <c r="Y340" s="991"/>
      <c r="Z340" s="123"/>
      <c r="AA340" s="114"/>
      <c r="AB340" s="485" t="str">
        <f>IFERROR(AA340*VLOOKUP(AG340,【参考】数式用3!$AD$24:$BA$27,MATCH(N340,【参考】数式用3!$AD$2:$BA$2,0)),"")</f>
        <v/>
      </c>
      <c r="AC340" s="130"/>
      <c r="AD340" s="477" t="str">
        <f t="shared" si="23"/>
        <v/>
      </c>
      <c r="AE340" s="478" t="str">
        <f t="shared" si="20"/>
        <v/>
      </c>
      <c r="AF340" s="478" t="str">
        <f t="shared" si="21"/>
        <v/>
      </c>
      <c r="AG340" s="478" t="str">
        <f t="shared" si="22"/>
        <v/>
      </c>
    </row>
    <row r="341" spans="1:33" ht="24.95" customHeight="1">
      <c r="A341" s="480">
        <v>326</v>
      </c>
      <c r="B341" s="987" t="str">
        <f>IF(基本情報入力シート!C378="","",基本情報入力シート!C378)</f>
        <v/>
      </c>
      <c r="C341" s="988"/>
      <c r="D341" s="988"/>
      <c r="E341" s="988"/>
      <c r="F341" s="988"/>
      <c r="G341" s="988"/>
      <c r="H341" s="988"/>
      <c r="I341" s="989"/>
      <c r="J341" s="481" t="str">
        <f>IF(基本情報入力シート!M378="","",基本情報入力シート!M378)</f>
        <v/>
      </c>
      <c r="K341" s="482" t="str">
        <f>IF(基本情報入力シート!R378="","",基本情報入力シート!R378)</f>
        <v/>
      </c>
      <c r="L341" s="482" t="str">
        <f>IF(基本情報入力シート!W378="","",基本情報入力シート!W378)</f>
        <v/>
      </c>
      <c r="M341" s="483" t="str">
        <f>IF(基本情報入力シート!X378="","",基本情報入力シート!X378)</f>
        <v/>
      </c>
      <c r="N341" s="484" t="str">
        <f>IF(基本情報入力シート!Y378="","",基本情報入力シート!Y378)</f>
        <v/>
      </c>
      <c r="O341" s="118"/>
      <c r="P341" s="119"/>
      <c r="Q341" s="120"/>
      <c r="R341" s="121"/>
      <c r="S341" s="112"/>
      <c r="T341" s="476" t="str">
        <f>IFERROR(S341*VLOOKUP(AE341,【参考】数式用3!$AD$3:$BA$14,MATCH(N341,【参考】数式用3!$AD$2:$BA$2,0)),"")</f>
        <v/>
      </c>
      <c r="U341" s="122"/>
      <c r="V341" s="113"/>
      <c r="W341" s="147"/>
      <c r="X341" s="990" t="str">
        <f>IFERROR(V341*VLOOKUP(AF341,【参考】数式用3!$AD$15:$BA$23,MATCH(N341,【参考】数式用3!$AD$2:$BA$2,0)),"")</f>
        <v/>
      </c>
      <c r="Y341" s="991"/>
      <c r="Z341" s="123"/>
      <c r="AA341" s="114"/>
      <c r="AB341" s="485" t="str">
        <f>IFERROR(AA341*VLOOKUP(AG341,【参考】数式用3!$AD$24:$BA$27,MATCH(N341,【参考】数式用3!$AD$2:$BA$2,0)),"")</f>
        <v/>
      </c>
      <c r="AC341" s="130"/>
      <c r="AD341" s="477" t="str">
        <f t="shared" si="23"/>
        <v/>
      </c>
      <c r="AE341" s="478" t="str">
        <f t="shared" si="20"/>
        <v/>
      </c>
      <c r="AF341" s="478" t="str">
        <f t="shared" si="21"/>
        <v/>
      </c>
      <c r="AG341" s="478" t="str">
        <f t="shared" si="22"/>
        <v/>
      </c>
    </row>
    <row r="342" spans="1:33" ht="24.95" customHeight="1">
      <c r="A342" s="480">
        <v>327</v>
      </c>
      <c r="B342" s="987" t="str">
        <f>IF(基本情報入力シート!C379="","",基本情報入力シート!C379)</f>
        <v/>
      </c>
      <c r="C342" s="988"/>
      <c r="D342" s="988"/>
      <c r="E342" s="988"/>
      <c r="F342" s="988"/>
      <c r="G342" s="988"/>
      <c r="H342" s="988"/>
      <c r="I342" s="989"/>
      <c r="J342" s="481" t="str">
        <f>IF(基本情報入力シート!M379="","",基本情報入力シート!M379)</f>
        <v/>
      </c>
      <c r="K342" s="482" t="str">
        <f>IF(基本情報入力シート!R379="","",基本情報入力シート!R379)</f>
        <v/>
      </c>
      <c r="L342" s="482" t="str">
        <f>IF(基本情報入力シート!W379="","",基本情報入力シート!W379)</f>
        <v/>
      </c>
      <c r="M342" s="483" t="str">
        <f>IF(基本情報入力シート!X379="","",基本情報入力シート!X379)</f>
        <v/>
      </c>
      <c r="N342" s="484" t="str">
        <f>IF(基本情報入力シート!Y379="","",基本情報入力シート!Y379)</f>
        <v/>
      </c>
      <c r="O342" s="118"/>
      <c r="P342" s="119"/>
      <c r="Q342" s="120"/>
      <c r="R342" s="121"/>
      <c r="S342" s="112"/>
      <c r="T342" s="476" t="str">
        <f>IFERROR(S342*VLOOKUP(AE342,【参考】数式用3!$AD$3:$BA$14,MATCH(N342,【参考】数式用3!$AD$2:$BA$2,0)),"")</f>
        <v/>
      </c>
      <c r="U342" s="122"/>
      <c r="V342" s="113"/>
      <c r="W342" s="147"/>
      <c r="X342" s="990" t="str">
        <f>IFERROR(V342*VLOOKUP(AF342,【参考】数式用3!$AD$15:$BA$23,MATCH(N342,【参考】数式用3!$AD$2:$BA$2,0)),"")</f>
        <v/>
      </c>
      <c r="Y342" s="991"/>
      <c r="Z342" s="123"/>
      <c r="AA342" s="114"/>
      <c r="AB342" s="485" t="str">
        <f>IFERROR(AA342*VLOOKUP(AG342,【参考】数式用3!$AD$24:$BA$27,MATCH(N342,【参考】数式用3!$AD$2:$BA$2,0)),"")</f>
        <v/>
      </c>
      <c r="AC342" s="130"/>
      <c r="AD342" s="477" t="str">
        <f t="shared" si="23"/>
        <v/>
      </c>
      <c r="AE342" s="478" t="str">
        <f t="shared" si="20"/>
        <v/>
      </c>
      <c r="AF342" s="478" t="str">
        <f t="shared" si="21"/>
        <v/>
      </c>
      <c r="AG342" s="478" t="str">
        <f t="shared" si="22"/>
        <v/>
      </c>
    </row>
    <row r="343" spans="1:33" ht="24.95" customHeight="1">
      <c r="A343" s="480">
        <v>328</v>
      </c>
      <c r="B343" s="987" t="str">
        <f>IF(基本情報入力シート!C380="","",基本情報入力シート!C380)</f>
        <v/>
      </c>
      <c r="C343" s="988"/>
      <c r="D343" s="988"/>
      <c r="E343" s="988"/>
      <c r="F343" s="988"/>
      <c r="G343" s="988"/>
      <c r="H343" s="988"/>
      <c r="I343" s="989"/>
      <c r="J343" s="481" t="str">
        <f>IF(基本情報入力シート!M380="","",基本情報入力シート!M380)</f>
        <v/>
      </c>
      <c r="K343" s="482" t="str">
        <f>IF(基本情報入力シート!R380="","",基本情報入力シート!R380)</f>
        <v/>
      </c>
      <c r="L343" s="482" t="str">
        <f>IF(基本情報入力シート!W380="","",基本情報入力シート!W380)</f>
        <v/>
      </c>
      <c r="M343" s="483" t="str">
        <f>IF(基本情報入力シート!X380="","",基本情報入力シート!X380)</f>
        <v/>
      </c>
      <c r="N343" s="484" t="str">
        <f>IF(基本情報入力シート!Y380="","",基本情報入力シート!Y380)</f>
        <v/>
      </c>
      <c r="O343" s="118"/>
      <c r="P343" s="119"/>
      <c r="Q343" s="120"/>
      <c r="R343" s="121"/>
      <c r="S343" s="112"/>
      <c r="T343" s="476" t="str">
        <f>IFERROR(S343*VLOOKUP(AE343,【参考】数式用3!$AD$3:$BA$14,MATCH(N343,【参考】数式用3!$AD$2:$BA$2,0)),"")</f>
        <v/>
      </c>
      <c r="U343" s="122"/>
      <c r="V343" s="113"/>
      <c r="W343" s="147"/>
      <c r="X343" s="990" t="str">
        <f>IFERROR(V343*VLOOKUP(AF343,【参考】数式用3!$AD$15:$BA$23,MATCH(N343,【参考】数式用3!$AD$2:$BA$2,0)),"")</f>
        <v/>
      </c>
      <c r="Y343" s="991"/>
      <c r="Z343" s="123"/>
      <c r="AA343" s="114"/>
      <c r="AB343" s="485" t="str">
        <f>IFERROR(AA343*VLOOKUP(AG343,【参考】数式用3!$AD$24:$BA$27,MATCH(N343,【参考】数式用3!$AD$2:$BA$2,0)),"")</f>
        <v/>
      </c>
      <c r="AC343" s="130"/>
      <c r="AD343" s="477" t="str">
        <f t="shared" si="23"/>
        <v/>
      </c>
      <c r="AE343" s="478" t="str">
        <f t="shared" ref="AE343:AE406" si="24">IF(AND(O343="",R343=""),"",O343&amp;"から"&amp;R343)</f>
        <v/>
      </c>
      <c r="AF343" s="478" t="str">
        <f t="shared" ref="AF343:AF406" si="25">IF(AND(P343="",U343=""),"",P343&amp;"から"&amp;U343)</f>
        <v/>
      </c>
      <c r="AG343" s="478" t="str">
        <f t="shared" ref="AG343:AG406" si="26">IF(AND(Q343="",Z343=""),"",Q343&amp;"から"&amp;Z343)</f>
        <v/>
      </c>
    </row>
    <row r="344" spans="1:33" ht="24.95" customHeight="1">
      <c r="A344" s="480">
        <v>329</v>
      </c>
      <c r="B344" s="987" t="str">
        <f>IF(基本情報入力シート!C381="","",基本情報入力シート!C381)</f>
        <v/>
      </c>
      <c r="C344" s="988"/>
      <c r="D344" s="988"/>
      <c r="E344" s="988"/>
      <c r="F344" s="988"/>
      <c r="G344" s="988"/>
      <c r="H344" s="988"/>
      <c r="I344" s="989"/>
      <c r="J344" s="481" t="str">
        <f>IF(基本情報入力シート!M381="","",基本情報入力シート!M381)</f>
        <v/>
      </c>
      <c r="K344" s="482" t="str">
        <f>IF(基本情報入力シート!R381="","",基本情報入力シート!R381)</f>
        <v/>
      </c>
      <c r="L344" s="482" t="str">
        <f>IF(基本情報入力シート!W381="","",基本情報入力シート!W381)</f>
        <v/>
      </c>
      <c r="M344" s="483" t="str">
        <f>IF(基本情報入力シート!X381="","",基本情報入力シート!X381)</f>
        <v/>
      </c>
      <c r="N344" s="484" t="str">
        <f>IF(基本情報入力シート!Y381="","",基本情報入力シート!Y381)</f>
        <v/>
      </c>
      <c r="O344" s="118"/>
      <c r="P344" s="119"/>
      <c r="Q344" s="120"/>
      <c r="R344" s="121"/>
      <c r="S344" s="112"/>
      <c r="T344" s="476" t="str">
        <f>IFERROR(S344*VLOOKUP(AE344,【参考】数式用3!$AD$3:$BA$14,MATCH(N344,【参考】数式用3!$AD$2:$BA$2,0)),"")</f>
        <v/>
      </c>
      <c r="U344" s="122"/>
      <c r="V344" s="113"/>
      <c r="W344" s="147"/>
      <c r="X344" s="990" t="str">
        <f>IFERROR(V344*VLOOKUP(AF344,【参考】数式用3!$AD$15:$BA$23,MATCH(N344,【参考】数式用3!$AD$2:$BA$2,0)),"")</f>
        <v/>
      </c>
      <c r="Y344" s="991"/>
      <c r="Z344" s="123"/>
      <c r="AA344" s="114"/>
      <c r="AB344" s="485" t="str">
        <f>IFERROR(AA344*VLOOKUP(AG344,【参考】数式用3!$AD$24:$BA$27,MATCH(N344,【参考】数式用3!$AD$2:$BA$2,0)),"")</f>
        <v/>
      </c>
      <c r="AC344" s="130"/>
      <c r="AD344" s="477" t="str">
        <f t="shared" si="23"/>
        <v/>
      </c>
      <c r="AE344" s="478" t="str">
        <f t="shared" si="24"/>
        <v/>
      </c>
      <c r="AF344" s="478" t="str">
        <f t="shared" si="25"/>
        <v/>
      </c>
      <c r="AG344" s="478" t="str">
        <f t="shared" si="26"/>
        <v/>
      </c>
    </row>
    <row r="345" spans="1:33" ht="24.95" customHeight="1">
      <c r="A345" s="480">
        <v>330</v>
      </c>
      <c r="B345" s="987" t="str">
        <f>IF(基本情報入力シート!C382="","",基本情報入力シート!C382)</f>
        <v/>
      </c>
      <c r="C345" s="988"/>
      <c r="D345" s="988"/>
      <c r="E345" s="988"/>
      <c r="F345" s="988"/>
      <c r="G345" s="988"/>
      <c r="H345" s="988"/>
      <c r="I345" s="989"/>
      <c r="J345" s="481" t="str">
        <f>IF(基本情報入力シート!M382="","",基本情報入力シート!M382)</f>
        <v/>
      </c>
      <c r="K345" s="482" t="str">
        <f>IF(基本情報入力シート!R382="","",基本情報入力シート!R382)</f>
        <v/>
      </c>
      <c r="L345" s="482" t="str">
        <f>IF(基本情報入力シート!W382="","",基本情報入力シート!W382)</f>
        <v/>
      </c>
      <c r="M345" s="483" t="str">
        <f>IF(基本情報入力シート!X382="","",基本情報入力シート!X382)</f>
        <v/>
      </c>
      <c r="N345" s="484" t="str">
        <f>IF(基本情報入力シート!Y382="","",基本情報入力シート!Y382)</f>
        <v/>
      </c>
      <c r="O345" s="118"/>
      <c r="P345" s="119"/>
      <c r="Q345" s="120"/>
      <c r="R345" s="121"/>
      <c r="S345" s="112"/>
      <c r="T345" s="476" t="str">
        <f>IFERROR(S345*VLOOKUP(AE345,【参考】数式用3!$AD$3:$BA$14,MATCH(N345,【参考】数式用3!$AD$2:$BA$2,0)),"")</f>
        <v/>
      </c>
      <c r="U345" s="122"/>
      <c r="V345" s="113"/>
      <c r="W345" s="147"/>
      <c r="X345" s="990" t="str">
        <f>IFERROR(V345*VLOOKUP(AF345,【参考】数式用3!$AD$15:$BA$23,MATCH(N345,【参考】数式用3!$AD$2:$BA$2,0)),"")</f>
        <v/>
      </c>
      <c r="Y345" s="991"/>
      <c r="Z345" s="123"/>
      <c r="AA345" s="114"/>
      <c r="AB345" s="485" t="str">
        <f>IFERROR(AA345*VLOOKUP(AG345,【参考】数式用3!$AD$24:$BA$27,MATCH(N345,【参考】数式用3!$AD$2:$BA$2,0)),"")</f>
        <v/>
      </c>
      <c r="AC345" s="130"/>
      <c r="AD345" s="477" t="str">
        <f t="shared" si="23"/>
        <v/>
      </c>
      <c r="AE345" s="478" t="str">
        <f t="shared" si="24"/>
        <v/>
      </c>
      <c r="AF345" s="478" t="str">
        <f t="shared" si="25"/>
        <v/>
      </c>
      <c r="AG345" s="478" t="str">
        <f t="shared" si="26"/>
        <v/>
      </c>
    </row>
    <row r="346" spans="1:33" ht="24.95" customHeight="1">
      <c r="A346" s="480">
        <v>331</v>
      </c>
      <c r="B346" s="987" t="str">
        <f>IF(基本情報入力シート!C383="","",基本情報入力シート!C383)</f>
        <v/>
      </c>
      <c r="C346" s="988"/>
      <c r="D346" s="988"/>
      <c r="E346" s="988"/>
      <c r="F346" s="988"/>
      <c r="G346" s="988"/>
      <c r="H346" s="988"/>
      <c r="I346" s="989"/>
      <c r="J346" s="481" t="str">
        <f>IF(基本情報入力シート!M383="","",基本情報入力シート!M383)</f>
        <v/>
      </c>
      <c r="K346" s="482" t="str">
        <f>IF(基本情報入力シート!R383="","",基本情報入力シート!R383)</f>
        <v/>
      </c>
      <c r="L346" s="482" t="str">
        <f>IF(基本情報入力シート!W383="","",基本情報入力シート!W383)</f>
        <v/>
      </c>
      <c r="M346" s="483" t="str">
        <f>IF(基本情報入力シート!X383="","",基本情報入力シート!X383)</f>
        <v/>
      </c>
      <c r="N346" s="484" t="str">
        <f>IF(基本情報入力シート!Y383="","",基本情報入力シート!Y383)</f>
        <v/>
      </c>
      <c r="O346" s="118"/>
      <c r="P346" s="119"/>
      <c r="Q346" s="120"/>
      <c r="R346" s="121"/>
      <c r="S346" s="112"/>
      <c r="T346" s="476" t="str">
        <f>IFERROR(S346*VLOOKUP(AE346,【参考】数式用3!$AD$3:$BA$14,MATCH(N346,【参考】数式用3!$AD$2:$BA$2,0)),"")</f>
        <v/>
      </c>
      <c r="U346" s="122"/>
      <c r="V346" s="113"/>
      <c r="W346" s="147"/>
      <c r="X346" s="990" t="str">
        <f>IFERROR(V346*VLOOKUP(AF346,【参考】数式用3!$AD$15:$BA$23,MATCH(N346,【参考】数式用3!$AD$2:$BA$2,0)),"")</f>
        <v/>
      </c>
      <c r="Y346" s="991"/>
      <c r="Z346" s="123"/>
      <c r="AA346" s="114"/>
      <c r="AB346" s="485" t="str">
        <f>IFERROR(AA346*VLOOKUP(AG346,【参考】数式用3!$AD$24:$BA$27,MATCH(N346,【参考】数式用3!$AD$2:$BA$2,0)),"")</f>
        <v/>
      </c>
      <c r="AC346" s="130"/>
      <c r="AD346" s="477" t="str">
        <f t="shared" si="23"/>
        <v/>
      </c>
      <c r="AE346" s="478" t="str">
        <f t="shared" si="24"/>
        <v/>
      </c>
      <c r="AF346" s="478" t="str">
        <f t="shared" si="25"/>
        <v/>
      </c>
      <c r="AG346" s="478" t="str">
        <f t="shared" si="26"/>
        <v/>
      </c>
    </row>
    <row r="347" spans="1:33" ht="24.95" customHeight="1">
      <c r="A347" s="480">
        <v>332</v>
      </c>
      <c r="B347" s="987" t="str">
        <f>IF(基本情報入力シート!C384="","",基本情報入力シート!C384)</f>
        <v/>
      </c>
      <c r="C347" s="988"/>
      <c r="D347" s="988"/>
      <c r="E347" s="988"/>
      <c r="F347" s="988"/>
      <c r="G347" s="988"/>
      <c r="H347" s="988"/>
      <c r="I347" s="989"/>
      <c r="J347" s="481" t="str">
        <f>IF(基本情報入力シート!M384="","",基本情報入力シート!M384)</f>
        <v/>
      </c>
      <c r="K347" s="482" t="str">
        <f>IF(基本情報入力シート!R384="","",基本情報入力シート!R384)</f>
        <v/>
      </c>
      <c r="L347" s="482" t="str">
        <f>IF(基本情報入力シート!W384="","",基本情報入力シート!W384)</f>
        <v/>
      </c>
      <c r="M347" s="483" t="str">
        <f>IF(基本情報入力シート!X384="","",基本情報入力シート!X384)</f>
        <v/>
      </c>
      <c r="N347" s="484" t="str">
        <f>IF(基本情報入力シート!Y384="","",基本情報入力シート!Y384)</f>
        <v/>
      </c>
      <c r="O347" s="118"/>
      <c r="P347" s="119"/>
      <c r="Q347" s="120"/>
      <c r="R347" s="121"/>
      <c r="S347" s="112"/>
      <c r="T347" s="476" t="str">
        <f>IFERROR(S347*VLOOKUP(AE347,【参考】数式用3!$AD$3:$BA$14,MATCH(N347,【参考】数式用3!$AD$2:$BA$2,0)),"")</f>
        <v/>
      </c>
      <c r="U347" s="122"/>
      <c r="V347" s="113"/>
      <c r="W347" s="147"/>
      <c r="X347" s="990" t="str">
        <f>IFERROR(V347*VLOOKUP(AF347,【参考】数式用3!$AD$15:$BA$23,MATCH(N347,【参考】数式用3!$AD$2:$BA$2,0)),"")</f>
        <v/>
      </c>
      <c r="Y347" s="991"/>
      <c r="Z347" s="123"/>
      <c r="AA347" s="114"/>
      <c r="AB347" s="485" t="str">
        <f>IFERROR(AA347*VLOOKUP(AG347,【参考】数式用3!$AD$24:$BA$27,MATCH(N347,【参考】数式用3!$AD$2:$BA$2,0)),"")</f>
        <v/>
      </c>
      <c r="AC347" s="130"/>
      <c r="AD347" s="477" t="str">
        <f t="shared" si="23"/>
        <v/>
      </c>
      <c r="AE347" s="478" t="str">
        <f t="shared" si="24"/>
        <v/>
      </c>
      <c r="AF347" s="478" t="str">
        <f t="shared" si="25"/>
        <v/>
      </c>
      <c r="AG347" s="478" t="str">
        <f t="shared" si="26"/>
        <v/>
      </c>
    </row>
    <row r="348" spans="1:33" ht="24.95" customHeight="1">
      <c r="A348" s="480">
        <v>333</v>
      </c>
      <c r="B348" s="987" t="str">
        <f>IF(基本情報入力シート!C385="","",基本情報入力シート!C385)</f>
        <v/>
      </c>
      <c r="C348" s="988"/>
      <c r="D348" s="988"/>
      <c r="E348" s="988"/>
      <c r="F348" s="988"/>
      <c r="G348" s="988"/>
      <c r="H348" s="988"/>
      <c r="I348" s="989"/>
      <c r="J348" s="481" t="str">
        <f>IF(基本情報入力シート!M385="","",基本情報入力シート!M385)</f>
        <v/>
      </c>
      <c r="K348" s="482" t="str">
        <f>IF(基本情報入力シート!R385="","",基本情報入力シート!R385)</f>
        <v/>
      </c>
      <c r="L348" s="482" t="str">
        <f>IF(基本情報入力シート!W385="","",基本情報入力シート!W385)</f>
        <v/>
      </c>
      <c r="M348" s="483" t="str">
        <f>IF(基本情報入力シート!X385="","",基本情報入力シート!X385)</f>
        <v/>
      </c>
      <c r="N348" s="484" t="str">
        <f>IF(基本情報入力シート!Y385="","",基本情報入力シート!Y385)</f>
        <v/>
      </c>
      <c r="O348" s="118"/>
      <c r="P348" s="119"/>
      <c r="Q348" s="120"/>
      <c r="R348" s="121"/>
      <c r="S348" s="112"/>
      <c r="T348" s="476" t="str">
        <f>IFERROR(S348*VLOOKUP(AE348,【参考】数式用3!$AD$3:$BA$14,MATCH(N348,【参考】数式用3!$AD$2:$BA$2,0)),"")</f>
        <v/>
      </c>
      <c r="U348" s="122"/>
      <c r="V348" s="113"/>
      <c r="W348" s="147"/>
      <c r="X348" s="990" t="str">
        <f>IFERROR(V348*VLOOKUP(AF348,【参考】数式用3!$AD$15:$BA$23,MATCH(N348,【参考】数式用3!$AD$2:$BA$2,0)),"")</f>
        <v/>
      </c>
      <c r="Y348" s="991"/>
      <c r="Z348" s="123"/>
      <c r="AA348" s="114"/>
      <c r="AB348" s="485" t="str">
        <f>IFERROR(AA348*VLOOKUP(AG348,【参考】数式用3!$AD$24:$BA$27,MATCH(N348,【参考】数式用3!$AD$2:$BA$2,0)),"")</f>
        <v/>
      </c>
      <c r="AC348" s="130"/>
      <c r="AD348" s="477" t="str">
        <f t="shared" si="23"/>
        <v/>
      </c>
      <c r="AE348" s="478" t="str">
        <f t="shared" si="24"/>
        <v/>
      </c>
      <c r="AF348" s="478" t="str">
        <f t="shared" si="25"/>
        <v/>
      </c>
      <c r="AG348" s="478" t="str">
        <f t="shared" si="26"/>
        <v/>
      </c>
    </row>
    <row r="349" spans="1:33" ht="24.95" customHeight="1">
      <c r="A349" s="480">
        <v>334</v>
      </c>
      <c r="B349" s="987" t="str">
        <f>IF(基本情報入力シート!C386="","",基本情報入力シート!C386)</f>
        <v/>
      </c>
      <c r="C349" s="988"/>
      <c r="D349" s="988"/>
      <c r="E349" s="988"/>
      <c r="F349" s="988"/>
      <c r="G349" s="988"/>
      <c r="H349" s="988"/>
      <c r="I349" s="989"/>
      <c r="J349" s="481" t="str">
        <f>IF(基本情報入力シート!M386="","",基本情報入力シート!M386)</f>
        <v/>
      </c>
      <c r="K349" s="482" t="str">
        <f>IF(基本情報入力シート!R386="","",基本情報入力シート!R386)</f>
        <v/>
      </c>
      <c r="L349" s="482" t="str">
        <f>IF(基本情報入力シート!W386="","",基本情報入力シート!W386)</f>
        <v/>
      </c>
      <c r="M349" s="483" t="str">
        <f>IF(基本情報入力シート!X386="","",基本情報入力シート!X386)</f>
        <v/>
      </c>
      <c r="N349" s="484" t="str">
        <f>IF(基本情報入力シート!Y386="","",基本情報入力シート!Y386)</f>
        <v/>
      </c>
      <c r="O349" s="118"/>
      <c r="P349" s="119"/>
      <c r="Q349" s="120"/>
      <c r="R349" s="121"/>
      <c r="S349" s="112"/>
      <c r="T349" s="476" t="str">
        <f>IFERROR(S349*VLOOKUP(AE349,【参考】数式用3!$AD$3:$BA$14,MATCH(N349,【参考】数式用3!$AD$2:$BA$2,0)),"")</f>
        <v/>
      </c>
      <c r="U349" s="122"/>
      <c r="V349" s="113"/>
      <c r="W349" s="147"/>
      <c r="X349" s="990" t="str">
        <f>IFERROR(V349*VLOOKUP(AF349,【参考】数式用3!$AD$15:$BA$23,MATCH(N349,【参考】数式用3!$AD$2:$BA$2,0)),"")</f>
        <v/>
      </c>
      <c r="Y349" s="991"/>
      <c r="Z349" s="123"/>
      <c r="AA349" s="114"/>
      <c r="AB349" s="485" t="str">
        <f>IFERROR(AA349*VLOOKUP(AG349,【参考】数式用3!$AD$24:$BA$27,MATCH(N349,【参考】数式用3!$AD$2:$BA$2,0)),"")</f>
        <v/>
      </c>
      <c r="AC349" s="130"/>
      <c r="AD349" s="477" t="str">
        <f t="shared" si="23"/>
        <v/>
      </c>
      <c r="AE349" s="478" t="str">
        <f t="shared" si="24"/>
        <v/>
      </c>
      <c r="AF349" s="478" t="str">
        <f t="shared" si="25"/>
        <v/>
      </c>
      <c r="AG349" s="478" t="str">
        <f t="shared" si="26"/>
        <v/>
      </c>
    </row>
    <row r="350" spans="1:33" ht="24.95" customHeight="1">
      <c r="A350" s="480">
        <v>335</v>
      </c>
      <c r="B350" s="987" t="str">
        <f>IF(基本情報入力シート!C387="","",基本情報入力シート!C387)</f>
        <v/>
      </c>
      <c r="C350" s="988"/>
      <c r="D350" s="988"/>
      <c r="E350" s="988"/>
      <c r="F350" s="988"/>
      <c r="G350" s="988"/>
      <c r="H350" s="988"/>
      <c r="I350" s="989"/>
      <c r="J350" s="481" t="str">
        <f>IF(基本情報入力シート!M387="","",基本情報入力シート!M387)</f>
        <v/>
      </c>
      <c r="K350" s="482" t="str">
        <f>IF(基本情報入力シート!R387="","",基本情報入力シート!R387)</f>
        <v/>
      </c>
      <c r="L350" s="482" t="str">
        <f>IF(基本情報入力シート!W387="","",基本情報入力シート!W387)</f>
        <v/>
      </c>
      <c r="M350" s="483" t="str">
        <f>IF(基本情報入力シート!X387="","",基本情報入力シート!X387)</f>
        <v/>
      </c>
      <c r="N350" s="484" t="str">
        <f>IF(基本情報入力シート!Y387="","",基本情報入力シート!Y387)</f>
        <v/>
      </c>
      <c r="O350" s="118"/>
      <c r="P350" s="119"/>
      <c r="Q350" s="120"/>
      <c r="R350" s="121"/>
      <c r="S350" s="112"/>
      <c r="T350" s="476" t="str">
        <f>IFERROR(S350*VLOOKUP(AE350,【参考】数式用3!$AD$3:$BA$14,MATCH(N350,【参考】数式用3!$AD$2:$BA$2,0)),"")</f>
        <v/>
      </c>
      <c r="U350" s="122"/>
      <c r="V350" s="113"/>
      <c r="W350" s="147"/>
      <c r="X350" s="990" t="str">
        <f>IFERROR(V350*VLOOKUP(AF350,【参考】数式用3!$AD$15:$BA$23,MATCH(N350,【参考】数式用3!$AD$2:$BA$2,0)),"")</f>
        <v/>
      </c>
      <c r="Y350" s="991"/>
      <c r="Z350" s="123"/>
      <c r="AA350" s="114"/>
      <c r="AB350" s="485" t="str">
        <f>IFERROR(AA350*VLOOKUP(AG350,【参考】数式用3!$AD$24:$BA$27,MATCH(N350,【参考】数式用3!$AD$2:$BA$2,0)),"")</f>
        <v/>
      </c>
      <c r="AC350" s="130"/>
      <c r="AD350" s="477" t="str">
        <f t="shared" si="23"/>
        <v/>
      </c>
      <c r="AE350" s="478" t="str">
        <f t="shared" si="24"/>
        <v/>
      </c>
      <c r="AF350" s="478" t="str">
        <f t="shared" si="25"/>
        <v/>
      </c>
      <c r="AG350" s="478" t="str">
        <f t="shared" si="26"/>
        <v/>
      </c>
    </row>
    <row r="351" spans="1:33" ht="24.95" customHeight="1">
      <c r="A351" s="480">
        <v>336</v>
      </c>
      <c r="B351" s="987" t="str">
        <f>IF(基本情報入力シート!C388="","",基本情報入力シート!C388)</f>
        <v/>
      </c>
      <c r="C351" s="988"/>
      <c r="D351" s="988"/>
      <c r="E351" s="988"/>
      <c r="F351" s="988"/>
      <c r="G351" s="988"/>
      <c r="H351" s="988"/>
      <c r="I351" s="989"/>
      <c r="J351" s="481" t="str">
        <f>IF(基本情報入力シート!M388="","",基本情報入力シート!M388)</f>
        <v/>
      </c>
      <c r="K351" s="482" t="str">
        <f>IF(基本情報入力シート!R388="","",基本情報入力シート!R388)</f>
        <v/>
      </c>
      <c r="L351" s="482" t="str">
        <f>IF(基本情報入力シート!W388="","",基本情報入力シート!W388)</f>
        <v/>
      </c>
      <c r="M351" s="483" t="str">
        <f>IF(基本情報入力シート!X388="","",基本情報入力シート!X388)</f>
        <v/>
      </c>
      <c r="N351" s="484" t="str">
        <f>IF(基本情報入力シート!Y388="","",基本情報入力シート!Y388)</f>
        <v/>
      </c>
      <c r="O351" s="118"/>
      <c r="P351" s="119"/>
      <c r="Q351" s="120"/>
      <c r="R351" s="121"/>
      <c r="S351" s="112"/>
      <c r="T351" s="476" t="str">
        <f>IFERROR(S351*VLOOKUP(AE351,【参考】数式用3!$AD$3:$BA$14,MATCH(N351,【参考】数式用3!$AD$2:$BA$2,0)),"")</f>
        <v/>
      </c>
      <c r="U351" s="122"/>
      <c r="V351" s="113"/>
      <c r="W351" s="147"/>
      <c r="X351" s="990" t="str">
        <f>IFERROR(V351*VLOOKUP(AF351,【参考】数式用3!$AD$15:$BA$23,MATCH(N351,【参考】数式用3!$AD$2:$BA$2,0)),"")</f>
        <v/>
      </c>
      <c r="Y351" s="991"/>
      <c r="Z351" s="123"/>
      <c r="AA351" s="114"/>
      <c r="AB351" s="485" t="str">
        <f>IFERROR(AA351*VLOOKUP(AG351,【参考】数式用3!$AD$24:$BA$27,MATCH(N351,【参考】数式用3!$AD$2:$BA$2,0)),"")</f>
        <v/>
      </c>
      <c r="AC351" s="130"/>
      <c r="AD351" s="477" t="str">
        <f t="shared" si="23"/>
        <v/>
      </c>
      <c r="AE351" s="478" t="str">
        <f t="shared" si="24"/>
        <v/>
      </c>
      <c r="AF351" s="478" t="str">
        <f t="shared" si="25"/>
        <v/>
      </c>
      <c r="AG351" s="478" t="str">
        <f t="shared" si="26"/>
        <v/>
      </c>
    </row>
    <row r="352" spans="1:33" ht="24.95" customHeight="1">
      <c r="A352" s="480">
        <v>337</v>
      </c>
      <c r="B352" s="987" t="str">
        <f>IF(基本情報入力シート!C389="","",基本情報入力シート!C389)</f>
        <v/>
      </c>
      <c r="C352" s="988"/>
      <c r="D352" s="988"/>
      <c r="E352" s="988"/>
      <c r="F352" s="988"/>
      <c r="G352" s="988"/>
      <c r="H352" s="988"/>
      <c r="I352" s="989"/>
      <c r="J352" s="481" t="str">
        <f>IF(基本情報入力シート!M389="","",基本情報入力シート!M389)</f>
        <v/>
      </c>
      <c r="K352" s="482" t="str">
        <f>IF(基本情報入力シート!R389="","",基本情報入力シート!R389)</f>
        <v/>
      </c>
      <c r="L352" s="482" t="str">
        <f>IF(基本情報入力シート!W389="","",基本情報入力シート!W389)</f>
        <v/>
      </c>
      <c r="M352" s="483" t="str">
        <f>IF(基本情報入力シート!X389="","",基本情報入力シート!X389)</f>
        <v/>
      </c>
      <c r="N352" s="484" t="str">
        <f>IF(基本情報入力シート!Y389="","",基本情報入力シート!Y389)</f>
        <v/>
      </c>
      <c r="O352" s="118"/>
      <c r="P352" s="119"/>
      <c r="Q352" s="120"/>
      <c r="R352" s="121"/>
      <c r="S352" s="112"/>
      <c r="T352" s="476" t="str">
        <f>IFERROR(S352*VLOOKUP(AE352,【参考】数式用3!$AD$3:$BA$14,MATCH(N352,【参考】数式用3!$AD$2:$BA$2,0)),"")</f>
        <v/>
      </c>
      <c r="U352" s="122"/>
      <c r="V352" s="113"/>
      <c r="W352" s="147"/>
      <c r="X352" s="990" t="str">
        <f>IFERROR(V352*VLOOKUP(AF352,【参考】数式用3!$AD$15:$BA$23,MATCH(N352,【参考】数式用3!$AD$2:$BA$2,0)),"")</f>
        <v/>
      </c>
      <c r="Y352" s="991"/>
      <c r="Z352" s="123"/>
      <c r="AA352" s="114"/>
      <c r="AB352" s="485" t="str">
        <f>IFERROR(AA352*VLOOKUP(AG352,【参考】数式用3!$AD$24:$BA$27,MATCH(N352,【参考】数式用3!$AD$2:$BA$2,0)),"")</f>
        <v/>
      </c>
      <c r="AC352" s="130"/>
      <c r="AD352" s="477" t="str">
        <f t="shared" si="23"/>
        <v/>
      </c>
      <c r="AE352" s="478" t="str">
        <f t="shared" si="24"/>
        <v/>
      </c>
      <c r="AF352" s="478" t="str">
        <f t="shared" si="25"/>
        <v/>
      </c>
      <c r="AG352" s="478" t="str">
        <f t="shared" si="26"/>
        <v/>
      </c>
    </row>
    <row r="353" spans="1:33" ht="24.95" customHeight="1">
      <c r="A353" s="480">
        <v>338</v>
      </c>
      <c r="B353" s="987" t="str">
        <f>IF(基本情報入力シート!C390="","",基本情報入力シート!C390)</f>
        <v/>
      </c>
      <c r="C353" s="988"/>
      <c r="D353" s="988"/>
      <c r="E353" s="988"/>
      <c r="F353" s="988"/>
      <c r="G353" s="988"/>
      <c r="H353" s="988"/>
      <c r="I353" s="989"/>
      <c r="J353" s="481" t="str">
        <f>IF(基本情報入力シート!M390="","",基本情報入力シート!M390)</f>
        <v/>
      </c>
      <c r="K353" s="482" t="str">
        <f>IF(基本情報入力シート!R390="","",基本情報入力シート!R390)</f>
        <v/>
      </c>
      <c r="L353" s="482" t="str">
        <f>IF(基本情報入力シート!W390="","",基本情報入力シート!W390)</f>
        <v/>
      </c>
      <c r="M353" s="483" t="str">
        <f>IF(基本情報入力シート!X390="","",基本情報入力シート!X390)</f>
        <v/>
      </c>
      <c r="N353" s="484" t="str">
        <f>IF(基本情報入力シート!Y390="","",基本情報入力シート!Y390)</f>
        <v/>
      </c>
      <c r="O353" s="118"/>
      <c r="P353" s="119"/>
      <c r="Q353" s="120"/>
      <c r="R353" s="121"/>
      <c r="S353" s="112"/>
      <c r="T353" s="476" t="str">
        <f>IFERROR(S353*VLOOKUP(AE353,【参考】数式用3!$AD$3:$BA$14,MATCH(N353,【参考】数式用3!$AD$2:$BA$2,0)),"")</f>
        <v/>
      </c>
      <c r="U353" s="122"/>
      <c r="V353" s="113"/>
      <c r="W353" s="147"/>
      <c r="X353" s="990" t="str">
        <f>IFERROR(V353*VLOOKUP(AF353,【参考】数式用3!$AD$15:$BA$23,MATCH(N353,【参考】数式用3!$AD$2:$BA$2,0)),"")</f>
        <v/>
      </c>
      <c r="Y353" s="991"/>
      <c r="Z353" s="123"/>
      <c r="AA353" s="114"/>
      <c r="AB353" s="485" t="str">
        <f>IFERROR(AA353*VLOOKUP(AG353,【参考】数式用3!$AD$24:$BA$27,MATCH(N353,【参考】数式用3!$AD$2:$BA$2,0)),"")</f>
        <v/>
      </c>
      <c r="AC353" s="130"/>
      <c r="AD353" s="477" t="str">
        <f t="shared" si="23"/>
        <v/>
      </c>
      <c r="AE353" s="478" t="str">
        <f t="shared" si="24"/>
        <v/>
      </c>
      <c r="AF353" s="478" t="str">
        <f t="shared" si="25"/>
        <v/>
      </c>
      <c r="AG353" s="478" t="str">
        <f t="shared" si="26"/>
        <v/>
      </c>
    </row>
    <row r="354" spans="1:33" ht="24.95" customHeight="1">
      <c r="A354" s="480">
        <v>339</v>
      </c>
      <c r="B354" s="987" t="str">
        <f>IF(基本情報入力シート!C391="","",基本情報入力シート!C391)</f>
        <v/>
      </c>
      <c r="C354" s="988"/>
      <c r="D354" s="988"/>
      <c r="E354" s="988"/>
      <c r="F354" s="988"/>
      <c r="G354" s="988"/>
      <c r="H354" s="988"/>
      <c r="I354" s="989"/>
      <c r="J354" s="481" t="str">
        <f>IF(基本情報入力シート!M391="","",基本情報入力シート!M391)</f>
        <v/>
      </c>
      <c r="K354" s="482" t="str">
        <f>IF(基本情報入力シート!R391="","",基本情報入力シート!R391)</f>
        <v/>
      </c>
      <c r="L354" s="482" t="str">
        <f>IF(基本情報入力シート!W391="","",基本情報入力シート!W391)</f>
        <v/>
      </c>
      <c r="M354" s="483" t="str">
        <f>IF(基本情報入力シート!X391="","",基本情報入力シート!X391)</f>
        <v/>
      </c>
      <c r="N354" s="484" t="str">
        <f>IF(基本情報入力シート!Y391="","",基本情報入力シート!Y391)</f>
        <v/>
      </c>
      <c r="O354" s="118"/>
      <c r="P354" s="119"/>
      <c r="Q354" s="120"/>
      <c r="R354" s="121"/>
      <c r="S354" s="112"/>
      <c r="T354" s="476" t="str">
        <f>IFERROR(S354*VLOOKUP(AE354,【参考】数式用3!$AD$3:$BA$14,MATCH(N354,【参考】数式用3!$AD$2:$BA$2,0)),"")</f>
        <v/>
      </c>
      <c r="U354" s="122"/>
      <c r="V354" s="113"/>
      <c r="W354" s="147"/>
      <c r="X354" s="990" t="str">
        <f>IFERROR(V354*VLOOKUP(AF354,【参考】数式用3!$AD$15:$BA$23,MATCH(N354,【参考】数式用3!$AD$2:$BA$2,0)),"")</f>
        <v/>
      </c>
      <c r="Y354" s="991"/>
      <c r="Z354" s="123"/>
      <c r="AA354" s="114"/>
      <c r="AB354" s="485" t="str">
        <f>IFERROR(AA354*VLOOKUP(AG354,【参考】数式用3!$AD$24:$BA$27,MATCH(N354,【参考】数式用3!$AD$2:$BA$2,0)),"")</f>
        <v/>
      </c>
      <c r="AC354" s="130"/>
      <c r="AD354" s="477" t="str">
        <f t="shared" si="23"/>
        <v/>
      </c>
      <c r="AE354" s="478" t="str">
        <f t="shared" si="24"/>
        <v/>
      </c>
      <c r="AF354" s="478" t="str">
        <f t="shared" si="25"/>
        <v/>
      </c>
      <c r="AG354" s="478" t="str">
        <f t="shared" si="26"/>
        <v/>
      </c>
    </row>
    <row r="355" spans="1:33" ht="24.95" customHeight="1">
      <c r="A355" s="480">
        <v>340</v>
      </c>
      <c r="B355" s="987" t="str">
        <f>IF(基本情報入力シート!C392="","",基本情報入力シート!C392)</f>
        <v/>
      </c>
      <c r="C355" s="988"/>
      <c r="D355" s="988"/>
      <c r="E355" s="988"/>
      <c r="F355" s="988"/>
      <c r="G355" s="988"/>
      <c r="H355" s="988"/>
      <c r="I355" s="989"/>
      <c r="J355" s="481" t="str">
        <f>IF(基本情報入力シート!M392="","",基本情報入力シート!M392)</f>
        <v/>
      </c>
      <c r="K355" s="482" t="str">
        <f>IF(基本情報入力シート!R392="","",基本情報入力シート!R392)</f>
        <v/>
      </c>
      <c r="L355" s="482" t="str">
        <f>IF(基本情報入力シート!W392="","",基本情報入力シート!W392)</f>
        <v/>
      </c>
      <c r="M355" s="483" t="str">
        <f>IF(基本情報入力シート!X392="","",基本情報入力シート!X392)</f>
        <v/>
      </c>
      <c r="N355" s="484" t="str">
        <f>IF(基本情報入力シート!Y392="","",基本情報入力シート!Y392)</f>
        <v/>
      </c>
      <c r="O355" s="118"/>
      <c r="P355" s="119"/>
      <c r="Q355" s="120"/>
      <c r="R355" s="121"/>
      <c r="S355" s="112"/>
      <c r="T355" s="476" t="str">
        <f>IFERROR(S355*VLOOKUP(AE355,【参考】数式用3!$AD$3:$BA$14,MATCH(N355,【参考】数式用3!$AD$2:$BA$2,0)),"")</f>
        <v/>
      </c>
      <c r="U355" s="122"/>
      <c r="V355" s="113"/>
      <c r="W355" s="147"/>
      <c r="X355" s="990" t="str">
        <f>IFERROR(V355*VLOOKUP(AF355,【参考】数式用3!$AD$15:$BA$23,MATCH(N355,【参考】数式用3!$AD$2:$BA$2,0)),"")</f>
        <v/>
      </c>
      <c r="Y355" s="991"/>
      <c r="Z355" s="123"/>
      <c r="AA355" s="114"/>
      <c r="AB355" s="485" t="str">
        <f>IFERROR(AA355*VLOOKUP(AG355,【参考】数式用3!$AD$24:$BA$27,MATCH(N355,【参考】数式用3!$AD$2:$BA$2,0)),"")</f>
        <v/>
      </c>
      <c r="AC355" s="130"/>
      <c r="AD355" s="477" t="str">
        <f t="shared" si="23"/>
        <v/>
      </c>
      <c r="AE355" s="478" t="str">
        <f t="shared" si="24"/>
        <v/>
      </c>
      <c r="AF355" s="478" t="str">
        <f t="shared" si="25"/>
        <v/>
      </c>
      <c r="AG355" s="478" t="str">
        <f t="shared" si="26"/>
        <v/>
      </c>
    </row>
    <row r="356" spans="1:33" ht="24.95" customHeight="1">
      <c r="A356" s="480">
        <v>341</v>
      </c>
      <c r="B356" s="987" t="str">
        <f>IF(基本情報入力シート!C393="","",基本情報入力シート!C393)</f>
        <v/>
      </c>
      <c r="C356" s="988"/>
      <c r="D356" s="988"/>
      <c r="E356" s="988"/>
      <c r="F356" s="988"/>
      <c r="G356" s="988"/>
      <c r="H356" s="988"/>
      <c r="I356" s="989"/>
      <c r="J356" s="481" t="str">
        <f>IF(基本情報入力シート!M393="","",基本情報入力シート!M393)</f>
        <v/>
      </c>
      <c r="K356" s="482" t="str">
        <f>IF(基本情報入力シート!R393="","",基本情報入力シート!R393)</f>
        <v/>
      </c>
      <c r="L356" s="482" t="str">
        <f>IF(基本情報入力シート!W393="","",基本情報入力シート!W393)</f>
        <v/>
      </c>
      <c r="M356" s="483" t="str">
        <f>IF(基本情報入力シート!X393="","",基本情報入力シート!X393)</f>
        <v/>
      </c>
      <c r="N356" s="484" t="str">
        <f>IF(基本情報入力シート!Y393="","",基本情報入力シート!Y393)</f>
        <v/>
      </c>
      <c r="O356" s="118"/>
      <c r="P356" s="119"/>
      <c r="Q356" s="120"/>
      <c r="R356" s="121"/>
      <c r="S356" s="112"/>
      <c r="T356" s="476" t="str">
        <f>IFERROR(S356*VLOOKUP(AE356,【参考】数式用3!$AD$3:$BA$14,MATCH(N356,【参考】数式用3!$AD$2:$BA$2,0)),"")</f>
        <v/>
      </c>
      <c r="U356" s="122"/>
      <c r="V356" s="113"/>
      <c r="W356" s="147"/>
      <c r="X356" s="990" t="str">
        <f>IFERROR(V356*VLOOKUP(AF356,【参考】数式用3!$AD$15:$BA$23,MATCH(N356,【参考】数式用3!$AD$2:$BA$2,0)),"")</f>
        <v/>
      </c>
      <c r="Y356" s="991"/>
      <c r="Z356" s="123"/>
      <c r="AA356" s="114"/>
      <c r="AB356" s="485" t="str">
        <f>IFERROR(AA356*VLOOKUP(AG356,【参考】数式用3!$AD$24:$BA$27,MATCH(N356,【参考】数式用3!$AD$2:$BA$2,0)),"")</f>
        <v/>
      </c>
      <c r="AC356" s="130"/>
      <c r="AD356" s="477" t="str">
        <f t="shared" si="23"/>
        <v/>
      </c>
      <c r="AE356" s="478" t="str">
        <f t="shared" si="24"/>
        <v/>
      </c>
      <c r="AF356" s="478" t="str">
        <f t="shared" si="25"/>
        <v/>
      </c>
      <c r="AG356" s="478" t="str">
        <f t="shared" si="26"/>
        <v/>
      </c>
    </row>
    <row r="357" spans="1:33" ht="24.95" customHeight="1">
      <c r="A357" s="480">
        <v>342</v>
      </c>
      <c r="B357" s="987" t="str">
        <f>IF(基本情報入力シート!C394="","",基本情報入力シート!C394)</f>
        <v/>
      </c>
      <c r="C357" s="988"/>
      <c r="D357" s="988"/>
      <c r="E357" s="988"/>
      <c r="F357" s="988"/>
      <c r="G357" s="988"/>
      <c r="H357" s="988"/>
      <c r="I357" s="989"/>
      <c r="J357" s="481" t="str">
        <f>IF(基本情報入力シート!M394="","",基本情報入力シート!M394)</f>
        <v/>
      </c>
      <c r="K357" s="482" t="str">
        <f>IF(基本情報入力シート!R394="","",基本情報入力シート!R394)</f>
        <v/>
      </c>
      <c r="L357" s="482" t="str">
        <f>IF(基本情報入力シート!W394="","",基本情報入力シート!W394)</f>
        <v/>
      </c>
      <c r="M357" s="483" t="str">
        <f>IF(基本情報入力シート!X394="","",基本情報入力シート!X394)</f>
        <v/>
      </c>
      <c r="N357" s="484" t="str">
        <f>IF(基本情報入力シート!Y394="","",基本情報入力シート!Y394)</f>
        <v/>
      </c>
      <c r="O357" s="118"/>
      <c r="P357" s="119"/>
      <c r="Q357" s="120"/>
      <c r="R357" s="121"/>
      <c r="S357" s="112"/>
      <c r="T357" s="476" t="str">
        <f>IFERROR(S357*VLOOKUP(AE357,【参考】数式用3!$AD$3:$BA$14,MATCH(N357,【参考】数式用3!$AD$2:$BA$2,0)),"")</f>
        <v/>
      </c>
      <c r="U357" s="122"/>
      <c r="V357" s="113"/>
      <c r="W357" s="147"/>
      <c r="X357" s="990" t="str">
        <f>IFERROR(V357*VLOOKUP(AF357,【参考】数式用3!$AD$15:$BA$23,MATCH(N357,【参考】数式用3!$AD$2:$BA$2,0)),"")</f>
        <v/>
      </c>
      <c r="Y357" s="991"/>
      <c r="Z357" s="123"/>
      <c r="AA357" s="114"/>
      <c r="AB357" s="485" t="str">
        <f>IFERROR(AA357*VLOOKUP(AG357,【参考】数式用3!$AD$24:$BA$27,MATCH(N357,【参考】数式用3!$AD$2:$BA$2,0)),"")</f>
        <v/>
      </c>
      <c r="AC357" s="130"/>
      <c r="AD357" s="477" t="str">
        <f t="shared" si="23"/>
        <v/>
      </c>
      <c r="AE357" s="478" t="str">
        <f t="shared" si="24"/>
        <v/>
      </c>
      <c r="AF357" s="478" t="str">
        <f t="shared" si="25"/>
        <v/>
      </c>
      <c r="AG357" s="478" t="str">
        <f t="shared" si="26"/>
        <v/>
      </c>
    </row>
    <row r="358" spans="1:33" ht="24.95" customHeight="1">
      <c r="A358" s="480">
        <v>343</v>
      </c>
      <c r="B358" s="987" t="str">
        <f>IF(基本情報入力シート!C395="","",基本情報入力シート!C395)</f>
        <v/>
      </c>
      <c r="C358" s="988"/>
      <c r="D358" s="988"/>
      <c r="E358" s="988"/>
      <c r="F358" s="988"/>
      <c r="G358" s="988"/>
      <c r="H358" s="988"/>
      <c r="I358" s="989"/>
      <c r="J358" s="481" t="str">
        <f>IF(基本情報入力シート!M395="","",基本情報入力シート!M395)</f>
        <v/>
      </c>
      <c r="K358" s="482" t="str">
        <f>IF(基本情報入力シート!R395="","",基本情報入力シート!R395)</f>
        <v/>
      </c>
      <c r="L358" s="482" t="str">
        <f>IF(基本情報入力シート!W395="","",基本情報入力シート!W395)</f>
        <v/>
      </c>
      <c r="M358" s="483" t="str">
        <f>IF(基本情報入力シート!X395="","",基本情報入力シート!X395)</f>
        <v/>
      </c>
      <c r="N358" s="484" t="str">
        <f>IF(基本情報入力シート!Y395="","",基本情報入力シート!Y395)</f>
        <v/>
      </c>
      <c r="O358" s="118"/>
      <c r="P358" s="119"/>
      <c r="Q358" s="120"/>
      <c r="R358" s="121"/>
      <c r="S358" s="112"/>
      <c r="T358" s="476" t="str">
        <f>IFERROR(S358*VLOOKUP(AE358,【参考】数式用3!$AD$3:$BA$14,MATCH(N358,【参考】数式用3!$AD$2:$BA$2,0)),"")</f>
        <v/>
      </c>
      <c r="U358" s="122"/>
      <c r="V358" s="113"/>
      <c r="W358" s="147"/>
      <c r="X358" s="990" t="str">
        <f>IFERROR(V358*VLOOKUP(AF358,【参考】数式用3!$AD$15:$BA$23,MATCH(N358,【参考】数式用3!$AD$2:$BA$2,0)),"")</f>
        <v/>
      </c>
      <c r="Y358" s="991"/>
      <c r="Z358" s="123"/>
      <c r="AA358" s="114"/>
      <c r="AB358" s="485" t="str">
        <f>IFERROR(AA358*VLOOKUP(AG358,【参考】数式用3!$AD$24:$BA$27,MATCH(N358,【参考】数式用3!$AD$2:$BA$2,0)),"")</f>
        <v/>
      </c>
      <c r="AC358" s="130"/>
      <c r="AD358" s="477" t="str">
        <f t="shared" si="23"/>
        <v/>
      </c>
      <c r="AE358" s="478" t="str">
        <f t="shared" si="24"/>
        <v/>
      </c>
      <c r="AF358" s="478" t="str">
        <f t="shared" si="25"/>
        <v/>
      </c>
      <c r="AG358" s="478" t="str">
        <f t="shared" si="26"/>
        <v/>
      </c>
    </row>
    <row r="359" spans="1:33" ht="24.95" customHeight="1">
      <c r="A359" s="480">
        <v>344</v>
      </c>
      <c r="B359" s="987" t="str">
        <f>IF(基本情報入力シート!C396="","",基本情報入力シート!C396)</f>
        <v/>
      </c>
      <c r="C359" s="988"/>
      <c r="D359" s="988"/>
      <c r="E359" s="988"/>
      <c r="F359" s="988"/>
      <c r="G359" s="988"/>
      <c r="H359" s="988"/>
      <c r="I359" s="989"/>
      <c r="J359" s="481" t="str">
        <f>IF(基本情報入力シート!M396="","",基本情報入力シート!M396)</f>
        <v/>
      </c>
      <c r="K359" s="482" t="str">
        <f>IF(基本情報入力シート!R396="","",基本情報入力シート!R396)</f>
        <v/>
      </c>
      <c r="L359" s="482" t="str">
        <f>IF(基本情報入力シート!W396="","",基本情報入力シート!W396)</f>
        <v/>
      </c>
      <c r="M359" s="483" t="str">
        <f>IF(基本情報入力シート!X396="","",基本情報入力シート!X396)</f>
        <v/>
      </c>
      <c r="N359" s="484" t="str">
        <f>IF(基本情報入力シート!Y396="","",基本情報入力シート!Y396)</f>
        <v/>
      </c>
      <c r="O359" s="118"/>
      <c r="P359" s="119"/>
      <c r="Q359" s="120"/>
      <c r="R359" s="121"/>
      <c r="S359" s="112"/>
      <c r="T359" s="476" t="str">
        <f>IFERROR(S359*VLOOKUP(AE359,【参考】数式用3!$AD$3:$BA$14,MATCH(N359,【参考】数式用3!$AD$2:$BA$2,0)),"")</f>
        <v/>
      </c>
      <c r="U359" s="122"/>
      <c r="V359" s="113"/>
      <c r="W359" s="147"/>
      <c r="X359" s="990" t="str">
        <f>IFERROR(V359*VLOOKUP(AF359,【参考】数式用3!$AD$15:$BA$23,MATCH(N359,【参考】数式用3!$AD$2:$BA$2,0)),"")</f>
        <v/>
      </c>
      <c r="Y359" s="991"/>
      <c r="Z359" s="123"/>
      <c r="AA359" s="114"/>
      <c r="AB359" s="485" t="str">
        <f>IFERROR(AA359*VLOOKUP(AG359,【参考】数式用3!$AD$24:$BA$27,MATCH(N359,【参考】数式用3!$AD$2:$BA$2,0)),"")</f>
        <v/>
      </c>
      <c r="AC359" s="130"/>
      <c r="AD359" s="477" t="str">
        <f t="shared" si="23"/>
        <v/>
      </c>
      <c r="AE359" s="478" t="str">
        <f t="shared" si="24"/>
        <v/>
      </c>
      <c r="AF359" s="478" t="str">
        <f t="shared" si="25"/>
        <v/>
      </c>
      <c r="AG359" s="478" t="str">
        <f t="shared" si="26"/>
        <v/>
      </c>
    </row>
    <row r="360" spans="1:33" ht="24.95" customHeight="1">
      <c r="A360" s="480">
        <v>345</v>
      </c>
      <c r="B360" s="987" t="str">
        <f>IF(基本情報入力シート!C397="","",基本情報入力シート!C397)</f>
        <v/>
      </c>
      <c r="C360" s="988"/>
      <c r="D360" s="988"/>
      <c r="E360" s="988"/>
      <c r="F360" s="988"/>
      <c r="G360" s="988"/>
      <c r="H360" s="988"/>
      <c r="I360" s="989"/>
      <c r="J360" s="481" t="str">
        <f>IF(基本情報入力シート!M397="","",基本情報入力シート!M397)</f>
        <v/>
      </c>
      <c r="K360" s="482" t="str">
        <f>IF(基本情報入力シート!R397="","",基本情報入力シート!R397)</f>
        <v/>
      </c>
      <c r="L360" s="482" t="str">
        <f>IF(基本情報入力シート!W397="","",基本情報入力シート!W397)</f>
        <v/>
      </c>
      <c r="M360" s="483" t="str">
        <f>IF(基本情報入力シート!X397="","",基本情報入力シート!X397)</f>
        <v/>
      </c>
      <c r="N360" s="484" t="str">
        <f>IF(基本情報入力シート!Y397="","",基本情報入力シート!Y397)</f>
        <v/>
      </c>
      <c r="O360" s="118"/>
      <c r="P360" s="119"/>
      <c r="Q360" s="120"/>
      <c r="R360" s="121"/>
      <c r="S360" s="112"/>
      <c r="T360" s="476" t="str">
        <f>IFERROR(S360*VLOOKUP(AE360,【参考】数式用3!$AD$3:$BA$14,MATCH(N360,【参考】数式用3!$AD$2:$BA$2,0)),"")</f>
        <v/>
      </c>
      <c r="U360" s="122"/>
      <c r="V360" s="113"/>
      <c r="W360" s="147"/>
      <c r="X360" s="990" t="str">
        <f>IFERROR(V360*VLOOKUP(AF360,【参考】数式用3!$AD$15:$BA$23,MATCH(N360,【参考】数式用3!$AD$2:$BA$2,0)),"")</f>
        <v/>
      </c>
      <c r="Y360" s="991"/>
      <c r="Z360" s="123"/>
      <c r="AA360" s="114"/>
      <c r="AB360" s="485" t="str">
        <f>IFERROR(AA360*VLOOKUP(AG360,【参考】数式用3!$AD$24:$BA$27,MATCH(N360,【参考】数式用3!$AD$2:$BA$2,0)),"")</f>
        <v/>
      </c>
      <c r="AC360" s="130"/>
      <c r="AD360" s="477" t="str">
        <f t="shared" si="23"/>
        <v/>
      </c>
      <c r="AE360" s="478" t="str">
        <f t="shared" si="24"/>
        <v/>
      </c>
      <c r="AF360" s="478" t="str">
        <f t="shared" si="25"/>
        <v/>
      </c>
      <c r="AG360" s="478" t="str">
        <f t="shared" si="26"/>
        <v/>
      </c>
    </row>
    <row r="361" spans="1:33" ht="24.95" customHeight="1">
      <c r="A361" s="480">
        <v>346</v>
      </c>
      <c r="B361" s="987" t="str">
        <f>IF(基本情報入力シート!C398="","",基本情報入力シート!C398)</f>
        <v/>
      </c>
      <c r="C361" s="988"/>
      <c r="D361" s="988"/>
      <c r="E361" s="988"/>
      <c r="F361" s="988"/>
      <c r="G361" s="988"/>
      <c r="H361" s="988"/>
      <c r="I361" s="989"/>
      <c r="J361" s="481" t="str">
        <f>IF(基本情報入力シート!M398="","",基本情報入力シート!M398)</f>
        <v/>
      </c>
      <c r="K361" s="482" t="str">
        <f>IF(基本情報入力シート!R398="","",基本情報入力シート!R398)</f>
        <v/>
      </c>
      <c r="L361" s="482" t="str">
        <f>IF(基本情報入力シート!W398="","",基本情報入力シート!W398)</f>
        <v/>
      </c>
      <c r="M361" s="483" t="str">
        <f>IF(基本情報入力シート!X398="","",基本情報入力シート!X398)</f>
        <v/>
      </c>
      <c r="N361" s="484" t="str">
        <f>IF(基本情報入力シート!Y398="","",基本情報入力シート!Y398)</f>
        <v/>
      </c>
      <c r="O361" s="118"/>
      <c r="P361" s="119"/>
      <c r="Q361" s="120"/>
      <c r="R361" s="121"/>
      <c r="S361" s="112"/>
      <c r="T361" s="476" t="str">
        <f>IFERROR(S361*VLOOKUP(AE361,【参考】数式用3!$AD$3:$BA$14,MATCH(N361,【参考】数式用3!$AD$2:$BA$2,0)),"")</f>
        <v/>
      </c>
      <c r="U361" s="122"/>
      <c r="V361" s="113"/>
      <c r="W361" s="147"/>
      <c r="X361" s="990" t="str">
        <f>IFERROR(V361*VLOOKUP(AF361,【参考】数式用3!$AD$15:$BA$23,MATCH(N361,【参考】数式用3!$AD$2:$BA$2,0)),"")</f>
        <v/>
      </c>
      <c r="Y361" s="991"/>
      <c r="Z361" s="123"/>
      <c r="AA361" s="114"/>
      <c r="AB361" s="485" t="str">
        <f>IFERROR(AA361*VLOOKUP(AG361,【参考】数式用3!$AD$24:$BA$27,MATCH(N361,【参考】数式用3!$AD$2:$BA$2,0)),"")</f>
        <v/>
      </c>
      <c r="AC361" s="130"/>
      <c r="AD361" s="477" t="str">
        <f t="shared" si="23"/>
        <v/>
      </c>
      <c r="AE361" s="478" t="str">
        <f t="shared" si="24"/>
        <v/>
      </c>
      <c r="AF361" s="478" t="str">
        <f t="shared" si="25"/>
        <v/>
      </c>
      <c r="AG361" s="478" t="str">
        <f t="shared" si="26"/>
        <v/>
      </c>
    </row>
    <row r="362" spans="1:33" ht="24.95" customHeight="1">
      <c r="A362" s="480">
        <v>347</v>
      </c>
      <c r="B362" s="987" t="str">
        <f>IF(基本情報入力シート!C399="","",基本情報入力シート!C399)</f>
        <v/>
      </c>
      <c r="C362" s="988"/>
      <c r="D362" s="988"/>
      <c r="E362" s="988"/>
      <c r="F362" s="988"/>
      <c r="G362" s="988"/>
      <c r="H362" s="988"/>
      <c r="I362" s="989"/>
      <c r="J362" s="481" t="str">
        <f>IF(基本情報入力シート!M399="","",基本情報入力シート!M399)</f>
        <v/>
      </c>
      <c r="K362" s="482" t="str">
        <f>IF(基本情報入力シート!R399="","",基本情報入力シート!R399)</f>
        <v/>
      </c>
      <c r="L362" s="482" t="str">
        <f>IF(基本情報入力シート!W399="","",基本情報入力シート!W399)</f>
        <v/>
      </c>
      <c r="M362" s="483" t="str">
        <f>IF(基本情報入力シート!X399="","",基本情報入力シート!X399)</f>
        <v/>
      </c>
      <c r="N362" s="484" t="str">
        <f>IF(基本情報入力シート!Y399="","",基本情報入力シート!Y399)</f>
        <v/>
      </c>
      <c r="O362" s="118"/>
      <c r="P362" s="119"/>
      <c r="Q362" s="120"/>
      <c r="R362" s="121"/>
      <c r="S362" s="112"/>
      <c r="T362" s="476" t="str">
        <f>IFERROR(S362*VLOOKUP(AE362,【参考】数式用3!$AD$3:$BA$14,MATCH(N362,【参考】数式用3!$AD$2:$BA$2,0)),"")</f>
        <v/>
      </c>
      <c r="U362" s="122"/>
      <c r="V362" s="113"/>
      <c r="W362" s="147"/>
      <c r="X362" s="990" t="str">
        <f>IFERROR(V362*VLOOKUP(AF362,【参考】数式用3!$AD$15:$BA$23,MATCH(N362,【参考】数式用3!$AD$2:$BA$2,0)),"")</f>
        <v/>
      </c>
      <c r="Y362" s="991"/>
      <c r="Z362" s="123"/>
      <c r="AA362" s="114"/>
      <c r="AB362" s="485" t="str">
        <f>IFERROR(AA362*VLOOKUP(AG362,【参考】数式用3!$AD$24:$BA$27,MATCH(N362,【参考】数式用3!$AD$2:$BA$2,0)),"")</f>
        <v/>
      </c>
      <c r="AC362" s="130"/>
      <c r="AD362" s="477" t="str">
        <f t="shared" si="23"/>
        <v/>
      </c>
      <c r="AE362" s="478" t="str">
        <f t="shared" si="24"/>
        <v/>
      </c>
      <c r="AF362" s="478" t="str">
        <f t="shared" si="25"/>
        <v/>
      </c>
      <c r="AG362" s="478" t="str">
        <f t="shared" si="26"/>
        <v/>
      </c>
    </row>
    <row r="363" spans="1:33" ht="24.95" customHeight="1">
      <c r="A363" s="480">
        <v>348</v>
      </c>
      <c r="B363" s="987" t="str">
        <f>IF(基本情報入力シート!C400="","",基本情報入力シート!C400)</f>
        <v/>
      </c>
      <c r="C363" s="988"/>
      <c r="D363" s="988"/>
      <c r="E363" s="988"/>
      <c r="F363" s="988"/>
      <c r="G363" s="988"/>
      <c r="H363" s="988"/>
      <c r="I363" s="989"/>
      <c r="J363" s="481" t="str">
        <f>IF(基本情報入力シート!M400="","",基本情報入力シート!M400)</f>
        <v/>
      </c>
      <c r="K363" s="482" t="str">
        <f>IF(基本情報入力シート!R400="","",基本情報入力シート!R400)</f>
        <v/>
      </c>
      <c r="L363" s="482" t="str">
        <f>IF(基本情報入力シート!W400="","",基本情報入力シート!W400)</f>
        <v/>
      </c>
      <c r="M363" s="483" t="str">
        <f>IF(基本情報入力シート!X400="","",基本情報入力シート!X400)</f>
        <v/>
      </c>
      <c r="N363" s="484" t="str">
        <f>IF(基本情報入力シート!Y400="","",基本情報入力シート!Y400)</f>
        <v/>
      </c>
      <c r="O363" s="118"/>
      <c r="P363" s="119"/>
      <c r="Q363" s="120"/>
      <c r="R363" s="121"/>
      <c r="S363" s="112"/>
      <c r="T363" s="476" t="str">
        <f>IFERROR(S363*VLOOKUP(AE363,【参考】数式用3!$AD$3:$BA$14,MATCH(N363,【参考】数式用3!$AD$2:$BA$2,0)),"")</f>
        <v/>
      </c>
      <c r="U363" s="122"/>
      <c r="V363" s="113"/>
      <c r="W363" s="147"/>
      <c r="X363" s="990" t="str">
        <f>IFERROR(V363*VLOOKUP(AF363,【参考】数式用3!$AD$15:$BA$23,MATCH(N363,【参考】数式用3!$AD$2:$BA$2,0)),"")</f>
        <v/>
      </c>
      <c r="Y363" s="991"/>
      <c r="Z363" s="123"/>
      <c r="AA363" s="114"/>
      <c r="AB363" s="485" t="str">
        <f>IFERROR(AA363*VLOOKUP(AG363,【参考】数式用3!$AD$24:$BA$27,MATCH(N363,【参考】数式用3!$AD$2:$BA$2,0)),"")</f>
        <v/>
      </c>
      <c r="AC363" s="130"/>
      <c r="AD363" s="477" t="str">
        <f t="shared" si="23"/>
        <v/>
      </c>
      <c r="AE363" s="478" t="str">
        <f t="shared" si="24"/>
        <v/>
      </c>
      <c r="AF363" s="478" t="str">
        <f t="shared" si="25"/>
        <v/>
      </c>
      <c r="AG363" s="478" t="str">
        <f t="shared" si="26"/>
        <v/>
      </c>
    </row>
    <row r="364" spans="1:33" ht="24.95" customHeight="1">
      <c r="A364" s="480">
        <v>349</v>
      </c>
      <c r="B364" s="987" t="str">
        <f>IF(基本情報入力シート!C401="","",基本情報入力シート!C401)</f>
        <v/>
      </c>
      <c r="C364" s="988"/>
      <c r="D364" s="988"/>
      <c r="E364" s="988"/>
      <c r="F364" s="988"/>
      <c r="G364" s="988"/>
      <c r="H364" s="988"/>
      <c r="I364" s="989"/>
      <c r="J364" s="481" t="str">
        <f>IF(基本情報入力シート!M401="","",基本情報入力シート!M401)</f>
        <v/>
      </c>
      <c r="K364" s="482" t="str">
        <f>IF(基本情報入力シート!R401="","",基本情報入力シート!R401)</f>
        <v/>
      </c>
      <c r="L364" s="482" t="str">
        <f>IF(基本情報入力シート!W401="","",基本情報入力シート!W401)</f>
        <v/>
      </c>
      <c r="M364" s="483" t="str">
        <f>IF(基本情報入力シート!X401="","",基本情報入力シート!X401)</f>
        <v/>
      </c>
      <c r="N364" s="484" t="str">
        <f>IF(基本情報入力シート!Y401="","",基本情報入力シート!Y401)</f>
        <v/>
      </c>
      <c r="O364" s="118"/>
      <c r="P364" s="119"/>
      <c r="Q364" s="120"/>
      <c r="R364" s="121"/>
      <c r="S364" s="112"/>
      <c r="T364" s="476" t="str">
        <f>IFERROR(S364*VLOOKUP(AE364,【参考】数式用3!$AD$3:$BA$14,MATCH(N364,【参考】数式用3!$AD$2:$BA$2,0)),"")</f>
        <v/>
      </c>
      <c r="U364" s="122"/>
      <c r="V364" s="113"/>
      <c r="W364" s="147"/>
      <c r="X364" s="990" t="str">
        <f>IFERROR(V364*VLOOKUP(AF364,【参考】数式用3!$AD$15:$BA$23,MATCH(N364,【参考】数式用3!$AD$2:$BA$2,0)),"")</f>
        <v/>
      </c>
      <c r="Y364" s="991"/>
      <c r="Z364" s="123"/>
      <c r="AA364" s="114"/>
      <c r="AB364" s="485" t="str">
        <f>IFERROR(AA364*VLOOKUP(AG364,【参考】数式用3!$AD$24:$BA$27,MATCH(N364,【参考】数式用3!$AD$2:$BA$2,0)),"")</f>
        <v/>
      </c>
      <c r="AC364" s="130"/>
      <c r="AD364" s="477" t="str">
        <f t="shared" si="23"/>
        <v/>
      </c>
      <c r="AE364" s="478" t="str">
        <f t="shared" si="24"/>
        <v/>
      </c>
      <c r="AF364" s="478" t="str">
        <f t="shared" si="25"/>
        <v/>
      </c>
      <c r="AG364" s="478" t="str">
        <f t="shared" si="26"/>
        <v/>
      </c>
    </row>
    <row r="365" spans="1:33" ht="24.95" customHeight="1">
      <c r="A365" s="480">
        <v>350</v>
      </c>
      <c r="B365" s="987" t="str">
        <f>IF(基本情報入力シート!C402="","",基本情報入力シート!C402)</f>
        <v/>
      </c>
      <c r="C365" s="988"/>
      <c r="D365" s="988"/>
      <c r="E365" s="988"/>
      <c r="F365" s="988"/>
      <c r="G365" s="988"/>
      <c r="H365" s="988"/>
      <c r="I365" s="989"/>
      <c r="J365" s="481" t="str">
        <f>IF(基本情報入力シート!M402="","",基本情報入力シート!M402)</f>
        <v/>
      </c>
      <c r="K365" s="482" t="str">
        <f>IF(基本情報入力シート!R402="","",基本情報入力シート!R402)</f>
        <v/>
      </c>
      <c r="L365" s="482" t="str">
        <f>IF(基本情報入力シート!W402="","",基本情報入力シート!W402)</f>
        <v/>
      </c>
      <c r="M365" s="483" t="str">
        <f>IF(基本情報入力シート!X402="","",基本情報入力シート!X402)</f>
        <v/>
      </c>
      <c r="N365" s="484" t="str">
        <f>IF(基本情報入力シート!Y402="","",基本情報入力シート!Y402)</f>
        <v/>
      </c>
      <c r="O365" s="118"/>
      <c r="P365" s="119"/>
      <c r="Q365" s="120"/>
      <c r="R365" s="121"/>
      <c r="S365" s="112"/>
      <c r="T365" s="476" t="str">
        <f>IFERROR(S365*VLOOKUP(AE365,【参考】数式用3!$AD$3:$BA$14,MATCH(N365,【参考】数式用3!$AD$2:$BA$2,0)),"")</f>
        <v/>
      </c>
      <c r="U365" s="122"/>
      <c r="V365" s="113"/>
      <c r="W365" s="147"/>
      <c r="X365" s="990" t="str">
        <f>IFERROR(V365*VLOOKUP(AF365,【参考】数式用3!$AD$15:$BA$23,MATCH(N365,【参考】数式用3!$AD$2:$BA$2,0)),"")</f>
        <v/>
      </c>
      <c r="Y365" s="991"/>
      <c r="Z365" s="123"/>
      <c r="AA365" s="114"/>
      <c r="AB365" s="485" t="str">
        <f>IFERROR(AA365*VLOOKUP(AG365,【参考】数式用3!$AD$24:$BA$27,MATCH(N365,【参考】数式用3!$AD$2:$BA$2,0)),"")</f>
        <v/>
      </c>
      <c r="AC365" s="130"/>
      <c r="AD365" s="477" t="str">
        <f t="shared" si="23"/>
        <v/>
      </c>
      <c r="AE365" s="478" t="str">
        <f t="shared" si="24"/>
        <v/>
      </c>
      <c r="AF365" s="478" t="str">
        <f t="shared" si="25"/>
        <v/>
      </c>
      <c r="AG365" s="478" t="str">
        <f t="shared" si="26"/>
        <v/>
      </c>
    </row>
    <row r="366" spans="1:33" ht="24.95" customHeight="1">
      <c r="A366" s="480">
        <v>351</v>
      </c>
      <c r="B366" s="987" t="str">
        <f>IF(基本情報入力シート!C403="","",基本情報入力シート!C403)</f>
        <v/>
      </c>
      <c r="C366" s="988"/>
      <c r="D366" s="988"/>
      <c r="E366" s="988"/>
      <c r="F366" s="988"/>
      <c r="G366" s="988"/>
      <c r="H366" s="988"/>
      <c r="I366" s="989"/>
      <c r="J366" s="481" t="str">
        <f>IF(基本情報入力シート!M403="","",基本情報入力シート!M403)</f>
        <v/>
      </c>
      <c r="K366" s="482" t="str">
        <f>IF(基本情報入力シート!R403="","",基本情報入力シート!R403)</f>
        <v/>
      </c>
      <c r="L366" s="482" t="str">
        <f>IF(基本情報入力シート!W403="","",基本情報入力シート!W403)</f>
        <v/>
      </c>
      <c r="M366" s="483" t="str">
        <f>IF(基本情報入力シート!X403="","",基本情報入力シート!X403)</f>
        <v/>
      </c>
      <c r="N366" s="484" t="str">
        <f>IF(基本情報入力シート!Y403="","",基本情報入力シート!Y403)</f>
        <v/>
      </c>
      <c r="O366" s="118"/>
      <c r="P366" s="119"/>
      <c r="Q366" s="120"/>
      <c r="R366" s="121"/>
      <c r="S366" s="112"/>
      <c r="T366" s="476" t="str">
        <f>IFERROR(S366*VLOOKUP(AE366,【参考】数式用3!$AD$3:$BA$14,MATCH(N366,【参考】数式用3!$AD$2:$BA$2,0)),"")</f>
        <v/>
      </c>
      <c r="U366" s="122"/>
      <c r="V366" s="113"/>
      <c r="W366" s="147"/>
      <c r="X366" s="990" t="str">
        <f>IFERROR(V366*VLOOKUP(AF366,【参考】数式用3!$AD$15:$BA$23,MATCH(N366,【参考】数式用3!$AD$2:$BA$2,0)),"")</f>
        <v/>
      </c>
      <c r="Y366" s="991"/>
      <c r="Z366" s="123"/>
      <c r="AA366" s="114"/>
      <c r="AB366" s="485" t="str">
        <f>IFERROR(AA366*VLOOKUP(AG366,【参考】数式用3!$AD$24:$BA$27,MATCH(N366,【参考】数式用3!$AD$2:$BA$2,0)),"")</f>
        <v/>
      </c>
      <c r="AC366" s="130"/>
      <c r="AD366" s="477" t="str">
        <f t="shared" si="23"/>
        <v/>
      </c>
      <c r="AE366" s="478" t="str">
        <f t="shared" si="24"/>
        <v/>
      </c>
      <c r="AF366" s="478" t="str">
        <f t="shared" si="25"/>
        <v/>
      </c>
      <c r="AG366" s="478" t="str">
        <f t="shared" si="26"/>
        <v/>
      </c>
    </row>
    <row r="367" spans="1:33" ht="24.95" customHeight="1">
      <c r="A367" s="480">
        <v>352</v>
      </c>
      <c r="B367" s="987" t="str">
        <f>IF(基本情報入力シート!C404="","",基本情報入力シート!C404)</f>
        <v/>
      </c>
      <c r="C367" s="988"/>
      <c r="D367" s="988"/>
      <c r="E367" s="988"/>
      <c r="F367" s="988"/>
      <c r="G367" s="988"/>
      <c r="H367" s="988"/>
      <c r="I367" s="989"/>
      <c r="J367" s="481" t="str">
        <f>IF(基本情報入力シート!M404="","",基本情報入力シート!M404)</f>
        <v/>
      </c>
      <c r="K367" s="482" t="str">
        <f>IF(基本情報入力シート!R404="","",基本情報入力シート!R404)</f>
        <v/>
      </c>
      <c r="L367" s="482" t="str">
        <f>IF(基本情報入力シート!W404="","",基本情報入力シート!W404)</f>
        <v/>
      </c>
      <c r="M367" s="483" t="str">
        <f>IF(基本情報入力シート!X404="","",基本情報入力シート!X404)</f>
        <v/>
      </c>
      <c r="N367" s="484" t="str">
        <f>IF(基本情報入力シート!Y404="","",基本情報入力シート!Y404)</f>
        <v/>
      </c>
      <c r="O367" s="118"/>
      <c r="P367" s="119"/>
      <c r="Q367" s="120"/>
      <c r="R367" s="121"/>
      <c r="S367" s="112"/>
      <c r="T367" s="476" t="str">
        <f>IFERROR(S367*VLOOKUP(AE367,【参考】数式用3!$AD$3:$BA$14,MATCH(N367,【参考】数式用3!$AD$2:$BA$2,0)),"")</f>
        <v/>
      </c>
      <c r="U367" s="122"/>
      <c r="V367" s="113"/>
      <c r="W367" s="147"/>
      <c r="X367" s="990" t="str">
        <f>IFERROR(V367*VLOOKUP(AF367,【参考】数式用3!$AD$15:$BA$23,MATCH(N367,【参考】数式用3!$AD$2:$BA$2,0)),"")</f>
        <v/>
      </c>
      <c r="Y367" s="991"/>
      <c r="Z367" s="123"/>
      <c r="AA367" s="114"/>
      <c r="AB367" s="485" t="str">
        <f>IFERROR(AA367*VLOOKUP(AG367,【参考】数式用3!$AD$24:$BA$27,MATCH(N367,【参考】数式用3!$AD$2:$BA$2,0)),"")</f>
        <v/>
      </c>
      <c r="AC367" s="130"/>
      <c r="AD367" s="477" t="str">
        <f t="shared" si="23"/>
        <v/>
      </c>
      <c r="AE367" s="478" t="str">
        <f t="shared" si="24"/>
        <v/>
      </c>
      <c r="AF367" s="478" t="str">
        <f t="shared" si="25"/>
        <v/>
      </c>
      <c r="AG367" s="478" t="str">
        <f t="shared" si="26"/>
        <v/>
      </c>
    </row>
    <row r="368" spans="1:33" ht="24.95" customHeight="1">
      <c r="A368" s="480">
        <v>353</v>
      </c>
      <c r="B368" s="987" t="str">
        <f>IF(基本情報入力シート!C405="","",基本情報入力シート!C405)</f>
        <v/>
      </c>
      <c r="C368" s="988"/>
      <c r="D368" s="988"/>
      <c r="E368" s="988"/>
      <c r="F368" s="988"/>
      <c r="G368" s="988"/>
      <c r="H368" s="988"/>
      <c r="I368" s="989"/>
      <c r="J368" s="481" t="str">
        <f>IF(基本情報入力シート!M405="","",基本情報入力シート!M405)</f>
        <v/>
      </c>
      <c r="K368" s="482" t="str">
        <f>IF(基本情報入力シート!R405="","",基本情報入力シート!R405)</f>
        <v/>
      </c>
      <c r="L368" s="482" t="str">
        <f>IF(基本情報入力シート!W405="","",基本情報入力シート!W405)</f>
        <v/>
      </c>
      <c r="M368" s="483" t="str">
        <f>IF(基本情報入力シート!X405="","",基本情報入力シート!X405)</f>
        <v/>
      </c>
      <c r="N368" s="484" t="str">
        <f>IF(基本情報入力シート!Y405="","",基本情報入力シート!Y405)</f>
        <v/>
      </c>
      <c r="O368" s="118"/>
      <c r="P368" s="119"/>
      <c r="Q368" s="120"/>
      <c r="R368" s="121"/>
      <c r="S368" s="112"/>
      <c r="T368" s="476" t="str">
        <f>IFERROR(S368*VLOOKUP(AE368,【参考】数式用3!$AD$3:$BA$14,MATCH(N368,【参考】数式用3!$AD$2:$BA$2,0)),"")</f>
        <v/>
      </c>
      <c r="U368" s="122"/>
      <c r="V368" s="113"/>
      <c r="W368" s="147"/>
      <c r="X368" s="990" t="str">
        <f>IFERROR(V368*VLOOKUP(AF368,【参考】数式用3!$AD$15:$BA$23,MATCH(N368,【参考】数式用3!$AD$2:$BA$2,0)),"")</f>
        <v/>
      </c>
      <c r="Y368" s="991"/>
      <c r="Z368" s="123"/>
      <c r="AA368" s="114"/>
      <c r="AB368" s="485" t="str">
        <f>IFERROR(AA368*VLOOKUP(AG368,【参考】数式用3!$AD$24:$BA$27,MATCH(N368,【参考】数式用3!$AD$2:$BA$2,0)),"")</f>
        <v/>
      </c>
      <c r="AC368" s="130"/>
      <c r="AD368" s="477" t="str">
        <f t="shared" si="23"/>
        <v/>
      </c>
      <c r="AE368" s="478" t="str">
        <f t="shared" si="24"/>
        <v/>
      </c>
      <c r="AF368" s="478" t="str">
        <f t="shared" si="25"/>
        <v/>
      </c>
      <c r="AG368" s="478" t="str">
        <f t="shared" si="26"/>
        <v/>
      </c>
    </row>
    <row r="369" spans="1:33" ht="24.95" customHeight="1">
      <c r="A369" s="480">
        <v>354</v>
      </c>
      <c r="B369" s="987" t="str">
        <f>IF(基本情報入力シート!C406="","",基本情報入力シート!C406)</f>
        <v/>
      </c>
      <c r="C369" s="988"/>
      <c r="D369" s="988"/>
      <c r="E369" s="988"/>
      <c r="F369" s="988"/>
      <c r="G369" s="988"/>
      <c r="H369" s="988"/>
      <c r="I369" s="989"/>
      <c r="J369" s="481" t="str">
        <f>IF(基本情報入力シート!M406="","",基本情報入力シート!M406)</f>
        <v/>
      </c>
      <c r="K369" s="482" t="str">
        <f>IF(基本情報入力シート!R406="","",基本情報入力シート!R406)</f>
        <v/>
      </c>
      <c r="L369" s="482" t="str">
        <f>IF(基本情報入力シート!W406="","",基本情報入力シート!W406)</f>
        <v/>
      </c>
      <c r="M369" s="483" t="str">
        <f>IF(基本情報入力シート!X406="","",基本情報入力シート!X406)</f>
        <v/>
      </c>
      <c r="N369" s="484" t="str">
        <f>IF(基本情報入力シート!Y406="","",基本情報入力シート!Y406)</f>
        <v/>
      </c>
      <c r="O369" s="118"/>
      <c r="P369" s="119"/>
      <c r="Q369" s="120"/>
      <c r="R369" s="121"/>
      <c r="S369" s="112"/>
      <c r="T369" s="476" t="str">
        <f>IFERROR(S369*VLOOKUP(AE369,【参考】数式用3!$AD$3:$BA$14,MATCH(N369,【参考】数式用3!$AD$2:$BA$2,0)),"")</f>
        <v/>
      </c>
      <c r="U369" s="122"/>
      <c r="V369" s="113"/>
      <c r="W369" s="147"/>
      <c r="X369" s="990" t="str">
        <f>IFERROR(V369*VLOOKUP(AF369,【参考】数式用3!$AD$15:$BA$23,MATCH(N369,【参考】数式用3!$AD$2:$BA$2,0)),"")</f>
        <v/>
      </c>
      <c r="Y369" s="991"/>
      <c r="Z369" s="123"/>
      <c r="AA369" s="114"/>
      <c r="AB369" s="485" t="str">
        <f>IFERROR(AA369*VLOOKUP(AG369,【参考】数式用3!$AD$24:$BA$27,MATCH(N369,【参考】数式用3!$AD$2:$BA$2,0)),"")</f>
        <v/>
      </c>
      <c r="AC369" s="130"/>
      <c r="AD369" s="477" t="str">
        <f t="shared" si="23"/>
        <v/>
      </c>
      <c r="AE369" s="478" t="str">
        <f t="shared" si="24"/>
        <v/>
      </c>
      <c r="AF369" s="478" t="str">
        <f t="shared" si="25"/>
        <v/>
      </c>
      <c r="AG369" s="478" t="str">
        <f t="shared" si="26"/>
        <v/>
      </c>
    </row>
    <row r="370" spans="1:33" ht="24.95" customHeight="1">
      <c r="A370" s="480">
        <v>355</v>
      </c>
      <c r="B370" s="987" t="str">
        <f>IF(基本情報入力シート!C407="","",基本情報入力シート!C407)</f>
        <v/>
      </c>
      <c r="C370" s="988"/>
      <c r="D370" s="988"/>
      <c r="E370" s="988"/>
      <c r="F370" s="988"/>
      <c r="G370" s="988"/>
      <c r="H370" s="988"/>
      <c r="I370" s="989"/>
      <c r="J370" s="481" t="str">
        <f>IF(基本情報入力シート!M407="","",基本情報入力シート!M407)</f>
        <v/>
      </c>
      <c r="K370" s="482" t="str">
        <f>IF(基本情報入力シート!R407="","",基本情報入力シート!R407)</f>
        <v/>
      </c>
      <c r="L370" s="482" t="str">
        <f>IF(基本情報入力シート!W407="","",基本情報入力シート!W407)</f>
        <v/>
      </c>
      <c r="M370" s="483" t="str">
        <f>IF(基本情報入力シート!X407="","",基本情報入力シート!X407)</f>
        <v/>
      </c>
      <c r="N370" s="484" t="str">
        <f>IF(基本情報入力シート!Y407="","",基本情報入力シート!Y407)</f>
        <v/>
      </c>
      <c r="O370" s="118"/>
      <c r="P370" s="119"/>
      <c r="Q370" s="120"/>
      <c r="R370" s="121"/>
      <c r="S370" s="112"/>
      <c r="T370" s="476" t="str">
        <f>IFERROR(S370*VLOOKUP(AE370,【参考】数式用3!$AD$3:$BA$14,MATCH(N370,【参考】数式用3!$AD$2:$BA$2,0)),"")</f>
        <v/>
      </c>
      <c r="U370" s="122"/>
      <c r="V370" s="113"/>
      <c r="W370" s="147"/>
      <c r="X370" s="990" t="str">
        <f>IFERROR(V370*VLOOKUP(AF370,【参考】数式用3!$AD$15:$BA$23,MATCH(N370,【参考】数式用3!$AD$2:$BA$2,0)),"")</f>
        <v/>
      </c>
      <c r="Y370" s="991"/>
      <c r="Z370" s="123"/>
      <c r="AA370" s="114"/>
      <c r="AB370" s="485" t="str">
        <f>IFERROR(AA370*VLOOKUP(AG370,【参考】数式用3!$AD$24:$BA$27,MATCH(N370,【参考】数式用3!$AD$2:$BA$2,0)),"")</f>
        <v/>
      </c>
      <c r="AC370" s="130"/>
      <c r="AD370" s="477" t="str">
        <f t="shared" si="23"/>
        <v/>
      </c>
      <c r="AE370" s="478" t="str">
        <f t="shared" si="24"/>
        <v/>
      </c>
      <c r="AF370" s="478" t="str">
        <f t="shared" si="25"/>
        <v/>
      </c>
      <c r="AG370" s="478" t="str">
        <f t="shared" si="26"/>
        <v/>
      </c>
    </row>
    <row r="371" spans="1:33" ht="24.95" customHeight="1">
      <c r="A371" s="480">
        <v>356</v>
      </c>
      <c r="B371" s="987" t="str">
        <f>IF(基本情報入力シート!C408="","",基本情報入力シート!C408)</f>
        <v/>
      </c>
      <c r="C371" s="988"/>
      <c r="D371" s="988"/>
      <c r="E371" s="988"/>
      <c r="F371" s="988"/>
      <c r="G371" s="988"/>
      <c r="H371" s="988"/>
      <c r="I371" s="989"/>
      <c r="J371" s="481" t="str">
        <f>IF(基本情報入力シート!M408="","",基本情報入力シート!M408)</f>
        <v/>
      </c>
      <c r="K371" s="482" t="str">
        <f>IF(基本情報入力シート!R408="","",基本情報入力シート!R408)</f>
        <v/>
      </c>
      <c r="L371" s="482" t="str">
        <f>IF(基本情報入力シート!W408="","",基本情報入力シート!W408)</f>
        <v/>
      </c>
      <c r="M371" s="483" t="str">
        <f>IF(基本情報入力シート!X408="","",基本情報入力シート!X408)</f>
        <v/>
      </c>
      <c r="N371" s="484" t="str">
        <f>IF(基本情報入力シート!Y408="","",基本情報入力シート!Y408)</f>
        <v/>
      </c>
      <c r="O371" s="118"/>
      <c r="P371" s="119"/>
      <c r="Q371" s="120"/>
      <c r="R371" s="121"/>
      <c r="S371" s="112"/>
      <c r="T371" s="476" t="str">
        <f>IFERROR(S371*VLOOKUP(AE371,【参考】数式用3!$AD$3:$BA$14,MATCH(N371,【参考】数式用3!$AD$2:$BA$2,0)),"")</f>
        <v/>
      </c>
      <c r="U371" s="122"/>
      <c r="V371" s="113"/>
      <c r="W371" s="147"/>
      <c r="X371" s="990" t="str">
        <f>IFERROR(V371*VLOOKUP(AF371,【参考】数式用3!$AD$15:$BA$23,MATCH(N371,【参考】数式用3!$AD$2:$BA$2,0)),"")</f>
        <v/>
      </c>
      <c r="Y371" s="991"/>
      <c r="Z371" s="123"/>
      <c r="AA371" s="114"/>
      <c r="AB371" s="485" t="str">
        <f>IFERROR(AA371*VLOOKUP(AG371,【参考】数式用3!$AD$24:$BA$27,MATCH(N371,【参考】数式用3!$AD$2:$BA$2,0)),"")</f>
        <v/>
      </c>
      <c r="AC371" s="130"/>
      <c r="AD371" s="477" t="str">
        <f t="shared" si="23"/>
        <v/>
      </c>
      <c r="AE371" s="478" t="str">
        <f t="shared" si="24"/>
        <v/>
      </c>
      <c r="AF371" s="478" t="str">
        <f t="shared" si="25"/>
        <v/>
      </c>
      <c r="AG371" s="478" t="str">
        <f t="shared" si="26"/>
        <v/>
      </c>
    </row>
    <row r="372" spans="1:33" ht="24.95" customHeight="1">
      <c r="A372" s="480">
        <v>357</v>
      </c>
      <c r="B372" s="987" t="str">
        <f>IF(基本情報入力シート!C409="","",基本情報入力シート!C409)</f>
        <v/>
      </c>
      <c r="C372" s="988"/>
      <c r="D372" s="988"/>
      <c r="E372" s="988"/>
      <c r="F372" s="988"/>
      <c r="G372" s="988"/>
      <c r="H372" s="988"/>
      <c r="I372" s="989"/>
      <c r="J372" s="481" t="str">
        <f>IF(基本情報入力シート!M409="","",基本情報入力シート!M409)</f>
        <v/>
      </c>
      <c r="K372" s="482" t="str">
        <f>IF(基本情報入力シート!R409="","",基本情報入力シート!R409)</f>
        <v/>
      </c>
      <c r="L372" s="482" t="str">
        <f>IF(基本情報入力シート!W409="","",基本情報入力シート!W409)</f>
        <v/>
      </c>
      <c r="M372" s="483" t="str">
        <f>IF(基本情報入力シート!X409="","",基本情報入力シート!X409)</f>
        <v/>
      </c>
      <c r="N372" s="484" t="str">
        <f>IF(基本情報入力シート!Y409="","",基本情報入力シート!Y409)</f>
        <v/>
      </c>
      <c r="O372" s="118"/>
      <c r="P372" s="119"/>
      <c r="Q372" s="120"/>
      <c r="R372" s="121"/>
      <c r="S372" s="112"/>
      <c r="T372" s="476" t="str">
        <f>IFERROR(S372*VLOOKUP(AE372,【参考】数式用3!$AD$3:$BA$14,MATCH(N372,【参考】数式用3!$AD$2:$BA$2,0)),"")</f>
        <v/>
      </c>
      <c r="U372" s="122"/>
      <c r="V372" s="113"/>
      <c r="W372" s="147"/>
      <c r="X372" s="990" t="str">
        <f>IFERROR(V372*VLOOKUP(AF372,【参考】数式用3!$AD$15:$BA$23,MATCH(N372,【参考】数式用3!$AD$2:$BA$2,0)),"")</f>
        <v/>
      </c>
      <c r="Y372" s="991"/>
      <c r="Z372" s="123"/>
      <c r="AA372" s="114"/>
      <c r="AB372" s="485" t="str">
        <f>IFERROR(AA372*VLOOKUP(AG372,【参考】数式用3!$AD$24:$BA$27,MATCH(N372,【参考】数式用3!$AD$2:$BA$2,0)),"")</f>
        <v/>
      </c>
      <c r="AC372" s="130"/>
      <c r="AD372" s="477" t="str">
        <f t="shared" si="23"/>
        <v/>
      </c>
      <c r="AE372" s="478" t="str">
        <f t="shared" si="24"/>
        <v/>
      </c>
      <c r="AF372" s="478" t="str">
        <f t="shared" si="25"/>
        <v/>
      </c>
      <c r="AG372" s="478" t="str">
        <f t="shared" si="26"/>
        <v/>
      </c>
    </row>
    <row r="373" spans="1:33" ht="24.95" customHeight="1">
      <c r="A373" s="480">
        <v>358</v>
      </c>
      <c r="B373" s="987" t="str">
        <f>IF(基本情報入力シート!C410="","",基本情報入力シート!C410)</f>
        <v/>
      </c>
      <c r="C373" s="988"/>
      <c r="D373" s="988"/>
      <c r="E373" s="988"/>
      <c r="F373" s="988"/>
      <c r="G373" s="988"/>
      <c r="H373" s="988"/>
      <c r="I373" s="989"/>
      <c r="J373" s="481" t="str">
        <f>IF(基本情報入力シート!M410="","",基本情報入力シート!M410)</f>
        <v/>
      </c>
      <c r="K373" s="482" t="str">
        <f>IF(基本情報入力シート!R410="","",基本情報入力シート!R410)</f>
        <v/>
      </c>
      <c r="L373" s="482" t="str">
        <f>IF(基本情報入力シート!W410="","",基本情報入力シート!W410)</f>
        <v/>
      </c>
      <c r="M373" s="483" t="str">
        <f>IF(基本情報入力シート!X410="","",基本情報入力シート!X410)</f>
        <v/>
      </c>
      <c r="N373" s="484" t="str">
        <f>IF(基本情報入力シート!Y410="","",基本情報入力シート!Y410)</f>
        <v/>
      </c>
      <c r="O373" s="118"/>
      <c r="P373" s="119"/>
      <c r="Q373" s="120"/>
      <c r="R373" s="121"/>
      <c r="S373" s="112"/>
      <c r="T373" s="476" t="str">
        <f>IFERROR(S373*VLOOKUP(AE373,【参考】数式用3!$AD$3:$BA$14,MATCH(N373,【参考】数式用3!$AD$2:$BA$2,0)),"")</f>
        <v/>
      </c>
      <c r="U373" s="122"/>
      <c r="V373" s="113"/>
      <c r="W373" s="147"/>
      <c r="X373" s="990" t="str">
        <f>IFERROR(V373*VLOOKUP(AF373,【参考】数式用3!$AD$15:$BA$23,MATCH(N373,【参考】数式用3!$AD$2:$BA$2,0)),"")</f>
        <v/>
      </c>
      <c r="Y373" s="991"/>
      <c r="Z373" s="123"/>
      <c r="AA373" s="114"/>
      <c r="AB373" s="485" t="str">
        <f>IFERROR(AA373*VLOOKUP(AG373,【参考】数式用3!$AD$24:$BA$27,MATCH(N373,【参考】数式用3!$AD$2:$BA$2,0)),"")</f>
        <v/>
      </c>
      <c r="AC373" s="130"/>
      <c r="AD373" s="477" t="str">
        <f t="shared" si="23"/>
        <v/>
      </c>
      <c r="AE373" s="478" t="str">
        <f t="shared" si="24"/>
        <v/>
      </c>
      <c r="AF373" s="478" t="str">
        <f t="shared" si="25"/>
        <v/>
      </c>
      <c r="AG373" s="478" t="str">
        <f t="shared" si="26"/>
        <v/>
      </c>
    </row>
    <row r="374" spans="1:33" ht="24.95" customHeight="1">
      <c r="A374" s="480">
        <v>359</v>
      </c>
      <c r="B374" s="987" t="str">
        <f>IF(基本情報入力シート!C411="","",基本情報入力シート!C411)</f>
        <v/>
      </c>
      <c r="C374" s="988"/>
      <c r="D374" s="988"/>
      <c r="E374" s="988"/>
      <c r="F374" s="988"/>
      <c r="G374" s="988"/>
      <c r="H374" s="988"/>
      <c r="I374" s="989"/>
      <c r="J374" s="481" t="str">
        <f>IF(基本情報入力シート!M411="","",基本情報入力シート!M411)</f>
        <v/>
      </c>
      <c r="K374" s="482" t="str">
        <f>IF(基本情報入力シート!R411="","",基本情報入力シート!R411)</f>
        <v/>
      </c>
      <c r="L374" s="482" t="str">
        <f>IF(基本情報入力シート!W411="","",基本情報入力シート!W411)</f>
        <v/>
      </c>
      <c r="M374" s="483" t="str">
        <f>IF(基本情報入力シート!X411="","",基本情報入力シート!X411)</f>
        <v/>
      </c>
      <c r="N374" s="484" t="str">
        <f>IF(基本情報入力シート!Y411="","",基本情報入力シート!Y411)</f>
        <v/>
      </c>
      <c r="O374" s="118"/>
      <c r="P374" s="119"/>
      <c r="Q374" s="120"/>
      <c r="R374" s="121"/>
      <c r="S374" s="112"/>
      <c r="T374" s="476" t="str">
        <f>IFERROR(S374*VLOOKUP(AE374,【参考】数式用3!$AD$3:$BA$14,MATCH(N374,【参考】数式用3!$AD$2:$BA$2,0)),"")</f>
        <v/>
      </c>
      <c r="U374" s="122"/>
      <c r="V374" s="113"/>
      <c r="W374" s="147"/>
      <c r="X374" s="990" t="str">
        <f>IFERROR(V374*VLOOKUP(AF374,【参考】数式用3!$AD$15:$BA$23,MATCH(N374,【参考】数式用3!$AD$2:$BA$2,0)),"")</f>
        <v/>
      </c>
      <c r="Y374" s="991"/>
      <c r="Z374" s="123"/>
      <c r="AA374" s="114"/>
      <c r="AB374" s="485" t="str">
        <f>IFERROR(AA374*VLOOKUP(AG374,【参考】数式用3!$AD$24:$BA$27,MATCH(N374,【参考】数式用3!$AD$2:$BA$2,0)),"")</f>
        <v/>
      </c>
      <c r="AC374" s="130"/>
      <c r="AD374" s="477" t="str">
        <f t="shared" si="23"/>
        <v/>
      </c>
      <c r="AE374" s="478" t="str">
        <f t="shared" si="24"/>
        <v/>
      </c>
      <c r="AF374" s="478" t="str">
        <f t="shared" si="25"/>
        <v/>
      </c>
      <c r="AG374" s="478" t="str">
        <f t="shared" si="26"/>
        <v/>
      </c>
    </row>
    <row r="375" spans="1:33" ht="24.95" customHeight="1">
      <c r="A375" s="480">
        <v>360</v>
      </c>
      <c r="B375" s="987" t="str">
        <f>IF(基本情報入力シート!C412="","",基本情報入力シート!C412)</f>
        <v/>
      </c>
      <c r="C375" s="988"/>
      <c r="D375" s="988"/>
      <c r="E375" s="988"/>
      <c r="F375" s="988"/>
      <c r="G375" s="988"/>
      <c r="H375" s="988"/>
      <c r="I375" s="989"/>
      <c r="J375" s="481" t="str">
        <f>IF(基本情報入力シート!M412="","",基本情報入力シート!M412)</f>
        <v/>
      </c>
      <c r="K375" s="482" t="str">
        <f>IF(基本情報入力シート!R412="","",基本情報入力シート!R412)</f>
        <v/>
      </c>
      <c r="L375" s="482" t="str">
        <f>IF(基本情報入力シート!W412="","",基本情報入力シート!W412)</f>
        <v/>
      </c>
      <c r="M375" s="483" t="str">
        <f>IF(基本情報入力シート!X412="","",基本情報入力シート!X412)</f>
        <v/>
      </c>
      <c r="N375" s="484" t="str">
        <f>IF(基本情報入力シート!Y412="","",基本情報入力シート!Y412)</f>
        <v/>
      </c>
      <c r="O375" s="118"/>
      <c r="P375" s="119"/>
      <c r="Q375" s="120"/>
      <c r="R375" s="121"/>
      <c r="S375" s="112"/>
      <c r="T375" s="476" t="str">
        <f>IFERROR(S375*VLOOKUP(AE375,【参考】数式用3!$AD$3:$BA$14,MATCH(N375,【参考】数式用3!$AD$2:$BA$2,0)),"")</f>
        <v/>
      </c>
      <c r="U375" s="122"/>
      <c r="V375" s="113"/>
      <c r="W375" s="147"/>
      <c r="X375" s="990" t="str">
        <f>IFERROR(V375*VLOOKUP(AF375,【参考】数式用3!$AD$15:$BA$23,MATCH(N375,【参考】数式用3!$AD$2:$BA$2,0)),"")</f>
        <v/>
      </c>
      <c r="Y375" s="991"/>
      <c r="Z375" s="123"/>
      <c r="AA375" s="114"/>
      <c r="AB375" s="485" t="str">
        <f>IFERROR(AA375*VLOOKUP(AG375,【参考】数式用3!$AD$24:$BA$27,MATCH(N375,【参考】数式用3!$AD$2:$BA$2,0)),"")</f>
        <v/>
      </c>
      <c r="AC375" s="130"/>
      <c r="AD375" s="477" t="str">
        <f t="shared" si="23"/>
        <v/>
      </c>
      <c r="AE375" s="478" t="str">
        <f t="shared" si="24"/>
        <v/>
      </c>
      <c r="AF375" s="478" t="str">
        <f t="shared" si="25"/>
        <v/>
      </c>
      <c r="AG375" s="478" t="str">
        <f t="shared" si="26"/>
        <v/>
      </c>
    </row>
    <row r="376" spans="1:33" ht="24.95" customHeight="1">
      <c r="A376" s="480">
        <v>361</v>
      </c>
      <c r="B376" s="987" t="str">
        <f>IF(基本情報入力シート!C413="","",基本情報入力シート!C413)</f>
        <v/>
      </c>
      <c r="C376" s="988"/>
      <c r="D376" s="988"/>
      <c r="E376" s="988"/>
      <c r="F376" s="988"/>
      <c r="G376" s="988"/>
      <c r="H376" s="988"/>
      <c r="I376" s="989"/>
      <c r="J376" s="481" t="str">
        <f>IF(基本情報入力シート!M413="","",基本情報入力シート!M413)</f>
        <v/>
      </c>
      <c r="K376" s="482" t="str">
        <f>IF(基本情報入力シート!R413="","",基本情報入力シート!R413)</f>
        <v/>
      </c>
      <c r="L376" s="482" t="str">
        <f>IF(基本情報入力シート!W413="","",基本情報入力シート!W413)</f>
        <v/>
      </c>
      <c r="M376" s="483" t="str">
        <f>IF(基本情報入力シート!X413="","",基本情報入力シート!X413)</f>
        <v/>
      </c>
      <c r="N376" s="484" t="str">
        <f>IF(基本情報入力シート!Y413="","",基本情報入力シート!Y413)</f>
        <v/>
      </c>
      <c r="O376" s="118"/>
      <c r="P376" s="119"/>
      <c r="Q376" s="120"/>
      <c r="R376" s="121"/>
      <c r="S376" s="112"/>
      <c r="T376" s="476" t="str">
        <f>IFERROR(S376*VLOOKUP(AE376,【参考】数式用3!$AD$3:$BA$14,MATCH(N376,【参考】数式用3!$AD$2:$BA$2,0)),"")</f>
        <v/>
      </c>
      <c r="U376" s="122"/>
      <c r="V376" s="113"/>
      <c r="W376" s="147"/>
      <c r="X376" s="990" t="str">
        <f>IFERROR(V376*VLOOKUP(AF376,【参考】数式用3!$AD$15:$BA$23,MATCH(N376,【参考】数式用3!$AD$2:$BA$2,0)),"")</f>
        <v/>
      </c>
      <c r="Y376" s="991"/>
      <c r="Z376" s="123"/>
      <c r="AA376" s="114"/>
      <c r="AB376" s="485" t="str">
        <f>IFERROR(AA376*VLOOKUP(AG376,【参考】数式用3!$AD$24:$BA$27,MATCH(N376,【参考】数式用3!$AD$2:$BA$2,0)),"")</f>
        <v/>
      </c>
      <c r="AC376" s="130"/>
      <c r="AD376" s="477" t="str">
        <f t="shared" si="23"/>
        <v/>
      </c>
      <c r="AE376" s="478" t="str">
        <f t="shared" si="24"/>
        <v/>
      </c>
      <c r="AF376" s="478" t="str">
        <f t="shared" si="25"/>
        <v/>
      </c>
      <c r="AG376" s="478" t="str">
        <f t="shared" si="26"/>
        <v/>
      </c>
    </row>
    <row r="377" spans="1:33" ht="24.95" customHeight="1">
      <c r="A377" s="480">
        <v>362</v>
      </c>
      <c r="B377" s="987" t="str">
        <f>IF(基本情報入力シート!C414="","",基本情報入力シート!C414)</f>
        <v/>
      </c>
      <c r="C377" s="988"/>
      <c r="D377" s="988"/>
      <c r="E377" s="988"/>
      <c r="F377" s="988"/>
      <c r="G377" s="988"/>
      <c r="H377" s="988"/>
      <c r="I377" s="989"/>
      <c r="J377" s="481" t="str">
        <f>IF(基本情報入力シート!M414="","",基本情報入力シート!M414)</f>
        <v/>
      </c>
      <c r="K377" s="482" t="str">
        <f>IF(基本情報入力シート!R414="","",基本情報入力シート!R414)</f>
        <v/>
      </c>
      <c r="L377" s="482" t="str">
        <f>IF(基本情報入力シート!W414="","",基本情報入力シート!W414)</f>
        <v/>
      </c>
      <c r="M377" s="483" t="str">
        <f>IF(基本情報入力シート!X414="","",基本情報入力シート!X414)</f>
        <v/>
      </c>
      <c r="N377" s="484" t="str">
        <f>IF(基本情報入力シート!Y414="","",基本情報入力シート!Y414)</f>
        <v/>
      </c>
      <c r="O377" s="118"/>
      <c r="P377" s="119"/>
      <c r="Q377" s="120"/>
      <c r="R377" s="121"/>
      <c r="S377" s="112"/>
      <c r="T377" s="476" t="str">
        <f>IFERROR(S377*VLOOKUP(AE377,【参考】数式用3!$AD$3:$BA$14,MATCH(N377,【参考】数式用3!$AD$2:$BA$2,0)),"")</f>
        <v/>
      </c>
      <c r="U377" s="122"/>
      <c r="V377" s="113"/>
      <c r="W377" s="147"/>
      <c r="X377" s="990" t="str">
        <f>IFERROR(V377*VLOOKUP(AF377,【参考】数式用3!$AD$15:$BA$23,MATCH(N377,【参考】数式用3!$AD$2:$BA$2,0)),"")</f>
        <v/>
      </c>
      <c r="Y377" s="991"/>
      <c r="Z377" s="123"/>
      <c r="AA377" s="114"/>
      <c r="AB377" s="485" t="str">
        <f>IFERROR(AA377*VLOOKUP(AG377,【参考】数式用3!$AD$24:$BA$27,MATCH(N377,【参考】数式用3!$AD$2:$BA$2,0)),"")</f>
        <v/>
      </c>
      <c r="AC377" s="130"/>
      <c r="AD377" s="477" t="str">
        <f t="shared" si="23"/>
        <v/>
      </c>
      <c r="AE377" s="478" t="str">
        <f t="shared" si="24"/>
        <v/>
      </c>
      <c r="AF377" s="478" t="str">
        <f t="shared" si="25"/>
        <v/>
      </c>
      <c r="AG377" s="478" t="str">
        <f t="shared" si="26"/>
        <v/>
      </c>
    </row>
    <row r="378" spans="1:33" ht="24.95" customHeight="1">
      <c r="A378" s="480">
        <v>363</v>
      </c>
      <c r="B378" s="987" t="str">
        <f>IF(基本情報入力シート!C415="","",基本情報入力シート!C415)</f>
        <v/>
      </c>
      <c r="C378" s="988"/>
      <c r="D378" s="988"/>
      <c r="E378" s="988"/>
      <c r="F378" s="988"/>
      <c r="G378" s="988"/>
      <c r="H378" s="988"/>
      <c r="I378" s="989"/>
      <c r="J378" s="481" t="str">
        <f>IF(基本情報入力シート!M415="","",基本情報入力シート!M415)</f>
        <v/>
      </c>
      <c r="K378" s="482" t="str">
        <f>IF(基本情報入力シート!R415="","",基本情報入力シート!R415)</f>
        <v/>
      </c>
      <c r="L378" s="482" t="str">
        <f>IF(基本情報入力シート!W415="","",基本情報入力シート!W415)</f>
        <v/>
      </c>
      <c r="M378" s="483" t="str">
        <f>IF(基本情報入力シート!X415="","",基本情報入力シート!X415)</f>
        <v/>
      </c>
      <c r="N378" s="484" t="str">
        <f>IF(基本情報入力シート!Y415="","",基本情報入力シート!Y415)</f>
        <v/>
      </c>
      <c r="O378" s="118"/>
      <c r="P378" s="119"/>
      <c r="Q378" s="120"/>
      <c r="R378" s="121"/>
      <c r="S378" s="112"/>
      <c r="T378" s="476" t="str">
        <f>IFERROR(S378*VLOOKUP(AE378,【参考】数式用3!$AD$3:$BA$14,MATCH(N378,【参考】数式用3!$AD$2:$BA$2,0)),"")</f>
        <v/>
      </c>
      <c r="U378" s="122"/>
      <c r="V378" s="113"/>
      <c r="W378" s="147"/>
      <c r="X378" s="990" t="str">
        <f>IFERROR(V378*VLOOKUP(AF378,【参考】数式用3!$AD$15:$BA$23,MATCH(N378,【参考】数式用3!$AD$2:$BA$2,0)),"")</f>
        <v/>
      </c>
      <c r="Y378" s="991"/>
      <c r="Z378" s="123"/>
      <c r="AA378" s="114"/>
      <c r="AB378" s="485" t="str">
        <f>IFERROR(AA378*VLOOKUP(AG378,【参考】数式用3!$AD$24:$BA$27,MATCH(N378,【参考】数式用3!$AD$2:$BA$2,0)),"")</f>
        <v/>
      </c>
      <c r="AC378" s="130"/>
      <c r="AD378" s="477" t="str">
        <f t="shared" si="23"/>
        <v/>
      </c>
      <c r="AE378" s="478" t="str">
        <f t="shared" si="24"/>
        <v/>
      </c>
      <c r="AF378" s="478" t="str">
        <f t="shared" si="25"/>
        <v/>
      </c>
      <c r="AG378" s="478" t="str">
        <f t="shared" si="26"/>
        <v/>
      </c>
    </row>
    <row r="379" spans="1:33" ht="24.95" customHeight="1">
      <c r="A379" s="480">
        <v>364</v>
      </c>
      <c r="B379" s="987" t="str">
        <f>IF(基本情報入力シート!C416="","",基本情報入力シート!C416)</f>
        <v/>
      </c>
      <c r="C379" s="988"/>
      <c r="D379" s="988"/>
      <c r="E379" s="988"/>
      <c r="F379" s="988"/>
      <c r="G379" s="988"/>
      <c r="H379" s="988"/>
      <c r="I379" s="989"/>
      <c r="J379" s="481" t="str">
        <f>IF(基本情報入力シート!M416="","",基本情報入力シート!M416)</f>
        <v/>
      </c>
      <c r="K379" s="482" t="str">
        <f>IF(基本情報入力シート!R416="","",基本情報入力シート!R416)</f>
        <v/>
      </c>
      <c r="L379" s="482" t="str">
        <f>IF(基本情報入力シート!W416="","",基本情報入力シート!W416)</f>
        <v/>
      </c>
      <c r="M379" s="483" t="str">
        <f>IF(基本情報入力シート!X416="","",基本情報入力シート!X416)</f>
        <v/>
      </c>
      <c r="N379" s="484" t="str">
        <f>IF(基本情報入力シート!Y416="","",基本情報入力シート!Y416)</f>
        <v/>
      </c>
      <c r="O379" s="118"/>
      <c r="P379" s="119"/>
      <c r="Q379" s="120"/>
      <c r="R379" s="121"/>
      <c r="S379" s="112"/>
      <c r="T379" s="476" t="str">
        <f>IFERROR(S379*VLOOKUP(AE379,【参考】数式用3!$AD$3:$BA$14,MATCH(N379,【参考】数式用3!$AD$2:$BA$2,0)),"")</f>
        <v/>
      </c>
      <c r="U379" s="122"/>
      <c r="V379" s="113"/>
      <c r="W379" s="147"/>
      <c r="X379" s="990" t="str">
        <f>IFERROR(V379*VLOOKUP(AF379,【参考】数式用3!$AD$15:$BA$23,MATCH(N379,【参考】数式用3!$AD$2:$BA$2,0)),"")</f>
        <v/>
      </c>
      <c r="Y379" s="991"/>
      <c r="Z379" s="123"/>
      <c r="AA379" s="114"/>
      <c r="AB379" s="485" t="str">
        <f>IFERROR(AA379*VLOOKUP(AG379,【参考】数式用3!$AD$24:$BA$27,MATCH(N379,【参考】数式用3!$AD$2:$BA$2,0)),"")</f>
        <v/>
      </c>
      <c r="AC379" s="130"/>
      <c r="AD379" s="477" t="str">
        <f t="shared" si="23"/>
        <v/>
      </c>
      <c r="AE379" s="478" t="str">
        <f t="shared" si="24"/>
        <v/>
      </c>
      <c r="AF379" s="478" t="str">
        <f t="shared" si="25"/>
        <v/>
      </c>
      <c r="AG379" s="478" t="str">
        <f t="shared" si="26"/>
        <v/>
      </c>
    </row>
    <row r="380" spans="1:33" ht="24.95" customHeight="1">
      <c r="A380" s="480">
        <v>365</v>
      </c>
      <c r="B380" s="987" t="str">
        <f>IF(基本情報入力シート!C417="","",基本情報入力シート!C417)</f>
        <v/>
      </c>
      <c r="C380" s="988"/>
      <c r="D380" s="988"/>
      <c r="E380" s="988"/>
      <c r="F380" s="988"/>
      <c r="G380" s="988"/>
      <c r="H380" s="988"/>
      <c r="I380" s="989"/>
      <c r="J380" s="481" t="str">
        <f>IF(基本情報入力シート!M417="","",基本情報入力シート!M417)</f>
        <v/>
      </c>
      <c r="K380" s="482" t="str">
        <f>IF(基本情報入力シート!R417="","",基本情報入力シート!R417)</f>
        <v/>
      </c>
      <c r="L380" s="482" t="str">
        <f>IF(基本情報入力シート!W417="","",基本情報入力シート!W417)</f>
        <v/>
      </c>
      <c r="M380" s="483" t="str">
        <f>IF(基本情報入力シート!X417="","",基本情報入力シート!X417)</f>
        <v/>
      </c>
      <c r="N380" s="484" t="str">
        <f>IF(基本情報入力シート!Y417="","",基本情報入力シート!Y417)</f>
        <v/>
      </c>
      <c r="O380" s="118"/>
      <c r="P380" s="119"/>
      <c r="Q380" s="120"/>
      <c r="R380" s="121"/>
      <c r="S380" s="112"/>
      <c r="T380" s="476" t="str">
        <f>IFERROR(S380*VLOOKUP(AE380,【参考】数式用3!$AD$3:$BA$14,MATCH(N380,【参考】数式用3!$AD$2:$BA$2,0)),"")</f>
        <v/>
      </c>
      <c r="U380" s="122"/>
      <c r="V380" s="113"/>
      <c r="W380" s="147"/>
      <c r="X380" s="990" t="str">
        <f>IFERROR(V380*VLOOKUP(AF380,【参考】数式用3!$AD$15:$BA$23,MATCH(N380,【参考】数式用3!$AD$2:$BA$2,0)),"")</f>
        <v/>
      </c>
      <c r="Y380" s="991"/>
      <c r="Z380" s="123"/>
      <c r="AA380" s="114"/>
      <c r="AB380" s="485" t="str">
        <f>IFERROR(AA380*VLOOKUP(AG380,【参考】数式用3!$AD$24:$BA$27,MATCH(N380,【参考】数式用3!$AD$2:$BA$2,0)),"")</f>
        <v/>
      </c>
      <c r="AC380" s="130"/>
      <c r="AD380" s="477" t="str">
        <f t="shared" si="23"/>
        <v/>
      </c>
      <c r="AE380" s="478" t="str">
        <f t="shared" si="24"/>
        <v/>
      </c>
      <c r="AF380" s="478" t="str">
        <f t="shared" si="25"/>
        <v/>
      </c>
      <c r="AG380" s="478" t="str">
        <f t="shared" si="26"/>
        <v/>
      </c>
    </row>
    <row r="381" spans="1:33" ht="24.95" customHeight="1">
      <c r="A381" s="480">
        <v>366</v>
      </c>
      <c r="B381" s="987" t="str">
        <f>IF(基本情報入力シート!C418="","",基本情報入力シート!C418)</f>
        <v/>
      </c>
      <c r="C381" s="988"/>
      <c r="D381" s="988"/>
      <c r="E381" s="988"/>
      <c r="F381" s="988"/>
      <c r="G381" s="988"/>
      <c r="H381" s="988"/>
      <c r="I381" s="989"/>
      <c r="J381" s="481" t="str">
        <f>IF(基本情報入力シート!M418="","",基本情報入力シート!M418)</f>
        <v/>
      </c>
      <c r="K381" s="482" t="str">
        <f>IF(基本情報入力シート!R418="","",基本情報入力シート!R418)</f>
        <v/>
      </c>
      <c r="L381" s="482" t="str">
        <f>IF(基本情報入力シート!W418="","",基本情報入力シート!W418)</f>
        <v/>
      </c>
      <c r="M381" s="483" t="str">
        <f>IF(基本情報入力シート!X418="","",基本情報入力シート!X418)</f>
        <v/>
      </c>
      <c r="N381" s="484" t="str">
        <f>IF(基本情報入力シート!Y418="","",基本情報入力シート!Y418)</f>
        <v/>
      </c>
      <c r="O381" s="118"/>
      <c r="P381" s="119"/>
      <c r="Q381" s="120"/>
      <c r="R381" s="121"/>
      <c r="S381" s="112"/>
      <c r="T381" s="476" t="str">
        <f>IFERROR(S381*VLOOKUP(AE381,【参考】数式用3!$AD$3:$BA$14,MATCH(N381,【参考】数式用3!$AD$2:$BA$2,0)),"")</f>
        <v/>
      </c>
      <c r="U381" s="122"/>
      <c r="V381" s="113"/>
      <c r="W381" s="147"/>
      <c r="X381" s="990" t="str">
        <f>IFERROR(V381*VLOOKUP(AF381,【参考】数式用3!$AD$15:$BA$23,MATCH(N381,【参考】数式用3!$AD$2:$BA$2,0)),"")</f>
        <v/>
      </c>
      <c r="Y381" s="991"/>
      <c r="Z381" s="123"/>
      <c r="AA381" s="114"/>
      <c r="AB381" s="485" t="str">
        <f>IFERROR(AA381*VLOOKUP(AG381,【参考】数式用3!$AD$24:$BA$27,MATCH(N381,【参考】数式用3!$AD$2:$BA$2,0)),"")</f>
        <v/>
      </c>
      <c r="AC381" s="130"/>
      <c r="AD381" s="477" t="str">
        <f t="shared" si="23"/>
        <v/>
      </c>
      <c r="AE381" s="478" t="str">
        <f t="shared" si="24"/>
        <v/>
      </c>
      <c r="AF381" s="478" t="str">
        <f t="shared" si="25"/>
        <v/>
      </c>
      <c r="AG381" s="478" t="str">
        <f t="shared" si="26"/>
        <v/>
      </c>
    </row>
    <row r="382" spans="1:33" ht="24.95" customHeight="1">
      <c r="A382" s="480">
        <v>367</v>
      </c>
      <c r="B382" s="987" t="str">
        <f>IF(基本情報入力シート!C419="","",基本情報入力シート!C419)</f>
        <v/>
      </c>
      <c r="C382" s="988"/>
      <c r="D382" s="988"/>
      <c r="E382" s="988"/>
      <c r="F382" s="988"/>
      <c r="G382" s="988"/>
      <c r="H382" s="988"/>
      <c r="I382" s="989"/>
      <c r="J382" s="481" t="str">
        <f>IF(基本情報入力シート!M419="","",基本情報入力シート!M419)</f>
        <v/>
      </c>
      <c r="K382" s="482" t="str">
        <f>IF(基本情報入力シート!R419="","",基本情報入力シート!R419)</f>
        <v/>
      </c>
      <c r="L382" s="482" t="str">
        <f>IF(基本情報入力シート!W419="","",基本情報入力シート!W419)</f>
        <v/>
      </c>
      <c r="M382" s="483" t="str">
        <f>IF(基本情報入力シート!X419="","",基本情報入力シート!X419)</f>
        <v/>
      </c>
      <c r="N382" s="484" t="str">
        <f>IF(基本情報入力シート!Y419="","",基本情報入力シート!Y419)</f>
        <v/>
      </c>
      <c r="O382" s="118"/>
      <c r="P382" s="119"/>
      <c r="Q382" s="120"/>
      <c r="R382" s="121"/>
      <c r="S382" s="112"/>
      <c r="T382" s="476" t="str">
        <f>IFERROR(S382*VLOOKUP(AE382,【参考】数式用3!$AD$3:$BA$14,MATCH(N382,【参考】数式用3!$AD$2:$BA$2,0)),"")</f>
        <v/>
      </c>
      <c r="U382" s="122"/>
      <c r="V382" s="113"/>
      <c r="W382" s="147"/>
      <c r="X382" s="990" t="str">
        <f>IFERROR(V382*VLOOKUP(AF382,【参考】数式用3!$AD$15:$BA$23,MATCH(N382,【参考】数式用3!$AD$2:$BA$2,0)),"")</f>
        <v/>
      </c>
      <c r="Y382" s="991"/>
      <c r="Z382" s="123"/>
      <c r="AA382" s="114"/>
      <c r="AB382" s="485" t="str">
        <f>IFERROR(AA382*VLOOKUP(AG382,【参考】数式用3!$AD$24:$BA$27,MATCH(N382,【参考】数式用3!$AD$2:$BA$2,0)),"")</f>
        <v/>
      </c>
      <c r="AC382" s="130"/>
      <c r="AD382" s="477" t="str">
        <f t="shared" si="23"/>
        <v/>
      </c>
      <c r="AE382" s="478" t="str">
        <f t="shared" si="24"/>
        <v/>
      </c>
      <c r="AF382" s="478" t="str">
        <f t="shared" si="25"/>
        <v/>
      </c>
      <c r="AG382" s="478" t="str">
        <f t="shared" si="26"/>
        <v/>
      </c>
    </row>
    <row r="383" spans="1:33" ht="24.95" customHeight="1">
      <c r="A383" s="480">
        <v>368</v>
      </c>
      <c r="B383" s="987" t="str">
        <f>IF(基本情報入力シート!C420="","",基本情報入力シート!C420)</f>
        <v/>
      </c>
      <c r="C383" s="988"/>
      <c r="D383" s="988"/>
      <c r="E383" s="988"/>
      <c r="F383" s="988"/>
      <c r="G383" s="988"/>
      <c r="H383" s="988"/>
      <c r="I383" s="989"/>
      <c r="J383" s="481" t="str">
        <f>IF(基本情報入力シート!M420="","",基本情報入力シート!M420)</f>
        <v/>
      </c>
      <c r="K383" s="482" t="str">
        <f>IF(基本情報入力シート!R420="","",基本情報入力シート!R420)</f>
        <v/>
      </c>
      <c r="L383" s="482" t="str">
        <f>IF(基本情報入力シート!W420="","",基本情報入力シート!W420)</f>
        <v/>
      </c>
      <c r="M383" s="483" t="str">
        <f>IF(基本情報入力シート!X420="","",基本情報入力シート!X420)</f>
        <v/>
      </c>
      <c r="N383" s="484" t="str">
        <f>IF(基本情報入力シート!Y420="","",基本情報入力シート!Y420)</f>
        <v/>
      </c>
      <c r="O383" s="118"/>
      <c r="P383" s="119"/>
      <c r="Q383" s="120"/>
      <c r="R383" s="121"/>
      <c r="S383" s="112"/>
      <c r="T383" s="476" t="str">
        <f>IFERROR(S383*VLOOKUP(AE383,【参考】数式用3!$AD$3:$BA$14,MATCH(N383,【参考】数式用3!$AD$2:$BA$2,0)),"")</f>
        <v/>
      </c>
      <c r="U383" s="122"/>
      <c r="V383" s="113"/>
      <c r="W383" s="147"/>
      <c r="X383" s="990" t="str">
        <f>IFERROR(V383*VLOOKUP(AF383,【参考】数式用3!$AD$15:$BA$23,MATCH(N383,【参考】数式用3!$AD$2:$BA$2,0)),"")</f>
        <v/>
      </c>
      <c r="Y383" s="991"/>
      <c r="Z383" s="123"/>
      <c r="AA383" s="114"/>
      <c r="AB383" s="485" t="str">
        <f>IFERROR(AA383*VLOOKUP(AG383,【参考】数式用3!$AD$24:$BA$27,MATCH(N383,【参考】数式用3!$AD$2:$BA$2,0)),"")</f>
        <v/>
      </c>
      <c r="AC383" s="130"/>
      <c r="AD383" s="477" t="str">
        <f t="shared" si="23"/>
        <v/>
      </c>
      <c r="AE383" s="478" t="str">
        <f t="shared" si="24"/>
        <v/>
      </c>
      <c r="AF383" s="478" t="str">
        <f t="shared" si="25"/>
        <v/>
      </c>
      <c r="AG383" s="478" t="str">
        <f t="shared" si="26"/>
        <v/>
      </c>
    </row>
    <row r="384" spans="1:33" ht="24.95" customHeight="1">
      <c r="A384" s="480">
        <v>369</v>
      </c>
      <c r="B384" s="987" t="str">
        <f>IF(基本情報入力シート!C421="","",基本情報入力シート!C421)</f>
        <v/>
      </c>
      <c r="C384" s="988"/>
      <c r="D384" s="988"/>
      <c r="E384" s="988"/>
      <c r="F384" s="988"/>
      <c r="G384" s="988"/>
      <c r="H384" s="988"/>
      <c r="I384" s="989"/>
      <c r="J384" s="481" t="str">
        <f>IF(基本情報入力シート!M421="","",基本情報入力シート!M421)</f>
        <v/>
      </c>
      <c r="K384" s="482" t="str">
        <f>IF(基本情報入力シート!R421="","",基本情報入力シート!R421)</f>
        <v/>
      </c>
      <c r="L384" s="482" t="str">
        <f>IF(基本情報入力シート!W421="","",基本情報入力シート!W421)</f>
        <v/>
      </c>
      <c r="M384" s="483" t="str">
        <f>IF(基本情報入力シート!X421="","",基本情報入力シート!X421)</f>
        <v/>
      </c>
      <c r="N384" s="484" t="str">
        <f>IF(基本情報入力シート!Y421="","",基本情報入力シート!Y421)</f>
        <v/>
      </c>
      <c r="O384" s="118"/>
      <c r="P384" s="119"/>
      <c r="Q384" s="120"/>
      <c r="R384" s="121"/>
      <c r="S384" s="112"/>
      <c r="T384" s="476" t="str">
        <f>IFERROR(S384*VLOOKUP(AE384,【参考】数式用3!$AD$3:$BA$14,MATCH(N384,【参考】数式用3!$AD$2:$BA$2,0)),"")</f>
        <v/>
      </c>
      <c r="U384" s="122"/>
      <c r="V384" s="113"/>
      <c r="W384" s="147"/>
      <c r="X384" s="990" t="str">
        <f>IFERROR(V384*VLOOKUP(AF384,【参考】数式用3!$AD$15:$BA$23,MATCH(N384,【参考】数式用3!$AD$2:$BA$2,0)),"")</f>
        <v/>
      </c>
      <c r="Y384" s="991"/>
      <c r="Z384" s="123"/>
      <c r="AA384" s="114"/>
      <c r="AB384" s="485" t="str">
        <f>IFERROR(AA384*VLOOKUP(AG384,【参考】数式用3!$AD$24:$BA$27,MATCH(N384,【参考】数式用3!$AD$2:$BA$2,0)),"")</f>
        <v/>
      </c>
      <c r="AC384" s="130"/>
      <c r="AD384" s="477" t="str">
        <f t="shared" si="23"/>
        <v/>
      </c>
      <c r="AE384" s="478" t="str">
        <f t="shared" si="24"/>
        <v/>
      </c>
      <c r="AF384" s="478" t="str">
        <f t="shared" si="25"/>
        <v/>
      </c>
      <c r="AG384" s="478" t="str">
        <f t="shared" si="26"/>
        <v/>
      </c>
    </row>
    <row r="385" spans="1:33" ht="24.95" customHeight="1">
      <c r="A385" s="480">
        <v>370</v>
      </c>
      <c r="B385" s="987" t="str">
        <f>IF(基本情報入力シート!C422="","",基本情報入力シート!C422)</f>
        <v/>
      </c>
      <c r="C385" s="988"/>
      <c r="D385" s="988"/>
      <c r="E385" s="988"/>
      <c r="F385" s="988"/>
      <c r="G385" s="988"/>
      <c r="H385" s="988"/>
      <c r="I385" s="989"/>
      <c r="J385" s="481" t="str">
        <f>IF(基本情報入力シート!M422="","",基本情報入力シート!M422)</f>
        <v/>
      </c>
      <c r="K385" s="482" t="str">
        <f>IF(基本情報入力シート!R422="","",基本情報入力シート!R422)</f>
        <v/>
      </c>
      <c r="L385" s="482" t="str">
        <f>IF(基本情報入力シート!W422="","",基本情報入力シート!W422)</f>
        <v/>
      </c>
      <c r="M385" s="483" t="str">
        <f>IF(基本情報入力シート!X422="","",基本情報入力シート!X422)</f>
        <v/>
      </c>
      <c r="N385" s="484" t="str">
        <f>IF(基本情報入力シート!Y422="","",基本情報入力シート!Y422)</f>
        <v/>
      </c>
      <c r="O385" s="118"/>
      <c r="P385" s="119"/>
      <c r="Q385" s="120"/>
      <c r="R385" s="121"/>
      <c r="S385" s="112"/>
      <c r="T385" s="476" t="str">
        <f>IFERROR(S385*VLOOKUP(AE385,【参考】数式用3!$AD$3:$BA$14,MATCH(N385,【参考】数式用3!$AD$2:$BA$2,0)),"")</f>
        <v/>
      </c>
      <c r="U385" s="122"/>
      <c r="V385" s="113"/>
      <c r="W385" s="147"/>
      <c r="X385" s="990" t="str">
        <f>IFERROR(V385*VLOOKUP(AF385,【参考】数式用3!$AD$15:$BA$23,MATCH(N385,【参考】数式用3!$AD$2:$BA$2,0)),"")</f>
        <v/>
      </c>
      <c r="Y385" s="991"/>
      <c r="Z385" s="123"/>
      <c r="AA385" s="114"/>
      <c r="AB385" s="485" t="str">
        <f>IFERROR(AA385*VLOOKUP(AG385,【参考】数式用3!$AD$24:$BA$27,MATCH(N385,【参考】数式用3!$AD$2:$BA$2,0)),"")</f>
        <v/>
      </c>
      <c r="AC385" s="130"/>
      <c r="AD385" s="477" t="str">
        <f t="shared" si="23"/>
        <v/>
      </c>
      <c r="AE385" s="478" t="str">
        <f t="shared" si="24"/>
        <v/>
      </c>
      <c r="AF385" s="478" t="str">
        <f t="shared" si="25"/>
        <v/>
      </c>
      <c r="AG385" s="478" t="str">
        <f t="shared" si="26"/>
        <v/>
      </c>
    </row>
    <row r="386" spans="1:33" ht="24.95" customHeight="1">
      <c r="A386" s="480">
        <v>371</v>
      </c>
      <c r="B386" s="987" t="str">
        <f>IF(基本情報入力シート!C423="","",基本情報入力シート!C423)</f>
        <v/>
      </c>
      <c r="C386" s="988"/>
      <c r="D386" s="988"/>
      <c r="E386" s="988"/>
      <c r="F386" s="988"/>
      <c r="G386" s="988"/>
      <c r="H386" s="988"/>
      <c r="I386" s="989"/>
      <c r="J386" s="481" t="str">
        <f>IF(基本情報入力シート!M423="","",基本情報入力シート!M423)</f>
        <v/>
      </c>
      <c r="K386" s="482" t="str">
        <f>IF(基本情報入力シート!R423="","",基本情報入力シート!R423)</f>
        <v/>
      </c>
      <c r="L386" s="482" t="str">
        <f>IF(基本情報入力シート!W423="","",基本情報入力シート!W423)</f>
        <v/>
      </c>
      <c r="M386" s="483" t="str">
        <f>IF(基本情報入力シート!X423="","",基本情報入力シート!X423)</f>
        <v/>
      </c>
      <c r="N386" s="484" t="str">
        <f>IF(基本情報入力シート!Y423="","",基本情報入力シート!Y423)</f>
        <v/>
      </c>
      <c r="O386" s="118"/>
      <c r="P386" s="119"/>
      <c r="Q386" s="120"/>
      <c r="R386" s="121"/>
      <c r="S386" s="112"/>
      <c r="T386" s="476" t="str">
        <f>IFERROR(S386*VLOOKUP(AE386,【参考】数式用3!$AD$3:$BA$14,MATCH(N386,【参考】数式用3!$AD$2:$BA$2,0)),"")</f>
        <v/>
      </c>
      <c r="U386" s="122"/>
      <c r="V386" s="113"/>
      <c r="W386" s="147"/>
      <c r="X386" s="990" t="str">
        <f>IFERROR(V386*VLOOKUP(AF386,【参考】数式用3!$AD$15:$BA$23,MATCH(N386,【参考】数式用3!$AD$2:$BA$2,0)),"")</f>
        <v/>
      </c>
      <c r="Y386" s="991"/>
      <c r="Z386" s="123"/>
      <c r="AA386" s="114"/>
      <c r="AB386" s="485" t="str">
        <f>IFERROR(AA386*VLOOKUP(AG386,【参考】数式用3!$AD$24:$BA$27,MATCH(N386,【参考】数式用3!$AD$2:$BA$2,0)),"")</f>
        <v/>
      </c>
      <c r="AC386" s="130"/>
      <c r="AD386" s="477" t="str">
        <f t="shared" si="23"/>
        <v/>
      </c>
      <c r="AE386" s="478" t="str">
        <f t="shared" si="24"/>
        <v/>
      </c>
      <c r="AF386" s="478" t="str">
        <f t="shared" si="25"/>
        <v/>
      </c>
      <c r="AG386" s="478" t="str">
        <f t="shared" si="26"/>
        <v/>
      </c>
    </row>
    <row r="387" spans="1:33" ht="24.95" customHeight="1">
      <c r="A387" s="480">
        <v>372</v>
      </c>
      <c r="B387" s="987" t="str">
        <f>IF(基本情報入力シート!C424="","",基本情報入力シート!C424)</f>
        <v/>
      </c>
      <c r="C387" s="988"/>
      <c r="D387" s="988"/>
      <c r="E387" s="988"/>
      <c r="F387" s="988"/>
      <c r="G387" s="988"/>
      <c r="H387" s="988"/>
      <c r="I387" s="989"/>
      <c r="J387" s="481" t="str">
        <f>IF(基本情報入力シート!M424="","",基本情報入力シート!M424)</f>
        <v/>
      </c>
      <c r="K387" s="482" t="str">
        <f>IF(基本情報入力シート!R424="","",基本情報入力シート!R424)</f>
        <v/>
      </c>
      <c r="L387" s="482" t="str">
        <f>IF(基本情報入力シート!W424="","",基本情報入力シート!W424)</f>
        <v/>
      </c>
      <c r="M387" s="483" t="str">
        <f>IF(基本情報入力シート!X424="","",基本情報入力シート!X424)</f>
        <v/>
      </c>
      <c r="N387" s="484" t="str">
        <f>IF(基本情報入力シート!Y424="","",基本情報入力シート!Y424)</f>
        <v/>
      </c>
      <c r="O387" s="118"/>
      <c r="P387" s="119"/>
      <c r="Q387" s="120"/>
      <c r="R387" s="121"/>
      <c r="S387" s="112"/>
      <c r="T387" s="476" t="str">
        <f>IFERROR(S387*VLOOKUP(AE387,【参考】数式用3!$AD$3:$BA$14,MATCH(N387,【参考】数式用3!$AD$2:$BA$2,0)),"")</f>
        <v/>
      </c>
      <c r="U387" s="122"/>
      <c r="V387" s="113"/>
      <c r="W387" s="147"/>
      <c r="X387" s="990" t="str">
        <f>IFERROR(V387*VLOOKUP(AF387,【参考】数式用3!$AD$15:$BA$23,MATCH(N387,【参考】数式用3!$AD$2:$BA$2,0)),"")</f>
        <v/>
      </c>
      <c r="Y387" s="991"/>
      <c r="Z387" s="123"/>
      <c r="AA387" s="114"/>
      <c r="AB387" s="485" t="str">
        <f>IFERROR(AA387*VLOOKUP(AG387,【参考】数式用3!$AD$24:$BA$27,MATCH(N387,【参考】数式用3!$AD$2:$BA$2,0)),"")</f>
        <v/>
      </c>
      <c r="AC387" s="130"/>
      <c r="AD387" s="477" t="str">
        <f t="shared" si="23"/>
        <v/>
      </c>
      <c r="AE387" s="478" t="str">
        <f t="shared" si="24"/>
        <v/>
      </c>
      <c r="AF387" s="478" t="str">
        <f t="shared" si="25"/>
        <v/>
      </c>
      <c r="AG387" s="478" t="str">
        <f t="shared" si="26"/>
        <v/>
      </c>
    </row>
    <row r="388" spans="1:33" ht="24.95" customHeight="1">
      <c r="A388" s="480">
        <v>373</v>
      </c>
      <c r="B388" s="987" t="str">
        <f>IF(基本情報入力シート!C425="","",基本情報入力シート!C425)</f>
        <v/>
      </c>
      <c r="C388" s="988"/>
      <c r="D388" s="988"/>
      <c r="E388" s="988"/>
      <c r="F388" s="988"/>
      <c r="G388" s="988"/>
      <c r="H388" s="988"/>
      <c r="I388" s="989"/>
      <c r="J388" s="481" t="str">
        <f>IF(基本情報入力シート!M425="","",基本情報入力シート!M425)</f>
        <v/>
      </c>
      <c r="K388" s="482" t="str">
        <f>IF(基本情報入力シート!R425="","",基本情報入力シート!R425)</f>
        <v/>
      </c>
      <c r="L388" s="482" t="str">
        <f>IF(基本情報入力シート!W425="","",基本情報入力シート!W425)</f>
        <v/>
      </c>
      <c r="M388" s="483" t="str">
        <f>IF(基本情報入力シート!X425="","",基本情報入力シート!X425)</f>
        <v/>
      </c>
      <c r="N388" s="484" t="str">
        <f>IF(基本情報入力シート!Y425="","",基本情報入力シート!Y425)</f>
        <v/>
      </c>
      <c r="O388" s="118"/>
      <c r="P388" s="119"/>
      <c r="Q388" s="120"/>
      <c r="R388" s="121"/>
      <c r="S388" s="112"/>
      <c r="T388" s="476" t="str">
        <f>IFERROR(S388*VLOOKUP(AE388,【参考】数式用3!$AD$3:$BA$14,MATCH(N388,【参考】数式用3!$AD$2:$BA$2,0)),"")</f>
        <v/>
      </c>
      <c r="U388" s="122"/>
      <c r="V388" s="113"/>
      <c r="W388" s="147"/>
      <c r="X388" s="990" t="str">
        <f>IFERROR(V388*VLOOKUP(AF388,【参考】数式用3!$AD$15:$BA$23,MATCH(N388,【参考】数式用3!$AD$2:$BA$2,0)),"")</f>
        <v/>
      </c>
      <c r="Y388" s="991"/>
      <c r="Z388" s="123"/>
      <c r="AA388" s="114"/>
      <c r="AB388" s="485" t="str">
        <f>IFERROR(AA388*VLOOKUP(AG388,【参考】数式用3!$AD$24:$BA$27,MATCH(N388,【参考】数式用3!$AD$2:$BA$2,0)),"")</f>
        <v/>
      </c>
      <c r="AC388" s="130"/>
      <c r="AD388" s="477" t="str">
        <f t="shared" si="23"/>
        <v/>
      </c>
      <c r="AE388" s="478" t="str">
        <f t="shared" si="24"/>
        <v/>
      </c>
      <c r="AF388" s="478" t="str">
        <f t="shared" si="25"/>
        <v/>
      </c>
      <c r="AG388" s="478" t="str">
        <f t="shared" si="26"/>
        <v/>
      </c>
    </row>
    <row r="389" spans="1:33" ht="24.95" customHeight="1">
      <c r="A389" s="480">
        <v>374</v>
      </c>
      <c r="B389" s="987" t="str">
        <f>IF(基本情報入力シート!C426="","",基本情報入力シート!C426)</f>
        <v/>
      </c>
      <c r="C389" s="988"/>
      <c r="D389" s="988"/>
      <c r="E389" s="988"/>
      <c r="F389" s="988"/>
      <c r="G389" s="988"/>
      <c r="H389" s="988"/>
      <c r="I389" s="989"/>
      <c r="J389" s="481" t="str">
        <f>IF(基本情報入力シート!M426="","",基本情報入力シート!M426)</f>
        <v/>
      </c>
      <c r="K389" s="482" t="str">
        <f>IF(基本情報入力シート!R426="","",基本情報入力シート!R426)</f>
        <v/>
      </c>
      <c r="L389" s="482" t="str">
        <f>IF(基本情報入力シート!W426="","",基本情報入力シート!W426)</f>
        <v/>
      </c>
      <c r="M389" s="483" t="str">
        <f>IF(基本情報入力シート!X426="","",基本情報入力シート!X426)</f>
        <v/>
      </c>
      <c r="N389" s="484" t="str">
        <f>IF(基本情報入力シート!Y426="","",基本情報入力シート!Y426)</f>
        <v/>
      </c>
      <c r="O389" s="118"/>
      <c r="P389" s="119"/>
      <c r="Q389" s="120"/>
      <c r="R389" s="121"/>
      <c r="S389" s="112"/>
      <c r="T389" s="476" t="str">
        <f>IFERROR(S389*VLOOKUP(AE389,【参考】数式用3!$AD$3:$BA$14,MATCH(N389,【参考】数式用3!$AD$2:$BA$2,0)),"")</f>
        <v/>
      </c>
      <c r="U389" s="122"/>
      <c r="V389" s="113"/>
      <c r="W389" s="147"/>
      <c r="X389" s="990" t="str">
        <f>IFERROR(V389*VLOOKUP(AF389,【参考】数式用3!$AD$15:$BA$23,MATCH(N389,【参考】数式用3!$AD$2:$BA$2,0)),"")</f>
        <v/>
      </c>
      <c r="Y389" s="991"/>
      <c r="Z389" s="123"/>
      <c r="AA389" s="114"/>
      <c r="AB389" s="485" t="str">
        <f>IFERROR(AA389*VLOOKUP(AG389,【参考】数式用3!$AD$24:$BA$27,MATCH(N389,【参考】数式用3!$AD$2:$BA$2,0)),"")</f>
        <v/>
      </c>
      <c r="AC389" s="130"/>
      <c r="AD389" s="477" t="str">
        <f t="shared" si="23"/>
        <v/>
      </c>
      <c r="AE389" s="478" t="str">
        <f t="shared" si="24"/>
        <v/>
      </c>
      <c r="AF389" s="478" t="str">
        <f t="shared" si="25"/>
        <v/>
      </c>
      <c r="AG389" s="478" t="str">
        <f t="shared" si="26"/>
        <v/>
      </c>
    </row>
    <row r="390" spans="1:33" ht="24.95" customHeight="1">
      <c r="A390" s="480">
        <v>375</v>
      </c>
      <c r="B390" s="987" t="str">
        <f>IF(基本情報入力シート!C427="","",基本情報入力シート!C427)</f>
        <v/>
      </c>
      <c r="C390" s="988"/>
      <c r="D390" s="988"/>
      <c r="E390" s="988"/>
      <c r="F390" s="988"/>
      <c r="G390" s="988"/>
      <c r="H390" s="988"/>
      <c r="I390" s="989"/>
      <c r="J390" s="481" t="str">
        <f>IF(基本情報入力シート!M427="","",基本情報入力シート!M427)</f>
        <v/>
      </c>
      <c r="K390" s="482" t="str">
        <f>IF(基本情報入力シート!R427="","",基本情報入力シート!R427)</f>
        <v/>
      </c>
      <c r="L390" s="482" t="str">
        <f>IF(基本情報入力シート!W427="","",基本情報入力シート!W427)</f>
        <v/>
      </c>
      <c r="M390" s="483" t="str">
        <f>IF(基本情報入力シート!X427="","",基本情報入力シート!X427)</f>
        <v/>
      </c>
      <c r="N390" s="484" t="str">
        <f>IF(基本情報入力シート!Y427="","",基本情報入力シート!Y427)</f>
        <v/>
      </c>
      <c r="O390" s="118"/>
      <c r="P390" s="119"/>
      <c r="Q390" s="120"/>
      <c r="R390" s="121"/>
      <c r="S390" s="112"/>
      <c r="T390" s="476" t="str">
        <f>IFERROR(S390*VLOOKUP(AE390,【参考】数式用3!$AD$3:$BA$14,MATCH(N390,【参考】数式用3!$AD$2:$BA$2,0)),"")</f>
        <v/>
      </c>
      <c r="U390" s="122"/>
      <c r="V390" s="113"/>
      <c r="W390" s="147"/>
      <c r="X390" s="990" t="str">
        <f>IFERROR(V390*VLOOKUP(AF390,【参考】数式用3!$AD$15:$BA$23,MATCH(N390,【参考】数式用3!$AD$2:$BA$2,0)),"")</f>
        <v/>
      </c>
      <c r="Y390" s="991"/>
      <c r="Z390" s="123"/>
      <c r="AA390" s="114"/>
      <c r="AB390" s="485" t="str">
        <f>IFERROR(AA390*VLOOKUP(AG390,【参考】数式用3!$AD$24:$BA$27,MATCH(N390,【参考】数式用3!$AD$2:$BA$2,0)),"")</f>
        <v/>
      </c>
      <c r="AC390" s="130"/>
      <c r="AD390" s="477" t="str">
        <f t="shared" si="23"/>
        <v/>
      </c>
      <c r="AE390" s="478" t="str">
        <f t="shared" si="24"/>
        <v/>
      </c>
      <c r="AF390" s="478" t="str">
        <f t="shared" si="25"/>
        <v/>
      </c>
      <c r="AG390" s="478" t="str">
        <f t="shared" si="26"/>
        <v/>
      </c>
    </row>
    <row r="391" spans="1:33" ht="24.95" customHeight="1">
      <c r="A391" s="480">
        <v>376</v>
      </c>
      <c r="B391" s="987" t="str">
        <f>IF(基本情報入力シート!C428="","",基本情報入力シート!C428)</f>
        <v/>
      </c>
      <c r="C391" s="988"/>
      <c r="D391" s="988"/>
      <c r="E391" s="988"/>
      <c r="F391" s="988"/>
      <c r="G391" s="988"/>
      <c r="H391" s="988"/>
      <c r="I391" s="989"/>
      <c r="J391" s="481" t="str">
        <f>IF(基本情報入力シート!M428="","",基本情報入力シート!M428)</f>
        <v/>
      </c>
      <c r="K391" s="482" t="str">
        <f>IF(基本情報入力シート!R428="","",基本情報入力シート!R428)</f>
        <v/>
      </c>
      <c r="L391" s="482" t="str">
        <f>IF(基本情報入力シート!W428="","",基本情報入力シート!W428)</f>
        <v/>
      </c>
      <c r="M391" s="483" t="str">
        <f>IF(基本情報入力シート!X428="","",基本情報入力シート!X428)</f>
        <v/>
      </c>
      <c r="N391" s="484" t="str">
        <f>IF(基本情報入力シート!Y428="","",基本情報入力シート!Y428)</f>
        <v/>
      </c>
      <c r="O391" s="118"/>
      <c r="P391" s="119"/>
      <c r="Q391" s="120"/>
      <c r="R391" s="121"/>
      <c r="S391" s="112"/>
      <c r="T391" s="476" t="str">
        <f>IFERROR(S391*VLOOKUP(AE391,【参考】数式用3!$AD$3:$BA$14,MATCH(N391,【参考】数式用3!$AD$2:$BA$2,0)),"")</f>
        <v/>
      </c>
      <c r="U391" s="122"/>
      <c r="V391" s="113"/>
      <c r="W391" s="147"/>
      <c r="X391" s="990" t="str">
        <f>IFERROR(V391*VLOOKUP(AF391,【参考】数式用3!$AD$15:$BA$23,MATCH(N391,【参考】数式用3!$AD$2:$BA$2,0)),"")</f>
        <v/>
      </c>
      <c r="Y391" s="991"/>
      <c r="Z391" s="123"/>
      <c r="AA391" s="114"/>
      <c r="AB391" s="485" t="str">
        <f>IFERROR(AA391*VLOOKUP(AG391,【参考】数式用3!$AD$24:$BA$27,MATCH(N391,【参考】数式用3!$AD$2:$BA$2,0)),"")</f>
        <v/>
      </c>
      <c r="AC391" s="130"/>
      <c r="AD391" s="477" t="str">
        <f t="shared" si="23"/>
        <v/>
      </c>
      <c r="AE391" s="478" t="str">
        <f t="shared" si="24"/>
        <v/>
      </c>
      <c r="AF391" s="478" t="str">
        <f t="shared" si="25"/>
        <v/>
      </c>
      <c r="AG391" s="478" t="str">
        <f t="shared" si="26"/>
        <v/>
      </c>
    </row>
    <row r="392" spans="1:33" ht="24.95" customHeight="1">
      <c r="A392" s="480">
        <v>377</v>
      </c>
      <c r="B392" s="987" t="str">
        <f>IF(基本情報入力シート!C429="","",基本情報入力シート!C429)</f>
        <v/>
      </c>
      <c r="C392" s="988"/>
      <c r="D392" s="988"/>
      <c r="E392" s="988"/>
      <c r="F392" s="988"/>
      <c r="G392" s="988"/>
      <c r="H392" s="988"/>
      <c r="I392" s="989"/>
      <c r="J392" s="481" t="str">
        <f>IF(基本情報入力シート!M429="","",基本情報入力シート!M429)</f>
        <v/>
      </c>
      <c r="K392" s="482" t="str">
        <f>IF(基本情報入力シート!R429="","",基本情報入力シート!R429)</f>
        <v/>
      </c>
      <c r="L392" s="482" t="str">
        <f>IF(基本情報入力シート!W429="","",基本情報入力シート!W429)</f>
        <v/>
      </c>
      <c r="M392" s="483" t="str">
        <f>IF(基本情報入力シート!X429="","",基本情報入力シート!X429)</f>
        <v/>
      </c>
      <c r="N392" s="484" t="str">
        <f>IF(基本情報入力シート!Y429="","",基本情報入力シート!Y429)</f>
        <v/>
      </c>
      <c r="O392" s="118"/>
      <c r="P392" s="119"/>
      <c r="Q392" s="120"/>
      <c r="R392" s="121"/>
      <c r="S392" s="112"/>
      <c r="T392" s="476" t="str">
        <f>IFERROR(S392*VLOOKUP(AE392,【参考】数式用3!$AD$3:$BA$14,MATCH(N392,【参考】数式用3!$AD$2:$BA$2,0)),"")</f>
        <v/>
      </c>
      <c r="U392" s="122"/>
      <c r="V392" s="113"/>
      <c r="W392" s="147"/>
      <c r="X392" s="990" t="str">
        <f>IFERROR(V392*VLOOKUP(AF392,【参考】数式用3!$AD$15:$BA$23,MATCH(N392,【参考】数式用3!$AD$2:$BA$2,0)),"")</f>
        <v/>
      </c>
      <c r="Y392" s="991"/>
      <c r="Z392" s="123"/>
      <c r="AA392" s="114"/>
      <c r="AB392" s="485" t="str">
        <f>IFERROR(AA392*VLOOKUP(AG392,【参考】数式用3!$AD$24:$BA$27,MATCH(N392,【参考】数式用3!$AD$2:$BA$2,0)),"")</f>
        <v/>
      </c>
      <c r="AC392" s="130"/>
      <c r="AD392" s="477" t="str">
        <f t="shared" si="23"/>
        <v/>
      </c>
      <c r="AE392" s="478" t="str">
        <f t="shared" si="24"/>
        <v/>
      </c>
      <c r="AF392" s="478" t="str">
        <f t="shared" si="25"/>
        <v/>
      </c>
      <c r="AG392" s="478" t="str">
        <f t="shared" si="26"/>
        <v/>
      </c>
    </row>
    <row r="393" spans="1:33" ht="24.95" customHeight="1">
      <c r="A393" s="480">
        <v>378</v>
      </c>
      <c r="B393" s="987" t="str">
        <f>IF(基本情報入力シート!C430="","",基本情報入力シート!C430)</f>
        <v/>
      </c>
      <c r="C393" s="988"/>
      <c r="D393" s="988"/>
      <c r="E393" s="988"/>
      <c r="F393" s="988"/>
      <c r="G393" s="988"/>
      <c r="H393" s="988"/>
      <c r="I393" s="989"/>
      <c r="J393" s="481" t="str">
        <f>IF(基本情報入力シート!M430="","",基本情報入力シート!M430)</f>
        <v/>
      </c>
      <c r="K393" s="482" t="str">
        <f>IF(基本情報入力シート!R430="","",基本情報入力シート!R430)</f>
        <v/>
      </c>
      <c r="L393" s="482" t="str">
        <f>IF(基本情報入力シート!W430="","",基本情報入力シート!W430)</f>
        <v/>
      </c>
      <c r="M393" s="483" t="str">
        <f>IF(基本情報入力シート!X430="","",基本情報入力シート!X430)</f>
        <v/>
      </c>
      <c r="N393" s="484" t="str">
        <f>IF(基本情報入力シート!Y430="","",基本情報入力シート!Y430)</f>
        <v/>
      </c>
      <c r="O393" s="118"/>
      <c r="P393" s="119"/>
      <c r="Q393" s="120"/>
      <c r="R393" s="121"/>
      <c r="S393" s="112"/>
      <c r="T393" s="476" t="str">
        <f>IFERROR(S393*VLOOKUP(AE393,【参考】数式用3!$AD$3:$BA$14,MATCH(N393,【参考】数式用3!$AD$2:$BA$2,0)),"")</f>
        <v/>
      </c>
      <c r="U393" s="122"/>
      <c r="V393" s="113"/>
      <c r="W393" s="147"/>
      <c r="X393" s="990" t="str">
        <f>IFERROR(V393*VLOOKUP(AF393,【参考】数式用3!$AD$15:$BA$23,MATCH(N393,【参考】数式用3!$AD$2:$BA$2,0)),"")</f>
        <v/>
      </c>
      <c r="Y393" s="991"/>
      <c r="Z393" s="123"/>
      <c r="AA393" s="114"/>
      <c r="AB393" s="485" t="str">
        <f>IFERROR(AA393*VLOOKUP(AG393,【参考】数式用3!$AD$24:$BA$27,MATCH(N393,【参考】数式用3!$AD$2:$BA$2,0)),"")</f>
        <v/>
      </c>
      <c r="AC393" s="130"/>
      <c r="AD393" s="477" t="str">
        <f t="shared" si="23"/>
        <v/>
      </c>
      <c r="AE393" s="478" t="str">
        <f t="shared" si="24"/>
        <v/>
      </c>
      <c r="AF393" s="478" t="str">
        <f t="shared" si="25"/>
        <v/>
      </c>
      <c r="AG393" s="478" t="str">
        <f t="shared" si="26"/>
        <v/>
      </c>
    </row>
    <row r="394" spans="1:33" ht="24.95" customHeight="1">
      <c r="A394" s="480">
        <v>379</v>
      </c>
      <c r="B394" s="987" t="str">
        <f>IF(基本情報入力シート!C431="","",基本情報入力シート!C431)</f>
        <v/>
      </c>
      <c r="C394" s="988"/>
      <c r="D394" s="988"/>
      <c r="E394" s="988"/>
      <c r="F394" s="988"/>
      <c r="G394" s="988"/>
      <c r="H394" s="988"/>
      <c r="I394" s="989"/>
      <c r="J394" s="481" t="str">
        <f>IF(基本情報入力シート!M431="","",基本情報入力シート!M431)</f>
        <v/>
      </c>
      <c r="K394" s="482" t="str">
        <f>IF(基本情報入力シート!R431="","",基本情報入力シート!R431)</f>
        <v/>
      </c>
      <c r="L394" s="482" t="str">
        <f>IF(基本情報入力シート!W431="","",基本情報入力シート!W431)</f>
        <v/>
      </c>
      <c r="M394" s="483" t="str">
        <f>IF(基本情報入力シート!X431="","",基本情報入力シート!X431)</f>
        <v/>
      </c>
      <c r="N394" s="484" t="str">
        <f>IF(基本情報入力シート!Y431="","",基本情報入力シート!Y431)</f>
        <v/>
      </c>
      <c r="O394" s="118"/>
      <c r="P394" s="119"/>
      <c r="Q394" s="120"/>
      <c r="R394" s="121"/>
      <c r="S394" s="112"/>
      <c r="T394" s="476" t="str">
        <f>IFERROR(S394*VLOOKUP(AE394,【参考】数式用3!$AD$3:$BA$14,MATCH(N394,【参考】数式用3!$AD$2:$BA$2,0)),"")</f>
        <v/>
      </c>
      <c r="U394" s="122"/>
      <c r="V394" s="113"/>
      <c r="W394" s="147"/>
      <c r="X394" s="990" t="str">
        <f>IFERROR(V394*VLOOKUP(AF394,【参考】数式用3!$AD$15:$BA$23,MATCH(N394,【参考】数式用3!$AD$2:$BA$2,0)),"")</f>
        <v/>
      </c>
      <c r="Y394" s="991"/>
      <c r="Z394" s="123"/>
      <c r="AA394" s="114"/>
      <c r="AB394" s="485" t="str">
        <f>IFERROR(AA394*VLOOKUP(AG394,【参考】数式用3!$AD$24:$BA$27,MATCH(N394,【参考】数式用3!$AD$2:$BA$2,0)),"")</f>
        <v/>
      </c>
      <c r="AC394" s="130"/>
      <c r="AD394" s="477" t="str">
        <f t="shared" si="23"/>
        <v/>
      </c>
      <c r="AE394" s="478" t="str">
        <f t="shared" si="24"/>
        <v/>
      </c>
      <c r="AF394" s="478" t="str">
        <f t="shared" si="25"/>
        <v/>
      </c>
      <c r="AG394" s="478" t="str">
        <f t="shared" si="26"/>
        <v/>
      </c>
    </row>
    <row r="395" spans="1:33" ht="24.95" customHeight="1">
      <c r="A395" s="480">
        <v>380</v>
      </c>
      <c r="B395" s="987" t="str">
        <f>IF(基本情報入力シート!C432="","",基本情報入力シート!C432)</f>
        <v/>
      </c>
      <c r="C395" s="988"/>
      <c r="D395" s="988"/>
      <c r="E395" s="988"/>
      <c r="F395" s="988"/>
      <c r="G395" s="988"/>
      <c r="H395" s="988"/>
      <c r="I395" s="989"/>
      <c r="J395" s="481" t="str">
        <f>IF(基本情報入力シート!M432="","",基本情報入力シート!M432)</f>
        <v/>
      </c>
      <c r="K395" s="482" t="str">
        <f>IF(基本情報入力シート!R432="","",基本情報入力シート!R432)</f>
        <v/>
      </c>
      <c r="L395" s="482" t="str">
        <f>IF(基本情報入力シート!W432="","",基本情報入力シート!W432)</f>
        <v/>
      </c>
      <c r="M395" s="483" t="str">
        <f>IF(基本情報入力シート!X432="","",基本情報入力シート!X432)</f>
        <v/>
      </c>
      <c r="N395" s="484" t="str">
        <f>IF(基本情報入力シート!Y432="","",基本情報入力シート!Y432)</f>
        <v/>
      </c>
      <c r="O395" s="118"/>
      <c r="P395" s="119"/>
      <c r="Q395" s="120"/>
      <c r="R395" s="121"/>
      <c r="S395" s="112"/>
      <c r="T395" s="476" t="str">
        <f>IFERROR(S395*VLOOKUP(AE395,【参考】数式用3!$AD$3:$BA$14,MATCH(N395,【参考】数式用3!$AD$2:$BA$2,0)),"")</f>
        <v/>
      </c>
      <c r="U395" s="122"/>
      <c r="V395" s="113"/>
      <c r="W395" s="147"/>
      <c r="X395" s="990" t="str">
        <f>IFERROR(V395*VLOOKUP(AF395,【参考】数式用3!$AD$15:$BA$23,MATCH(N395,【参考】数式用3!$AD$2:$BA$2,0)),"")</f>
        <v/>
      </c>
      <c r="Y395" s="991"/>
      <c r="Z395" s="123"/>
      <c r="AA395" s="114"/>
      <c r="AB395" s="485" t="str">
        <f>IFERROR(AA395*VLOOKUP(AG395,【参考】数式用3!$AD$24:$BA$27,MATCH(N395,【参考】数式用3!$AD$2:$BA$2,0)),"")</f>
        <v/>
      </c>
      <c r="AC395" s="130"/>
      <c r="AD395" s="477" t="str">
        <f t="shared" si="23"/>
        <v/>
      </c>
      <c r="AE395" s="478" t="str">
        <f t="shared" si="24"/>
        <v/>
      </c>
      <c r="AF395" s="478" t="str">
        <f t="shared" si="25"/>
        <v/>
      </c>
      <c r="AG395" s="478" t="str">
        <f t="shared" si="26"/>
        <v/>
      </c>
    </row>
    <row r="396" spans="1:33" ht="24.95" customHeight="1">
      <c r="A396" s="480">
        <v>381</v>
      </c>
      <c r="B396" s="987" t="str">
        <f>IF(基本情報入力シート!C433="","",基本情報入力シート!C433)</f>
        <v/>
      </c>
      <c r="C396" s="988"/>
      <c r="D396" s="988"/>
      <c r="E396" s="988"/>
      <c r="F396" s="988"/>
      <c r="G396" s="988"/>
      <c r="H396" s="988"/>
      <c r="I396" s="989"/>
      <c r="J396" s="481" t="str">
        <f>IF(基本情報入力シート!M433="","",基本情報入力シート!M433)</f>
        <v/>
      </c>
      <c r="K396" s="482" t="str">
        <f>IF(基本情報入力シート!R433="","",基本情報入力シート!R433)</f>
        <v/>
      </c>
      <c r="L396" s="482" t="str">
        <f>IF(基本情報入力シート!W433="","",基本情報入力シート!W433)</f>
        <v/>
      </c>
      <c r="M396" s="483" t="str">
        <f>IF(基本情報入力シート!X433="","",基本情報入力シート!X433)</f>
        <v/>
      </c>
      <c r="N396" s="484" t="str">
        <f>IF(基本情報入力シート!Y433="","",基本情報入力シート!Y433)</f>
        <v/>
      </c>
      <c r="O396" s="118"/>
      <c r="P396" s="119"/>
      <c r="Q396" s="120"/>
      <c r="R396" s="121"/>
      <c r="S396" s="112"/>
      <c r="T396" s="476" t="str">
        <f>IFERROR(S396*VLOOKUP(AE396,【参考】数式用3!$AD$3:$BA$14,MATCH(N396,【参考】数式用3!$AD$2:$BA$2,0)),"")</f>
        <v/>
      </c>
      <c r="U396" s="122"/>
      <c r="V396" s="113"/>
      <c r="W396" s="147"/>
      <c r="X396" s="990" t="str">
        <f>IFERROR(V396*VLOOKUP(AF396,【参考】数式用3!$AD$15:$BA$23,MATCH(N396,【参考】数式用3!$AD$2:$BA$2,0)),"")</f>
        <v/>
      </c>
      <c r="Y396" s="991"/>
      <c r="Z396" s="123"/>
      <c r="AA396" s="114"/>
      <c r="AB396" s="485" t="str">
        <f>IFERROR(AA396*VLOOKUP(AG396,【参考】数式用3!$AD$24:$BA$27,MATCH(N396,【参考】数式用3!$AD$2:$BA$2,0)),"")</f>
        <v/>
      </c>
      <c r="AC396" s="130"/>
      <c r="AD396" s="477" t="str">
        <f t="shared" si="23"/>
        <v/>
      </c>
      <c r="AE396" s="478" t="str">
        <f t="shared" si="24"/>
        <v/>
      </c>
      <c r="AF396" s="478" t="str">
        <f t="shared" si="25"/>
        <v/>
      </c>
      <c r="AG396" s="478" t="str">
        <f t="shared" si="26"/>
        <v/>
      </c>
    </row>
    <row r="397" spans="1:33" ht="24.95" customHeight="1">
      <c r="A397" s="480">
        <v>382</v>
      </c>
      <c r="B397" s="987" t="str">
        <f>IF(基本情報入力シート!C434="","",基本情報入力シート!C434)</f>
        <v/>
      </c>
      <c r="C397" s="988"/>
      <c r="D397" s="988"/>
      <c r="E397" s="988"/>
      <c r="F397" s="988"/>
      <c r="G397" s="988"/>
      <c r="H397" s="988"/>
      <c r="I397" s="989"/>
      <c r="J397" s="481" t="str">
        <f>IF(基本情報入力シート!M434="","",基本情報入力シート!M434)</f>
        <v/>
      </c>
      <c r="K397" s="482" t="str">
        <f>IF(基本情報入力シート!R434="","",基本情報入力シート!R434)</f>
        <v/>
      </c>
      <c r="L397" s="482" t="str">
        <f>IF(基本情報入力シート!W434="","",基本情報入力シート!W434)</f>
        <v/>
      </c>
      <c r="M397" s="483" t="str">
        <f>IF(基本情報入力シート!X434="","",基本情報入力シート!X434)</f>
        <v/>
      </c>
      <c r="N397" s="484" t="str">
        <f>IF(基本情報入力シート!Y434="","",基本情報入力シート!Y434)</f>
        <v/>
      </c>
      <c r="O397" s="118"/>
      <c r="P397" s="119"/>
      <c r="Q397" s="120"/>
      <c r="R397" s="121"/>
      <c r="S397" s="112"/>
      <c r="T397" s="476" t="str">
        <f>IFERROR(S397*VLOOKUP(AE397,【参考】数式用3!$AD$3:$BA$14,MATCH(N397,【参考】数式用3!$AD$2:$BA$2,0)),"")</f>
        <v/>
      </c>
      <c r="U397" s="122"/>
      <c r="V397" s="113"/>
      <c r="W397" s="147"/>
      <c r="X397" s="990" t="str">
        <f>IFERROR(V397*VLOOKUP(AF397,【参考】数式用3!$AD$15:$BA$23,MATCH(N397,【参考】数式用3!$AD$2:$BA$2,0)),"")</f>
        <v/>
      </c>
      <c r="Y397" s="991"/>
      <c r="Z397" s="123"/>
      <c r="AA397" s="114"/>
      <c r="AB397" s="485" t="str">
        <f>IFERROR(AA397*VLOOKUP(AG397,【参考】数式用3!$AD$24:$BA$27,MATCH(N397,【参考】数式用3!$AD$2:$BA$2,0)),"")</f>
        <v/>
      </c>
      <c r="AC397" s="130"/>
      <c r="AD397" s="477" t="str">
        <f t="shared" si="23"/>
        <v/>
      </c>
      <c r="AE397" s="478" t="str">
        <f t="shared" si="24"/>
        <v/>
      </c>
      <c r="AF397" s="478" t="str">
        <f t="shared" si="25"/>
        <v/>
      </c>
      <c r="AG397" s="478" t="str">
        <f t="shared" si="26"/>
        <v/>
      </c>
    </row>
    <row r="398" spans="1:33" ht="24.95" customHeight="1">
      <c r="A398" s="480">
        <v>383</v>
      </c>
      <c r="B398" s="987" t="str">
        <f>IF(基本情報入力シート!C435="","",基本情報入力シート!C435)</f>
        <v/>
      </c>
      <c r="C398" s="988"/>
      <c r="D398" s="988"/>
      <c r="E398" s="988"/>
      <c r="F398" s="988"/>
      <c r="G398" s="988"/>
      <c r="H398" s="988"/>
      <c r="I398" s="989"/>
      <c r="J398" s="481" t="str">
        <f>IF(基本情報入力シート!M435="","",基本情報入力シート!M435)</f>
        <v/>
      </c>
      <c r="K398" s="482" t="str">
        <f>IF(基本情報入力シート!R435="","",基本情報入力シート!R435)</f>
        <v/>
      </c>
      <c r="L398" s="482" t="str">
        <f>IF(基本情報入力シート!W435="","",基本情報入力シート!W435)</f>
        <v/>
      </c>
      <c r="M398" s="483" t="str">
        <f>IF(基本情報入力シート!X435="","",基本情報入力シート!X435)</f>
        <v/>
      </c>
      <c r="N398" s="484" t="str">
        <f>IF(基本情報入力シート!Y435="","",基本情報入力シート!Y435)</f>
        <v/>
      </c>
      <c r="O398" s="118"/>
      <c r="P398" s="119"/>
      <c r="Q398" s="120"/>
      <c r="R398" s="121"/>
      <c r="S398" s="112"/>
      <c r="T398" s="476" t="str">
        <f>IFERROR(S398*VLOOKUP(AE398,【参考】数式用3!$AD$3:$BA$14,MATCH(N398,【参考】数式用3!$AD$2:$BA$2,0)),"")</f>
        <v/>
      </c>
      <c r="U398" s="122"/>
      <c r="V398" s="113"/>
      <c r="W398" s="147"/>
      <c r="X398" s="990" t="str">
        <f>IFERROR(V398*VLOOKUP(AF398,【参考】数式用3!$AD$15:$BA$23,MATCH(N398,【参考】数式用3!$AD$2:$BA$2,0)),"")</f>
        <v/>
      </c>
      <c r="Y398" s="991"/>
      <c r="Z398" s="123"/>
      <c r="AA398" s="114"/>
      <c r="AB398" s="485" t="str">
        <f>IFERROR(AA398*VLOOKUP(AG398,【参考】数式用3!$AD$24:$BA$27,MATCH(N398,【参考】数式用3!$AD$2:$BA$2,0)),"")</f>
        <v/>
      </c>
      <c r="AC398" s="130"/>
      <c r="AD398" s="477" t="str">
        <f t="shared" si="23"/>
        <v/>
      </c>
      <c r="AE398" s="478" t="str">
        <f t="shared" si="24"/>
        <v/>
      </c>
      <c r="AF398" s="478" t="str">
        <f t="shared" si="25"/>
        <v/>
      </c>
      <c r="AG398" s="478" t="str">
        <f t="shared" si="26"/>
        <v/>
      </c>
    </row>
    <row r="399" spans="1:33" ht="24.95" customHeight="1">
      <c r="A399" s="480">
        <v>384</v>
      </c>
      <c r="B399" s="987" t="str">
        <f>IF(基本情報入力シート!C436="","",基本情報入力シート!C436)</f>
        <v/>
      </c>
      <c r="C399" s="988"/>
      <c r="D399" s="988"/>
      <c r="E399" s="988"/>
      <c r="F399" s="988"/>
      <c r="G399" s="988"/>
      <c r="H399" s="988"/>
      <c r="I399" s="989"/>
      <c r="J399" s="481" t="str">
        <f>IF(基本情報入力シート!M436="","",基本情報入力シート!M436)</f>
        <v/>
      </c>
      <c r="K399" s="482" t="str">
        <f>IF(基本情報入力シート!R436="","",基本情報入力シート!R436)</f>
        <v/>
      </c>
      <c r="L399" s="482" t="str">
        <f>IF(基本情報入力シート!W436="","",基本情報入力シート!W436)</f>
        <v/>
      </c>
      <c r="M399" s="483" t="str">
        <f>IF(基本情報入力シート!X436="","",基本情報入力シート!X436)</f>
        <v/>
      </c>
      <c r="N399" s="484" t="str">
        <f>IF(基本情報入力シート!Y436="","",基本情報入力シート!Y436)</f>
        <v/>
      </c>
      <c r="O399" s="118"/>
      <c r="P399" s="119"/>
      <c r="Q399" s="120"/>
      <c r="R399" s="121"/>
      <c r="S399" s="112"/>
      <c r="T399" s="476" t="str">
        <f>IFERROR(S399*VLOOKUP(AE399,【参考】数式用3!$AD$3:$BA$14,MATCH(N399,【参考】数式用3!$AD$2:$BA$2,0)),"")</f>
        <v/>
      </c>
      <c r="U399" s="122"/>
      <c r="V399" s="113"/>
      <c r="W399" s="147"/>
      <c r="X399" s="990" t="str">
        <f>IFERROR(V399*VLOOKUP(AF399,【参考】数式用3!$AD$15:$BA$23,MATCH(N399,【参考】数式用3!$AD$2:$BA$2,0)),"")</f>
        <v/>
      </c>
      <c r="Y399" s="991"/>
      <c r="Z399" s="123"/>
      <c r="AA399" s="114"/>
      <c r="AB399" s="485" t="str">
        <f>IFERROR(AA399*VLOOKUP(AG399,【参考】数式用3!$AD$24:$BA$27,MATCH(N399,【参考】数式用3!$AD$2:$BA$2,0)),"")</f>
        <v/>
      </c>
      <c r="AC399" s="130"/>
      <c r="AD399" s="477" t="str">
        <f t="shared" si="23"/>
        <v/>
      </c>
      <c r="AE399" s="478" t="str">
        <f t="shared" si="24"/>
        <v/>
      </c>
      <c r="AF399" s="478" t="str">
        <f t="shared" si="25"/>
        <v/>
      </c>
      <c r="AG399" s="478" t="str">
        <f t="shared" si="26"/>
        <v/>
      </c>
    </row>
    <row r="400" spans="1:33" ht="24.95" customHeight="1">
      <c r="A400" s="480">
        <v>385</v>
      </c>
      <c r="B400" s="987" t="str">
        <f>IF(基本情報入力シート!C437="","",基本情報入力シート!C437)</f>
        <v/>
      </c>
      <c r="C400" s="988"/>
      <c r="D400" s="988"/>
      <c r="E400" s="988"/>
      <c r="F400" s="988"/>
      <c r="G400" s="988"/>
      <c r="H400" s="988"/>
      <c r="I400" s="989"/>
      <c r="J400" s="481" t="str">
        <f>IF(基本情報入力シート!M437="","",基本情報入力シート!M437)</f>
        <v/>
      </c>
      <c r="K400" s="482" t="str">
        <f>IF(基本情報入力シート!R437="","",基本情報入力シート!R437)</f>
        <v/>
      </c>
      <c r="L400" s="482" t="str">
        <f>IF(基本情報入力シート!W437="","",基本情報入力シート!W437)</f>
        <v/>
      </c>
      <c r="M400" s="483" t="str">
        <f>IF(基本情報入力シート!X437="","",基本情報入力シート!X437)</f>
        <v/>
      </c>
      <c r="N400" s="484" t="str">
        <f>IF(基本情報入力シート!Y437="","",基本情報入力シート!Y437)</f>
        <v/>
      </c>
      <c r="O400" s="118"/>
      <c r="P400" s="119"/>
      <c r="Q400" s="120"/>
      <c r="R400" s="121"/>
      <c r="S400" s="112"/>
      <c r="T400" s="476" t="str">
        <f>IFERROR(S400*VLOOKUP(AE400,【参考】数式用3!$AD$3:$BA$14,MATCH(N400,【参考】数式用3!$AD$2:$BA$2,0)),"")</f>
        <v/>
      </c>
      <c r="U400" s="122"/>
      <c r="V400" s="113"/>
      <c r="W400" s="147"/>
      <c r="X400" s="990" t="str">
        <f>IFERROR(V400*VLOOKUP(AF400,【参考】数式用3!$AD$15:$BA$23,MATCH(N400,【参考】数式用3!$AD$2:$BA$2,0)),"")</f>
        <v/>
      </c>
      <c r="Y400" s="991"/>
      <c r="Z400" s="123"/>
      <c r="AA400" s="114"/>
      <c r="AB400" s="485" t="str">
        <f>IFERROR(AA400*VLOOKUP(AG400,【参考】数式用3!$AD$24:$BA$27,MATCH(N400,【参考】数式用3!$AD$2:$BA$2,0)),"")</f>
        <v/>
      </c>
      <c r="AC400" s="130"/>
      <c r="AD400" s="477" t="str">
        <f t="shared" si="23"/>
        <v/>
      </c>
      <c r="AE400" s="478" t="str">
        <f t="shared" si="24"/>
        <v/>
      </c>
      <c r="AF400" s="478" t="str">
        <f t="shared" si="25"/>
        <v/>
      </c>
      <c r="AG400" s="478" t="str">
        <f t="shared" si="26"/>
        <v/>
      </c>
    </row>
    <row r="401" spans="1:33" ht="24.95" customHeight="1">
      <c r="A401" s="480">
        <v>386</v>
      </c>
      <c r="B401" s="987" t="str">
        <f>IF(基本情報入力シート!C438="","",基本情報入力シート!C438)</f>
        <v/>
      </c>
      <c r="C401" s="988"/>
      <c r="D401" s="988"/>
      <c r="E401" s="988"/>
      <c r="F401" s="988"/>
      <c r="G401" s="988"/>
      <c r="H401" s="988"/>
      <c r="I401" s="989"/>
      <c r="J401" s="481" t="str">
        <f>IF(基本情報入力シート!M438="","",基本情報入力シート!M438)</f>
        <v/>
      </c>
      <c r="K401" s="482" t="str">
        <f>IF(基本情報入力シート!R438="","",基本情報入力シート!R438)</f>
        <v/>
      </c>
      <c r="L401" s="482" t="str">
        <f>IF(基本情報入力シート!W438="","",基本情報入力シート!W438)</f>
        <v/>
      </c>
      <c r="M401" s="483" t="str">
        <f>IF(基本情報入力シート!X438="","",基本情報入力シート!X438)</f>
        <v/>
      </c>
      <c r="N401" s="484" t="str">
        <f>IF(基本情報入力シート!Y438="","",基本情報入力シート!Y438)</f>
        <v/>
      </c>
      <c r="O401" s="118"/>
      <c r="P401" s="119"/>
      <c r="Q401" s="120"/>
      <c r="R401" s="121"/>
      <c r="S401" s="112"/>
      <c r="T401" s="476" t="str">
        <f>IFERROR(S401*VLOOKUP(AE401,【参考】数式用3!$AD$3:$BA$14,MATCH(N401,【参考】数式用3!$AD$2:$BA$2,0)),"")</f>
        <v/>
      </c>
      <c r="U401" s="122"/>
      <c r="V401" s="113"/>
      <c r="W401" s="147"/>
      <c r="X401" s="990" t="str">
        <f>IFERROR(V401*VLOOKUP(AF401,【参考】数式用3!$AD$15:$BA$23,MATCH(N401,【参考】数式用3!$AD$2:$BA$2,0)),"")</f>
        <v/>
      </c>
      <c r="Y401" s="991"/>
      <c r="Z401" s="123"/>
      <c r="AA401" s="114"/>
      <c r="AB401" s="485" t="str">
        <f>IFERROR(AA401*VLOOKUP(AG401,【参考】数式用3!$AD$24:$BA$27,MATCH(N401,【参考】数式用3!$AD$2:$BA$2,0)),"")</f>
        <v/>
      </c>
      <c r="AC401" s="130"/>
      <c r="AD401" s="477" t="str">
        <f t="shared" ref="AD401:AD464" si="27">IF(OR(U401="特定加算Ⅰ",U401="特定加算Ⅱ"),IF(OR(AND(N401&lt;&gt;"訪問型サービス（総合事業）",N401&lt;&gt;"通所型サービス（総合事業）",N401&lt;&gt;"（介護予防）短期入所生活介護",N401&lt;&gt;"（介護予防）短期入所療養介護（老健）",N401&lt;&gt;"（介護予防）短期入所療養介護 （病院等（老健以外）)",N401&lt;&gt;"（介護予防）短期入所療養介護（医療院）"),W401&lt;&gt;""),1,""),"")</f>
        <v/>
      </c>
      <c r="AE401" s="478" t="str">
        <f t="shared" si="24"/>
        <v/>
      </c>
      <c r="AF401" s="478" t="str">
        <f t="shared" si="25"/>
        <v/>
      </c>
      <c r="AG401" s="478" t="str">
        <f t="shared" si="26"/>
        <v/>
      </c>
    </row>
    <row r="402" spans="1:33" ht="24.95" customHeight="1">
      <c r="A402" s="480">
        <v>387</v>
      </c>
      <c r="B402" s="987" t="str">
        <f>IF(基本情報入力シート!C439="","",基本情報入力シート!C439)</f>
        <v/>
      </c>
      <c r="C402" s="988"/>
      <c r="D402" s="988"/>
      <c r="E402" s="988"/>
      <c r="F402" s="988"/>
      <c r="G402" s="988"/>
      <c r="H402" s="988"/>
      <c r="I402" s="989"/>
      <c r="J402" s="481" t="str">
        <f>IF(基本情報入力シート!M439="","",基本情報入力シート!M439)</f>
        <v/>
      </c>
      <c r="K402" s="482" t="str">
        <f>IF(基本情報入力シート!R439="","",基本情報入力シート!R439)</f>
        <v/>
      </c>
      <c r="L402" s="482" t="str">
        <f>IF(基本情報入力シート!W439="","",基本情報入力シート!W439)</f>
        <v/>
      </c>
      <c r="M402" s="483" t="str">
        <f>IF(基本情報入力シート!X439="","",基本情報入力シート!X439)</f>
        <v/>
      </c>
      <c r="N402" s="484" t="str">
        <f>IF(基本情報入力シート!Y439="","",基本情報入力シート!Y439)</f>
        <v/>
      </c>
      <c r="O402" s="118"/>
      <c r="P402" s="119"/>
      <c r="Q402" s="120"/>
      <c r="R402" s="121"/>
      <c r="S402" s="112"/>
      <c r="T402" s="476" t="str">
        <f>IFERROR(S402*VLOOKUP(AE402,【参考】数式用3!$AD$3:$BA$14,MATCH(N402,【参考】数式用3!$AD$2:$BA$2,0)),"")</f>
        <v/>
      </c>
      <c r="U402" s="122"/>
      <c r="V402" s="113"/>
      <c r="W402" s="147"/>
      <c r="X402" s="990" t="str">
        <f>IFERROR(V402*VLOOKUP(AF402,【参考】数式用3!$AD$15:$BA$23,MATCH(N402,【参考】数式用3!$AD$2:$BA$2,0)),"")</f>
        <v/>
      </c>
      <c r="Y402" s="991"/>
      <c r="Z402" s="123"/>
      <c r="AA402" s="114"/>
      <c r="AB402" s="485" t="str">
        <f>IFERROR(AA402*VLOOKUP(AG402,【参考】数式用3!$AD$24:$BA$27,MATCH(N402,【参考】数式用3!$AD$2:$BA$2,0)),"")</f>
        <v/>
      </c>
      <c r="AC402" s="130"/>
      <c r="AD402" s="477" t="str">
        <f t="shared" si="27"/>
        <v/>
      </c>
      <c r="AE402" s="478" t="str">
        <f t="shared" si="24"/>
        <v/>
      </c>
      <c r="AF402" s="478" t="str">
        <f t="shared" si="25"/>
        <v/>
      </c>
      <c r="AG402" s="478" t="str">
        <f t="shared" si="26"/>
        <v/>
      </c>
    </row>
    <row r="403" spans="1:33" ht="24.95" customHeight="1">
      <c r="A403" s="480">
        <v>388</v>
      </c>
      <c r="B403" s="987" t="str">
        <f>IF(基本情報入力シート!C440="","",基本情報入力シート!C440)</f>
        <v/>
      </c>
      <c r="C403" s="988"/>
      <c r="D403" s="988"/>
      <c r="E403" s="988"/>
      <c r="F403" s="988"/>
      <c r="G403" s="988"/>
      <c r="H403" s="988"/>
      <c r="I403" s="989"/>
      <c r="J403" s="481" t="str">
        <f>IF(基本情報入力シート!M440="","",基本情報入力シート!M440)</f>
        <v/>
      </c>
      <c r="K403" s="482" t="str">
        <f>IF(基本情報入力シート!R440="","",基本情報入力シート!R440)</f>
        <v/>
      </c>
      <c r="L403" s="482" t="str">
        <f>IF(基本情報入力シート!W440="","",基本情報入力シート!W440)</f>
        <v/>
      </c>
      <c r="M403" s="483" t="str">
        <f>IF(基本情報入力シート!X440="","",基本情報入力シート!X440)</f>
        <v/>
      </c>
      <c r="N403" s="484" t="str">
        <f>IF(基本情報入力シート!Y440="","",基本情報入力シート!Y440)</f>
        <v/>
      </c>
      <c r="O403" s="118"/>
      <c r="P403" s="119"/>
      <c r="Q403" s="120"/>
      <c r="R403" s="121"/>
      <c r="S403" s="112"/>
      <c r="T403" s="476" t="str">
        <f>IFERROR(S403*VLOOKUP(AE403,【参考】数式用3!$AD$3:$BA$14,MATCH(N403,【参考】数式用3!$AD$2:$BA$2,0)),"")</f>
        <v/>
      </c>
      <c r="U403" s="122"/>
      <c r="V403" s="113"/>
      <c r="W403" s="147"/>
      <c r="X403" s="990" t="str">
        <f>IFERROR(V403*VLOOKUP(AF403,【参考】数式用3!$AD$15:$BA$23,MATCH(N403,【参考】数式用3!$AD$2:$BA$2,0)),"")</f>
        <v/>
      </c>
      <c r="Y403" s="991"/>
      <c r="Z403" s="123"/>
      <c r="AA403" s="114"/>
      <c r="AB403" s="485" t="str">
        <f>IFERROR(AA403*VLOOKUP(AG403,【参考】数式用3!$AD$24:$BA$27,MATCH(N403,【参考】数式用3!$AD$2:$BA$2,0)),"")</f>
        <v/>
      </c>
      <c r="AC403" s="130"/>
      <c r="AD403" s="477" t="str">
        <f t="shared" si="27"/>
        <v/>
      </c>
      <c r="AE403" s="478" t="str">
        <f t="shared" si="24"/>
        <v/>
      </c>
      <c r="AF403" s="478" t="str">
        <f t="shared" si="25"/>
        <v/>
      </c>
      <c r="AG403" s="478" t="str">
        <f t="shared" si="26"/>
        <v/>
      </c>
    </row>
    <row r="404" spans="1:33" ht="24.95" customHeight="1">
      <c r="A404" s="480">
        <v>389</v>
      </c>
      <c r="B404" s="987" t="str">
        <f>IF(基本情報入力シート!C441="","",基本情報入力シート!C441)</f>
        <v/>
      </c>
      <c r="C404" s="988"/>
      <c r="D404" s="988"/>
      <c r="E404" s="988"/>
      <c r="F404" s="988"/>
      <c r="G404" s="988"/>
      <c r="H404" s="988"/>
      <c r="I404" s="989"/>
      <c r="J404" s="481" t="str">
        <f>IF(基本情報入力シート!M441="","",基本情報入力シート!M441)</f>
        <v/>
      </c>
      <c r="K404" s="482" t="str">
        <f>IF(基本情報入力シート!R441="","",基本情報入力シート!R441)</f>
        <v/>
      </c>
      <c r="L404" s="482" t="str">
        <f>IF(基本情報入力シート!W441="","",基本情報入力シート!W441)</f>
        <v/>
      </c>
      <c r="M404" s="483" t="str">
        <f>IF(基本情報入力シート!X441="","",基本情報入力シート!X441)</f>
        <v/>
      </c>
      <c r="N404" s="484" t="str">
        <f>IF(基本情報入力シート!Y441="","",基本情報入力シート!Y441)</f>
        <v/>
      </c>
      <c r="O404" s="118"/>
      <c r="P404" s="119"/>
      <c r="Q404" s="120"/>
      <c r="R404" s="121"/>
      <c r="S404" s="112"/>
      <c r="T404" s="476" t="str">
        <f>IFERROR(S404*VLOOKUP(AE404,【参考】数式用3!$AD$3:$BA$14,MATCH(N404,【参考】数式用3!$AD$2:$BA$2,0)),"")</f>
        <v/>
      </c>
      <c r="U404" s="122"/>
      <c r="V404" s="113"/>
      <c r="W404" s="147"/>
      <c r="X404" s="990" t="str">
        <f>IFERROR(V404*VLOOKUP(AF404,【参考】数式用3!$AD$15:$BA$23,MATCH(N404,【参考】数式用3!$AD$2:$BA$2,0)),"")</f>
        <v/>
      </c>
      <c r="Y404" s="991"/>
      <c r="Z404" s="123"/>
      <c r="AA404" s="114"/>
      <c r="AB404" s="485" t="str">
        <f>IFERROR(AA404*VLOOKUP(AG404,【参考】数式用3!$AD$24:$BA$27,MATCH(N404,【参考】数式用3!$AD$2:$BA$2,0)),"")</f>
        <v/>
      </c>
      <c r="AC404" s="130"/>
      <c r="AD404" s="477" t="str">
        <f t="shared" si="27"/>
        <v/>
      </c>
      <c r="AE404" s="478" t="str">
        <f t="shared" si="24"/>
        <v/>
      </c>
      <c r="AF404" s="478" t="str">
        <f t="shared" si="25"/>
        <v/>
      </c>
      <c r="AG404" s="478" t="str">
        <f t="shared" si="26"/>
        <v/>
      </c>
    </row>
    <row r="405" spans="1:33" ht="24.95" customHeight="1">
      <c r="A405" s="480">
        <v>390</v>
      </c>
      <c r="B405" s="987" t="str">
        <f>IF(基本情報入力シート!C442="","",基本情報入力シート!C442)</f>
        <v/>
      </c>
      <c r="C405" s="988"/>
      <c r="D405" s="988"/>
      <c r="E405" s="988"/>
      <c r="F405" s="988"/>
      <c r="G405" s="988"/>
      <c r="H405" s="988"/>
      <c r="I405" s="989"/>
      <c r="J405" s="481" t="str">
        <f>IF(基本情報入力シート!M442="","",基本情報入力シート!M442)</f>
        <v/>
      </c>
      <c r="K405" s="482" t="str">
        <f>IF(基本情報入力シート!R442="","",基本情報入力シート!R442)</f>
        <v/>
      </c>
      <c r="L405" s="482" t="str">
        <f>IF(基本情報入力シート!W442="","",基本情報入力シート!W442)</f>
        <v/>
      </c>
      <c r="M405" s="483" t="str">
        <f>IF(基本情報入力シート!X442="","",基本情報入力シート!X442)</f>
        <v/>
      </c>
      <c r="N405" s="484" t="str">
        <f>IF(基本情報入力シート!Y442="","",基本情報入力シート!Y442)</f>
        <v/>
      </c>
      <c r="O405" s="118"/>
      <c r="P405" s="119"/>
      <c r="Q405" s="120"/>
      <c r="R405" s="121"/>
      <c r="S405" s="112"/>
      <c r="T405" s="476" t="str">
        <f>IFERROR(S405*VLOOKUP(AE405,【参考】数式用3!$AD$3:$BA$14,MATCH(N405,【参考】数式用3!$AD$2:$BA$2,0)),"")</f>
        <v/>
      </c>
      <c r="U405" s="122"/>
      <c r="V405" s="113"/>
      <c r="W405" s="147"/>
      <c r="X405" s="990" t="str">
        <f>IFERROR(V405*VLOOKUP(AF405,【参考】数式用3!$AD$15:$BA$23,MATCH(N405,【参考】数式用3!$AD$2:$BA$2,0)),"")</f>
        <v/>
      </c>
      <c r="Y405" s="991"/>
      <c r="Z405" s="123"/>
      <c r="AA405" s="114"/>
      <c r="AB405" s="485" t="str">
        <f>IFERROR(AA405*VLOOKUP(AG405,【参考】数式用3!$AD$24:$BA$27,MATCH(N405,【参考】数式用3!$AD$2:$BA$2,0)),"")</f>
        <v/>
      </c>
      <c r="AC405" s="130"/>
      <c r="AD405" s="477" t="str">
        <f t="shared" si="27"/>
        <v/>
      </c>
      <c r="AE405" s="478" t="str">
        <f t="shared" si="24"/>
        <v/>
      </c>
      <c r="AF405" s="478" t="str">
        <f t="shared" si="25"/>
        <v/>
      </c>
      <c r="AG405" s="478" t="str">
        <f t="shared" si="26"/>
        <v/>
      </c>
    </row>
    <row r="406" spans="1:33" ht="24.95" customHeight="1">
      <c r="A406" s="480">
        <v>391</v>
      </c>
      <c r="B406" s="987" t="str">
        <f>IF(基本情報入力シート!C443="","",基本情報入力シート!C443)</f>
        <v/>
      </c>
      <c r="C406" s="988"/>
      <c r="D406" s="988"/>
      <c r="E406" s="988"/>
      <c r="F406" s="988"/>
      <c r="G406" s="988"/>
      <c r="H406" s="988"/>
      <c r="I406" s="989"/>
      <c r="J406" s="481" t="str">
        <f>IF(基本情報入力シート!M443="","",基本情報入力シート!M443)</f>
        <v/>
      </c>
      <c r="K406" s="482" t="str">
        <f>IF(基本情報入力シート!R443="","",基本情報入力シート!R443)</f>
        <v/>
      </c>
      <c r="L406" s="482" t="str">
        <f>IF(基本情報入力シート!W443="","",基本情報入力シート!W443)</f>
        <v/>
      </c>
      <c r="M406" s="483" t="str">
        <f>IF(基本情報入力シート!X443="","",基本情報入力シート!X443)</f>
        <v/>
      </c>
      <c r="N406" s="484" t="str">
        <f>IF(基本情報入力シート!Y443="","",基本情報入力シート!Y443)</f>
        <v/>
      </c>
      <c r="O406" s="118"/>
      <c r="P406" s="119"/>
      <c r="Q406" s="120"/>
      <c r="R406" s="121"/>
      <c r="S406" s="112"/>
      <c r="T406" s="476" t="str">
        <f>IFERROR(S406*VLOOKUP(AE406,【参考】数式用3!$AD$3:$BA$14,MATCH(N406,【参考】数式用3!$AD$2:$BA$2,0)),"")</f>
        <v/>
      </c>
      <c r="U406" s="122"/>
      <c r="V406" s="113"/>
      <c r="W406" s="147"/>
      <c r="X406" s="990" t="str">
        <f>IFERROR(V406*VLOOKUP(AF406,【参考】数式用3!$AD$15:$BA$23,MATCH(N406,【参考】数式用3!$AD$2:$BA$2,0)),"")</f>
        <v/>
      </c>
      <c r="Y406" s="991"/>
      <c r="Z406" s="123"/>
      <c r="AA406" s="114"/>
      <c r="AB406" s="485" t="str">
        <f>IFERROR(AA406*VLOOKUP(AG406,【参考】数式用3!$AD$24:$BA$27,MATCH(N406,【参考】数式用3!$AD$2:$BA$2,0)),"")</f>
        <v/>
      </c>
      <c r="AC406" s="130"/>
      <c r="AD406" s="477" t="str">
        <f t="shared" si="27"/>
        <v/>
      </c>
      <c r="AE406" s="478" t="str">
        <f t="shared" si="24"/>
        <v/>
      </c>
      <c r="AF406" s="478" t="str">
        <f t="shared" si="25"/>
        <v/>
      </c>
      <c r="AG406" s="478" t="str">
        <f t="shared" si="26"/>
        <v/>
      </c>
    </row>
    <row r="407" spans="1:33" ht="24.95" customHeight="1">
      <c r="A407" s="480">
        <v>392</v>
      </c>
      <c r="B407" s="987" t="str">
        <f>IF(基本情報入力シート!C444="","",基本情報入力シート!C444)</f>
        <v/>
      </c>
      <c r="C407" s="988"/>
      <c r="D407" s="988"/>
      <c r="E407" s="988"/>
      <c r="F407" s="988"/>
      <c r="G407" s="988"/>
      <c r="H407" s="988"/>
      <c r="I407" s="989"/>
      <c r="J407" s="481" t="str">
        <f>IF(基本情報入力シート!M444="","",基本情報入力シート!M444)</f>
        <v/>
      </c>
      <c r="K407" s="482" t="str">
        <f>IF(基本情報入力シート!R444="","",基本情報入力シート!R444)</f>
        <v/>
      </c>
      <c r="L407" s="482" t="str">
        <f>IF(基本情報入力シート!W444="","",基本情報入力シート!W444)</f>
        <v/>
      </c>
      <c r="M407" s="483" t="str">
        <f>IF(基本情報入力シート!X444="","",基本情報入力シート!X444)</f>
        <v/>
      </c>
      <c r="N407" s="484" t="str">
        <f>IF(基本情報入力シート!Y444="","",基本情報入力シート!Y444)</f>
        <v/>
      </c>
      <c r="O407" s="118"/>
      <c r="P407" s="119"/>
      <c r="Q407" s="120"/>
      <c r="R407" s="121"/>
      <c r="S407" s="112"/>
      <c r="T407" s="476" t="str">
        <f>IFERROR(S407*VLOOKUP(AE407,【参考】数式用3!$AD$3:$BA$14,MATCH(N407,【参考】数式用3!$AD$2:$BA$2,0)),"")</f>
        <v/>
      </c>
      <c r="U407" s="122"/>
      <c r="V407" s="113"/>
      <c r="W407" s="147"/>
      <c r="X407" s="990" t="str">
        <f>IFERROR(V407*VLOOKUP(AF407,【参考】数式用3!$AD$15:$BA$23,MATCH(N407,【参考】数式用3!$AD$2:$BA$2,0)),"")</f>
        <v/>
      </c>
      <c r="Y407" s="991"/>
      <c r="Z407" s="123"/>
      <c r="AA407" s="114"/>
      <c r="AB407" s="485" t="str">
        <f>IFERROR(AA407*VLOOKUP(AG407,【参考】数式用3!$AD$24:$BA$27,MATCH(N407,【参考】数式用3!$AD$2:$BA$2,0)),"")</f>
        <v/>
      </c>
      <c r="AC407" s="130"/>
      <c r="AD407" s="477" t="str">
        <f t="shared" si="27"/>
        <v/>
      </c>
      <c r="AE407" s="478" t="str">
        <f t="shared" ref="AE407:AE470" si="28">IF(AND(O407="",R407=""),"",O407&amp;"から"&amp;R407)</f>
        <v/>
      </c>
      <c r="AF407" s="478" t="str">
        <f t="shared" ref="AF407:AF470" si="29">IF(AND(P407="",U407=""),"",P407&amp;"から"&amp;U407)</f>
        <v/>
      </c>
      <c r="AG407" s="478" t="str">
        <f t="shared" ref="AG407:AG470" si="30">IF(AND(Q407="",Z407=""),"",Q407&amp;"から"&amp;Z407)</f>
        <v/>
      </c>
    </row>
    <row r="408" spans="1:33" ht="24.95" customHeight="1">
      <c r="A408" s="480">
        <v>393</v>
      </c>
      <c r="B408" s="987" t="str">
        <f>IF(基本情報入力シート!C445="","",基本情報入力シート!C445)</f>
        <v/>
      </c>
      <c r="C408" s="988"/>
      <c r="D408" s="988"/>
      <c r="E408" s="988"/>
      <c r="F408" s="988"/>
      <c r="G408" s="988"/>
      <c r="H408" s="988"/>
      <c r="I408" s="989"/>
      <c r="J408" s="481" t="str">
        <f>IF(基本情報入力シート!M445="","",基本情報入力シート!M445)</f>
        <v/>
      </c>
      <c r="K408" s="482" t="str">
        <f>IF(基本情報入力シート!R445="","",基本情報入力シート!R445)</f>
        <v/>
      </c>
      <c r="L408" s="482" t="str">
        <f>IF(基本情報入力シート!W445="","",基本情報入力シート!W445)</f>
        <v/>
      </c>
      <c r="M408" s="483" t="str">
        <f>IF(基本情報入力シート!X445="","",基本情報入力シート!X445)</f>
        <v/>
      </c>
      <c r="N408" s="484" t="str">
        <f>IF(基本情報入力シート!Y445="","",基本情報入力シート!Y445)</f>
        <v/>
      </c>
      <c r="O408" s="118"/>
      <c r="P408" s="119"/>
      <c r="Q408" s="120"/>
      <c r="R408" s="121"/>
      <c r="S408" s="112"/>
      <c r="T408" s="476" t="str">
        <f>IFERROR(S408*VLOOKUP(AE408,【参考】数式用3!$AD$3:$BA$14,MATCH(N408,【参考】数式用3!$AD$2:$BA$2,0)),"")</f>
        <v/>
      </c>
      <c r="U408" s="122"/>
      <c r="V408" s="113"/>
      <c r="W408" s="147"/>
      <c r="X408" s="990" t="str">
        <f>IFERROR(V408*VLOOKUP(AF408,【参考】数式用3!$AD$15:$BA$23,MATCH(N408,【参考】数式用3!$AD$2:$BA$2,0)),"")</f>
        <v/>
      </c>
      <c r="Y408" s="991"/>
      <c r="Z408" s="123"/>
      <c r="AA408" s="114"/>
      <c r="AB408" s="485" t="str">
        <f>IFERROR(AA408*VLOOKUP(AG408,【参考】数式用3!$AD$24:$BA$27,MATCH(N408,【参考】数式用3!$AD$2:$BA$2,0)),"")</f>
        <v/>
      </c>
      <c r="AC408" s="130"/>
      <c r="AD408" s="477" t="str">
        <f t="shared" si="27"/>
        <v/>
      </c>
      <c r="AE408" s="478" t="str">
        <f t="shared" si="28"/>
        <v/>
      </c>
      <c r="AF408" s="478" t="str">
        <f t="shared" si="29"/>
        <v/>
      </c>
      <c r="AG408" s="478" t="str">
        <f t="shared" si="30"/>
        <v/>
      </c>
    </row>
    <row r="409" spans="1:33" ht="24.95" customHeight="1">
      <c r="A409" s="480">
        <v>394</v>
      </c>
      <c r="B409" s="987" t="str">
        <f>IF(基本情報入力シート!C446="","",基本情報入力シート!C446)</f>
        <v/>
      </c>
      <c r="C409" s="988"/>
      <c r="D409" s="988"/>
      <c r="E409" s="988"/>
      <c r="F409" s="988"/>
      <c r="G409" s="988"/>
      <c r="H409" s="988"/>
      <c r="I409" s="989"/>
      <c r="J409" s="481" t="str">
        <f>IF(基本情報入力シート!M446="","",基本情報入力シート!M446)</f>
        <v/>
      </c>
      <c r="K409" s="482" t="str">
        <f>IF(基本情報入力シート!R446="","",基本情報入力シート!R446)</f>
        <v/>
      </c>
      <c r="L409" s="482" t="str">
        <f>IF(基本情報入力シート!W446="","",基本情報入力シート!W446)</f>
        <v/>
      </c>
      <c r="M409" s="483" t="str">
        <f>IF(基本情報入力シート!X446="","",基本情報入力シート!X446)</f>
        <v/>
      </c>
      <c r="N409" s="484" t="str">
        <f>IF(基本情報入力シート!Y446="","",基本情報入力シート!Y446)</f>
        <v/>
      </c>
      <c r="O409" s="118"/>
      <c r="P409" s="119"/>
      <c r="Q409" s="120"/>
      <c r="R409" s="121"/>
      <c r="S409" s="112"/>
      <c r="T409" s="476" t="str">
        <f>IFERROR(S409*VLOOKUP(AE409,【参考】数式用3!$AD$3:$BA$14,MATCH(N409,【参考】数式用3!$AD$2:$BA$2,0)),"")</f>
        <v/>
      </c>
      <c r="U409" s="122"/>
      <c r="V409" s="113"/>
      <c r="W409" s="147"/>
      <c r="X409" s="990" t="str">
        <f>IFERROR(V409*VLOOKUP(AF409,【参考】数式用3!$AD$15:$BA$23,MATCH(N409,【参考】数式用3!$AD$2:$BA$2,0)),"")</f>
        <v/>
      </c>
      <c r="Y409" s="991"/>
      <c r="Z409" s="123"/>
      <c r="AA409" s="114"/>
      <c r="AB409" s="485" t="str">
        <f>IFERROR(AA409*VLOOKUP(AG409,【参考】数式用3!$AD$24:$BA$27,MATCH(N409,【参考】数式用3!$AD$2:$BA$2,0)),"")</f>
        <v/>
      </c>
      <c r="AC409" s="130"/>
      <c r="AD409" s="477" t="str">
        <f t="shared" si="27"/>
        <v/>
      </c>
      <c r="AE409" s="478" t="str">
        <f t="shared" si="28"/>
        <v/>
      </c>
      <c r="AF409" s="478" t="str">
        <f t="shared" si="29"/>
        <v/>
      </c>
      <c r="AG409" s="478" t="str">
        <f t="shared" si="30"/>
        <v/>
      </c>
    </row>
    <row r="410" spans="1:33" ht="24.95" customHeight="1">
      <c r="A410" s="480">
        <v>395</v>
      </c>
      <c r="B410" s="987" t="str">
        <f>IF(基本情報入力シート!C447="","",基本情報入力シート!C447)</f>
        <v/>
      </c>
      <c r="C410" s="988"/>
      <c r="D410" s="988"/>
      <c r="E410" s="988"/>
      <c r="F410" s="988"/>
      <c r="G410" s="988"/>
      <c r="H410" s="988"/>
      <c r="I410" s="989"/>
      <c r="J410" s="481" t="str">
        <f>IF(基本情報入力シート!M447="","",基本情報入力シート!M447)</f>
        <v/>
      </c>
      <c r="K410" s="482" t="str">
        <f>IF(基本情報入力シート!R447="","",基本情報入力シート!R447)</f>
        <v/>
      </c>
      <c r="L410" s="482" t="str">
        <f>IF(基本情報入力シート!W447="","",基本情報入力シート!W447)</f>
        <v/>
      </c>
      <c r="M410" s="483" t="str">
        <f>IF(基本情報入力シート!X447="","",基本情報入力シート!X447)</f>
        <v/>
      </c>
      <c r="N410" s="484" t="str">
        <f>IF(基本情報入力シート!Y447="","",基本情報入力シート!Y447)</f>
        <v/>
      </c>
      <c r="O410" s="118"/>
      <c r="P410" s="119"/>
      <c r="Q410" s="120"/>
      <c r="R410" s="121"/>
      <c r="S410" s="112"/>
      <c r="T410" s="476" t="str">
        <f>IFERROR(S410*VLOOKUP(AE410,【参考】数式用3!$AD$3:$BA$14,MATCH(N410,【参考】数式用3!$AD$2:$BA$2,0)),"")</f>
        <v/>
      </c>
      <c r="U410" s="122"/>
      <c r="V410" s="113"/>
      <c r="W410" s="147"/>
      <c r="X410" s="990" t="str">
        <f>IFERROR(V410*VLOOKUP(AF410,【参考】数式用3!$AD$15:$BA$23,MATCH(N410,【参考】数式用3!$AD$2:$BA$2,0)),"")</f>
        <v/>
      </c>
      <c r="Y410" s="991"/>
      <c r="Z410" s="123"/>
      <c r="AA410" s="114"/>
      <c r="AB410" s="485" t="str">
        <f>IFERROR(AA410*VLOOKUP(AG410,【参考】数式用3!$AD$24:$BA$27,MATCH(N410,【参考】数式用3!$AD$2:$BA$2,0)),"")</f>
        <v/>
      </c>
      <c r="AC410" s="130"/>
      <c r="AD410" s="477" t="str">
        <f t="shared" si="27"/>
        <v/>
      </c>
      <c r="AE410" s="478" t="str">
        <f t="shared" si="28"/>
        <v/>
      </c>
      <c r="AF410" s="478" t="str">
        <f t="shared" si="29"/>
        <v/>
      </c>
      <c r="AG410" s="478" t="str">
        <f t="shared" si="30"/>
        <v/>
      </c>
    </row>
    <row r="411" spans="1:33" ht="24.95" customHeight="1">
      <c r="A411" s="480">
        <v>396</v>
      </c>
      <c r="B411" s="987" t="str">
        <f>IF(基本情報入力シート!C448="","",基本情報入力シート!C448)</f>
        <v/>
      </c>
      <c r="C411" s="988"/>
      <c r="D411" s="988"/>
      <c r="E411" s="988"/>
      <c r="F411" s="988"/>
      <c r="G411" s="988"/>
      <c r="H411" s="988"/>
      <c r="I411" s="989"/>
      <c r="J411" s="481" t="str">
        <f>IF(基本情報入力シート!M448="","",基本情報入力シート!M448)</f>
        <v/>
      </c>
      <c r="K411" s="482" t="str">
        <f>IF(基本情報入力シート!R448="","",基本情報入力シート!R448)</f>
        <v/>
      </c>
      <c r="L411" s="482" t="str">
        <f>IF(基本情報入力シート!W448="","",基本情報入力シート!W448)</f>
        <v/>
      </c>
      <c r="M411" s="483" t="str">
        <f>IF(基本情報入力シート!X448="","",基本情報入力シート!X448)</f>
        <v/>
      </c>
      <c r="N411" s="484" t="str">
        <f>IF(基本情報入力シート!Y448="","",基本情報入力シート!Y448)</f>
        <v/>
      </c>
      <c r="O411" s="118"/>
      <c r="P411" s="119"/>
      <c r="Q411" s="120"/>
      <c r="R411" s="121"/>
      <c r="S411" s="112"/>
      <c r="T411" s="476" t="str">
        <f>IFERROR(S411*VLOOKUP(AE411,【参考】数式用3!$AD$3:$BA$14,MATCH(N411,【参考】数式用3!$AD$2:$BA$2,0)),"")</f>
        <v/>
      </c>
      <c r="U411" s="122"/>
      <c r="V411" s="113"/>
      <c r="W411" s="147"/>
      <c r="X411" s="990" t="str">
        <f>IFERROR(V411*VLOOKUP(AF411,【参考】数式用3!$AD$15:$BA$23,MATCH(N411,【参考】数式用3!$AD$2:$BA$2,0)),"")</f>
        <v/>
      </c>
      <c r="Y411" s="991"/>
      <c r="Z411" s="123"/>
      <c r="AA411" s="114"/>
      <c r="AB411" s="485" t="str">
        <f>IFERROR(AA411*VLOOKUP(AG411,【参考】数式用3!$AD$24:$BA$27,MATCH(N411,【参考】数式用3!$AD$2:$BA$2,0)),"")</f>
        <v/>
      </c>
      <c r="AC411" s="130"/>
      <c r="AD411" s="477" t="str">
        <f t="shared" si="27"/>
        <v/>
      </c>
      <c r="AE411" s="478" t="str">
        <f t="shared" si="28"/>
        <v/>
      </c>
      <c r="AF411" s="478" t="str">
        <f t="shared" si="29"/>
        <v/>
      </c>
      <c r="AG411" s="478" t="str">
        <f t="shared" si="30"/>
        <v/>
      </c>
    </row>
    <row r="412" spans="1:33" ht="24.95" customHeight="1">
      <c r="A412" s="480">
        <v>397</v>
      </c>
      <c r="B412" s="987" t="str">
        <f>IF(基本情報入力シート!C449="","",基本情報入力シート!C449)</f>
        <v/>
      </c>
      <c r="C412" s="988"/>
      <c r="D412" s="988"/>
      <c r="E412" s="988"/>
      <c r="F412" s="988"/>
      <c r="G412" s="988"/>
      <c r="H412" s="988"/>
      <c r="I412" s="989"/>
      <c r="J412" s="481" t="str">
        <f>IF(基本情報入力シート!M449="","",基本情報入力シート!M449)</f>
        <v/>
      </c>
      <c r="K412" s="482" t="str">
        <f>IF(基本情報入力シート!R449="","",基本情報入力シート!R449)</f>
        <v/>
      </c>
      <c r="L412" s="482" t="str">
        <f>IF(基本情報入力シート!W449="","",基本情報入力シート!W449)</f>
        <v/>
      </c>
      <c r="M412" s="483" t="str">
        <f>IF(基本情報入力シート!X449="","",基本情報入力シート!X449)</f>
        <v/>
      </c>
      <c r="N412" s="484" t="str">
        <f>IF(基本情報入力シート!Y449="","",基本情報入力シート!Y449)</f>
        <v/>
      </c>
      <c r="O412" s="118"/>
      <c r="P412" s="119"/>
      <c r="Q412" s="120"/>
      <c r="R412" s="121"/>
      <c r="S412" s="112"/>
      <c r="T412" s="476" t="str">
        <f>IFERROR(S412*VLOOKUP(AE412,【参考】数式用3!$AD$3:$BA$14,MATCH(N412,【参考】数式用3!$AD$2:$BA$2,0)),"")</f>
        <v/>
      </c>
      <c r="U412" s="122"/>
      <c r="V412" s="113"/>
      <c r="W412" s="147"/>
      <c r="X412" s="990" t="str">
        <f>IFERROR(V412*VLOOKUP(AF412,【参考】数式用3!$AD$15:$BA$23,MATCH(N412,【参考】数式用3!$AD$2:$BA$2,0)),"")</f>
        <v/>
      </c>
      <c r="Y412" s="991"/>
      <c r="Z412" s="123"/>
      <c r="AA412" s="114"/>
      <c r="AB412" s="485" t="str">
        <f>IFERROR(AA412*VLOOKUP(AG412,【参考】数式用3!$AD$24:$BA$27,MATCH(N412,【参考】数式用3!$AD$2:$BA$2,0)),"")</f>
        <v/>
      </c>
      <c r="AC412" s="130"/>
      <c r="AD412" s="477" t="str">
        <f t="shared" si="27"/>
        <v/>
      </c>
      <c r="AE412" s="478" t="str">
        <f t="shared" si="28"/>
        <v/>
      </c>
      <c r="AF412" s="478" t="str">
        <f t="shared" si="29"/>
        <v/>
      </c>
      <c r="AG412" s="478" t="str">
        <f t="shared" si="30"/>
        <v/>
      </c>
    </row>
    <row r="413" spans="1:33" ht="24.95" customHeight="1">
      <c r="A413" s="480">
        <v>398</v>
      </c>
      <c r="B413" s="987" t="str">
        <f>IF(基本情報入力シート!C450="","",基本情報入力シート!C450)</f>
        <v/>
      </c>
      <c r="C413" s="988"/>
      <c r="D413" s="988"/>
      <c r="E413" s="988"/>
      <c r="F413" s="988"/>
      <c r="G413" s="988"/>
      <c r="H413" s="988"/>
      <c r="I413" s="989"/>
      <c r="J413" s="481" t="str">
        <f>IF(基本情報入力シート!M450="","",基本情報入力シート!M450)</f>
        <v/>
      </c>
      <c r="K413" s="482" t="str">
        <f>IF(基本情報入力シート!R450="","",基本情報入力シート!R450)</f>
        <v/>
      </c>
      <c r="L413" s="482" t="str">
        <f>IF(基本情報入力シート!W450="","",基本情報入力シート!W450)</f>
        <v/>
      </c>
      <c r="M413" s="483" t="str">
        <f>IF(基本情報入力シート!X450="","",基本情報入力シート!X450)</f>
        <v/>
      </c>
      <c r="N413" s="484" t="str">
        <f>IF(基本情報入力シート!Y450="","",基本情報入力シート!Y450)</f>
        <v/>
      </c>
      <c r="O413" s="118"/>
      <c r="P413" s="119"/>
      <c r="Q413" s="120"/>
      <c r="R413" s="121"/>
      <c r="S413" s="112"/>
      <c r="T413" s="476" t="str">
        <f>IFERROR(S413*VLOOKUP(AE413,【参考】数式用3!$AD$3:$BA$14,MATCH(N413,【参考】数式用3!$AD$2:$BA$2,0)),"")</f>
        <v/>
      </c>
      <c r="U413" s="122"/>
      <c r="V413" s="113"/>
      <c r="W413" s="147"/>
      <c r="X413" s="990" t="str">
        <f>IFERROR(V413*VLOOKUP(AF413,【参考】数式用3!$AD$15:$BA$23,MATCH(N413,【参考】数式用3!$AD$2:$BA$2,0)),"")</f>
        <v/>
      </c>
      <c r="Y413" s="991"/>
      <c r="Z413" s="123"/>
      <c r="AA413" s="114"/>
      <c r="AB413" s="485" t="str">
        <f>IFERROR(AA413*VLOOKUP(AG413,【参考】数式用3!$AD$24:$BA$27,MATCH(N413,【参考】数式用3!$AD$2:$BA$2,0)),"")</f>
        <v/>
      </c>
      <c r="AC413" s="130"/>
      <c r="AD413" s="477" t="str">
        <f t="shared" si="27"/>
        <v/>
      </c>
      <c r="AE413" s="478" t="str">
        <f t="shared" si="28"/>
        <v/>
      </c>
      <c r="AF413" s="478" t="str">
        <f t="shared" si="29"/>
        <v/>
      </c>
      <c r="AG413" s="478" t="str">
        <f t="shared" si="30"/>
        <v/>
      </c>
    </row>
    <row r="414" spans="1:33" ht="24.95" customHeight="1">
      <c r="A414" s="480">
        <v>399</v>
      </c>
      <c r="B414" s="987" t="str">
        <f>IF(基本情報入力シート!C451="","",基本情報入力シート!C451)</f>
        <v/>
      </c>
      <c r="C414" s="988"/>
      <c r="D414" s="988"/>
      <c r="E414" s="988"/>
      <c r="F414" s="988"/>
      <c r="G414" s="988"/>
      <c r="H414" s="988"/>
      <c r="I414" s="989"/>
      <c r="J414" s="481" t="str">
        <f>IF(基本情報入力シート!M451="","",基本情報入力シート!M451)</f>
        <v/>
      </c>
      <c r="K414" s="482" t="str">
        <f>IF(基本情報入力シート!R451="","",基本情報入力シート!R451)</f>
        <v/>
      </c>
      <c r="L414" s="482" t="str">
        <f>IF(基本情報入力シート!W451="","",基本情報入力シート!W451)</f>
        <v/>
      </c>
      <c r="M414" s="483" t="str">
        <f>IF(基本情報入力シート!X451="","",基本情報入力シート!X451)</f>
        <v/>
      </c>
      <c r="N414" s="484" t="str">
        <f>IF(基本情報入力シート!Y451="","",基本情報入力シート!Y451)</f>
        <v/>
      </c>
      <c r="O414" s="118"/>
      <c r="P414" s="119"/>
      <c r="Q414" s="120"/>
      <c r="R414" s="121"/>
      <c r="S414" s="112"/>
      <c r="T414" s="476" t="str">
        <f>IFERROR(S414*VLOOKUP(AE414,【参考】数式用3!$AD$3:$BA$14,MATCH(N414,【参考】数式用3!$AD$2:$BA$2,0)),"")</f>
        <v/>
      </c>
      <c r="U414" s="122"/>
      <c r="V414" s="113"/>
      <c r="W414" s="147"/>
      <c r="X414" s="990" t="str">
        <f>IFERROR(V414*VLOOKUP(AF414,【参考】数式用3!$AD$15:$BA$23,MATCH(N414,【参考】数式用3!$AD$2:$BA$2,0)),"")</f>
        <v/>
      </c>
      <c r="Y414" s="991"/>
      <c r="Z414" s="123"/>
      <c r="AA414" s="114"/>
      <c r="AB414" s="485" t="str">
        <f>IFERROR(AA414*VLOOKUP(AG414,【参考】数式用3!$AD$24:$BA$27,MATCH(N414,【参考】数式用3!$AD$2:$BA$2,0)),"")</f>
        <v/>
      </c>
      <c r="AC414" s="130"/>
      <c r="AD414" s="477" t="str">
        <f t="shared" si="27"/>
        <v/>
      </c>
      <c r="AE414" s="478" t="str">
        <f t="shared" si="28"/>
        <v/>
      </c>
      <c r="AF414" s="478" t="str">
        <f t="shared" si="29"/>
        <v/>
      </c>
      <c r="AG414" s="478" t="str">
        <f t="shared" si="30"/>
        <v/>
      </c>
    </row>
    <row r="415" spans="1:33" ht="24.95" customHeight="1">
      <c r="A415" s="480">
        <v>400</v>
      </c>
      <c r="B415" s="987" t="str">
        <f>IF(基本情報入力シート!C452="","",基本情報入力シート!C452)</f>
        <v/>
      </c>
      <c r="C415" s="988"/>
      <c r="D415" s="988"/>
      <c r="E415" s="988"/>
      <c r="F415" s="988"/>
      <c r="G415" s="988"/>
      <c r="H415" s="988"/>
      <c r="I415" s="989"/>
      <c r="J415" s="481" t="str">
        <f>IF(基本情報入力シート!M452="","",基本情報入力シート!M452)</f>
        <v/>
      </c>
      <c r="K415" s="482" t="str">
        <f>IF(基本情報入力シート!R452="","",基本情報入力シート!R452)</f>
        <v/>
      </c>
      <c r="L415" s="482" t="str">
        <f>IF(基本情報入力シート!W452="","",基本情報入力シート!W452)</f>
        <v/>
      </c>
      <c r="M415" s="483" t="str">
        <f>IF(基本情報入力シート!X452="","",基本情報入力シート!X452)</f>
        <v/>
      </c>
      <c r="N415" s="484" t="str">
        <f>IF(基本情報入力シート!Y452="","",基本情報入力シート!Y452)</f>
        <v/>
      </c>
      <c r="O415" s="118"/>
      <c r="P415" s="119"/>
      <c r="Q415" s="120"/>
      <c r="R415" s="121"/>
      <c r="S415" s="112"/>
      <c r="T415" s="476" t="str">
        <f>IFERROR(S415*VLOOKUP(AE415,【参考】数式用3!$AD$3:$BA$14,MATCH(N415,【参考】数式用3!$AD$2:$BA$2,0)),"")</f>
        <v/>
      </c>
      <c r="U415" s="122"/>
      <c r="V415" s="113"/>
      <c r="W415" s="147"/>
      <c r="X415" s="990" t="str">
        <f>IFERROR(V415*VLOOKUP(AF415,【参考】数式用3!$AD$15:$BA$23,MATCH(N415,【参考】数式用3!$AD$2:$BA$2,0)),"")</f>
        <v/>
      </c>
      <c r="Y415" s="991"/>
      <c r="Z415" s="123"/>
      <c r="AA415" s="114"/>
      <c r="AB415" s="485" t="str">
        <f>IFERROR(AA415*VLOOKUP(AG415,【参考】数式用3!$AD$24:$BA$27,MATCH(N415,【参考】数式用3!$AD$2:$BA$2,0)),"")</f>
        <v/>
      </c>
      <c r="AC415" s="130"/>
      <c r="AD415" s="477" t="str">
        <f t="shared" si="27"/>
        <v/>
      </c>
      <c r="AE415" s="478" t="str">
        <f t="shared" si="28"/>
        <v/>
      </c>
      <c r="AF415" s="478" t="str">
        <f t="shared" si="29"/>
        <v/>
      </c>
      <c r="AG415" s="478" t="str">
        <f t="shared" si="30"/>
        <v/>
      </c>
    </row>
    <row r="416" spans="1:33" ht="24.95" customHeight="1">
      <c r="A416" s="480">
        <v>401</v>
      </c>
      <c r="B416" s="987" t="str">
        <f>IF(基本情報入力シート!C453="","",基本情報入力シート!C453)</f>
        <v/>
      </c>
      <c r="C416" s="988"/>
      <c r="D416" s="988"/>
      <c r="E416" s="988"/>
      <c r="F416" s="988"/>
      <c r="G416" s="988"/>
      <c r="H416" s="988"/>
      <c r="I416" s="989"/>
      <c r="J416" s="481" t="str">
        <f>IF(基本情報入力シート!M453="","",基本情報入力シート!M453)</f>
        <v/>
      </c>
      <c r="K416" s="482" t="str">
        <f>IF(基本情報入力シート!R453="","",基本情報入力シート!R453)</f>
        <v/>
      </c>
      <c r="L416" s="482" t="str">
        <f>IF(基本情報入力シート!W453="","",基本情報入力シート!W453)</f>
        <v/>
      </c>
      <c r="M416" s="483" t="str">
        <f>IF(基本情報入力シート!X453="","",基本情報入力シート!X453)</f>
        <v/>
      </c>
      <c r="N416" s="484" t="str">
        <f>IF(基本情報入力シート!Y453="","",基本情報入力シート!Y453)</f>
        <v/>
      </c>
      <c r="O416" s="118"/>
      <c r="P416" s="119"/>
      <c r="Q416" s="120"/>
      <c r="R416" s="121"/>
      <c r="S416" s="112"/>
      <c r="T416" s="476" t="str">
        <f>IFERROR(S416*VLOOKUP(AE416,【参考】数式用3!$AD$3:$BA$14,MATCH(N416,【参考】数式用3!$AD$2:$BA$2,0)),"")</f>
        <v/>
      </c>
      <c r="U416" s="122"/>
      <c r="V416" s="113"/>
      <c r="W416" s="147"/>
      <c r="X416" s="990" t="str">
        <f>IFERROR(V416*VLOOKUP(AF416,【参考】数式用3!$AD$15:$BA$23,MATCH(N416,【参考】数式用3!$AD$2:$BA$2,0)),"")</f>
        <v/>
      </c>
      <c r="Y416" s="991"/>
      <c r="Z416" s="123"/>
      <c r="AA416" s="114"/>
      <c r="AB416" s="485" t="str">
        <f>IFERROR(AA416*VLOOKUP(AG416,【参考】数式用3!$AD$24:$BA$27,MATCH(N416,【参考】数式用3!$AD$2:$BA$2,0)),"")</f>
        <v/>
      </c>
      <c r="AC416" s="130"/>
      <c r="AD416" s="477" t="str">
        <f t="shared" si="27"/>
        <v/>
      </c>
      <c r="AE416" s="478" t="str">
        <f t="shared" si="28"/>
        <v/>
      </c>
      <c r="AF416" s="478" t="str">
        <f t="shared" si="29"/>
        <v/>
      </c>
      <c r="AG416" s="478" t="str">
        <f t="shared" si="30"/>
        <v/>
      </c>
    </row>
    <row r="417" spans="1:33" ht="24.95" customHeight="1">
      <c r="A417" s="480">
        <v>402</v>
      </c>
      <c r="B417" s="987" t="str">
        <f>IF(基本情報入力シート!C454="","",基本情報入力シート!C454)</f>
        <v/>
      </c>
      <c r="C417" s="988"/>
      <c r="D417" s="988"/>
      <c r="E417" s="988"/>
      <c r="F417" s="988"/>
      <c r="G417" s="988"/>
      <c r="H417" s="988"/>
      <c r="I417" s="989"/>
      <c r="J417" s="481" t="str">
        <f>IF(基本情報入力シート!M454="","",基本情報入力シート!M454)</f>
        <v/>
      </c>
      <c r="K417" s="482" t="str">
        <f>IF(基本情報入力シート!R454="","",基本情報入力シート!R454)</f>
        <v/>
      </c>
      <c r="L417" s="482" t="str">
        <f>IF(基本情報入力シート!W454="","",基本情報入力シート!W454)</f>
        <v/>
      </c>
      <c r="M417" s="483" t="str">
        <f>IF(基本情報入力シート!X454="","",基本情報入力シート!X454)</f>
        <v/>
      </c>
      <c r="N417" s="484" t="str">
        <f>IF(基本情報入力シート!Y454="","",基本情報入力シート!Y454)</f>
        <v/>
      </c>
      <c r="O417" s="118"/>
      <c r="P417" s="119"/>
      <c r="Q417" s="120"/>
      <c r="R417" s="121"/>
      <c r="S417" s="112"/>
      <c r="T417" s="476" t="str">
        <f>IFERROR(S417*VLOOKUP(AE417,【参考】数式用3!$AD$3:$BA$14,MATCH(N417,【参考】数式用3!$AD$2:$BA$2,0)),"")</f>
        <v/>
      </c>
      <c r="U417" s="122"/>
      <c r="V417" s="113"/>
      <c r="W417" s="147"/>
      <c r="X417" s="990" t="str">
        <f>IFERROR(V417*VLOOKUP(AF417,【参考】数式用3!$AD$15:$BA$23,MATCH(N417,【参考】数式用3!$AD$2:$BA$2,0)),"")</f>
        <v/>
      </c>
      <c r="Y417" s="991"/>
      <c r="Z417" s="123"/>
      <c r="AA417" s="114"/>
      <c r="AB417" s="485" t="str">
        <f>IFERROR(AA417*VLOOKUP(AG417,【参考】数式用3!$AD$24:$BA$27,MATCH(N417,【参考】数式用3!$AD$2:$BA$2,0)),"")</f>
        <v/>
      </c>
      <c r="AC417" s="130"/>
      <c r="AD417" s="477" t="str">
        <f t="shared" si="27"/>
        <v/>
      </c>
      <c r="AE417" s="478" t="str">
        <f t="shared" si="28"/>
        <v/>
      </c>
      <c r="AF417" s="478" t="str">
        <f t="shared" si="29"/>
        <v/>
      </c>
      <c r="AG417" s="478" t="str">
        <f t="shared" si="30"/>
        <v/>
      </c>
    </row>
    <row r="418" spans="1:33" ht="24.95" customHeight="1">
      <c r="A418" s="480">
        <v>403</v>
      </c>
      <c r="B418" s="987" t="str">
        <f>IF(基本情報入力シート!C455="","",基本情報入力シート!C455)</f>
        <v/>
      </c>
      <c r="C418" s="988"/>
      <c r="D418" s="988"/>
      <c r="E418" s="988"/>
      <c r="F418" s="988"/>
      <c r="G418" s="988"/>
      <c r="H418" s="988"/>
      <c r="I418" s="989"/>
      <c r="J418" s="481" t="str">
        <f>IF(基本情報入力シート!M455="","",基本情報入力シート!M455)</f>
        <v/>
      </c>
      <c r="K418" s="482" t="str">
        <f>IF(基本情報入力シート!R455="","",基本情報入力シート!R455)</f>
        <v/>
      </c>
      <c r="L418" s="482" t="str">
        <f>IF(基本情報入力シート!W455="","",基本情報入力シート!W455)</f>
        <v/>
      </c>
      <c r="M418" s="483" t="str">
        <f>IF(基本情報入力シート!X455="","",基本情報入力シート!X455)</f>
        <v/>
      </c>
      <c r="N418" s="484" t="str">
        <f>IF(基本情報入力シート!Y455="","",基本情報入力シート!Y455)</f>
        <v/>
      </c>
      <c r="O418" s="118"/>
      <c r="P418" s="119"/>
      <c r="Q418" s="120"/>
      <c r="R418" s="121"/>
      <c r="S418" s="112"/>
      <c r="T418" s="476" t="str">
        <f>IFERROR(S418*VLOOKUP(AE418,【参考】数式用3!$AD$3:$BA$14,MATCH(N418,【参考】数式用3!$AD$2:$BA$2,0)),"")</f>
        <v/>
      </c>
      <c r="U418" s="122"/>
      <c r="V418" s="113"/>
      <c r="W418" s="147"/>
      <c r="X418" s="990" t="str">
        <f>IFERROR(V418*VLOOKUP(AF418,【参考】数式用3!$AD$15:$BA$23,MATCH(N418,【参考】数式用3!$AD$2:$BA$2,0)),"")</f>
        <v/>
      </c>
      <c r="Y418" s="991"/>
      <c r="Z418" s="123"/>
      <c r="AA418" s="114"/>
      <c r="AB418" s="485" t="str">
        <f>IFERROR(AA418*VLOOKUP(AG418,【参考】数式用3!$AD$24:$BA$27,MATCH(N418,【参考】数式用3!$AD$2:$BA$2,0)),"")</f>
        <v/>
      </c>
      <c r="AC418" s="130"/>
      <c r="AD418" s="477" t="str">
        <f t="shared" si="27"/>
        <v/>
      </c>
      <c r="AE418" s="478" t="str">
        <f t="shared" si="28"/>
        <v/>
      </c>
      <c r="AF418" s="478" t="str">
        <f t="shared" si="29"/>
        <v/>
      </c>
      <c r="AG418" s="478" t="str">
        <f t="shared" si="30"/>
        <v/>
      </c>
    </row>
    <row r="419" spans="1:33" ht="24.95" customHeight="1">
      <c r="A419" s="480">
        <v>404</v>
      </c>
      <c r="B419" s="987" t="str">
        <f>IF(基本情報入力シート!C456="","",基本情報入力シート!C456)</f>
        <v/>
      </c>
      <c r="C419" s="988"/>
      <c r="D419" s="988"/>
      <c r="E419" s="988"/>
      <c r="F419" s="988"/>
      <c r="G419" s="988"/>
      <c r="H419" s="988"/>
      <c r="I419" s="989"/>
      <c r="J419" s="481" t="str">
        <f>IF(基本情報入力シート!M456="","",基本情報入力シート!M456)</f>
        <v/>
      </c>
      <c r="K419" s="482" t="str">
        <f>IF(基本情報入力シート!R456="","",基本情報入力シート!R456)</f>
        <v/>
      </c>
      <c r="L419" s="482" t="str">
        <f>IF(基本情報入力シート!W456="","",基本情報入力シート!W456)</f>
        <v/>
      </c>
      <c r="M419" s="483" t="str">
        <f>IF(基本情報入力シート!X456="","",基本情報入力シート!X456)</f>
        <v/>
      </c>
      <c r="N419" s="484" t="str">
        <f>IF(基本情報入力シート!Y456="","",基本情報入力シート!Y456)</f>
        <v/>
      </c>
      <c r="O419" s="118"/>
      <c r="P419" s="119"/>
      <c r="Q419" s="120"/>
      <c r="R419" s="121"/>
      <c r="S419" s="112"/>
      <c r="T419" s="476" t="str">
        <f>IFERROR(S419*VLOOKUP(AE419,【参考】数式用3!$AD$3:$BA$14,MATCH(N419,【参考】数式用3!$AD$2:$BA$2,0)),"")</f>
        <v/>
      </c>
      <c r="U419" s="122"/>
      <c r="V419" s="113"/>
      <c r="W419" s="147"/>
      <c r="X419" s="990" t="str">
        <f>IFERROR(V419*VLOOKUP(AF419,【参考】数式用3!$AD$15:$BA$23,MATCH(N419,【参考】数式用3!$AD$2:$BA$2,0)),"")</f>
        <v/>
      </c>
      <c r="Y419" s="991"/>
      <c r="Z419" s="123"/>
      <c r="AA419" s="114"/>
      <c r="AB419" s="485" t="str">
        <f>IFERROR(AA419*VLOOKUP(AG419,【参考】数式用3!$AD$24:$BA$27,MATCH(N419,【参考】数式用3!$AD$2:$BA$2,0)),"")</f>
        <v/>
      </c>
      <c r="AC419" s="130"/>
      <c r="AD419" s="477" t="str">
        <f t="shared" si="27"/>
        <v/>
      </c>
      <c r="AE419" s="478" t="str">
        <f t="shared" si="28"/>
        <v/>
      </c>
      <c r="AF419" s="478" t="str">
        <f t="shared" si="29"/>
        <v/>
      </c>
      <c r="AG419" s="478" t="str">
        <f t="shared" si="30"/>
        <v/>
      </c>
    </row>
    <row r="420" spans="1:33" ht="24.95" customHeight="1">
      <c r="A420" s="480">
        <v>405</v>
      </c>
      <c r="B420" s="987" t="str">
        <f>IF(基本情報入力シート!C457="","",基本情報入力シート!C457)</f>
        <v/>
      </c>
      <c r="C420" s="988"/>
      <c r="D420" s="988"/>
      <c r="E420" s="988"/>
      <c r="F420" s="988"/>
      <c r="G420" s="988"/>
      <c r="H420" s="988"/>
      <c r="I420" s="989"/>
      <c r="J420" s="481" t="str">
        <f>IF(基本情報入力シート!M457="","",基本情報入力シート!M457)</f>
        <v/>
      </c>
      <c r="K420" s="482" t="str">
        <f>IF(基本情報入力シート!R457="","",基本情報入力シート!R457)</f>
        <v/>
      </c>
      <c r="L420" s="482" t="str">
        <f>IF(基本情報入力シート!W457="","",基本情報入力シート!W457)</f>
        <v/>
      </c>
      <c r="M420" s="483" t="str">
        <f>IF(基本情報入力シート!X457="","",基本情報入力シート!X457)</f>
        <v/>
      </c>
      <c r="N420" s="484" t="str">
        <f>IF(基本情報入力シート!Y457="","",基本情報入力シート!Y457)</f>
        <v/>
      </c>
      <c r="O420" s="118"/>
      <c r="P420" s="119"/>
      <c r="Q420" s="120"/>
      <c r="R420" s="121"/>
      <c r="S420" s="112"/>
      <c r="T420" s="476" t="str">
        <f>IFERROR(S420*VLOOKUP(AE420,【参考】数式用3!$AD$3:$BA$14,MATCH(N420,【参考】数式用3!$AD$2:$BA$2,0)),"")</f>
        <v/>
      </c>
      <c r="U420" s="122"/>
      <c r="V420" s="113"/>
      <c r="W420" s="147"/>
      <c r="X420" s="990" t="str">
        <f>IFERROR(V420*VLOOKUP(AF420,【参考】数式用3!$AD$15:$BA$23,MATCH(N420,【参考】数式用3!$AD$2:$BA$2,0)),"")</f>
        <v/>
      </c>
      <c r="Y420" s="991"/>
      <c r="Z420" s="123"/>
      <c r="AA420" s="114"/>
      <c r="AB420" s="485" t="str">
        <f>IFERROR(AA420*VLOOKUP(AG420,【参考】数式用3!$AD$24:$BA$27,MATCH(N420,【参考】数式用3!$AD$2:$BA$2,0)),"")</f>
        <v/>
      </c>
      <c r="AC420" s="130"/>
      <c r="AD420" s="477" t="str">
        <f t="shared" si="27"/>
        <v/>
      </c>
      <c r="AE420" s="478" t="str">
        <f t="shared" si="28"/>
        <v/>
      </c>
      <c r="AF420" s="478" t="str">
        <f t="shared" si="29"/>
        <v/>
      </c>
      <c r="AG420" s="478" t="str">
        <f t="shared" si="30"/>
        <v/>
      </c>
    </row>
    <row r="421" spans="1:33" ht="24.95" customHeight="1">
      <c r="A421" s="480">
        <v>406</v>
      </c>
      <c r="B421" s="987" t="str">
        <f>IF(基本情報入力シート!C458="","",基本情報入力シート!C458)</f>
        <v/>
      </c>
      <c r="C421" s="988"/>
      <c r="D421" s="988"/>
      <c r="E421" s="988"/>
      <c r="F421" s="988"/>
      <c r="G421" s="988"/>
      <c r="H421" s="988"/>
      <c r="I421" s="989"/>
      <c r="J421" s="481" t="str">
        <f>IF(基本情報入力シート!M458="","",基本情報入力シート!M458)</f>
        <v/>
      </c>
      <c r="K421" s="482" t="str">
        <f>IF(基本情報入力シート!R458="","",基本情報入力シート!R458)</f>
        <v/>
      </c>
      <c r="L421" s="482" t="str">
        <f>IF(基本情報入力シート!W458="","",基本情報入力シート!W458)</f>
        <v/>
      </c>
      <c r="M421" s="483" t="str">
        <f>IF(基本情報入力シート!X458="","",基本情報入力シート!X458)</f>
        <v/>
      </c>
      <c r="N421" s="484" t="str">
        <f>IF(基本情報入力シート!Y458="","",基本情報入力シート!Y458)</f>
        <v/>
      </c>
      <c r="O421" s="118"/>
      <c r="P421" s="119"/>
      <c r="Q421" s="120"/>
      <c r="R421" s="121"/>
      <c r="S421" s="112"/>
      <c r="T421" s="476" t="str">
        <f>IFERROR(S421*VLOOKUP(AE421,【参考】数式用3!$AD$3:$BA$14,MATCH(N421,【参考】数式用3!$AD$2:$BA$2,0)),"")</f>
        <v/>
      </c>
      <c r="U421" s="122"/>
      <c r="V421" s="113"/>
      <c r="W421" s="147"/>
      <c r="X421" s="990" t="str">
        <f>IFERROR(V421*VLOOKUP(AF421,【参考】数式用3!$AD$15:$BA$23,MATCH(N421,【参考】数式用3!$AD$2:$BA$2,0)),"")</f>
        <v/>
      </c>
      <c r="Y421" s="991"/>
      <c r="Z421" s="123"/>
      <c r="AA421" s="114"/>
      <c r="AB421" s="485" t="str">
        <f>IFERROR(AA421*VLOOKUP(AG421,【参考】数式用3!$AD$24:$BA$27,MATCH(N421,【参考】数式用3!$AD$2:$BA$2,0)),"")</f>
        <v/>
      </c>
      <c r="AC421" s="130"/>
      <c r="AD421" s="477" t="str">
        <f t="shared" si="27"/>
        <v/>
      </c>
      <c r="AE421" s="478" t="str">
        <f t="shared" si="28"/>
        <v/>
      </c>
      <c r="AF421" s="478" t="str">
        <f t="shared" si="29"/>
        <v/>
      </c>
      <c r="AG421" s="478" t="str">
        <f t="shared" si="30"/>
        <v/>
      </c>
    </row>
    <row r="422" spans="1:33" ht="24.95" customHeight="1">
      <c r="A422" s="480">
        <v>407</v>
      </c>
      <c r="B422" s="987" t="str">
        <f>IF(基本情報入力シート!C459="","",基本情報入力シート!C459)</f>
        <v/>
      </c>
      <c r="C422" s="988"/>
      <c r="D422" s="988"/>
      <c r="E422" s="988"/>
      <c r="F422" s="988"/>
      <c r="G422" s="988"/>
      <c r="H422" s="988"/>
      <c r="I422" s="989"/>
      <c r="J422" s="481" t="str">
        <f>IF(基本情報入力シート!M459="","",基本情報入力シート!M459)</f>
        <v/>
      </c>
      <c r="K422" s="482" t="str">
        <f>IF(基本情報入力シート!R459="","",基本情報入力シート!R459)</f>
        <v/>
      </c>
      <c r="L422" s="482" t="str">
        <f>IF(基本情報入力シート!W459="","",基本情報入力シート!W459)</f>
        <v/>
      </c>
      <c r="M422" s="483" t="str">
        <f>IF(基本情報入力シート!X459="","",基本情報入力シート!X459)</f>
        <v/>
      </c>
      <c r="N422" s="484" t="str">
        <f>IF(基本情報入力シート!Y459="","",基本情報入力シート!Y459)</f>
        <v/>
      </c>
      <c r="O422" s="118"/>
      <c r="P422" s="119"/>
      <c r="Q422" s="120"/>
      <c r="R422" s="121"/>
      <c r="S422" s="112"/>
      <c r="T422" s="476" t="str">
        <f>IFERROR(S422*VLOOKUP(AE422,【参考】数式用3!$AD$3:$BA$14,MATCH(N422,【参考】数式用3!$AD$2:$BA$2,0)),"")</f>
        <v/>
      </c>
      <c r="U422" s="122"/>
      <c r="V422" s="113"/>
      <c r="W422" s="147"/>
      <c r="X422" s="990" t="str">
        <f>IFERROR(V422*VLOOKUP(AF422,【参考】数式用3!$AD$15:$BA$23,MATCH(N422,【参考】数式用3!$AD$2:$BA$2,0)),"")</f>
        <v/>
      </c>
      <c r="Y422" s="991"/>
      <c r="Z422" s="123"/>
      <c r="AA422" s="114"/>
      <c r="AB422" s="485" t="str">
        <f>IFERROR(AA422*VLOOKUP(AG422,【参考】数式用3!$AD$24:$BA$27,MATCH(N422,【参考】数式用3!$AD$2:$BA$2,0)),"")</f>
        <v/>
      </c>
      <c r="AC422" s="130"/>
      <c r="AD422" s="477" t="str">
        <f t="shared" si="27"/>
        <v/>
      </c>
      <c r="AE422" s="478" t="str">
        <f t="shared" si="28"/>
        <v/>
      </c>
      <c r="AF422" s="478" t="str">
        <f t="shared" si="29"/>
        <v/>
      </c>
      <c r="AG422" s="478" t="str">
        <f t="shared" si="30"/>
        <v/>
      </c>
    </row>
    <row r="423" spans="1:33" ht="24.95" customHeight="1">
      <c r="A423" s="480">
        <v>408</v>
      </c>
      <c r="B423" s="987" t="str">
        <f>IF(基本情報入力シート!C460="","",基本情報入力シート!C460)</f>
        <v/>
      </c>
      <c r="C423" s="988"/>
      <c r="D423" s="988"/>
      <c r="E423" s="988"/>
      <c r="F423" s="988"/>
      <c r="G423" s="988"/>
      <c r="H423" s="988"/>
      <c r="I423" s="989"/>
      <c r="J423" s="481" t="str">
        <f>IF(基本情報入力シート!M460="","",基本情報入力シート!M460)</f>
        <v/>
      </c>
      <c r="K423" s="482" t="str">
        <f>IF(基本情報入力シート!R460="","",基本情報入力シート!R460)</f>
        <v/>
      </c>
      <c r="L423" s="482" t="str">
        <f>IF(基本情報入力シート!W460="","",基本情報入力シート!W460)</f>
        <v/>
      </c>
      <c r="M423" s="483" t="str">
        <f>IF(基本情報入力シート!X460="","",基本情報入力シート!X460)</f>
        <v/>
      </c>
      <c r="N423" s="484" t="str">
        <f>IF(基本情報入力シート!Y460="","",基本情報入力シート!Y460)</f>
        <v/>
      </c>
      <c r="O423" s="118"/>
      <c r="P423" s="119"/>
      <c r="Q423" s="120"/>
      <c r="R423" s="121"/>
      <c r="S423" s="112"/>
      <c r="T423" s="476" t="str">
        <f>IFERROR(S423*VLOOKUP(AE423,【参考】数式用3!$AD$3:$BA$14,MATCH(N423,【参考】数式用3!$AD$2:$BA$2,0)),"")</f>
        <v/>
      </c>
      <c r="U423" s="122"/>
      <c r="V423" s="113"/>
      <c r="W423" s="147"/>
      <c r="X423" s="990" t="str">
        <f>IFERROR(V423*VLOOKUP(AF423,【参考】数式用3!$AD$15:$BA$23,MATCH(N423,【参考】数式用3!$AD$2:$BA$2,0)),"")</f>
        <v/>
      </c>
      <c r="Y423" s="991"/>
      <c r="Z423" s="123"/>
      <c r="AA423" s="114"/>
      <c r="AB423" s="485" t="str">
        <f>IFERROR(AA423*VLOOKUP(AG423,【参考】数式用3!$AD$24:$BA$27,MATCH(N423,【参考】数式用3!$AD$2:$BA$2,0)),"")</f>
        <v/>
      </c>
      <c r="AC423" s="130"/>
      <c r="AD423" s="477" t="str">
        <f t="shared" si="27"/>
        <v/>
      </c>
      <c r="AE423" s="478" t="str">
        <f t="shared" si="28"/>
        <v/>
      </c>
      <c r="AF423" s="478" t="str">
        <f t="shared" si="29"/>
        <v/>
      </c>
      <c r="AG423" s="478" t="str">
        <f t="shared" si="30"/>
        <v/>
      </c>
    </row>
    <row r="424" spans="1:33" ht="24.95" customHeight="1">
      <c r="A424" s="480">
        <v>409</v>
      </c>
      <c r="B424" s="987" t="str">
        <f>IF(基本情報入力シート!C461="","",基本情報入力シート!C461)</f>
        <v/>
      </c>
      <c r="C424" s="988"/>
      <c r="D424" s="988"/>
      <c r="E424" s="988"/>
      <c r="F424" s="988"/>
      <c r="G424" s="988"/>
      <c r="H424" s="988"/>
      <c r="I424" s="989"/>
      <c r="J424" s="481" t="str">
        <f>IF(基本情報入力シート!M461="","",基本情報入力シート!M461)</f>
        <v/>
      </c>
      <c r="K424" s="482" t="str">
        <f>IF(基本情報入力シート!R461="","",基本情報入力シート!R461)</f>
        <v/>
      </c>
      <c r="L424" s="482" t="str">
        <f>IF(基本情報入力シート!W461="","",基本情報入力シート!W461)</f>
        <v/>
      </c>
      <c r="M424" s="483" t="str">
        <f>IF(基本情報入力シート!X461="","",基本情報入力シート!X461)</f>
        <v/>
      </c>
      <c r="N424" s="484" t="str">
        <f>IF(基本情報入力シート!Y461="","",基本情報入力シート!Y461)</f>
        <v/>
      </c>
      <c r="O424" s="118"/>
      <c r="P424" s="119"/>
      <c r="Q424" s="120"/>
      <c r="R424" s="121"/>
      <c r="S424" s="112"/>
      <c r="T424" s="476" t="str">
        <f>IFERROR(S424*VLOOKUP(AE424,【参考】数式用3!$AD$3:$BA$14,MATCH(N424,【参考】数式用3!$AD$2:$BA$2,0)),"")</f>
        <v/>
      </c>
      <c r="U424" s="122"/>
      <c r="V424" s="113"/>
      <c r="W424" s="147"/>
      <c r="X424" s="990" t="str">
        <f>IFERROR(V424*VLOOKUP(AF424,【参考】数式用3!$AD$15:$BA$23,MATCH(N424,【参考】数式用3!$AD$2:$BA$2,0)),"")</f>
        <v/>
      </c>
      <c r="Y424" s="991"/>
      <c r="Z424" s="123"/>
      <c r="AA424" s="114"/>
      <c r="AB424" s="485" t="str">
        <f>IFERROR(AA424*VLOOKUP(AG424,【参考】数式用3!$AD$24:$BA$27,MATCH(N424,【参考】数式用3!$AD$2:$BA$2,0)),"")</f>
        <v/>
      </c>
      <c r="AC424" s="130"/>
      <c r="AD424" s="477" t="str">
        <f t="shared" si="27"/>
        <v/>
      </c>
      <c r="AE424" s="478" t="str">
        <f t="shared" si="28"/>
        <v/>
      </c>
      <c r="AF424" s="478" t="str">
        <f t="shared" si="29"/>
        <v/>
      </c>
      <c r="AG424" s="478" t="str">
        <f t="shared" si="30"/>
        <v/>
      </c>
    </row>
    <row r="425" spans="1:33" ht="24.95" customHeight="1">
      <c r="A425" s="480">
        <v>410</v>
      </c>
      <c r="B425" s="987" t="str">
        <f>IF(基本情報入力シート!C462="","",基本情報入力シート!C462)</f>
        <v/>
      </c>
      <c r="C425" s="988"/>
      <c r="D425" s="988"/>
      <c r="E425" s="988"/>
      <c r="F425" s="988"/>
      <c r="G425" s="988"/>
      <c r="H425" s="988"/>
      <c r="I425" s="989"/>
      <c r="J425" s="481" t="str">
        <f>IF(基本情報入力シート!M462="","",基本情報入力シート!M462)</f>
        <v/>
      </c>
      <c r="K425" s="482" t="str">
        <f>IF(基本情報入力シート!R462="","",基本情報入力シート!R462)</f>
        <v/>
      </c>
      <c r="L425" s="482" t="str">
        <f>IF(基本情報入力シート!W462="","",基本情報入力シート!W462)</f>
        <v/>
      </c>
      <c r="M425" s="483" t="str">
        <f>IF(基本情報入力シート!X462="","",基本情報入力シート!X462)</f>
        <v/>
      </c>
      <c r="N425" s="484" t="str">
        <f>IF(基本情報入力シート!Y462="","",基本情報入力シート!Y462)</f>
        <v/>
      </c>
      <c r="O425" s="118"/>
      <c r="P425" s="119"/>
      <c r="Q425" s="120"/>
      <c r="R425" s="121"/>
      <c r="S425" s="112"/>
      <c r="T425" s="476" t="str">
        <f>IFERROR(S425*VLOOKUP(AE425,【参考】数式用3!$AD$3:$BA$14,MATCH(N425,【参考】数式用3!$AD$2:$BA$2,0)),"")</f>
        <v/>
      </c>
      <c r="U425" s="122"/>
      <c r="V425" s="113"/>
      <c r="W425" s="147"/>
      <c r="X425" s="990" t="str">
        <f>IFERROR(V425*VLOOKUP(AF425,【参考】数式用3!$AD$15:$BA$23,MATCH(N425,【参考】数式用3!$AD$2:$BA$2,0)),"")</f>
        <v/>
      </c>
      <c r="Y425" s="991"/>
      <c r="Z425" s="123"/>
      <c r="AA425" s="114"/>
      <c r="AB425" s="485" t="str">
        <f>IFERROR(AA425*VLOOKUP(AG425,【参考】数式用3!$AD$24:$BA$27,MATCH(N425,【参考】数式用3!$AD$2:$BA$2,0)),"")</f>
        <v/>
      </c>
      <c r="AC425" s="130"/>
      <c r="AD425" s="477" t="str">
        <f t="shared" si="27"/>
        <v/>
      </c>
      <c r="AE425" s="478" t="str">
        <f t="shared" si="28"/>
        <v/>
      </c>
      <c r="AF425" s="478" t="str">
        <f t="shared" si="29"/>
        <v/>
      </c>
      <c r="AG425" s="478" t="str">
        <f t="shared" si="30"/>
        <v/>
      </c>
    </row>
    <row r="426" spans="1:33" ht="24.95" customHeight="1">
      <c r="A426" s="480">
        <v>411</v>
      </c>
      <c r="B426" s="987" t="str">
        <f>IF(基本情報入力シート!C463="","",基本情報入力シート!C463)</f>
        <v/>
      </c>
      <c r="C426" s="988"/>
      <c r="D426" s="988"/>
      <c r="E426" s="988"/>
      <c r="F426" s="988"/>
      <c r="G426" s="988"/>
      <c r="H426" s="988"/>
      <c r="I426" s="989"/>
      <c r="J426" s="481" t="str">
        <f>IF(基本情報入力シート!M463="","",基本情報入力シート!M463)</f>
        <v/>
      </c>
      <c r="K426" s="482" t="str">
        <f>IF(基本情報入力シート!R463="","",基本情報入力シート!R463)</f>
        <v/>
      </c>
      <c r="L426" s="482" t="str">
        <f>IF(基本情報入力シート!W463="","",基本情報入力シート!W463)</f>
        <v/>
      </c>
      <c r="M426" s="483" t="str">
        <f>IF(基本情報入力シート!X463="","",基本情報入力シート!X463)</f>
        <v/>
      </c>
      <c r="N426" s="484" t="str">
        <f>IF(基本情報入力シート!Y463="","",基本情報入力シート!Y463)</f>
        <v/>
      </c>
      <c r="O426" s="118"/>
      <c r="P426" s="119"/>
      <c r="Q426" s="120"/>
      <c r="R426" s="121"/>
      <c r="S426" s="112"/>
      <c r="T426" s="476" t="str">
        <f>IFERROR(S426*VLOOKUP(AE426,【参考】数式用3!$AD$3:$BA$14,MATCH(N426,【参考】数式用3!$AD$2:$BA$2,0)),"")</f>
        <v/>
      </c>
      <c r="U426" s="122"/>
      <c r="V426" s="113"/>
      <c r="W426" s="147"/>
      <c r="X426" s="990" t="str">
        <f>IFERROR(V426*VLOOKUP(AF426,【参考】数式用3!$AD$15:$BA$23,MATCH(N426,【参考】数式用3!$AD$2:$BA$2,0)),"")</f>
        <v/>
      </c>
      <c r="Y426" s="991"/>
      <c r="Z426" s="123"/>
      <c r="AA426" s="114"/>
      <c r="AB426" s="485" t="str">
        <f>IFERROR(AA426*VLOOKUP(AG426,【参考】数式用3!$AD$24:$BA$27,MATCH(N426,【参考】数式用3!$AD$2:$BA$2,0)),"")</f>
        <v/>
      </c>
      <c r="AC426" s="130"/>
      <c r="AD426" s="477" t="str">
        <f t="shared" si="27"/>
        <v/>
      </c>
      <c r="AE426" s="478" t="str">
        <f t="shared" si="28"/>
        <v/>
      </c>
      <c r="AF426" s="478" t="str">
        <f t="shared" si="29"/>
        <v/>
      </c>
      <c r="AG426" s="478" t="str">
        <f t="shared" si="30"/>
        <v/>
      </c>
    </row>
    <row r="427" spans="1:33" ht="24.95" customHeight="1">
      <c r="A427" s="480">
        <v>412</v>
      </c>
      <c r="B427" s="987" t="str">
        <f>IF(基本情報入力シート!C464="","",基本情報入力シート!C464)</f>
        <v/>
      </c>
      <c r="C427" s="988"/>
      <c r="D427" s="988"/>
      <c r="E427" s="988"/>
      <c r="F427" s="988"/>
      <c r="G427" s="988"/>
      <c r="H427" s="988"/>
      <c r="I427" s="989"/>
      <c r="J427" s="481" t="str">
        <f>IF(基本情報入力シート!M464="","",基本情報入力シート!M464)</f>
        <v/>
      </c>
      <c r="K427" s="482" t="str">
        <f>IF(基本情報入力シート!R464="","",基本情報入力シート!R464)</f>
        <v/>
      </c>
      <c r="L427" s="482" t="str">
        <f>IF(基本情報入力シート!W464="","",基本情報入力シート!W464)</f>
        <v/>
      </c>
      <c r="M427" s="483" t="str">
        <f>IF(基本情報入力シート!X464="","",基本情報入力シート!X464)</f>
        <v/>
      </c>
      <c r="N427" s="484" t="str">
        <f>IF(基本情報入力シート!Y464="","",基本情報入力シート!Y464)</f>
        <v/>
      </c>
      <c r="O427" s="118"/>
      <c r="P427" s="119"/>
      <c r="Q427" s="120"/>
      <c r="R427" s="121"/>
      <c r="S427" s="112"/>
      <c r="T427" s="476" t="str">
        <f>IFERROR(S427*VLOOKUP(AE427,【参考】数式用3!$AD$3:$BA$14,MATCH(N427,【参考】数式用3!$AD$2:$BA$2,0)),"")</f>
        <v/>
      </c>
      <c r="U427" s="122"/>
      <c r="V427" s="113"/>
      <c r="W427" s="147"/>
      <c r="X427" s="990" t="str">
        <f>IFERROR(V427*VLOOKUP(AF427,【参考】数式用3!$AD$15:$BA$23,MATCH(N427,【参考】数式用3!$AD$2:$BA$2,0)),"")</f>
        <v/>
      </c>
      <c r="Y427" s="991"/>
      <c r="Z427" s="123"/>
      <c r="AA427" s="114"/>
      <c r="AB427" s="485" t="str">
        <f>IFERROR(AA427*VLOOKUP(AG427,【参考】数式用3!$AD$24:$BA$27,MATCH(N427,【参考】数式用3!$AD$2:$BA$2,0)),"")</f>
        <v/>
      </c>
      <c r="AC427" s="130"/>
      <c r="AD427" s="477" t="str">
        <f t="shared" si="27"/>
        <v/>
      </c>
      <c r="AE427" s="478" t="str">
        <f t="shared" si="28"/>
        <v/>
      </c>
      <c r="AF427" s="478" t="str">
        <f t="shared" si="29"/>
        <v/>
      </c>
      <c r="AG427" s="478" t="str">
        <f t="shared" si="30"/>
        <v/>
      </c>
    </row>
    <row r="428" spans="1:33" ht="24.95" customHeight="1">
      <c r="A428" s="480">
        <v>413</v>
      </c>
      <c r="B428" s="987" t="str">
        <f>IF(基本情報入力シート!C465="","",基本情報入力シート!C465)</f>
        <v/>
      </c>
      <c r="C428" s="988"/>
      <c r="D428" s="988"/>
      <c r="E428" s="988"/>
      <c r="F428" s="988"/>
      <c r="G428" s="988"/>
      <c r="H428" s="988"/>
      <c r="I428" s="989"/>
      <c r="J428" s="481" t="str">
        <f>IF(基本情報入力シート!M465="","",基本情報入力シート!M465)</f>
        <v/>
      </c>
      <c r="K428" s="482" t="str">
        <f>IF(基本情報入力シート!R465="","",基本情報入力シート!R465)</f>
        <v/>
      </c>
      <c r="L428" s="482" t="str">
        <f>IF(基本情報入力シート!W465="","",基本情報入力シート!W465)</f>
        <v/>
      </c>
      <c r="M428" s="483" t="str">
        <f>IF(基本情報入力シート!X465="","",基本情報入力シート!X465)</f>
        <v/>
      </c>
      <c r="N428" s="484" t="str">
        <f>IF(基本情報入力シート!Y465="","",基本情報入力シート!Y465)</f>
        <v/>
      </c>
      <c r="O428" s="118"/>
      <c r="P428" s="119"/>
      <c r="Q428" s="120"/>
      <c r="R428" s="121"/>
      <c r="S428" s="112"/>
      <c r="T428" s="476" t="str">
        <f>IFERROR(S428*VLOOKUP(AE428,【参考】数式用3!$AD$3:$BA$14,MATCH(N428,【参考】数式用3!$AD$2:$BA$2,0)),"")</f>
        <v/>
      </c>
      <c r="U428" s="122"/>
      <c r="V428" s="113"/>
      <c r="W428" s="147"/>
      <c r="X428" s="990" t="str">
        <f>IFERROR(V428*VLOOKUP(AF428,【参考】数式用3!$AD$15:$BA$23,MATCH(N428,【参考】数式用3!$AD$2:$BA$2,0)),"")</f>
        <v/>
      </c>
      <c r="Y428" s="991"/>
      <c r="Z428" s="123"/>
      <c r="AA428" s="114"/>
      <c r="AB428" s="485" t="str">
        <f>IFERROR(AA428*VLOOKUP(AG428,【参考】数式用3!$AD$24:$BA$27,MATCH(N428,【参考】数式用3!$AD$2:$BA$2,0)),"")</f>
        <v/>
      </c>
      <c r="AC428" s="130"/>
      <c r="AD428" s="477" t="str">
        <f t="shared" si="27"/>
        <v/>
      </c>
      <c r="AE428" s="478" t="str">
        <f t="shared" si="28"/>
        <v/>
      </c>
      <c r="AF428" s="478" t="str">
        <f t="shared" si="29"/>
        <v/>
      </c>
      <c r="AG428" s="478" t="str">
        <f t="shared" si="30"/>
        <v/>
      </c>
    </row>
    <row r="429" spans="1:33" ht="24.95" customHeight="1">
      <c r="A429" s="480">
        <v>414</v>
      </c>
      <c r="B429" s="987" t="str">
        <f>IF(基本情報入力シート!C466="","",基本情報入力シート!C466)</f>
        <v/>
      </c>
      <c r="C429" s="988"/>
      <c r="D429" s="988"/>
      <c r="E429" s="988"/>
      <c r="F429" s="988"/>
      <c r="G429" s="988"/>
      <c r="H429" s="988"/>
      <c r="I429" s="989"/>
      <c r="J429" s="481" t="str">
        <f>IF(基本情報入力シート!M466="","",基本情報入力シート!M466)</f>
        <v/>
      </c>
      <c r="K429" s="482" t="str">
        <f>IF(基本情報入力シート!R466="","",基本情報入力シート!R466)</f>
        <v/>
      </c>
      <c r="L429" s="482" t="str">
        <f>IF(基本情報入力シート!W466="","",基本情報入力シート!W466)</f>
        <v/>
      </c>
      <c r="M429" s="483" t="str">
        <f>IF(基本情報入力シート!X466="","",基本情報入力シート!X466)</f>
        <v/>
      </c>
      <c r="N429" s="484" t="str">
        <f>IF(基本情報入力シート!Y466="","",基本情報入力シート!Y466)</f>
        <v/>
      </c>
      <c r="O429" s="118"/>
      <c r="P429" s="119"/>
      <c r="Q429" s="120"/>
      <c r="R429" s="121"/>
      <c r="S429" s="112"/>
      <c r="T429" s="476" t="str">
        <f>IFERROR(S429*VLOOKUP(AE429,【参考】数式用3!$AD$3:$BA$14,MATCH(N429,【参考】数式用3!$AD$2:$BA$2,0)),"")</f>
        <v/>
      </c>
      <c r="U429" s="122"/>
      <c r="V429" s="113"/>
      <c r="W429" s="147"/>
      <c r="X429" s="990" t="str">
        <f>IFERROR(V429*VLOOKUP(AF429,【参考】数式用3!$AD$15:$BA$23,MATCH(N429,【参考】数式用3!$AD$2:$BA$2,0)),"")</f>
        <v/>
      </c>
      <c r="Y429" s="991"/>
      <c r="Z429" s="123"/>
      <c r="AA429" s="114"/>
      <c r="AB429" s="485" t="str">
        <f>IFERROR(AA429*VLOOKUP(AG429,【参考】数式用3!$AD$24:$BA$27,MATCH(N429,【参考】数式用3!$AD$2:$BA$2,0)),"")</f>
        <v/>
      </c>
      <c r="AC429" s="130"/>
      <c r="AD429" s="477" t="str">
        <f t="shared" si="27"/>
        <v/>
      </c>
      <c r="AE429" s="478" t="str">
        <f t="shared" si="28"/>
        <v/>
      </c>
      <c r="AF429" s="478" t="str">
        <f t="shared" si="29"/>
        <v/>
      </c>
      <c r="AG429" s="478" t="str">
        <f t="shared" si="30"/>
        <v/>
      </c>
    </row>
    <row r="430" spans="1:33" ht="24.95" customHeight="1">
      <c r="A430" s="480">
        <v>415</v>
      </c>
      <c r="B430" s="987" t="str">
        <f>IF(基本情報入力シート!C467="","",基本情報入力シート!C467)</f>
        <v/>
      </c>
      <c r="C430" s="988"/>
      <c r="D430" s="988"/>
      <c r="E430" s="988"/>
      <c r="F430" s="988"/>
      <c r="G430" s="988"/>
      <c r="H430" s="988"/>
      <c r="I430" s="989"/>
      <c r="J430" s="481" t="str">
        <f>IF(基本情報入力シート!M467="","",基本情報入力シート!M467)</f>
        <v/>
      </c>
      <c r="K430" s="482" t="str">
        <f>IF(基本情報入力シート!R467="","",基本情報入力シート!R467)</f>
        <v/>
      </c>
      <c r="L430" s="482" t="str">
        <f>IF(基本情報入力シート!W467="","",基本情報入力シート!W467)</f>
        <v/>
      </c>
      <c r="M430" s="483" t="str">
        <f>IF(基本情報入力シート!X467="","",基本情報入力シート!X467)</f>
        <v/>
      </c>
      <c r="N430" s="484" t="str">
        <f>IF(基本情報入力シート!Y467="","",基本情報入力シート!Y467)</f>
        <v/>
      </c>
      <c r="O430" s="118"/>
      <c r="P430" s="119"/>
      <c r="Q430" s="120"/>
      <c r="R430" s="121"/>
      <c r="S430" s="112"/>
      <c r="T430" s="476" t="str">
        <f>IFERROR(S430*VLOOKUP(AE430,【参考】数式用3!$AD$3:$BA$14,MATCH(N430,【参考】数式用3!$AD$2:$BA$2,0)),"")</f>
        <v/>
      </c>
      <c r="U430" s="122"/>
      <c r="V430" s="113"/>
      <c r="W430" s="147"/>
      <c r="X430" s="990" t="str">
        <f>IFERROR(V430*VLOOKUP(AF430,【参考】数式用3!$AD$15:$BA$23,MATCH(N430,【参考】数式用3!$AD$2:$BA$2,0)),"")</f>
        <v/>
      </c>
      <c r="Y430" s="991"/>
      <c r="Z430" s="123"/>
      <c r="AA430" s="114"/>
      <c r="AB430" s="485" t="str">
        <f>IFERROR(AA430*VLOOKUP(AG430,【参考】数式用3!$AD$24:$BA$27,MATCH(N430,【参考】数式用3!$AD$2:$BA$2,0)),"")</f>
        <v/>
      </c>
      <c r="AC430" s="130"/>
      <c r="AD430" s="477" t="str">
        <f t="shared" si="27"/>
        <v/>
      </c>
      <c r="AE430" s="478" t="str">
        <f t="shared" si="28"/>
        <v/>
      </c>
      <c r="AF430" s="478" t="str">
        <f t="shared" si="29"/>
        <v/>
      </c>
      <c r="AG430" s="478" t="str">
        <f t="shared" si="30"/>
        <v/>
      </c>
    </row>
    <row r="431" spans="1:33" ht="24.95" customHeight="1">
      <c r="A431" s="480">
        <v>416</v>
      </c>
      <c r="B431" s="987" t="str">
        <f>IF(基本情報入力シート!C468="","",基本情報入力シート!C468)</f>
        <v/>
      </c>
      <c r="C431" s="988"/>
      <c r="D431" s="988"/>
      <c r="E431" s="988"/>
      <c r="F431" s="988"/>
      <c r="G431" s="988"/>
      <c r="H431" s="988"/>
      <c r="I431" s="989"/>
      <c r="J431" s="481" t="str">
        <f>IF(基本情報入力シート!M468="","",基本情報入力シート!M468)</f>
        <v/>
      </c>
      <c r="K431" s="482" t="str">
        <f>IF(基本情報入力シート!R468="","",基本情報入力シート!R468)</f>
        <v/>
      </c>
      <c r="L431" s="482" t="str">
        <f>IF(基本情報入力シート!W468="","",基本情報入力シート!W468)</f>
        <v/>
      </c>
      <c r="M431" s="483" t="str">
        <f>IF(基本情報入力シート!X468="","",基本情報入力シート!X468)</f>
        <v/>
      </c>
      <c r="N431" s="484" t="str">
        <f>IF(基本情報入力シート!Y468="","",基本情報入力シート!Y468)</f>
        <v/>
      </c>
      <c r="O431" s="118"/>
      <c r="P431" s="119"/>
      <c r="Q431" s="120"/>
      <c r="R431" s="121"/>
      <c r="S431" s="112"/>
      <c r="T431" s="476" t="str">
        <f>IFERROR(S431*VLOOKUP(AE431,【参考】数式用3!$AD$3:$BA$14,MATCH(N431,【参考】数式用3!$AD$2:$BA$2,0)),"")</f>
        <v/>
      </c>
      <c r="U431" s="122"/>
      <c r="V431" s="113"/>
      <c r="W431" s="147"/>
      <c r="X431" s="990" t="str">
        <f>IFERROR(V431*VLOOKUP(AF431,【参考】数式用3!$AD$15:$BA$23,MATCH(N431,【参考】数式用3!$AD$2:$BA$2,0)),"")</f>
        <v/>
      </c>
      <c r="Y431" s="991"/>
      <c r="Z431" s="123"/>
      <c r="AA431" s="114"/>
      <c r="AB431" s="485" t="str">
        <f>IFERROR(AA431*VLOOKUP(AG431,【参考】数式用3!$AD$24:$BA$27,MATCH(N431,【参考】数式用3!$AD$2:$BA$2,0)),"")</f>
        <v/>
      </c>
      <c r="AC431" s="130"/>
      <c r="AD431" s="477" t="str">
        <f t="shared" si="27"/>
        <v/>
      </c>
      <c r="AE431" s="478" t="str">
        <f t="shared" si="28"/>
        <v/>
      </c>
      <c r="AF431" s="478" t="str">
        <f t="shared" si="29"/>
        <v/>
      </c>
      <c r="AG431" s="478" t="str">
        <f t="shared" si="30"/>
        <v/>
      </c>
    </row>
    <row r="432" spans="1:33" ht="24.95" customHeight="1">
      <c r="A432" s="480">
        <v>417</v>
      </c>
      <c r="B432" s="987" t="str">
        <f>IF(基本情報入力シート!C469="","",基本情報入力シート!C469)</f>
        <v/>
      </c>
      <c r="C432" s="988"/>
      <c r="D432" s="988"/>
      <c r="E432" s="988"/>
      <c r="F432" s="988"/>
      <c r="G432" s="988"/>
      <c r="H432" s="988"/>
      <c r="I432" s="989"/>
      <c r="J432" s="481" t="str">
        <f>IF(基本情報入力シート!M469="","",基本情報入力シート!M469)</f>
        <v/>
      </c>
      <c r="K432" s="482" t="str">
        <f>IF(基本情報入力シート!R469="","",基本情報入力シート!R469)</f>
        <v/>
      </c>
      <c r="L432" s="482" t="str">
        <f>IF(基本情報入力シート!W469="","",基本情報入力シート!W469)</f>
        <v/>
      </c>
      <c r="M432" s="483" t="str">
        <f>IF(基本情報入力シート!X469="","",基本情報入力シート!X469)</f>
        <v/>
      </c>
      <c r="N432" s="484" t="str">
        <f>IF(基本情報入力シート!Y469="","",基本情報入力シート!Y469)</f>
        <v/>
      </c>
      <c r="O432" s="118"/>
      <c r="P432" s="119"/>
      <c r="Q432" s="120"/>
      <c r="R432" s="121"/>
      <c r="S432" s="112"/>
      <c r="T432" s="476" t="str">
        <f>IFERROR(S432*VLOOKUP(AE432,【参考】数式用3!$AD$3:$BA$14,MATCH(N432,【参考】数式用3!$AD$2:$BA$2,0)),"")</f>
        <v/>
      </c>
      <c r="U432" s="122"/>
      <c r="V432" s="113"/>
      <c r="W432" s="147"/>
      <c r="X432" s="990" t="str">
        <f>IFERROR(V432*VLOOKUP(AF432,【参考】数式用3!$AD$15:$BA$23,MATCH(N432,【参考】数式用3!$AD$2:$BA$2,0)),"")</f>
        <v/>
      </c>
      <c r="Y432" s="991"/>
      <c r="Z432" s="123"/>
      <c r="AA432" s="114"/>
      <c r="AB432" s="485" t="str">
        <f>IFERROR(AA432*VLOOKUP(AG432,【参考】数式用3!$AD$24:$BA$27,MATCH(N432,【参考】数式用3!$AD$2:$BA$2,0)),"")</f>
        <v/>
      </c>
      <c r="AC432" s="130"/>
      <c r="AD432" s="477" t="str">
        <f t="shared" si="27"/>
        <v/>
      </c>
      <c r="AE432" s="478" t="str">
        <f t="shared" si="28"/>
        <v/>
      </c>
      <c r="AF432" s="478" t="str">
        <f t="shared" si="29"/>
        <v/>
      </c>
      <c r="AG432" s="478" t="str">
        <f t="shared" si="30"/>
        <v/>
      </c>
    </row>
    <row r="433" spans="1:33" ht="24.95" customHeight="1">
      <c r="A433" s="480">
        <v>418</v>
      </c>
      <c r="B433" s="987" t="str">
        <f>IF(基本情報入力シート!C470="","",基本情報入力シート!C470)</f>
        <v/>
      </c>
      <c r="C433" s="988"/>
      <c r="D433" s="988"/>
      <c r="E433" s="988"/>
      <c r="F433" s="988"/>
      <c r="G433" s="988"/>
      <c r="H433" s="988"/>
      <c r="I433" s="989"/>
      <c r="J433" s="481" t="str">
        <f>IF(基本情報入力シート!M470="","",基本情報入力シート!M470)</f>
        <v/>
      </c>
      <c r="K433" s="482" t="str">
        <f>IF(基本情報入力シート!R470="","",基本情報入力シート!R470)</f>
        <v/>
      </c>
      <c r="L433" s="482" t="str">
        <f>IF(基本情報入力シート!W470="","",基本情報入力シート!W470)</f>
        <v/>
      </c>
      <c r="M433" s="483" t="str">
        <f>IF(基本情報入力シート!X470="","",基本情報入力シート!X470)</f>
        <v/>
      </c>
      <c r="N433" s="484" t="str">
        <f>IF(基本情報入力シート!Y470="","",基本情報入力シート!Y470)</f>
        <v/>
      </c>
      <c r="O433" s="118"/>
      <c r="P433" s="119"/>
      <c r="Q433" s="120"/>
      <c r="R433" s="121"/>
      <c r="S433" s="112"/>
      <c r="T433" s="476" t="str">
        <f>IFERROR(S433*VLOOKUP(AE433,【参考】数式用3!$AD$3:$BA$14,MATCH(N433,【参考】数式用3!$AD$2:$BA$2,0)),"")</f>
        <v/>
      </c>
      <c r="U433" s="122"/>
      <c r="V433" s="113"/>
      <c r="W433" s="147"/>
      <c r="X433" s="990" t="str">
        <f>IFERROR(V433*VLOOKUP(AF433,【参考】数式用3!$AD$15:$BA$23,MATCH(N433,【参考】数式用3!$AD$2:$BA$2,0)),"")</f>
        <v/>
      </c>
      <c r="Y433" s="991"/>
      <c r="Z433" s="123"/>
      <c r="AA433" s="114"/>
      <c r="AB433" s="485" t="str">
        <f>IFERROR(AA433*VLOOKUP(AG433,【参考】数式用3!$AD$24:$BA$27,MATCH(N433,【参考】数式用3!$AD$2:$BA$2,0)),"")</f>
        <v/>
      </c>
      <c r="AC433" s="130"/>
      <c r="AD433" s="477" t="str">
        <f t="shared" si="27"/>
        <v/>
      </c>
      <c r="AE433" s="478" t="str">
        <f t="shared" si="28"/>
        <v/>
      </c>
      <c r="AF433" s="478" t="str">
        <f t="shared" si="29"/>
        <v/>
      </c>
      <c r="AG433" s="478" t="str">
        <f t="shared" si="30"/>
        <v/>
      </c>
    </row>
    <row r="434" spans="1:33" ht="24.95" customHeight="1">
      <c r="A434" s="480">
        <v>419</v>
      </c>
      <c r="B434" s="987" t="str">
        <f>IF(基本情報入力シート!C471="","",基本情報入力シート!C471)</f>
        <v/>
      </c>
      <c r="C434" s="988"/>
      <c r="D434" s="988"/>
      <c r="E434" s="988"/>
      <c r="F434" s="988"/>
      <c r="G434" s="988"/>
      <c r="H434" s="988"/>
      <c r="I434" s="989"/>
      <c r="J434" s="481" t="str">
        <f>IF(基本情報入力シート!M471="","",基本情報入力シート!M471)</f>
        <v/>
      </c>
      <c r="K434" s="482" t="str">
        <f>IF(基本情報入力シート!R471="","",基本情報入力シート!R471)</f>
        <v/>
      </c>
      <c r="L434" s="482" t="str">
        <f>IF(基本情報入力シート!W471="","",基本情報入力シート!W471)</f>
        <v/>
      </c>
      <c r="M434" s="483" t="str">
        <f>IF(基本情報入力シート!X471="","",基本情報入力シート!X471)</f>
        <v/>
      </c>
      <c r="N434" s="484" t="str">
        <f>IF(基本情報入力シート!Y471="","",基本情報入力シート!Y471)</f>
        <v/>
      </c>
      <c r="O434" s="118"/>
      <c r="P434" s="119"/>
      <c r="Q434" s="120"/>
      <c r="R434" s="121"/>
      <c r="S434" s="112"/>
      <c r="T434" s="476" t="str">
        <f>IFERROR(S434*VLOOKUP(AE434,【参考】数式用3!$AD$3:$BA$14,MATCH(N434,【参考】数式用3!$AD$2:$BA$2,0)),"")</f>
        <v/>
      </c>
      <c r="U434" s="122"/>
      <c r="V434" s="113"/>
      <c r="W434" s="147"/>
      <c r="X434" s="990" t="str">
        <f>IFERROR(V434*VLOOKUP(AF434,【参考】数式用3!$AD$15:$BA$23,MATCH(N434,【参考】数式用3!$AD$2:$BA$2,0)),"")</f>
        <v/>
      </c>
      <c r="Y434" s="991"/>
      <c r="Z434" s="123"/>
      <c r="AA434" s="114"/>
      <c r="AB434" s="485" t="str">
        <f>IFERROR(AA434*VLOOKUP(AG434,【参考】数式用3!$AD$24:$BA$27,MATCH(N434,【参考】数式用3!$AD$2:$BA$2,0)),"")</f>
        <v/>
      </c>
      <c r="AC434" s="130"/>
      <c r="AD434" s="477" t="str">
        <f t="shared" si="27"/>
        <v/>
      </c>
      <c r="AE434" s="478" t="str">
        <f t="shared" si="28"/>
        <v/>
      </c>
      <c r="AF434" s="478" t="str">
        <f t="shared" si="29"/>
        <v/>
      </c>
      <c r="AG434" s="478" t="str">
        <f t="shared" si="30"/>
        <v/>
      </c>
    </row>
    <row r="435" spans="1:33" ht="24.95" customHeight="1">
      <c r="A435" s="480">
        <v>420</v>
      </c>
      <c r="B435" s="987" t="str">
        <f>IF(基本情報入力シート!C472="","",基本情報入力シート!C472)</f>
        <v/>
      </c>
      <c r="C435" s="988"/>
      <c r="D435" s="988"/>
      <c r="E435" s="988"/>
      <c r="F435" s="988"/>
      <c r="G435" s="988"/>
      <c r="H435" s="988"/>
      <c r="I435" s="989"/>
      <c r="J435" s="481" t="str">
        <f>IF(基本情報入力シート!M472="","",基本情報入力シート!M472)</f>
        <v/>
      </c>
      <c r="K435" s="482" t="str">
        <f>IF(基本情報入力シート!R472="","",基本情報入力シート!R472)</f>
        <v/>
      </c>
      <c r="L435" s="482" t="str">
        <f>IF(基本情報入力シート!W472="","",基本情報入力シート!W472)</f>
        <v/>
      </c>
      <c r="M435" s="483" t="str">
        <f>IF(基本情報入力シート!X472="","",基本情報入力シート!X472)</f>
        <v/>
      </c>
      <c r="N435" s="484" t="str">
        <f>IF(基本情報入力シート!Y472="","",基本情報入力シート!Y472)</f>
        <v/>
      </c>
      <c r="O435" s="118"/>
      <c r="P435" s="119"/>
      <c r="Q435" s="120"/>
      <c r="R435" s="121"/>
      <c r="S435" s="112"/>
      <c r="T435" s="476" t="str">
        <f>IFERROR(S435*VLOOKUP(AE435,【参考】数式用3!$AD$3:$BA$14,MATCH(N435,【参考】数式用3!$AD$2:$BA$2,0)),"")</f>
        <v/>
      </c>
      <c r="U435" s="122"/>
      <c r="V435" s="113"/>
      <c r="W435" s="147"/>
      <c r="X435" s="990" t="str">
        <f>IFERROR(V435*VLOOKUP(AF435,【参考】数式用3!$AD$15:$BA$23,MATCH(N435,【参考】数式用3!$AD$2:$BA$2,0)),"")</f>
        <v/>
      </c>
      <c r="Y435" s="991"/>
      <c r="Z435" s="123"/>
      <c r="AA435" s="114"/>
      <c r="AB435" s="485" t="str">
        <f>IFERROR(AA435*VLOOKUP(AG435,【参考】数式用3!$AD$24:$BA$27,MATCH(N435,【参考】数式用3!$AD$2:$BA$2,0)),"")</f>
        <v/>
      </c>
      <c r="AC435" s="130"/>
      <c r="AD435" s="477" t="str">
        <f t="shared" si="27"/>
        <v/>
      </c>
      <c r="AE435" s="478" t="str">
        <f t="shared" si="28"/>
        <v/>
      </c>
      <c r="AF435" s="478" t="str">
        <f t="shared" si="29"/>
        <v/>
      </c>
      <c r="AG435" s="478" t="str">
        <f t="shared" si="30"/>
        <v/>
      </c>
    </row>
    <row r="436" spans="1:33" ht="24.95" customHeight="1">
      <c r="A436" s="480">
        <v>421</v>
      </c>
      <c r="B436" s="987" t="str">
        <f>IF(基本情報入力シート!C473="","",基本情報入力シート!C473)</f>
        <v/>
      </c>
      <c r="C436" s="988"/>
      <c r="D436" s="988"/>
      <c r="E436" s="988"/>
      <c r="F436" s="988"/>
      <c r="G436" s="988"/>
      <c r="H436" s="988"/>
      <c r="I436" s="989"/>
      <c r="J436" s="481" t="str">
        <f>IF(基本情報入力シート!M473="","",基本情報入力シート!M473)</f>
        <v/>
      </c>
      <c r="K436" s="482" t="str">
        <f>IF(基本情報入力シート!R473="","",基本情報入力シート!R473)</f>
        <v/>
      </c>
      <c r="L436" s="482" t="str">
        <f>IF(基本情報入力シート!W473="","",基本情報入力シート!W473)</f>
        <v/>
      </c>
      <c r="M436" s="483" t="str">
        <f>IF(基本情報入力シート!X473="","",基本情報入力シート!X473)</f>
        <v/>
      </c>
      <c r="N436" s="484" t="str">
        <f>IF(基本情報入力シート!Y473="","",基本情報入力シート!Y473)</f>
        <v/>
      </c>
      <c r="O436" s="118"/>
      <c r="P436" s="119"/>
      <c r="Q436" s="120"/>
      <c r="R436" s="121"/>
      <c r="S436" s="112"/>
      <c r="T436" s="476" t="str">
        <f>IFERROR(S436*VLOOKUP(AE436,【参考】数式用3!$AD$3:$BA$14,MATCH(N436,【参考】数式用3!$AD$2:$BA$2,0)),"")</f>
        <v/>
      </c>
      <c r="U436" s="122"/>
      <c r="V436" s="113"/>
      <c r="W436" s="147"/>
      <c r="X436" s="990" t="str">
        <f>IFERROR(V436*VLOOKUP(AF436,【参考】数式用3!$AD$15:$BA$23,MATCH(N436,【参考】数式用3!$AD$2:$BA$2,0)),"")</f>
        <v/>
      </c>
      <c r="Y436" s="991"/>
      <c r="Z436" s="123"/>
      <c r="AA436" s="114"/>
      <c r="AB436" s="485" t="str">
        <f>IFERROR(AA436*VLOOKUP(AG436,【参考】数式用3!$AD$24:$BA$27,MATCH(N436,【参考】数式用3!$AD$2:$BA$2,0)),"")</f>
        <v/>
      </c>
      <c r="AC436" s="130"/>
      <c r="AD436" s="477" t="str">
        <f t="shared" si="27"/>
        <v/>
      </c>
      <c r="AE436" s="478" t="str">
        <f t="shared" si="28"/>
        <v/>
      </c>
      <c r="AF436" s="478" t="str">
        <f t="shared" si="29"/>
        <v/>
      </c>
      <c r="AG436" s="478" t="str">
        <f t="shared" si="30"/>
        <v/>
      </c>
    </row>
    <row r="437" spans="1:33" ht="24.95" customHeight="1">
      <c r="A437" s="480">
        <v>422</v>
      </c>
      <c r="B437" s="987" t="str">
        <f>IF(基本情報入力シート!C474="","",基本情報入力シート!C474)</f>
        <v/>
      </c>
      <c r="C437" s="988"/>
      <c r="D437" s="988"/>
      <c r="E437" s="988"/>
      <c r="F437" s="988"/>
      <c r="G437" s="988"/>
      <c r="H437" s="988"/>
      <c r="I437" s="989"/>
      <c r="J437" s="481" t="str">
        <f>IF(基本情報入力シート!M474="","",基本情報入力シート!M474)</f>
        <v/>
      </c>
      <c r="K437" s="482" t="str">
        <f>IF(基本情報入力シート!R474="","",基本情報入力シート!R474)</f>
        <v/>
      </c>
      <c r="L437" s="482" t="str">
        <f>IF(基本情報入力シート!W474="","",基本情報入力シート!W474)</f>
        <v/>
      </c>
      <c r="M437" s="483" t="str">
        <f>IF(基本情報入力シート!X474="","",基本情報入力シート!X474)</f>
        <v/>
      </c>
      <c r="N437" s="484" t="str">
        <f>IF(基本情報入力シート!Y474="","",基本情報入力シート!Y474)</f>
        <v/>
      </c>
      <c r="O437" s="118"/>
      <c r="P437" s="119"/>
      <c r="Q437" s="120"/>
      <c r="R437" s="121"/>
      <c r="S437" s="112"/>
      <c r="T437" s="476" t="str">
        <f>IFERROR(S437*VLOOKUP(AE437,【参考】数式用3!$AD$3:$BA$14,MATCH(N437,【参考】数式用3!$AD$2:$BA$2,0)),"")</f>
        <v/>
      </c>
      <c r="U437" s="122"/>
      <c r="V437" s="113"/>
      <c r="W437" s="147"/>
      <c r="X437" s="990" t="str">
        <f>IFERROR(V437*VLOOKUP(AF437,【参考】数式用3!$AD$15:$BA$23,MATCH(N437,【参考】数式用3!$AD$2:$BA$2,0)),"")</f>
        <v/>
      </c>
      <c r="Y437" s="991"/>
      <c r="Z437" s="123"/>
      <c r="AA437" s="114"/>
      <c r="AB437" s="485" t="str">
        <f>IFERROR(AA437*VLOOKUP(AG437,【参考】数式用3!$AD$24:$BA$27,MATCH(N437,【参考】数式用3!$AD$2:$BA$2,0)),"")</f>
        <v/>
      </c>
      <c r="AC437" s="130"/>
      <c r="AD437" s="477" t="str">
        <f t="shared" si="27"/>
        <v/>
      </c>
      <c r="AE437" s="478" t="str">
        <f t="shared" si="28"/>
        <v/>
      </c>
      <c r="AF437" s="478" t="str">
        <f t="shared" si="29"/>
        <v/>
      </c>
      <c r="AG437" s="478" t="str">
        <f t="shared" si="30"/>
        <v/>
      </c>
    </row>
    <row r="438" spans="1:33" ht="24.95" customHeight="1">
      <c r="A438" s="480">
        <v>423</v>
      </c>
      <c r="B438" s="987" t="str">
        <f>IF(基本情報入力シート!C475="","",基本情報入力シート!C475)</f>
        <v/>
      </c>
      <c r="C438" s="988"/>
      <c r="D438" s="988"/>
      <c r="E438" s="988"/>
      <c r="F438" s="988"/>
      <c r="G438" s="988"/>
      <c r="H438" s="988"/>
      <c r="I438" s="989"/>
      <c r="J438" s="481" t="str">
        <f>IF(基本情報入力シート!M475="","",基本情報入力シート!M475)</f>
        <v/>
      </c>
      <c r="K438" s="482" t="str">
        <f>IF(基本情報入力シート!R475="","",基本情報入力シート!R475)</f>
        <v/>
      </c>
      <c r="L438" s="482" t="str">
        <f>IF(基本情報入力シート!W475="","",基本情報入力シート!W475)</f>
        <v/>
      </c>
      <c r="M438" s="483" t="str">
        <f>IF(基本情報入力シート!X475="","",基本情報入力シート!X475)</f>
        <v/>
      </c>
      <c r="N438" s="484" t="str">
        <f>IF(基本情報入力シート!Y475="","",基本情報入力シート!Y475)</f>
        <v/>
      </c>
      <c r="O438" s="118"/>
      <c r="P438" s="119"/>
      <c r="Q438" s="120"/>
      <c r="R438" s="121"/>
      <c r="S438" s="112"/>
      <c r="T438" s="476" t="str">
        <f>IFERROR(S438*VLOOKUP(AE438,【参考】数式用3!$AD$3:$BA$14,MATCH(N438,【参考】数式用3!$AD$2:$BA$2,0)),"")</f>
        <v/>
      </c>
      <c r="U438" s="122"/>
      <c r="V438" s="113"/>
      <c r="W438" s="147"/>
      <c r="X438" s="990" t="str">
        <f>IFERROR(V438*VLOOKUP(AF438,【参考】数式用3!$AD$15:$BA$23,MATCH(N438,【参考】数式用3!$AD$2:$BA$2,0)),"")</f>
        <v/>
      </c>
      <c r="Y438" s="991"/>
      <c r="Z438" s="123"/>
      <c r="AA438" s="114"/>
      <c r="AB438" s="485" t="str">
        <f>IFERROR(AA438*VLOOKUP(AG438,【参考】数式用3!$AD$24:$BA$27,MATCH(N438,【参考】数式用3!$AD$2:$BA$2,0)),"")</f>
        <v/>
      </c>
      <c r="AC438" s="130"/>
      <c r="AD438" s="477" t="str">
        <f t="shared" si="27"/>
        <v/>
      </c>
      <c r="AE438" s="478" t="str">
        <f t="shared" si="28"/>
        <v/>
      </c>
      <c r="AF438" s="478" t="str">
        <f t="shared" si="29"/>
        <v/>
      </c>
      <c r="AG438" s="478" t="str">
        <f t="shared" si="30"/>
        <v/>
      </c>
    </row>
    <row r="439" spans="1:33" ht="24.95" customHeight="1">
      <c r="A439" s="480">
        <v>424</v>
      </c>
      <c r="B439" s="987" t="str">
        <f>IF(基本情報入力シート!C476="","",基本情報入力シート!C476)</f>
        <v/>
      </c>
      <c r="C439" s="988"/>
      <c r="D439" s="988"/>
      <c r="E439" s="988"/>
      <c r="F439" s="988"/>
      <c r="G439" s="988"/>
      <c r="H439" s="988"/>
      <c r="I439" s="989"/>
      <c r="J439" s="481" t="str">
        <f>IF(基本情報入力シート!M476="","",基本情報入力シート!M476)</f>
        <v/>
      </c>
      <c r="K439" s="482" t="str">
        <f>IF(基本情報入力シート!R476="","",基本情報入力シート!R476)</f>
        <v/>
      </c>
      <c r="L439" s="482" t="str">
        <f>IF(基本情報入力シート!W476="","",基本情報入力シート!W476)</f>
        <v/>
      </c>
      <c r="M439" s="483" t="str">
        <f>IF(基本情報入力シート!X476="","",基本情報入力シート!X476)</f>
        <v/>
      </c>
      <c r="N439" s="484" t="str">
        <f>IF(基本情報入力シート!Y476="","",基本情報入力シート!Y476)</f>
        <v/>
      </c>
      <c r="O439" s="118"/>
      <c r="P439" s="119"/>
      <c r="Q439" s="120"/>
      <c r="R439" s="121"/>
      <c r="S439" s="112"/>
      <c r="T439" s="476" t="str">
        <f>IFERROR(S439*VLOOKUP(AE439,【参考】数式用3!$AD$3:$BA$14,MATCH(N439,【参考】数式用3!$AD$2:$BA$2,0)),"")</f>
        <v/>
      </c>
      <c r="U439" s="122"/>
      <c r="V439" s="113"/>
      <c r="W439" s="147"/>
      <c r="X439" s="990" t="str">
        <f>IFERROR(V439*VLOOKUP(AF439,【参考】数式用3!$AD$15:$BA$23,MATCH(N439,【参考】数式用3!$AD$2:$BA$2,0)),"")</f>
        <v/>
      </c>
      <c r="Y439" s="991"/>
      <c r="Z439" s="123"/>
      <c r="AA439" s="114"/>
      <c r="AB439" s="485" t="str">
        <f>IFERROR(AA439*VLOOKUP(AG439,【参考】数式用3!$AD$24:$BA$27,MATCH(N439,【参考】数式用3!$AD$2:$BA$2,0)),"")</f>
        <v/>
      </c>
      <c r="AC439" s="130"/>
      <c r="AD439" s="477" t="str">
        <f t="shared" si="27"/>
        <v/>
      </c>
      <c r="AE439" s="478" t="str">
        <f t="shared" si="28"/>
        <v/>
      </c>
      <c r="AF439" s="478" t="str">
        <f t="shared" si="29"/>
        <v/>
      </c>
      <c r="AG439" s="478" t="str">
        <f t="shared" si="30"/>
        <v/>
      </c>
    </row>
    <row r="440" spans="1:33" ht="24.95" customHeight="1">
      <c r="A440" s="480">
        <v>425</v>
      </c>
      <c r="B440" s="987" t="str">
        <f>IF(基本情報入力シート!C477="","",基本情報入力シート!C477)</f>
        <v/>
      </c>
      <c r="C440" s="988"/>
      <c r="D440" s="988"/>
      <c r="E440" s="988"/>
      <c r="F440" s="988"/>
      <c r="G440" s="988"/>
      <c r="H440" s="988"/>
      <c r="I440" s="989"/>
      <c r="J440" s="481" t="str">
        <f>IF(基本情報入力シート!M477="","",基本情報入力シート!M477)</f>
        <v/>
      </c>
      <c r="K440" s="482" t="str">
        <f>IF(基本情報入力シート!R477="","",基本情報入力シート!R477)</f>
        <v/>
      </c>
      <c r="L440" s="482" t="str">
        <f>IF(基本情報入力シート!W477="","",基本情報入力シート!W477)</f>
        <v/>
      </c>
      <c r="M440" s="483" t="str">
        <f>IF(基本情報入力シート!X477="","",基本情報入力シート!X477)</f>
        <v/>
      </c>
      <c r="N440" s="484" t="str">
        <f>IF(基本情報入力シート!Y477="","",基本情報入力シート!Y477)</f>
        <v/>
      </c>
      <c r="O440" s="118"/>
      <c r="P440" s="119"/>
      <c r="Q440" s="120"/>
      <c r="R440" s="121"/>
      <c r="S440" s="112"/>
      <c r="T440" s="476" t="str">
        <f>IFERROR(S440*VLOOKUP(AE440,【参考】数式用3!$AD$3:$BA$14,MATCH(N440,【参考】数式用3!$AD$2:$BA$2,0)),"")</f>
        <v/>
      </c>
      <c r="U440" s="122"/>
      <c r="V440" s="113"/>
      <c r="W440" s="147"/>
      <c r="X440" s="990" t="str">
        <f>IFERROR(V440*VLOOKUP(AF440,【参考】数式用3!$AD$15:$BA$23,MATCH(N440,【参考】数式用3!$AD$2:$BA$2,0)),"")</f>
        <v/>
      </c>
      <c r="Y440" s="991"/>
      <c r="Z440" s="123"/>
      <c r="AA440" s="114"/>
      <c r="AB440" s="485" t="str">
        <f>IFERROR(AA440*VLOOKUP(AG440,【参考】数式用3!$AD$24:$BA$27,MATCH(N440,【参考】数式用3!$AD$2:$BA$2,0)),"")</f>
        <v/>
      </c>
      <c r="AC440" s="130"/>
      <c r="AD440" s="477" t="str">
        <f t="shared" si="27"/>
        <v/>
      </c>
      <c r="AE440" s="478" t="str">
        <f t="shared" si="28"/>
        <v/>
      </c>
      <c r="AF440" s="478" t="str">
        <f t="shared" si="29"/>
        <v/>
      </c>
      <c r="AG440" s="478" t="str">
        <f t="shared" si="30"/>
        <v/>
      </c>
    </row>
    <row r="441" spans="1:33" ht="24.95" customHeight="1">
      <c r="A441" s="480">
        <v>426</v>
      </c>
      <c r="B441" s="987" t="str">
        <f>IF(基本情報入力シート!C478="","",基本情報入力シート!C478)</f>
        <v/>
      </c>
      <c r="C441" s="988"/>
      <c r="D441" s="988"/>
      <c r="E441" s="988"/>
      <c r="F441" s="988"/>
      <c r="G441" s="988"/>
      <c r="H441" s="988"/>
      <c r="I441" s="989"/>
      <c r="J441" s="481" t="str">
        <f>IF(基本情報入力シート!M478="","",基本情報入力シート!M478)</f>
        <v/>
      </c>
      <c r="K441" s="482" t="str">
        <f>IF(基本情報入力シート!R478="","",基本情報入力シート!R478)</f>
        <v/>
      </c>
      <c r="L441" s="482" t="str">
        <f>IF(基本情報入力シート!W478="","",基本情報入力シート!W478)</f>
        <v/>
      </c>
      <c r="M441" s="483" t="str">
        <f>IF(基本情報入力シート!X478="","",基本情報入力シート!X478)</f>
        <v/>
      </c>
      <c r="N441" s="484" t="str">
        <f>IF(基本情報入力シート!Y478="","",基本情報入力シート!Y478)</f>
        <v/>
      </c>
      <c r="O441" s="118"/>
      <c r="P441" s="119"/>
      <c r="Q441" s="120"/>
      <c r="R441" s="121"/>
      <c r="S441" s="112"/>
      <c r="T441" s="476" t="str">
        <f>IFERROR(S441*VLOOKUP(AE441,【参考】数式用3!$AD$3:$BA$14,MATCH(N441,【参考】数式用3!$AD$2:$BA$2,0)),"")</f>
        <v/>
      </c>
      <c r="U441" s="122"/>
      <c r="V441" s="113"/>
      <c r="W441" s="147"/>
      <c r="X441" s="990" t="str">
        <f>IFERROR(V441*VLOOKUP(AF441,【参考】数式用3!$AD$15:$BA$23,MATCH(N441,【参考】数式用3!$AD$2:$BA$2,0)),"")</f>
        <v/>
      </c>
      <c r="Y441" s="991"/>
      <c r="Z441" s="123"/>
      <c r="AA441" s="114"/>
      <c r="AB441" s="485" t="str">
        <f>IFERROR(AA441*VLOOKUP(AG441,【参考】数式用3!$AD$24:$BA$27,MATCH(N441,【参考】数式用3!$AD$2:$BA$2,0)),"")</f>
        <v/>
      </c>
      <c r="AC441" s="130"/>
      <c r="AD441" s="477" t="str">
        <f t="shared" si="27"/>
        <v/>
      </c>
      <c r="AE441" s="478" t="str">
        <f t="shared" si="28"/>
        <v/>
      </c>
      <c r="AF441" s="478" t="str">
        <f t="shared" si="29"/>
        <v/>
      </c>
      <c r="AG441" s="478" t="str">
        <f t="shared" si="30"/>
        <v/>
      </c>
    </row>
    <row r="442" spans="1:33" ht="24.95" customHeight="1">
      <c r="A442" s="480">
        <v>427</v>
      </c>
      <c r="B442" s="987" t="str">
        <f>IF(基本情報入力シート!C479="","",基本情報入力シート!C479)</f>
        <v/>
      </c>
      <c r="C442" s="988"/>
      <c r="D442" s="988"/>
      <c r="E442" s="988"/>
      <c r="F442" s="988"/>
      <c r="G442" s="988"/>
      <c r="H442" s="988"/>
      <c r="I442" s="989"/>
      <c r="J442" s="481" t="str">
        <f>IF(基本情報入力シート!M479="","",基本情報入力シート!M479)</f>
        <v/>
      </c>
      <c r="K442" s="482" t="str">
        <f>IF(基本情報入力シート!R479="","",基本情報入力シート!R479)</f>
        <v/>
      </c>
      <c r="L442" s="482" t="str">
        <f>IF(基本情報入力シート!W479="","",基本情報入力シート!W479)</f>
        <v/>
      </c>
      <c r="M442" s="483" t="str">
        <f>IF(基本情報入力シート!X479="","",基本情報入力シート!X479)</f>
        <v/>
      </c>
      <c r="N442" s="484" t="str">
        <f>IF(基本情報入力シート!Y479="","",基本情報入力シート!Y479)</f>
        <v/>
      </c>
      <c r="O442" s="118"/>
      <c r="P442" s="119"/>
      <c r="Q442" s="120"/>
      <c r="R442" s="121"/>
      <c r="S442" s="112"/>
      <c r="T442" s="476" t="str">
        <f>IFERROR(S442*VLOOKUP(AE442,【参考】数式用3!$AD$3:$BA$14,MATCH(N442,【参考】数式用3!$AD$2:$BA$2,0)),"")</f>
        <v/>
      </c>
      <c r="U442" s="122"/>
      <c r="V442" s="113"/>
      <c r="W442" s="147"/>
      <c r="X442" s="990" t="str">
        <f>IFERROR(V442*VLOOKUP(AF442,【参考】数式用3!$AD$15:$BA$23,MATCH(N442,【参考】数式用3!$AD$2:$BA$2,0)),"")</f>
        <v/>
      </c>
      <c r="Y442" s="991"/>
      <c r="Z442" s="123"/>
      <c r="AA442" s="114"/>
      <c r="AB442" s="485" t="str">
        <f>IFERROR(AA442*VLOOKUP(AG442,【参考】数式用3!$AD$24:$BA$27,MATCH(N442,【参考】数式用3!$AD$2:$BA$2,0)),"")</f>
        <v/>
      </c>
      <c r="AC442" s="130"/>
      <c r="AD442" s="477" t="str">
        <f t="shared" si="27"/>
        <v/>
      </c>
      <c r="AE442" s="478" t="str">
        <f t="shared" si="28"/>
        <v/>
      </c>
      <c r="AF442" s="478" t="str">
        <f t="shared" si="29"/>
        <v/>
      </c>
      <c r="AG442" s="478" t="str">
        <f t="shared" si="30"/>
        <v/>
      </c>
    </row>
    <row r="443" spans="1:33" ht="24.95" customHeight="1">
      <c r="A443" s="480">
        <v>428</v>
      </c>
      <c r="B443" s="987" t="str">
        <f>IF(基本情報入力シート!C480="","",基本情報入力シート!C480)</f>
        <v/>
      </c>
      <c r="C443" s="988"/>
      <c r="D443" s="988"/>
      <c r="E443" s="988"/>
      <c r="F443" s="988"/>
      <c r="G443" s="988"/>
      <c r="H443" s="988"/>
      <c r="I443" s="989"/>
      <c r="J443" s="481" t="str">
        <f>IF(基本情報入力シート!M480="","",基本情報入力シート!M480)</f>
        <v/>
      </c>
      <c r="K443" s="482" t="str">
        <f>IF(基本情報入力シート!R480="","",基本情報入力シート!R480)</f>
        <v/>
      </c>
      <c r="L443" s="482" t="str">
        <f>IF(基本情報入力シート!W480="","",基本情報入力シート!W480)</f>
        <v/>
      </c>
      <c r="M443" s="483" t="str">
        <f>IF(基本情報入力シート!X480="","",基本情報入力シート!X480)</f>
        <v/>
      </c>
      <c r="N443" s="484" t="str">
        <f>IF(基本情報入力シート!Y480="","",基本情報入力シート!Y480)</f>
        <v/>
      </c>
      <c r="O443" s="118"/>
      <c r="P443" s="119"/>
      <c r="Q443" s="120"/>
      <c r="R443" s="121"/>
      <c r="S443" s="112"/>
      <c r="T443" s="476" t="str">
        <f>IFERROR(S443*VLOOKUP(AE443,【参考】数式用3!$AD$3:$BA$14,MATCH(N443,【参考】数式用3!$AD$2:$BA$2,0)),"")</f>
        <v/>
      </c>
      <c r="U443" s="122"/>
      <c r="V443" s="113"/>
      <c r="W443" s="147"/>
      <c r="X443" s="990" t="str">
        <f>IFERROR(V443*VLOOKUP(AF443,【参考】数式用3!$AD$15:$BA$23,MATCH(N443,【参考】数式用3!$AD$2:$BA$2,0)),"")</f>
        <v/>
      </c>
      <c r="Y443" s="991"/>
      <c r="Z443" s="123"/>
      <c r="AA443" s="114"/>
      <c r="AB443" s="485" t="str">
        <f>IFERROR(AA443*VLOOKUP(AG443,【参考】数式用3!$AD$24:$BA$27,MATCH(N443,【参考】数式用3!$AD$2:$BA$2,0)),"")</f>
        <v/>
      </c>
      <c r="AC443" s="130"/>
      <c r="AD443" s="477" t="str">
        <f t="shared" si="27"/>
        <v/>
      </c>
      <c r="AE443" s="478" t="str">
        <f t="shared" si="28"/>
        <v/>
      </c>
      <c r="AF443" s="478" t="str">
        <f t="shared" si="29"/>
        <v/>
      </c>
      <c r="AG443" s="478" t="str">
        <f t="shared" si="30"/>
        <v/>
      </c>
    </row>
    <row r="444" spans="1:33" ht="24.95" customHeight="1">
      <c r="A444" s="480">
        <v>429</v>
      </c>
      <c r="B444" s="987" t="str">
        <f>IF(基本情報入力シート!C481="","",基本情報入力シート!C481)</f>
        <v/>
      </c>
      <c r="C444" s="988"/>
      <c r="D444" s="988"/>
      <c r="E444" s="988"/>
      <c r="F444" s="988"/>
      <c r="G444" s="988"/>
      <c r="H444" s="988"/>
      <c r="I444" s="989"/>
      <c r="J444" s="481" t="str">
        <f>IF(基本情報入力シート!M481="","",基本情報入力シート!M481)</f>
        <v/>
      </c>
      <c r="K444" s="482" t="str">
        <f>IF(基本情報入力シート!R481="","",基本情報入力シート!R481)</f>
        <v/>
      </c>
      <c r="L444" s="482" t="str">
        <f>IF(基本情報入力シート!W481="","",基本情報入力シート!W481)</f>
        <v/>
      </c>
      <c r="M444" s="483" t="str">
        <f>IF(基本情報入力シート!X481="","",基本情報入力シート!X481)</f>
        <v/>
      </c>
      <c r="N444" s="484" t="str">
        <f>IF(基本情報入力シート!Y481="","",基本情報入力シート!Y481)</f>
        <v/>
      </c>
      <c r="O444" s="118"/>
      <c r="P444" s="119"/>
      <c r="Q444" s="120"/>
      <c r="R444" s="121"/>
      <c r="S444" s="112"/>
      <c r="T444" s="476" t="str">
        <f>IFERROR(S444*VLOOKUP(AE444,【参考】数式用3!$AD$3:$BA$14,MATCH(N444,【参考】数式用3!$AD$2:$BA$2,0)),"")</f>
        <v/>
      </c>
      <c r="U444" s="122"/>
      <c r="V444" s="113"/>
      <c r="W444" s="147"/>
      <c r="X444" s="990" t="str">
        <f>IFERROR(V444*VLOOKUP(AF444,【参考】数式用3!$AD$15:$BA$23,MATCH(N444,【参考】数式用3!$AD$2:$BA$2,0)),"")</f>
        <v/>
      </c>
      <c r="Y444" s="991"/>
      <c r="Z444" s="123"/>
      <c r="AA444" s="114"/>
      <c r="AB444" s="485" t="str">
        <f>IFERROR(AA444*VLOOKUP(AG444,【参考】数式用3!$AD$24:$BA$27,MATCH(N444,【参考】数式用3!$AD$2:$BA$2,0)),"")</f>
        <v/>
      </c>
      <c r="AC444" s="130"/>
      <c r="AD444" s="477" t="str">
        <f t="shared" si="27"/>
        <v/>
      </c>
      <c r="AE444" s="478" t="str">
        <f t="shared" si="28"/>
        <v/>
      </c>
      <c r="AF444" s="478" t="str">
        <f t="shared" si="29"/>
        <v/>
      </c>
      <c r="AG444" s="478" t="str">
        <f t="shared" si="30"/>
        <v/>
      </c>
    </row>
    <row r="445" spans="1:33" ht="24.95" customHeight="1">
      <c r="A445" s="480">
        <v>430</v>
      </c>
      <c r="B445" s="987" t="str">
        <f>IF(基本情報入力シート!C482="","",基本情報入力シート!C482)</f>
        <v/>
      </c>
      <c r="C445" s="988"/>
      <c r="D445" s="988"/>
      <c r="E445" s="988"/>
      <c r="F445" s="988"/>
      <c r="G445" s="988"/>
      <c r="H445" s="988"/>
      <c r="I445" s="989"/>
      <c r="J445" s="481" t="str">
        <f>IF(基本情報入力シート!M482="","",基本情報入力シート!M482)</f>
        <v/>
      </c>
      <c r="K445" s="482" t="str">
        <f>IF(基本情報入力シート!R482="","",基本情報入力シート!R482)</f>
        <v/>
      </c>
      <c r="L445" s="482" t="str">
        <f>IF(基本情報入力シート!W482="","",基本情報入力シート!W482)</f>
        <v/>
      </c>
      <c r="M445" s="483" t="str">
        <f>IF(基本情報入力シート!X482="","",基本情報入力シート!X482)</f>
        <v/>
      </c>
      <c r="N445" s="484" t="str">
        <f>IF(基本情報入力シート!Y482="","",基本情報入力シート!Y482)</f>
        <v/>
      </c>
      <c r="O445" s="118"/>
      <c r="P445" s="119"/>
      <c r="Q445" s="120"/>
      <c r="R445" s="121"/>
      <c r="S445" s="112"/>
      <c r="T445" s="476" t="str">
        <f>IFERROR(S445*VLOOKUP(AE445,【参考】数式用3!$AD$3:$BA$14,MATCH(N445,【参考】数式用3!$AD$2:$BA$2,0)),"")</f>
        <v/>
      </c>
      <c r="U445" s="122"/>
      <c r="V445" s="113"/>
      <c r="W445" s="147"/>
      <c r="X445" s="990" t="str">
        <f>IFERROR(V445*VLOOKUP(AF445,【参考】数式用3!$AD$15:$BA$23,MATCH(N445,【参考】数式用3!$AD$2:$BA$2,0)),"")</f>
        <v/>
      </c>
      <c r="Y445" s="991"/>
      <c r="Z445" s="123"/>
      <c r="AA445" s="114"/>
      <c r="AB445" s="485" t="str">
        <f>IFERROR(AA445*VLOOKUP(AG445,【参考】数式用3!$AD$24:$BA$27,MATCH(N445,【参考】数式用3!$AD$2:$BA$2,0)),"")</f>
        <v/>
      </c>
      <c r="AC445" s="130"/>
      <c r="AD445" s="477" t="str">
        <f t="shared" si="27"/>
        <v/>
      </c>
      <c r="AE445" s="478" t="str">
        <f t="shared" si="28"/>
        <v/>
      </c>
      <c r="AF445" s="478" t="str">
        <f t="shared" si="29"/>
        <v/>
      </c>
      <c r="AG445" s="478" t="str">
        <f t="shared" si="30"/>
        <v/>
      </c>
    </row>
    <row r="446" spans="1:33" ht="24.95" customHeight="1">
      <c r="A446" s="480">
        <v>431</v>
      </c>
      <c r="B446" s="987" t="str">
        <f>IF(基本情報入力シート!C483="","",基本情報入力シート!C483)</f>
        <v/>
      </c>
      <c r="C446" s="988"/>
      <c r="D446" s="988"/>
      <c r="E446" s="988"/>
      <c r="F446" s="988"/>
      <c r="G446" s="988"/>
      <c r="H446" s="988"/>
      <c r="I446" s="989"/>
      <c r="J446" s="481" t="str">
        <f>IF(基本情報入力シート!M483="","",基本情報入力シート!M483)</f>
        <v/>
      </c>
      <c r="K446" s="482" t="str">
        <f>IF(基本情報入力シート!R483="","",基本情報入力シート!R483)</f>
        <v/>
      </c>
      <c r="L446" s="482" t="str">
        <f>IF(基本情報入力シート!W483="","",基本情報入力シート!W483)</f>
        <v/>
      </c>
      <c r="M446" s="483" t="str">
        <f>IF(基本情報入力シート!X483="","",基本情報入力シート!X483)</f>
        <v/>
      </c>
      <c r="N446" s="484" t="str">
        <f>IF(基本情報入力シート!Y483="","",基本情報入力シート!Y483)</f>
        <v/>
      </c>
      <c r="O446" s="118"/>
      <c r="P446" s="119"/>
      <c r="Q446" s="120"/>
      <c r="R446" s="121"/>
      <c r="S446" s="112"/>
      <c r="T446" s="476" t="str">
        <f>IFERROR(S446*VLOOKUP(AE446,【参考】数式用3!$AD$3:$BA$14,MATCH(N446,【参考】数式用3!$AD$2:$BA$2,0)),"")</f>
        <v/>
      </c>
      <c r="U446" s="122"/>
      <c r="V446" s="113"/>
      <c r="W446" s="147"/>
      <c r="X446" s="990" t="str">
        <f>IFERROR(V446*VLOOKUP(AF446,【参考】数式用3!$AD$15:$BA$23,MATCH(N446,【参考】数式用3!$AD$2:$BA$2,0)),"")</f>
        <v/>
      </c>
      <c r="Y446" s="991"/>
      <c r="Z446" s="123"/>
      <c r="AA446" s="114"/>
      <c r="AB446" s="485" t="str">
        <f>IFERROR(AA446*VLOOKUP(AG446,【参考】数式用3!$AD$24:$BA$27,MATCH(N446,【参考】数式用3!$AD$2:$BA$2,0)),"")</f>
        <v/>
      </c>
      <c r="AC446" s="130"/>
      <c r="AD446" s="477" t="str">
        <f t="shared" si="27"/>
        <v/>
      </c>
      <c r="AE446" s="478" t="str">
        <f t="shared" si="28"/>
        <v/>
      </c>
      <c r="AF446" s="478" t="str">
        <f t="shared" si="29"/>
        <v/>
      </c>
      <c r="AG446" s="478" t="str">
        <f t="shared" si="30"/>
        <v/>
      </c>
    </row>
    <row r="447" spans="1:33" ht="24.95" customHeight="1">
      <c r="A447" s="480">
        <v>432</v>
      </c>
      <c r="B447" s="987" t="str">
        <f>IF(基本情報入力シート!C484="","",基本情報入力シート!C484)</f>
        <v/>
      </c>
      <c r="C447" s="988"/>
      <c r="D447" s="988"/>
      <c r="E447" s="988"/>
      <c r="F447" s="988"/>
      <c r="G447" s="988"/>
      <c r="H447" s="988"/>
      <c r="I447" s="989"/>
      <c r="J447" s="481" t="str">
        <f>IF(基本情報入力シート!M484="","",基本情報入力シート!M484)</f>
        <v/>
      </c>
      <c r="K447" s="482" t="str">
        <f>IF(基本情報入力シート!R484="","",基本情報入力シート!R484)</f>
        <v/>
      </c>
      <c r="L447" s="482" t="str">
        <f>IF(基本情報入力シート!W484="","",基本情報入力シート!W484)</f>
        <v/>
      </c>
      <c r="M447" s="483" t="str">
        <f>IF(基本情報入力シート!X484="","",基本情報入力シート!X484)</f>
        <v/>
      </c>
      <c r="N447" s="484" t="str">
        <f>IF(基本情報入力シート!Y484="","",基本情報入力シート!Y484)</f>
        <v/>
      </c>
      <c r="O447" s="118"/>
      <c r="P447" s="119"/>
      <c r="Q447" s="120"/>
      <c r="R447" s="121"/>
      <c r="S447" s="112"/>
      <c r="T447" s="476" t="str">
        <f>IFERROR(S447*VLOOKUP(AE447,【参考】数式用3!$AD$3:$BA$14,MATCH(N447,【参考】数式用3!$AD$2:$BA$2,0)),"")</f>
        <v/>
      </c>
      <c r="U447" s="122"/>
      <c r="V447" s="113"/>
      <c r="W447" s="147"/>
      <c r="X447" s="990" t="str">
        <f>IFERROR(V447*VLOOKUP(AF447,【参考】数式用3!$AD$15:$BA$23,MATCH(N447,【参考】数式用3!$AD$2:$BA$2,0)),"")</f>
        <v/>
      </c>
      <c r="Y447" s="991"/>
      <c r="Z447" s="123"/>
      <c r="AA447" s="114"/>
      <c r="AB447" s="485" t="str">
        <f>IFERROR(AA447*VLOOKUP(AG447,【参考】数式用3!$AD$24:$BA$27,MATCH(N447,【参考】数式用3!$AD$2:$BA$2,0)),"")</f>
        <v/>
      </c>
      <c r="AC447" s="130"/>
      <c r="AD447" s="477" t="str">
        <f t="shared" si="27"/>
        <v/>
      </c>
      <c r="AE447" s="478" t="str">
        <f t="shared" si="28"/>
        <v/>
      </c>
      <c r="AF447" s="478" t="str">
        <f t="shared" si="29"/>
        <v/>
      </c>
      <c r="AG447" s="478" t="str">
        <f t="shared" si="30"/>
        <v/>
      </c>
    </row>
    <row r="448" spans="1:33" ht="24.95" customHeight="1">
      <c r="A448" s="480">
        <v>433</v>
      </c>
      <c r="B448" s="987" t="str">
        <f>IF(基本情報入力シート!C485="","",基本情報入力シート!C485)</f>
        <v/>
      </c>
      <c r="C448" s="988"/>
      <c r="D448" s="988"/>
      <c r="E448" s="988"/>
      <c r="F448" s="988"/>
      <c r="G448" s="988"/>
      <c r="H448" s="988"/>
      <c r="I448" s="989"/>
      <c r="J448" s="481" t="str">
        <f>IF(基本情報入力シート!M485="","",基本情報入力シート!M485)</f>
        <v/>
      </c>
      <c r="K448" s="482" t="str">
        <f>IF(基本情報入力シート!R485="","",基本情報入力シート!R485)</f>
        <v/>
      </c>
      <c r="L448" s="482" t="str">
        <f>IF(基本情報入力シート!W485="","",基本情報入力シート!W485)</f>
        <v/>
      </c>
      <c r="M448" s="483" t="str">
        <f>IF(基本情報入力シート!X485="","",基本情報入力シート!X485)</f>
        <v/>
      </c>
      <c r="N448" s="484" t="str">
        <f>IF(基本情報入力シート!Y485="","",基本情報入力シート!Y485)</f>
        <v/>
      </c>
      <c r="O448" s="118"/>
      <c r="P448" s="119"/>
      <c r="Q448" s="120"/>
      <c r="R448" s="121"/>
      <c r="S448" s="112"/>
      <c r="T448" s="476" t="str">
        <f>IFERROR(S448*VLOOKUP(AE448,【参考】数式用3!$AD$3:$BA$14,MATCH(N448,【参考】数式用3!$AD$2:$BA$2,0)),"")</f>
        <v/>
      </c>
      <c r="U448" s="122"/>
      <c r="V448" s="113"/>
      <c r="W448" s="147"/>
      <c r="X448" s="990" t="str">
        <f>IFERROR(V448*VLOOKUP(AF448,【参考】数式用3!$AD$15:$BA$23,MATCH(N448,【参考】数式用3!$AD$2:$BA$2,0)),"")</f>
        <v/>
      </c>
      <c r="Y448" s="991"/>
      <c r="Z448" s="123"/>
      <c r="AA448" s="114"/>
      <c r="AB448" s="485" t="str">
        <f>IFERROR(AA448*VLOOKUP(AG448,【参考】数式用3!$AD$24:$BA$27,MATCH(N448,【参考】数式用3!$AD$2:$BA$2,0)),"")</f>
        <v/>
      </c>
      <c r="AC448" s="130"/>
      <c r="AD448" s="477" t="str">
        <f t="shared" si="27"/>
        <v/>
      </c>
      <c r="AE448" s="478" t="str">
        <f t="shared" si="28"/>
        <v/>
      </c>
      <c r="AF448" s="478" t="str">
        <f t="shared" si="29"/>
        <v/>
      </c>
      <c r="AG448" s="478" t="str">
        <f t="shared" si="30"/>
        <v/>
      </c>
    </row>
    <row r="449" spans="1:33" ht="24.95" customHeight="1">
      <c r="A449" s="480">
        <v>434</v>
      </c>
      <c r="B449" s="987" t="str">
        <f>IF(基本情報入力シート!C486="","",基本情報入力シート!C486)</f>
        <v/>
      </c>
      <c r="C449" s="988"/>
      <c r="D449" s="988"/>
      <c r="E449" s="988"/>
      <c r="F449" s="988"/>
      <c r="G449" s="988"/>
      <c r="H449" s="988"/>
      <c r="I449" s="989"/>
      <c r="J449" s="481" t="str">
        <f>IF(基本情報入力シート!M486="","",基本情報入力シート!M486)</f>
        <v/>
      </c>
      <c r="K449" s="482" t="str">
        <f>IF(基本情報入力シート!R486="","",基本情報入力シート!R486)</f>
        <v/>
      </c>
      <c r="L449" s="482" t="str">
        <f>IF(基本情報入力シート!W486="","",基本情報入力シート!W486)</f>
        <v/>
      </c>
      <c r="M449" s="483" t="str">
        <f>IF(基本情報入力シート!X486="","",基本情報入力シート!X486)</f>
        <v/>
      </c>
      <c r="N449" s="484" t="str">
        <f>IF(基本情報入力シート!Y486="","",基本情報入力シート!Y486)</f>
        <v/>
      </c>
      <c r="O449" s="118"/>
      <c r="P449" s="119"/>
      <c r="Q449" s="120"/>
      <c r="R449" s="121"/>
      <c r="S449" s="112"/>
      <c r="T449" s="476" t="str">
        <f>IFERROR(S449*VLOOKUP(AE449,【参考】数式用3!$AD$3:$BA$14,MATCH(N449,【参考】数式用3!$AD$2:$BA$2,0)),"")</f>
        <v/>
      </c>
      <c r="U449" s="122"/>
      <c r="V449" s="113"/>
      <c r="W449" s="147"/>
      <c r="X449" s="990" t="str">
        <f>IFERROR(V449*VLOOKUP(AF449,【参考】数式用3!$AD$15:$BA$23,MATCH(N449,【参考】数式用3!$AD$2:$BA$2,0)),"")</f>
        <v/>
      </c>
      <c r="Y449" s="991"/>
      <c r="Z449" s="123"/>
      <c r="AA449" s="114"/>
      <c r="AB449" s="485" t="str">
        <f>IFERROR(AA449*VLOOKUP(AG449,【参考】数式用3!$AD$24:$BA$27,MATCH(N449,【参考】数式用3!$AD$2:$BA$2,0)),"")</f>
        <v/>
      </c>
      <c r="AC449" s="130"/>
      <c r="AD449" s="477" t="str">
        <f t="shared" si="27"/>
        <v/>
      </c>
      <c r="AE449" s="478" t="str">
        <f t="shared" si="28"/>
        <v/>
      </c>
      <c r="AF449" s="478" t="str">
        <f t="shared" si="29"/>
        <v/>
      </c>
      <c r="AG449" s="478" t="str">
        <f t="shared" si="30"/>
        <v/>
      </c>
    </row>
    <row r="450" spans="1:33" ht="24.95" customHeight="1">
      <c r="A450" s="480">
        <v>435</v>
      </c>
      <c r="B450" s="987" t="str">
        <f>IF(基本情報入力シート!C487="","",基本情報入力シート!C487)</f>
        <v/>
      </c>
      <c r="C450" s="988"/>
      <c r="D450" s="988"/>
      <c r="E450" s="988"/>
      <c r="F450" s="988"/>
      <c r="G450" s="988"/>
      <c r="H450" s="988"/>
      <c r="I450" s="989"/>
      <c r="J450" s="481" t="str">
        <f>IF(基本情報入力シート!M487="","",基本情報入力シート!M487)</f>
        <v/>
      </c>
      <c r="K450" s="482" t="str">
        <f>IF(基本情報入力シート!R487="","",基本情報入力シート!R487)</f>
        <v/>
      </c>
      <c r="L450" s="482" t="str">
        <f>IF(基本情報入力シート!W487="","",基本情報入力シート!W487)</f>
        <v/>
      </c>
      <c r="M450" s="483" t="str">
        <f>IF(基本情報入力シート!X487="","",基本情報入力シート!X487)</f>
        <v/>
      </c>
      <c r="N450" s="484" t="str">
        <f>IF(基本情報入力シート!Y487="","",基本情報入力シート!Y487)</f>
        <v/>
      </c>
      <c r="O450" s="118"/>
      <c r="P450" s="119"/>
      <c r="Q450" s="120"/>
      <c r="R450" s="121"/>
      <c r="S450" s="112"/>
      <c r="T450" s="476" t="str">
        <f>IFERROR(S450*VLOOKUP(AE450,【参考】数式用3!$AD$3:$BA$14,MATCH(N450,【参考】数式用3!$AD$2:$BA$2,0)),"")</f>
        <v/>
      </c>
      <c r="U450" s="122"/>
      <c r="V450" s="113"/>
      <c r="W450" s="147"/>
      <c r="X450" s="990" t="str">
        <f>IFERROR(V450*VLOOKUP(AF450,【参考】数式用3!$AD$15:$BA$23,MATCH(N450,【参考】数式用3!$AD$2:$BA$2,0)),"")</f>
        <v/>
      </c>
      <c r="Y450" s="991"/>
      <c r="Z450" s="123"/>
      <c r="AA450" s="114"/>
      <c r="AB450" s="485" t="str">
        <f>IFERROR(AA450*VLOOKUP(AG450,【参考】数式用3!$AD$24:$BA$27,MATCH(N450,【参考】数式用3!$AD$2:$BA$2,0)),"")</f>
        <v/>
      </c>
      <c r="AC450" s="130"/>
      <c r="AD450" s="477" t="str">
        <f t="shared" si="27"/>
        <v/>
      </c>
      <c r="AE450" s="478" t="str">
        <f t="shared" si="28"/>
        <v/>
      </c>
      <c r="AF450" s="478" t="str">
        <f t="shared" si="29"/>
        <v/>
      </c>
      <c r="AG450" s="478" t="str">
        <f t="shared" si="30"/>
        <v/>
      </c>
    </row>
    <row r="451" spans="1:33" ht="24.95" customHeight="1">
      <c r="A451" s="480">
        <v>436</v>
      </c>
      <c r="B451" s="987" t="str">
        <f>IF(基本情報入力シート!C488="","",基本情報入力シート!C488)</f>
        <v/>
      </c>
      <c r="C451" s="988"/>
      <c r="D451" s="988"/>
      <c r="E451" s="988"/>
      <c r="F451" s="988"/>
      <c r="G451" s="988"/>
      <c r="H451" s="988"/>
      <c r="I451" s="989"/>
      <c r="J451" s="481" t="str">
        <f>IF(基本情報入力シート!M488="","",基本情報入力シート!M488)</f>
        <v/>
      </c>
      <c r="K451" s="482" t="str">
        <f>IF(基本情報入力シート!R488="","",基本情報入力シート!R488)</f>
        <v/>
      </c>
      <c r="L451" s="482" t="str">
        <f>IF(基本情報入力シート!W488="","",基本情報入力シート!W488)</f>
        <v/>
      </c>
      <c r="M451" s="483" t="str">
        <f>IF(基本情報入力シート!X488="","",基本情報入力シート!X488)</f>
        <v/>
      </c>
      <c r="N451" s="484" t="str">
        <f>IF(基本情報入力シート!Y488="","",基本情報入力シート!Y488)</f>
        <v/>
      </c>
      <c r="O451" s="118"/>
      <c r="P451" s="119"/>
      <c r="Q451" s="120"/>
      <c r="R451" s="121"/>
      <c r="S451" s="112"/>
      <c r="T451" s="476" t="str">
        <f>IFERROR(S451*VLOOKUP(AE451,【参考】数式用3!$AD$3:$BA$14,MATCH(N451,【参考】数式用3!$AD$2:$BA$2,0)),"")</f>
        <v/>
      </c>
      <c r="U451" s="122"/>
      <c r="V451" s="113"/>
      <c r="W451" s="147"/>
      <c r="X451" s="990" t="str">
        <f>IFERROR(V451*VLOOKUP(AF451,【参考】数式用3!$AD$15:$BA$23,MATCH(N451,【参考】数式用3!$AD$2:$BA$2,0)),"")</f>
        <v/>
      </c>
      <c r="Y451" s="991"/>
      <c r="Z451" s="123"/>
      <c r="AA451" s="114"/>
      <c r="AB451" s="485" t="str">
        <f>IFERROR(AA451*VLOOKUP(AG451,【参考】数式用3!$AD$24:$BA$27,MATCH(N451,【参考】数式用3!$AD$2:$BA$2,0)),"")</f>
        <v/>
      </c>
      <c r="AC451" s="130"/>
      <c r="AD451" s="477" t="str">
        <f t="shared" si="27"/>
        <v/>
      </c>
      <c r="AE451" s="478" t="str">
        <f t="shared" si="28"/>
        <v/>
      </c>
      <c r="AF451" s="478" t="str">
        <f t="shared" si="29"/>
        <v/>
      </c>
      <c r="AG451" s="478" t="str">
        <f t="shared" si="30"/>
        <v/>
      </c>
    </row>
    <row r="452" spans="1:33" ht="24.95" customHeight="1">
      <c r="A452" s="480">
        <v>437</v>
      </c>
      <c r="B452" s="987" t="str">
        <f>IF(基本情報入力シート!C489="","",基本情報入力シート!C489)</f>
        <v/>
      </c>
      <c r="C452" s="988"/>
      <c r="D452" s="988"/>
      <c r="E452" s="988"/>
      <c r="F452" s="988"/>
      <c r="G452" s="988"/>
      <c r="H452" s="988"/>
      <c r="I452" s="989"/>
      <c r="J452" s="481" t="str">
        <f>IF(基本情報入力シート!M489="","",基本情報入力シート!M489)</f>
        <v/>
      </c>
      <c r="K452" s="482" t="str">
        <f>IF(基本情報入力シート!R489="","",基本情報入力シート!R489)</f>
        <v/>
      </c>
      <c r="L452" s="482" t="str">
        <f>IF(基本情報入力シート!W489="","",基本情報入力シート!W489)</f>
        <v/>
      </c>
      <c r="M452" s="483" t="str">
        <f>IF(基本情報入力シート!X489="","",基本情報入力シート!X489)</f>
        <v/>
      </c>
      <c r="N452" s="484" t="str">
        <f>IF(基本情報入力シート!Y489="","",基本情報入力シート!Y489)</f>
        <v/>
      </c>
      <c r="O452" s="118"/>
      <c r="P452" s="119"/>
      <c r="Q452" s="120"/>
      <c r="R452" s="121"/>
      <c r="S452" s="112"/>
      <c r="T452" s="476" t="str">
        <f>IFERROR(S452*VLOOKUP(AE452,【参考】数式用3!$AD$3:$BA$14,MATCH(N452,【参考】数式用3!$AD$2:$BA$2,0)),"")</f>
        <v/>
      </c>
      <c r="U452" s="122"/>
      <c r="V452" s="113"/>
      <c r="W452" s="147"/>
      <c r="X452" s="990" t="str">
        <f>IFERROR(V452*VLOOKUP(AF452,【参考】数式用3!$AD$15:$BA$23,MATCH(N452,【参考】数式用3!$AD$2:$BA$2,0)),"")</f>
        <v/>
      </c>
      <c r="Y452" s="991"/>
      <c r="Z452" s="123"/>
      <c r="AA452" s="114"/>
      <c r="AB452" s="485" t="str">
        <f>IFERROR(AA452*VLOOKUP(AG452,【参考】数式用3!$AD$24:$BA$27,MATCH(N452,【参考】数式用3!$AD$2:$BA$2,0)),"")</f>
        <v/>
      </c>
      <c r="AC452" s="130"/>
      <c r="AD452" s="477" t="str">
        <f t="shared" si="27"/>
        <v/>
      </c>
      <c r="AE452" s="478" t="str">
        <f t="shared" si="28"/>
        <v/>
      </c>
      <c r="AF452" s="478" t="str">
        <f t="shared" si="29"/>
        <v/>
      </c>
      <c r="AG452" s="478" t="str">
        <f t="shared" si="30"/>
        <v/>
      </c>
    </row>
    <row r="453" spans="1:33" ht="24.95" customHeight="1">
      <c r="A453" s="480">
        <v>438</v>
      </c>
      <c r="B453" s="987" t="str">
        <f>IF(基本情報入力シート!C490="","",基本情報入力シート!C490)</f>
        <v/>
      </c>
      <c r="C453" s="988"/>
      <c r="D453" s="988"/>
      <c r="E453" s="988"/>
      <c r="F453" s="988"/>
      <c r="G453" s="988"/>
      <c r="H453" s="988"/>
      <c r="I453" s="989"/>
      <c r="J453" s="481" t="str">
        <f>IF(基本情報入力シート!M490="","",基本情報入力シート!M490)</f>
        <v/>
      </c>
      <c r="K453" s="482" t="str">
        <f>IF(基本情報入力シート!R490="","",基本情報入力シート!R490)</f>
        <v/>
      </c>
      <c r="L453" s="482" t="str">
        <f>IF(基本情報入力シート!W490="","",基本情報入力シート!W490)</f>
        <v/>
      </c>
      <c r="M453" s="483" t="str">
        <f>IF(基本情報入力シート!X490="","",基本情報入力シート!X490)</f>
        <v/>
      </c>
      <c r="N453" s="484" t="str">
        <f>IF(基本情報入力シート!Y490="","",基本情報入力シート!Y490)</f>
        <v/>
      </c>
      <c r="O453" s="118"/>
      <c r="P453" s="119"/>
      <c r="Q453" s="120"/>
      <c r="R453" s="121"/>
      <c r="S453" s="112"/>
      <c r="T453" s="476" t="str">
        <f>IFERROR(S453*VLOOKUP(AE453,【参考】数式用3!$AD$3:$BA$14,MATCH(N453,【参考】数式用3!$AD$2:$BA$2,0)),"")</f>
        <v/>
      </c>
      <c r="U453" s="122"/>
      <c r="V453" s="113"/>
      <c r="W453" s="147"/>
      <c r="X453" s="990" t="str">
        <f>IFERROR(V453*VLOOKUP(AF453,【参考】数式用3!$AD$15:$BA$23,MATCH(N453,【参考】数式用3!$AD$2:$BA$2,0)),"")</f>
        <v/>
      </c>
      <c r="Y453" s="991"/>
      <c r="Z453" s="123"/>
      <c r="AA453" s="114"/>
      <c r="AB453" s="485" t="str">
        <f>IFERROR(AA453*VLOOKUP(AG453,【参考】数式用3!$AD$24:$BA$27,MATCH(N453,【参考】数式用3!$AD$2:$BA$2,0)),"")</f>
        <v/>
      </c>
      <c r="AC453" s="130"/>
      <c r="AD453" s="477" t="str">
        <f t="shared" si="27"/>
        <v/>
      </c>
      <c r="AE453" s="478" t="str">
        <f t="shared" si="28"/>
        <v/>
      </c>
      <c r="AF453" s="478" t="str">
        <f t="shared" si="29"/>
        <v/>
      </c>
      <c r="AG453" s="478" t="str">
        <f t="shared" si="30"/>
        <v/>
      </c>
    </row>
    <row r="454" spans="1:33" ht="24.95" customHeight="1">
      <c r="A454" s="480">
        <v>439</v>
      </c>
      <c r="B454" s="987" t="str">
        <f>IF(基本情報入力シート!C491="","",基本情報入力シート!C491)</f>
        <v/>
      </c>
      <c r="C454" s="988"/>
      <c r="D454" s="988"/>
      <c r="E454" s="988"/>
      <c r="F454" s="988"/>
      <c r="G454" s="988"/>
      <c r="H454" s="988"/>
      <c r="I454" s="989"/>
      <c r="J454" s="481" t="str">
        <f>IF(基本情報入力シート!M491="","",基本情報入力シート!M491)</f>
        <v/>
      </c>
      <c r="K454" s="482" t="str">
        <f>IF(基本情報入力シート!R491="","",基本情報入力シート!R491)</f>
        <v/>
      </c>
      <c r="L454" s="482" t="str">
        <f>IF(基本情報入力シート!W491="","",基本情報入力シート!W491)</f>
        <v/>
      </c>
      <c r="M454" s="483" t="str">
        <f>IF(基本情報入力シート!X491="","",基本情報入力シート!X491)</f>
        <v/>
      </c>
      <c r="N454" s="484" t="str">
        <f>IF(基本情報入力シート!Y491="","",基本情報入力シート!Y491)</f>
        <v/>
      </c>
      <c r="O454" s="118"/>
      <c r="P454" s="119"/>
      <c r="Q454" s="120"/>
      <c r="R454" s="121"/>
      <c r="S454" s="112"/>
      <c r="T454" s="476" t="str">
        <f>IFERROR(S454*VLOOKUP(AE454,【参考】数式用3!$AD$3:$BA$14,MATCH(N454,【参考】数式用3!$AD$2:$BA$2,0)),"")</f>
        <v/>
      </c>
      <c r="U454" s="122"/>
      <c r="V454" s="113"/>
      <c r="W454" s="147"/>
      <c r="X454" s="990" t="str">
        <f>IFERROR(V454*VLOOKUP(AF454,【参考】数式用3!$AD$15:$BA$23,MATCH(N454,【参考】数式用3!$AD$2:$BA$2,0)),"")</f>
        <v/>
      </c>
      <c r="Y454" s="991"/>
      <c r="Z454" s="123"/>
      <c r="AA454" s="114"/>
      <c r="AB454" s="485" t="str">
        <f>IFERROR(AA454*VLOOKUP(AG454,【参考】数式用3!$AD$24:$BA$27,MATCH(N454,【参考】数式用3!$AD$2:$BA$2,0)),"")</f>
        <v/>
      </c>
      <c r="AC454" s="130"/>
      <c r="AD454" s="477" t="str">
        <f t="shared" si="27"/>
        <v/>
      </c>
      <c r="AE454" s="478" t="str">
        <f t="shared" si="28"/>
        <v/>
      </c>
      <c r="AF454" s="478" t="str">
        <f t="shared" si="29"/>
        <v/>
      </c>
      <c r="AG454" s="478" t="str">
        <f t="shared" si="30"/>
        <v/>
      </c>
    </row>
    <row r="455" spans="1:33" ht="24.95" customHeight="1">
      <c r="A455" s="480">
        <v>440</v>
      </c>
      <c r="B455" s="987" t="str">
        <f>IF(基本情報入力シート!C492="","",基本情報入力シート!C492)</f>
        <v/>
      </c>
      <c r="C455" s="988"/>
      <c r="D455" s="988"/>
      <c r="E455" s="988"/>
      <c r="F455" s="988"/>
      <c r="G455" s="988"/>
      <c r="H455" s="988"/>
      <c r="I455" s="989"/>
      <c r="J455" s="481" t="str">
        <f>IF(基本情報入力シート!M492="","",基本情報入力シート!M492)</f>
        <v/>
      </c>
      <c r="K455" s="482" t="str">
        <f>IF(基本情報入力シート!R492="","",基本情報入力シート!R492)</f>
        <v/>
      </c>
      <c r="L455" s="482" t="str">
        <f>IF(基本情報入力シート!W492="","",基本情報入力シート!W492)</f>
        <v/>
      </c>
      <c r="M455" s="483" t="str">
        <f>IF(基本情報入力シート!X492="","",基本情報入力シート!X492)</f>
        <v/>
      </c>
      <c r="N455" s="484" t="str">
        <f>IF(基本情報入力シート!Y492="","",基本情報入力シート!Y492)</f>
        <v/>
      </c>
      <c r="O455" s="118"/>
      <c r="P455" s="119"/>
      <c r="Q455" s="120"/>
      <c r="R455" s="121"/>
      <c r="S455" s="112"/>
      <c r="T455" s="476" t="str">
        <f>IFERROR(S455*VLOOKUP(AE455,【参考】数式用3!$AD$3:$BA$14,MATCH(N455,【参考】数式用3!$AD$2:$BA$2,0)),"")</f>
        <v/>
      </c>
      <c r="U455" s="122"/>
      <c r="V455" s="113"/>
      <c r="W455" s="147"/>
      <c r="X455" s="990" t="str">
        <f>IFERROR(V455*VLOOKUP(AF455,【参考】数式用3!$AD$15:$BA$23,MATCH(N455,【参考】数式用3!$AD$2:$BA$2,0)),"")</f>
        <v/>
      </c>
      <c r="Y455" s="991"/>
      <c r="Z455" s="123"/>
      <c r="AA455" s="114"/>
      <c r="AB455" s="485" t="str">
        <f>IFERROR(AA455*VLOOKUP(AG455,【参考】数式用3!$AD$24:$BA$27,MATCH(N455,【参考】数式用3!$AD$2:$BA$2,0)),"")</f>
        <v/>
      </c>
      <c r="AC455" s="130"/>
      <c r="AD455" s="477" t="str">
        <f t="shared" si="27"/>
        <v/>
      </c>
      <c r="AE455" s="478" t="str">
        <f t="shared" si="28"/>
        <v/>
      </c>
      <c r="AF455" s="478" t="str">
        <f t="shared" si="29"/>
        <v/>
      </c>
      <c r="AG455" s="478" t="str">
        <f t="shared" si="30"/>
        <v/>
      </c>
    </row>
    <row r="456" spans="1:33" ht="24.95" customHeight="1">
      <c r="A456" s="480">
        <v>441</v>
      </c>
      <c r="B456" s="987" t="str">
        <f>IF(基本情報入力シート!C493="","",基本情報入力シート!C493)</f>
        <v/>
      </c>
      <c r="C456" s="988"/>
      <c r="D456" s="988"/>
      <c r="E456" s="988"/>
      <c r="F456" s="988"/>
      <c r="G456" s="988"/>
      <c r="H456" s="988"/>
      <c r="I456" s="989"/>
      <c r="J456" s="481" t="str">
        <f>IF(基本情報入力シート!M493="","",基本情報入力シート!M493)</f>
        <v/>
      </c>
      <c r="K456" s="482" t="str">
        <f>IF(基本情報入力シート!R493="","",基本情報入力シート!R493)</f>
        <v/>
      </c>
      <c r="L456" s="482" t="str">
        <f>IF(基本情報入力シート!W493="","",基本情報入力シート!W493)</f>
        <v/>
      </c>
      <c r="M456" s="483" t="str">
        <f>IF(基本情報入力シート!X493="","",基本情報入力シート!X493)</f>
        <v/>
      </c>
      <c r="N456" s="484" t="str">
        <f>IF(基本情報入力シート!Y493="","",基本情報入力シート!Y493)</f>
        <v/>
      </c>
      <c r="O456" s="118"/>
      <c r="P456" s="119"/>
      <c r="Q456" s="120"/>
      <c r="R456" s="121"/>
      <c r="S456" s="112"/>
      <c r="T456" s="476" t="str">
        <f>IFERROR(S456*VLOOKUP(AE456,【参考】数式用3!$AD$3:$BA$14,MATCH(N456,【参考】数式用3!$AD$2:$BA$2,0)),"")</f>
        <v/>
      </c>
      <c r="U456" s="122"/>
      <c r="V456" s="113"/>
      <c r="W456" s="147"/>
      <c r="X456" s="990" t="str">
        <f>IFERROR(V456*VLOOKUP(AF456,【参考】数式用3!$AD$15:$BA$23,MATCH(N456,【参考】数式用3!$AD$2:$BA$2,0)),"")</f>
        <v/>
      </c>
      <c r="Y456" s="991"/>
      <c r="Z456" s="123"/>
      <c r="AA456" s="114"/>
      <c r="AB456" s="485" t="str">
        <f>IFERROR(AA456*VLOOKUP(AG456,【参考】数式用3!$AD$24:$BA$27,MATCH(N456,【参考】数式用3!$AD$2:$BA$2,0)),"")</f>
        <v/>
      </c>
      <c r="AC456" s="130"/>
      <c r="AD456" s="477" t="str">
        <f t="shared" si="27"/>
        <v/>
      </c>
      <c r="AE456" s="478" t="str">
        <f t="shared" si="28"/>
        <v/>
      </c>
      <c r="AF456" s="478" t="str">
        <f t="shared" si="29"/>
        <v/>
      </c>
      <c r="AG456" s="478" t="str">
        <f t="shared" si="30"/>
        <v/>
      </c>
    </row>
    <row r="457" spans="1:33" ht="24.95" customHeight="1">
      <c r="A457" s="480">
        <v>442</v>
      </c>
      <c r="B457" s="987" t="str">
        <f>IF(基本情報入力シート!C494="","",基本情報入力シート!C494)</f>
        <v/>
      </c>
      <c r="C457" s="988"/>
      <c r="D457" s="988"/>
      <c r="E457" s="988"/>
      <c r="F457" s="988"/>
      <c r="G457" s="988"/>
      <c r="H457" s="988"/>
      <c r="I457" s="989"/>
      <c r="J457" s="481" t="str">
        <f>IF(基本情報入力シート!M494="","",基本情報入力シート!M494)</f>
        <v/>
      </c>
      <c r="K457" s="482" t="str">
        <f>IF(基本情報入力シート!R494="","",基本情報入力シート!R494)</f>
        <v/>
      </c>
      <c r="L457" s="482" t="str">
        <f>IF(基本情報入力シート!W494="","",基本情報入力シート!W494)</f>
        <v/>
      </c>
      <c r="M457" s="483" t="str">
        <f>IF(基本情報入力シート!X494="","",基本情報入力シート!X494)</f>
        <v/>
      </c>
      <c r="N457" s="484" t="str">
        <f>IF(基本情報入力シート!Y494="","",基本情報入力シート!Y494)</f>
        <v/>
      </c>
      <c r="O457" s="118"/>
      <c r="P457" s="119"/>
      <c r="Q457" s="120"/>
      <c r="R457" s="121"/>
      <c r="S457" s="112"/>
      <c r="T457" s="476" t="str">
        <f>IFERROR(S457*VLOOKUP(AE457,【参考】数式用3!$AD$3:$BA$14,MATCH(N457,【参考】数式用3!$AD$2:$BA$2,0)),"")</f>
        <v/>
      </c>
      <c r="U457" s="122"/>
      <c r="V457" s="113"/>
      <c r="W457" s="147"/>
      <c r="X457" s="990" t="str">
        <f>IFERROR(V457*VLOOKUP(AF457,【参考】数式用3!$AD$15:$BA$23,MATCH(N457,【参考】数式用3!$AD$2:$BA$2,0)),"")</f>
        <v/>
      </c>
      <c r="Y457" s="991"/>
      <c r="Z457" s="123"/>
      <c r="AA457" s="114"/>
      <c r="AB457" s="485" t="str">
        <f>IFERROR(AA457*VLOOKUP(AG457,【参考】数式用3!$AD$24:$BA$27,MATCH(N457,【参考】数式用3!$AD$2:$BA$2,0)),"")</f>
        <v/>
      </c>
      <c r="AC457" s="130"/>
      <c r="AD457" s="477" t="str">
        <f t="shared" si="27"/>
        <v/>
      </c>
      <c r="AE457" s="478" t="str">
        <f t="shared" si="28"/>
        <v/>
      </c>
      <c r="AF457" s="478" t="str">
        <f t="shared" si="29"/>
        <v/>
      </c>
      <c r="AG457" s="478" t="str">
        <f t="shared" si="30"/>
        <v/>
      </c>
    </row>
    <row r="458" spans="1:33" ht="24.95" customHeight="1">
      <c r="A458" s="480">
        <v>443</v>
      </c>
      <c r="B458" s="987" t="str">
        <f>IF(基本情報入力シート!C495="","",基本情報入力シート!C495)</f>
        <v/>
      </c>
      <c r="C458" s="988"/>
      <c r="D458" s="988"/>
      <c r="E458" s="988"/>
      <c r="F458" s="988"/>
      <c r="G458" s="988"/>
      <c r="H458" s="988"/>
      <c r="I458" s="989"/>
      <c r="J458" s="481" t="str">
        <f>IF(基本情報入力シート!M495="","",基本情報入力シート!M495)</f>
        <v/>
      </c>
      <c r="K458" s="482" t="str">
        <f>IF(基本情報入力シート!R495="","",基本情報入力シート!R495)</f>
        <v/>
      </c>
      <c r="L458" s="482" t="str">
        <f>IF(基本情報入力シート!W495="","",基本情報入力シート!W495)</f>
        <v/>
      </c>
      <c r="M458" s="483" t="str">
        <f>IF(基本情報入力シート!X495="","",基本情報入力シート!X495)</f>
        <v/>
      </c>
      <c r="N458" s="484" t="str">
        <f>IF(基本情報入力シート!Y495="","",基本情報入力シート!Y495)</f>
        <v/>
      </c>
      <c r="O458" s="118"/>
      <c r="P458" s="119"/>
      <c r="Q458" s="120"/>
      <c r="R458" s="121"/>
      <c r="S458" s="112"/>
      <c r="T458" s="476" t="str">
        <f>IFERROR(S458*VLOOKUP(AE458,【参考】数式用3!$AD$3:$BA$14,MATCH(N458,【参考】数式用3!$AD$2:$BA$2,0)),"")</f>
        <v/>
      </c>
      <c r="U458" s="122"/>
      <c r="V458" s="113"/>
      <c r="W458" s="147"/>
      <c r="X458" s="990" t="str">
        <f>IFERROR(V458*VLOOKUP(AF458,【参考】数式用3!$AD$15:$BA$23,MATCH(N458,【参考】数式用3!$AD$2:$BA$2,0)),"")</f>
        <v/>
      </c>
      <c r="Y458" s="991"/>
      <c r="Z458" s="123"/>
      <c r="AA458" s="114"/>
      <c r="AB458" s="485" t="str">
        <f>IFERROR(AA458*VLOOKUP(AG458,【参考】数式用3!$AD$24:$BA$27,MATCH(N458,【参考】数式用3!$AD$2:$BA$2,0)),"")</f>
        <v/>
      </c>
      <c r="AC458" s="130"/>
      <c r="AD458" s="477" t="str">
        <f t="shared" si="27"/>
        <v/>
      </c>
      <c r="AE458" s="478" t="str">
        <f t="shared" si="28"/>
        <v/>
      </c>
      <c r="AF458" s="478" t="str">
        <f t="shared" si="29"/>
        <v/>
      </c>
      <c r="AG458" s="478" t="str">
        <f t="shared" si="30"/>
        <v/>
      </c>
    </row>
    <row r="459" spans="1:33" ht="24.95" customHeight="1">
      <c r="A459" s="480">
        <v>444</v>
      </c>
      <c r="B459" s="987" t="str">
        <f>IF(基本情報入力シート!C496="","",基本情報入力シート!C496)</f>
        <v/>
      </c>
      <c r="C459" s="988"/>
      <c r="D459" s="988"/>
      <c r="E459" s="988"/>
      <c r="F459" s="988"/>
      <c r="G459" s="988"/>
      <c r="H459" s="988"/>
      <c r="I459" s="989"/>
      <c r="J459" s="481" t="str">
        <f>IF(基本情報入力シート!M496="","",基本情報入力シート!M496)</f>
        <v/>
      </c>
      <c r="K459" s="482" t="str">
        <f>IF(基本情報入力シート!R496="","",基本情報入力シート!R496)</f>
        <v/>
      </c>
      <c r="L459" s="482" t="str">
        <f>IF(基本情報入力シート!W496="","",基本情報入力シート!W496)</f>
        <v/>
      </c>
      <c r="M459" s="483" t="str">
        <f>IF(基本情報入力シート!X496="","",基本情報入力シート!X496)</f>
        <v/>
      </c>
      <c r="N459" s="484" t="str">
        <f>IF(基本情報入力シート!Y496="","",基本情報入力シート!Y496)</f>
        <v/>
      </c>
      <c r="O459" s="118"/>
      <c r="P459" s="119"/>
      <c r="Q459" s="120"/>
      <c r="R459" s="121"/>
      <c r="S459" s="112"/>
      <c r="T459" s="476" t="str">
        <f>IFERROR(S459*VLOOKUP(AE459,【参考】数式用3!$AD$3:$BA$14,MATCH(N459,【参考】数式用3!$AD$2:$BA$2,0)),"")</f>
        <v/>
      </c>
      <c r="U459" s="122"/>
      <c r="V459" s="113"/>
      <c r="W459" s="147"/>
      <c r="X459" s="990" t="str">
        <f>IFERROR(V459*VLOOKUP(AF459,【参考】数式用3!$AD$15:$BA$23,MATCH(N459,【参考】数式用3!$AD$2:$BA$2,0)),"")</f>
        <v/>
      </c>
      <c r="Y459" s="991"/>
      <c r="Z459" s="123"/>
      <c r="AA459" s="114"/>
      <c r="AB459" s="485" t="str">
        <f>IFERROR(AA459*VLOOKUP(AG459,【参考】数式用3!$AD$24:$BA$27,MATCH(N459,【参考】数式用3!$AD$2:$BA$2,0)),"")</f>
        <v/>
      </c>
      <c r="AC459" s="130"/>
      <c r="AD459" s="477" t="str">
        <f t="shared" si="27"/>
        <v/>
      </c>
      <c r="AE459" s="478" t="str">
        <f t="shared" si="28"/>
        <v/>
      </c>
      <c r="AF459" s="478" t="str">
        <f t="shared" si="29"/>
        <v/>
      </c>
      <c r="AG459" s="478" t="str">
        <f t="shared" si="30"/>
        <v/>
      </c>
    </row>
    <row r="460" spans="1:33" ht="24.95" customHeight="1">
      <c r="A460" s="480">
        <v>445</v>
      </c>
      <c r="B460" s="987" t="str">
        <f>IF(基本情報入力シート!C497="","",基本情報入力シート!C497)</f>
        <v/>
      </c>
      <c r="C460" s="988"/>
      <c r="D460" s="988"/>
      <c r="E460" s="988"/>
      <c r="F460" s="988"/>
      <c r="G460" s="988"/>
      <c r="H460" s="988"/>
      <c r="I460" s="989"/>
      <c r="J460" s="481" t="str">
        <f>IF(基本情報入力シート!M497="","",基本情報入力シート!M497)</f>
        <v/>
      </c>
      <c r="K460" s="482" t="str">
        <f>IF(基本情報入力シート!R497="","",基本情報入力シート!R497)</f>
        <v/>
      </c>
      <c r="L460" s="482" t="str">
        <f>IF(基本情報入力シート!W497="","",基本情報入力シート!W497)</f>
        <v/>
      </c>
      <c r="M460" s="483" t="str">
        <f>IF(基本情報入力シート!X497="","",基本情報入力シート!X497)</f>
        <v/>
      </c>
      <c r="N460" s="484" t="str">
        <f>IF(基本情報入力シート!Y497="","",基本情報入力シート!Y497)</f>
        <v/>
      </c>
      <c r="O460" s="118"/>
      <c r="P460" s="119"/>
      <c r="Q460" s="120"/>
      <c r="R460" s="121"/>
      <c r="S460" s="112"/>
      <c r="T460" s="476" t="str">
        <f>IFERROR(S460*VLOOKUP(AE460,【参考】数式用3!$AD$3:$BA$14,MATCH(N460,【参考】数式用3!$AD$2:$BA$2,0)),"")</f>
        <v/>
      </c>
      <c r="U460" s="122"/>
      <c r="V460" s="113"/>
      <c r="W460" s="147"/>
      <c r="X460" s="990" t="str">
        <f>IFERROR(V460*VLOOKUP(AF460,【参考】数式用3!$AD$15:$BA$23,MATCH(N460,【参考】数式用3!$AD$2:$BA$2,0)),"")</f>
        <v/>
      </c>
      <c r="Y460" s="991"/>
      <c r="Z460" s="123"/>
      <c r="AA460" s="114"/>
      <c r="AB460" s="485" t="str">
        <f>IFERROR(AA460*VLOOKUP(AG460,【参考】数式用3!$AD$24:$BA$27,MATCH(N460,【参考】数式用3!$AD$2:$BA$2,0)),"")</f>
        <v/>
      </c>
      <c r="AC460" s="130"/>
      <c r="AD460" s="477" t="str">
        <f t="shared" si="27"/>
        <v/>
      </c>
      <c r="AE460" s="478" t="str">
        <f t="shared" si="28"/>
        <v/>
      </c>
      <c r="AF460" s="478" t="str">
        <f t="shared" si="29"/>
        <v/>
      </c>
      <c r="AG460" s="478" t="str">
        <f t="shared" si="30"/>
        <v/>
      </c>
    </row>
    <row r="461" spans="1:33" ht="24.95" customHeight="1">
      <c r="A461" s="480">
        <v>446</v>
      </c>
      <c r="B461" s="987" t="str">
        <f>IF(基本情報入力シート!C498="","",基本情報入力シート!C498)</f>
        <v/>
      </c>
      <c r="C461" s="988"/>
      <c r="D461" s="988"/>
      <c r="E461" s="988"/>
      <c r="F461" s="988"/>
      <c r="G461" s="988"/>
      <c r="H461" s="988"/>
      <c r="I461" s="989"/>
      <c r="J461" s="481" t="str">
        <f>IF(基本情報入力シート!M498="","",基本情報入力シート!M498)</f>
        <v/>
      </c>
      <c r="K461" s="482" t="str">
        <f>IF(基本情報入力シート!R498="","",基本情報入力シート!R498)</f>
        <v/>
      </c>
      <c r="L461" s="482" t="str">
        <f>IF(基本情報入力シート!W498="","",基本情報入力シート!W498)</f>
        <v/>
      </c>
      <c r="M461" s="483" t="str">
        <f>IF(基本情報入力シート!X498="","",基本情報入力シート!X498)</f>
        <v/>
      </c>
      <c r="N461" s="484" t="str">
        <f>IF(基本情報入力シート!Y498="","",基本情報入力シート!Y498)</f>
        <v/>
      </c>
      <c r="O461" s="118"/>
      <c r="P461" s="119"/>
      <c r="Q461" s="120"/>
      <c r="R461" s="121"/>
      <c r="S461" s="112"/>
      <c r="T461" s="476" t="str">
        <f>IFERROR(S461*VLOOKUP(AE461,【参考】数式用3!$AD$3:$BA$14,MATCH(N461,【参考】数式用3!$AD$2:$BA$2,0)),"")</f>
        <v/>
      </c>
      <c r="U461" s="122"/>
      <c r="V461" s="113"/>
      <c r="W461" s="147"/>
      <c r="X461" s="990" t="str">
        <f>IFERROR(V461*VLOOKUP(AF461,【参考】数式用3!$AD$15:$BA$23,MATCH(N461,【参考】数式用3!$AD$2:$BA$2,0)),"")</f>
        <v/>
      </c>
      <c r="Y461" s="991"/>
      <c r="Z461" s="123"/>
      <c r="AA461" s="114"/>
      <c r="AB461" s="485" t="str">
        <f>IFERROR(AA461*VLOOKUP(AG461,【参考】数式用3!$AD$24:$BA$27,MATCH(N461,【参考】数式用3!$AD$2:$BA$2,0)),"")</f>
        <v/>
      </c>
      <c r="AC461" s="130"/>
      <c r="AD461" s="477" t="str">
        <f t="shared" si="27"/>
        <v/>
      </c>
      <c r="AE461" s="478" t="str">
        <f t="shared" si="28"/>
        <v/>
      </c>
      <c r="AF461" s="478" t="str">
        <f t="shared" si="29"/>
        <v/>
      </c>
      <c r="AG461" s="478" t="str">
        <f t="shared" si="30"/>
        <v/>
      </c>
    </row>
    <row r="462" spans="1:33" ht="24.95" customHeight="1">
      <c r="A462" s="480">
        <v>447</v>
      </c>
      <c r="B462" s="987" t="str">
        <f>IF(基本情報入力シート!C499="","",基本情報入力シート!C499)</f>
        <v/>
      </c>
      <c r="C462" s="988"/>
      <c r="D462" s="988"/>
      <c r="E462" s="988"/>
      <c r="F462" s="988"/>
      <c r="G462" s="988"/>
      <c r="H462" s="988"/>
      <c r="I462" s="989"/>
      <c r="J462" s="481" t="str">
        <f>IF(基本情報入力シート!M499="","",基本情報入力シート!M499)</f>
        <v/>
      </c>
      <c r="K462" s="482" t="str">
        <f>IF(基本情報入力シート!R499="","",基本情報入力シート!R499)</f>
        <v/>
      </c>
      <c r="L462" s="482" t="str">
        <f>IF(基本情報入力シート!W499="","",基本情報入力シート!W499)</f>
        <v/>
      </c>
      <c r="M462" s="483" t="str">
        <f>IF(基本情報入力シート!X499="","",基本情報入力シート!X499)</f>
        <v/>
      </c>
      <c r="N462" s="484" t="str">
        <f>IF(基本情報入力シート!Y499="","",基本情報入力シート!Y499)</f>
        <v/>
      </c>
      <c r="O462" s="118"/>
      <c r="P462" s="119"/>
      <c r="Q462" s="120"/>
      <c r="R462" s="121"/>
      <c r="S462" s="112"/>
      <c r="T462" s="476" t="str">
        <f>IFERROR(S462*VLOOKUP(AE462,【参考】数式用3!$AD$3:$BA$14,MATCH(N462,【参考】数式用3!$AD$2:$BA$2,0)),"")</f>
        <v/>
      </c>
      <c r="U462" s="122"/>
      <c r="V462" s="113"/>
      <c r="W462" s="147"/>
      <c r="X462" s="990" t="str">
        <f>IFERROR(V462*VLOOKUP(AF462,【参考】数式用3!$AD$15:$BA$23,MATCH(N462,【参考】数式用3!$AD$2:$BA$2,0)),"")</f>
        <v/>
      </c>
      <c r="Y462" s="991"/>
      <c r="Z462" s="123"/>
      <c r="AA462" s="114"/>
      <c r="AB462" s="485" t="str">
        <f>IFERROR(AA462*VLOOKUP(AG462,【参考】数式用3!$AD$24:$BA$27,MATCH(N462,【参考】数式用3!$AD$2:$BA$2,0)),"")</f>
        <v/>
      </c>
      <c r="AC462" s="130"/>
      <c r="AD462" s="477" t="str">
        <f t="shared" si="27"/>
        <v/>
      </c>
      <c r="AE462" s="478" t="str">
        <f t="shared" si="28"/>
        <v/>
      </c>
      <c r="AF462" s="478" t="str">
        <f t="shared" si="29"/>
        <v/>
      </c>
      <c r="AG462" s="478" t="str">
        <f t="shared" si="30"/>
        <v/>
      </c>
    </row>
    <row r="463" spans="1:33" ht="24.95" customHeight="1">
      <c r="A463" s="480">
        <v>448</v>
      </c>
      <c r="B463" s="987" t="str">
        <f>IF(基本情報入力シート!C500="","",基本情報入力シート!C500)</f>
        <v/>
      </c>
      <c r="C463" s="988"/>
      <c r="D463" s="988"/>
      <c r="E463" s="988"/>
      <c r="F463" s="988"/>
      <c r="G463" s="988"/>
      <c r="H463" s="988"/>
      <c r="I463" s="989"/>
      <c r="J463" s="481" t="str">
        <f>IF(基本情報入力シート!M500="","",基本情報入力シート!M500)</f>
        <v/>
      </c>
      <c r="K463" s="482" t="str">
        <f>IF(基本情報入力シート!R500="","",基本情報入力シート!R500)</f>
        <v/>
      </c>
      <c r="L463" s="482" t="str">
        <f>IF(基本情報入力シート!W500="","",基本情報入力シート!W500)</f>
        <v/>
      </c>
      <c r="M463" s="483" t="str">
        <f>IF(基本情報入力シート!X500="","",基本情報入力シート!X500)</f>
        <v/>
      </c>
      <c r="N463" s="484" t="str">
        <f>IF(基本情報入力シート!Y500="","",基本情報入力シート!Y500)</f>
        <v/>
      </c>
      <c r="O463" s="118"/>
      <c r="P463" s="119"/>
      <c r="Q463" s="120"/>
      <c r="R463" s="121"/>
      <c r="S463" s="112"/>
      <c r="T463" s="476" t="str">
        <f>IFERROR(S463*VLOOKUP(AE463,【参考】数式用3!$AD$3:$BA$14,MATCH(N463,【参考】数式用3!$AD$2:$BA$2,0)),"")</f>
        <v/>
      </c>
      <c r="U463" s="122"/>
      <c r="V463" s="113"/>
      <c r="W463" s="147"/>
      <c r="X463" s="990" t="str">
        <f>IFERROR(V463*VLOOKUP(AF463,【参考】数式用3!$AD$15:$BA$23,MATCH(N463,【参考】数式用3!$AD$2:$BA$2,0)),"")</f>
        <v/>
      </c>
      <c r="Y463" s="991"/>
      <c r="Z463" s="123"/>
      <c r="AA463" s="114"/>
      <c r="AB463" s="485" t="str">
        <f>IFERROR(AA463*VLOOKUP(AG463,【参考】数式用3!$AD$24:$BA$27,MATCH(N463,【参考】数式用3!$AD$2:$BA$2,0)),"")</f>
        <v/>
      </c>
      <c r="AC463" s="130"/>
      <c r="AD463" s="477" t="str">
        <f t="shared" si="27"/>
        <v/>
      </c>
      <c r="AE463" s="478" t="str">
        <f t="shared" si="28"/>
        <v/>
      </c>
      <c r="AF463" s="478" t="str">
        <f t="shared" si="29"/>
        <v/>
      </c>
      <c r="AG463" s="478" t="str">
        <f t="shared" si="30"/>
        <v/>
      </c>
    </row>
    <row r="464" spans="1:33" ht="24.95" customHeight="1">
      <c r="A464" s="480">
        <v>449</v>
      </c>
      <c r="B464" s="987" t="str">
        <f>IF(基本情報入力シート!C501="","",基本情報入力シート!C501)</f>
        <v/>
      </c>
      <c r="C464" s="988"/>
      <c r="D464" s="988"/>
      <c r="E464" s="988"/>
      <c r="F464" s="988"/>
      <c r="G464" s="988"/>
      <c r="H464" s="988"/>
      <c r="I464" s="989"/>
      <c r="J464" s="481" t="str">
        <f>IF(基本情報入力シート!M501="","",基本情報入力シート!M501)</f>
        <v/>
      </c>
      <c r="K464" s="482" t="str">
        <f>IF(基本情報入力シート!R501="","",基本情報入力シート!R501)</f>
        <v/>
      </c>
      <c r="L464" s="482" t="str">
        <f>IF(基本情報入力シート!W501="","",基本情報入力シート!W501)</f>
        <v/>
      </c>
      <c r="M464" s="483" t="str">
        <f>IF(基本情報入力シート!X501="","",基本情報入力シート!X501)</f>
        <v/>
      </c>
      <c r="N464" s="484" t="str">
        <f>IF(基本情報入力シート!Y501="","",基本情報入力シート!Y501)</f>
        <v/>
      </c>
      <c r="O464" s="118"/>
      <c r="P464" s="119"/>
      <c r="Q464" s="120"/>
      <c r="R464" s="121"/>
      <c r="S464" s="112"/>
      <c r="T464" s="476" t="str">
        <f>IFERROR(S464*VLOOKUP(AE464,【参考】数式用3!$AD$3:$BA$14,MATCH(N464,【参考】数式用3!$AD$2:$BA$2,0)),"")</f>
        <v/>
      </c>
      <c r="U464" s="122"/>
      <c r="V464" s="113"/>
      <c r="W464" s="147"/>
      <c r="X464" s="990" t="str">
        <f>IFERROR(V464*VLOOKUP(AF464,【参考】数式用3!$AD$15:$BA$23,MATCH(N464,【参考】数式用3!$AD$2:$BA$2,0)),"")</f>
        <v/>
      </c>
      <c r="Y464" s="991"/>
      <c r="Z464" s="123"/>
      <c r="AA464" s="114"/>
      <c r="AB464" s="485" t="str">
        <f>IFERROR(AA464*VLOOKUP(AG464,【参考】数式用3!$AD$24:$BA$27,MATCH(N464,【参考】数式用3!$AD$2:$BA$2,0)),"")</f>
        <v/>
      </c>
      <c r="AC464" s="130"/>
      <c r="AD464" s="477" t="str">
        <f t="shared" si="27"/>
        <v/>
      </c>
      <c r="AE464" s="478" t="str">
        <f t="shared" si="28"/>
        <v/>
      </c>
      <c r="AF464" s="478" t="str">
        <f t="shared" si="29"/>
        <v/>
      </c>
      <c r="AG464" s="478" t="str">
        <f t="shared" si="30"/>
        <v/>
      </c>
    </row>
    <row r="465" spans="1:33" ht="24.95" customHeight="1">
      <c r="A465" s="480">
        <v>450</v>
      </c>
      <c r="B465" s="987" t="str">
        <f>IF(基本情報入力シート!C502="","",基本情報入力シート!C502)</f>
        <v/>
      </c>
      <c r="C465" s="988"/>
      <c r="D465" s="988"/>
      <c r="E465" s="988"/>
      <c r="F465" s="988"/>
      <c r="G465" s="988"/>
      <c r="H465" s="988"/>
      <c r="I465" s="989"/>
      <c r="J465" s="481" t="str">
        <f>IF(基本情報入力シート!M502="","",基本情報入力シート!M502)</f>
        <v/>
      </c>
      <c r="K465" s="482" t="str">
        <f>IF(基本情報入力シート!R502="","",基本情報入力シート!R502)</f>
        <v/>
      </c>
      <c r="L465" s="482" t="str">
        <f>IF(基本情報入力シート!W502="","",基本情報入力シート!W502)</f>
        <v/>
      </c>
      <c r="M465" s="483" t="str">
        <f>IF(基本情報入力シート!X502="","",基本情報入力シート!X502)</f>
        <v/>
      </c>
      <c r="N465" s="484" t="str">
        <f>IF(基本情報入力シート!Y502="","",基本情報入力シート!Y502)</f>
        <v/>
      </c>
      <c r="O465" s="118"/>
      <c r="P465" s="119"/>
      <c r="Q465" s="120"/>
      <c r="R465" s="121"/>
      <c r="S465" s="112"/>
      <c r="T465" s="476" t="str">
        <f>IFERROR(S465*VLOOKUP(AE465,【参考】数式用3!$AD$3:$BA$14,MATCH(N465,【参考】数式用3!$AD$2:$BA$2,0)),"")</f>
        <v/>
      </c>
      <c r="U465" s="122"/>
      <c r="V465" s="113"/>
      <c r="W465" s="147"/>
      <c r="X465" s="990" t="str">
        <f>IFERROR(V465*VLOOKUP(AF465,【参考】数式用3!$AD$15:$BA$23,MATCH(N465,【参考】数式用3!$AD$2:$BA$2,0)),"")</f>
        <v/>
      </c>
      <c r="Y465" s="991"/>
      <c r="Z465" s="123"/>
      <c r="AA465" s="114"/>
      <c r="AB465" s="485" t="str">
        <f>IFERROR(AA465*VLOOKUP(AG465,【参考】数式用3!$AD$24:$BA$27,MATCH(N465,【参考】数式用3!$AD$2:$BA$2,0)),"")</f>
        <v/>
      </c>
      <c r="AC465" s="130"/>
      <c r="AD465" s="477" t="str">
        <f t="shared" ref="AD465:AD528" si="31">IF(OR(U465="特定加算Ⅰ",U465="特定加算Ⅱ"),IF(OR(AND(N465&lt;&gt;"訪問型サービス（総合事業）",N465&lt;&gt;"通所型サービス（総合事業）",N465&lt;&gt;"（介護予防）短期入所生活介護",N465&lt;&gt;"（介護予防）短期入所療養介護（老健）",N465&lt;&gt;"（介護予防）短期入所療養介護 （病院等（老健以外）)",N465&lt;&gt;"（介護予防）短期入所療養介護（医療院）"),W465&lt;&gt;""),1,""),"")</f>
        <v/>
      </c>
      <c r="AE465" s="478" t="str">
        <f t="shared" si="28"/>
        <v/>
      </c>
      <c r="AF465" s="478" t="str">
        <f t="shared" si="29"/>
        <v/>
      </c>
      <c r="AG465" s="478" t="str">
        <f t="shared" si="30"/>
        <v/>
      </c>
    </row>
    <row r="466" spans="1:33" ht="24.95" customHeight="1">
      <c r="A466" s="480">
        <v>451</v>
      </c>
      <c r="B466" s="987" t="str">
        <f>IF(基本情報入力シート!C503="","",基本情報入力シート!C503)</f>
        <v/>
      </c>
      <c r="C466" s="988"/>
      <c r="D466" s="988"/>
      <c r="E466" s="988"/>
      <c r="F466" s="988"/>
      <c r="G466" s="988"/>
      <c r="H466" s="988"/>
      <c r="I466" s="989"/>
      <c r="J466" s="481" t="str">
        <f>IF(基本情報入力シート!M503="","",基本情報入力シート!M503)</f>
        <v/>
      </c>
      <c r="K466" s="482" t="str">
        <f>IF(基本情報入力シート!R503="","",基本情報入力シート!R503)</f>
        <v/>
      </c>
      <c r="L466" s="482" t="str">
        <f>IF(基本情報入力シート!W503="","",基本情報入力シート!W503)</f>
        <v/>
      </c>
      <c r="M466" s="483" t="str">
        <f>IF(基本情報入力シート!X503="","",基本情報入力シート!X503)</f>
        <v/>
      </c>
      <c r="N466" s="484" t="str">
        <f>IF(基本情報入力シート!Y503="","",基本情報入力シート!Y503)</f>
        <v/>
      </c>
      <c r="O466" s="118"/>
      <c r="P466" s="119"/>
      <c r="Q466" s="120"/>
      <c r="R466" s="121"/>
      <c r="S466" s="112"/>
      <c r="T466" s="476" t="str">
        <f>IFERROR(S466*VLOOKUP(AE466,【参考】数式用3!$AD$3:$BA$14,MATCH(N466,【参考】数式用3!$AD$2:$BA$2,0)),"")</f>
        <v/>
      </c>
      <c r="U466" s="122"/>
      <c r="V466" s="113"/>
      <c r="W466" s="147"/>
      <c r="X466" s="990" t="str">
        <f>IFERROR(V466*VLOOKUP(AF466,【参考】数式用3!$AD$15:$BA$23,MATCH(N466,【参考】数式用3!$AD$2:$BA$2,0)),"")</f>
        <v/>
      </c>
      <c r="Y466" s="991"/>
      <c r="Z466" s="123"/>
      <c r="AA466" s="114"/>
      <c r="AB466" s="485" t="str">
        <f>IFERROR(AA466*VLOOKUP(AG466,【参考】数式用3!$AD$24:$BA$27,MATCH(N466,【参考】数式用3!$AD$2:$BA$2,0)),"")</f>
        <v/>
      </c>
      <c r="AC466" s="130"/>
      <c r="AD466" s="477" t="str">
        <f t="shared" si="31"/>
        <v/>
      </c>
      <c r="AE466" s="478" t="str">
        <f t="shared" si="28"/>
        <v/>
      </c>
      <c r="AF466" s="478" t="str">
        <f t="shared" si="29"/>
        <v/>
      </c>
      <c r="AG466" s="478" t="str">
        <f t="shared" si="30"/>
        <v/>
      </c>
    </row>
    <row r="467" spans="1:33" ht="24.95" customHeight="1">
      <c r="A467" s="480">
        <v>452</v>
      </c>
      <c r="B467" s="987" t="str">
        <f>IF(基本情報入力シート!C504="","",基本情報入力シート!C504)</f>
        <v/>
      </c>
      <c r="C467" s="988"/>
      <c r="D467" s="988"/>
      <c r="E467" s="988"/>
      <c r="F467" s="988"/>
      <c r="G467" s="988"/>
      <c r="H467" s="988"/>
      <c r="I467" s="989"/>
      <c r="J467" s="481" t="str">
        <f>IF(基本情報入力シート!M504="","",基本情報入力シート!M504)</f>
        <v/>
      </c>
      <c r="K467" s="482" t="str">
        <f>IF(基本情報入力シート!R504="","",基本情報入力シート!R504)</f>
        <v/>
      </c>
      <c r="L467" s="482" t="str">
        <f>IF(基本情報入力シート!W504="","",基本情報入力シート!W504)</f>
        <v/>
      </c>
      <c r="M467" s="483" t="str">
        <f>IF(基本情報入力シート!X504="","",基本情報入力シート!X504)</f>
        <v/>
      </c>
      <c r="N467" s="484" t="str">
        <f>IF(基本情報入力シート!Y504="","",基本情報入力シート!Y504)</f>
        <v/>
      </c>
      <c r="O467" s="118"/>
      <c r="P467" s="119"/>
      <c r="Q467" s="120"/>
      <c r="R467" s="121"/>
      <c r="S467" s="112"/>
      <c r="T467" s="476" t="str">
        <f>IFERROR(S467*VLOOKUP(AE467,【参考】数式用3!$AD$3:$BA$14,MATCH(N467,【参考】数式用3!$AD$2:$BA$2,0)),"")</f>
        <v/>
      </c>
      <c r="U467" s="122"/>
      <c r="V467" s="113"/>
      <c r="W467" s="147"/>
      <c r="X467" s="990" t="str">
        <f>IFERROR(V467*VLOOKUP(AF467,【参考】数式用3!$AD$15:$BA$23,MATCH(N467,【参考】数式用3!$AD$2:$BA$2,0)),"")</f>
        <v/>
      </c>
      <c r="Y467" s="991"/>
      <c r="Z467" s="123"/>
      <c r="AA467" s="114"/>
      <c r="AB467" s="485" t="str">
        <f>IFERROR(AA467*VLOOKUP(AG467,【参考】数式用3!$AD$24:$BA$27,MATCH(N467,【参考】数式用3!$AD$2:$BA$2,0)),"")</f>
        <v/>
      </c>
      <c r="AC467" s="130"/>
      <c r="AD467" s="477" t="str">
        <f t="shared" si="31"/>
        <v/>
      </c>
      <c r="AE467" s="478" t="str">
        <f t="shared" si="28"/>
        <v/>
      </c>
      <c r="AF467" s="478" t="str">
        <f t="shared" si="29"/>
        <v/>
      </c>
      <c r="AG467" s="478" t="str">
        <f t="shared" si="30"/>
        <v/>
      </c>
    </row>
    <row r="468" spans="1:33" ht="24.95" customHeight="1">
      <c r="A468" s="480">
        <v>453</v>
      </c>
      <c r="B468" s="987" t="str">
        <f>IF(基本情報入力シート!C505="","",基本情報入力シート!C505)</f>
        <v/>
      </c>
      <c r="C468" s="988"/>
      <c r="D468" s="988"/>
      <c r="E468" s="988"/>
      <c r="F468" s="988"/>
      <c r="G468" s="988"/>
      <c r="H468" s="988"/>
      <c r="I468" s="989"/>
      <c r="J468" s="481" t="str">
        <f>IF(基本情報入力シート!M505="","",基本情報入力シート!M505)</f>
        <v/>
      </c>
      <c r="K468" s="482" t="str">
        <f>IF(基本情報入力シート!R505="","",基本情報入力シート!R505)</f>
        <v/>
      </c>
      <c r="L468" s="482" t="str">
        <f>IF(基本情報入力シート!W505="","",基本情報入力シート!W505)</f>
        <v/>
      </c>
      <c r="M468" s="483" t="str">
        <f>IF(基本情報入力シート!X505="","",基本情報入力シート!X505)</f>
        <v/>
      </c>
      <c r="N468" s="484" t="str">
        <f>IF(基本情報入力シート!Y505="","",基本情報入力シート!Y505)</f>
        <v/>
      </c>
      <c r="O468" s="118"/>
      <c r="P468" s="119"/>
      <c r="Q468" s="120"/>
      <c r="R468" s="121"/>
      <c r="S468" s="112"/>
      <c r="T468" s="476" t="str">
        <f>IFERROR(S468*VLOOKUP(AE468,【参考】数式用3!$AD$3:$BA$14,MATCH(N468,【参考】数式用3!$AD$2:$BA$2,0)),"")</f>
        <v/>
      </c>
      <c r="U468" s="122"/>
      <c r="V468" s="113"/>
      <c r="W468" s="147"/>
      <c r="X468" s="990" t="str">
        <f>IFERROR(V468*VLOOKUP(AF468,【参考】数式用3!$AD$15:$BA$23,MATCH(N468,【参考】数式用3!$AD$2:$BA$2,0)),"")</f>
        <v/>
      </c>
      <c r="Y468" s="991"/>
      <c r="Z468" s="123"/>
      <c r="AA468" s="114"/>
      <c r="AB468" s="485" t="str">
        <f>IFERROR(AA468*VLOOKUP(AG468,【参考】数式用3!$AD$24:$BA$27,MATCH(N468,【参考】数式用3!$AD$2:$BA$2,0)),"")</f>
        <v/>
      </c>
      <c r="AC468" s="130"/>
      <c r="AD468" s="477" t="str">
        <f t="shared" si="31"/>
        <v/>
      </c>
      <c r="AE468" s="478" t="str">
        <f t="shared" si="28"/>
        <v/>
      </c>
      <c r="AF468" s="478" t="str">
        <f t="shared" si="29"/>
        <v/>
      </c>
      <c r="AG468" s="478" t="str">
        <f t="shared" si="30"/>
        <v/>
      </c>
    </row>
    <row r="469" spans="1:33" ht="24.95" customHeight="1">
      <c r="A469" s="480">
        <v>454</v>
      </c>
      <c r="B469" s="987" t="str">
        <f>IF(基本情報入力シート!C506="","",基本情報入力シート!C506)</f>
        <v/>
      </c>
      <c r="C469" s="988"/>
      <c r="D469" s="988"/>
      <c r="E469" s="988"/>
      <c r="F469" s="988"/>
      <c r="G469" s="988"/>
      <c r="H469" s="988"/>
      <c r="I469" s="989"/>
      <c r="J469" s="481" t="str">
        <f>IF(基本情報入力シート!M506="","",基本情報入力シート!M506)</f>
        <v/>
      </c>
      <c r="K469" s="482" t="str">
        <f>IF(基本情報入力シート!R506="","",基本情報入力シート!R506)</f>
        <v/>
      </c>
      <c r="L469" s="482" t="str">
        <f>IF(基本情報入力シート!W506="","",基本情報入力シート!W506)</f>
        <v/>
      </c>
      <c r="M469" s="483" t="str">
        <f>IF(基本情報入力シート!X506="","",基本情報入力シート!X506)</f>
        <v/>
      </c>
      <c r="N469" s="484" t="str">
        <f>IF(基本情報入力シート!Y506="","",基本情報入力シート!Y506)</f>
        <v/>
      </c>
      <c r="O469" s="118"/>
      <c r="P469" s="119"/>
      <c r="Q469" s="120"/>
      <c r="R469" s="121"/>
      <c r="S469" s="112"/>
      <c r="T469" s="476" t="str">
        <f>IFERROR(S469*VLOOKUP(AE469,【参考】数式用3!$AD$3:$BA$14,MATCH(N469,【参考】数式用3!$AD$2:$BA$2,0)),"")</f>
        <v/>
      </c>
      <c r="U469" s="122"/>
      <c r="V469" s="113"/>
      <c r="W469" s="147"/>
      <c r="X469" s="990" t="str">
        <f>IFERROR(V469*VLOOKUP(AF469,【参考】数式用3!$AD$15:$BA$23,MATCH(N469,【参考】数式用3!$AD$2:$BA$2,0)),"")</f>
        <v/>
      </c>
      <c r="Y469" s="991"/>
      <c r="Z469" s="123"/>
      <c r="AA469" s="114"/>
      <c r="AB469" s="485" t="str">
        <f>IFERROR(AA469*VLOOKUP(AG469,【参考】数式用3!$AD$24:$BA$27,MATCH(N469,【参考】数式用3!$AD$2:$BA$2,0)),"")</f>
        <v/>
      </c>
      <c r="AC469" s="130"/>
      <c r="AD469" s="477" t="str">
        <f t="shared" si="31"/>
        <v/>
      </c>
      <c r="AE469" s="478" t="str">
        <f t="shared" si="28"/>
        <v/>
      </c>
      <c r="AF469" s="478" t="str">
        <f t="shared" si="29"/>
        <v/>
      </c>
      <c r="AG469" s="478" t="str">
        <f t="shared" si="30"/>
        <v/>
      </c>
    </row>
    <row r="470" spans="1:33" ht="24.95" customHeight="1">
      <c r="A470" s="480">
        <v>455</v>
      </c>
      <c r="B470" s="987" t="str">
        <f>IF(基本情報入力シート!C507="","",基本情報入力シート!C507)</f>
        <v/>
      </c>
      <c r="C470" s="988"/>
      <c r="D470" s="988"/>
      <c r="E470" s="988"/>
      <c r="F470" s="988"/>
      <c r="G470" s="988"/>
      <c r="H470" s="988"/>
      <c r="I470" s="989"/>
      <c r="J470" s="481" t="str">
        <f>IF(基本情報入力シート!M507="","",基本情報入力シート!M507)</f>
        <v/>
      </c>
      <c r="K470" s="482" t="str">
        <f>IF(基本情報入力シート!R507="","",基本情報入力シート!R507)</f>
        <v/>
      </c>
      <c r="L470" s="482" t="str">
        <f>IF(基本情報入力シート!W507="","",基本情報入力シート!W507)</f>
        <v/>
      </c>
      <c r="M470" s="483" t="str">
        <f>IF(基本情報入力シート!X507="","",基本情報入力シート!X507)</f>
        <v/>
      </c>
      <c r="N470" s="484" t="str">
        <f>IF(基本情報入力シート!Y507="","",基本情報入力シート!Y507)</f>
        <v/>
      </c>
      <c r="O470" s="118"/>
      <c r="P470" s="119"/>
      <c r="Q470" s="120"/>
      <c r="R470" s="121"/>
      <c r="S470" s="112"/>
      <c r="T470" s="476" t="str">
        <f>IFERROR(S470*VLOOKUP(AE470,【参考】数式用3!$AD$3:$BA$14,MATCH(N470,【参考】数式用3!$AD$2:$BA$2,0)),"")</f>
        <v/>
      </c>
      <c r="U470" s="122"/>
      <c r="V470" s="113"/>
      <c r="W470" s="147"/>
      <c r="X470" s="990" t="str">
        <f>IFERROR(V470*VLOOKUP(AF470,【参考】数式用3!$AD$15:$BA$23,MATCH(N470,【参考】数式用3!$AD$2:$BA$2,0)),"")</f>
        <v/>
      </c>
      <c r="Y470" s="991"/>
      <c r="Z470" s="123"/>
      <c r="AA470" s="114"/>
      <c r="AB470" s="485" t="str">
        <f>IFERROR(AA470*VLOOKUP(AG470,【参考】数式用3!$AD$24:$BA$27,MATCH(N470,【参考】数式用3!$AD$2:$BA$2,0)),"")</f>
        <v/>
      </c>
      <c r="AC470" s="130"/>
      <c r="AD470" s="477" t="str">
        <f t="shared" si="31"/>
        <v/>
      </c>
      <c r="AE470" s="478" t="str">
        <f t="shared" si="28"/>
        <v/>
      </c>
      <c r="AF470" s="478" t="str">
        <f t="shared" si="29"/>
        <v/>
      </c>
      <c r="AG470" s="478" t="str">
        <f t="shared" si="30"/>
        <v/>
      </c>
    </row>
    <row r="471" spans="1:33" ht="24.95" customHeight="1">
      <c r="A471" s="480">
        <v>456</v>
      </c>
      <c r="B471" s="987" t="str">
        <f>IF(基本情報入力シート!C508="","",基本情報入力シート!C508)</f>
        <v/>
      </c>
      <c r="C471" s="988"/>
      <c r="D471" s="988"/>
      <c r="E471" s="988"/>
      <c r="F471" s="988"/>
      <c r="G471" s="988"/>
      <c r="H471" s="988"/>
      <c r="I471" s="989"/>
      <c r="J471" s="481" t="str">
        <f>IF(基本情報入力シート!M508="","",基本情報入力シート!M508)</f>
        <v/>
      </c>
      <c r="K471" s="482" t="str">
        <f>IF(基本情報入力シート!R508="","",基本情報入力シート!R508)</f>
        <v/>
      </c>
      <c r="L471" s="482" t="str">
        <f>IF(基本情報入力シート!W508="","",基本情報入力シート!W508)</f>
        <v/>
      </c>
      <c r="M471" s="483" t="str">
        <f>IF(基本情報入力シート!X508="","",基本情報入力シート!X508)</f>
        <v/>
      </c>
      <c r="N471" s="484" t="str">
        <f>IF(基本情報入力シート!Y508="","",基本情報入力シート!Y508)</f>
        <v/>
      </c>
      <c r="O471" s="118"/>
      <c r="P471" s="119"/>
      <c r="Q471" s="120"/>
      <c r="R471" s="121"/>
      <c r="S471" s="112"/>
      <c r="T471" s="476" t="str">
        <f>IFERROR(S471*VLOOKUP(AE471,【参考】数式用3!$AD$3:$BA$14,MATCH(N471,【参考】数式用3!$AD$2:$BA$2,0)),"")</f>
        <v/>
      </c>
      <c r="U471" s="122"/>
      <c r="V471" s="113"/>
      <c r="W471" s="147"/>
      <c r="X471" s="990" t="str">
        <f>IFERROR(V471*VLOOKUP(AF471,【参考】数式用3!$AD$15:$BA$23,MATCH(N471,【参考】数式用3!$AD$2:$BA$2,0)),"")</f>
        <v/>
      </c>
      <c r="Y471" s="991"/>
      <c r="Z471" s="123"/>
      <c r="AA471" s="114"/>
      <c r="AB471" s="485" t="str">
        <f>IFERROR(AA471*VLOOKUP(AG471,【参考】数式用3!$AD$24:$BA$27,MATCH(N471,【参考】数式用3!$AD$2:$BA$2,0)),"")</f>
        <v/>
      </c>
      <c r="AC471" s="130"/>
      <c r="AD471" s="477" t="str">
        <f t="shared" si="31"/>
        <v/>
      </c>
      <c r="AE471" s="478" t="str">
        <f t="shared" ref="AE471:AE534" si="32">IF(AND(O471="",R471=""),"",O471&amp;"から"&amp;R471)</f>
        <v/>
      </c>
      <c r="AF471" s="478" t="str">
        <f t="shared" ref="AF471:AF534" si="33">IF(AND(P471="",U471=""),"",P471&amp;"から"&amp;U471)</f>
        <v/>
      </c>
      <c r="AG471" s="478" t="str">
        <f t="shared" ref="AG471:AG534" si="34">IF(AND(Q471="",Z471=""),"",Q471&amp;"から"&amp;Z471)</f>
        <v/>
      </c>
    </row>
    <row r="472" spans="1:33" ht="24.95" customHeight="1">
      <c r="A472" s="480">
        <v>457</v>
      </c>
      <c r="B472" s="987" t="str">
        <f>IF(基本情報入力シート!C509="","",基本情報入力シート!C509)</f>
        <v/>
      </c>
      <c r="C472" s="988"/>
      <c r="D472" s="988"/>
      <c r="E472" s="988"/>
      <c r="F472" s="988"/>
      <c r="G472" s="988"/>
      <c r="H472" s="988"/>
      <c r="I472" s="989"/>
      <c r="J472" s="481" t="str">
        <f>IF(基本情報入力シート!M509="","",基本情報入力シート!M509)</f>
        <v/>
      </c>
      <c r="K472" s="482" t="str">
        <f>IF(基本情報入力シート!R509="","",基本情報入力シート!R509)</f>
        <v/>
      </c>
      <c r="L472" s="482" t="str">
        <f>IF(基本情報入力シート!W509="","",基本情報入力シート!W509)</f>
        <v/>
      </c>
      <c r="M472" s="483" t="str">
        <f>IF(基本情報入力シート!X509="","",基本情報入力シート!X509)</f>
        <v/>
      </c>
      <c r="N472" s="484" t="str">
        <f>IF(基本情報入力シート!Y509="","",基本情報入力シート!Y509)</f>
        <v/>
      </c>
      <c r="O472" s="118"/>
      <c r="P472" s="119"/>
      <c r="Q472" s="120"/>
      <c r="R472" s="121"/>
      <c r="S472" s="112"/>
      <c r="T472" s="476" t="str">
        <f>IFERROR(S472*VLOOKUP(AE472,【参考】数式用3!$AD$3:$BA$14,MATCH(N472,【参考】数式用3!$AD$2:$BA$2,0)),"")</f>
        <v/>
      </c>
      <c r="U472" s="122"/>
      <c r="V472" s="113"/>
      <c r="W472" s="147"/>
      <c r="X472" s="990" t="str">
        <f>IFERROR(V472*VLOOKUP(AF472,【参考】数式用3!$AD$15:$BA$23,MATCH(N472,【参考】数式用3!$AD$2:$BA$2,0)),"")</f>
        <v/>
      </c>
      <c r="Y472" s="991"/>
      <c r="Z472" s="123"/>
      <c r="AA472" s="114"/>
      <c r="AB472" s="485" t="str">
        <f>IFERROR(AA472*VLOOKUP(AG472,【参考】数式用3!$AD$24:$BA$27,MATCH(N472,【参考】数式用3!$AD$2:$BA$2,0)),"")</f>
        <v/>
      </c>
      <c r="AC472" s="130"/>
      <c r="AD472" s="477" t="str">
        <f t="shared" si="31"/>
        <v/>
      </c>
      <c r="AE472" s="478" t="str">
        <f t="shared" si="32"/>
        <v/>
      </c>
      <c r="AF472" s="478" t="str">
        <f t="shared" si="33"/>
        <v/>
      </c>
      <c r="AG472" s="478" t="str">
        <f t="shared" si="34"/>
        <v/>
      </c>
    </row>
    <row r="473" spans="1:33" ht="24.95" customHeight="1">
      <c r="A473" s="480">
        <v>458</v>
      </c>
      <c r="B473" s="987" t="str">
        <f>IF(基本情報入力シート!C510="","",基本情報入力シート!C510)</f>
        <v/>
      </c>
      <c r="C473" s="988"/>
      <c r="D473" s="988"/>
      <c r="E473" s="988"/>
      <c r="F473" s="988"/>
      <c r="G473" s="988"/>
      <c r="H473" s="988"/>
      <c r="I473" s="989"/>
      <c r="J473" s="481" t="str">
        <f>IF(基本情報入力シート!M510="","",基本情報入力シート!M510)</f>
        <v/>
      </c>
      <c r="K473" s="482" t="str">
        <f>IF(基本情報入力シート!R510="","",基本情報入力シート!R510)</f>
        <v/>
      </c>
      <c r="L473" s="482" t="str">
        <f>IF(基本情報入力シート!W510="","",基本情報入力シート!W510)</f>
        <v/>
      </c>
      <c r="M473" s="483" t="str">
        <f>IF(基本情報入力シート!X510="","",基本情報入力シート!X510)</f>
        <v/>
      </c>
      <c r="N473" s="484" t="str">
        <f>IF(基本情報入力シート!Y510="","",基本情報入力シート!Y510)</f>
        <v/>
      </c>
      <c r="O473" s="118"/>
      <c r="P473" s="119"/>
      <c r="Q473" s="120"/>
      <c r="R473" s="121"/>
      <c r="S473" s="112"/>
      <c r="T473" s="476" t="str">
        <f>IFERROR(S473*VLOOKUP(AE473,【参考】数式用3!$AD$3:$BA$14,MATCH(N473,【参考】数式用3!$AD$2:$BA$2,0)),"")</f>
        <v/>
      </c>
      <c r="U473" s="122"/>
      <c r="V473" s="113"/>
      <c r="W473" s="147"/>
      <c r="X473" s="990" t="str">
        <f>IFERROR(V473*VLOOKUP(AF473,【参考】数式用3!$AD$15:$BA$23,MATCH(N473,【参考】数式用3!$AD$2:$BA$2,0)),"")</f>
        <v/>
      </c>
      <c r="Y473" s="991"/>
      <c r="Z473" s="123"/>
      <c r="AA473" s="114"/>
      <c r="AB473" s="485" t="str">
        <f>IFERROR(AA473*VLOOKUP(AG473,【参考】数式用3!$AD$24:$BA$27,MATCH(N473,【参考】数式用3!$AD$2:$BA$2,0)),"")</f>
        <v/>
      </c>
      <c r="AC473" s="130"/>
      <c r="AD473" s="477" t="str">
        <f t="shared" si="31"/>
        <v/>
      </c>
      <c r="AE473" s="478" t="str">
        <f t="shared" si="32"/>
        <v/>
      </c>
      <c r="AF473" s="478" t="str">
        <f t="shared" si="33"/>
        <v/>
      </c>
      <c r="AG473" s="478" t="str">
        <f t="shared" si="34"/>
        <v/>
      </c>
    </row>
    <row r="474" spans="1:33" ht="24.95" customHeight="1">
      <c r="A474" s="480">
        <v>459</v>
      </c>
      <c r="B474" s="987" t="str">
        <f>IF(基本情報入力シート!C511="","",基本情報入力シート!C511)</f>
        <v/>
      </c>
      <c r="C474" s="988"/>
      <c r="D474" s="988"/>
      <c r="E474" s="988"/>
      <c r="F474" s="988"/>
      <c r="G474" s="988"/>
      <c r="H474" s="988"/>
      <c r="I474" s="989"/>
      <c r="J474" s="481" t="str">
        <f>IF(基本情報入力シート!M511="","",基本情報入力シート!M511)</f>
        <v/>
      </c>
      <c r="K474" s="482" t="str">
        <f>IF(基本情報入力シート!R511="","",基本情報入力シート!R511)</f>
        <v/>
      </c>
      <c r="L474" s="482" t="str">
        <f>IF(基本情報入力シート!W511="","",基本情報入力シート!W511)</f>
        <v/>
      </c>
      <c r="M474" s="483" t="str">
        <f>IF(基本情報入力シート!X511="","",基本情報入力シート!X511)</f>
        <v/>
      </c>
      <c r="N474" s="484" t="str">
        <f>IF(基本情報入力シート!Y511="","",基本情報入力シート!Y511)</f>
        <v/>
      </c>
      <c r="O474" s="118"/>
      <c r="P474" s="119"/>
      <c r="Q474" s="120"/>
      <c r="R474" s="121"/>
      <c r="S474" s="112"/>
      <c r="T474" s="476" t="str">
        <f>IFERROR(S474*VLOOKUP(AE474,【参考】数式用3!$AD$3:$BA$14,MATCH(N474,【参考】数式用3!$AD$2:$BA$2,0)),"")</f>
        <v/>
      </c>
      <c r="U474" s="122"/>
      <c r="V474" s="113"/>
      <c r="W474" s="147"/>
      <c r="X474" s="990" t="str">
        <f>IFERROR(V474*VLOOKUP(AF474,【参考】数式用3!$AD$15:$BA$23,MATCH(N474,【参考】数式用3!$AD$2:$BA$2,0)),"")</f>
        <v/>
      </c>
      <c r="Y474" s="991"/>
      <c r="Z474" s="123"/>
      <c r="AA474" s="114"/>
      <c r="AB474" s="485" t="str">
        <f>IFERROR(AA474*VLOOKUP(AG474,【参考】数式用3!$AD$24:$BA$27,MATCH(N474,【参考】数式用3!$AD$2:$BA$2,0)),"")</f>
        <v/>
      </c>
      <c r="AC474" s="130"/>
      <c r="AD474" s="477" t="str">
        <f t="shared" si="31"/>
        <v/>
      </c>
      <c r="AE474" s="478" t="str">
        <f t="shared" si="32"/>
        <v/>
      </c>
      <c r="AF474" s="478" t="str">
        <f t="shared" si="33"/>
        <v/>
      </c>
      <c r="AG474" s="478" t="str">
        <f t="shared" si="34"/>
        <v/>
      </c>
    </row>
    <row r="475" spans="1:33" ht="24.95" customHeight="1">
      <c r="A475" s="480">
        <v>460</v>
      </c>
      <c r="B475" s="987" t="str">
        <f>IF(基本情報入力シート!C512="","",基本情報入力シート!C512)</f>
        <v/>
      </c>
      <c r="C475" s="988"/>
      <c r="D475" s="988"/>
      <c r="E475" s="988"/>
      <c r="F475" s="988"/>
      <c r="G475" s="988"/>
      <c r="H475" s="988"/>
      <c r="I475" s="989"/>
      <c r="J475" s="481" t="str">
        <f>IF(基本情報入力シート!M512="","",基本情報入力シート!M512)</f>
        <v/>
      </c>
      <c r="K475" s="482" t="str">
        <f>IF(基本情報入力シート!R512="","",基本情報入力シート!R512)</f>
        <v/>
      </c>
      <c r="L475" s="482" t="str">
        <f>IF(基本情報入力シート!W512="","",基本情報入力シート!W512)</f>
        <v/>
      </c>
      <c r="M475" s="483" t="str">
        <f>IF(基本情報入力シート!X512="","",基本情報入力シート!X512)</f>
        <v/>
      </c>
      <c r="N475" s="484" t="str">
        <f>IF(基本情報入力シート!Y512="","",基本情報入力シート!Y512)</f>
        <v/>
      </c>
      <c r="O475" s="118"/>
      <c r="P475" s="119"/>
      <c r="Q475" s="120"/>
      <c r="R475" s="121"/>
      <c r="S475" s="112"/>
      <c r="T475" s="476" t="str">
        <f>IFERROR(S475*VLOOKUP(AE475,【参考】数式用3!$AD$3:$BA$14,MATCH(N475,【参考】数式用3!$AD$2:$BA$2,0)),"")</f>
        <v/>
      </c>
      <c r="U475" s="122"/>
      <c r="V475" s="113"/>
      <c r="W475" s="147"/>
      <c r="X475" s="990" t="str">
        <f>IFERROR(V475*VLOOKUP(AF475,【参考】数式用3!$AD$15:$BA$23,MATCH(N475,【参考】数式用3!$AD$2:$BA$2,0)),"")</f>
        <v/>
      </c>
      <c r="Y475" s="991"/>
      <c r="Z475" s="123"/>
      <c r="AA475" s="114"/>
      <c r="AB475" s="485" t="str">
        <f>IFERROR(AA475*VLOOKUP(AG475,【参考】数式用3!$AD$24:$BA$27,MATCH(N475,【参考】数式用3!$AD$2:$BA$2,0)),"")</f>
        <v/>
      </c>
      <c r="AC475" s="130"/>
      <c r="AD475" s="477" t="str">
        <f t="shared" si="31"/>
        <v/>
      </c>
      <c r="AE475" s="478" t="str">
        <f t="shared" si="32"/>
        <v/>
      </c>
      <c r="AF475" s="478" t="str">
        <f t="shared" si="33"/>
        <v/>
      </c>
      <c r="AG475" s="478" t="str">
        <f t="shared" si="34"/>
        <v/>
      </c>
    </row>
    <row r="476" spans="1:33" ht="24.95" customHeight="1">
      <c r="A476" s="480">
        <v>461</v>
      </c>
      <c r="B476" s="987" t="str">
        <f>IF(基本情報入力シート!C513="","",基本情報入力シート!C513)</f>
        <v/>
      </c>
      <c r="C476" s="988"/>
      <c r="D476" s="988"/>
      <c r="E476" s="988"/>
      <c r="F476" s="988"/>
      <c r="G476" s="988"/>
      <c r="H476" s="988"/>
      <c r="I476" s="989"/>
      <c r="J476" s="481" t="str">
        <f>IF(基本情報入力シート!M513="","",基本情報入力シート!M513)</f>
        <v/>
      </c>
      <c r="K476" s="482" t="str">
        <f>IF(基本情報入力シート!R513="","",基本情報入力シート!R513)</f>
        <v/>
      </c>
      <c r="L476" s="482" t="str">
        <f>IF(基本情報入力シート!W513="","",基本情報入力シート!W513)</f>
        <v/>
      </c>
      <c r="M476" s="483" t="str">
        <f>IF(基本情報入力シート!X513="","",基本情報入力シート!X513)</f>
        <v/>
      </c>
      <c r="N476" s="484" t="str">
        <f>IF(基本情報入力シート!Y513="","",基本情報入力シート!Y513)</f>
        <v/>
      </c>
      <c r="O476" s="118"/>
      <c r="P476" s="119"/>
      <c r="Q476" s="120"/>
      <c r="R476" s="121"/>
      <c r="S476" s="112"/>
      <c r="T476" s="476" t="str">
        <f>IFERROR(S476*VLOOKUP(AE476,【参考】数式用3!$AD$3:$BA$14,MATCH(N476,【参考】数式用3!$AD$2:$BA$2,0)),"")</f>
        <v/>
      </c>
      <c r="U476" s="122"/>
      <c r="V476" s="113"/>
      <c r="W476" s="147"/>
      <c r="X476" s="990" t="str">
        <f>IFERROR(V476*VLOOKUP(AF476,【参考】数式用3!$AD$15:$BA$23,MATCH(N476,【参考】数式用3!$AD$2:$BA$2,0)),"")</f>
        <v/>
      </c>
      <c r="Y476" s="991"/>
      <c r="Z476" s="123"/>
      <c r="AA476" s="114"/>
      <c r="AB476" s="485" t="str">
        <f>IFERROR(AA476*VLOOKUP(AG476,【参考】数式用3!$AD$24:$BA$27,MATCH(N476,【参考】数式用3!$AD$2:$BA$2,0)),"")</f>
        <v/>
      </c>
      <c r="AC476" s="130"/>
      <c r="AD476" s="477" t="str">
        <f t="shared" si="31"/>
        <v/>
      </c>
      <c r="AE476" s="478" t="str">
        <f t="shared" si="32"/>
        <v/>
      </c>
      <c r="AF476" s="478" t="str">
        <f t="shared" si="33"/>
        <v/>
      </c>
      <c r="AG476" s="478" t="str">
        <f t="shared" si="34"/>
        <v/>
      </c>
    </row>
    <row r="477" spans="1:33" ht="24.95" customHeight="1">
      <c r="A477" s="480">
        <v>462</v>
      </c>
      <c r="B477" s="987" t="str">
        <f>IF(基本情報入力シート!C514="","",基本情報入力シート!C514)</f>
        <v/>
      </c>
      <c r="C477" s="988"/>
      <c r="D477" s="988"/>
      <c r="E477" s="988"/>
      <c r="F477" s="988"/>
      <c r="G477" s="988"/>
      <c r="H477" s="988"/>
      <c r="I477" s="989"/>
      <c r="J477" s="481" t="str">
        <f>IF(基本情報入力シート!M514="","",基本情報入力シート!M514)</f>
        <v/>
      </c>
      <c r="K477" s="482" t="str">
        <f>IF(基本情報入力シート!R514="","",基本情報入力シート!R514)</f>
        <v/>
      </c>
      <c r="L477" s="482" t="str">
        <f>IF(基本情報入力シート!W514="","",基本情報入力シート!W514)</f>
        <v/>
      </c>
      <c r="M477" s="483" t="str">
        <f>IF(基本情報入力シート!X514="","",基本情報入力シート!X514)</f>
        <v/>
      </c>
      <c r="N477" s="484" t="str">
        <f>IF(基本情報入力シート!Y514="","",基本情報入力シート!Y514)</f>
        <v/>
      </c>
      <c r="O477" s="118"/>
      <c r="P477" s="119"/>
      <c r="Q477" s="120"/>
      <c r="R477" s="121"/>
      <c r="S477" s="112"/>
      <c r="T477" s="476" t="str">
        <f>IFERROR(S477*VLOOKUP(AE477,【参考】数式用3!$AD$3:$BA$14,MATCH(N477,【参考】数式用3!$AD$2:$BA$2,0)),"")</f>
        <v/>
      </c>
      <c r="U477" s="122"/>
      <c r="V477" s="113"/>
      <c r="W477" s="147"/>
      <c r="X477" s="990" t="str">
        <f>IFERROR(V477*VLOOKUP(AF477,【参考】数式用3!$AD$15:$BA$23,MATCH(N477,【参考】数式用3!$AD$2:$BA$2,0)),"")</f>
        <v/>
      </c>
      <c r="Y477" s="991"/>
      <c r="Z477" s="123"/>
      <c r="AA477" s="114"/>
      <c r="AB477" s="485" t="str">
        <f>IFERROR(AA477*VLOOKUP(AG477,【参考】数式用3!$AD$24:$BA$27,MATCH(N477,【参考】数式用3!$AD$2:$BA$2,0)),"")</f>
        <v/>
      </c>
      <c r="AC477" s="130"/>
      <c r="AD477" s="477" t="str">
        <f t="shared" si="31"/>
        <v/>
      </c>
      <c r="AE477" s="478" t="str">
        <f t="shared" si="32"/>
        <v/>
      </c>
      <c r="AF477" s="478" t="str">
        <f t="shared" si="33"/>
        <v/>
      </c>
      <c r="AG477" s="478" t="str">
        <f t="shared" si="34"/>
        <v/>
      </c>
    </row>
    <row r="478" spans="1:33" ht="24.95" customHeight="1">
      <c r="A478" s="480">
        <v>463</v>
      </c>
      <c r="B478" s="987" t="str">
        <f>IF(基本情報入力シート!C515="","",基本情報入力シート!C515)</f>
        <v/>
      </c>
      <c r="C478" s="988"/>
      <c r="D478" s="988"/>
      <c r="E478" s="988"/>
      <c r="F478" s="988"/>
      <c r="G478" s="988"/>
      <c r="H478" s="988"/>
      <c r="I478" s="989"/>
      <c r="J478" s="481" t="str">
        <f>IF(基本情報入力シート!M515="","",基本情報入力シート!M515)</f>
        <v/>
      </c>
      <c r="K478" s="482" t="str">
        <f>IF(基本情報入力シート!R515="","",基本情報入力シート!R515)</f>
        <v/>
      </c>
      <c r="L478" s="482" t="str">
        <f>IF(基本情報入力シート!W515="","",基本情報入力シート!W515)</f>
        <v/>
      </c>
      <c r="M478" s="483" t="str">
        <f>IF(基本情報入力シート!X515="","",基本情報入力シート!X515)</f>
        <v/>
      </c>
      <c r="N478" s="484" t="str">
        <f>IF(基本情報入力シート!Y515="","",基本情報入力シート!Y515)</f>
        <v/>
      </c>
      <c r="O478" s="118"/>
      <c r="P478" s="119"/>
      <c r="Q478" s="120"/>
      <c r="R478" s="121"/>
      <c r="S478" s="112"/>
      <c r="T478" s="476" t="str">
        <f>IFERROR(S478*VLOOKUP(AE478,【参考】数式用3!$AD$3:$BA$14,MATCH(N478,【参考】数式用3!$AD$2:$BA$2,0)),"")</f>
        <v/>
      </c>
      <c r="U478" s="122"/>
      <c r="V478" s="113"/>
      <c r="W478" s="147"/>
      <c r="X478" s="990" t="str">
        <f>IFERROR(V478*VLOOKUP(AF478,【参考】数式用3!$AD$15:$BA$23,MATCH(N478,【参考】数式用3!$AD$2:$BA$2,0)),"")</f>
        <v/>
      </c>
      <c r="Y478" s="991"/>
      <c r="Z478" s="123"/>
      <c r="AA478" s="114"/>
      <c r="AB478" s="485" t="str">
        <f>IFERROR(AA478*VLOOKUP(AG478,【参考】数式用3!$AD$24:$BA$27,MATCH(N478,【参考】数式用3!$AD$2:$BA$2,0)),"")</f>
        <v/>
      </c>
      <c r="AC478" s="130"/>
      <c r="AD478" s="477" t="str">
        <f t="shared" si="31"/>
        <v/>
      </c>
      <c r="AE478" s="478" t="str">
        <f t="shared" si="32"/>
        <v/>
      </c>
      <c r="AF478" s="478" t="str">
        <f t="shared" si="33"/>
        <v/>
      </c>
      <c r="AG478" s="478" t="str">
        <f t="shared" si="34"/>
        <v/>
      </c>
    </row>
    <row r="479" spans="1:33" ht="24.95" customHeight="1">
      <c r="A479" s="480">
        <v>464</v>
      </c>
      <c r="B479" s="987" t="str">
        <f>IF(基本情報入力シート!C516="","",基本情報入力シート!C516)</f>
        <v/>
      </c>
      <c r="C479" s="988"/>
      <c r="D479" s="988"/>
      <c r="E479" s="988"/>
      <c r="F479" s="988"/>
      <c r="G479" s="988"/>
      <c r="H479" s="988"/>
      <c r="I479" s="989"/>
      <c r="J479" s="481" t="str">
        <f>IF(基本情報入力シート!M516="","",基本情報入力シート!M516)</f>
        <v/>
      </c>
      <c r="K479" s="482" t="str">
        <f>IF(基本情報入力シート!R516="","",基本情報入力シート!R516)</f>
        <v/>
      </c>
      <c r="L479" s="482" t="str">
        <f>IF(基本情報入力シート!W516="","",基本情報入力シート!W516)</f>
        <v/>
      </c>
      <c r="M479" s="483" t="str">
        <f>IF(基本情報入力シート!X516="","",基本情報入力シート!X516)</f>
        <v/>
      </c>
      <c r="N479" s="484" t="str">
        <f>IF(基本情報入力シート!Y516="","",基本情報入力シート!Y516)</f>
        <v/>
      </c>
      <c r="O479" s="118"/>
      <c r="P479" s="119"/>
      <c r="Q479" s="120"/>
      <c r="R479" s="121"/>
      <c r="S479" s="112"/>
      <c r="T479" s="476" t="str">
        <f>IFERROR(S479*VLOOKUP(AE479,【参考】数式用3!$AD$3:$BA$14,MATCH(N479,【参考】数式用3!$AD$2:$BA$2,0)),"")</f>
        <v/>
      </c>
      <c r="U479" s="122"/>
      <c r="V479" s="113"/>
      <c r="W479" s="147"/>
      <c r="X479" s="990" t="str">
        <f>IFERROR(V479*VLOOKUP(AF479,【参考】数式用3!$AD$15:$BA$23,MATCH(N479,【参考】数式用3!$AD$2:$BA$2,0)),"")</f>
        <v/>
      </c>
      <c r="Y479" s="991"/>
      <c r="Z479" s="123"/>
      <c r="AA479" s="114"/>
      <c r="AB479" s="485" t="str">
        <f>IFERROR(AA479*VLOOKUP(AG479,【参考】数式用3!$AD$24:$BA$27,MATCH(N479,【参考】数式用3!$AD$2:$BA$2,0)),"")</f>
        <v/>
      </c>
      <c r="AC479" s="130"/>
      <c r="AD479" s="477" t="str">
        <f t="shared" si="31"/>
        <v/>
      </c>
      <c r="AE479" s="478" t="str">
        <f t="shared" si="32"/>
        <v/>
      </c>
      <c r="AF479" s="478" t="str">
        <f t="shared" si="33"/>
        <v/>
      </c>
      <c r="AG479" s="478" t="str">
        <f t="shared" si="34"/>
        <v/>
      </c>
    </row>
    <row r="480" spans="1:33" ht="24.95" customHeight="1">
      <c r="A480" s="480">
        <v>465</v>
      </c>
      <c r="B480" s="987" t="str">
        <f>IF(基本情報入力シート!C517="","",基本情報入力シート!C517)</f>
        <v/>
      </c>
      <c r="C480" s="988"/>
      <c r="D480" s="988"/>
      <c r="E480" s="988"/>
      <c r="F480" s="988"/>
      <c r="G480" s="988"/>
      <c r="H480" s="988"/>
      <c r="I480" s="989"/>
      <c r="J480" s="481" t="str">
        <f>IF(基本情報入力シート!M517="","",基本情報入力シート!M517)</f>
        <v/>
      </c>
      <c r="K480" s="482" t="str">
        <f>IF(基本情報入力シート!R517="","",基本情報入力シート!R517)</f>
        <v/>
      </c>
      <c r="L480" s="482" t="str">
        <f>IF(基本情報入力シート!W517="","",基本情報入力シート!W517)</f>
        <v/>
      </c>
      <c r="M480" s="483" t="str">
        <f>IF(基本情報入力シート!X517="","",基本情報入力シート!X517)</f>
        <v/>
      </c>
      <c r="N480" s="484" t="str">
        <f>IF(基本情報入力シート!Y517="","",基本情報入力シート!Y517)</f>
        <v/>
      </c>
      <c r="O480" s="118"/>
      <c r="P480" s="119"/>
      <c r="Q480" s="120"/>
      <c r="R480" s="121"/>
      <c r="S480" s="112"/>
      <c r="T480" s="476" t="str">
        <f>IFERROR(S480*VLOOKUP(AE480,【参考】数式用3!$AD$3:$BA$14,MATCH(N480,【参考】数式用3!$AD$2:$BA$2,0)),"")</f>
        <v/>
      </c>
      <c r="U480" s="122"/>
      <c r="V480" s="113"/>
      <c r="W480" s="147"/>
      <c r="X480" s="990" t="str">
        <f>IFERROR(V480*VLOOKUP(AF480,【参考】数式用3!$AD$15:$BA$23,MATCH(N480,【参考】数式用3!$AD$2:$BA$2,0)),"")</f>
        <v/>
      </c>
      <c r="Y480" s="991"/>
      <c r="Z480" s="123"/>
      <c r="AA480" s="114"/>
      <c r="AB480" s="485" t="str">
        <f>IFERROR(AA480*VLOOKUP(AG480,【参考】数式用3!$AD$24:$BA$27,MATCH(N480,【参考】数式用3!$AD$2:$BA$2,0)),"")</f>
        <v/>
      </c>
      <c r="AC480" s="130"/>
      <c r="AD480" s="477" t="str">
        <f t="shared" si="31"/>
        <v/>
      </c>
      <c r="AE480" s="478" t="str">
        <f t="shared" si="32"/>
        <v/>
      </c>
      <c r="AF480" s="478" t="str">
        <f t="shared" si="33"/>
        <v/>
      </c>
      <c r="AG480" s="478" t="str">
        <f t="shared" si="34"/>
        <v/>
      </c>
    </row>
    <row r="481" spans="1:33" ht="24.95" customHeight="1">
      <c r="A481" s="480">
        <v>466</v>
      </c>
      <c r="B481" s="987" t="str">
        <f>IF(基本情報入力シート!C518="","",基本情報入力シート!C518)</f>
        <v/>
      </c>
      <c r="C481" s="988"/>
      <c r="D481" s="988"/>
      <c r="E481" s="988"/>
      <c r="F481" s="988"/>
      <c r="G481" s="988"/>
      <c r="H481" s="988"/>
      <c r="I481" s="989"/>
      <c r="J481" s="481" t="str">
        <f>IF(基本情報入力シート!M518="","",基本情報入力シート!M518)</f>
        <v/>
      </c>
      <c r="K481" s="482" t="str">
        <f>IF(基本情報入力シート!R518="","",基本情報入力シート!R518)</f>
        <v/>
      </c>
      <c r="L481" s="482" t="str">
        <f>IF(基本情報入力シート!W518="","",基本情報入力シート!W518)</f>
        <v/>
      </c>
      <c r="M481" s="483" t="str">
        <f>IF(基本情報入力シート!X518="","",基本情報入力シート!X518)</f>
        <v/>
      </c>
      <c r="N481" s="484" t="str">
        <f>IF(基本情報入力シート!Y518="","",基本情報入力シート!Y518)</f>
        <v/>
      </c>
      <c r="O481" s="118"/>
      <c r="P481" s="119"/>
      <c r="Q481" s="120"/>
      <c r="R481" s="121"/>
      <c r="S481" s="112"/>
      <c r="T481" s="476" t="str">
        <f>IFERROR(S481*VLOOKUP(AE481,【参考】数式用3!$AD$3:$BA$14,MATCH(N481,【参考】数式用3!$AD$2:$BA$2,0)),"")</f>
        <v/>
      </c>
      <c r="U481" s="122"/>
      <c r="V481" s="113"/>
      <c r="W481" s="147"/>
      <c r="X481" s="990" t="str">
        <f>IFERROR(V481*VLOOKUP(AF481,【参考】数式用3!$AD$15:$BA$23,MATCH(N481,【参考】数式用3!$AD$2:$BA$2,0)),"")</f>
        <v/>
      </c>
      <c r="Y481" s="991"/>
      <c r="Z481" s="123"/>
      <c r="AA481" s="114"/>
      <c r="AB481" s="485" t="str">
        <f>IFERROR(AA481*VLOOKUP(AG481,【参考】数式用3!$AD$24:$BA$27,MATCH(N481,【参考】数式用3!$AD$2:$BA$2,0)),"")</f>
        <v/>
      </c>
      <c r="AC481" s="130"/>
      <c r="AD481" s="477" t="str">
        <f t="shared" si="31"/>
        <v/>
      </c>
      <c r="AE481" s="478" t="str">
        <f t="shared" si="32"/>
        <v/>
      </c>
      <c r="AF481" s="478" t="str">
        <f t="shared" si="33"/>
        <v/>
      </c>
      <c r="AG481" s="478" t="str">
        <f t="shared" si="34"/>
        <v/>
      </c>
    </row>
    <row r="482" spans="1:33" ht="24.95" customHeight="1">
      <c r="A482" s="480">
        <v>467</v>
      </c>
      <c r="B482" s="987" t="str">
        <f>IF(基本情報入力シート!C519="","",基本情報入力シート!C519)</f>
        <v/>
      </c>
      <c r="C482" s="988"/>
      <c r="D482" s="988"/>
      <c r="E482" s="988"/>
      <c r="F482" s="988"/>
      <c r="G482" s="988"/>
      <c r="H482" s="988"/>
      <c r="I482" s="989"/>
      <c r="J482" s="481" t="str">
        <f>IF(基本情報入力シート!M519="","",基本情報入力シート!M519)</f>
        <v/>
      </c>
      <c r="K482" s="482" t="str">
        <f>IF(基本情報入力シート!R519="","",基本情報入力シート!R519)</f>
        <v/>
      </c>
      <c r="L482" s="482" t="str">
        <f>IF(基本情報入力シート!W519="","",基本情報入力シート!W519)</f>
        <v/>
      </c>
      <c r="M482" s="483" t="str">
        <f>IF(基本情報入力シート!X519="","",基本情報入力シート!X519)</f>
        <v/>
      </c>
      <c r="N482" s="484" t="str">
        <f>IF(基本情報入力シート!Y519="","",基本情報入力シート!Y519)</f>
        <v/>
      </c>
      <c r="O482" s="118"/>
      <c r="P482" s="119"/>
      <c r="Q482" s="120"/>
      <c r="R482" s="121"/>
      <c r="S482" s="112"/>
      <c r="T482" s="476" t="str">
        <f>IFERROR(S482*VLOOKUP(AE482,【参考】数式用3!$AD$3:$BA$14,MATCH(N482,【参考】数式用3!$AD$2:$BA$2,0)),"")</f>
        <v/>
      </c>
      <c r="U482" s="122"/>
      <c r="V482" s="113"/>
      <c r="W482" s="147"/>
      <c r="X482" s="990" t="str">
        <f>IFERROR(V482*VLOOKUP(AF482,【参考】数式用3!$AD$15:$BA$23,MATCH(N482,【参考】数式用3!$AD$2:$BA$2,0)),"")</f>
        <v/>
      </c>
      <c r="Y482" s="991"/>
      <c r="Z482" s="123"/>
      <c r="AA482" s="114"/>
      <c r="AB482" s="485" t="str">
        <f>IFERROR(AA482*VLOOKUP(AG482,【参考】数式用3!$AD$24:$BA$27,MATCH(N482,【参考】数式用3!$AD$2:$BA$2,0)),"")</f>
        <v/>
      </c>
      <c r="AC482" s="130"/>
      <c r="AD482" s="477" t="str">
        <f t="shared" si="31"/>
        <v/>
      </c>
      <c r="AE482" s="478" t="str">
        <f t="shared" si="32"/>
        <v/>
      </c>
      <c r="AF482" s="478" t="str">
        <f t="shared" si="33"/>
        <v/>
      </c>
      <c r="AG482" s="478" t="str">
        <f t="shared" si="34"/>
        <v/>
      </c>
    </row>
    <row r="483" spans="1:33" ht="24.95" customHeight="1">
      <c r="A483" s="480">
        <v>468</v>
      </c>
      <c r="B483" s="987" t="str">
        <f>IF(基本情報入力シート!C520="","",基本情報入力シート!C520)</f>
        <v/>
      </c>
      <c r="C483" s="988"/>
      <c r="D483" s="988"/>
      <c r="E483" s="988"/>
      <c r="F483" s="988"/>
      <c r="G483" s="988"/>
      <c r="H483" s="988"/>
      <c r="I483" s="989"/>
      <c r="J483" s="481" t="str">
        <f>IF(基本情報入力シート!M520="","",基本情報入力シート!M520)</f>
        <v/>
      </c>
      <c r="K483" s="482" t="str">
        <f>IF(基本情報入力シート!R520="","",基本情報入力シート!R520)</f>
        <v/>
      </c>
      <c r="L483" s="482" t="str">
        <f>IF(基本情報入力シート!W520="","",基本情報入力シート!W520)</f>
        <v/>
      </c>
      <c r="M483" s="483" t="str">
        <f>IF(基本情報入力シート!X520="","",基本情報入力シート!X520)</f>
        <v/>
      </c>
      <c r="N483" s="484" t="str">
        <f>IF(基本情報入力シート!Y520="","",基本情報入力シート!Y520)</f>
        <v/>
      </c>
      <c r="O483" s="118"/>
      <c r="P483" s="119"/>
      <c r="Q483" s="120"/>
      <c r="R483" s="121"/>
      <c r="S483" s="112"/>
      <c r="T483" s="476" t="str">
        <f>IFERROR(S483*VLOOKUP(AE483,【参考】数式用3!$AD$3:$BA$14,MATCH(N483,【参考】数式用3!$AD$2:$BA$2,0)),"")</f>
        <v/>
      </c>
      <c r="U483" s="122"/>
      <c r="V483" s="113"/>
      <c r="W483" s="147"/>
      <c r="X483" s="990" t="str">
        <f>IFERROR(V483*VLOOKUP(AF483,【参考】数式用3!$AD$15:$BA$23,MATCH(N483,【参考】数式用3!$AD$2:$BA$2,0)),"")</f>
        <v/>
      </c>
      <c r="Y483" s="991"/>
      <c r="Z483" s="123"/>
      <c r="AA483" s="114"/>
      <c r="AB483" s="485" t="str">
        <f>IFERROR(AA483*VLOOKUP(AG483,【参考】数式用3!$AD$24:$BA$27,MATCH(N483,【参考】数式用3!$AD$2:$BA$2,0)),"")</f>
        <v/>
      </c>
      <c r="AC483" s="130"/>
      <c r="AD483" s="477" t="str">
        <f t="shared" si="31"/>
        <v/>
      </c>
      <c r="AE483" s="478" t="str">
        <f t="shared" si="32"/>
        <v/>
      </c>
      <c r="AF483" s="478" t="str">
        <f t="shared" si="33"/>
        <v/>
      </c>
      <c r="AG483" s="478" t="str">
        <f t="shared" si="34"/>
        <v/>
      </c>
    </row>
    <row r="484" spans="1:33" ht="24.95" customHeight="1">
      <c r="A484" s="480">
        <v>469</v>
      </c>
      <c r="B484" s="987" t="str">
        <f>IF(基本情報入力シート!C521="","",基本情報入力シート!C521)</f>
        <v/>
      </c>
      <c r="C484" s="988"/>
      <c r="D484" s="988"/>
      <c r="E484" s="988"/>
      <c r="F484" s="988"/>
      <c r="G484" s="988"/>
      <c r="H484" s="988"/>
      <c r="I484" s="989"/>
      <c r="J484" s="481" t="str">
        <f>IF(基本情報入力シート!M521="","",基本情報入力シート!M521)</f>
        <v/>
      </c>
      <c r="K484" s="482" t="str">
        <f>IF(基本情報入力シート!R521="","",基本情報入力シート!R521)</f>
        <v/>
      </c>
      <c r="L484" s="482" t="str">
        <f>IF(基本情報入力シート!W521="","",基本情報入力シート!W521)</f>
        <v/>
      </c>
      <c r="M484" s="483" t="str">
        <f>IF(基本情報入力シート!X521="","",基本情報入力シート!X521)</f>
        <v/>
      </c>
      <c r="N484" s="484" t="str">
        <f>IF(基本情報入力シート!Y521="","",基本情報入力シート!Y521)</f>
        <v/>
      </c>
      <c r="O484" s="118"/>
      <c r="P484" s="119"/>
      <c r="Q484" s="120"/>
      <c r="R484" s="121"/>
      <c r="S484" s="112"/>
      <c r="T484" s="476" t="str">
        <f>IFERROR(S484*VLOOKUP(AE484,【参考】数式用3!$AD$3:$BA$14,MATCH(N484,【参考】数式用3!$AD$2:$BA$2,0)),"")</f>
        <v/>
      </c>
      <c r="U484" s="122"/>
      <c r="V484" s="113"/>
      <c r="W484" s="147"/>
      <c r="X484" s="990" t="str">
        <f>IFERROR(V484*VLOOKUP(AF484,【参考】数式用3!$AD$15:$BA$23,MATCH(N484,【参考】数式用3!$AD$2:$BA$2,0)),"")</f>
        <v/>
      </c>
      <c r="Y484" s="991"/>
      <c r="Z484" s="123"/>
      <c r="AA484" s="114"/>
      <c r="AB484" s="485" t="str">
        <f>IFERROR(AA484*VLOOKUP(AG484,【参考】数式用3!$AD$24:$BA$27,MATCH(N484,【参考】数式用3!$AD$2:$BA$2,0)),"")</f>
        <v/>
      </c>
      <c r="AC484" s="130"/>
      <c r="AD484" s="477" t="str">
        <f t="shared" si="31"/>
        <v/>
      </c>
      <c r="AE484" s="478" t="str">
        <f t="shared" si="32"/>
        <v/>
      </c>
      <c r="AF484" s="478" t="str">
        <f t="shared" si="33"/>
        <v/>
      </c>
      <c r="AG484" s="478" t="str">
        <f t="shared" si="34"/>
        <v/>
      </c>
    </row>
    <row r="485" spans="1:33" ht="24.95" customHeight="1">
      <c r="A485" s="480">
        <v>470</v>
      </c>
      <c r="B485" s="987" t="str">
        <f>IF(基本情報入力シート!C522="","",基本情報入力シート!C522)</f>
        <v/>
      </c>
      <c r="C485" s="988"/>
      <c r="D485" s="988"/>
      <c r="E485" s="988"/>
      <c r="F485" s="988"/>
      <c r="G485" s="988"/>
      <c r="H485" s="988"/>
      <c r="I485" s="989"/>
      <c r="J485" s="481" t="str">
        <f>IF(基本情報入力シート!M522="","",基本情報入力シート!M522)</f>
        <v/>
      </c>
      <c r="K485" s="482" t="str">
        <f>IF(基本情報入力シート!R522="","",基本情報入力シート!R522)</f>
        <v/>
      </c>
      <c r="L485" s="482" t="str">
        <f>IF(基本情報入力シート!W522="","",基本情報入力シート!W522)</f>
        <v/>
      </c>
      <c r="M485" s="483" t="str">
        <f>IF(基本情報入力シート!X522="","",基本情報入力シート!X522)</f>
        <v/>
      </c>
      <c r="N485" s="484" t="str">
        <f>IF(基本情報入力シート!Y522="","",基本情報入力シート!Y522)</f>
        <v/>
      </c>
      <c r="O485" s="118"/>
      <c r="P485" s="119"/>
      <c r="Q485" s="120"/>
      <c r="R485" s="121"/>
      <c r="S485" s="112"/>
      <c r="T485" s="476" t="str">
        <f>IFERROR(S485*VLOOKUP(AE485,【参考】数式用3!$AD$3:$BA$14,MATCH(N485,【参考】数式用3!$AD$2:$BA$2,0)),"")</f>
        <v/>
      </c>
      <c r="U485" s="122"/>
      <c r="V485" s="113"/>
      <c r="W485" s="147"/>
      <c r="X485" s="990" t="str">
        <f>IFERROR(V485*VLOOKUP(AF485,【参考】数式用3!$AD$15:$BA$23,MATCH(N485,【参考】数式用3!$AD$2:$BA$2,0)),"")</f>
        <v/>
      </c>
      <c r="Y485" s="991"/>
      <c r="Z485" s="123"/>
      <c r="AA485" s="114"/>
      <c r="AB485" s="485" t="str">
        <f>IFERROR(AA485*VLOOKUP(AG485,【参考】数式用3!$AD$24:$BA$27,MATCH(N485,【参考】数式用3!$AD$2:$BA$2,0)),"")</f>
        <v/>
      </c>
      <c r="AC485" s="130"/>
      <c r="AD485" s="477" t="str">
        <f t="shared" si="31"/>
        <v/>
      </c>
      <c r="AE485" s="478" t="str">
        <f t="shared" si="32"/>
        <v/>
      </c>
      <c r="AF485" s="478" t="str">
        <f t="shared" si="33"/>
        <v/>
      </c>
      <c r="AG485" s="478" t="str">
        <f t="shared" si="34"/>
        <v/>
      </c>
    </row>
    <row r="486" spans="1:33" ht="24.95" customHeight="1">
      <c r="A486" s="480">
        <v>471</v>
      </c>
      <c r="B486" s="987" t="str">
        <f>IF(基本情報入力シート!C523="","",基本情報入力シート!C523)</f>
        <v/>
      </c>
      <c r="C486" s="988"/>
      <c r="D486" s="988"/>
      <c r="E486" s="988"/>
      <c r="F486" s="988"/>
      <c r="G486" s="988"/>
      <c r="H486" s="988"/>
      <c r="I486" s="989"/>
      <c r="J486" s="481" t="str">
        <f>IF(基本情報入力シート!M523="","",基本情報入力シート!M523)</f>
        <v/>
      </c>
      <c r="K486" s="482" t="str">
        <f>IF(基本情報入力シート!R523="","",基本情報入力シート!R523)</f>
        <v/>
      </c>
      <c r="L486" s="482" t="str">
        <f>IF(基本情報入力シート!W523="","",基本情報入力シート!W523)</f>
        <v/>
      </c>
      <c r="M486" s="483" t="str">
        <f>IF(基本情報入力シート!X523="","",基本情報入力シート!X523)</f>
        <v/>
      </c>
      <c r="N486" s="484" t="str">
        <f>IF(基本情報入力シート!Y523="","",基本情報入力シート!Y523)</f>
        <v/>
      </c>
      <c r="O486" s="118"/>
      <c r="P486" s="119"/>
      <c r="Q486" s="120"/>
      <c r="R486" s="121"/>
      <c r="S486" s="112"/>
      <c r="T486" s="476" t="str">
        <f>IFERROR(S486*VLOOKUP(AE486,【参考】数式用3!$AD$3:$BA$14,MATCH(N486,【参考】数式用3!$AD$2:$BA$2,0)),"")</f>
        <v/>
      </c>
      <c r="U486" s="122"/>
      <c r="V486" s="113"/>
      <c r="W486" s="147"/>
      <c r="X486" s="990" t="str">
        <f>IFERROR(V486*VLOOKUP(AF486,【参考】数式用3!$AD$15:$BA$23,MATCH(N486,【参考】数式用3!$AD$2:$BA$2,0)),"")</f>
        <v/>
      </c>
      <c r="Y486" s="991"/>
      <c r="Z486" s="123"/>
      <c r="AA486" s="114"/>
      <c r="AB486" s="485" t="str">
        <f>IFERROR(AA486*VLOOKUP(AG486,【参考】数式用3!$AD$24:$BA$27,MATCH(N486,【参考】数式用3!$AD$2:$BA$2,0)),"")</f>
        <v/>
      </c>
      <c r="AC486" s="130"/>
      <c r="AD486" s="477" t="str">
        <f t="shared" si="31"/>
        <v/>
      </c>
      <c r="AE486" s="478" t="str">
        <f t="shared" si="32"/>
        <v/>
      </c>
      <c r="AF486" s="478" t="str">
        <f t="shared" si="33"/>
        <v/>
      </c>
      <c r="AG486" s="478" t="str">
        <f t="shared" si="34"/>
        <v/>
      </c>
    </row>
    <row r="487" spans="1:33" ht="24.95" customHeight="1">
      <c r="A487" s="480">
        <v>472</v>
      </c>
      <c r="B487" s="987" t="str">
        <f>IF(基本情報入力シート!C524="","",基本情報入力シート!C524)</f>
        <v/>
      </c>
      <c r="C487" s="988"/>
      <c r="D487" s="988"/>
      <c r="E487" s="988"/>
      <c r="F487" s="988"/>
      <c r="G487" s="988"/>
      <c r="H487" s="988"/>
      <c r="I487" s="989"/>
      <c r="J487" s="481" t="str">
        <f>IF(基本情報入力シート!M524="","",基本情報入力シート!M524)</f>
        <v/>
      </c>
      <c r="K487" s="482" t="str">
        <f>IF(基本情報入力シート!R524="","",基本情報入力シート!R524)</f>
        <v/>
      </c>
      <c r="L487" s="482" t="str">
        <f>IF(基本情報入力シート!W524="","",基本情報入力シート!W524)</f>
        <v/>
      </c>
      <c r="M487" s="483" t="str">
        <f>IF(基本情報入力シート!X524="","",基本情報入力シート!X524)</f>
        <v/>
      </c>
      <c r="N487" s="484" t="str">
        <f>IF(基本情報入力シート!Y524="","",基本情報入力シート!Y524)</f>
        <v/>
      </c>
      <c r="O487" s="118"/>
      <c r="P487" s="119"/>
      <c r="Q487" s="120"/>
      <c r="R487" s="121"/>
      <c r="S487" s="112"/>
      <c r="T487" s="476" t="str">
        <f>IFERROR(S487*VLOOKUP(AE487,【参考】数式用3!$AD$3:$BA$14,MATCH(N487,【参考】数式用3!$AD$2:$BA$2,0)),"")</f>
        <v/>
      </c>
      <c r="U487" s="122"/>
      <c r="V487" s="113"/>
      <c r="W487" s="147"/>
      <c r="X487" s="990" t="str">
        <f>IFERROR(V487*VLOOKUP(AF487,【参考】数式用3!$AD$15:$BA$23,MATCH(N487,【参考】数式用3!$AD$2:$BA$2,0)),"")</f>
        <v/>
      </c>
      <c r="Y487" s="991"/>
      <c r="Z487" s="123"/>
      <c r="AA487" s="114"/>
      <c r="AB487" s="485" t="str">
        <f>IFERROR(AA487*VLOOKUP(AG487,【参考】数式用3!$AD$24:$BA$27,MATCH(N487,【参考】数式用3!$AD$2:$BA$2,0)),"")</f>
        <v/>
      </c>
      <c r="AC487" s="130"/>
      <c r="AD487" s="477" t="str">
        <f t="shared" si="31"/>
        <v/>
      </c>
      <c r="AE487" s="478" t="str">
        <f t="shared" si="32"/>
        <v/>
      </c>
      <c r="AF487" s="478" t="str">
        <f t="shared" si="33"/>
        <v/>
      </c>
      <c r="AG487" s="478" t="str">
        <f t="shared" si="34"/>
        <v/>
      </c>
    </row>
    <row r="488" spans="1:33" ht="24.95" customHeight="1">
      <c r="A488" s="480">
        <v>473</v>
      </c>
      <c r="B488" s="987" t="str">
        <f>IF(基本情報入力シート!C525="","",基本情報入力シート!C525)</f>
        <v/>
      </c>
      <c r="C488" s="988"/>
      <c r="D488" s="988"/>
      <c r="E488" s="988"/>
      <c r="F488" s="988"/>
      <c r="G488" s="988"/>
      <c r="H488" s="988"/>
      <c r="I488" s="989"/>
      <c r="J488" s="481" t="str">
        <f>IF(基本情報入力シート!M525="","",基本情報入力シート!M525)</f>
        <v/>
      </c>
      <c r="K488" s="482" t="str">
        <f>IF(基本情報入力シート!R525="","",基本情報入力シート!R525)</f>
        <v/>
      </c>
      <c r="L488" s="482" t="str">
        <f>IF(基本情報入力シート!W525="","",基本情報入力シート!W525)</f>
        <v/>
      </c>
      <c r="M488" s="483" t="str">
        <f>IF(基本情報入力シート!X525="","",基本情報入力シート!X525)</f>
        <v/>
      </c>
      <c r="N488" s="484" t="str">
        <f>IF(基本情報入力シート!Y525="","",基本情報入力シート!Y525)</f>
        <v/>
      </c>
      <c r="O488" s="118"/>
      <c r="P488" s="119"/>
      <c r="Q488" s="120"/>
      <c r="R488" s="121"/>
      <c r="S488" s="112"/>
      <c r="T488" s="476" t="str">
        <f>IFERROR(S488*VLOOKUP(AE488,【参考】数式用3!$AD$3:$BA$14,MATCH(N488,【参考】数式用3!$AD$2:$BA$2,0)),"")</f>
        <v/>
      </c>
      <c r="U488" s="122"/>
      <c r="V488" s="113"/>
      <c r="W488" s="147"/>
      <c r="X488" s="990" t="str">
        <f>IFERROR(V488*VLOOKUP(AF488,【参考】数式用3!$AD$15:$BA$23,MATCH(N488,【参考】数式用3!$AD$2:$BA$2,0)),"")</f>
        <v/>
      </c>
      <c r="Y488" s="991"/>
      <c r="Z488" s="123"/>
      <c r="AA488" s="114"/>
      <c r="AB488" s="485" t="str">
        <f>IFERROR(AA488*VLOOKUP(AG488,【参考】数式用3!$AD$24:$BA$27,MATCH(N488,【参考】数式用3!$AD$2:$BA$2,0)),"")</f>
        <v/>
      </c>
      <c r="AC488" s="130"/>
      <c r="AD488" s="477" t="str">
        <f t="shared" si="31"/>
        <v/>
      </c>
      <c r="AE488" s="478" t="str">
        <f t="shared" si="32"/>
        <v/>
      </c>
      <c r="AF488" s="478" t="str">
        <f t="shared" si="33"/>
        <v/>
      </c>
      <c r="AG488" s="478" t="str">
        <f t="shared" si="34"/>
        <v/>
      </c>
    </row>
    <row r="489" spans="1:33" ht="24.95" customHeight="1">
      <c r="A489" s="480">
        <v>474</v>
      </c>
      <c r="B489" s="987" t="str">
        <f>IF(基本情報入力シート!C526="","",基本情報入力シート!C526)</f>
        <v/>
      </c>
      <c r="C489" s="988"/>
      <c r="D489" s="988"/>
      <c r="E489" s="988"/>
      <c r="F489" s="988"/>
      <c r="G489" s="988"/>
      <c r="H489" s="988"/>
      <c r="I489" s="989"/>
      <c r="J489" s="481" t="str">
        <f>IF(基本情報入力シート!M526="","",基本情報入力シート!M526)</f>
        <v/>
      </c>
      <c r="K489" s="482" t="str">
        <f>IF(基本情報入力シート!R526="","",基本情報入力シート!R526)</f>
        <v/>
      </c>
      <c r="L489" s="482" t="str">
        <f>IF(基本情報入力シート!W526="","",基本情報入力シート!W526)</f>
        <v/>
      </c>
      <c r="M489" s="483" t="str">
        <f>IF(基本情報入力シート!X526="","",基本情報入力シート!X526)</f>
        <v/>
      </c>
      <c r="N489" s="484" t="str">
        <f>IF(基本情報入力シート!Y526="","",基本情報入力シート!Y526)</f>
        <v/>
      </c>
      <c r="O489" s="118"/>
      <c r="P489" s="119"/>
      <c r="Q489" s="120"/>
      <c r="R489" s="121"/>
      <c r="S489" s="112"/>
      <c r="T489" s="476" t="str">
        <f>IFERROR(S489*VLOOKUP(AE489,【参考】数式用3!$AD$3:$BA$14,MATCH(N489,【参考】数式用3!$AD$2:$BA$2,0)),"")</f>
        <v/>
      </c>
      <c r="U489" s="122"/>
      <c r="V489" s="113"/>
      <c r="W489" s="147"/>
      <c r="X489" s="990" t="str">
        <f>IFERROR(V489*VLOOKUP(AF489,【参考】数式用3!$AD$15:$BA$23,MATCH(N489,【参考】数式用3!$AD$2:$BA$2,0)),"")</f>
        <v/>
      </c>
      <c r="Y489" s="991"/>
      <c r="Z489" s="123"/>
      <c r="AA489" s="114"/>
      <c r="AB489" s="485" t="str">
        <f>IFERROR(AA489*VLOOKUP(AG489,【参考】数式用3!$AD$24:$BA$27,MATCH(N489,【参考】数式用3!$AD$2:$BA$2,0)),"")</f>
        <v/>
      </c>
      <c r="AC489" s="130"/>
      <c r="AD489" s="477" t="str">
        <f t="shared" si="31"/>
        <v/>
      </c>
      <c r="AE489" s="478" t="str">
        <f t="shared" si="32"/>
        <v/>
      </c>
      <c r="AF489" s="478" t="str">
        <f t="shared" si="33"/>
        <v/>
      </c>
      <c r="AG489" s="478" t="str">
        <f t="shared" si="34"/>
        <v/>
      </c>
    </row>
    <row r="490" spans="1:33" ht="24.95" customHeight="1">
      <c r="A490" s="480">
        <v>475</v>
      </c>
      <c r="B490" s="987" t="str">
        <f>IF(基本情報入力シート!C527="","",基本情報入力シート!C527)</f>
        <v/>
      </c>
      <c r="C490" s="988"/>
      <c r="D490" s="988"/>
      <c r="E490" s="988"/>
      <c r="F490" s="988"/>
      <c r="G490" s="988"/>
      <c r="H490" s="988"/>
      <c r="I490" s="989"/>
      <c r="J490" s="481" t="str">
        <f>IF(基本情報入力シート!M527="","",基本情報入力シート!M527)</f>
        <v/>
      </c>
      <c r="K490" s="482" t="str">
        <f>IF(基本情報入力シート!R527="","",基本情報入力シート!R527)</f>
        <v/>
      </c>
      <c r="L490" s="482" t="str">
        <f>IF(基本情報入力シート!W527="","",基本情報入力シート!W527)</f>
        <v/>
      </c>
      <c r="M490" s="483" t="str">
        <f>IF(基本情報入力シート!X527="","",基本情報入力シート!X527)</f>
        <v/>
      </c>
      <c r="N490" s="484" t="str">
        <f>IF(基本情報入力シート!Y527="","",基本情報入力シート!Y527)</f>
        <v/>
      </c>
      <c r="O490" s="118"/>
      <c r="P490" s="119"/>
      <c r="Q490" s="120"/>
      <c r="R490" s="121"/>
      <c r="S490" s="112"/>
      <c r="T490" s="476" t="str">
        <f>IFERROR(S490*VLOOKUP(AE490,【参考】数式用3!$AD$3:$BA$14,MATCH(N490,【参考】数式用3!$AD$2:$BA$2,0)),"")</f>
        <v/>
      </c>
      <c r="U490" s="122"/>
      <c r="V490" s="113"/>
      <c r="W490" s="147"/>
      <c r="X490" s="990" t="str">
        <f>IFERROR(V490*VLOOKUP(AF490,【参考】数式用3!$AD$15:$BA$23,MATCH(N490,【参考】数式用3!$AD$2:$BA$2,0)),"")</f>
        <v/>
      </c>
      <c r="Y490" s="991"/>
      <c r="Z490" s="123"/>
      <c r="AA490" s="114"/>
      <c r="AB490" s="485" t="str">
        <f>IFERROR(AA490*VLOOKUP(AG490,【参考】数式用3!$AD$24:$BA$27,MATCH(N490,【参考】数式用3!$AD$2:$BA$2,0)),"")</f>
        <v/>
      </c>
      <c r="AC490" s="130"/>
      <c r="AD490" s="477" t="str">
        <f t="shared" si="31"/>
        <v/>
      </c>
      <c r="AE490" s="478" t="str">
        <f t="shared" si="32"/>
        <v/>
      </c>
      <c r="AF490" s="478" t="str">
        <f t="shared" si="33"/>
        <v/>
      </c>
      <c r="AG490" s="478" t="str">
        <f t="shared" si="34"/>
        <v/>
      </c>
    </row>
    <row r="491" spans="1:33" ht="24.95" customHeight="1">
      <c r="A491" s="480">
        <v>476</v>
      </c>
      <c r="B491" s="987" t="str">
        <f>IF(基本情報入力シート!C528="","",基本情報入力シート!C528)</f>
        <v/>
      </c>
      <c r="C491" s="988"/>
      <c r="D491" s="988"/>
      <c r="E491" s="988"/>
      <c r="F491" s="988"/>
      <c r="G491" s="988"/>
      <c r="H491" s="988"/>
      <c r="I491" s="989"/>
      <c r="J491" s="481" t="str">
        <f>IF(基本情報入力シート!M528="","",基本情報入力シート!M528)</f>
        <v/>
      </c>
      <c r="K491" s="482" t="str">
        <f>IF(基本情報入力シート!R528="","",基本情報入力シート!R528)</f>
        <v/>
      </c>
      <c r="L491" s="482" t="str">
        <f>IF(基本情報入力シート!W528="","",基本情報入力シート!W528)</f>
        <v/>
      </c>
      <c r="M491" s="483" t="str">
        <f>IF(基本情報入力シート!X528="","",基本情報入力シート!X528)</f>
        <v/>
      </c>
      <c r="N491" s="484" t="str">
        <f>IF(基本情報入力シート!Y528="","",基本情報入力シート!Y528)</f>
        <v/>
      </c>
      <c r="O491" s="118"/>
      <c r="P491" s="119"/>
      <c r="Q491" s="120"/>
      <c r="R491" s="121"/>
      <c r="S491" s="112"/>
      <c r="T491" s="476" t="str">
        <f>IFERROR(S491*VLOOKUP(AE491,【参考】数式用3!$AD$3:$BA$14,MATCH(N491,【参考】数式用3!$AD$2:$BA$2,0)),"")</f>
        <v/>
      </c>
      <c r="U491" s="122"/>
      <c r="V491" s="113"/>
      <c r="W491" s="147"/>
      <c r="X491" s="990" t="str">
        <f>IFERROR(V491*VLOOKUP(AF491,【参考】数式用3!$AD$15:$BA$23,MATCH(N491,【参考】数式用3!$AD$2:$BA$2,0)),"")</f>
        <v/>
      </c>
      <c r="Y491" s="991"/>
      <c r="Z491" s="123"/>
      <c r="AA491" s="114"/>
      <c r="AB491" s="485" t="str">
        <f>IFERROR(AA491*VLOOKUP(AG491,【参考】数式用3!$AD$24:$BA$27,MATCH(N491,【参考】数式用3!$AD$2:$BA$2,0)),"")</f>
        <v/>
      </c>
      <c r="AC491" s="130"/>
      <c r="AD491" s="477" t="str">
        <f t="shared" si="31"/>
        <v/>
      </c>
      <c r="AE491" s="478" t="str">
        <f t="shared" si="32"/>
        <v/>
      </c>
      <c r="AF491" s="478" t="str">
        <f t="shared" si="33"/>
        <v/>
      </c>
      <c r="AG491" s="478" t="str">
        <f t="shared" si="34"/>
        <v/>
      </c>
    </row>
    <row r="492" spans="1:33" ht="24.95" customHeight="1">
      <c r="A492" s="480">
        <v>477</v>
      </c>
      <c r="B492" s="987" t="str">
        <f>IF(基本情報入力シート!C529="","",基本情報入力シート!C529)</f>
        <v/>
      </c>
      <c r="C492" s="988"/>
      <c r="D492" s="988"/>
      <c r="E492" s="988"/>
      <c r="F492" s="988"/>
      <c r="G492" s="988"/>
      <c r="H492" s="988"/>
      <c r="I492" s="989"/>
      <c r="J492" s="481" t="str">
        <f>IF(基本情報入力シート!M529="","",基本情報入力シート!M529)</f>
        <v/>
      </c>
      <c r="K492" s="482" t="str">
        <f>IF(基本情報入力シート!R529="","",基本情報入力シート!R529)</f>
        <v/>
      </c>
      <c r="L492" s="482" t="str">
        <f>IF(基本情報入力シート!W529="","",基本情報入力シート!W529)</f>
        <v/>
      </c>
      <c r="M492" s="483" t="str">
        <f>IF(基本情報入力シート!X529="","",基本情報入力シート!X529)</f>
        <v/>
      </c>
      <c r="N492" s="484" t="str">
        <f>IF(基本情報入力シート!Y529="","",基本情報入力シート!Y529)</f>
        <v/>
      </c>
      <c r="O492" s="118"/>
      <c r="P492" s="119"/>
      <c r="Q492" s="120"/>
      <c r="R492" s="121"/>
      <c r="S492" s="112"/>
      <c r="T492" s="476" t="str">
        <f>IFERROR(S492*VLOOKUP(AE492,【参考】数式用3!$AD$3:$BA$14,MATCH(N492,【参考】数式用3!$AD$2:$BA$2,0)),"")</f>
        <v/>
      </c>
      <c r="U492" s="122"/>
      <c r="V492" s="113"/>
      <c r="W492" s="147"/>
      <c r="X492" s="990" t="str">
        <f>IFERROR(V492*VLOOKUP(AF492,【参考】数式用3!$AD$15:$BA$23,MATCH(N492,【参考】数式用3!$AD$2:$BA$2,0)),"")</f>
        <v/>
      </c>
      <c r="Y492" s="991"/>
      <c r="Z492" s="123"/>
      <c r="AA492" s="114"/>
      <c r="AB492" s="485" t="str">
        <f>IFERROR(AA492*VLOOKUP(AG492,【参考】数式用3!$AD$24:$BA$27,MATCH(N492,【参考】数式用3!$AD$2:$BA$2,0)),"")</f>
        <v/>
      </c>
      <c r="AC492" s="130"/>
      <c r="AD492" s="477" t="str">
        <f t="shared" si="31"/>
        <v/>
      </c>
      <c r="AE492" s="478" t="str">
        <f t="shared" si="32"/>
        <v/>
      </c>
      <c r="AF492" s="478" t="str">
        <f t="shared" si="33"/>
        <v/>
      </c>
      <c r="AG492" s="478" t="str">
        <f t="shared" si="34"/>
        <v/>
      </c>
    </row>
    <row r="493" spans="1:33" ht="24.95" customHeight="1">
      <c r="A493" s="480">
        <v>478</v>
      </c>
      <c r="B493" s="987" t="str">
        <f>IF(基本情報入力シート!C530="","",基本情報入力シート!C530)</f>
        <v/>
      </c>
      <c r="C493" s="988"/>
      <c r="D493" s="988"/>
      <c r="E493" s="988"/>
      <c r="F493" s="988"/>
      <c r="G493" s="988"/>
      <c r="H493" s="988"/>
      <c r="I493" s="989"/>
      <c r="J493" s="481" t="str">
        <f>IF(基本情報入力シート!M530="","",基本情報入力シート!M530)</f>
        <v/>
      </c>
      <c r="K493" s="482" t="str">
        <f>IF(基本情報入力シート!R530="","",基本情報入力シート!R530)</f>
        <v/>
      </c>
      <c r="L493" s="482" t="str">
        <f>IF(基本情報入力シート!W530="","",基本情報入力シート!W530)</f>
        <v/>
      </c>
      <c r="M493" s="483" t="str">
        <f>IF(基本情報入力シート!X530="","",基本情報入力シート!X530)</f>
        <v/>
      </c>
      <c r="N493" s="484" t="str">
        <f>IF(基本情報入力シート!Y530="","",基本情報入力シート!Y530)</f>
        <v/>
      </c>
      <c r="O493" s="118"/>
      <c r="P493" s="119"/>
      <c r="Q493" s="120"/>
      <c r="R493" s="121"/>
      <c r="S493" s="112"/>
      <c r="T493" s="476" t="str">
        <f>IFERROR(S493*VLOOKUP(AE493,【参考】数式用3!$AD$3:$BA$14,MATCH(N493,【参考】数式用3!$AD$2:$BA$2,0)),"")</f>
        <v/>
      </c>
      <c r="U493" s="122"/>
      <c r="V493" s="113"/>
      <c r="W493" s="147"/>
      <c r="X493" s="990" t="str">
        <f>IFERROR(V493*VLOOKUP(AF493,【参考】数式用3!$AD$15:$BA$23,MATCH(N493,【参考】数式用3!$AD$2:$BA$2,0)),"")</f>
        <v/>
      </c>
      <c r="Y493" s="991"/>
      <c r="Z493" s="123"/>
      <c r="AA493" s="114"/>
      <c r="AB493" s="485" t="str">
        <f>IFERROR(AA493*VLOOKUP(AG493,【参考】数式用3!$AD$24:$BA$27,MATCH(N493,【参考】数式用3!$AD$2:$BA$2,0)),"")</f>
        <v/>
      </c>
      <c r="AC493" s="130"/>
      <c r="AD493" s="477" t="str">
        <f t="shared" si="31"/>
        <v/>
      </c>
      <c r="AE493" s="478" t="str">
        <f t="shared" si="32"/>
        <v/>
      </c>
      <c r="AF493" s="478" t="str">
        <f t="shared" si="33"/>
        <v/>
      </c>
      <c r="AG493" s="478" t="str">
        <f t="shared" si="34"/>
        <v/>
      </c>
    </row>
    <row r="494" spans="1:33" ht="24.95" customHeight="1">
      <c r="A494" s="480">
        <v>479</v>
      </c>
      <c r="B494" s="987" t="str">
        <f>IF(基本情報入力シート!C531="","",基本情報入力シート!C531)</f>
        <v/>
      </c>
      <c r="C494" s="988"/>
      <c r="D494" s="988"/>
      <c r="E494" s="988"/>
      <c r="F494" s="988"/>
      <c r="G494" s="988"/>
      <c r="H494" s="988"/>
      <c r="I494" s="989"/>
      <c r="J494" s="481" t="str">
        <f>IF(基本情報入力シート!M531="","",基本情報入力シート!M531)</f>
        <v/>
      </c>
      <c r="K494" s="482" t="str">
        <f>IF(基本情報入力シート!R531="","",基本情報入力シート!R531)</f>
        <v/>
      </c>
      <c r="L494" s="482" t="str">
        <f>IF(基本情報入力シート!W531="","",基本情報入力シート!W531)</f>
        <v/>
      </c>
      <c r="M494" s="483" t="str">
        <f>IF(基本情報入力シート!X531="","",基本情報入力シート!X531)</f>
        <v/>
      </c>
      <c r="N494" s="484" t="str">
        <f>IF(基本情報入力シート!Y531="","",基本情報入力シート!Y531)</f>
        <v/>
      </c>
      <c r="O494" s="118"/>
      <c r="P494" s="119"/>
      <c r="Q494" s="120"/>
      <c r="R494" s="121"/>
      <c r="S494" s="112"/>
      <c r="T494" s="476" t="str">
        <f>IFERROR(S494*VLOOKUP(AE494,【参考】数式用3!$AD$3:$BA$14,MATCH(N494,【参考】数式用3!$AD$2:$BA$2,0)),"")</f>
        <v/>
      </c>
      <c r="U494" s="122"/>
      <c r="V494" s="113"/>
      <c r="W494" s="147"/>
      <c r="X494" s="990" t="str">
        <f>IFERROR(V494*VLOOKUP(AF494,【参考】数式用3!$AD$15:$BA$23,MATCH(N494,【参考】数式用3!$AD$2:$BA$2,0)),"")</f>
        <v/>
      </c>
      <c r="Y494" s="991"/>
      <c r="Z494" s="123"/>
      <c r="AA494" s="114"/>
      <c r="AB494" s="485" t="str">
        <f>IFERROR(AA494*VLOOKUP(AG494,【参考】数式用3!$AD$24:$BA$27,MATCH(N494,【参考】数式用3!$AD$2:$BA$2,0)),"")</f>
        <v/>
      </c>
      <c r="AC494" s="130"/>
      <c r="AD494" s="477" t="str">
        <f t="shared" si="31"/>
        <v/>
      </c>
      <c r="AE494" s="478" t="str">
        <f t="shared" si="32"/>
        <v/>
      </c>
      <c r="AF494" s="478" t="str">
        <f t="shared" si="33"/>
        <v/>
      </c>
      <c r="AG494" s="478" t="str">
        <f t="shared" si="34"/>
        <v/>
      </c>
    </row>
    <row r="495" spans="1:33" ht="24.95" customHeight="1">
      <c r="A495" s="480">
        <v>480</v>
      </c>
      <c r="B495" s="987" t="str">
        <f>IF(基本情報入力シート!C532="","",基本情報入力シート!C532)</f>
        <v/>
      </c>
      <c r="C495" s="988"/>
      <c r="D495" s="988"/>
      <c r="E495" s="988"/>
      <c r="F495" s="988"/>
      <c r="G495" s="988"/>
      <c r="H495" s="988"/>
      <c r="I495" s="989"/>
      <c r="J495" s="481" t="str">
        <f>IF(基本情報入力シート!M532="","",基本情報入力シート!M532)</f>
        <v/>
      </c>
      <c r="K495" s="482" t="str">
        <f>IF(基本情報入力シート!R532="","",基本情報入力シート!R532)</f>
        <v/>
      </c>
      <c r="L495" s="482" t="str">
        <f>IF(基本情報入力シート!W532="","",基本情報入力シート!W532)</f>
        <v/>
      </c>
      <c r="M495" s="483" t="str">
        <f>IF(基本情報入力シート!X532="","",基本情報入力シート!X532)</f>
        <v/>
      </c>
      <c r="N495" s="484" t="str">
        <f>IF(基本情報入力シート!Y532="","",基本情報入力シート!Y532)</f>
        <v/>
      </c>
      <c r="O495" s="118"/>
      <c r="P495" s="119"/>
      <c r="Q495" s="120"/>
      <c r="R495" s="121"/>
      <c r="S495" s="112"/>
      <c r="T495" s="476" t="str">
        <f>IFERROR(S495*VLOOKUP(AE495,【参考】数式用3!$AD$3:$BA$14,MATCH(N495,【参考】数式用3!$AD$2:$BA$2,0)),"")</f>
        <v/>
      </c>
      <c r="U495" s="122"/>
      <c r="V495" s="113"/>
      <c r="W495" s="147"/>
      <c r="X495" s="990" t="str">
        <f>IFERROR(V495*VLOOKUP(AF495,【参考】数式用3!$AD$15:$BA$23,MATCH(N495,【参考】数式用3!$AD$2:$BA$2,0)),"")</f>
        <v/>
      </c>
      <c r="Y495" s="991"/>
      <c r="Z495" s="123"/>
      <c r="AA495" s="114"/>
      <c r="AB495" s="485" t="str">
        <f>IFERROR(AA495*VLOOKUP(AG495,【参考】数式用3!$AD$24:$BA$27,MATCH(N495,【参考】数式用3!$AD$2:$BA$2,0)),"")</f>
        <v/>
      </c>
      <c r="AC495" s="130"/>
      <c r="AD495" s="477" t="str">
        <f t="shared" si="31"/>
        <v/>
      </c>
      <c r="AE495" s="478" t="str">
        <f t="shared" si="32"/>
        <v/>
      </c>
      <c r="AF495" s="478" t="str">
        <f t="shared" si="33"/>
        <v/>
      </c>
      <c r="AG495" s="478" t="str">
        <f t="shared" si="34"/>
        <v/>
      </c>
    </row>
    <row r="496" spans="1:33" ht="24.95" customHeight="1">
      <c r="A496" s="480">
        <v>481</v>
      </c>
      <c r="B496" s="987" t="str">
        <f>IF(基本情報入力シート!C533="","",基本情報入力シート!C533)</f>
        <v/>
      </c>
      <c r="C496" s="988"/>
      <c r="D496" s="988"/>
      <c r="E496" s="988"/>
      <c r="F496" s="988"/>
      <c r="G496" s="988"/>
      <c r="H496" s="988"/>
      <c r="I496" s="989"/>
      <c r="J496" s="481" t="str">
        <f>IF(基本情報入力シート!M533="","",基本情報入力シート!M533)</f>
        <v/>
      </c>
      <c r="K496" s="482" t="str">
        <f>IF(基本情報入力シート!R533="","",基本情報入力シート!R533)</f>
        <v/>
      </c>
      <c r="L496" s="482" t="str">
        <f>IF(基本情報入力シート!W533="","",基本情報入力シート!W533)</f>
        <v/>
      </c>
      <c r="M496" s="483" t="str">
        <f>IF(基本情報入力シート!X533="","",基本情報入力シート!X533)</f>
        <v/>
      </c>
      <c r="N496" s="484" t="str">
        <f>IF(基本情報入力シート!Y533="","",基本情報入力シート!Y533)</f>
        <v/>
      </c>
      <c r="O496" s="118"/>
      <c r="P496" s="119"/>
      <c r="Q496" s="120"/>
      <c r="R496" s="121"/>
      <c r="S496" s="112"/>
      <c r="T496" s="476" t="str">
        <f>IFERROR(S496*VLOOKUP(AE496,【参考】数式用3!$AD$3:$BA$14,MATCH(N496,【参考】数式用3!$AD$2:$BA$2,0)),"")</f>
        <v/>
      </c>
      <c r="U496" s="122"/>
      <c r="V496" s="113"/>
      <c r="W496" s="147"/>
      <c r="X496" s="990" t="str">
        <f>IFERROR(V496*VLOOKUP(AF496,【参考】数式用3!$AD$15:$BA$23,MATCH(N496,【参考】数式用3!$AD$2:$BA$2,0)),"")</f>
        <v/>
      </c>
      <c r="Y496" s="991"/>
      <c r="Z496" s="123"/>
      <c r="AA496" s="114"/>
      <c r="AB496" s="485" t="str">
        <f>IFERROR(AA496*VLOOKUP(AG496,【参考】数式用3!$AD$24:$BA$27,MATCH(N496,【参考】数式用3!$AD$2:$BA$2,0)),"")</f>
        <v/>
      </c>
      <c r="AC496" s="130"/>
      <c r="AD496" s="477" t="str">
        <f t="shared" si="31"/>
        <v/>
      </c>
      <c r="AE496" s="478" t="str">
        <f t="shared" si="32"/>
        <v/>
      </c>
      <c r="AF496" s="478" t="str">
        <f t="shared" si="33"/>
        <v/>
      </c>
      <c r="AG496" s="478" t="str">
        <f t="shared" si="34"/>
        <v/>
      </c>
    </row>
    <row r="497" spans="1:33" ht="24.95" customHeight="1">
      <c r="A497" s="480">
        <v>482</v>
      </c>
      <c r="B497" s="987" t="str">
        <f>IF(基本情報入力シート!C534="","",基本情報入力シート!C534)</f>
        <v/>
      </c>
      <c r="C497" s="988"/>
      <c r="D497" s="988"/>
      <c r="E497" s="988"/>
      <c r="F497" s="988"/>
      <c r="G497" s="988"/>
      <c r="H497" s="988"/>
      <c r="I497" s="989"/>
      <c r="J497" s="481" t="str">
        <f>IF(基本情報入力シート!M534="","",基本情報入力シート!M534)</f>
        <v/>
      </c>
      <c r="K497" s="482" t="str">
        <f>IF(基本情報入力シート!R534="","",基本情報入力シート!R534)</f>
        <v/>
      </c>
      <c r="L497" s="482" t="str">
        <f>IF(基本情報入力シート!W534="","",基本情報入力シート!W534)</f>
        <v/>
      </c>
      <c r="M497" s="483" t="str">
        <f>IF(基本情報入力シート!X534="","",基本情報入力シート!X534)</f>
        <v/>
      </c>
      <c r="N497" s="484" t="str">
        <f>IF(基本情報入力シート!Y534="","",基本情報入力シート!Y534)</f>
        <v/>
      </c>
      <c r="O497" s="118"/>
      <c r="P497" s="119"/>
      <c r="Q497" s="120"/>
      <c r="R497" s="121"/>
      <c r="S497" s="112"/>
      <c r="T497" s="476" t="str">
        <f>IFERROR(S497*VLOOKUP(AE497,【参考】数式用3!$AD$3:$BA$14,MATCH(N497,【参考】数式用3!$AD$2:$BA$2,0)),"")</f>
        <v/>
      </c>
      <c r="U497" s="122"/>
      <c r="V497" s="113"/>
      <c r="W497" s="147"/>
      <c r="X497" s="990" t="str">
        <f>IFERROR(V497*VLOOKUP(AF497,【参考】数式用3!$AD$15:$BA$23,MATCH(N497,【参考】数式用3!$AD$2:$BA$2,0)),"")</f>
        <v/>
      </c>
      <c r="Y497" s="991"/>
      <c r="Z497" s="123"/>
      <c r="AA497" s="114"/>
      <c r="AB497" s="485" t="str">
        <f>IFERROR(AA497*VLOOKUP(AG497,【参考】数式用3!$AD$24:$BA$27,MATCH(N497,【参考】数式用3!$AD$2:$BA$2,0)),"")</f>
        <v/>
      </c>
      <c r="AC497" s="130"/>
      <c r="AD497" s="477" t="str">
        <f t="shared" si="31"/>
        <v/>
      </c>
      <c r="AE497" s="478" t="str">
        <f t="shared" si="32"/>
        <v/>
      </c>
      <c r="AF497" s="478" t="str">
        <f t="shared" si="33"/>
        <v/>
      </c>
      <c r="AG497" s="478" t="str">
        <f t="shared" si="34"/>
        <v/>
      </c>
    </row>
    <row r="498" spans="1:33" ht="24.95" customHeight="1">
      <c r="A498" s="480">
        <v>483</v>
      </c>
      <c r="B498" s="987" t="str">
        <f>IF(基本情報入力シート!C535="","",基本情報入力シート!C535)</f>
        <v/>
      </c>
      <c r="C498" s="988"/>
      <c r="D498" s="988"/>
      <c r="E498" s="988"/>
      <c r="F498" s="988"/>
      <c r="G498" s="988"/>
      <c r="H498" s="988"/>
      <c r="I498" s="989"/>
      <c r="J498" s="481" t="str">
        <f>IF(基本情報入力シート!M535="","",基本情報入力シート!M535)</f>
        <v/>
      </c>
      <c r="K498" s="482" t="str">
        <f>IF(基本情報入力シート!R535="","",基本情報入力シート!R535)</f>
        <v/>
      </c>
      <c r="L498" s="482" t="str">
        <f>IF(基本情報入力シート!W535="","",基本情報入力シート!W535)</f>
        <v/>
      </c>
      <c r="M498" s="483" t="str">
        <f>IF(基本情報入力シート!X535="","",基本情報入力シート!X535)</f>
        <v/>
      </c>
      <c r="N498" s="484" t="str">
        <f>IF(基本情報入力シート!Y535="","",基本情報入力シート!Y535)</f>
        <v/>
      </c>
      <c r="O498" s="118"/>
      <c r="P498" s="119"/>
      <c r="Q498" s="120"/>
      <c r="R498" s="121"/>
      <c r="S498" s="112"/>
      <c r="T498" s="476" t="str">
        <f>IFERROR(S498*VLOOKUP(AE498,【参考】数式用3!$AD$3:$BA$14,MATCH(N498,【参考】数式用3!$AD$2:$BA$2,0)),"")</f>
        <v/>
      </c>
      <c r="U498" s="122"/>
      <c r="V498" s="113"/>
      <c r="W498" s="147"/>
      <c r="X498" s="990" t="str">
        <f>IFERROR(V498*VLOOKUP(AF498,【参考】数式用3!$AD$15:$BA$23,MATCH(N498,【参考】数式用3!$AD$2:$BA$2,0)),"")</f>
        <v/>
      </c>
      <c r="Y498" s="991"/>
      <c r="Z498" s="123"/>
      <c r="AA498" s="114"/>
      <c r="AB498" s="485" t="str">
        <f>IFERROR(AA498*VLOOKUP(AG498,【参考】数式用3!$AD$24:$BA$27,MATCH(N498,【参考】数式用3!$AD$2:$BA$2,0)),"")</f>
        <v/>
      </c>
      <c r="AC498" s="130"/>
      <c r="AD498" s="477" t="str">
        <f t="shared" si="31"/>
        <v/>
      </c>
      <c r="AE498" s="478" t="str">
        <f t="shared" si="32"/>
        <v/>
      </c>
      <c r="AF498" s="478" t="str">
        <f t="shared" si="33"/>
        <v/>
      </c>
      <c r="AG498" s="478" t="str">
        <f t="shared" si="34"/>
        <v/>
      </c>
    </row>
    <row r="499" spans="1:33" ht="24.95" customHeight="1">
      <c r="A499" s="480">
        <v>484</v>
      </c>
      <c r="B499" s="987" t="str">
        <f>IF(基本情報入力シート!C536="","",基本情報入力シート!C536)</f>
        <v/>
      </c>
      <c r="C499" s="988"/>
      <c r="D499" s="988"/>
      <c r="E499" s="988"/>
      <c r="F499" s="988"/>
      <c r="G499" s="988"/>
      <c r="H499" s="988"/>
      <c r="I499" s="989"/>
      <c r="J499" s="481" t="str">
        <f>IF(基本情報入力シート!M536="","",基本情報入力シート!M536)</f>
        <v/>
      </c>
      <c r="K499" s="482" t="str">
        <f>IF(基本情報入力シート!R536="","",基本情報入力シート!R536)</f>
        <v/>
      </c>
      <c r="L499" s="482" t="str">
        <f>IF(基本情報入力シート!W536="","",基本情報入力シート!W536)</f>
        <v/>
      </c>
      <c r="M499" s="483" t="str">
        <f>IF(基本情報入力シート!X536="","",基本情報入力シート!X536)</f>
        <v/>
      </c>
      <c r="N499" s="484" t="str">
        <f>IF(基本情報入力シート!Y536="","",基本情報入力シート!Y536)</f>
        <v/>
      </c>
      <c r="O499" s="118"/>
      <c r="P499" s="119"/>
      <c r="Q499" s="120"/>
      <c r="R499" s="121"/>
      <c r="S499" s="112"/>
      <c r="T499" s="476" t="str">
        <f>IFERROR(S499*VLOOKUP(AE499,【参考】数式用3!$AD$3:$BA$14,MATCH(N499,【参考】数式用3!$AD$2:$BA$2,0)),"")</f>
        <v/>
      </c>
      <c r="U499" s="122"/>
      <c r="V499" s="113"/>
      <c r="W499" s="147"/>
      <c r="X499" s="990" t="str">
        <f>IFERROR(V499*VLOOKUP(AF499,【参考】数式用3!$AD$15:$BA$23,MATCH(N499,【参考】数式用3!$AD$2:$BA$2,0)),"")</f>
        <v/>
      </c>
      <c r="Y499" s="991"/>
      <c r="Z499" s="123"/>
      <c r="AA499" s="114"/>
      <c r="AB499" s="485" t="str">
        <f>IFERROR(AA499*VLOOKUP(AG499,【参考】数式用3!$AD$24:$BA$27,MATCH(N499,【参考】数式用3!$AD$2:$BA$2,0)),"")</f>
        <v/>
      </c>
      <c r="AC499" s="130"/>
      <c r="AD499" s="477" t="str">
        <f t="shared" si="31"/>
        <v/>
      </c>
      <c r="AE499" s="478" t="str">
        <f t="shared" si="32"/>
        <v/>
      </c>
      <c r="AF499" s="478" t="str">
        <f t="shared" si="33"/>
        <v/>
      </c>
      <c r="AG499" s="478" t="str">
        <f t="shared" si="34"/>
        <v/>
      </c>
    </row>
    <row r="500" spans="1:33" ht="24.95" customHeight="1">
      <c r="A500" s="480">
        <v>485</v>
      </c>
      <c r="B500" s="987" t="str">
        <f>IF(基本情報入力シート!C537="","",基本情報入力シート!C537)</f>
        <v/>
      </c>
      <c r="C500" s="988"/>
      <c r="D500" s="988"/>
      <c r="E500" s="988"/>
      <c r="F500" s="988"/>
      <c r="G500" s="988"/>
      <c r="H500" s="988"/>
      <c r="I500" s="989"/>
      <c r="J500" s="481" t="str">
        <f>IF(基本情報入力シート!M537="","",基本情報入力シート!M537)</f>
        <v/>
      </c>
      <c r="K500" s="482" t="str">
        <f>IF(基本情報入力シート!R537="","",基本情報入力シート!R537)</f>
        <v/>
      </c>
      <c r="L500" s="482" t="str">
        <f>IF(基本情報入力シート!W537="","",基本情報入力シート!W537)</f>
        <v/>
      </c>
      <c r="M500" s="483" t="str">
        <f>IF(基本情報入力シート!X537="","",基本情報入力シート!X537)</f>
        <v/>
      </c>
      <c r="N500" s="484" t="str">
        <f>IF(基本情報入力シート!Y537="","",基本情報入力シート!Y537)</f>
        <v/>
      </c>
      <c r="O500" s="118"/>
      <c r="P500" s="119"/>
      <c r="Q500" s="120"/>
      <c r="R500" s="121"/>
      <c r="S500" s="112"/>
      <c r="T500" s="476" t="str">
        <f>IFERROR(S500*VLOOKUP(AE500,【参考】数式用3!$AD$3:$BA$14,MATCH(N500,【参考】数式用3!$AD$2:$BA$2,0)),"")</f>
        <v/>
      </c>
      <c r="U500" s="122"/>
      <c r="V500" s="113"/>
      <c r="W500" s="147"/>
      <c r="X500" s="990" t="str">
        <f>IFERROR(V500*VLOOKUP(AF500,【参考】数式用3!$AD$15:$BA$23,MATCH(N500,【参考】数式用3!$AD$2:$BA$2,0)),"")</f>
        <v/>
      </c>
      <c r="Y500" s="991"/>
      <c r="Z500" s="123"/>
      <c r="AA500" s="114"/>
      <c r="AB500" s="485" t="str">
        <f>IFERROR(AA500*VLOOKUP(AG500,【参考】数式用3!$AD$24:$BA$27,MATCH(N500,【参考】数式用3!$AD$2:$BA$2,0)),"")</f>
        <v/>
      </c>
      <c r="AC500" s="130"/>
      <c r="AD500" s="477" t="str">
        <f t="shared" si="31"/>
        <v/>
      </c>
      <c r="AE500" s="478" t="str">
        <f t="shared" si="32"/>
        <v/>
      </c>
      <c r="AF500" s="478" t="str">
        <f t="shared" si="33"/>
        <v/>
      </c>
      <c r="AG500" s="478" t="str">
        <f t="shared" si="34"/>
        <v/>
      </c>
    </row>
    <row r="501" spans="1:33" ht="24.95" customHeight="1">
      <c r="A501" s="480">
        <v>486</v>
      </c>
      <c r="B501" s="987" t="str">
        <f>IF(基本情報入力シート!C538="","",基本情報入力シート!C538)</f>
        <v/>
      </c>
      <c r="C501" s="988"/>
      <c r="D501" s="988"/>
      <c r="E501" s="988"/>
      <c r="F501" s="988"/>
      <c r="G501" s="988"/>
      <c r="H501" s="988"/>
      <c r="I501" s="989"/>
      <c r="J501" s="481" t="str">
        <f>IF(基本情報入力シート!M538="","",基本情報入力シート!M538)</f>
        <v/>
      </c>
      <c r="K501" s="482" t="str">
        <f>IF(基本情報入力シート!R538="","",基本情報入力シート!R538)</f>
        <v/>
      </c>
      <c r="L501" s="482" t="str">
        <f>IF(基本情報入力シート!W538="","",基本情報入力シート!W538)</f>
        <v/>
      </c>
      <c r="M501" s="483" t="str">
        <f>IF(基本情報入力シート!X538="","",基本情報入力シート!X538)</f>
        <v/>
      </c>
      <c r="N501" s="484" t="str">
        <f>IF(基本情報入力シート!Y538="","",基本情報入力シート!Y538)</f>
        <v/>
      </c>
      <c r="O501" s="118"/>
      <c r="P501" s="119"/>
      <c r="Q501" s="120"/>
      <c r="R501" s="121"/>
      <c r="S501" s="112"/>
      <c r="T501" s="476" t="str">
        <f>IFERROR(S501*VLOOKUP(AE501,【参考】数式用3!$AD$3:$BA$14,MATCH(N501,【参考】数式用3!$AD$2:$BA$2,0)),"")</f>
        <v/>
      </c>
      <c r="U501" s="122"/>
      <c r="V501" s="113"/>
      <c r="W501" s="147"/>
      <c r="X501" s="990" t="str">
        <f>IFERROR(V501*VLOOKUP(AF501,【参考】数式用3!$AD$15:$BA$23,MATCH(N501,【参考】数式用3!$AD$2:$BA$2,0)),"")</f>
        <v/>
      </c>
      <c r="Y501" s="991"/>
      <c r="Z501" s="123"/>
      <c r="AA501" s="114"/>
      <c r="AB501" s="485" t="str">
        <f>IFERROR(AA501*VLOOKUP(AG501,【参考】数式用3!$AD$24:$BA$27,MATCH(N501,【参考】数式用3!$AD$2:$BA$2,0)),"")</f>
        <v/>
      </c>
      <c r="AC501" s="130"/>
      <c r="AD501" s="477" t="str">
        <f t="shared" si="31"/>
        <v/>
      </c>
      <c r="AE501" s="478" t="str">
        <f t="shared" si="32"/>
        <v/>
      </c>
      <c r="AF501" s="478" t="str">
        <f t="shared" si="33"/>
        <v/>
      </c>
      <c r="AG501" s="478" t="str">
        <f t="shared" si="34"/>
        <v/>
      </c>
    </row>
    <row r="502" spans="1:33" ht="24.95" customHeight="1">
      <c r="A502" s="480">
        <v>487</v>
      </c>
      <c r="B502" s="987" t="str">
        <f>IF(基本情報入力シート!C539="","",基本情報入力シート!C539)</f>
        <v/>
      </c>
      <c r="C502" s="988"/>
      <c r="D502" s="988"/>
      <c r="E502" s="988"/>
      <c r="F502" s="988"/>
      <c r="G502" s="988"/>
      <c r="H502" s="988"/>
      <c r="I502" s="989"/>
      <c r="J502" s="481" t="str">
        <f>IF(基本情報入力シート!M539="","",基本情報入力シート!M539)</f>
        <v/>
      </c>
      <c r="K502" s="482" t="str">
        <f>IF(基本情報入力シート!R539="","",基本情報入力シート!R539)</f>
        <v/>
      </c>
      <c r="L502" s="482" t="str">
        <f>IF(基本情報入力シート!W539="","",基本情報入力シート!W539)</f>
        <v/>
      </c>
      <c r="M502" s="483" t="str">
        <f>IF(基本情報入力シート!X539="","",基本情報入力シート!X539)</f>
        <v/>
      </c>
      <c r="N502" s="484" t="str">
        <f>IF(基本情報入力シート!Y539="","",基本情報入力シート!Y539)</f>
        <v/>
      </c>
      <c r="O502" s="118"/>
      <c r="P502" s="119"/>
      <c r="Q502" s="120"/>
      <c r="R502" s="121"/>
      <c r="S502" s="112"/>
      <c r="T502" s="476" t="str">
        <f>IFERROR(S502*VLOOKUP(AE502,【参考】数式用3!$AD$3:$BA$14,MATCH(N502,【参考】数式用3!$AD$2:$BA$2,0)),"")</f>
        <v/>
      </c>
      <c r="U502" s="122"/>
      <c r="V502" s="113"/>
      <c r="W502" s="147"/>
      <c r="X502" s="990" t="str">
        <f>IFERROR(V502*VLOOKUP(AF502,【参考】数式用3!$AD$15:$BA$23,MATCH(N502,【参考】数式用3!$AD$2:$BA$2,0)),"")</f>
        <v/>
      </c>
      <c r="Y502" s="991"/>
      <c r="Z502" s="123"/>
      <c r="AA502" s="114"/>
      <c r="AB502" s="485" t="str">
        <f>IFERROR(AA502*VLOOKUP(AG502,【参考】数式用3!$AD$24:$BA$27,MATCH(N502,【参考】数式用3!$AD$2:$BA$2,0)),"")</f>
        <v/>
      </c>
      <c r="AC502" s="130"/>
      <c r="AD502" s="477" t="str">
        <f t="shared" si="31"/>
        <v/>
      </c>
      <c r="AE502" s="478" t="str">
        <f t="shared" si="32"/>
        <v/>
      </c>
      <c r="AF502" s="478" t="str">
        <f t="shared" si="33"/>
        <v/>
      </c>
      <c r="AG502" s="478" t="str">
        <f t="shared" si="34"/>
        <v/>
      </c>
    </row>
    <row r="503" spans="1:33" ht="24.95" customHeight="1">
      <c r="A503" s="480">
        <v>488</v>
      </c>
      <c r="B503" s="987" t="str">
        <f>IF(基本情報入力シート!C540="","",基本情報入力シート!C540)</f>
        <v/>
      </c>
      <c r="C503" s="988"/>
      <c r="D503" s="988"/>
      <c r="E503" s="988"/>
      <c r="F503" s="988"/>
      <c r="G503" s="988"/>
      <c r="H503" s="988"/>
      <c r="I503" s="989"/>
      <c r="J503" s="481" t="str">
        <f>IF(基本情報入力シート!M540="","",基本情報入力シート!M540)</f>
        <v/>
      </c>
      <c r="K503" s="482" t="str">
        <f>IF(基本情報入力シート!R540="","",基本情報入力シート!R540)</f>
        <v/>
      </c>
      <c r="L503" s="482" t="str">
        <f>IF(基本情報入力シート!W540="","",基本情報入力シート!W540)</f>
        <v/>
      </c>
      <c r="M503" s="483" t="str">
        <f>IF(基本情報入力シート!X540="","",基本情報入力シート!X540)</f>
        <v/>
      </c>
      <c r="N503" s="484" t="str">
        <f>IF(基本情報入力シート!Y540="","",基本情報入力シート!Y540)</f>
        <v/>
      </c>
      <c r="O503" s="118"/>
      <c r="P503" s="119"/>
      <c r="Q503" s="120"/>
      <c r="R503" s="121"/>
      <c r="S503" s="112"/>
      <c r="T503" s="476" t="str">
        <f>IFERROR(S503*VLOOKUP(AE503,【参考】数式用3!$AD$3:$BA$14,MATCH(N503,【参考】数式用3!$AD$2:$BA$2,0)),"")</f>
        <v/>
      </c>
      <c r="U503" s="122"/>
      <c r="V503" s="113"/>
      <c r="W503" s="147"/>
      <c r="X503" s="990" t="str">
        <f>IFERROR(V503*VLOOKUP(AF503,【参考】数式用3!$AD$15:$BA$23,MATCH(N503,【参考】数式用3!$AD$2:$BA$2,0)),"")</f>
        <v/>
      </c>
      <c r="Y503" s="991"/>
      <c r="Z503" s="123"/>
      <c r="AA503" s="114"/>
      <c r="AB503" s="485" t="str">
        <f>IFERROR(AA503*VLOOKUP(AG503,【参考】数式用3!$AD$24:$BA$27,MATCH(N503,【参考】数式用3!$AD$2:$BA$2,0)),"")</f>
        <v/>
      </c>
      <c r="AC503" s="130"/>
      <c r="AD503" s="477" t="str">
        <f t="shared" si="31"/>
        <v/>
      </c>
      <c r="AE503" s="478" t="str">
        <f t="shared" si="32"/>
        <v/>
      </c>
      <c r="AF503" s="478" t="str">
        <f t="shared" si="33"/>
        <v/>
      </c>
      <c r="AG503" s="478" t="str">
        <f t="shared" si="34"/>
        <v/>
      </c>
    </row>
    <row r="504" spans="1:33" ht="24.95" customHeight="1">
      <c r="A504" s="480">
        <v>489</v>
      </c>
      <c r="B504" s="987" t="str">
        <f>IF(基本情報入力シート!C541="","",基本情報入力シート!C541)</f>
        <v/>
      </c>
      <c r="C504" s="988"/>
      <c r="D504" s="988"/>
      <c r="E504" s="988"/>
      <c r="F504" s="988"/>
      <c r="G504" s="988"/>
      <c r="H504" s="988"/>
      <c r="I504" s="989"/>
      <c r="J504" s="481" t="str">
        <f>IF(基本情報入力シート!M541="","",基本情報入力シート!M541)</f>
        <v/>
      </c>
      <c r="K504" s="482" t="str">
        <f>IF(基本情報入力シート!R541="","",基本情報入力シート!R541)</f>
        <v/>
      </c>
      <c r="L504" s="482" t="str">
        <f>IF(基本情報入力シート!W541="","",基本情報入力シート!W541)</f>
        <v/>
      </c>
      <c r="M504" s="483" t="str">
        <f>IF(基本情報入力シート!X541="","",基本情報入力シート!X541)</f>
        <v/>
      </c>
      <c r="N504" s="484" t="str">
        <f>IF(基本情報入力シート!Y541="","",基本情報入力シート!Y541)</f>
        <v/>
      </c>
      <c r="O504" s="118"/>
      <c r="P504" s="119"/>
      <c r="Q504" s="120"/>
      <c r="R504" s="121"/>
      <c r="S504" s="112"/>
      <c r="T504" s="476" t="str">
        <f>IFERROR(S504*VLOOKUP(AE504,【参考】数式用3!$AD$3:$BA$14,MATCH(N504,【参考】数式用3!$AD$2:$BA$2,0)),"")</f>
        <v/>
      </c>
      <c r="U504" s="122"/>
      <c r="V504" s="113"/>
      <c r="W504" s="147"/>
      <c r="X504" s="990" t="str">
        <f>IFERROR(V504*VLOOKUP(AF504,【参考】数式用3!$AD$15:$BA$23,MATCH(N504,【参考】数式用3!$AD$2:$BA$2,0)),"")</f>
        <v/>
      </c>
      <c r="Y504" s="991"/>
      <c r="Z504" s="123"/>
      <c r="AA504" s="114"/>
      <c r="AB504" s="485" t="str">
        <f>IFERROR(AA504*VLOOKUP(AG504,【参考】数式用3!$AD$24:$BA$27,MATCH(N504,【参考】数式用3!$AD$2:$BA$2,0)),"")</f>
        <v/>
      </c>
      <c r="AC504" s="130"/>
      <c r="AD504" s="477" t="str">
        <f t="shared" si="31"/>
        <v/>
      </c>
      <c r="AE504" s="478" t="str">
        <f t="shared" si="32"/>
        <v/>
      </c>
      <c r="AF504" s="478" t="str">
        <f t="shared" si="33"/>
        <v/>
      </c>
      <c r="AG504" s="478" t="str">
        <f t="shared" si="34"/>
        <v/>
      </c>
    </row>
    <row r="505" spans="1:33" ht="24.95" customHeight="1">
      <c r="A505" s="480">
        <v>490</v>
      </c>
      <c r="B505" s="987" t="str">
        <f>IF(基本情報入力シート!C542="","",基本情報入力シート!C542)</f>
        <v/>
      </c>
      <c r="C505" s="988"/>
      <c r="D505" s="988"/>
      <c r="E505" s="988"/>
      <c r="F505" s="988"/>
      <c r="G505" s="988"/>
      <c r="H505" s="988"/>
      <c r="I505" s="989"/>
      <c r="J505" s="481" t="str">
        <f>IF(基本情報入力シート!M542="","",基本情報入力シート!M542)</f>
        <v/>
      </c>
      <c r="K505" s="482" t="str">
        <f>IF(基本情報入力シート!R542="","",基本情報入力シート!R542)</f>
        <v/>
      </c>
      <c r="L505" s="482" t="str">
        <f>IF(基本情報入力シート!W542="","",基本情報入力シート!W542)</f>
        <v/>
      </c>
      <c r="M505" s="483" t="str">
        <f>IF(基本情報入力シート!X542="","",基本情報入力シート!X542)</f>
        <v/>
      </c>
      <c r="N505" s="484" t="str">
        <f>IF(基本情報入力シート!Y542="","",基本情報入力シート!Y542)</f>
        <v/>
      </c>
      <c r="O505" s="118"/>
      <c r="P505" s="119"/>
      <c r="Q505" s="120"/>
      <c r="R505" s="121"/>
      <c r="S505" s="112"/>
      <c r="T505" s="476" t="str">
        <f>IFERROR(S505*VLOOKUP(AE505,【参考】数式用3!$AD$3:$BA$14,MATCH(N505,【参考】数式用3!$AD$2:$BA$2,0)),"")</f>
        <v/>
      </c>
      <c r="U505" s="122"/>
      <c r="V505" s="113"/>
      <c r="W505" s="147"/>
      <c r="X505" s="990" t="str">
        <f>IFERROR(V505*VLOOKUP(AF505,【参考】数式用3!$AD$15:$BA$23,MATCH(N505,【参考】数式用3!$AD$2:$BA$2,0)),"")</f>
        <v/>
      </c>
      <c r="Y505" s="991"/>
      <c r="Z505" s="123"/>
      <c r="AA505" s="114"/>
      <c r="AB505" s="485" t="str">
        <f>IFERROR(AA505*VLOOKUP(AG505,【参考】数式用3!$AD$24:$BA$27,MATCH(N505,【参考】数式用3!$AD$2:$BA$2,0)),"")</f>
        <v/>
      </c>
      <c r="AC505" s="130"/>
      <c r="AD505" s="477" t="str">
        <f t="shared" si="31"/>
        <v/>
      </c>
      <c r="AE505" s="478" t="str">
        <f t="shared" si="32"/>
        <v/>
      </c>
      <c r="AF505" s="478" t="str">
        <f t="shared" si="33"/>
        <v/>
      </c>
      <c r="AG505" s="478" t="str">
        <f t="shared" si="34"/>
        <v/>
      </c>
    </row>
    <row r="506" spans="1:33" ht="24.95" customHeight="1">
      <c r="A506" s="480">
        <v>491</v>
      </c>
      <c r="B506" s="987" t="str">
        <f>IF(基本情報入力シート!C543="","",基本情報入力シート!C543)</f>
        <v/>
      </c>
      <c r="C506" s="988"/>
      <c r="D506" s="988"/>
      <c r="E506" s="988"/>
      <c r="F506" s="988"/>
      <c r="G506" s="988"/>
      <c r="H506" s="988"/>
      <c r="I506" s="989"/>
      <c r="J506" s="481" t="str">
        <f>IF(基本情報入力シート!M543="","",基本情報入力シート!M543)</f>
        <v/>
      </c>
      <c r="K506" s="482" t="str">
        <f>IF(基本情報入力シート!R543="","",基本情報入力シート!R543)</f>
        <v/>
      </c>
      <c r="L506" s="482" t="str">
        <f>IF(基本情報入力シート!W543="","",基本情報入力シート!W543)</f>
        <v/>
      </c>
      <c r="M506" s="483" t="str">
        <f>IF(基本情報入力シート!X543="","",基本情報入力シート!X543)</f>
        <v/>
      </c>
      <c r="N506" s="484" t="str">
        <f>IF(基本情報入力シート!Y543="","",基本情報入力シート!Y543)</f>
        <v/>
      </c>
      <c r="O506" s="118"/>
      <c r="P506" s="119"/>
      <c r="Q506" s="120"/>
      <c r="R506" s="121"/>
      <c r="S506" s="112"/>
      <c r="T506" s="476" t="str">
        <f>IFERROR(S506*VLOOKUP(AE506,【参考】数式用3!$AD$3:$BA$14,MATCH(N506,【参考】数式用3!$AD$2:$BA$2,0)),"")</f>
        <v/>
      </c>
      <c r="U506" s="122"/>
      <c r="V506" s="113"/>
      <c r="W506" s="147"/>
      <c r="X506" s="990" t="str">
        <f>IFERROR(V506*VLOOKUP(AF506,【参考】数式用3!$AD$15:$BA$23,MATCH(N506,【参考】数式用3!$AD$2:$BA$2,0)),"")</f>
        <v/>
      </c>
      <c r="Y506" s="991"/>
      <c r="Z506" s="123"/>
      <c r="AA506" s="114"/>
      <c r="AB506" s="485" t="str">
        <f>IFERROR(AA506*VLOOKUP(AG506,【参考】数式用3!$AD$24:$BA$27,MATCH(N506,【参考】数式用3!$AD$2:$BA$2,0)),"")</f>
        <v/>
      </c>
      <c r="AC506" s="130"/>
      <c r="AD506" s="477" t="str">
        <f t="shared" si="31"/>
        <v/>
      </c>
      <c r="AE506" s="478" t="str">
        <f t="shared" si="32"/>
        <v/>
      </c>
      <c r="AF506" s="478" t="str">
        <f t="shared" si="33"/>
        <v/>
      </c>
      <c r="AG506" s="478" t="str">
        <f t="shared" si="34"/>
        <v/>
      </c>
    </row>
    <row r="507" spans="1:33" ht="24.95" customHeight="1">
      <c r="A507" s="480">
        <v>492</v>
      </c>
      <c r="B507" s="987" t="str">
        <f>IF(基本情報入力シート!C544="","",基本情報入力シート!C544)</f>
        <v/>
      </c>
      <c r="C507" s="988"/>
      <c r="D507" s="988"/>
      <c r="E507" s="988"/>
      <c r="F507" s="988"/>
      <c r="G507" s="988"/>
      <c r="H507" s="988"/>
      <c r="I507" s="989"/>
      <c r="J507" s="481" t="str">
        <f>IF(基本情報入力シート!M544="","",基本情報入力シート!M544)</f>
        <v/>
      </c>
      <c r="K507" s="482" t="str">
        <f>IF(基本情報入力シート!R544="","",基本情報入力シート!R544)</f>
        <v/>
      </c>
      <c r="L507" s="482" t="str">
        <f>IF(基本情報入力シート!W544="","",基本情報入力シート!W544)</f>
        <v/>
      </c>
      <c r="M507" s="483" t="str">
        <f>IF(基本情報入力シート!X544="","",基本情報入力シート!X544)</f>
        <v/>
      </c>
      <c r="N507" s="484" t="str">
        <f>IF(基本情報入力シート!Y544="","",基本情報入力シート!Y544)</f>
        <v/>
      </c>
      <c r="O507" s="118"/>
      <c r="P507" s="119"/>
      <c r="Q507" s="120"/>
      <c r="R507" s="121"/>
      <c r="S507" s="112"/>
      <c r="T507" s="476" t="str">
        <f>IFERROR(S507*VLOOKUP(AE507,【参考】数式用3!$AD$3:$BA$14,MATCH(N507,【参考】数式用3!$AD$2:$BA$2,0)),"")</f>
        <v/>
      </c>
      <c r="U507" s="122"/>
      <c r="V507" s="113"/>
      <c r="W507" s="147"/>
      <c r="X507" s="990" t="str">
        <f>IFERROR(V507*VLOOKUP(AF507,【参考】数式用3!$AD$15:$BA$23,MATCH(N507,【参考】数式用3!$AD$2:$BA$2,0)),"")</f>
        <v/>
      </c>
      <c r="Y507" s="991"/>
      <c r="Z507" s="123"/>
      <c r="AA507" s="114"/>
      <c r="AB507" s="485" t="str">
        <f>IFERROR(AA507*VLOOKUP(AG507,【参考】数式用3!$AD$24:$BA$27,MATCH(N507,【参考】数式用3!$AD$2:$BA$2,0)),"")</f>
        <v/>
      </c>
      <c r="AC507" s="130"/>
      <c r="AD507" s="477" t="str">
        <f t="shared" si="31"/>
        <v/>
      </c>
      <c r="AE507" s="478" t="str">
        <f t="shared" si="32"/>
        <v/>
      </c>
      <c r="AF507" s="478" t="str">
        <f t="shared" si="33"/>
        <v/>
      </c>
      <c r="AG507" s="478" t="str">
        <f t="shared" si="34"/>
        <v/>
      </c>
    </row>
    <row r="508" spans="1:33" ht="24.95" customHeight="1">
      <c r="A508" s="480">
        <v>493</v>
      </c>
      <c r="B508" s="987" t="str">
        <f>IF(基本情報入力シート!C545="","",基本情報入力シート!C545)</f>
        <v/>
      </c>
      <c r="C508" s="988"/>
      <c r="D508" s="988"/>
      <c r="E508" s="988"/>
      <c r="F508" s="988"/>
      <c r="G508" s="988"/>
      <c r="H508" s="988"/>
      <c r="I508" s="989"/>
      <c r="J508" s="481" t="str">
        <f>IF(基本情報入力シート!M545="","",基本情報入力シート!M545)</f>
        <v/>
      </c>
      <c r="K508" s="482" t="str">
        <f>IF(基本情報入力シート!R545="","",基本情報入力シート!R545)</f>
        <v/>
      </c>
      <c r="L508" s="482" t="str">
        <f>IF(基本情報入力シート!W545="","",基本情報入力シート!W545)</f>
        <v/>
      </c>
      <c r="M508" s="483" t="str">
        <f>IF(基本情報入力シート!X545="","",基本情報入力シート!X545)</f>
        <v/>
      </c>
      <c r="N508" s="484" t="str">
        <f>IF(基本情報入力シート!Y545="","",基本情報入力シート!Y545)</f>
        <v/>
      </c>
      <c r="O508" s="118"/>
      <c r="P508" s="119"/>
      <c r="Q508" s="120"/>
      <c r="R508" s="121"/>
      <c r="S508" s="112"/>
      <c r="T508" s="476" t="str">
        <f>IFERROR(S508*VLOOKUP(AE508,【参考】数式用3!$AD$3:$BA$14,MATCH(N508,【参考】数式用3!$AD$2:$BA$2,0)),"")</f>
        <v/>
      </c>
      <c r="U508" s="122"/>
      <c r="V508" s="113"/>
      <c r="W508" s="147"/>
      <c r="X508" s="990" t="str">
        <f>IFERROR(V508*VLOOKUP(AF508,【参考】数式用3!$AD$15:$BA$23,MATCH(N508,【参考】数式用3!$AD$2:$BA$2,0)),"")</f>
        <v/>
      </c>
      <c r="Y508" s="991"/>
      <c r="Z508" s="123"/>
      <c r="AA508" s="114"/>
      <c r="AB508" s="485" t="str">
        <f>IFERROR(AA508*VLOOKUP(AG508,【参考】数式用3!$AD$24:$BA$27,MATCH(N508,【参考】数式用3!$AD$2:$BA$2,0)),"")</f>
        <v/>
      </c>
      <c r="AC508" s="130"/>
      <c r="AD508" s="477" t="str">
        <f t="shared" si="31"/>
        <v/>
      </c>
      <c r="AE508" s="478" t="str">
        <f t="shared" si="32"/>
        <v/>
      </c>
      <c r="AF508" s="478" t="str">
        <f t="shared" si="33"/>
        <v/>
      </c>
      <c r="AG508" s="478" t="str">
        <f t="shared" si="34"/>
        <v/>
      </c>
    </row>
    <row r="509" spans="1:33" ht="24.95" customHeight="1">
      <c r="A509" s="480">
        <v>494</v>
      </c>
      <c r="B509" s="987" t="str">
        <f>IF(基本情報入力シート!C546="","",基本情報入力シート!C546)</f>
        <v/>
      </c>
      <c r="C509" s="988"/>
      <c r="D509" s="988"/>
      <c r="E509" s="988"/>
      <c r="F509" s="988"/>
      <c r="G509" s="988"/>
      <c r="H509" s="988"/>
      <c r="I509" s="989"/>
      <c r="J509" s="481" t="str">
        <f>IF(基本情報入力シート!M546="","",基本情報入力シート!M546)</f>
        <v/>
      </c>
      <c r="K509" s="482" t="str">
        <f>IF(基本情報入力シート!R546="","",基本情報入力シート!R546)</f>
        <v/>
      </c>
      <c r="L509" s="482" t="str">
        <f>IF(基本情報入力シート!W546="","",基本情報入力シート!W546)</f>
        <v/>
      </c>
      <c r="M509" s="483" t="str">
        <f>IF(基本情報入力シート!X546="","",基本情報入力シート!X546)</f>
        <v/>
      </c>
      <c r="N509" s="484" t="str">
        <f>IF(基本情報入力シート!Y546="","",基本情報入力シート!Y546)</f>
        <v/>
      </c>
      <c r="O509" s="118"/>
      <c r="P509" s="119"/>
      <c r="Q509" s="120"/>
      <c r="R509" s="121"/>
      <c r="S509" s="112"/>
      <c r="T509" s="476" t="str">
        <f>IFERROR(S509*VLOOKUP(AE509,【参考】数式用3!$AD$3:$BA$14,MATCH(N509,【参考】数式用3!$AD$2:$BA$2,0)),"")</f>
        <v/>
      </c>
      <c r="U509" s="122"/>
      <c r="V509" s="113"/>
      <c r="W509" s="147"/>
      <c r="X509" s="990" t="str">
        <f>IFERROR(V509*VLOOKUP(AF509,【参考】数式用3!$AD$15:$BA$23,MATCH(N509,【参考】数式用3!$AD$2:$BA$2,0)),"")</f>
        <v/>
      </c>
      <c r="Y509" s="991"/>
      <c r="Z509" s="123"/>
      <c r="AA509" s="114"/>
      <c r="AB509" s="485" t="str">
        <f>IFERROR(AA509*VLOOKUP(AG509,【参考】数式用3!$AD$24:$BA$27,MATCH(N509,【参考】数式用3!$AD$2:$BA$2,0)),"")</f>
        <v/>
      </c>
      <c r="AC509" s="130"/>
      <c r="AD509" s="477" t="str">
        <f t="shared" si="31"/>
        <v/>
      </c>
      <c r="AE509" s="478" t="str">
        <f t="shared" si="32"/>
        <v/>
      </c>
      <c r="AF509" s="478" t="str">
        <f t="shared" si="33"/>
        <v/>
      </c>
      <c r="AG509" s="478" t="str">
        <f t="shared" si="34"/>
        <v/>
      </c>
    </row>
    <row r="510" spans="1:33" ht="24.95" customHeight="1">
      <c r="A510" s="480">
        <v>495</v>
      </c>
      <c r="B510" s="987" t="str">
        <f>IF(基本情報入力シート!C547="","",基本情報入力シート!C547)</f>
        <v/>
      </c>
      <c r="C510" s="988"/>
      <c r="D510" s="988"/>
      <c r="E510" s="988"/>
      <c r="F510" s="988"/>
      <c r="G510" s="988"/>
      <c r="H510" s="988"/>
      <c r="I510" s="989"/>
      <c r="J510" s="481" t="str">
        <f>IF(基本情報入力シート!M547="","",基本情報入力シート!M547)</f>
        <v/>
      </c>
      <c r="K510" s="482" t="str">
        <f>IF(基本情報入力シート!R547="","",基本情報入力シート!R547)</f>
        <v/>
      </c>
      <c r="L510" s="482" t="str">
        <f>IF(基本情報入力シート!W547="","",基本情報入力シート!W547)</f>
        <v/>
      </c>
      <c r="M510" s="483" t="str">
        <f>IF(基本情報入力シート!X547="","",基本情報入力シート!X547)</f>
        <v/>
      </c>
      <c r="N510" s="484" t="str">
        <f>IF(基本情報入力シート!Y547="","",基本情報入力シート!Y547)</f>
        <v/>
      </c>
      <c r="O510" s="118"/>
      <c r="P510" s="119"/>
      <c r="Q510" s="120"/>
      <c r="R510" s="121"/>
      <c r="S510" s="112"/>
      <c r="T510" s="476" t="str">
        <f>IFERROR(S510*VLOOKUP(AE510,【参考】数式用3!$AD$3:$BA$14,MATCH(N510,【参考】数式用3!$AD$2:$BA$2,0)),"")</f>
        <v/>
      </c>
      <c r="U510" s="122"/>
      <c r="V510" s="113"/>
      <c r="W510" s="147"/>
      <c r="X510" s="990" t="str">
        <f>IFERROR(V510*VLOOKUP(AF510,【参考】数式用3!$AD$15:$BA$23,MATCH(N510,【参考】数式用3!$AD$2:$BA$2,0)),"")</f>
        <v/>
      </c>
      <c r="Y510" s="991"/>
      <c r="Z510" s="123"/>
      <c r="AA510" s="114"/>
      <c r="AB510" s="485" t="str">
        <f>IFERROR(AA510*VLOOKUP(AG510,【参考】数式用3!$AD$24:$BA$27,MATCH(N510,【参考】数式用3!$AD$2:$BA$2,0)),"")</f>
        <v/>
      </c>
      <c r="AC510" s="130"/>
      <c r="AD510" s="477" t="str">
        <f t="shared" si="31"/>
        <v/>
      </c>
      <c r="AE510" s="478" t="str">
        <f t="shared" si="32"/>
        <v/>
      </c>
      <c r="AF510" s="478" t="str">
        <f t="shared" si="33"/>
        <v/>
      </c>
      <c r="AG510" s="478" t="str">
        <f t="shared" si="34"/>
        <v/>
      </c>
    </row>
    <row r="511" spans="1:33" ht="24.95" customHeight="1">
      <c r="A511" s="480">
        <v>496</v>
      </c>
      <c r="B511" s="987" t="str">
        <f>IF(基本情報入力シート!C548="","",基本情報入力シート!C548)</f>
        <v/>
      </c>
      <c r="C511" s="988"/>
      <c r="D511" s="988"/>
      <c r="E511" s="988"/>
      <c r="F511" s="988"/>
      <c r="G511" s="988"/>
      <c r="H511" s="988"/>
      <c r="I511" s="989"/>
      <c r="J511" s="481" t="str">
        <f>IF(基本情報入力シート!M548="","",基本情報入力シート!M548)</f>
        <v/>
      </c>
      <c r="K511" s="482" t="str">
        <f>IF(基本情報入力シート!R548="","",基本情報入力シート!R548)</f>
        <v/>
      </c>
      <c r="L511" s="482" t="str">
        <f>IF(基本情報入力シート!W548="","",基本情報入力シート!W548)</f>
        <v/>
      </c>
      <c r="M511" s="483" t="str">
        <f>IF(基本情報入力シート!X548="","",基本情報入力シート!X548)</f>
        <v/>
      </c>
      <c r="N511" s="484" t="str">
        <f>IF(基本情報入力シート!Y548="","",基本情報入力シート!Y548)</f>
        <v/>
      </c>
      <c r="O511" s="118"/>
      <c r="P511" s="119"/>
      <c r="Q511" s="120"/>
      <c r="R511" s="121"/>
      <c r="S511" s="112"/>
      <c r="T511" s="476" t="str">
        <f>IFERROR(S511*VLOOKUP(AE511,【参考】数式用3!$AD$3:$BA$14,MATCH(N511,【参考】数式用3!$AD$2:$BA$2,0)),"")</f>
        <v/>
      </c>
      <c r="U511" s="122"/>
      <c r="V511" s="113"/>
      <c r="W511" s="147"/>
      <c r="X511" s="990" t="str">
        <f>IFERROR(V511*VLOOKUP(AF511,【参考】数式用3!$AD$15:$BA$23,MATCH(N511,【参考】数式用3!$AD$2:$BA$2,0)),"")</f>
        <v/>
      </c>
      <c r="Y511" s="991"/>
      <c r="Z511" s="123"/>
      <c r="AA511" s="114"/>
      <c r="AB511" s="485" t="str">
        <f>IFERROR(AA511*VLOOKUP(AG511,【参考】数式用3!$AD$24:$BA$27,MATCH(N511,【参考】数式用3!$AD$2:$BA$2,0)),"")</f>
        <v/>
      </c>
      <c r="AC511" s="130"/>
      <c r="AD511" s="477" t="str">
        <f t="shared" si="31"/>
        <v/>
      </c>
      <c r="AE511" s="478" t="str">
        <f t="shared" si="32"/>
        <v/>
      </c>
      <c r="AF511" s="478" t="str">
        <f t="shared" si="33"/>
        <v/>
      </c>
      <c r="AG511" s="478" t="str">
        <f t="shared" si="34"/>
        <v/>
      </c>
    </row>
    <row r="512" spans="1:33" ht="24.95" customHeight="1">
      <c r="A512" s="480">
        <v>497</v>
      </c>
      <c r="B512" s="987" t="str">
        <f>IF(基本情報入力シート!C549="","",基本情報入力シート!C549)</f>
        <v/>
      </c>
      <c r="C512" s="988"/>
      <c r="D512" s="988"/>
      <c r="E512" s="988"/>
      <c r="F512" s="988"/>
      <c r="G512" s="988"/>
      <c r="H512" s="988"/>
      <c r="I512" s="989"/>
      <c r="J512" s="481" t="str">
        <f>IF(基本情報入力シート!M549="","",基本情報入力シート!M549)</f>
        <v/>
      </c>
      <c r="K512" s="482" t="str">
        <f>IF(基本情報入力シート!R549="","",基本情報入力シート!R549)</f>
        <v/>
      </c>
      <c r="L512" s="482" t="str">
        <f>IF(基本情報入力シート!W549="","",基本情報入力シート!W549)</f>
        <v/>
      </c>
      <c r="M512" s="483" t="str">
        <f>IF(基本情報入力シート!X549="","",基本情報入力シート!X549)</f>
        <v/>
      </c>
      <c r="N512" s="484" t="str">
        <f>IF(基本情報入力シート!Y549="","",基本情報入力シート!Y549)</f>
        <v/>
      </c>
      <c r="O512" s="118"/>
      <c r="P512" s="119"/>
      <c r="Q512" s="120"/>
      <c r="R512" s="121"/>
      <c r="S512" s="112"/>
      <c r="T512" s="476" t="str">
        <f>IFERROR(S512*VLOOKUP(AE512,【参考】数式用3!$AD$3:$BA$14,MATCH(N512,【参考】数式用3!$AD$2:$BA$2,0)),"")</f>
        <v/>
      </c>
      <c r="U512" s="122"/>
      <c r="V512" s="113"/>
      <c r="W512" s="147"/>
      <c r="X512" s="990" t="str">
        <f>IFERROR(V512*VLOOKUP(AF512,【参考】数式用3!$AD$15:$BA$23,MATCH(N512,【参考】数式用3!$AD$2:$BA$2,0)),"")</f>
        <v/>
      </c>
      <c r="Y512" s="991"/>
      <c r="Z512" s="123"/>
      <c r="AA512" s="114"/>
      <c r="AB512" s="485" t="str">
        <f>IFERROR(AA512*VLOOKUP(AG512,【参考】数式用3!$AD$24:$BA$27,MATCH(N512,【参考】数式用3!$AD$2:$BA$2,0)),"")</f>
        <v/>
      </c>
      <c r="AC512" s="130"/>
      <c r="AD512" s="477" t="str">
        <f t="shared" si="31"/>
        <v/>
      </c>
      <c r="AE512" s="478" t="str">
        <f t="shared" si="32"/>
        <v/>
      </c>
      <c r="AF512" s="478" t="str">
        <f t="shared" si="33"/>
        <v/>
      </c>
      <c r="AG512" s="478" t="str">
        <f t="shared" si="34"/>
        <v/>
      </c>
    </row>
    <row r="513" spans="1:33" ht="24.95" customHeight="1">
      <c r="A513" s="480">
        <v>498</v>
      </c>
      <c r="B513" s="987" t="str">
        <f>IF(基本情報入力シート!C550="","",基本情報入力シート!C550)</f>
        <v/>
      </c>
      <c r="C513" s="988"/>
      <c r="D513" s="988"/>
      <c r="E513" s="988"/>
      <c r="F513" s="988"/>
      <c r="G513" s="988"/>
      <c r="H513" s="988"/>
      <c r="I513" s="989"/>
      <c r="J513" s="481" t="str">
        <f>IF(基本情報入力シート!M550="","",基本情報入力シート!M550)</f>
        <v/>
      </c>
      <c r="K513" s="482" t="str">
        <f>IF(基本情報入力シート!R550="","",基本情報入力シート!R550)</f>
        <v/>
      </c>
      <c r="L513" s="482" t="str">
        <f>IF(基本情報入力シート!W550="","",基本情報入力シート!W550)</f>
        <v/>
      </c>
      <c r="M513" s="483" t="str">
        <f>IF(基本情報入力シート!X550="","",基本情報入力シート!X550)</f>
        <v/>
      </c>
      <c r="N513" s="484" t="str">
        <f>IF(基本情報入力シート!Y550="","",基本情報入力シート!Y550)</f>
        <v/>
      </c>
      <c r="O513" s="118"/>
      <c r="P513" s="119"/>
      <c r="Q513" s="120"/>
      <c r="R513" s="121"/>
      <c r="S513" s="112"/>
      <c r="T513" s="476" t="str">
        <f>IFERROR(S513*VLOOKUP(AE513,【参考】数式用3!$AD$3:$BA$14,MATCH(N513,【参考】数式用3!$AD$2:$BA$2,0)),"")</f>
        <v/>
      </c>
      <c r="U513" s="122"/>
      <c r="V513" s="113"/>
      <c r="W513" s="147"/>
      <c r="X513" s="990" t="str">
        <f>IFERROR(V513*VLOOKUP(AF513,【参考】数式用3!$AD$15:$BA$23,MATCH(N513,【参考】数式用3!$AD$2:$BA$2,0)),"")</f>
        <v/>
      </c>
      <c r="Y513" s="991"/>
      <c r="Z513" s="123"/>
      <c r="AA513" s="114"/>
      <c r="AB513" s="485" t="str">
        <f>IFERROR(AA513*VLOOKUP(AG513,【参考】数式用3!$AD$24:$BA$27,MATCH(N513,【参考】数式用3!$AD$2:$BA$2,0)),"")</f>
        <v/>
      </c>
      <c r="AC513" s="130"/>
      <c r="AD513" s="477" t="str">
        <f t="shared" si="31"/>
        <v/>
      </c>
      <c r="AE513" s="478" t="str">
        <f t="shared" si="32"/>
        <v/>
      </c>
      <c r="AF513" s="478" t="str">
        <f t="shared" si="33"/>
        <v/>
      </c>
      <c r="AG513" s="478" t="str">
        <f t="shared" si="34"/>
        <v/>
      </c>
    </row>
    <row r="514" spans="1:33" ht="24.95" customHeight="1">
      <c r="A514" s="480">
        <v>499</v>
      </c>
      <c r="B514" s="987" t="str">
        <f>IF(基本情報入力シート!C551="","",基本情報入力シート!C551)</f>
        <v/>
      </c>
      <c r="C514" s="988"/>
      <c r="D514" s="988"/>
      <c r="E514" s="988"/>
      <c r="F514" s="988"/>
      <c r="G514" s="988"/>
      <c r="H514" s="988"/>
      <c r="I514" s="989"/>
      <c r="J514" s="481" t="str">
        <f>IF(基本情報入力シート!M551="","",基本情報入力シート!M551)</f>
        <v/>
      </c>
      <c r="K514" s="482" t="str">
        <f>IF(基本情報入力シート!R551="","",基本情報入力シート!R551)</f>
        <v/>
      </c>
      <c r="L514" s="482" t="str">
        <f>IF(基本情報入力シート!W551="","",基本情報入力シート!W551)</f>
        <v/>
      </c>
      <c r="M514" s="483" t="str">
        <f>IF(基本情報入力シート!X551="","",基本情報入力シート!X551)</f>
        <v/>
      </c>
      <c r="N514" s="484" t="str">
        <f>IF(基本情報入力シート!Y551="","",基本情報入力シート!Y551)</f>
        <v/>
      </c>
      <c r="O514" s="118"/>
      <c r="P514" s="119"/>
      <c r="Q514" s="120"/>
      <c r="R514" s="121"/>
      <c r="S514" s="112"/>
      <c r="T514" s="476" t="str">
        <f>IFERROR(S514*VLOOKUP(AE514,【参考】数式用3!$AD$3:$BA$14,MATCH(N514,【参考】数式用3!$AD$2:$BA$2,0)),"")</f>
        <v/>
      </c>
      <c r="U514" s="122"/>
      <c r="V514" s="113"/>
      <c r="W514" s="147"/>
      <c r="X514" s="990" t="str">
        <f>IFERROR(V514*VLOOKUP(AF514,【参考】数式用3!$AD$15:$BA$23,MATCH(N514,【参考】数式用3!$AD$2:$BA$2,0)),"")</f>
        <v/>
      </c>
      <c r="Y514" s="991"/>
      <c r="Z514" s="123"/>
      <c r="AA514" s="114"/>
      <c r="AB514" s="485" t="str">
        <f>IFERROR(AA514*VLOOKUP(AG514,【参考】数式用3!$AD$24:$BA$27,MATCH(N514,【参考】数式用3!$AD$2:$BA$2,0)),"")</f>
        <v/>
      </c>
      <c r="AC514" s="130"/>
      <c r="AD514" s="477" t="str">
        <f t="shared" si="31"/>
        <v/>
      </c>
      <c r="AE514" s="478" t="str">
        <f t="shared" si="32"/>
        <v/>
      </c>
      <c r="AF514" s="478" t="str">
        <f t="shared" si="33"/>
        <v/>
      </c>
      <c r="AG514" s="478" t="str">
        <f t="shared" si="34"/>
        <v/>
      </c>
    </row>
    <row r="515" spans="1:33" ht="24.95" customHeight="1">
      <c r="A515" s="480">
        <v>500</v>
      </c>
      <c r="B515" s="987" t="str">
        <f>IF(基本情報入力シート!C552="","",基本情報入力シート!C552)</f>
        <v/>
      </c>
      <c r="C515" s="988"/>
      <c r="D515" s="988"/>
      <c r="E515" s="988"/>
      <c r="F515" s="988"/>
      <c r="G515" s="988"/>
      <c r="H515" s="988"/>
      <c r="I515" s="989"/>
      <c r="J515" s="481" t="str">
        <f>IF(基本情報入力シート!M552="","",基本情報入力シート!M552)</f>
        <v/>
      </c>
      <c r="K515" s="482" t="str">
        <f>IF(基本情報入力シート!R552="","",基本情報入力シート!R552)</f>
        <v/>
      </c>
      <c r="L515" s="482" t="str">
        <f>IF(基本情報入力シート!W552="","",基本情報入力シート!W552)</f>
        <v/>
      </c>
      <c r="M515" s="483" t="str">
        <f>IF(基本情報入力シート!X552="","",基本情報入力シート!X552)</f>
        <v/>
      </c>
      <c r="N515" s="484" t="str">
        <f>IF(基本情報入力シート!Y552="","",基本情報入力シート!Y552)</f>
        <v/>
      </c>
      <c r="O515" s="118"/>
      <c r="P515" s="119"/>
      <c r="Q515" s="120"/>
      <c r="R515" s="121"/>
      <c r="S515" s="112"/>
      <c r="T515" s="476" t="str">
        <f>IFERROR(S515*VLOOKUP(AE515,【参考】数式用3!$AD$3:$BA$14,MATCH(N515,【参考】数式用3!$AD$2:$BA$2,0)),"")</f>
        <v/>
      </c>
      <c r="U515" s="122"/>
      <c r="V515" s="113"/>
      <c r="W515" s="147"/>
      <c r="X515" s="990" t="str">
        <f>IFERROR(V515*VLOOKUP(AF515,【参考】数式用3!$AD$15:$BA$23,MATCH(N515,【参考】数式用3!$AD$2:$BA$2,0)),"")</f>
        <v/>
      </c>
      <c r="Y515" s="991"/>
      <c r="Z515" s="123"/>
      <c r="AA515" s="114"/>
      <c r="AB515" s="485" t="str">
        <f>IFERROR(AA515*VLOOKUP(AG515,【参考】数式用3!$AD$24:$BA$27,MATCH(N515,【参考】数式用3!$AD$2:$BA$2,0)),"")</f>
        <v/>
      </c>
      <c r="AC515" s="130"/>
      <c r="AD515" s="477" t="str">
        <f t="shared" si="31"/>
        <v/>
      </c>
      <c r="AE515" s="478" t="str">
        <f t="shared" si="32"/>
        <v/>
      </c>
      <c r="AF515" s="478" t="str">
        <f t="shared" si="33"/>
        <v/>
      </c>
      <c r="AG515" s="478" t="str">
        <f t="shared" si="34"/>
        <v/>
      </c>
    </row>
    <row r="516" spans="1:33" ht="24.95" customHeight="1">
      <c r="A516" s="480">
        <v>501</v>
      </c>
      <c r="B516" s="987" t="str">
        <f>IF(基本情報入力シート!C553="","",基本情報入力シート!C553)</f>
        <v/>
      </c>
      <c r="C516" s="988"/>
      <c r="D516" s="988"/>
      <c r="E516" s="988"/>
      <c r="F516" s="988"/>
      <c r="G516" s="988"/>
      <c r="H516" s="988"/>
      <c r="I516" s="989"/>
      <c r="J516" s="481" t="str">
        <f>IF(基本情報入力シート!M553="","",基本情報入力シート!M553)</f>
        <v/>
      </c>
      <c r="K516" s="482" t="str">
        <f>IF(基本情報入力シート!R553="","",基本情報入力シート!R553)</f>
        <v/>
      </c>
      <c r="L516" s="482" t="str">
        <f>IF(基本情報入力シート!W553="","",基本情報入力シート!W553)</f>
        <v/>
      </c>
      <c r="M516" s="483" t="str">
        <f>IF(基本情報入力シート!X553="","",基本情報入力シート!X553)</f>
        <v/>
      </c>
      <c r="N516" s="484" t="str">
        <f>IF(基本情報入力シート!Y553="","",基本情報入力シート!Y553)</f>
        <v/>
      </c>
      <c r="O516" s="118"/>
      <c r="P516" s="119"/>
      <c r="Q516" s="120"/>
      <c r="R516" s="121"/>
      <c r="S516" s="112"/>
      <c r="T516" s="476" t="str">
        <f>IFERROR(S516*VLOOKUP(AE516,【参考】数式用3!$AD$3:$BA$14,MATCH(N516,【参考】数式用3!$AD$2:$BA$2,0)),"")</f>
        <v/>
      </c>
      <c r="U516" s="122"/>
      <c r="V516" s="113"/>
      <c r="W516" s="147"/>
      <c r="X516" s="990" t="str">
        <f>IFERROR(V516*VLOOKUP(AF516,【参考】数式用3!$AD$15:$BA$23,MATCH(N516,【参考】数式用3!$AD$2:$BA$2,0)),"")</f>
        <v/>
      </c>
      <c r="Y516" s="991"/>
      <c r="Z516" s="123"/>
      <c r="AA516" s="114"/>
      <c r="AB516" s="485" t="str">
        <f>IFERROR(AA516*VLOOKUP(AG516,【参考】数式用3!$AD$24:$BA$27,MATCH(N516,【参考】数式用3!$AD$2:$BA$2,0)),"")</f>
        <v/>
      </c>
      <c r="AC516" s="130"/>
      <c r="AD516" s="477" t="str">
        <f t="shared" si="31"/>
        <v/>
      </c>
      <c r="AE516" s="478" t="str">
        <f t="shared" si="32"/>
        <v/>
      </c>
      <c r="AF516" s="478" t="str">
        <f t="shared" si="33"/>
        <v/>
      </c>
      <c r="AG516" s="478" t="str">
        <f t="shared" si="34"/>
        <v/>
      </c>
    </row>
    <row r="517" spans="1:33" ht="24.95" customHeight="1">
      <c r="A517" s="480">
        <v>502</v>
      </c>
      <c r="B517" s="987" t="str">
        <f>IF(基本情報入力シート!C554="","",基本情報入力シート!C554)</f>
        <v/>
      </c>
      <c r="C517" s="988"/>
      <c r="D517" s="988"/>
      <c r="E517" s="988"/>
      <c r="F517" s="988"/>
      <c r="G517" s="988"/>
      <c r="H517" s="988"/>
      <c r="I517" s="989"/>
      <c r="J517" s="481" t="str">
        <f>IF(基本情報入力シート!M554="","",基本情報入力シート!M554)</f>
        <v/>
      </c>
      <c r="K517" s="482" t="str">
        <f>IF(基本情報入力シート!R554="","",基本情報入力シート!R554)</f>
        <v/>
      </c>
      <c r="L517" s="482" t="str">
        <f>IF(基本情報入力シート!W554="","",基本情報入力シート!W554)</f>
        <v/>
      </c>
      <c r="M517" s="483" t="str">
        <f>IF(基本情報入力シート!X554="","",基本情報入力シート!X554)</f>
        <v/>
      </c>
      <c r="N517" s="484" t="str">
        <f>IF(基本情報入力シート!Y554="","",基本情報入力シート!Y554)</f>
        <v/>
      </c>
      <c r="O517" s="118"/>
      <c r="P517" s="119"/>
      <c r="Q517" s="120"/>
      <c r="R517" s="121"/>
      <c r="S517" s="112"/>
      <c r="T517" s="476" t="str">
        <f>IFERROR(S517*VLOOKUP(AE517,【参考】数式用3!$AD$3:$BA$14,MATCH(N517,【参考】数式用3!$AD$2:$BA$2,0)),"")</f>
        <v/>
      </c>
      <c r="U517" s="122"/>
      <c r="V517" s="113"/>
      <c r="W517" s="147"/>
      <c r="X517" s="990" t="str">
        <f>IFERROR(V517*VLOOKUP(AF517,【参考】数式用3!$AD$15:$BA$23,MATCH(N517,【参考】数式用3!$AD$2:$BA$2,0)),"")</f>
        <v/>
      </c>
      <c r="Y517" s="991"/>
      <c r="Z517" s="123"/>
      <c r="AA517" s="114"/>
      <c r="AB517" s="485" t="str">
        <f>IFERROR(AA517*VLOOKUP(AG517,【参考】数式用3!$AD$24:$BA$27,MATCH(N517,【参考】数式用3!$AD$2:$BA$2,0)),"")</f>
        <v/>
      </c>
      <c r="AC517" s="130"/>
      <c r="AD517" s="477" t="str">
        <f t="shared" si="31"/>
        <v/>
      </c>
      <c r="AE517" s="478" t="str">
        <f t="shared" si="32"/>
        <v/>
      </c>
      <c r="AF517" s="478" t="str">
        <f t="shared" si="33"/>
        <v/>
      </c>
      <c r="AG517" s="478" t="str">
        <f t="shared" si="34"/>
        <v/>
      </c>
    </row>
    <row r="518" spans="1:33" ht="24.95" customHeight="1">
      <c r="A518" s="480">
        <v>503</v>
      </c>
      <c r="B518" s="987" t="str">
        <f>IF(基本情報入力シート!C555="","",基本情報入力シート!C555)</f>
        <v/>
      </c>
      <c r="C518" s="988"/>
      <c r="D518" s="988"/>
      <c r="E518" s="988"/>
      <c r="F518" s="988"/>
      <c r="G518" s="988"/>
      <c r="H518" s="988"/>
      <c r="I518" s="989"/>
      <c r="J518" s="481" t="str">
        <f>IF(基本情報入力シート!M555="","",基本情報入力シート!M555)</f>
        <v/>
      </c>
      <c r="K518" s="482" t="str">
        <f>IF(基本情報入力シート!R555="","",基本情報入力シート!R555)</f>
        <v/>
      </c>
      <c r="L518" s="482" t="str">
        <f>IF(基本情報入力シート!W555="","",基本情報入力シート!W555)</f>
        <v/>
      </c>
      <c r="M518" s="483" t="str">
        <f>IF(基本情報入力シート!X555="","",基本情報入力シート!X555)</f>
        <v/>
      </c>
      <c r="N518" s="484" t="str">
        <f>IF(基本情報入力シート!Y555="","",基本情報入力シート!Y555)</f>
        <v/>
      </c>
      <c r="O518" s="118"/>
      <c r="P518" s="119"/>
      <c r="Q518" s="120"/>
      <c r="R518" s="121"/>
      <c r="S518" s="112"/>
      <c r="T518" s="476" t="str">
        <f>IFERROR(S518*VLOOKUP(AE518,【参考】数式用3!$AD$3:$BA$14,MATCH(N518,【参考】数式用3!$AD$2:$BA$2,0)),"")</f>
        <v/>
      </c>
      <c r="U518" s="122"/>
      <c r="V518" s="113"/>
      <c r="W518" s="147"/>
      <c r="X518" s="990" t="str">
        <f>IFERROR(V518*VLOOKUP(AF518,【参考】数式用3!$AD$15:$BA$23,MATCH(N518,【参考】数式用3!$AD$2:$BA$2,0)),"")</f>
        <v/>
      </c>
      <c r="Y518" s="991"/>
      <c r="Z518" s="123"/>
      <c r="AA518" s="114"/>
      <c r="AB518" s="485" t="str">
        <f>IFERROR(AA518*VLOOKUP(AG518,【参考】数式用3!$AD$24:$BA$27,MATCH(N518,【参考】数式用3!$AD$2:$BA$2,0)),"")</f>
        <v/>
      </c>
      <c r="AC518" s="130"/>
      <c r="AD518" s="477" t="str">
        <f t="shared" si="31"/>
        <v/>
      </c>
      <c r="AE518" s="478" t="str">
        <f t="shared" si="32"/>
        <v/>
      </c>
      <c r="AF518" s="478" t="str">
        <f t="shared" si="33"/>
        <v/>
      </c>
      <c r="AG518" s="478" t="str">
        <f t="shared" si="34"/>
        <v/>
      </c>
    </row>
    <row r="519" spans="1:33" ht="24.95" customHeight="1">
      <c r="A519" s="480">
        <v>504</v>
      </c>
      <c r="B519" s="987" t="str">
        <f>IF(基本情報入力シート!C556="","",基本情報入力シート!C556)</f>
        <v/>
      </c>
      <c r="C519" s="988"/>
      <c r="D519" s="988"/>
      <c r="E519" s="988"/>
      <c r="F519" s="988"/>
      <c r="G519" s="988"/>
      <c r="H519" s="988"/>
      <c r="I519" s="989"/>
      <c r="J519" s="481" t="str">
        <f>IF(基本情報入力シート!M556="","",基本情報入力シート!M556)</f>
        <v/>
      </c>
      <c r="K519" s="482" t="str">
        <f>IF(基本情報入力シート!R556="","",基本情報入力シート!R556)</f>
        <v/>
      </c>
      <c r="L519" s="482" t="str">
        <f>IF(基本情報入力シート!W556="","",基本情報入力シート!W556)</f>
        <v/>
      </c>
      <c r="M519" s="483" t="str">
        <f>IF(基本情報入力シート!X556="","",基本情報入力シート!X556)</f>
        <v/>
      </c>
      <c r="N519" s="484" t="str">
        <f>IF(基本情報入力シート!Y556="","",基本情報入力シート!Y556)</f>
        <v/>
      </c>
      <c r="O519" s="118"/>
      <c r="P519" s="119"/>
      <c r="Q519" s="120"/>
      <c r="R519" s="121"/>
      <c r="S519" s="112"/>
      <c r="T519" s="476" t="str">
        <f>IFERROR(S519*VLOOKUP(AE519,【参考】数式用3!$AD$3:$BA$14,MATCH(N519,【参考】数式用3!$AD$2:$BA$2,0)),"")</f>
        <v/>
      </c>
      <c r="U519" s="122"/>
      <c r="V519" s="113"/>
      <c r="W519" s="147"/>
      <c r="X519" s="990" t="str">
        <f>IFERROR(V519*VLOOKUP(AF519,【参考】数式用3!$AD$15:$BA$23,MATCH(N519,【参考】数式用3!$AD$2:$BA$2,0)),"")</f>
        <v/>
      </c>
      <c r="Y519" s="991"/>
      <c r="Z519" s="123"/>
      <c r="AA519" s="114"/>
      <c r="AB519" s="485" t="str">
        <f>IFERROR(AA519*VLOOKUP(AG519,【参考】数式用3!$AD$24:$BA$27,MATCH(N519,【参考】数式用3!$AD$2:$BA$2,0)),"")</f>
        <v/>
      </c>
      <c r="AC519" s="130"/>
      <c r="AD519" s="477" t="str">
        <f t="shared" si="31"/>
        <v/>
      </c>
      <c r="AE519" s="478" t="str">
        <f t="shared" si="32"/>
        <v/>
      </c>
      <c r="AF519" s="478" t="str">
        <f t="shared" si="33"/>
        <v/>
      </c>
      <c r="AG519" s="478" t="str">
        <f t="shared" si="34"/>
        <v/>
      </c>
    </row>
    <row r="520" spans="1:33" ht="24.95" customHeight="1">
      <c r="A520" s="480">
        <v>505</v>
      </c>
      <c r="B520" s="987" t="str">
        <f>IF(基本情報入力シート!C557="","",基本情報入力シート!C557)</f>
        <v/>
      </c>
      <c r="C520" s="988"/>
      <c r="D520" s="988"/>
      <c r="E520" s="988"/>
      <c r="F520" s="988"/>
      <c r="G520" s="988"/>
      <c r="H520" s="988"/>
      <c r="I520" s="989"/>
      <c r="J520" s="481" t="str">
        <f>IF(基本情報入力シート!M557="","",基本情報入力シート!M557)</f>
        <v/>
      </c>
      <c r="K520" s="482" t="str">
        <f>IF(基本情報入力シート!R557="","",基本情報入力シート!R557)</f>
        <v/>
      </c>
      <c r="L520" s="482" t="str">
        <f>IF(基本情報入力シート!W557="","",基本情報入力シート!W557)</f>
        <v/>
      </c>
      <c r="M520" s="483" t="str">
        <f>IF(基本情報入力シート!X557="","",基本情報入力シート!X557)</f>
        <v/>
      </c>
      <c r="N520" s="484" t="str">
        <f>IF(基本情報入力シート!Y557="","",基本情報入力シート!Y557)</f>
        <v/>
      </c>
      <c r="O520" s="118"/>
      <c r="P520" s="119"/>
      <c r="Q520" s="120"/>
      <c r="R520" s="121"/>
      <c r="S520" s="112"/>
      <c r="T520" s="476" t="str">
        <f>IFERROR(S520*VLOOKUP(AE520,【参考】数式用3!$AD$3:$BA$14,MATCH(N520,【参考】数式用3!$AD$2:$BA$2,0)),"")</f>
        <v/>
      </c>
      <c r="U520" s="122"/>
      <c r="V520" s="113"/>
      <c r="W520" s="147"/>
      <c r="X520" s="990" t="str">
        <f>IFERROR(V520*VLOOKUP(AF520,【参考】数式用3!$AD$15:$BA$23,MATCH(N520,【参考】数式用3!$AD$2:$BA$2,0)),"")</f>
        <v/>
      </c>
      <c r="Y520" s="991"/>
      <c r="Z520" s="123"/>
      <c r="AA520" s="114"/>
      <c r="AB520" s="485" t="str">
        <f>IFERROR(AA520*VLOOKUP(AG520,【参考】数式用3!$AD$24:$BA$27,MATCH(N520,【参考】数式用3!$AD$2:$BA$2,0)),"")</f>
        <v/>
      </c>
      <c r="AC520" s="130"/>
      <c r="AD520" s="477" t="str">
        <f t="shared" si="31"/>
        <v/>
      </c>
      <c r="AE520" s="478" t="str">
        <f t="shared" si="32"/>
        <v/>
      </c>
      <c r="AF520" s="478" t="str">
        <f t="shared" si="33"/>
        <v/>
      </c>
      <c r="AG520" s="478" t="str">
        <f t="shared" si="34"/>
        <v/>
      </c>
    </row>
    <row r="521" spans="1:33" ht="24.95" customHeight="1">
      <c r="A521" s="480">
        <v>506</v>
      </c>
      <c r="B521" s="987" t="str">
        <f>IF(基本情報入力シート!C558="","",基本情報入力シート!C558)</f>
        <v/>
      </c>
      <c r="C521" s="988"/>
      <c r="D521" s="988"/>
      <c r="E521" s="988"/>
      <c r="F521" s="988"/>
      <c r="G521" s="988"/>
      <c r="H521" s="988"/>
      <c r="I521" s="989"/>
      <c r="J521" s="481" t="str">
        <f>IF(基本情報入力シート!M558="","",基本情報入力シート!M558)</f>
        <v/>
      </c>
      <c r="K521" s="482" t="str">
        <f>IF(基本情報入力シート!R558="","",基本情報入力シート!R558)</f>
        <v/>
      </c>
      <c r="L521" s="482" t="str">
        <f>IF(基本情報入力シート!W558="","",基本情報入力シート!W558)</f>
        <v/>
      </c>
      <c r="M521" s="483" t="str">
        <f>IF(基本情報入力シート!X558="","",基本情報入力シート!X558)</f>
        <v/>
      </c>
      <c r="N521" s="484" t="str">
        <f>IF(基本情報入力シート!Y558="","",基本情報入力シート!Y558)</f>
        <v/>
      </c>
      <c r="O521" s="118"/>
      <c r="P521" s="119"/>
      <c r="Q521" s="120"/>
      <c r="R521" s="121"/>
      <c r="S521" s="112"/>
      <c r="T521" s="476" t="str">
        <f>IFERROR(S521*VLOOKUP(AE521,【参考】数式用3!$AD$3:$BA$14,MATCH(N521,【参考】数式用3!$AD$2:$BA$2,0)),"")</f>
        <v/>
      </c>
      <c r="U521" s="122"/>
      <c r="V521" s="113"/>
      <c r="W521" s="147"/>
      <c r="X521" s="990" t="str">
        <f>IFERROR(V521*VLOOKUP(AF521,【参考】数式用3!$AD$15:$BA$23,MATCH(N521,【参考】数式用3!$AD$2:$BA$2,0)),"")</f>
        <v/>
      </c>
      <c r="Y521" s="991"/>
      <c r="Z521" s="123"/>
      <c r="AA521" s="114"/>
      <c r="AB521" s="485" t="str">
        <f>IFERROR(AA521*VLOOKUP(AG521,【参考】数式用3!$AD$24:$BA$27,MATCH(N521,【参考】数式用3!$AD$2:$BA$2,0)),"")</f>
        <v/>
      </c>
      <c r="AC521" s="130"/>
      <c r="AD521" s="477" t="str">
        <f t="shared" si="31"/>
        <v/>
      </c>
      <c r="AE521" s="478" t="str">
        <f t="shared" si="32"/>
        <v/>
      </c>
      <c r="AF521" s="478" t="str">
        <f t="shared" si="33"/>
        <v/>
      </c>
      <c r="AG521" s="478" t="str">
        <f t="shared" si="34"/>
        <v/>
      </c>
    </row>
    <row r="522" spans="1:33" ht="24.95" customHeight="1">
      <c r="A522" s="480">
        <v>507</v>
      </c>
      <c r="B522" s="987" t="str">
        <f>IF(基本情報入力シート!C559="","",基本情報入力シート!C559)</f>
        <v/>
      </c>
      <c r="C522" s="988"/>
      <c r="D522" s="988"/>
      <c r="E522" s="988"/>
      <c r="F522" s="988"/>
      <c r="G522" s="988"/>
      <c r="H522" s="988"/>
      <c r="I522" s="989"/>
      <c r="J522" s="481" t="str">
        <f>IF(基本情報入力シート!M559="","",基本情報入力シート!M559)</f>
        <v/>
      </c>
      <c r="K522" s="482" t="str">
        <f>IF(基本情報入力シート!R559="","",基本情報入力シート!R559)</f>
        <v/>
      </c>
      <c r="L522" s="482" t="str">
        <f>IF(基本情報入力シート!W559="","",基本情報入力シート!W559)</f>
        <v/>
      </c>
      <c r="M522" s="483" t="str">
        <f>IF(基本情報入力シート!X559="","",基本情報入力シート!X559)</f>
        <v/>
      </c>
      <c r="N522" s="484" t="str">
        <f>IF(基本情報入力シート!Y559="","",基本情報入力シート!Y559)</f>
        <v/>
      </c>
      <c r="O522" s="118"/>
      <c r="P522" s="119"/>
      <c r="Q522" s="120"/>
      <c r="R522" s="121"/>
      <c r="S522" s="112"/>
      <c r="T522" s="476" t="str">
        <f>IFERROR(S522*VLOOKUP(AE522,【参考】数式用3!$AD$3:$BA$14,MATCH(N522,【参考】数式用3!$AD$2:$BA$2,0)),"")</f>
        <v/>
      </c>
      <c r="U522" s="122"/>
      <c r="V522" s="113"/>
      <c r="W522" s="147"/>
      <c r="X522" s="990" t="str">
        <f>IFERROR(V522*VLOOKUP(AF522,【参考】数式用3!$AD$15:$BA$23,MATCH(N522,【参考】数式用3!$AD$2:$BA$2,0)),"")</f>
        <v/>
      </c>
      <c r="Y522" s="991"/>
      <c r="Z522" s="123"/>
      <c r="AA522" s="114"/>
      <c r="AB522" s="485" t="str">
        <f>IFERROR(AA522*VLOOKUP(AG522,【参考】数式用3!$AD$24:$BA$27,MATCH(N522,【参考】数式用3!$AD$2:$BA$2,0)),"")</f>
        <v/>
      </c>
      <c r="AC522" s="130"/>
      <c r="AD522" s="477" t="str">
        <f t="shared" si="31"/>
        <v/>
      </c>
      <c r="AE522" s="478" t="str">
        <f t="shared" si="32"/>
        <v/>
      </c>
      <c r="AF522" s="478" t="str">
        <f t="shared" si="33"/>
        <v/>
      </c>
      <c r="AG522" s="478" t="str">
        <f t="shared" si="34"/>
        <v/>
      </c>
    </row>
    <row r="523" spans="1:33" ht="24.95" customHeight="1">
      <c r="A523" s="480">
        <v>508</v>
      </c>
      <c r="B523" s="987" t="str">
        <f>IF(基本情報入力シート!C560="","",基本情報入力シート!C560)</f>
        <v/>
      </c>
      <c r="C523" s="988"/>
      <c r="D523" s="988"/>
      <c r="E523" s="988"/>
      <c r="F523" s="988"/>
      <c r="G523" s="988"/>
      <c r="H523" s="988"/>
      <c r="I523" s="989"/>
      <c r="J523" s="481" t="str">
        <f>IF(基本情報入力シート!M560="","",基本情報入力シート!M560)</f>
        <v/>
      </c>
      <c r="K523" s="482" t="str">
        <f>IF(基本情報入力シート!R560="","",基本情報入力シート!R560)</f>
        <v/>
      </c>
      <c r="L523" s="482" t="str">
        <f>IF(基本情報入力シート!W560="","",基本情報入力シート!W560)</f>
        <v/>
      </c>
      <c r="M523" s="483" t="str">
        <f>IF(基本情報入力シート!X560="","",基本情報入力シート!X560)</f>
        <v/>
      </c>
      <c r="N523" s="484" t="str">
        <f>IF(基本情報入力シート!Y560="","",基本情報入力シート!Y560)</f>
        <v/>
      </c>
      <c r="O523" s="118"/>
      <c r="P523" s="119"/>
      <c r="Q523" s="120"/>
      <c r="R523" s="121"/>
      <c r="S523" s="112"/>
      <c r="T523" s="476" t="str">
        <f>IFERROR(S523*VLOOKUP(AE523,【参考】数式用3!$AD$3:$BA$14,MATCH(N523,【参考】数式用3!$AD$2:$BA$2,0)),"")</f>
        <v/>
      </c>
      <c r="U523" s="122"/>
      <c r="V523" s="113"/>
      <c r="W523" s="147"/>
      <c r="X523" s="990" t="str">
        <f>IFERROR(V523*VLOOKUP(AF523,【参考】数式用3!$AD$15:$BA$23,MATCH(N523,【参考】数式用3!$AD$2:$BA$2,0)),"")</f>
        <v/>
      </c>
      <c r="Y523" s="991"/>
      <c r="Z523" s="123"/>
      <c r="AA523" s="114"/>
      <c r="AB523" s="485" t="str">
        <f>IFERROR(AA523*VLOOKUP(AG523,【参考】数式用3!$AD$24:$BA$27,MATCH(N523,【参考】数式用3!$AD$2:$BA$2,0)),"")</f>
        <v/>
      </c>
      <c r="AC523" s="130"/>
      <c r="AD523" s="477" t="str">
        <f t="shared" si="31"/>
        <v/>
      </c>
      <c r="AE523" s="478" t="str">
        <f t="shared" si="32"/>
        <v/>
      </c>
      <c r="AF523" s="478" t="str">
        <f t="shared" si="33"/>
        <v/>
      </c>
      <c r="AG523" s="478" t="str">
        <f t="shared" si="34"/>
        <v/>
      </c>
    </row>
    <row r="524" spans="1:33" ht="24.95" customHeight="1">
      <c r="A524" s="480">
        <v>509</v>
      </c>
      <c r="B524" s="987" t="str">
        <f>IF(基本情報入力シート!C561="","",基本情報入力シート!C561)</f>
        <v/>
      </c>
      <c r="C524" s="988"/>
      <c r="D524" s="988"/>
      <c r="E524" s="988"/>
      <c r="F524" s="988"/>
      <c r="G524" s="988"/>
      <c r="H524" s="988"/>
      <c r="I524" s="989"/>
      <c r="J524" s="481" t="str">
        <f>IF(基本情報入力シート!M561="","",基本情報入力シート!M561)</f>
        <v/>
      </c>
      <c r="K524" s="482" t="str">
        <f>IF(基本情報入力シート!R561="","",基本情報入力シート!R561)</f>
        <v/>
      </c>
      <c r="L524" s="482" t="str">
        <f>IF(基本情報入力シート!W561="","",基本情報入力シート!W561)</f>
        <v/>
      </c>
      <c r="M524" s="483" t="str">
        <f>IF(基本情報入力シート!X561="","",基本情報入力シート!X561)</f>
        <v/>
      </c>
      <c r="N524" s="484" t="str">
        <f>IF(基本情報入力シート!Y561="","",基本情報入力シート!Y561)</f>
        <v/>
      </c>
      <c r="O524" s="118"/>
      <c r="P524" s="119"/>
      <c r="Q524" s="120"/>
      <c r="R524" s="121"/>
      <c r="S524" s="112"/>
      <c r="T524" s="476" t="str">
        <f>IFERROR(S524*VLOOKUP(AE524,【参考】数式用3!$AD$3:$BA$14,MATCH(N524,【参考】数式用3!$AD$2:$BA$2,0)),"")</f>
        <v/>
      </c>
      <c r="U524" s="122"/>
      <c r="V524" s="113"/>
      <c r="W524" s="147"/>
      <c r="X524" s="990" t="str">
        <f>IFERROR(V524*VLOOKUP(AF524,【参考】数式用3!$AD$15:$BA$23,MATCH(N524,【参考】数式用3!$AD$2:$BA$2,0)),"")</f>
        <v/>
      </c>
      <c r="Y524" s="991"/>
      <c r="Z524" s="123"/>
      <c r="AA524" s="114"/>
      <c r="AB524" s="485" t="str">
        <f>IFERROR(AA524*VLOOKUP(AG524,【参考】数式用3!$AD$24:$BA$27,MATCH(N524,【参考】数式用3!$AD$2:$BA$2,0)),"")</f>
        <v/>
      </c>
      <c r="AC524" s="130"/>
      <c r="AD524" s="477" t="str">
        <f t="shared" si="31"/>
        <v/>
      </c>
      <c r="AE524" s="478" t="str">
        <f t="shared" si="32"/>
        <v/>
      </c>
      <c r="AF524" s="478" t="str">
        <f t="shared" si="33"/>
        <v/>
      </c>
      <c r="AG524" s="478" t="str">
        <f t="shared" si="34"/>
        <v/>
      </c>
    </row>
    <row r="525" spans="1:33" ht="24.95" customHeight="1">
      <c r="A525" s="480">
        <v>510</v>
      </c>
      <c r="B525" s="987" t="str">
        <f>IF(基本情報入力シート!C562="","",基本情報入力シート!C562)</f>
        <v/>
      </c>
      <c r="C525" s="988"/>
      <c r="D525" s="988"/>
      <c r="E525" s="988"/>
      <c r="F525" s="988"/>
      <c r="G525" s="988"/>
      <c r="H525" s="988"/>
      <c r="I525" s="989"/>
      <c r="J525" s="481" t="str">
        <f>IF(基本情報入力シート!M562="","",基本情報入力シート!M562)</f>
        <v/>
      </c>
      <c r="K525" s="482" t="str">
        <f>IF(基本情報入力シート!R562="","",基本情報入力シート!R562)</f>
        <v/>
      </c>
      <c r="L525" s="482" t="str">
        <f>IF(基本情報入力シート!W562="","",基本情報入力シート!W562)</f>
        <v/>
      </c>
      <c r="M525" s="483" t="str">
        <f>IF(基本情報入力シート!X562="","",基本情報入力シート!X562)</f>
        <v/>
      </c>
      <c r="N525" s="484" t="str">
        <f>IF(基本情報入力シート!Y562="","",基本情報入力シート!Y562)</f>
        <v/>
      </c>
      <c r="O525" s="118"/>
      <c r="P525" s="119"/>
      <c r="Q525" s="120"/>
      <c r="R525" s="121"/>
      <c r="S525" s="112"/>
      <c r="T525" s="476" t="str">
        <f>IFERROR(S525*VLOOKUP(AE525,【参考】数式用3!$AD$3:$BA$14,MATCH(N525,【参考】数式用3!$AD$2:$BA$2,0)),"")</f>
        <v/>
      </c>
      <c r="U525" s="122"/>
      <c r="V525" s="113"/>
      <c r="W525" s="147"/>
      <c r="X525" s="990" t="str">
        <f>IFERROR(V525*VLOOKUP(AF525,【参考】数式用3!$AD$15:$BA$23,MATCH(N525,【参考】数式用3!$AD$2:$BA$2,0)),"")</f>
        <v/>
      </c>
      <c r="Y525" s="991"/>
      <c r="Z525" s="123"/>
      <c r="AA525" s="114"/>
      <c r="AB525" s="485" t="str">
        <f>IFERROR(AA525*VLOOKUP(AG525,【参考】数式用3!$AD$24:$BA$27,MATCH(N525,【参考】数式用3!$AD$2:$BA$2,0)),"")</f>
        <v/>
      </c>
      <c r="AC525" s="130"/>
      <c r="AD525" s="477" t="str">
        <f t="shared" si="31"/>
        <v/>
      </c>
      <c r="AE525" s="478" t="str">
        <f t="shared" si="32"/>
        <v/>
      </c>
      <c r="AF525" s="478" t="str">
        <f t="shared" si="33"/>
        <v/>
      </c>
      <c r="AG525" s="478" t="str">
        <f t="shared" si="34"/>
        <v/>
      </c>
    </row>
    <row r="526" spans="1:33" ht="24.95" customHeight="1">
      <c r="A526" s="480">
        <v>511</v>
      </c>
      <c r="B526" s="987" t="str">
        <f>IF(基本情報入力シート!C563="","",基本情報入力シート!C563)</f>
        <v/>
      </c>
      <c r="C526" s="988"/>
      <c r="D526" s="988"/>
      <c r="E526" s="988"/>
      <c r="F526" s="988"/>
      <c r="G526" s="988"/>
      <c r="H526" s="988"/>
      <c r="I526" s="989"/>
      <c r="J526" s="481" t="str">
        <f>IF(基本情報入力シート!M563="","",基本情報入力シート!M563)</f>
        <v/>
      </c>
      <c r="K526" s="482" t="str">
        <f>IF(基本情報入力シート!R563="","",基本情報入力シート!R563)</f>
        <v/>
      </c>
      <c r="L526" s="482" t="str">
        <f>IF(基本情報入力シート!W563="","",基本情報入力シート!W563)</f>
        <v/>
      </c>
      <c r="M526" s="483" t="str">
        <f>IF(基本情報入力シート!X563="","",基本情報入力シート!X563)</f>
        <v/>
      </c>
      <c r="N526" s="484" t="str">
        <f>IF(基本情報入力シート!Y563="","",基本情報入力シート!Y563)</f>
        <v/>
      </c>
      <c r="O526" s="118"/>
      <c r="P526" s="119"/>
      <c r="Q526" s="120"/>
      <c r="R526" s="121"/>
      <c r="S526" s="112"/>
      <c r="T526" s="476" t="str">
        <f>IFERROR(S526*VLOOKUP(AE526,【参考】数式用3!$AD$3:$BA$14,MATCH(N526,【参考】数式用3!$AD$2:$BA$2,0)),"")</f>
        <v/>
      </c>
      <c r="U526" s="122"/>
      <c r="V526" s="113"/>
      <c r="W526" s="147"/>
      <c r="X526" s="990" t="str">
        <f>IFERROR(V526*VLOOKUP(AF526,【参考】数式用3!$AD$15:$BA$23,MATCH(N526,【参考】数式用3!$AD$2:$BA$2,0)),"")</f>
        <v/>
      </c>
      <c r="Y526" s="991"/>
      <c r="Z526" s="123"/>
      <c r="AA526" s="114"/>
      <c r="AB526" s="485" t="str">
        <f>IFERROR(AA526*VLOOKUP(AG526,【参考】数式用3!$AD$24:$BA$27,MATCH(N526,【参考】数式用3!$AD$2:$BA$2,0)),"")</f>
        <v/>
      </c>
      <c r="AC526" s="130"/>
      <c r="AD526" s="477" t="str">
        <f t="shared" si="31"/>
        <v/>
      </c>
      <c r="AE526" s="478" t="str">
        <f t="shared" si="32"/>
        <v/>
      </c>
      <c r="AF526" s="478" t="str">
        <f t="shared" si="33"/>
        <v/>
      </c>
      <c r="AG526" s="478" t="str">
        <f t="shared" si="34"/>
        <v/>
      </c>
    </row>
    <row r="527" spans="1:33" ht="24.95" customHeight="1">
      <c r="A527" s="480">
        <v>512</v>
      </c>
      <c r="B527" s="987" t="str">
        <f>IF(基本情報入力シート!C564="","",基本情報入力シート!C564)</f>
        <v/>
      </c>
      <c r="C527" s="988"/>
      <c r="D527" s="988"/>
      <c r="E527" s="988"/>
      <c r="F527" s="988"/>
      <c r="G527" s="988"/>
      <c r="H527" s="988"/>
      <c r="I527" s="989"/>
      <c r="J527" s="481" t="str">
        <f>IF(基本情報入力シート!M564="","",基本情報入力シート!M564)</f>
        <v/>
      </c>
      <c r="K527" s="482" t="str">
        <f>IF(基本情報入力シート!R564="","",基本情報入力シート!R564)</f>
        <v/>
      </c>
      <c r="L527" s="482" t="str">
        <f>IF(基本情報入力シート!W564="","",基本情報入力シート!W564)</f>
        <v/>
      </c>
      <c r="M527" s="483" t="str">
        <f>IF(基本情報入力シート!X564="","",基本情報入力シート!X564)</f>
        <v/>
      </c>
      <c r="N527" s="484" t="str">
        <f>IF(基本情報入力シート!Y564="","",基本情報入力シート!Y564)</f>
        <v/>
      </c>
      <c r="O527" s="118"/>
      <c r="P527" s="119"/>
      <c r="Q527" s="120"/>
      <c r="R527" s="121"/>
      <c r="S527" s="112"/>
      <c r="T527" s="476" t="str">
        <f>IFERROR(S527*VLOOKUP(AE527,【参考】数式用3!$AD$3:$BA$14,MATCH(N527,【参考】数式用3!$AD$2:$BA$2,0)),"")</f>
        <v/>
      </c>
      <c r="U527" s="122"/>
      <c r="V527" s="113"/>
      <c r="W527" s="147"/>
      <c r="X527" s="990" t="str">
        <f>IFERROR(V527*VLOOKUP(AF527,【参考】数式用3!$AD$15:$BA$23,MATCH(N527,【参考】数式用3!$AD$2:$BA$2,0)),"")</f>
        <v/>
      </c>
      <c r="Y527" s="991"/>
      <c r="Z527" s="123"/>
      <c r="AA527" s="114"/>
      <c r="AB527" s="485" t="str">
        <f>IFERROR(AA527*VLOOKUP(AG527,【参考】数式用3!$AD$24:$BA$27,MATCH(N527,【参考】数式用3!$AD$2:$BA$2,0)),"")</f>
        <v/>
      </c>
      <c r="AC527" s="130"/>
      <c r="AD527" s="477" t="str">
        <f t="shared" si="31"/>
        <v/>
      </c>
      <c r="AE527" s="478" t="str">
        <f t="shared" si="32"/>
        <v/>
      </c>
      <c r="AF527" s="478" t="str">
        <f t="shared" si="33"/>
        <v/>
      </c>
      <c r="AG527" s="478" t="str">
        <f t="shared" si="34"/>
        <v/>
      </c>
    </row>
    <row r="528" spans="1:33" ht="24.95" customHeight="1">
      <c r="A528" s="480">
        <v>513</v>
      </c>
      <c r="B528" s="987" t="str">
        <f>IF(基本情報入力シート!C565="","",基本情報入力シート!C565)</f>
        <v/>
      </c>
      <c r="C528" s="988"/>
      <c r="D528" s="988"/>
      <c r="E528" s="988"/>
      <c r="F528" s="988"/>
      <c r="G528" s="988"/>
      <c r="H528" s="988"/>
      <c r="I528" s="989"/>
      <c r="J528" s="481" t="str">
        <f>IF(基本情報入力シート!M565="","",基本情報入力シート!M565)</f>
        <v/>
      </c>
      <c r="K528" s="482" t="str">
        <f>IF(基本情報入力シート!R565="","",基本情報入力シート!R565)</f>
        <v/>
      </c>
      <c r="L528" s="482" t="str">
        <f>IF(基本情報入力シート!W565="","",基本情報入力シート!W565)</f>
        <v/>
      </c>
      <c r="M528" s="483" t="str">
        <f>IF(基本情報入力シート!X565="","",基本情報入力シート!X565)</f>
        <v/>
      </c>
      <c r="N528" s="484" t="str">
        <f>IF(基本情報入力シート!Y565="","",基本情報入力シート!Y565)</f>
        <v/>
      </c>
      <c r="O528" s="118"/>
      <c r="P528" s="119"/>
      <c r="Q528" s="120"/>
      <c r="R528" s="121"/>
      <c r="S528" s="112"/>
      <c r="T528" s="476" t="str">
        <f>IFERROR(S528*VLOOKUP(AE528,【参考】数式用3!$AD$3:$BA$14,MATCH(N528,【参考】数式用3!$AD$2:$BA$2,0)),"")</f>
        <v/>
      </c>
      <c r="U528" s="122"/>
      <c r="V528" s="113"/>
      <c r="W528" s="147"/>
      <c r="X528" s="990" t="str">
        <f>IFERROR(V528*VLOOKUP(AF528,【参考】数式用3!$AD$15:$BA$23,MATCH(N528,【参考】数式用3!$AD$2:$BA$2,0)),"")</f>
        <v/>
      </c>
      <c r="Y528" s="991"/>
      <c r="Z528" s="123"/>
      <c r="AA528" s="114"/>
      <c r="AB528" s="485" t="str">
        <f>IFERROR(AA528*VLOOKUP(AG528,【参考】数式用3!$AD$24:$BA$27,MATCH(N528,【参考】数式用3!$AD$2:$BA$2,0)),"")</f>
        <v/>
      </c>
      <c r="AC528" s="130"/>
      <c r="AD528" s="477" t="str">
        <f t="shared" si="31"/>
        <v/>
      </c>
      <c r="AE528" s="478" t="str">
        <f t="shared" si="32"/>
        <v/>
      </c>
      <c r="AF528" s="478" t="str">
        <f t="shared" si="33"/>
        <v/>
      </c>
      <c r="AG528" s="478" t="str">
        <f t="shared" si="34"/>
        <v/>
      </c>
    </row>
    <row r="529" spans="1:33" ht="24.95" customHeight="1">
      <c r="A529" s="480">
        <v>514</v>
      </c>
      <c r="B529" s="987" t="str">
        <f>IF(基本情報入力シート!C566="","",基本情報入力シート!C566)</f>
        <v/>
      </c>
      <c r="C529" s="988"/>
      <c r="D529" s="988"/>
      <c r="E529" s="988"/>
      <c r="F529" s="988"/>
      <c r="G529" s="988"/>
      <c r="H529" s="988"/>
      <c r="I529" s="989"/>
      <c r="J529" s="481" t="str">
        <f>IF(基本情報入力シート!M566="","",基本情報入力シート!M566)</f>
        <v/>
      </c>
      <c r="K529" s="482" t="str">
        <f>IF(基本情報入力シート!R566="","",基本情報入力シート!R566)</f>
        <v/>
      </c>
      <c r="L529" s="482" t="str">
        <f>IF(基本情報入力シート!W566="","",基本情報入力シート!W566)</f>
        <v/>
      </c>
      <c r="M529" s="483" t="str">
        <f>IF(基本情報入力シート!X566="","",基本情報入力シート!X566)</f>
        <v/>
      </c>
      <c r="N529" s="484" t="str">
        <f>IF(基本情報入力シート!Y566="","",基本情報入力シート!Y566)</f>
        <v/>
      </c>
      <c r="O529" s="118"/>
      <c r="P529" s="119"/>
      <c r="Q529" s="120"/>
      <c r="R529" s="121"/>
      <c r="S529" s="112"/>
      <c r="T529" s="476" t="str">
        <f>IFERROR(S529*VLOOKUP(AE529,【参考】数式用3!$AD$3:$BA$14,MATCH(N529,【参考】数式用3!$AD$2:$BA$2,0)),"")</f>
        <v/>
      </c>
      <c r="U529" s="122"/>
      <c r="V529" s="113"/>
      <c r="W529" s="147"/>
      <c r="X529" s="990" t="str">
        <f>IFERROR(V529*VLOOKUP(AF529,【参考】数式用3!$AD$15:$BA$23,MATCH(N529,【参考】数式用3!$AD$2:$BA$2,0)),"")</f>
        <v/>
      </c>
      <c r="Y529" s="991"/>
      <c r="Z529" s="123"/>
      <c r="AA529" s="114"/>
      <c r="AB529" s="485" t="str">
        <f>IFERROR(AA529*VLOOKUP(AG529,【参考】数式用3!$AD$24:$BA$27,MATCH(N529,【参考】数式用3!$AD$2:$BA$2,0)),"")</f>
        <v/>
      </c>
      <c r="AC529" s="130"/>
      <c r="AD529" s="477" t="str">
        <f t="shared" ref="AD529:AD592" si="35">IF(OR(U529="特定加算Ⅰ",U529="特定加算Ⅱ"),IF(OR(AND(N529&lt;&gt;"訪問型サービス（総合事業）",N529&lt;&gt;"通所型サービス（総合事業）",N529&lt;&gt;"（介護予防）短期入所生活介護",N529&lt;&gt;"（介護予防）短期入所療養介護（老健）",N529&lt;&gt;"（介護予防）短期入所療養介護 （病院等（老健以外）)",N529&lt;&gt;"（介護予防）短期入所療養介護（医療院）"),W529&lt;&gt;""),1,""),"")</f>
        <v/>
      </c>
      <c r="AE529" s="478" t="str">
        <f t="shared" si="32"/>
        <v/>
      </c>
      <c r="AF529" s="478" t="str">
        <f t="shared" si="33"/>
        <v/>
      </c>
      <c r="AG529" s="478" t="str">
        <f t="shared" si="34"/>
        <v/>
      </c>
    </row>
    <row r="530" spans="1:33" ht="24.95" customHeight="1">
      <c r="A530" s="480">
        <v>515</v>
      </c>
      <c r="B530" s="987" t="str">
        <f>IF(基本情報入力シート!C567="","",基本情報入力シート!C567)</f>
        <v/>
      </c>
      <c r="C530" s="988"/>
      <c r="D530" s="988"/>
      <c r="E530" s="988"/>
      <c r="F530" s="988"/>
      <c r="G530" s="988"/>
      <c r="H530" s="988"/>
      <c r="I530" s="989"/>
      <c r="J530" s="481" t="str">
        <f>IF(基本情報入力シート!M567="","",基本情報入力シート!M567)</f>
        <v/>
      </c>
      <c r="K530" s="482" t="str">
        <f>IF(基本情報入力シート!R567="","",基本情報入力シート!R567)</f>
        <v/>
      </c>
      <c r="L530" s="482" t="str">
        <f>IF(基本情報入力シート!W567="","",基本情報入力シート!W567)</f>
        <v/>
      </c>
      <c r="M530" s="483" t="str">
        <f>IF(基本情報入力シート!X567="","",基本情報入力シート!X567)</f>
        <v/>
      </c>
      <c r="N530" s="484" t="str">
        <f>IF(基本情報入力シート!Y567="","",基本情報入力シート!Y567)</f>
        <v/>
      </c>
      <c r="O530" s="118"/>
      <c r="P530" s="119"/>
      <c r="Q530" s="120"/>
      <c r="R530" s="121"/>
      <c r="S530" s="112"/>
      <c r="T530" s="476" t="str">
        <f>IFERROR(S530*VLOOKUP(AE530,【参考】数式用3!$AD$3:$BA$14,MATCH(N530,【参考】数式用3!$AD$2:$BA$2,0)),"")</f>
        <v/>
      </c>
      <c r="U530" s="122"/>
      <c r="V530" s="113"/>
      <c r="W530" s="147"/>
      <c r="X530" s="990" t="str">
        <f>IFERROR(V530*VLOOKUP(AF530,【参考】数式用3!$AD$15:$BA$23,MATCH(N530,【参考】数式用3!$AD$2:$BA$2,0)),"")</f>
        <v/>
      </c>
      <c r="Y530" s="991"/>
      <c r="Z530" s="123"/>
      <c r="AA530" s="114"/>
      <c r="AB530" s="485" t="str">
        <f>IFERROR(AA530*VLOOKUP(AG530,【参考】数式用3!$AD$24:$BA$27,MATCH(N530,【参考】数式用3!$AD$2:$BA$2,0)),"")</f>
        <v/>
      </c>
      <c r="AC530" s="130"/>
      <c r="AD530" s="477" t="str">
        <f t="shared" si="35"/>
        <v/>
      </c>
      <c r="AE530" s="478" t="str">
        <f t="shared" si="32"/>
        <v/>
      </c>
      <c r="AF530" s="478" t="str">
        <f t="shared" si="33"/>
        <v/>
      </c>
      <c r="AG530" s="478" t="str">
        <f t="shared" si="34"/>
        <v/>
      </c>
    </row>
    <row r="531" spans="1:33" ht="24.95" customHeight="1">
      <c r="A531" s="480">
        <v>516</v>
      </c>
      <c r="B531" s="987" t="str">
        <f>IF(基本情報入力シート!C568="","",基本情報入力シート!C568)</f>
        <v/>
      </c>
      <c r="C531" s="988"/>
      <c r="D531" s="988"/>
      <c r="E531" s="988"/>
      <c r="F531" s="988"/>
      <c r="G531" s="988"/>
      <c r="H531" s="988"/>
      <c r="I531" s="989"/>
      <c r="J531" s="481" t="str">
        <f>IF(基本情報入力シート!M568="","",基本情報入力シート!M568)</f>
        <v/>
      </c>
      <c r="K531" s="482" t="str">
        <f>IF(基本情報入力シート!R568="","",基本情報入力シート!R568)</f>
        <v/>
      </c>
      <c r="L531" s="482" t="str">
        <f>IF(基本情報入力シート!W568="","",基本情報入力シート!W568)</f>
        <v/>
      </c>
      <c r="M531" s="483" t="str">
        <f>IF(基本情報入力シート!X568="","",基本情報入力シート!X568)</f>
        <v/>
      </c>
      <c r="N531" s="484" t="str">
        <f>IF(基本情報入力シート!Y568="","",基本情報入力シート!Y568)</f>
        <v/>
      </c>
      <c r="O531" s="118"/>
      <c r="P531" s="119"/>
      <c r="Q531" s="120"/>
      <c r="R531" s="121"/>
      <c r="S531" s="112"/>
      <c r="T531" s="476" t="str">
        <f>IFERROR(S531*VLOOKUP(AE531,【参考】数式用3!$AD$3:$BA$14,MATCH(N531,【参考】数式用3!$AD$2:$BA$2,0)),"")</f>
        <v/>
      </c>
      <c r="U531" s="122"/>
      <c r="V531" s="113"/>
      <c r="W531" s="147"/>
      <c r="X531" s="990" t="str">
        <f>IFERROR(V531*VLOOKUP(AF531,【参考】数式用3!$AD$15:$BA$23,MATCH(N531,【参考】数式用3!$AD$2:$BA$2,0)),"")</f>
        <v/>
      </c>
      <c r="Y531" s="991"/>
      <c r="Z531" s="123"/>
      <c r="AA531" s="114"/>
      <c r="AB531" s="485" t="str">
        <f>IFERROR(AA531*VLOOKUP(AG531,【参考】数式用3!$AD$24:$BA$27,MATCH(N531,【参考】数式用3!$AD$2:$BA$2,0)),"")</f>
        <v/>
      </c>
      <c r="AC531" s="130"/>
      <c r="AD531" s="477" t="str">
        <f t="shared" si="35"/>
        <v/>
      </c>
      <c r="AE531" s="478" t="str">
        <f t="shared" si="32"/>
        <v/>
      </c>
      <c r="AF531" s="478" t="str">
        <f t="shared" si="33"/>
        <v/>
      </c>
      <c r="AG531" s="478" t="str">
        <f t="shared" si="34"/>
        <v/>
      </c>
    </row>
    <row r="532" spans="1:33" ht="24.95" customHeight="1">
      <c r="A532" s="480">
        <v>517</v>
      </c>
      <c r="B532" s="987" t="str">
        <f>IF(基本情報入力シート!C569="","",基本情報入力シート!C569)</f>
        <v/>
      </c>
      <c r="C532" s="988"/>
      <c r="D532" s="988"/>
      <c r="E532" s="988"/>
      <c r="F532" s="988"/>
      <c r="G532" s="988"/>
      <c r="H532" s="988"/>
      <c r="I532" s="989"/>
      <c r="J532" s="481" t="str">
        <f>IF(基本情報入力シート!M569="","",基本情報入力シート!M569)</f>
        <v/>
      </c>
      <c r="K532" s="482" t="str">
        <f>IF(基本情報入力シート!R569="","",基本情報入力シート!R569)</f>
        <v/>
      </c>
      <c r="L532" s="482" t="str">
        <f>IF(基本情報入力シート!W569="","",基本情報入力シート!W569)</f>
        <v/>
      </c>
      <c r="M532" s="483" t="str">
        <f>IF(基本情報入力シート!X569="","",基本情報入力シート!X569)</f>
        <v/>
      </c>
      <c r="N532" s="484" t="str">
        <f>IF(基本情報入力シート!Y569="","",基本情報入力シート!Y569)</f>
        <v/>
      </c>
      <c r="O532" s="118"/>
      <c r="P532" s="119"/>
      <c r="Q532" s="120"/>
      <c r="R532" s="121"/>
      <c r="S532" s="112"/>
      <c r="T532" s="476" t="str">
        <f>IFERROR(S532*VLOOKUP(AE532,【参考】数式用3!$AD$3:$BA$14,MATCH(N532,【参考】数式用3!$AD$2:$BA$2,0)),"")</f>
        <v/>
      </c>
      <c r="U532" s="122"/>
      <c r="V532" s="113"/>
      <c r="W532" s="147"/>
      <c r="X532" s="990" t="str">
        <f>IFERROR(V532*VLOOKUP(AF532,【参考】数式用3!$AD$15:$BA$23,MATCH(N532,【参考】数式用3!$AD$2:$BA$2,0)),"")</f>
        <v/>
      </c>
      <c r="Y532" s="991"/>
      <c r="Z532" s="123"/>
      <c r="AA532" s="114"/>
      <c r="AB532" s="485" t="str">
        <f>IFERROR(AA532*VLOOKUP(AG532,【参考】数式用3!$AD$24:$BA$27,MATCH(N532,【参考】数式用3!$AD$2:$BA$2,0)),"")</f>
        <v/>
      </c>
      <c r="AC532" s="130"/>
      <c r="AD532" s="477" t="str">
        <f t="shared" si="35"/>
        <v/>
      </c>
      <c r="AE532" s="478" t="str">
        <f t="shared" si="32"/>
        <v/>
      </c>
      <c r="AF532" s="478" t="str">
        <f t="shared" si="33"/>
        <v/>
      </c>
      <c r="AG532" s="478" t="str">
        <f t="shared" si="34"/>
        <v/>
      </c>
    </row>
    <row r="533" spans="1:33" ht="24.95" customHeight="1">
      <c r="A533" s="480">
        <v>518</v>
      </c>
      <c r="B533" s="987" t="str">
        <f>IF(基本情報入力シート!C570="","",基本情報入力シート!C570)</f>
        <v/>
      </c>
      <c r="C533" s="988"/>
      <c r="D533" s="988"/>
      <c r="E533" s="988"/>
      <c r="F533" s="988"/>
      <c r="G533" s="988"/>
      <c r="H533" s="988"/>
      <c r="I533" s="989"/>
      <c r="J533" s="481" t="str">
        <f>IF(基本情報入力シート!M570="","",基本情報入力シート!M570)</f>
        <v/>
      </c>
      <c r="K533" s="482" t="str">
        <f>IF(基本情報入力シート!R570="","",基本情報入力シート!R570)</f>
        <v/>
      </c>
      <c r="L533" s="482" t="str">
        <f>IF(基本情報入力シート!W570="","",基本情報入力シート!W570)</f>
        <v/>
      </c>
      <c r="M533" s="483" t="str">
        <f>IF(基本情報入力シート!X570="","",基本情報入力シート!X570)</f>
        <v/>
      </c>
      <c r="N533" s="484" t="str">
        <f>IF(基本情報入力シート!Y570="","",基本情報入力シート!Y570)</f>
        <v/>
      </c>
      <c r="O533" s="118"/>
      <c r="P533" s="119"/>
      <c r="Q533" s="120"/>
      <c r="R533" s="121"/>
      <c r="S533" s="112"/>
      <c r="T533" s="476" t="str">
        <f>IFERROR(S533*VLOOKUP(AE533,【参考】数式用3!$AD$3:$BA$14,MATCH(N533,【参考】数式用3!$AD$2:$BA$2,0)),"")</f>
        <v/>
      </c>
      <c r="U533" s="122"/>
      <c r="V533" s="113"/>
      <c r="W533" s="147"/>
      <c r="X533" s="990" t="str">
        <f>IFERROR(V533*VLOOKUP(AF533,【参考】数式用3!$AD$15:$BA$23,MATCH(N533,【参考】数式用3!$AD$2:$BA$2,0)),"")</f>
        <v/>
      </c>
      <c r="Y533" s="991"/>
      <c r="Z533" s="123"/>
      <c r="AA533" s="114"/>
      <c r="AB533" s="485" t="str">
        <f>IFERROR(AA533*VLOOKUP(AG533,【参考】数式用3!$AD$24:$BA$27,MATCH(N533,【参考】数式用3!$AD$2:$BA$2,0)),"")</f>
        <v/>
      </c>
      <c r="AC533" s="130"/>
      <c r="AD533" s="477" t="str">
        <f t="shared" si="35"/>
        <v/>
      </c>
      <c r="AE533" s="478" t="str">
        <f t="shared" si="32"/>
        <v/>
      </c>
      <c r="AF533" s="478" t="str">
        <f t="shared" si="33"/>
        <v/>
      </c>
      <c r="AG533" s="478" t="str">
        <f t="shared" si="34"/>
        <v/>
      </c>
    </row>
    <row r="534" spans="1:33" ht="24.95" customHeight="1">
      <c r="A534" s="480">
        <v>519</v>
      </c>
      <c r="B534" s="987" t="str">
        <f>IF(基本情報入力シート!C571="","",基本情報入力シート!C571)</f>
        <v/>
      </c>
      <c r="C534" s="988"/>
      <c r="D534" s="988"/>
      <c r="E534" s="988"/>
      <c r="F534" s="988"/>
      <c r="G534" s="988"/>
      <c r="H534" s="988"/>
      <c r="I534" s="989"/>
      <c r="J534" s="481" t="str">
        <f>IF(基本情報入力シート!M571="","",基本情報入力シート!M571)</f>
        <v/>
      </c>
      <c r="K534" s="482" t="str">
        <f>IF(基本情報入力シート!R571="","",基本情報入力シート!R571)</f>
        <v/>
      </c>
      <c r="L534" s="482" t="str">
        <f>IF(基本情報入力シート!W571="","",基本情報入力シート!W571)</f>
        <v/>
      </c>
      <c r="M534" s="483" t="str">
        <f>IF(基本情報入力シート!X571="","",基本情報入力シート!X571)</f>
        <v/>
      </c>
      <c r="N534" s="484" t="str">
        <f>IF(基本情報入力シート!Y571="","",基本情報入力シート!Y571)</f>
        <v/>
      </c>
      <c r="O534" s="118"/>
      <c r="P534" s="119"/>
      <c r="Q534" s="120"/>
      <c r="R534" s="121"/>
      <c r="S534" s="112"/>
      <c r="T534" s="476" t="str">
        <f>IFERROR(S534*VLOOKUP(AE534,【参考】数式用3!$AD$3:$BA$14,MATCH(N534,【参考】数式用3!$AD$2:$BA$2,0)),"")</f>
        <v/>
      </c>
      <c r="U534" s="122"/>
      <c r="V534" s="113"/>
      <c r="W534" s="147"/>
      <c r="X534" s="990" t="str">
        <f>IFERROR(V534*VLOOKUP(AF534,【参考】数式用3!$AD$15:$BA$23,MATCH(N534,【参考】数式用3!$AD$2:$BA$2,0)),"")</f>
        <v/>
      </c>
      <c r="Y534" s="991"/>
      <c r="Z534" s="123"/>
      <c r="AA534" s="114"/>
      <c r="AB534" s="485" t="str">
        <f>IFERROR(AA534*VLOOKUP(AG534,【参考】数式用3!$AD$24:$BA$27,MATCH(N534,【参考】数式用3!$AD$2:$BA$2,0)),"")</f>
        <v/>
      </c>
      <c r="AC534" s="130"/>
      <c r="AD534" s="477" t="str">
        <f t="shared" si="35"/>
        <v/>
      </c>
      <c r="AE534" s="478" t="str">
        <f t="shared" si="32"/>
        <v/>
      </c>
      <c r="AF534" s="478" t="str">
        <f t="shared" si="33"/>
        <v/>
      </c>
      <c r="AG534" s="478" t="str">
        <f t="shared" si="34"/>
        <v/>
      </c>
    </row>
    <row r="535" spans="1:33" ht="24.95" customHeight="1">
      <c r="A535" s="480">
        <v>520</v>
      </c>
      <c r="B535" s="987" t="str">
        <f>IF(基本情報入力シート!C572="","",基本情報入力シート!C572)</f>
        <v/>
      </c>
      <c r="C535" s="988"/>
      <c r="D535" s="988"/>
      <c r="E535" s="988"/>
      <c r="F535" s="988"/>
      <c r="G535" s="988"/>
      <c r="H535" s="988"/>
      <c r="I535" s="989"/>
      <c r="J535" s="481" t="str">
        <f>IF(基本情報入力シート!M572="","",基本情報入力シート!M572)</f>
        <v/>
      </c>
      <c r="K535" s="482" t="str">
        <f>IF(基本情報入力シート!R572="","",基本情報入力シート!R572)</f>
        <v/>
      </c>
      <c r="L535" s="482" t="str">
        <f>IF(基本情報入力シート!W572="","",基本情報入力シート!W572)</f>
        <v/>
      </c>
      <c r="M535" s="483" t="str">
        <f>IF(基本情報入力シート!X572="","",基本情報入力シート!X572)</f>
        <v/>
      </c>
      <c r="N535" s="484" t="str">
        <f>IF(基本情報入力シート!Y572="","",基本情報入力シート!Y572)</f>
        <v/>
      </c>
      <c r="O535" s="118"/>
      <c r="P535" s="119"/>
      <c r="Q535" s="120"/>
      <c r="R535" s="121"/>
      <c r="S535" s="112"/>
      <c r="T535" s="476" t="str">
        <f>IFERROR(S535*VLOOKUP(AE535,【参考】数式用3!$AD$3:$BA$14,MATCH(N535,【参考】数式用3!$AD$2:$BA$2,0)),"")</f>
        <v/>
      </c>
      <c r="U535" s="122"/>
      <c r="V535" s="113"/>
      <c r="W535" s="147"/>
      <c r="X535" s="990" t="str">
        <f>IFERROR(V535*VLOOKUP(AF535,【参考】数式用3!$AD$15:$BA$23,MATCH(N535,【参考】数式用3!$AD$2:$BA$2,0)),"")</f>
        <v/>
      </c>
      <c r="Y535" s="991"/>
      <c r="Z535" s="123"/>
      <c r="AA535" s="114"/>
      <c r="AB535" s="485" t="str">
        <f>IFERROR(AA535*VLOOKUP(AG535,【参考】数式用3!$AD$24:$BA$27,MATCH(N535,【参考】数式用3!$AD$2:$BA$2,0)),"")</f>
        <v/>
      </c>
      <c r="AC535" s="130"/>
      <c r="AD535" s="477" t="str">
        <f t="shared" si="35"/>
        <v/>
      </c>
      <c r="AE535" s="478" t="str">
        <f t="shared" ref="AE535:AE598" si="36">IF(AND(O535="",R535=""),"",O535&amp;"から"&amp;R535)</f>
        <v/>
      </c>
      <c r="AF535" s="478" t="str">
        <f t="shared" ref="AF535:AF598" si="37">IF(AND(P535="",U535=""),"",P535&amp;"から"&amp;U535)</f>
        <v/>
      </c>
      <c r="AG535" s="478" t="str">
        <f t="shared" ref="AG535:AG598" si="38">IF(AND(Q535="",Z535=""),"",Q535&amp;"から"&amp;Z535)</f>
        <v/>
      </c>
    </row>
    <row r="536" spans="1:33" ht="24.95" customHeight="1">
      <c r="A536" s="480">
        <v>521</v>
      </c>
      <c r="B536" s="987" t="str">
        <f>IF(基本情報入力シート!C573="","",基本情報入力シート!C573)</f>
        <v/>
      </c>
      <c r="C536" s="988"/>
      <c r="D536" s="988"/>
      <c r="E536" s="988"/>
      <c r="F536" s="988"/>
      <c r="G536" s="988"/>
      <c r="H536" s="988"/>
      <c r="I536" s="989"/>
      <c r="J536" s="481" t="str">
        <f>IF(基本情報入力シート!M573="","",基本情報入力シート!M573)</f>
        <v/>
      </c>
      <c r="K536" s="482" t="str">
        <f>IF(基本情報入力シート!R573="","",基本情報入力シート!R573)</f>
        <v/>
      </c>
      <c r="L536" s="482" t="str">
        <f>IF(基本情報入力シート!W573="","",基本情報入力シート!W573)</f>
        <v/>
      </c>
      <c r="M536" s="483" t="str">
        <f>IF(基本情報入力シート!X573="","",基本情報入力シート!X573)</f>
        <v/>
      </c>
      <c r="N536" s="484" t="str">
        <f>IF(基本情報入力シート!Y573="","",基本情報入力シート!Y573)</f>
        <v/>
      </c>
      <c r="O536" s="118"/>
      <c r="P536" s="119"/>
      <c r="Q536" s="120"/>
      <c r="R536" s="121"/>
      <c r="S536" s="112"/>
      <c r="T536" s="476" t="str">
        <f>IFERROR(S536*VLOOKUP(AE536,【参考】数式用3!$AD$3:$BA$14,MATCH(N536,【参考】数式用3!$AD$2:$BA$2,0)),"")</f>
        <v/>
      </c>
      <c r="U536" s="122"/>
      <c r="V536" s="113"/>
      <c r="W536" s="147"/>
      <c r="X536" s="990" t="str">
        <f>IFERROR(V536*VLOOKUP(AF536,【参考】数式用3!$AD$15:$BA$23,MATCH(N536,【参考】数式用3!$AD$2:$BA$2,0)),"")</f>
        <v/>
      </c>
      <c r="Y536" s="991"/>
      <c r="Z536" s="123"/>
      <c r="AA536" s="114"/>
      <c r="AB536" s="485" t="str">
        <f>IFERROR(AA536*VLOOKUP(AG536,【参考】数式用3!$AD$24:$BA$27,MATCH(N536,【参考】数式用3!$AD$2:$BA$2,0)),"")</f>
        <v/>
      </c>
      <c r="AC536" s="130"/>
      <c r="AD536" s="477" t="str">
        <f t="shared" si="35"/>
        <v/>
      </c>
      <c r="AE536" s="478" t="str">
        <f t="shared" si="36"/>
        <v/>
      </c>
      <c r="AF536" s="478" t="str">
        <f t="shared" si="37"/>
        <v/>
      </c>
      <c r="AG536" s="478" t="str">
        <f t="shared" si="38"/>
        <v/>
      </c>
    </row>
    <row r="537" spans="1:33" ht="24.95" customHeight="1">
      <c r="A537" s="480">
        <v>522</v>
      </c>
      <c r="B537" s="987" t="str">
        <f>IF(基本情報入力シート!C574="","",基本情報入力シート!C574)</f>
        <v/>
      </c>
      <c r="C537" s="988"/>
      <c r="D537" s="988"/>
      <c r="E537" s="988"/>
      <c r="F537" s="988"/>
      <c r="G537" s="988"/>
      <c r="H537" s="988"/>
      <c r="I537" s="989"/>
      <c r="J537" s="481" t="str">
        <f>IF(基本情報入力シート!M574="","",基本情報入力シート!M574)</f>
        <v/>
      </c>
      <c r="K537" s="482" t="str">
        <f>IF(基本情報入力シート!R574="","",基本情報入力シート!R574)</f>
        <v/>
      </c>
      <c r="L537" s="482" t="str">
        <f>IF(基本情報入力シート!W574="","",基本情報入力シート!W574)</f>
        <v/>
      </c>
      <c r="M537" s="483" t="str">
        <f>IF(基本情報入力シート!X574="","",基本情報入力シート!X574)</f>
        <v/>
      </c>
      <c r="N537" s="484" t="str">
        <f>IF(基本情報入力シート!Y574="","",基本情報入力シート!Y574)</f>
        <v/>
      </c>
      <c r="O537" s="118"/>
      <c r="P537" s="119"/>
      <c r="Q537" s="120"/>
      <c r="R537" s="121"/>
      <c r="S537" s="112"/>
      <c r="T537" s="476" t="str">
        <f>IFERROR(S537*VLOOKUP(AE537,【参考】数式用3!$AD$3:$BA$14,MATCH(N537,【参考】数式用3!$AD$2:$BA$2,0)),"")</f>
        <v/>
      </c>
      <c r="U537" s="122"/>
      <c r="V537" s="113"/>
      <c r="W537" s="147"/>
      <c r="X537" s="990" t="str">
        <f>IFERROR(V537*VLOOKUP(AF537,【参考】数式用3!$AD$15:$BA$23,MATCH(N537,【参考】数式用3!$AD$2:$BA$2,0)),"")</f>
        <v/>
      </c>
      <c r="Y537" s="991"/>
      <c r="Z537" s="123"/>
      <c r="AA537" s="114"/>
      <c r="AB537" s="485" t="str">
        <f>IFERROR(AA537*VLOOKUP(AG537,【参考】数式用3!$AD$24:$BA$27,MATCH(N537,【参考】数式用3!$AD$2:$BA$2,0)),"")</f>
        <v/>
      </c>
      <c r="AC537" s="130"/>
      <c r="AD537" s="477" t="str">
        <f t="shared" si="35"/>
        <v/>
      </c>
      <c r="AE537" s="478" t="str">
        <f t="shared" si="36"/>
        <v/>
      </c>
      <c r="AF537" s="478" t="str">
        <f t="shared" si="37"/>
        <v/>
      </c>
      <c r="AG537" s="478" t="str">
        <f t="shared" si="38"/>
        <v/>
      </c>
    </row>
    <row r="538" spans="1:33" ht="24.95" customHeight="1">
      <c r="A538" s="480">
        <v>523</v>
      </c>
      <c r="B538" s="987" t="str">
        <f>IF(基本情報入力シート!C575="","",基本情報入力シート!C575)</f>
        <v/>
      </c>
      <c r="C538" s="988"/>
      <c r="D538" s="988"/>
      <c r="E538" s="988"/>
      <c r="F538" s="988"/>
      <c r="G538" s="988"/>
      <c r="H538" s="988"/>
      <c r="I538" s="989"/>
      <c r="J538" s="481" t="str">
        <f>IF(基本情報入力シート!M575="","",基本情報入力シート!M575)</f>
        <v/>
      </c>
      <c r="K538" s="482" t="str">
        <f>IF(基本情報入力シート!R575="","",基本情報入力シート!R575)</f>
        <v/>
      </c>
      <c r="L538" s="482" t="str">
        <f>IF(基本情報入力シート!W575="","",基本情報入力シート!W575)</f>
        <v/>
      </c>
      <c r="M538" s="483" t="str">
        <f>IF(基本情報入力シート!X575="","",基本情報入力シート!X575)</f>
        <v/>
      </c>
      <c r="N538" s="484" t="str">
        <f>IF(基本情報入力シート!Y575="","",基本情報入力シート!Y575)</f>
        <v/>
      </c>
      <c r="O538" s="118"/>
      <c r="P538" s="119"/>
      <c r="Q538" s="120"/>
      <c r="R538" s="121"/>
      <c r="S538" s="112"/>
      <c r="T538" s="476" t="str">
        <f>IFERROR(S538*VLOOKUP(AE538,【参考】数式用3!$AD$3:$BA$14,MATCH(N538,【参考】数式用3!$AD$2:$BA$2,0)),"")</f>
        <v/>
      </c>
      <c r="U538" s="122"/>
      <c r="V538" s="113"/>
      <c r="W538" s="147"/>
      <c r="X538" s="990" t="str">
        <f>IFERROR(V538*VLOOKUP(AF538,【参考】数式用3!$AD$15:$BA$23,MATCH(N538,【参考】数式用3!$AD$2:$BA$2,0)),"")</f>
        <v/>
      </c>
      <c r="Y538" s="991"/>
      <c r="Z538" s="123"/>
      <c r="AA538" s="114"/>
      <c r="AB538" s="485" t="str">
        <f>IFERROR(AA538*VLOOKUP(AG538,【参考】数式用3!$AD$24:$BA$27,MATCH(N538,【参考】数式用3!$AD$2:$BA$2,0)),"")</f>
        <v/>
      </c>
      <c r="AC538" s="130"/>
      <c r="AD538" s="477" t="str">
        <f t="shared" si="35"/>
        <v/>
      </c>
      <c r="AE538" s="478" t="str">
        <f t="shared" si="36"/>
        <v/>
      </c>
      <c r="AF538" s="478" t="str">
        <f t="shared" si="37"/>
        <v/>
      </c>
      <c r="AG538" s="478" t="str">
        <f t="shared" si="38"/>
        <v/>
      </c>
    </row>
    <row r="539" spans="1:33" ht="24.95" customHeight="1">
      <c r="A539" s="480">
        <v>524</v>
      </c>
      <c r="B539" s="987" t="str">
        <f>IF(基本情報入力シート!C576="","",基本情報入力シート!C576)</f>
        <v/>
      </c>
      <c r="C539" s="988"/>
      <c r="D539" s="988"/>
      <c r="E539" s="988"/>
      <c r="F539" s="988"/>
      <c r="G539" s="988"/>
      <c r="H539" s="988"/>
      <c r="I539" s="989"/>
      <c r="J539" s="481" t="str">
        <f>IF(基本情報入力シート!M576="","",基本情報入力シート!M576)</f>
        <v/>
      </c>
      <c r="K539" s="482" t="str">
        <f>IF(基本情報入力シート!R576="","",基本情報入力シート!R576)</f>
        <v/>
      </c>
      <c r="L539" s="482" t="str">
        <f>IF(基本情報入力シート!W576="","",基本情報入力シート!W576)</f>
        <v/>
      </c>
      <c r="M539" s="483" t="str">
        <f>IF(基本情報入力シート!X576="","",基本情報入力シート!X576)</f>
        <v/>
      </c>
      <c r="N539" s="484" t="str">
        <f>IF(基本情報入力シート!Y576="","",基本情報入力シート!Y576)</f>
        <v/>
      </c>
      <c r="O539" s="118"/>
      <c r="P539" s="119"/>
      <c r="Q539" s="120"/>
      <c r="R539" s="121"/>
      <c r="S539" s="112"/>
      <c r="T539" s="476" t="str">
        <f>IFERROR(S539*VLOOKUP(AE539,【参考】数式用3!$AD$3:$BA$14,MATCH(N539,【参考】数式用3!$AD$2:$BA$2,0)),"")</f>
        <v/>
      </c>
      <c r="U539" s="122"/>
      <c r="V539" s="113"/>
      <c r="W539" s="147"/>
      <c r="X539" s="990" t="str">
        <f>IFERROR(V539*VLOOKUP(AF539,【参考】数式用3!$AD$15:$BA$23,MATCH(N539,【参考】数式用3!$AD$2:$BA$2,0)),"")</f>
        <v/>
      </c>
      <c r="Y539" s="991"/>
      <c r="Z539" s="123"/>
      <c r="AA539" s="114"/>
      <c r="AB539" s="485" t="str">
        <f>IFERROR(AA539*VLOOKUP(AG539,【参考】数式用3!$AD$24:$BA$27,MATCH(N539,【参考】数式用3!$AD$2:$BA$2,0)),"")</f>
        <v/>
      </c>
      <c r="AC539" s="130"/>
      <c r="AD539" s="477" t="str">
        <f t="shared" si="35"/>
        <v/>
      </c>
      <c r="AE539" s="478" t="str">
        <f t="shared" si="36"/>
        <v/>
      </c>
      <c r="AF539" s="478" t="str">
        <f t="shared" si="37"/>
        <v/>
      </c>
      <c r="AG539" s="478" t="str">
        <f t="shared" si="38"/>
        <v/>
      </c>
    </row>
    <row r="540" spans="1:33" ht="24.95" customHeight="1">
      <c r="A540" s="480">
        <v>525</v>
      </c>
      <c r="B540" s="987" t="str">
        <f>IF(基本情報入力シート!C577="","",基本情報入力シート!C577)</f>
        <v/>
      </c>
      <c r="C540" s="988"/>
      <c r="D540" s="988"/>
      <c r="E540" s="988"/>
      <c r="F540" s="988"/>
      <c r="G540" s="988"/>
      <c r="H540" s="988"/>
      <c r="I540" s="989"/>
      <c r="J540" s="481" t="str">
        <f>IF(基本情報入力シート!M577="","",基本情報入力シート!M577)</f>
        <v/>
      </c>
      <c r="K540" s="482" t="str">
        <f>IF(基本情報入力シート!R577="","",基本情報入力シート!R577)</f>
        <v/>
      </c>
      <c r="L540" s="482" t="str">
        <f>IF(基本情報入力シート!W577="","",基本情報入力シート!W577)</f>
        <v/>
      </c>
      <c r="M540" s="483" t="str">
        <f>IF(基本情報入力シート!X577="","",基本情報入力シート!X577)</f>
        <v/>
      </c>
      <c r="N540" s="484" t="str">
        <f>IF(基本情報入力シート!Y577="","",基本情報入力シート!Y577)</f>
        <v/>
      </c>
      <c r="O540" s="118"/>
      <c r="P540" s="119"/>
      <c r="Q540" s="120"/>
      <c r="R540" s="121"/>
      <c r="S540" s="112"/>
      <c r="T540" s="476" t="str">
        <f>IFERROR(S540*VLOOKUP(AE540,【参考】数式用3!$AD$3:$BA$14,MATCH(N540,【参考】数式用3!$AD$2:$BA$2,0)),"")</f>
        <v/>
      </c>
      <c r="U540" s="122"/>
      <c r="V540" s="113"/>
      <c r="W540" s="147"/>
      <c r="X540" s="990" t="str">
        <f>IFERROR(V540*VLOOKUP(AF540,【参考】数式用3!$AD$15:$BA$23,MATCH(N540,【参考】数式用3!$AD$2:$BA$2,0)),"")</f>
        <v/>
      </c>
      <c r="Y540" s="991"/>
      <c r="Z540" s="123"/>
      <c r="AA540" s="114"/>
      <c r="AB540" s="485" t="str">
        <f>IFERROR(AA540*VLOOKUP(AG540,【参考】数式用3!$AD$24:$BA$27,MATCH(N540,【参考】数式用3!$AD$2:$BA$2,0)),"")</f>
        <v/>
      </c>
      <c r="AC540" s="130"/>
      <c r="AD540" s="477" t="str">
        <f t="shared" si="35"/>
        <v/>
      </c>
      <c r="AE540" s="478" t="str">
        <f t="shared" si="36"/>
        <v/>
      </c>
      <c r="AF540" s="478" t="str">
        <f t="shared" si="37"/>
        <v/>
      </c>
      <c r="AG540" s="478" t="str">
        <f t="shared" si="38"/>
        <v/>
      </c>
    </row>
    <row r="541" spans="1:33" ht="24.95" customHeight="1">
      <c r="A541" s="480">
        <v>526</v>
      </c>
      <c r="B541" s="987" t="str">
        <f>IF(基本情報入力シート!C578="","",基本情報入力シート!C578)</f>
        <v/>
      </c>
      <c r="C541" s="988"/>
      <c r="D541" s="988"/>
      <c r="E541" s="988"/>
      <c r="F541" s="988"/>
      <c r="G541" s="988"/>
      <c r="H541" s="988"/>
      <c r="I541" s="989"/>
      <c r="J541" s="481" t="str">
        <f>IF(基本情報入力シート!M578="","",基本情報入力シート!M578)</f>
        <v/>
      </c>
      <c r="K541" s="482" t="str">
        <f>IF(基本情報入力シート!R578="","",基本情報入力シート!R578)</f>
        <v/>
      </c>
      <c r="L541" s="482" t="str">
        <f>IF(基本情報入力シート!W578="","",基本情報入力シート!W578)</f>
        <v/>
      </c>
      <c r="M541" s="483" t="str">
        <f>IF(基本情報入力シート!X578="","",基本情報入力シート!X578)</f>
        <v/>
      </c>
      <c r="N541" s="484" t="str">
        <f>IF(基本情報入力シート!Y578="","",基本情報入力シート!Y578)</f>
        <v/>
      </c>
      <c r="O541" s="118"/>
      <c r="P541" s="119"/>
      <c r="Q541" s="120"/>
      <c r="R541" s="121"/>
      <c r="S541" s="112"/>
      <c r="T541" s="476" t="str">
        <f>IFERROR(S541*VLOOKUP(AE541,【参考】数式用3!$AD$3:$BA$14,MATCH(N541,【参考】数式用3!$AD$2:$BA$2,0)),"")</f>
        <v/>
      </c>
      <c r="U541" s="122"/>
      <c r="V541" s="113"/>
      <c r="W541" s="147"/>
      <c r="X541" s="990" t="str">
        <f>IFERROR(V541*VLOOKUP(AF541,【参考】数式用3!$AD$15:$BA$23,MATCH(N541,【参考】数式用3!$AD$2:$BA$2,0)),"")</f>
        <v/>
      </c>
      <c r="Y541" s="991"/>
      <c r="Z541" s="123"/>
      <c r="AA541" s="114"/>
      <c r="AB541" s="485" t="str">
        <f>IFERROR(AA541*VLOOKUP(AG541,【参考】数式用3!$AD$24:$BA$27,MATCH(N541,【参考】数式用3!$AD$2:$BA$2,0)),"")</f>
        <v/>
      </c>
      <c r="AC541" s="130"/>
      <c r="AD541" s="477" t="str">
        <f t="shared" si="35"/>
        <v/>
      </c>
      <c r="AE541" s="478" t="str">
        <f t="shared" si="36"/>
        <v/>
      </c>
      <c r="AF541" s="478" t="str">
        <f t="shared" si="37"/>
        <v/>
      </c>
      <c r="AG541" s="478" t="str">
        <f t="shared" si="38"/>
        <v/>
      </c>
    </row>
    <row r="542" spans="1:33" ht="24.95" customHeight="1">
      <c r="A542" s="480">
        <v>527</v>
      </c>
      <c r="B542" s="987" t="str">
        <f>IF(基本情報入力シート!C579="","",基本情報入力シート!C579)</f>
        <v/>
      </c>
      <c r="C542" s="988"/>
      <c r="D542" s="988"/>
      <c r="E542" s="988"/>
      <c r="F542" s="988"/>
      <c r="G542" s="988"/>
      <c r="H542" s="988"/>
      <c r="I542" s="989"/>
      <c r="J542" s="481" t="str">
        <f>IF(基本情報入力シート!M579="","",基本情報入力シート!M579)</f>
        <v/>
      </c>
      <c r="K542" s="482" t="str">
        <f>IF(基本情報入力シート!R579="","",基本情報入力シート!R579)</f>
        <v/>
      </c>
      <c r="L542" s="482" t="str">
        <f>IF(基本情報入力シート!W579="","",基本情報入力シート!W579)</f>
        <v/>
      </c>
      <c r="M542" s="483" t="str">
        <f>IF(基本情報入力シート!X579="","",基本情報入力シート!X579)</f>
        <v/>
      </c>
      <c r="N542" s="484" t="str">
        <f>IF(基本情報入力シート!Y579="","",基本情報入力シート!Y579)</f>
        <v/>
      </c>
      <c r="O542" s="118"/>
      <c r="P542" s="119"/>
      <c r="Q542" s="120"/>
      <c r="R542" s="121"/>
      <c r="S542" s="112"/>
      <c r="T542" s="476" t="str">
        <f>IFERROR(S542*VLOOKUP(AE542,【参考】数式用3!$AD$3:$BA$14,MATCH(N542,【参考】数式用3!$AD$2:$BA$2,0)),"")</f>
        <v/>
      </c>
      <c r="U542" s="122"/>
      <c r="V542" s="113"/>
      <c r="W542" s="147"/>
      <c r="X542" s="990" t="str">
        <f>IFERROR(V542*VLOOKUP(AF542,【参考】数式用3!$AD$15:$BA$23,MATCH(N542,【参考】数式用3!$AD$2:$BA$2,0)),"")</f>
        <v/>
      </c>
      <c r="Y542" s="991"/>
      <c r="Z542" s="123"/>
      <c r="AA542" s="114"/>
      <c r="AB542" s="485" t="str">
        <f>IFERROR(AA542*VLOOKUP(AG542,【参考】数式用3!$AD$24:$BA$27,MATCH(N542,【参考】数式用3!$AD$2:$BA$2,0)),"")</f>
        <v/>
      </c>
      <c r="AC542" s="130"/>
      <c r="AD542" s="477" t="str">
        <f t="shared" si="35"/>
        <v/>
      </c>
      <c r="AE542" s="478" t="str">
        <f t="shared" si="36"/>
        <v/>
      </c>
      <c r="AF542" s="478" t="str">
        <f t="shared" si="37"/>
        <v/>
      </c>
      <c r="AG542" s="478" t="str">
        <f t="shared" si="38"/>
        <v/>
      </c>
    </row>
    <row r="543" spans="1:33" ht="24.95" customHeight="1">
      <c r="A543" s="480">
        <v>528</v>
      </c>
      <c r="B543" s="987" t="str">
        <f>IF(基本情報入力シート!C580="","",基本情報入力シート!C580)</f>
        <v/>
      </c>
      <c r="C543" s="988"/>
      <c r="D543" s="988"/>
      <c r="E543" s="988"/>
      <c r="F543" s="988"/>
      <c r="G543" s="988"/>
      <c r="H543" s="988"/>
      <c r="I543" s="989"/>
      <c r="J543" s="481" t="str">
        <f>IF(基本情報入力シート!M580="","",基本情報入力シート!M580)</f>
        <v/>
      </c>
      <c r="K543" s="482" t="str">
        <f>IF(基本情報入力シート!R580="","",基本情報入力シート!R580)</f>
        <v/>
      </c>
      <c r="L543" s="482" t="str">
        <f>IF(基本情報入力シート!W580="","",基本情報入力シート!W580)</f>
        <v/>
      </c>
      <c r="M543" s="483" t="str">
        <f>IF(基本情報入力シート!X580="","",基本情報入力シート!X580)</f>
        <v/>
      </c>
      <c r="N543" s="484" t="str">
        <f>IF(基本情報入力シート!Y580="","",基本情報入力シート!Y580)</f>
        <v/>
      </c>
      <c r="O543" s="118"/>
      <c r="P543" s="119"/>
      <c r="Q543" s="120"/>
      <c r="R543" s="121"/>
      <c r="S543" s="112"/>
      <c r="T543" s="476" t="str">
        <f>IFERROR(S543*VLOOKUP(AE543,【参考】数式用3!$AD$3:$BA$14,MATCH(N543,【参考】数式用3!$AD$2:$BA$2,0)),"")</f>
        <v/>
      </c>
      <c r="U543" s="122"/>
      <c r="V543" s="113"/>
      <c r="W543" s="147"/>
      <c r="X543" s="990" t="str">
        <f>IFERROR(V543*VLOOKUP(AF543,【参考】数式用3!$AD$15:$BA$23,MATCH(N543,【参考】数式用3!$AD$2:$BA$2,0)),"")</f>
        <v/>
      </c>
      <c r="Y543" s="991"/>
      <c r="Z543" s="123"/>
      <c r="AA543" s="114"/>
      <c r="AB543" s="485" t="str">
        <f>IFERROR(AA543*VLOOKUP(AG543,【参考】数式用3!$AD$24:$BA$27,MATCH(N543,【参考】数式用3!$AD$2:$BA$2,0)),"")</f>
        <v/>
      </c>
      <c r="AC543" s="130"/>
      <c r="AD543" s="477" t="str">
        <f t="shared" si="35"/>
        <v/>
      </c>
      <c r="AE543" s="478" t="str">
        <f t="shared" si="36"/>
        <v/>
      </c>
      <c r="AF543" s="478" t="str">
        <f t="shared" si="37"/>
        <v/>
      </c>
      <c r="AG543" s="478" t="str">
        <f t="shared" si="38"/>
        <v/>
      </c>
    </row>
    <row r="544" spans="1:33" ht="24.95" customHeight="1">
      <c r="A544" s="480">
        <v>529</v>
      </c>
      <c r="B544" s="987" t="str">
        <f>IF(基本情報入力シート!C581="","",基本情報入力シート!C581)</f>
        <v/>
      </c>
      <c r="C544" s="988"/>
      <c r="D544" s="988"/>
      <c r="E544" s="988"/>
      <c r="F544" s="988"/>
      <c r="G544" s="988"/>
      <c r="H544" s="988"/>
      <c r="I544" s="989"/>
      <c r="J544" s="481" t="str">
        <f>IF(基本情報入力シート!M581="","",基本情報入力シート!M581)</f>
        <v/>
      </c>
      <c r="K544" s="482" t="str">
        <f>IF(基本情報入力シート!R581="","",基本情報入力シート!R581)</f>
        <v/>
      </c>
      <c r="L544" s="482" t="str">
        <f>IF(基本情報入力シート!W581="","",基本情報入力シート!W581)</f>
        <v/>
      </c>
      <c r="M544" s="483" t="str">
        <f>IF(基本情報入力シート!X581="","",基本情報入力シート!X581)</f>
        <v/>
      </c>
      <c r="N544" s="484" t="str">
        <f>IF(基本情報入力シート!Y581="","",基本情報入力シート!Y581)</f>
        <v/>
      </c>
      <c r="O544" s="118"/>
      <c r="P544" s="119"/>
      <c r="Q544" s="120"/>
      <c r="R544" s="121"/>
      <c r="S544" s="112"/>
      <c r="T544" s="476" t="str">
        <f>IFERROR(S544*VLOOKUP(AE544,【参考】数式用3!$AD$3:$BA$14,MATCH(N544,【参考】数式用3!$AD$2:$BA$2,0)),"")</f>
        <v/>
      </c>
      <c r="U544" s="122"/>
      <c r="V544" s="113"/>
      <c r="W544" s="147"/>
      <c r="X544" s="990" t="str">
        <f>IFERROR(V544*VLOOKUP(AF544,【参考】数式用3!$AD$15:$BA$23,MATCH(N544,【参考】数式用3!$AD$2:$BA$2,0)),"")</f>
        <v/>
      </c>
      <c r="Y544" s="991"/>
      <c r="Z544" s="123"/>
      <c r="AA544" s="114"/>
      <c r="AB544" s="485" t="str">
        <f>IFERROR(AA544*VLOOKUP(AG544,【参考】数式用3!$AD$24:$BA$27,MATCH(N544,【参考】数式用3!$AD$2:$BA$2,0)),"")</f>
        <v/>
      </c>
      <c r="AC544" s="130"/>
      <c r="AD544" s="477" t="str">
        <f t="shared" si="35"/>
        <v/>
      </c>
      <c r="AE544" s="478" t="str">
        <f t="shared" si="36"/>
        <v/>
      </c>
      <c r="AF544" s="478" t="str">
        <f t="shared" si="37"/>
        <v/>
      </c>
      <c r="AG544" s="478" t="str">
        <f t="shared" si="38"/>
        <v/>
      </c>
    </row>
    <row r="545" spans="1:33" ht="24.95" customHeight="1">
      <c r="A545" s="480">
        <v>530</v>
      </c>
      <c r="B545" s="987" t="str">
        <f>IF(基本情報入力シート!C582="","",基本情報入力シート!C582)</f>
        <v/>
      </c>
      <c r="C545" s="988"/>
      <c r="D545" s="988"/>
      <c r="E545" s="988"/>
      <c r="F545" s="988"/>
      <c r="G545" s="988"/>
      <c r="H545" s="988"/>
      <c r="I545" s="989"/>
      <c r="J545" s="481" t="str">
        <f>IF(基本情報入力シート!M582="","",基本情報入力シート!M582)</f>
        <v/>
      </c>
      <c r="K545" s="482" t="str">
        <f>IF(基本情報入力シート!R582="","",基本情報入力シート!R582)</f>
        <v/>
      </c>
      <c r="L545" s="482" t="str">
        <f>IF(基本情報入力シート!W582="","",基本情報入力シート!W582)</f>
        <v/>
      </c>
      <c r="M545" s="483" t="str">
        <f>IF(基本情報入力シート!X582="","",基本情報入力シート!X582)</f>
        <v/>
      </c>
      <c r="N545" s="484" t="str">
        <f>IF(基本情報入力シート!Y582="","",基本情報入力シート!Y582)</f>
        <v/>
      </c>
      <c r="O545" s="118"/>
      <c r="P545" s="119"/>
      <c r="Q545" s="120"/>
      <c r="R545" s="121"/>
      <c r="S545" s="112"/>
      <c r="T545" s="476" t="str">
        <f>IFERROR(S545*VLOOKUP(AE545,【参考】数式用3!$AD$3:$BA$14,MATCH(N545,【参考】数式用3!$AD$2:$BA$2,0)),"")</f>
        <v/>
      </c>
      <c r="U545" s="122"/>
      <c r="V545" s="113"/>
      <c r="W545" s="147"/>
      <c r="X545" s="990" t="str">
        <f>IFERROR(V545*VLOOKUP(AF545,【参考】数式用3!$AD$15:$BA$23,MATCH(N545,【参考】数式用3!$AD$2:$BA$2,0)),"")</f>
        <v/>
      </c>
      <c r="Y545" s="991"/>
      <c r="Z545" s="123"/>
      <c r="AA545" s="114"/>
      <c r="AB545" s="485" t="str">
        <f>IFERROR(AA545*VLOOKUP(AG545,【参考】数式用3!$AD$24:$BA$27,MATCH(N545,【参考】数式用3!$AD$2:$BA$2,0)),"")</f>
        <v/>
      </c>
      <c r="AC545" s="130"/>
      <c r="AD545" s="477" t="str">
        <f t="shared" si="35"/>
        <v/>
      </c>
      <c r="AE545" s="478" t="str">
        <f t="shared" si="36"/>
        <v/>
      </c>
      <c r="AF545" s="478" t="str">
        <f t="shared" si="37"/>
        <v/>
      </c>
      <c r="AG545" s="478" t="str">
        <f t="shared" si="38"/>
        <v/>
      </c>
    </row>
    <row r="546" spans="1:33" ht="24.95" customHeight="1">
      <c r="A546" s="480">
        <v>531</v>
      </c>
      <c r="B546" s="987" t="str">
        <f>IF(基本情報入力シート!C583="","",基本情報入力シート!C583)</f>
        <v/>
      </c>
      <c r="C546" s="988"/>
      <c r="D546" s="988"/>
      <c r="E546" s="988"/>
      <c r="F546" s="988"/>
      <c r="G546" s="988"/>
      <c r="H546" s="988"/>
      <c r="I546" s="989"/>
      <c r="J546" s="481" t="str">
        <f>IF(基本情報入力シート!M583="","",基本情報入力シート!M583)</f>
        <v/>
      </c>
      <c r="K546" s="482" t="str">
        <f>IF(基本情報入力シート!R583="","",基本情報入力シート!R583)</f>
        <v/>
      </c>
      <c r="L546" s="482" t="str">
        <f>IF(基本情報入力シート!W583="","",基本情報入力シート!W583)</f>
        <v/>
      </c>
      <c r="M546" s="483" t="str">
        <f>IF(基本情報入力シート!X583="","",基本情報入力シート!X583)</f>
        <v/>
      </c>
      <c r="N546" s="484" t="str">
        <f>IF(基本情報入力シート!Y583="","",基本情報入力シート!Y583)</f>
        <v/>
      </c>
      <c r="O546" s="118"/>
      <c r="P546" s="119"/>
      <c r="Q546" s="120"/>
      <c r="R546" s="121"/>
      <c r="S546" s="112"/>
      <c r="T546" s="476" t="str">
        <f>IFERROR(S546*VLOOKUP(AE546,【参考】数式用3!$AD$3:$BA$14,MATCH(N546,【参考】数式用3!$AD$2:$BA$2,0)),"")</f>
        <v/>
      </c>
      <c r="U546" s="122"/>
      <c r="V546" s="113"/>
      <c r="W546" s="147"/>
      <c r="X546" s="990" t="str">
        <f>IFERROR(V546*VLOOKUP(AF546,【参考】数式用3!$AD$15:$BA$23,MATCH(N546,【参考】数式用3!$AD$2:$BA$2,0)),"")</f>
        <v/>
      </c>
      <c r="Y546" s="991"/>
      <c r="Z546" s="123"/>
      <c r="AA546" s="114"/>
      <c r="AB546" s="485" t="str">
        <f>IFERROR(AA546*VLOOKUP(AG546,【参考】数式用3!$AD$24:$BA$27,MATCH(N546,【参考】数式用3!$AD$2:$BA$2,0)),"")</f>
        <v/>
      </c>
      <c r="AC546" s="130"/>
      <c r="AD546" s="477" t="str">
        <f t="shared" si="35"/>
        <v/>
      </c>
      <c r="AE546" s="478" t="str">
        <f t="shared" si="36"/>
        <v/>
      </c>
      <c r="AF546" s="478" t="str">
        <f t="shared" si="37"/>
        <v/>
      </c>
      <c r="AG546" s="478" t="str">
        <f t="shared" si="38"/>
        <v/>
      </c>
    </row>
    <row r="547" spans="1:33" ht="24.95" customHeight="1">
      <c r="A547" s="480">
        <v>532</v>
      </c>
      <c r="B547" s="987" t="str">
        <f>IF(基本情報入力シート!C584="","",基本情報入力シート!C584)</f>
        <v/>
      </c>
      <c r="C547" s="988"/>
      <c r="D547" s="988"/>
      <c r="E547" s="988"/>
      <c r="F547" s="988"/>
      <c r="G547" s="988"/>
      <c r="H547" s="988"/>
      <c r="I547" s="989"/>
      <c r="J547" s="481" t="str">
        <f>IF(基本情報入力シート!M584="","",基本情報入力シート!M584)</f>
        <v/>
      </c>
      <c r="K547" s="482" t="str">
        <f>IF(基本情報入力シート!R584="","",基本情報入力シート!R584)</f>
        <v/>
      </c>
      <c r="L547" s="482" t="str">
        <f>IF(基本情報入力シート!W584="","",基本情報入力シート!W584)</f>
        <v/>
      </c>
      <c r="M547" s="483" t="str">
        <f>IF(基本情報入力シート!X584="","",基本情報入力シート!X584)</f>
        <v/>
      </c>
      <c r="N547" s="484" t="str">
        <f>IF(基本情報入力シート!Y584="","",基本情報入力シート!Y584)</f>
        <v/>
      </c>
      <c r="O547" s="118"/>
      <c r="P547" s="119"/>
      <c r="Q547" s="120"/>
      <c r="R547" s="121"/>
      <c r="S547" s="112"/>
      <c r="T547" s="476" t="str">
        <f>IFERROR(S547*VLOOKUP(AE547,【参考】数式用3!$AD$3:$BA$14,MATCH(N547,【参考】数式用3!$AD$2:$BA$2,0)),"")</f>
        <v/>
      </c>
      <c r="U547" s="122"/>
      <c r="V547" s="113"/>
      <c r="W547" s="147"/>
      <c r="X547" s="990" t="str">
        <f>IFERROR(V547*VLOOKUP(AF547,【参考】数式用3!$AD$15:$BA$23,MATCH(N547,【参考】数式用3!$AD$2:$BA$2,0)),"")</f>
        <v/>
      </c>
      <c r="Y547" s="991"/>
      <c r="Z547" s="123"/>
      <c r="AA547" s="114"/>
      <c r="AB547" s="485" t="str">
        <f>IFERROR(AA547*VLOOKUP(AG547,【参考】数式用3!$AD$24:$BA$27,MATCH(N547,【参考】数式用3!$AD$2:$BA$2,0)),"")</f>
        <v/>
      </c>
      <c r="AC547" s="130"/>
      <c r="AD547" s="477" t="str">
        <f t="shared" si="35"/>
        <v/>
      </c>
      <c r="AE547" s="478" t="str">
        <f t="shared" si="36"/>
        <v/>
      </c>
      <c r="AF547" s="478" t="str">
        <f t="shared" si="37"/>
        <v/>
      </c>
      <c r="AG547" s="478" t="str">
        <f t="shared" si="38"/>
        <v/>
      </c>
    </row>
    <row r="548" spans="1:33" ht="24.95" customHeight="1">
      <c r="A548" s="480">
        <v>533</v>
      </c>
      <c r="B548" s="987" t="str">
        <f>IF(基本情報入力シート!C585="","",基本情報入力シート!C585)</f>
        <v/>
      </c>
      <c r="C548" s="988"/>
      <c r="D548" s="988"/>
      <c r="E548" s="988"/>
      <c r="F548" s="988"/>
      <c r="G548" s="988"/>
      <c r="H548" s="988"/>
      <c r="I548" s="989"/>
      <c r="J548" s="481" t="str">
        <f>IF(基本情報入力シート!M585="","",基本情報入力シート!M585)</f>
        <v/>
      </c>
      <c r="K548" s="482" t="str">
        <f>IF(基本情報入力シート!R585="","",基本情報入力シート!R585)</f>
        <v/>
      </c>
      <c r="L548" s="482" t="str">
        <f>IF(基本情報入力シート!W585="","",基本情報入力シート!W585)</f>
        <v/>
      </c>
      <c r="M548" s="483" t="str">
        <f>IF(基本情報入力シート!X585="","",基本情報入力シート!X585)</f>
        <v/>
      </c>
      <c r="N548" s="484" t="str">
        <f>IF(基本情報入力シート!Y585="","",基本情報入力シート!Y585)</f>
        <v/>
      </c>
      <c r="O548" s="118"/>
      <c r="P548" s="119"/>
      <c r="Q548" s="120"/>
      <c r="R548" s="121"/>
      <c r="S548" s="112"/>
      <c r="T548" s="476" t="str">
        <f>IFERROR(S548*VLOOKUP(AE548,【参考】数式用3!$AD$3:$BA$14,MATCH(N548,【参考】数式用3!$AD$2:$BA$2,0)),"")</f>
        <v/>
      </c>
      <c r="U548" s="122"/>
      <c r="V548" s="113"/>
      <c r="W548" s="147"/>
      <c r="X548" s="990" t="str">
        <f>IFERROR(V548*VLOOKUP(AF548,【参考】数式用3!$AD$15:$BA$23,MATCH(N548,【参考】数式用3!$AD$2:$BA$2,0)),"")</f>
        <v/>
      </c>
      <c r="Y548" s="991"/>
      <c r="Z548" s="123"/>
      <c r="AA548" s="114"/>
      <c r="AB548" s="485" t="str">
        <f>IFERROR(AA548*VLOOKUP(AG548,【参考】数式用3!$AD$24:$BA$27,MATCH(N548,【参考】数式用3!$AD$2:$BA$2,0)),"")</f>
        <v/>
      </c>
      <c r="AC548" s="130"/>
      <c r="AD548" s="477" t="str">
        <f t="shared" si="35"/>
        <v/>
      </c>
      <c r="AE548" s="478" t="str">
        <f t="shared" si="36"/>
        <v/>
      </c>
      <c r="AF548" s="478" t="str">
        <f t="shared" si="37"/>
        <v/>
      </c>
      <c r="AG548" s="478" t="str">
        <f t="shared" si="38"/>
        <v/>
      </c>
    </row>
    <row r="549" spans="1:33" ht="24.95" customHeight="1">
      <c r="A549" s="480">
        <v>534</v>
      </c>
      <c r="B549" s="987" t="str">
        <f>IF(基本情報入力シート!C586="","",基本情報入力シート!C586)</f>
        <v/>
      </c>
      <c r="C549" s="988"/>
      <c r="D549" s="988"/>
      <c r="E549" s="988"/>
      <c r="F549" s="988"/>
      <c r="G549" s="988"/>
      <c r="H549" s="988"/>
      <c r="I549" s="989"/>
      <c r="J549" s="481" t="str">
        <f>IF(基本情報入力シート!M586="","",基本情報入力シート!M586)</f>
        <v/>
      </c>
      <c r="K549" s="482" t="str">
        <f>IF(基本情報入力シート!R586="","",基本情報入力シート!R586)</f>
        <v/>
      </c>
      <c r="L549" s="482" t="str">
        <f>IF(基本情報入力シート!W586="","",基本情報入力シート!W586)</f>
        <v/>
      </c>
      <c r="M549" s="483" t="str">
        <f>IF(基本情報入力シート!X586="","",基本情報入力シート!X586)</f>
        <v/>
      </c>
      <c r="N549" s="484" t="str">
        <f>IF(基本情報入力シート!Y586="","",基本情報入力シート!Y586)</f>
        <v/>
      </c>
      <c r="O549" s="118"/>
      <c r="P549" s="119"/>
      <c r="Q549" s="120"/>
      <c r="R549" s="121"/>
      <c r="S549" s="112"/>
      <c r="T549" s="476" t="str">
        <f>IFERROR(S549*VLOOKUP(AE549,【参考】数式用3!$AD$3:$BA$14,MATCH(N549,【参考】数式用3!$AD$2:$BA$2,0)),"")</f>
        <v/>
      </c>
      <c r="U549" s="122"/>
      <c r="V549" s="113"/>
      <c r="W549" s="147"/>
      <c r="X549" s="990" t="str">
        <f>IFERROR(V549*VLOOKUP(AF549,【参考】数式用3!$AD$15:$BA$23,MATCH(N549,【参考】数式用3!$AD$2:$BA$2,0)),"")</f>
        <v/>
      </c>
      <c r="Y549" s="991"/>
      <c r="Z549" s="123"/>
      <c r="AA549" s="114"/>
      <c r="AB549" s="485" t="str">
        <f>IFERROR(AA549*VLOOKUP(AG549,【参考】数式用3!$AD$24:$BA$27,MATCH(N549,【参考】数式用3!$AD$2:$BA$2,0)),"")</f>
        <v/>
      </c>
      <c r="AC549" s="130"/>
      <c r="AD549" s="477" t="str">
        <f t="shared" si="35"/>
        <v/>
      </c>
      <c r="AE549" s="478" t="str">
        <f t="shared" si="36"/>
        <v/>
      </c>
      <c r="AF549" s="478" t="str">
        <f t="shared" si="37"/>
        <v/>
      </c>
      <c r="AG549" s="478" t="str">
        <f t="shared" si="38"/>
        <v/>
      </c>
    </row>
    <row r="550" spans="1:33" ht="24.95" customHeight="1">
      <c r="A550" s="480">
        <v>535</v>
      </c>
      <c r="B550" s="987" t="str">
        <f>IF(基本情報入力シート!C587="","",基本情報入力シート!C587)</f>
        <v/>
      </c>
      <c r="C550" s="988"/>
      <c r="D550" s="988"/>
      <c r="E550" s="988"/>
      <c r="F550" s="988"/>
      <c r="G550" s="988"/>
      <c r="H550" s="988"/>
      <c r="I550" s="989"/>
      <c r="J550" s="481" t="str">
        <f>IF(基本情報入力シート!M587="","",基本情報入力シート!M587)</f>
        <v/>
      </c>
      <c r="K550" s="482" t="str">
        <f>IF(基本情報入力シート!R587="","",基本情報入力シート!R587)</f>
        <v/>
      </c>
      <c r="L550" s="482" t="str">
        <f>IF(基本情報入力シート!W587="","",基本情報入力シート!W587)</f>
        <v/>
      </c>
      <c r="M550" s="483" t="str">
        <f>IF(基本情報入力シート!X587="","",基本情報入力シート!X587)</f>
        <v/>
      </c>
      <c r="N550" s="484" t="str">
        <f>IF(基本情報入力シート!Y587="","",基本情報入力シート!Y587)</f>
        <v/>
      </c>
      <c r="O550" s="118"/>
      <c r="P550" s="119"/>
      <c r="Q550" s="120"/>
      <c r="R550" s="121"/>
      <c r="S550" s="112"/>
      <c r="T550" s="476" t="str">
        <f>IFERROR(S550*VLOOKUP(AE550,【参考】数式用3!$AD$3:$BA$14,MATCH(N550,【参考】数式用3!$AD$2:$BA$2,0)),"")</f>
        <v/>
      </c>
      <c r="U550" s="122"/>
      <c r="V550" s="113"/>
      <c r="W550" s="147"/>
      <c r="X550" s="990" t="str">
        <f>IFERROR(V550*VLOOKUP(AF550,【参考】数式用3!$AD$15:$BA$23,MATCH(N550,【参考】数式用3!$AD$2:$BA$2,0)),"")</f>
        <v/>
      </c>
      <c r="Y550" s="991"/>
      <c r="Z550" s="123"/>
      <c r="AA550" s="114"/>
      <c r="AB550" s="485" t="str">
        <f>IFERROR(AA550*VLOOKUP(AG550,【参考】数式用3!$AD$24:$BA$27,MATCH(N550,【参考】数式用3!$AD$2:$BA$2,0)),"")</f>
        <v/>
      </c>
      <c r="AC550" s="130"/>
      <c r="AD550" s="477" t="str">
        <f t="shared" si="35"/>
        <v/>
      </c>
      <c r="AE550" s="478" t="str">
        <f t="shared" si="36"/>
        <v/>
      </c>
      <c r="AF550" s="478" t="str">
        <f t="shared" si="37"/>
        <v/>
      </c>
      <c r="AG550" s="478" t="str">
        <f t="shared" si="38"/>
        <v/>
      </c>
    </row>
    <row r="551" spans="1:33" ht="24.95" customHeight="1">
      <c r="A551" s="480">
        <v>536</v>
      </c>
      <c r="B551" s="987" t="str">
        <f>IF(基本情報入力シート!C588="","",基本情報入力シート!C588)</f>
        <v/>
      </c>
      <c r="C551" s="988"/>
      <c r="D551" s="988"/>
      <c r="E551" s="988"/>
      <c r="F551" s="988"/>
      <c r="G551" s="988"/>
      <c r="H551" s="988"/>
      <c r="I551" s="989"/>
      <c r="J551" s="481" t="str">
        <f>IF(基本情報入力シート!M588="","",基本情報入力シート!M588)</f>
        <v/>
      </c>
      <c r="K551" s="482" t="str">
        <f>IF(基本情報入力シート!R588="","",基本情報入力シート!R588)</f>
        <v/>
      </c>
      <c r="L551" s="482" t="str">
        <f>IF(基本情報入力シート!W588="","",基本情報入力シート!W588)</f>
        <v/>
      </c>
      <c r="M551" s="483" t="str">
        <f>IF(基本情報入力シート!X588="","",基本情報入力シート!X588)</f>
        <v/>
      </c>
      <c r="N551" s="484" t="str">
        <f>IF(基本情報入力シート!Y588="","",基本情報入力シート!Y588)</f>
        <v/>
      </c>
      <c r="O551" s="118"/>
      <c r="P551" s="119"/>
      <c r="Q551" s="120"/>
      <c r="R551" s="121"/>
      <c r="S551" s="112"/>
      <c r="T551" s="476" t="str">
        <f>IFERROR(S551*VLOOKUP(AE551,【参考】数式用3!$AD$3:$BA$14,MATCH(N551,【参考】数式用3!$AD$2:$BA$2,0)),"")</f>
        <v/>
      </c>
      <c r="U551" s="122"/>
      <c r="V551" s="113"/>
      <c r="W551" s="147"/>
      <c r="X551" s="990" t="str">
        <f>IFERROR(V551*VLOOKUP(AF551,【参考】数式用3!$AD$15:$BA$23,MATCH(N551,【参考】数式用3!$AD$2:$BA$2,0)),"")</f>
        <v/>
      </c>
      <c r="Y551" s="991"/>
      <c r="Z551" s="123"/>
      <c r="AA551" s="114"/>
      <c r="AB551" s="485" t="str">
        <f>IFERROR(AA551*VLOOKUP(AG551,【参考】数式用3!$AD$24:$BA$27,MATCH(N551,【参考】数式用3!$AD$2:$BA$2,0)),"")</f>
        <v/>
      </c>
      <c r="AC551" s="130"/>
      <c r="AD551" s="477" t="str">
        <f t="shared" si="35"/>
        <v/>
      </c>
      <c r="AE551" s="478" t="str">
        <f t="shared" si="36"/>
        <v/>
      </c>
      <c r="AF551" s="478" t="str">
        <f t="shared" si="37"/>
        <v/>
      </c>
      <c r="AG551" s="478" t="str">
        <f t="shared" si="38"/>
        <v/>
      </c>
    </row>
    <row r="552" spans="1:33" ht="24.95" customHeight="1">
      <c r="A552" s="480">
        <v>537</v>
      </c>
      <c r="B552" s="987" t="str">
        <f>IF(基本情報入力シート!C589="","",基本情報入力シート!C589)</f>
        <v/>
      </c>
      <c r="C552" s="988"/>
      <c r="D552" s="988"/>
      <c r="E552" s="988"/>
      <c r="F552" s="988"/>
      <c r="G552" s="988"/>
      <c r="H552" s="988"/>
      <c r="I552" s="989"/>
      <c r="J552" s="481" t="str">
        <f>IF(基本情報入力シート!M589="","",基本情報入力シート!M589)</f>
        <v/>
      </c>
      <c r="K552" s="482" t="str">
        <f>IF(基本情報入力シート!R589="","",基本情報入力シート!R589)</f>
        <v/>
      </c>
      <c r="L552" s="482" t="str">
        <f>IF(基本情報入力シート!W589="","",基本情報入力シート!W589)</f>
        <v/>
      </c>
      <c r="M552" s="483" t="str">
        <f>IF(基本情報入力シート!X589="","",基本情報入力シート!X589)</f>
        <v/>
      </c>
      <c r="N552" s="484" t="str">
        <f>IF(基本情報入力シート!Y589="","",基本情報入力シート!Y589)</f>
        <v/>
      </c>
      <c r="O552" s="118"/>
      <c r="P552" s="119"/>
      <c r="Q552" s="120"/>
      <c r="R552" s="121"/>
      <c r="S552" s="112"/>
      <c r="T552" s="476" t="str">
        <f>IFERROR(S552*VLOOKUP(AE552,【参考】数式用3!$AD$3:$BA$14,MATCH(N552,【参考】数式用3!$AD$2:$BA$2,0)),"")</f>
        <v/>
      </c>
      <c r="U552" s="122"/>
      <c r="V552" s="113"/>
      <c r="W552" s="147"/>
      <c r="X552" s="990" t="str">
        <f>IFERROR(V552*VLOOKUP(AF552,【参考】数式用3!$AD$15:$BA$23,MATCH(N552,【参考】数式用3!$AD$2:$BA$2,0)),"")</f>
        <v/>
      </c>
      <c r="Y552" s="991"/>
      <c r="Z552" s="123"/>
      <c r="AA552" s="114"/>
      <c r="AB552" s="485" t="str">
        <f>IFERROR(AA552*VLOOKUP(AG552,【参考】数式用3!$AD$24:$BA$27,MATCH(N552,【参考】数式用3!$AD$2:$BA$2,0)),"")</f>
        <v/>
      </c>
      <c r="AC552" s="130"/>
      <c r="AD552" s="477" t="str">
        <f t="shared" si="35"/>
        <v/>
      </c>
      <c r="AE552" s="478" t="str">
        <f t="shared" si="36"/>
        <v/>
      </c>
      <c r="AF552" s="478" t="str">
        <f t="shared" si="37"/>
        <v/>
      </c>
      <c r="AG552" s="478" t="str">
        <f t="shared" si="38"/>
        <v/>
      </c>
    </row>
    <row r="553" spans="1:33" ht="24.95" customHeight="1">
      <c r="A553" s="480">
        <v>538</v>
      </c>
      <c r="B553" s="987" t="str">
        <f>IF(基本情報入力シート!C590="","",基本情報入力シート!C590)</f>
        <v/>
      </c>
      <c r="C553" s="988"/>
      <c r="D553" s="988"/>
      <c r="E553" s="988"/>
      <c r="F553" s="988"/>
      <c r="G553" s="988"/>
      <c r="H553" s="988"/>
      <c r="I553" s="989"/>
      <c r="J553" s="481" t="str">
        <f>IF(基本情報入力シート!M590="","",基本情報入力シート!M590)</f>
        <v/>
      </c>
      <c r="K553" s="482" t="str">
        <f>IF(基本情報入力シート!R590="","",基本情報入力シート!R590)</f>
        <v/>
      </c>
      <c r="L553" s="482" t="str">
        <f>IF(基本情報入力シート!W590="","",基本情報入力シート!W590)</f>
        <v/>
      </c>
      <c r="M553" s="483" t="str">
        <f>IF(基本情報入力シート!X590="","",基本情報入力シート!X590)</f>
        <v/>
      </c>
      <c r="N553" s="484" t="str">
        <f>IF(基本情報入力シート!Y590="","",基本情報入力シート!Y590)</f>
        <v/>
      </c>
      <c r="O553" s="118"/>
      <c r="P553" s="119"/>
      <c r="Q553" s="120"/>
      <c r="R553" s="121"/>
      <c r="S553" s="112"/>
      <c r="T553" s="476" t="str">
        <f>IFERROR(S553*VLOOKUP(AE553,【参考】数式用3!$AD$3:$BA$14,MATCH(N553,【参考】数式用3!$AD$2:$BA$2,0)),"")</f>
        <v/>
      </c>
      <c r="U553" s="122"/>
      <c r="V553" s="113"/>
      <c r="W553" s="147"/>
      <c r="X553" s="990" t="str">
        <f>IFERROR(V553*VLOOKUP(AF553,【参考】数式用3!$AD$15:$BA$23,MATCH(N553,【参考】数式用3!$AD$2:$BA$2,0)),"")</f>
        <v/>
      </c>
      <c r="Y553" s="991"/>
      <c r="Z553" s="123"/>
      <c r="AA553" s="114"/>
      <c r="AB553" s="485" t="str">
        <f>IFERROR(AA553*VLOOKUP(AG553,【参考】数式用3!$AD$24:$BA$27,MATCH(N553,【参考】数式用3!$AD$2:$BA$2,0)),"")</f>
        <v/>
      </c>
      <c r="AC553" s="130"/>
      <c r="AD553" s="477" t="str">
        <f t="shared" si="35"/>
        <v/>
      </c>
      <c r="AE553" s="478" t="str">
        <f t="shared" si="36"/>
        <v/>
      </c>
      <c r="AF553" s="478" t="str">
        <f t="shared" si="37"/>
        <v/>
      </c>
      <c r="AG553" s="478" t="str">
        <f t="shared" si="38"/>
        <v/>
      </c>
    </row>
    <row r="554" spans="1:33" ht="24.95" customHeight="1">
      <c r="A554" s="480">
        <v>539</v>
      </c>
      <c r="B554" s="987" t="str">
        <f>IF(基本情報入力シート!C591="","",基本情報入力シート!C591)</f>
        <v/>
      </c>
      <c r="C554" s="988"/>
      <c r="D554" s="988"/>
      <c r="E554" s="988"/>
      <c r="F554" s="988"/>
      <c r="G554" s="988"/>
      <c r="H554" s="988"/>
      <c r="I554" s="989"/>
      <c r="J554" s="481" t="str">
        <f>IF(基本情報入力シート!M591="","",基本情報入力シート!M591)</f>
        <v/>
      </c>
      <c r="K554" s="482" t="str">
        <f>IF(基本情報入力シート!R591="","",基本情報入力シート!R591)</f>
        <v/>
      </c>
      <c r="L554" s="482" t="str">
        <f>IF(基本情報入力シート!W591="","",基本情報入力シート!W591)</f>
        <v/>
      </c>
      <c r="M554" s="483" t="str">
        <f>IF(基本情報入力シート!X591="","",基本情報入力シート!X591)</f>
        <v/>
      </c>
      <c r="N554" s="484" t="str">
        <f>IF(基本情報入力シート!Y591="","",基本情報入力シート!Y591)</f>
        <v/>
      </c>
      <c r="O554" s="118"/>
      <c r="P554" s="119"/>
      <c r="Q554" s="120"/>
      <c r="R554" s="121"/>
      <c r="S554" s="112"/>
      <c r="T554" s="476" t="str">
        <f>IFERROR(S554*VLOOKUP(AE554,【参考】数式用3!$AD$3:$BA$14,MATCH(N554,【参考】数式用3!$AD$2:$BA$2,0)),"")</f>
        <v/>
      </c>
      <c r="U554" s="122"/>
      <c r="V554" s="113"/>
      <c r="W554" s="147"/>
      <c r="X554" s="990" t="str">
        <f>IFERROR(V554*VLOOKUP(AF554,【参考】数式用3!$AD$15:$BA$23,MATCH(N554,【参考】数式用3!$AD$2:$BA$2,0)),"")</f>
        <v/>
      </c>
      <c r="Y554" s="991"/>
      <c r="Z554" s="123"/>
      <c r="AA554" s="114"/>
      <c r="AB554" s="485" t="str">
        <f>IFERROR(AA554*VLOOKUP(AG554,【参考】数式用3!$AD$24:$BA$27,MATCH(N554,【参考】数式用3!$AD$2:$BA$2,0)),"")</f>
        <v/>
      </c>
      <c r="AC554" s="130"/>
      <c r="AD554" s="477" t="str">
        <f t="shared" si="35"/>
        <v/>
      </c>
      <c r="AE554" s="478" t="str">
        <f t="shared" si="36"/>
        <v/>
      </c>
      <c r="AF554" s="478" t="str">
        <f t="shared" si="37"/>
        <v/>
      </c>
      <c r="AG554" s="478" t="str">
        <f t="shared" si="38"/>
        <v/>
      </c>
    </row>
    <row r="555" spans="1:33" ht="24.95" customHeight="1">
      <c r="A555" s="480">
        <v>540</v>
      </c>
      <c r="B555" s="987" t="str">
        <f>IF(基本情報入力シート!C592="","",基本情報入力シート!C592)</f>
        <v/>
      </c>
      <c r="C555" s="988"/>
      <c r="D555" s="988"/>
      <c r="E555" s="988"/>
      <c r="F555" s="988"/>
      <c r="G555" s="988"/>
      <c r="H555" s="988"/>
      <c r="I555" s="989"/>
      <c r="J555" s="481" t="str">
        <f>IF(基本情報入力シート!M592="","",基本情報入力シート!M592)</f>
        <v/>
      </c>
      <c r="K555" s="482" t="str">
        <f>IF(基本情報入力シート!R592="","",基本情報入力シート!R592)</f>
        <v/>
      </c>
      <c r="L555" s="482" t="str">
        <f>IF(基本情報入力シート!W592="","",基本情報入力シート!W592)</f>
        <v/>
      </c>
      <c r="M555" s="483" t="str">
        <f>IF(基本情報入力シート!X592="","",基本情報入力シート!X592)</f>
        <v/>
      </c>
      <c r="N555" s="484" t="str">
        <f>IF(基本情報入力シート!Y592="","",基本情報入力シート!Y592)</f>
        <v/>
      </c>
      <c r="O555" s="118"/>
      <c r="P555" s="119"/>
      <c r="Q555" s="120"/>
      <c r="R555" s="121"/>
      <c r="S555" s="112"/>
      <c r="T555" s="476" t="str">
        <f>IFERROR(S555*VLOOKUP(AE555,【参考】数式用3!$AD$3:$BA$14,MATCH(N555,【参考】数式用3!$AD$2:$BA$2,0)),"")</f>
        <v/>
      </c>
      <c r="U555" s="122"/>
      <c r="V555" s="113"/>
      <c r="W555" s="147"/>
      <c r="X555" s="990" t="str">
        <f>IFERROR(V555*VLOOKUP(AF555,【参考】数式用3!$AD$15:$BA$23,MATCH(N555,【参考】数式用3!$AD$2:$BA$2,0)),"")</f>
        <v/>
      </c>
      <c r="Y555" s="991"/>
      <c r="Z555" s="123"/>
      <c r="AA555" s="114"/>
      <c r="AB555" s="485" t="str">
        <f>IFERROR(AA555*VLOOKUP(AG555,【参考】数式用3!$AD$24:$BA$27,MATCH(N555,【参考】数式用3!$AD$2:$BA$2,0)),"")</f>
        <v/>
      </c>
      <c r="AC555" s="130"/>
      <c r="AD555" s="477" t="str">
        <f t="shared" si="35"/>
        <v/>
      </c>
      <c r="AE555" s="478" t="str">
        <f t="shared" si="36"/>
        <v/>
      </c>
      <c r="AF555" s="478" t="str">
        <f t="shared" si="37"/>
        <v/>
      </c>
      <c r="AG555" s="478" t="str">
        <f t="shared" si="38"/>
        <v/>
      </c>
    </row>
    <row r="556" spans="1:33" ht="24.95" customHeight="1">
      <c r="A556" s="480">
        <v>541</v>
      </c>
      <c r="B556" s="987" t="str">
        <f>IF(基本情報入力シート!C593="","",基本情報入力シート!C593)</f>
        <v/>
      </c>
      <c r="C556" s="988"/>
      <c r="D556" s="988"/>
      <c r="E556" s="988"/>
      <c r="F556" s="988"/>
      <c r="G556" s="988"/>
      <c r="H556" s="988"/>
      <c r="I556" s="989"/>
      <c r="J556" s="481" t="str">
        <f>IF(基本情報入力シート!M593="","",基本情報入力シート!M593)</f>
        <v/>
      </c>
      <c r="K556" s="482" t="str">
        <f>IF(基本情報入力シート!R593="","",基本情報入力シート!R593)</f>
        <v/>
      </c>
      <c r="L556" s="482" t="str">
        <f>IF(基本情報入力シート!W593="","",基本情報入力シート!W593)</f>
        <v/>
      </c>
      <c r="M556" s="483" t="str">
        <f>IF(基本情報入力シート!X593="","",基本情報入力シート!X593)</f>
        <v/>
      </c>
      <c r="N556" s="484" t="str">
        <f>IF(基本情報入力シート!Y593="","",基本情報入力シート!Y593)</f>
        <v/>
      </c>
      <c r="O556" s="118"/>
      <c r="P556" s="119"/>
      <c r="Q556" s="120"/>
      <c r="R556" s="121"/>
      <c r="S556" s="112"/>
      <c r="T556" s="476" t="str">
        <f>IFERROR(S556*VLOOKUP(AE556,【参考】数式用3!$AD$3:$BA$14,MATCH(N556,【参考】数式用3!$AD$2:$BA$2,0)),"")</f>
        <v/>
      </c>
      <c r="U556" s="122"/>
      <c r="V556" s="113"/>
      <c r="W556" s="147"/>
      <c r="X556" s="990" t="str">
        <f>IFERROR(V556*VLOOKUP(AF556,【参考】数式用3!$AD$15:$BA$23,MATCH(N556,【参考】数式用3!$AD$2:$BA$2,0)),"")</f>
        <v/>
      </c>
      <c r="Y556" s="991"/>
      <c r="Z556" s="123"/>
      <c r="AA556" s="114"/>
      <c r="AB556" s="485" t="str">
        <f>IFERROR(AA556*VLOOKUP(AG556,【参考】数式用3!$AD$24:$BA$27,MATCH(N556,【参考】数式用3!$AD$2:$BA$2,0)),"")</f>
        <v/>
      </c>
      <c r="AC556" s="130"/>
      <c r="AD556" s="477" t="str">
        <f t="shared" si="35"/>
        <v/>
      </c>
      <c r="AE556" s="478" t="str">
        <f t="shared" si="36"/>
        <v/>
      </c>
      <c r="AF556" s="478" t="str">
        <f t="shared" si="37"/>
        <v/>
      </c>
      <c r="AG556" s="478" t="str">
        <f t="shared" si="38"/>
        <v/>
      </c>
    </row>
    <row r="557" spans="1:33" ht="24.95" customHeight="1">
      <c r="A557" s="480">
        <v>542</v>
      </c>
      <c r="B557" s="987" t="str">
        <f>IF(基本情報入力シート!C594="","",基本情報入力シート!C594)</f>
        <v/>
      </c>
      <c r="C557" s="988"/>
      <c r="D557" s="988"/>
      <c r="E557" s="988"/>
      <c r="F557" s="988"/>
      <c r="G557" s="988"/>
      <c r="H557" s="988"/>
      <c r="I557" s="989"/>
      <c r="J557" s="481" t="str">
        <f>IF(基本情報入力シート!M594="","",基本情報入力シート!M594)</f>
        <v/>
      </c>
      <c r="K557" s="482" t="str">
        <f>IF(基本情報入力シート!R594="","",基本情報入力シート!R594)</f>
        <v/>
      </c>
      <c r="L557" s="482" t="str">
        <f>IF(基本情報入力シート!W594="","",基本情報入力シート!W594)</f>
        <v/>
      </c>
      <c r="M557" s="483" t="str">
        <f>IF(基本情報入力シート!X594="","",基本情報入力シート!X594)</f>
        <v/>
      </c>
      <c r="N557" s="484" t="str">
        <f>IF(基本情報入力シート!Y594="","",基本情報入力シート!Y594)</f>
        <v/>
      </c>
      <c r="O557" s="118"/>
      <c r="P557" s="119"/>
      <c r="Q557" s="120"/>
      <c r="R557" s="121"/>
      <c r="S557" s="112"/>
      <c r="T557" s="476" t="str">
        <f>IFERROR(S557*VLOOKUP(AE557,【参考】数式用3!$AD$3:$BA$14,MATCH(N557,【参考】数式用3!$AD$2:$BA$2,0)),"")</f>
        <v/>
      </c>
      <c r="U557" s="122"/>
      <c r="V557" s="113"/>
      <c r="W557" s="147"/>
      <c r="X557" s="990" t="str">
        <f>IFERROR(V557*VLOOKUP(AF557,【参考】数式用3!$AD$15:$BA$23,MATCH(N557,【参考】数式用3!$AD$2:$BA$2,0)),"")</f>
        <v/>
      </c>
      <c r="Y557" s="991"/>
      <c r="Z557" s="123"/>
      <c r="AA557" s="114"/>
      <c r="AB557" s="485" t="str">
        <f>IFERROR(AA557*VLOOKUP(AG557,【参考】数式用3!$AD$24:$BA$27,MATCH(N557,【参考】数式用3!$AD$2:$BA$2,0)),"")</f>
        <v/>
      </c>
      <c r="AC557" s="130"/>
      <c r="AD557" s="477" t="str">
        <f t="shared" si="35"/>
        <v/>
      </c>
      <c r="AE557" s="478" t="str">
        <f t="shared" si="36"/>
        <v/>
      </c>
      <c r="AF557" s="478" t="str">
        <f t="shared" si="37"/>
        <v/>
      </c>
      <c r="AG557" s="478" t="str">
        <f t="shared" si="38"/>
        <v/>
      </c>
    </row>
    <row r="558" spans="1:33" ht="24.95" customHeight="1">
      <c r="A558" s="480">
        <v>543</v>
      </c>
      <c r="B558" s="987" t="str">
        <f>IF(基本情報入力シート!C595="","",基本情報入力シート!C595)</f>
        <v/>
      </c>
      <c r="C558" s="988"/>
      <c r="D558" s="988"/>
      <c r="E558" s="988"/>
      <c r="F558" s="988"/>
      <c r="G558" s="988"/>
      <c r="H558" s="988"/>
      <c r="I558" s="989"/>
      <c r="J558" s="481" t="str">
        <f>IF(基本情報入力シート!M595="","",基本情報入力シート!M595)</f>
        <v/>
      </c>
      <c r="K558" s="482" t="str">
        <f>IF(基本情報入力シート!R595="","",基本情報入力シート!R595)</f>
        <v/>
      </c>
      <c r="L558" s="482" t="str">
        <f>IF(基本情報入力シート!W595="","",基本情報入力シート!W595)</f>
        <v/>
      </c>
      <c r="M558" s="483" t="str">
        <f>IF(基本情報入力シート!X595="","",基本情報入力シート!X595)</f>
        <v/>
      </c>
      <c r="N558" s="484" t="str">
        <f>IF(基本情報入力シート!Y595="","",基本情報入力シート!Y595)</f>
        <v/>
      </c>
      <c r="O558" s="118"/>
      <c r="P558" s="119"/>
      <c r="Q558" s="120"/>
      <c r="R558" s="121"/>
      <c r="S558" s="112"/>
      <c r="T558" s="476" t="str">
        <f>IFERROR(S558*VLOOKUP(AE558,【参考】数式用3!$AD$3:$BA$14,MATCH(N558,【参考】数式用3!$AD$2:$BA$2,0)),"")</f>
        <v/>
      </c>
      <c r="U558" s="122"/>
      <c r="V558" s="113"/>
      <c r="W558" s="147"/>
      <c r="X558" s="990" t="str">
        <f>IFERROR(V558*VLOOKUP(AF558,【参考】数式用3!$AD$15:$BA$23,MATCH(N558,【参考】数式用3!$AD$2:$BA$2,0)),"")</f>
        <v/>
      </c>
      <c r="Y558" s="991"/>
      <c r="Z558" s="123"/>
      <c r="AA558" s="114"/>
      <c r="AB558" s="485" t="str">
        <f>IFERROR(AA558*VLOOKUP(AG558,【参考】数式用3!$AD$24:$BA$27,MATCH(N558,【参考】数式用3!$AD$2:$BA$2,0)),"")</f>
        <v/>
      </c>
      <c r="AC558" s="130"/>
      <c r="AD558" s="477" t="str">
        <f t="shared" si="35"/>
        <v/>
      </c>
      <c r="AE558" s="478" t="str">
        <f t="shared" si="36"/>
        <v/>
      </c>
      <c r="AF558" s="478" t="str">
        <f t="shared" si="37"/>
        <v/>
      </c>
      <c r="AG558" s="478" t="str">
        <f t="shared" si="38"/>
        <v/>
      </c>
    </row>
    <row r="559" spans="1:33" ht="24.95" customHeight="1">
      <c r="A559" s="480">
        <v>544</v>
      </c>
      <c r="B559" s="987" t="str">
        <f>IF(基本情報入力シート!C596="","",基本情報入力シート!C596)</f>
        <v/>
      </c>
      <c r="C559" s="988"/>
      <c r="D559" s="988"/>
      <c r="E559" s="988"/>
      <c r="F559" s="988"/>
      <c r="G559" s="988"/>
      <c r="H559" s="988"/>
      <c r="I559" s="989"/>
      <c r="J559" s="481" t="str">
        <f>IF(基本情報入力シート!M596="","",基本情報入力シート!M596)</f>
        <v/>
      </c>
      <c r="K559" s="482" t="str">
        <f>IF(基本情報入力シート!R596="","",基本情報入力シート!R596)</f>
        <v/>
      </c>
      <c r="L559" s="482" t="str">
        <f>IF(基本情報入力シート!W596="","",基本情報入力シート!W596)</f>
        <v/>
      </c>
      <c r="M559" s="483" t="str">
        <f>IF(基本情報入力シート!X596="","",基本情報入力シート!X596)</f>
        <v/>
      </c>
      <c r="N559" s="484" t="str">
        <f>IF(基本情報入力シート!Y596="","",基本情報入力シート!Y596)</f>
        <v/>
      </c>
      <c r="O559" s="118"/>
      <c r="P559" s="119"/>
      <c r="Q559" s="120"/>
      <c r="R559" s="121"/>
      <c r="S559" s="112"/>
      <c r="T559" s="476" t="str">
        <f>IFERROR(S559*VLOOKUP(AE559,【参考】数式用3!$AD$3:$BA$14,MATCH(N559,【参考】数式用3!$AD$2:$BA$2,0)),"")</f>
        <v/>
      </c>
      <c r="U559" s="122"/>
      <c r="V559" s="113"/>
      <c r="W559" s="147"/>
      <c r="X559" s="990" t="str">
        <f>IFERROR(V559*VLOOKUP(AF559,【参考】数式用3!$AD$15:$BA$23,MATCH(N559,【参考】数式用3!$AD$2:$BA$2,0)),"")</f>
        <v/>
      </c>
      <c r="Y559" s="991"/>
      <c r="Z559" s="123"/>
      <c r="AA559" s="114"/>
      <c r="AB559" s="485" t="str">
        <f>IFERROR(AA559*VLOOKUP(AG559,【参考】数式用3!$AD$24:$BA$27,MATCH(N559,【参考】数式用3!$AD$2:$BA$2,0)),"")</f>
        <v/>
      </c>
      <c r="AC559" s="130"/>
      <c r="AD559" s="477" t="str">
        <f t="shared" si="35"/>
        <v/>
      </c>
      <c r="AE559" s="478" t="str">
        <f t="shared" si="36"/>
        <v/>
      </c>
      <c r="AF559" s="478" t="str">
        <f t="shared" si="37"/>
        <v/>
      </c>
      <c r="AG559" s="478" t="str">
        <f t="shared" si="38"/>
        <v/>
      </c>
    </row>
    <row r="560" spans="1:33" ht="24.95" customHeight="1">
      <c r="A560" s="480">
        <v>545</v>
      </c>
      <c r="B560" s="987" t="str">
        <f>IF(基本情報入力シート!C597="","",基本情報入力シート!C597)</f>
        <v/>
      </c>
      <c r="C560" s="988"/>
      <c r="D560" s="988"/>
      <c r="E560" s="988"/>
      <c r="F560" s="988"/>
      <c r="G560" s="988"/>
      <c r="H560" s="988"/>
      <c r="I560" s="989"/>
      <c r="J560" s="481" t="str">
        <f>IF(基本情報入力シート!M597="","",基本情報入力シート!M597)</f>
        <v/>
      </c>
      <c r="K560" s="482" t="str">
        <f>IF(基本情報入力シート!R597="","",基本情報入力シート!R597)</f>
        <v/>
      </c>
      <c r="L560" s="482" t="str">
        <f>IF(基本情報入力シート!W597="","",基本情報入力シート!W597)</f>
        <v/>
      </c>
      <c r="M560" s="483" t="str">
        <f>IF(基本情報入力シート!X597="","",基本情報入力シート!X597)</f>
        <v/>
      </c>
      <c r="N560" s="484" t="str">
        <f>IF(基本情報入力シート!Y597="","",基本情報入力シート!Y597)</f>
        <v/>
      </c>
      <c r="O560" s="118"/>
      <c r="P560" s="119"/>
      <c r="Q560" s="120"/>
      <c r="R560" s="121"/>
      <c r="S560" s="112"/>
      <c r="T560" s="476" t="str">
        <f>IFERROR(S560*VLOOKUP(AE560,【参考】数式用3!$AD$3:$BA$14,MATCH(N560,【参考】数式用3!$AD$2:$BA$2,0)),"")</f>
        <v/>
      </c>
      <c r="U560" s="122"/>
      <c r="V560" s="113"/>
      <c r="W560" s="147"/>
      <c r="X560" s="990" t="str">
        <f>IFERROR(V560*VLOOKUP(AF560,【参考】数式用3!$AD$15:$BA$23,MATCH(N560,【参考】数式用3!$AD$2:$BA$2,0)),"")</f>
        <v/>
      </c>
      <c r="Y560" s="991"/>
      <c r="Z560" s="123"/>
      <c r="AA560" s="114"/>
      <c r="AB560" s="485" t="str">
        <f>IFERROR(AA560*VLOOKUP(AG560,【参考】数式用3!$AD$24:$BA$27,MATCH(N560,【参考】数式用3!$AD$2:$BA$2,0)),"")</f>
        <v/>
      </c>
      <c r="AC560" s="130"/>
      <c r="AD560" s="477" t="str">
        <f t="shared" si="35"/>
        <v/>
      </c>
      <c r="AE560" s="478" t="str">
        <f t="shared" si="36"/>
        <v/>
      </c>
      <c r="AF560" s="478" t="str">
        <f t="shared" si="37"/>
        <v/>
      </c>
      <c r="AG560" s="478" t="str">
        <f t="shared" si="38"/>
        <v/>
      </c>
    </row>
    <row r="561" spans="1:33" ht="24.95" customHeight="1">
      <c r="A561" s="480">
        <v>546</v>
      </c>
      <c r="B561" s="987" t="str">
        <f>IF(基本情報入力シート!C598="","",基本情報入力シート!C598)</f>
        <v/>
      </c>
      <c r="C561" s="988"/>
      <c r="D561" s="988"/>
      <c r="E561" s="988"/>
      <c r="F561" s="988"/>
      <c r="G561" s="988"/>
      <c r="H561" s="988"/>
      <c r="I561" s="989"/>
      <c r="J561" s="481" t="str">
        <f>IF(基本情報入力シート!M598="","",基本情報入力シート!M598)</f>
        <v/>
      </c>
      <c r="K561" s="482" t="str">
        <f>IF(基本情報入力シート!R598="","",基本情報入力シート!R598)</f>
        <v/>
      </c>
      <c r="L561" s="482" t="str">
        <f>IF(基本情報入力シート!W598="","",基本情報入力シート!W598)</f>
        <v/>
      </c>
      <c r="M561" s="483" t="str">
        <f>IF(基本情報入力シート!X598="","",基本情報入力シート!X598)</f>
        <v/>
      </c>
      <c r="N561" s="484" t="str">
        <f>IF(基本情報入力シート!Y598="","",基本情報入力シート!Y598)</f>
        <v/>
      </c>
      <c r="O561" s="118"/>
      <c r="P561" s="119"/>
      <c r="Q561" s="120"/>
      <c r="R561" s="121"/>
      <c r="S561" s="112"/>
      <c r="T561" s="476" t="str">
        <f>IFERROR(S561*VLOOKUP(AE561,【参考】数式用3!$AD$3:$BA$14,MATCH(N561,【参考】数式用3!$AD$2:$BA$2,0)),"")</f>
        <v/>
      </c>
      <c r="U561" s="122"/>
      <c r="V561" s="113"/>
      <c r="W561" s="147"/>
      <c r="X561" s="990" t="str">
        <f>IFERROR(V561*VLOOKUP(AF561,【参考】数式用3!$AD$15:$BA$23,MATCH(N561,【参考】数式用3!$AD$2:$BA$2,0)),"")</f>
        <v/>
      </c>
      <c r="Y561" s="991"/>
      <c r="Z561" s="123"/>
      <c r="AA561" s="114"/>
      <c r="AB561" s="485" t="str">
        <f>IFERROR(AA561*VLOOKUP(AG561,【参考】数式用3!$AD$24:$BA$27,MATCH(N561,【参考】数式用3!$AD$2:$BA$2,0)),"")</f>
        <v/>
      </c>
      <c r="AC561" s="130"/>
      <c r="AD561" s="477" t="str">
        <f t="shared" si="35"/>
        <v/>
      </c>
      <c r="AE561" s="478" t="str">
        <f t="shared" si="36"/>
        <v/>
      </c>
      <c r="AF561" s="478" t="str">
        <f t="shared" si="37"/>
        <v/>
      </c>
      <c r="AG561" s="478" t="str">
        <f t="shared" si="38"/>
        <v/>
      </c>
    </row>
    <row r="562" spans="1:33" ht="24.95" customHeight="1">
      <c r="A562" s="480">
        <v>547</v>
      </c>
      <c r="B562" s="987" t="str">
        <f>IF(基本情報入力シート!C599="","",基本情報入力シート!C599)</f>
        <v/>
      </c>
      <c r="C562" s="988"/>
      <c r="D562" s="988"/>
      <c r="E562" s="988"/>
      <c r="F562" s="988"/>
      <c r="G562" s="988"/>
      <c r="H562" s="988"/>
      <c r="I562" s="989"/>
      <c r="J562" s="481" t="str">
        <f>IF(基本情報入力シート!M599="","",基本情報入力シート!M599)</f>
        <v/>
      </c>
      <c r="K562" s="482" t="str">
        <f>IF(基本情報入力シート!R599="","",基本情報入力シート!R599)</f>
        <v/>
      </c>
      <c r="L562" s="482" t="str">
        <f>IF(基本情報入力シート!W599="","",基本情報入力シート!W599)</f>
        <v/>
      </c>
      <c r="M562" s="483" t="str">
        <f>IF(基本情報入力シート!X599="","",基本情報入力シート!X599)</f>
        <v/>
      </c>
      <c r="N562" s="484" t="str">
        <f>IF(基本情報入力シート!Y599="","",基本情報入力シート!Y599)</f>
        <v/>
      </c>
      <c r="O562" s="118"/>
      <c r="P562" s="119"/>
      <c r="Q562" s="120"/>
      <c r="R562" s="121"/>
      <c r="S562" s="112"/>
      <c r="T562" s="476" t="str">
        <f>IFERROR(S562*VLOOKUP(AE562,【参考】数式用3!$AD$3:$BA$14,MATCH(N562,【参考】数式用3!$AD$2:$BA$2,0)),"")</f>
        <v/>
      </c>
      <c r="U562" s="122"/>
      <c r="V562" s="113"/>
      <c r="W562" s="147"/>
      <c r="X562" s="990" t="str">
        <f>IFERROR(V562*VLOOKUP(AF562,【参考】数式用3!$AD$15:$BA$23,MATCH(N562,【参考】数式用3!$AD$2:$BA$2,0)),"")</f>
        <v/>
      </c>
      <c r="Y562" s="991"/>
      <c r="Z562" s="123"/>
      <c r="AA562" s="114"/>
      <c r="AB562" s="485" t="str">
        <f>IFERROR(AA562*VLOOKUP(AG562,【参考】数式用3!$AD$24:$BA$27,MATCH(N562,【参考】数式用3!$AD$2:$BA$2,0)),"")</f>
        <v/>
      </c>
      <c r="AC562" s="130"/>
      <c r="AD562" s="477" t="str">
        <f t="shared" si="35"/>
        <v/>
      </c>
      <c r="AE562" s="478" t="str">
        <f t="shared" si="36"/>
        <v/>
      </c>
      <c r="AF562" s="478" t="str">
        <f t="shared" si="37"/>
        <v/>
      </c>
      <c r="AG562" s="478" t="str">
        <f t="shared" si="38"/>
        <v/>
      </c>
    </row>
    <row r="563" spans="1:33" ht="24.95" customHeight="1">
      <c r="A563" s="480">
        <v>548</v>
      </c>
      <c r="B563" s="987" t="str">
        <f>IF(基本情報入力シート!C600="","",基本情報入力シート!C600)</f>
        <v/>
      </c>
      <c r="C563" s="988"/>
      <c r="D563" s="988"/>
      <c r="E563" s="988"/>
      <c r="F563" s="988"/>
      <c r="G563" s="988"/>
      <c r="H563" s="988"/>
      <c r="I563" s="989"/>
      <c r="J563" s="481" t="str">
        <f>IF(基本情報入力シート!M600="","",基本情報入力シート!M600)</f>
        <v/>
      </c>
      <c r="K563" s="482" t="str">
        <f>IF(基本情報入力シート!R600="","",基本情報入力シート!R600)</f>
        <v/>
      </c>
      <c r="L563" s="482" t="str">
        <f>IF(基本情報入力シート!W600="","",基本情報入力シート!W600)</f>
        <v/>
      </c>
      <c r="M563" s="483" t="str">
        <f>IF(基本情報入力シート!X600="","",基本情報入力シート!X600)</f>
        <v/>
      </c>
      <c r="N563" s="484" t="str">
        <f>IF(基本情報入力シート!Y600="","",基本情報入力シート!Y600)</f>
        <v/>
      </c>
      <c r="O563" s="118"/>
      <c r="P563" s="119"/>
      <c r="Q563" s="120"/>
      <c r="R563" s="121"/>
      <c r="S563" s="112"/>
      <c r="T563" s="476" t="str">
        <f>IFERROR(S563*VLOOKUP(AE563,【参考】数式用3!$AD$3:$BA$14,MATCH(N563,【参考】数式用3!$AD$2:$BA$2,0)),"")</f>
        <v/>
      </c>
      <c r="U563" s="122"/>
      <c r="V563" s="113"/>
      <c r="W563" s="147"/>
      <c r="X563" s="990" t="str">
        <f>IFERROR(V563*VLOOKUP(AF563,【参考】数式用3!$AD$15:$BA$23,MATCH(N563,【参考】数式用3!$AD$2:$BA$2,0)),"")</f>
        <v/>
      </c>
      <c r="Y563" s="991"/>
      <c r="Z563" s="123"/>
      <c r="AA563" s="114"/>
      <c r="AB563" s="485" t="str">
        <f>IFERROR(AA563*VLOOKUP(AG563,【参考】数式用3!$AD$24:$BA$27,MATCH(N563,【参考】数式用3!$AD$2:$BA$2,0)),"")</f>
        <v/>
      </c>
      <c r="AC563" s="130"/>
      <c r="AD563" s="477" t="str">
        <f t="shared" si="35"/>
        <v/>
      </c>
      <c r="AE563" s="478" t="str">
        <f t="shared" si="36"/>
        <v/>
      </c>
      <c r="AF563" s="478" t="str">
        <f t="shared" si="37"/>
        <v/>
      </c>
      <c r="AG563" s="478" t="str">
        <f t="shared" si="38"/>
        <v/>
      </c>
    </row>
    <row r="564" spans="1:33" ht="24.95" customHeight="1">
      <c r="A564" s="480">
        <v>549</v>
      </c>
      <c r="B564" s="987" t="str">
        <f>IF(基本情報入力シート!C601="","",基本情報入力シート!C601)</f>
        <v/>
      </c>
      <c r="C564" s="988"/>
      <c r="D564" s="988"/>
      <c r="E564" s="988"/>
      <c r="F564" s="988"/>
      <c r="G564" s="988"/>
      <c r="H564" s="988"/>
      <c r="I564" s="989"/>
      <c r="J564" s="481" t="str">
        <f>IF(基本情報入力シート!M601="","",基本情報入力シート!M601)</f>
        <v/>
      </c>
      <c r="K564" s="482" t="str">
        <f>IF(基本情報入力シート!R601="","",基本情報入力シート!R601)</f>
        <v/>
      </c>
      <c r="L564" s="482" t="str">
        <f>IF(基本情報入力シート!W601="","",基本情報入力シート!W601)</f>
        <v/>
      </c>
      <c r="M564" s="483" t="str">
        <f>IF(基本情報入力シート!X601="","",基本情報入力シート!X601)</f>
        <v/>
      </c>
      <c r="N564" s="484" t="str">
        <f>IF(基本情報入力シート!Y601="","",基本情報入力シート!Y601)</f>
        <v/>
      </c>
      <c r="O564" s="118"/>
      <c r="P564" s="119"/>
      <c r="Q564" s="120"/>
      <c r="R564" s="121"/>
      <c r="S564" s="112"/>
      <c r="T564" s="476" t="str">
        <f>IFERROR(S564*VLOOKUP(AE564,【参考】数式用3!$AD$3:$BA$14,MATCH(N564,【参考】数式用3!$AD$2:$BA$2,0)),"")</f>
        <v/>
      </c>
      <c r="U564" s="122"/>
      <c r="V564" s="113"/>
      <c r="W564" s="147"/>
      <c r="X564" s="990" t="str">
        <f>IFERROR(V564*VLOOKUP(AF564,【参考】数式用3!$AD$15:$BA$23,MATCH(N564,【参考】数式用3!$AD$2:$BA$2,0)),"")</f>
        <v/>
      </c>
      <c r="Y564" s="991"/>
      <c r="Z564" s="123"/>
      <c r="AA564" s="114"/>
      <c r="AB564" s="485" t="str">
        <f>IFERROR(AA564*VLOOKUP(AG564,【参考】数式用3!$AD$24:$BA$27,MATCH(N564,【参考】数式用3!$AD$2:$BA$2,0)),"")</f>
        <v/>
      </c>
      <c r="AC564" s="130"/>
      <c r="AD564" s="477" t="str">
        <f t="shared" si="35"/>
        <v/>
      </c>
      <c r="AE564" s="478" t="str">
        <f t="shared" si="36"/>
        <v/>
      </c>
      <c r="AF564" s="478" t="str">
        <f t="shared" si="37"/>
        <v/>
      </c>
      <c r="AG564" s="478" t="str">
        <f t="shared" si="38"/>
        <v/>
      </c>
    </row>
    <row r="565" spans="1:33" ht="24.95" customHeight="1">
      <c r="A565" s="480">
        <v>550</v>
      </c>
      <c r="B565" s="987" t="str">
        <f>IF(基本情報入力シート!C602="","",基本情報入力シート!C602)</f>
        <v/>
      </c>
      <c r="C565" s="988"/>
      <c r="D565" s="988"/>
      <c r="E565" s="988"/>
      <c r="F565" s="988"/>
      <c r="G565" s="988"/>
      <c r="H565" s="988"/>
      <c r="I565" s="989"/>
      <c r="J565" s="481" t="str">
        <f>IF(基本情報入力シート!M602="","",基本情報入力シート!M602)</f>
        <v/>
      </c>
      <c r="K565" s="482" t="str">
        <f>IF(基本情報入力シート!R602="","",基本情報入力シート!R602)</f>
        <v/>
      </c>
      <c r="L565" s="482" t="str">
        <f>IF(基本情報入力シート!W602="","",基本情報入力シート!W602)</f>
        <v/>
      </c>
      <c r="M565" s="483" t="str">
        <f>IF(基本情報入力シート!X602="","",基本情報入力シート!X602)</f>
        <v/>
      </c>
      <c r="N565" s="484" t="str">
        <f>IF(基本情報入力シート!Y602="","",基本情報入力シート!Y602)</f>
        <v/>
      </c>
      <c r="O565" s="118"/>
      <c r="P565" s="119"/>
      <c r="Q565" s="120"/>
      <c r="R565" s="121"/>
      <c r="S565" s="112"/>
      <c r="T565" s="476" t="str">
        <f>IFERROR(S565*VLOOKUP(AE565,【参考】数式用3!$AD$3:$BA$14,MATCH(N565,【参考】数式用3!$AD$2:$BA$2,0)),"")</f>
        <v/>
      </c>
      <c r="U565" s="122"/>
      <c r="V565" s="113"/>
      <c r="W565" s="147"/>
      <c r="X565" s="990" t="str">
        <f>IFERROR(V565*VLOOKUP(AF565,【参考】数式用3!$AD$15:$BA$23,MATCH(N565,【参考】数式用3!$AD$2:$BA$2,0)),"")</f>
        <v/>
      </c>
      <c r="Y565" s="991"/>
      <c r="Z565" s="123"/>
      <c r="AA565" s="114"/>
      <c r="AB565" s="485" t="str">
        <f>IFERROR(AA565*VLOOKUP(AG565,【参考】数式用3!$AD$24:$BA$27,MATCH(N565,【参考】数式用3!$AD$2:$BA$2,0)),"")</f>
        <v/>
      </c>
      <c r="AC565" s="130"/>
      <c r="AD565" s="477" t="str">
        <f t="shared" si="35"/>
        <v/>
      </c>
      <c r="AE565" s="478" t="str">
        <f t="shared" si="36"/>
        <v/>
      </c>
      <c r="AF565" s="478" t="str">
        <f t="shared" si="37"/>
        <v/>
      </c>
      <c r="AG565" s="478" t="str">
        <f t="shared" si="38"/>
        <v/>
      </c>
    </row>
    <row r="566" spans="1:33" ht="24.95" customHeight="1">
      <c r="A566" s="480">
        <v>551</v>
      </c>
      <c r="B566" s="987" t="str">
        <f>IF(基本情報入力シート!C603="","",基本情報入力シート!C603)</f>
        <v/>
      </c>
      <c r="C566" s="988"/>
      <c r="D566" s="988"/>
      <c r="E566" s="988"/>
      <c r="F566" s="988"/>
      <c r="G566" s="988"/>
      <c r="H566" s="988"/>
      <c r="I566" s="989"/>
      <c r="J566" s="481" t="str">
        <f>IF(基本情報入力シート!M603="","",基本情報入力シート!M603)</f>
        <v/>
      </c>
      <c r="K566" s="482" t="str">
        <f>IF(基本情報入力シート!R603="","",基本情報入力シート!R603)</f>
        <v/>
      </c>
      <c r="L566" s="482" t="str">
        <f>IF(基本情報入力シート!W603="","",基本情報入力シート!W603)</f>
        <v/>
      </c>
      <c r="M566" s="483" t="str">
        <f>IF(基本情報入力シート!X603="","",基本情報入力シート!X603)</f>
        <v/>
      </c>
      <c r="N566" s="484" t="str">
        <f>IF(基本情報入力シート!Y603="","",基本情報入力シート!Y603)</f>
        <v/>
      </c>
      <c r="O566" s="118"/>
      <c r="P566" s="119"/>
      <c r="Q566" s="120"/>
      <c r="R566" s="121"/>
      <c r="S566" s="112"/>
      <c r="T566" s="476" t="str">
        <f>IFERROR(S566*VLOOKUP(AE566,【参考】数式用3!$AD$3:$BA$14,MATCH(N566,【参考】数式用3!$AD$2:$BA$2,0)),"")</f>
        <v/>
      </c>
      <c r="U566" s="122"/>
      <c r="V566" s="113"/>
      <c r="W566" s="147"/>
      <c r="X566" s="990" t="str">
        <f>IFERROR(V566*VLOOKUP(AF566,【参考】数式用3!$AD$15:$BA$23,MATCH(N566,【参考】数式用3!$AD$2:$BA$2,0)),"")</f>
        <v/>
      </c>
      <c r="Y566" s="991"/>
      <c r="Z566" s="123"/>
      <c r="AA566" s="114"/>
      <c r="AB566" s="485" t="str">
        <f>IFERROR(AA566*VLOOKUP(AG566,【参考】数式用3!$AD$24:$BA$27,MATCH(N566,【参考】数式用3!$AD$2:$BA$2,0)),"")</f>
        <v/>
      </c>
      <c r="AC566" s="130"/>
      <c r="AD566" s="477" t="str">
        <f t="shared" si="35"/>
        <v/>
      </c>
      <c r="AE566" s="478" t="str">
        <f t="shared" si="36"/>
        <v/>
      </c>
      <c r="AF566" s="478" t="str">
        <f t="shared" si="37"/>
        <v/>
      </c>
      <c r="AG566" s="478" t="str">
        <f t="shared" si="38"/>
        <v/>
      </c>
    </row>
    <row r="567" spans="1:33" ht="24.95" customHeight="1">
      <c r="A567" s="480">
        <v>552</v>
      </c>
      <c r="B567" s="987" t="str">
        <f>IF(基本情報入力シート!C604="","",基本情報入力シート!C604)</f>
        <v/>
      </c>
      <c r="C567" s="988"/>
      <c r="D567" s="988"/>
      <c r="E567" s="988"/>
      <c r="F567" s="988"/>
      <c r="G567" s="988"/>
      <c r="H567" s="988"/>
      <c r="I567" s="989"/>
      <c r="J567" s="481" t="str">
        <f>IF(基本情報入力シート!M604="","",基本情報入力シート!M604)</f>
        <v/>
      </c>
      <c r="K567" s="482" t="str">
        <f>IF(基本情報入力シート!R604="","",基本情報入力シート!R604)</f>
        <v/>
      </c>
      <c r="L567" s="482" t="str">
        <f>IF(基本情報入力シート!W604="","",基本情報入力シート!W604)</f>
        <v/>
      </c>
      <c r="M567" s="483" t="str">
        <f>IF(基本情報入力シート!X604="","",基本情報入力シート!X604)</f>
        <v/>
      </c>
      <c r="N567" s="484" t="str">
        <f>IF(基本情報入力シート!Y604="","",基本情報入力シート!Y604)</f>
        <v/>
      </c>
      <c r="O567" s="118"/>
      <c r="P567" s="119"/>
      <c r="Q567" s="120"/>
      <c r="R567" s="121"/>
      <c r="S567" s="112"/>
      <c r="T567" s="476" t="str">
        <f>IFERROR(S567*VLOOKUP(AE567,【参考】数式用3!$AD$3:$BA$14,MATCH(N567,【参考】数式用3!$AD$2:$BA$2,0)),"")</f>
        <v/>
      </c>
      <c r="U567" s="122"/>
      <c r="V567" s="113"/>
      <c r="W567" s="147"/>
      <c r="X567" s="990" t="str">
        <f>IFERROR(V567*VLOOKUP(AF567,【参考】数式用3!$AD$15:$BA$23,MATCH(N567,【参考】数式用3!$AD$2:$BA$2,0)),"")</f>
        <v/>
      </c>
      <c r="Y567" s="991"/>
      <c r="Z567" s="123"/>
      <c r="AA567" s="114"/>
      <c r="AB567" s="485" t="str">
        <f>IFERROR(AA567*VLOOKUP(AG567,【参考】数式用3!$AD$24:$BA$27,MATCH(N567,【参考】数式用3!$AD$2:$BA$2,0)),"")</f>
        <v/>
      </c>
      <c r="AC567" s="130"/>
      <c r="AD567" s="477" t="str">
        <f t="shared" si="35"/>
        <v/>
      </c>
      <c r="AE567" s="478" t="str">
        <f t="shared" si="36"/>
        <v/>
      </c>
      <c r="AF567" s="478" t="str">
        <f t="shared" si="37"/>
        <v/>
      </c>
      <c r="AG567" s="478" t="str">
        <f t="shared" si="38"/>
        <v/>
      </c>
    </row>
    <row r="568" spans="1:33" ht="24.95" customHeight="1">
      <c r="A568" s="480">
        <v>553</v>
      </c>
      <c r="B568" s="987" t="str">
        <f>IF(基本情報入力シート!C605="","",基本情報入力シート!C605)</f>
        <v/>
      </c>
      <c r="C568" s="988"/>
      <c r="D568" s="988"/>
      <c r="E568" s="988"/>
      <c r="F568" s="988"/>
      <c r="G568" s="988"/>
      <c r="H568" s="988"/>
      <c r="I568" s="989"/>
      <c r="J568" s="481" t="str">
        <f>IF(基本情報入力シート!M605="","",基本情報入力シート!M605)</f>
        <v/>
      </c>
      <c r="K568" s="482" t="str">
        <f>IF(基本情報入力シート!R605="","",基本情報入力シート!R605)</f>
        <v/>
      </c>
      <c r="L568" s="482" t="str">
        <f>IF(基本情報入力シート!W605="","",基本情報入力シート!W605)</f>
        <v/>
      </c>
      <c r="M568" s="483" t="str">
        <f>IF(基本情報入力シート!X605="","",基本情報入力シート!X605)</f>
        <v/>
      </c>
      <c r="N568" s="484" t="str">
        <f>IF(基本情報入力シート!Y605="","",基本情報入力シート!Y605)</f>
        <v/>
      </c>
      <c r="O568" s="118"/>
      <c r="P568" s="119"/>
      <c r="Q568" s="120"/>
      <c r="R568" s="121"/>
      <c r="S568" s="112"/>
      <c r="T568" s="476" t="str">
        <f>IFERROR(S568*VLOOKUP(AE568,【参考】数式用3!$AD$3:$BA$14,MATCH(N568,【参考】数式用3!$AD$2:$BA$2,0)),"")</f>
        <v/>
      </c>
      <c r="U568" s="122"/>
      <c r="V568" s="113"/>
      <c r="W568" s="147"/>
      <c r="X568" s="990" t="str">
        <f>IFERROR(V568*VLOOKUP(AF568,【参考】数式用3!$AD$15:$BA$23,MATCH(N568,【参考】数式用3!$AD$2:$BA$2,0)),"")</f>
        <v/>
      </c>
      <c r="Y568" s="991"/>
      <c r="Z568" s="123"/>
      <c r="AA568" s="114"/>
      <c r="AB568" s="485" t="str">
        <f>IFERROR(AA568*VLOOKUP(AG568,【参考】数式用3!$AD$24:$BA$27,MATCH(N568,【参考】数式用3!$AD$2:$BA$2,0)),"")</f>
        <v/>
      </c>
      <c r="AC568" s="130"/>
      <c r="AD568" s="477" t="str">
        <f t="shared" si="35"/>
        <v/>
      </c>
      <c r="AE568" s="478" t="str">
        <f t="shared" si="36"/>
        <v/>
      </c>
      <c r="AF568" s="478" t="str">
        <f t="shared" si="37"/>
        <v/>
      </c>
      <c r="AG568" s="478" t="str">
        <f t="shared" si="38"/>
        <v/>
      </c>
    </row>
    <row r="569" spans="1:33" ht="24.95" customHeight="1">
      <c r="A569" s="480">
        <v>554</v>
      </c>
      <c r="B569" s="987" t="str">
        <f>IF(基本情報入力シート!C606="","",基本情報入力シート!C606)</f>
        <v/>
      </c>
      <c r="C569" s="988"/>
      <c r="D569" s="988"/>
      <c r="E569" s="988"/>
      <c r="F569" s="988"/>
      <c r="G569" s="988"/>
      <c r="H569" s="988"/>
      <c r="I569" s="989"/>
      <c r="J569" s="481" t="str">
        <f>IF(基本情報入力シート!M606="","",基本情報入力シート!M606)</f>
        <v/>
      </c>
      <c r="K569" s="482" t="str">
        <f>IF(基本情報入力シート!R606="","",基本情報入力シート!R606)</f>
        <v/>
      </c>
      <c r="L569" s="482" t="str">
        <f>IF(基本情報入力シート!W606="","",基本情報入力シート!W606)</f>
        <v/>
      </c>
      <c r="M569" s="483" t="str">
        <f>IF(基本情報入力シート!X606="","",基本情報入力シート!X606)</f>
        <v/>
      </c>
      <c r="N569" s="484" t="str">
        <f>IF(基本情報入力シート!Y606="","",基本情報入力シート!Y606)</f>
        <v/>
      </c>
      <c r="O569" s="118"/>
      <c r="P569" s="119"/>
      <c r="Q569" s="120"/>
      <c r="R569" s="121"/>
      <c r="S569" s="112"/>
      <c r="T569" s="476" t="str">
        <f>IFERROR(S569*VLOOKUP(AE569,【参考】数式用3!$AD$3:$BA$14,MATCH(N569,【参考】数式用3!$AD$2:$BA$2,0)),"")</f>
        <v/>
      </c>
      <c r="U569" s="122"/>
      <c r="V569" s="113"/>
      <c r="W569" s="147"/>
      <c r="X569" s="990" t="str">
        <f>IFERROR(V569*VLOOKUP(AF569,【参考】数式用3!$AD$15:$BA$23,MATCH(N569,【参考】数式用3!$AD$2:$BA$2,0)),"")</f>
        <v/>
      </c>
      <c r="Y569" s="991"/>
      <c r="Z569" s="123"/>
      <c r="AA569" s="114"/>
      <c r="AB569" s="485" t="str">
        <f>IFERROR(AA569*VLOOKUP(AG569,【参考】数式用3!$AD$24:$BA$27,MATCH(N569,【参考】数式用3!$AD$2:$BA$2,0)),"")</f>
        <v/>
      </c>
      <c r="AC569" s="130"/>
      <c r="AD569" s="477" t="str">
        <f t="shared" si="35"/>
        <v/>
      </c>
      <c r="AE569" s="478" t="str">
        <f t="shared" si="36"/>
        <v/>
      </c>
      <c r="AF569" s="478" t="str">
        <f t="shared" si="37"/>
        <v/>
      </c>
      <c r="AG569" s="478" t="str">
        <f t="shared" si="38"/>
        <v/>
      </c>
    </row>
    <row r="570" spans="1:33" ht="24.95" customHeight="1">
      <c r="A570" s="480">
        <v>555</v>
      </c>
      <c r="B570" s="987" t="str">
        <f>IF(基本情報入力シート!C607="","",基本情報入力シート!C607)</f>
        <v/>
      </c>
      <c r="C570" s="988"/>
      <c r="D570" s="988"/>
      <c r="E570" s="988"/>
      <c r="F570" s="988"/>
      <c r="G570" s="988"/>
      <c r="H570" s="988"/>
      <c r="I570" s="989"/>
      <c r="J570" s="481" t="str">
        <f>IF(基本情報入力シート!M607="","",基本情報入力シート!M607)</f>
        <v/>
      </c>
      <c r="K570" s="482" t="str">
        <f>IF(基本情報入力シート!R607="","",基本情報入力シート!R607)</f>
        <v/>
      </c>
      <c r="L570" s="482" t="str">
        <f>IF(基本情報入力シート!W607="","",基本情報入力シート!W607)</f>
        <v/>
      </c>
      <c r="M570" s="483" t="str">
        <f>IF(基本情報入力シート!X607="","",基本情報入力シート!X607)</f>
        <v/>
      </c>
      <c r="N570" s="484" t="str">
        <f>IF(基本情報入力シート!Y607="","",基本情報入力シート!Y607)</f>
        <v/>
      </c>
      <c r="O570" s="118"/>
      <c r="P570" s="119"/>
      <c r="Q570" s="120"/>
      <c r="R570" s="121"/>
      <c r="S570" s="112"/>
      <c r="T570" s="476" t="str">
        <f>IFERROR(S570*VLOOKUP(AE570,【参考】数式用3!$AD$3:$BA$14,MATCH(N570,【参考】数式用3!$AD$2:$BA$2,0)),"")</f>
        <v/>
      </c>
      <c r="U570" s="122"/>
      <c r="V570" s="113"/>
      <c r="W570" s="147"/>
      <c r="X570" s="990" t="str">
        <f>IFERROR(V570*VLOOKUP(AF570,【参考】数式用3!$AD$15:$BA$23,MATCH(N570,【参考】数式用3!$AD$2:$BA$2,0)),"")</f>
        <v/>
      </c>
      <c r="Y570" s="991"/>
      <c r="Z570" s="123"/>
      <c r="AA570" s="114"/>
      <c r="AB570" s="485" t="str">
        <f>IFERROR(AA570*VLOOKUP(AG570,【参考】数式用3!$AD$24:$BA$27,MATCH(N570,【参考】数式用3!$AD$2:$BA$2,0)),"")</f>
        <v/>
      </c>
      <c r="AC570" s="130"/>
      <c r="AD570" s="477" t="str">
        <f t="shared" si="35"/>
        <v/>
      </c>
      <c r="AE570" s="478" t="str">
        <f t="shared" si="36"/>
        <v/>
      </c>
      <c r="AF570" s="478" t="str">
        <f t="shared" si="37"/>
        <v/>
      </c>
      <c r="AG570" s="478" t="str">
        <f t="shared" si="38"/>
        <v/>
      </c>
    </row>
    <row r="571" spans="1:33" ht="24.95" customHeight="1">
      <c r="A571" s="480">
        <v>556</v>
      </c>
      <c r="B571" s="987" t="str">
        <f>IF(基本情報入力シート!C608="","",基本情報入力シート!C608)</f>
        <v/>
      </c>
      <c r="C571" s="988"/>
      <c r="D571" s="988"/>
      <c r="E571" s="988"/>
      <c r="F571" s="988"/>
      <c r="G571" s="988"/>
      <c r="H571" s="988"/>
      <c r="I571" s="989"/>
      <c r="J571" s="481" t="str">
        <f>IF(基本情報入力シート!M608="","",基本情報入力シート!M608)</f>
        <v/>
      </c>
      <c r="K571" s="482" t="str">
        <f>IF(基本情報入力シート!R608="","",基本情報入力シート!R608)</f>
        <v/>
      </c>
      <c r="L571" s="482" t="str">
        <f>IF(基本情報入力シート!W608="","",基本情報入力シート!W608)</f>
        <v/>
      </c>
      <c r="M571" s="483" t="str">
        <f>IF(基本情報入力シート!X608="","",基本情報入力シート!X608)</f>
        <v/>
      </c>
      <c r="N571" s="484" t="str">
        <f>IF(基本情報入力シート!Y608="","",基本情報入力シート!Y608)</f>
        <v/>
      </c>
      <c r="O571" s="118"/>
      <c r="P571" s="119"/>
      <c r="Q571" s="120"/>
      <c r="R571" s="121"/>
      <c r="S571" s="112"/>
      <c r="T571" s="476" t="str">
        <f>IFERROR(S571*VLOOKUP(AE571,【参考】数式用3!$AD$3:$BA$14,MATCH(N571,【参考】数式用3!$AD$2:$BA$2,0)),"")</f>
        <v/>
      </c>
      <c r="U571" s="122"/>
      <c r="V571" s="113"/>
      <c r="W571" s="147"/>
      <c r="X571" s="990" t="str">
        <f>IFERROR(V571*VLOOKUP(AF571,【参考】数式用3!$AD$15:$BA$23,MATCH(N571,【参考】数式用3!$AD$2:$BA$2,0)),"")</f>
        <v/>
      </c>
      <c r="Y571" s="991"/>
      <c r="Z571" s="123"/>
      <c r="AA571" s="114"/>
      <c r="AB571" s="485" t="str">
        <f>IFERROR(AA571*VLOOKUP(AG571,【参考】数式用3!$AD$24:$BA$27,MATCH(N571,【参考】数式用3!$AD$2:$BA$2,0)),"")</f>
        <v/>
      </c>
      <c r="AC571" s="130"/>
      <c r="AD571" s="477" t="str">
        <f t="shared" si="35"/>
        <v/>
      </c>
      <c r="AE571" s="478" t="str">
        <f t="shared" si="36"/>
        <v/>
      </c>
      <c r="AF571" s="478" t="str">
        <f t="shared" si="37"/>
        <v/>
      </c>
      <c r="AG571" s="478" t="str">
        <f t="shared" si="38"/>
        <v/>
      </c>
    </row>
    <row r="572" spans="1:33" ht="24.95" customHeight="1">
      <c r="A572" s="480">
        <v>557</v>
      </c>
      <c r="B572" s="987" t="str">
        <f>IF(基本情報入力シート!C609="","",基本情報入力シート!C609)</f>
        <v/>
      </c>
      <c r="C572" s="988"/>
      <c r="D572" s="988"/>
      <c r="E572" s="988"/>
      <c r="F572" s="988"/>
      <c r="G572" s="988"/>
      <c r="H572" s="988"/>
      <c r="I572" s="989"/>
      <c r="J572" s="481" t="str">
        <f>IF(基本情報入力シート!M609="","",基本情報入力シート!M609)</f>
        <v/>
      </c>
      <c r="K572" s="482" t="str">
        <f>IF(基本情報入力シート!R609="","",基本情報入力シート!R609)</f>
        <v/>
      </c>
      <c r="L572" s="482" t="str">
        <f>IF(基本情報入力シート!W609="","",基本情報入力シート!W609)</f>
        <v/>
      </c>
      <c r="M572" s="483" t="str">
        <f>IF(基本情報入力シート!X609="","",基本情報入力シート!X609)</f>
        <v/>
      </c>
      <c r="N572" s="484" t="str">
        <f>IF(基本情報入力シート!Y609="","",基本情報入力シート!Y609)</f>
        <v/>
      </c>
      <c r="O572" s="118"/>
      <c r="P572" s="119"/>
      <c r="Q572" s="120"/>
      <c r="R572" s="121"/>
      <c r="S572" s="112"/>
      <c r="T572" s="476" t="str">
        <f>IFERROR(S572*VLOOKUP(AE572,【参考】数式用3!$AD$3:$BA$14,MATCH(N572,【参考】数式用3!$AD$2:$BA$2,0)),"")</f>
        <v/>
      </c>
      <c r="U572" s="122"/>
      <c r="V572" s="113"/>
      <c r="W572" s="147"/>
      <c r="X572" s="990" t="str">
        <f>IFERROR(V572*VLOOKUP(AF572,【参考】数式用3!$AD$15:$BA$23,MATCH(N572,【参考】数式用3!$AD$2:$BA$2,0)),"")</f>
        <v/>
      </c>
      <c r="Y572" s="991"/>
      <c r="Z572" s="123"/>
      <c r="AA572" s="114"/>
      <c r="AB572" s="485" t="str">
        <f>IFERROR(AA572*VLOOKUP(AG572,【参考】数式用3!$AD$24:$BA$27,MATCH(N572,【参考】数式用3!$AD$2:$BA$2,0)),"")</f>
        <v/>
      </c>
      <c r="AC572" s="130"/>
      <c r="AD572" s="477" t="str">
        <f t="shared" si="35"/>
        <v/>
      </c>
      <c r="AE572" s="478" t="str">
        <f t="shared" si="36"/>
        <v/>
      </c>
      <c r="AF572" s="478" t="str">
        <f t="shared" si="37"/>
        <v/>
      </c>
      <c r="AG572" s="478" t="str">
        <f t="shared" si="38"/>
        <v/>
      </c>
    </row>
    <row r="573" spans="1:33" ht="24.95" customHeight="1">
      <c r="A573" s="480">
        <v>558</v>
      </c>
      <c r="B573" s="987" t="str">
        <f>IF(基本情報入力シート!C610="","",基本情報入力シート!C610)</f>
        <v/>
      </c>
      <c r="C573" s="988"/>
      <c r="D573" s="988"/>
      <c r="E573" s="988"/>
      <c r="F573" s="988"/>
      <c r="G573" s="988"/>
      <c r="H573" s="988"/>
      <c r="I573" s="989"/>
      <c r="J573" s="481" t="str">
        <f>IF(基本情報入力シート!M610="","",基本情報入力シート!M610)</f>
        <v/>
      </c>
      <c r="K573" s="482" t="str">
        <f>IF(基本情報入力シート!R610="","",基本情報入力シート!R610)</f>
        <v/>
      </c>
      <c r="L573" s="482" t="str">
        <f>IF(基本情報入力シート!W610="","",基本情報入力シート!W610)</f>
        <v/>
      </c>
      <c r="M573" s="483" t="str">
        <f>IF(基本情報入力シート!X610="","",基本情報入力シート!X610)</f>
        <v/>
      </c>
      <c r="N573" s="484" t="str">
        <f>IF(基本情報入力シート!Y610="","",基本情報入力シート!Y610)</f>
        <v/>
      </c>
      <c r="O573" s="118"/>
      <c r="P573" s="119"/>
      <c r="Q573" s="120"/>
      <c r="R573" s="121"/>
      <c r="S573" s="112"/>
      <c r="T573" s="476" t="str">
        <f>IFERROR(S573*VLOOKUP(AE573,【参考】数式用3!$AD$3:$BA$14,MATCH(N573,【参考】数式用3!$AD$2:$BA$2,0)),"")</f>
        <v/>
      </c>
      <c r="U573" s="122"/>
      <c r="V573" s="113"/>
      <c r="W573" s="147"/>
      <c r="X573" s="990" t="str">
        <f>IFERROR(V573*VLOOKUP(AF573,【参考】数式用3!$AD$15:$BA$23,MATCH(N573,【参考】数式用3!$AD$2:$BA$2,0)),"")</f>
        <v/>
      </c>
      <c r="Y573" s="991"/>
      <c r="Z573" s="123"/>
      <c r="AA573" s="114"/>
      <c r="AB573" s="485" t="str">
        <f>IFERROR(AA573*VLOOKUP(AG573,【参考】数式用3!$AD$24:$BA$27,MATCH(N573,【参考】数式用3!$AD$2:$BA$2,0)),"")</f>
        <v/>
      </c>
      <c r="AC573" s="130"/>
      <c r="AD573" s="477" t="str">
        <f t="shared" si="35"/>
        <v/>
      </c>
      <c r="AE573" s="478" t="str">
        <f t="shared" si="36"/>
        <v/>
      </c>
      <c r="AF573" s="478" t="str">
        <f t="shared" si="37"/>
        <v/>
      </c>
      <c r="AG573" s="478" t="str">
        <f t="shared" si="38"/>
        <v/>
      </c>
    </row>
    <row r="574" spans="1:33" ht="24.95" customHeight="1">
      <c r="A574" s="480">
        <v>559</v>
      </c>
      <c r="B574" s="987" t="str">
        <f>IF(基本情報入力シート!C611="","",基本情報入力シート!C611)</f>
        <v/>
      </c>
      <c r="C574" s="988"/>
      <c r="D574" s="988"/>
      <c r="E574" s="988"/>
      <c r="F574" s="988"/>
      <c r="G574" s="988"/>
      <c r="H574" s="988"/>
      <c r="I574" s="989"/>
      <c r="J574" s="481" t="str">
        <f>IF(基本情報入力シート!M611="","",基本情報入力シート!M611)</f>
        <v/>
      </c>
      <c r="K574" s="482" t="str">
        <f>IF(基本情報入力シート!R611="","",基本情報入力シート!R611)</f>
        <v/>
      </c>
      <c r="L574" s="482" t="str">
        <f>IF(基本情報入力シート!W611="","",基本情報入力シート!W611)</f>
        <v/>
      </c>
      <c r="M574" s="483" t="str">
        <f>IF(基本情報入力シート!X611="","",基本情報入力シート!X611)</f>
        <v/>
      </c>
      <c r="N574" s="484" t="str">
        <f>IF(基本情報入力シート!Y611="","",基本情報入力シート!Y611)</f>
        <v/>
      </c>
      <c r="O574" s="118"/>
      <c r="P574" s="119"/>
      <c r="Q574" s="120"/>
      <c r="R574" s="121"/>
      <c r="S574" s="112"/>
      <c r="T574" s="476" t="str">
        <f>IFERROR(S574*VLOOKUP(AE574,【参考】数式用3!$AD$3:$BA$14,MATCH(N574,【参考】数式用3!$AD$2:$BA$2,0)),"")</f>
        <v/>
      </c>
      <c r="U574" s="122"/>
      <c r="V574" s="113"/>
      <c r="W574" s="147"/>
      <c r="X574" s="990" t="str">
        <f>IFERROR(V574*VLOOKUP(AF574,【参考】数式用3!$AD$15:$BA$23,MATCH(N574,【参考】数式用3!$AD$2:$BA$2,0)),"")</f>
        <v/>
      </c>
      <c r="Y574" s="991"/>
      <c r="Z574" s="123"/>
      <c r="AA574" s="114"/>
      <c r="AB574" s="485" t="str">
        <f>IFERROR(AA574*VLOOKUP(AG574,【参考】数式用3!$AD$24:$BA$27,MATCH(N574,【参考】数式用3!$AD$2:$BA$2,0)),"")</f>
        <v/>
      </c>
      <c r="AC574" s="130"/>
      <c r="AD574" s="477" t="str">
        <f t="shared" si="35"/>
        <v/>
      </c>
      <c r="AE574" s="478" t="str">
        <f t="shared" si="36"/>
        <v/>
      </c>
      <c r="AF574" s="478" t="str">
        <f t="shared" si="37"/>
        <v/>
      </c>
      <c r="AG574" s="478" t="str">
        <f t="shared" si="38"/>
        <v/>
      </c>
    </row>
    <row r="575" spans="1:33" ht="24.95" customHeight="1">
      <c r="A575" s="480">
        <v>560</v>
      </c>
      <c r="B575" s="987" t="str">
        <f>IF(基本情報入力シート!C612="","",基本情報入力シート!C612)</f>
        <v/>
      </c>
      <c r="C575" s="988"/>
      <c r="D575" s="988"/>
      <c r="E575" s="988"/>
      <c r="F575" s="988"/>
      <c r="G575" s="988"/>
      <c r="H575" s="988"/>
      <c r="I575" s="989"/>
      <c r="J575" s="481" t="str">
        <f>IF(基本情報入力シート!M612="","",基本情報入力シート!M612)</f>
        <v/>
      </c>
      <c r="K575" s="482" t="str">
        <f>IF(基本情報入力シート!R612="","",基本情報入力シート!R612)</f>
        <v/>
      </c>
      <c r="L575" s="482" t="str">
        <f>IF(基本情報入力シート!W612="","",基本情報入力シート!W612)</f>
        <v/>
      </c>
      <c r="M575" s="483" t="str">
        <f>IF(基本情報入力シート!X612="","",基本情報入力シート!X612)</f>
        <v/>
      </c>
      <c r="N575" s="484" t="str">
        <f>IF(基本情報入力シート!Y612="","",基本情報入力シート!Y612)</f>
        <v/>
      </c>
      <c r="O575" s="118"/>
      <c r="P575" s="119"/>
      <c r="Q575" s="120"/>
      <c r="R575" s="121"/>
      <c r="S575" s="112"/>
      <c r="T575" s="476" t="str">
        <f>IFERROR(S575*VLOOKUP(AE575,【参考】数式用3!$AD$3:$BA$14,MATCH(N575,【参考】数式用3!$AD$2:$BA$2,0)),"")</f>
        <v/>
      </c>
      <c r="U575" s="122"/>
      <c r="V575" s="113"/>
      <c r="W575" s="147"/>
      <c r="X575" s="990" t="str">
        <f>IFERROR(V575*VLOOKUP(AF575,【参考】数式用3!$AD$15:$BA$23,MATCH(N575,【参考】数式用3!$AD$2:$BA$2,0)),"")</f>
        <v/>
      </c>
      <c r="Y575" s="991"/>
      <c r="Z575" s="123"/>
      <c r="AA575" s="114"/>
      <c r="AB575" s="485" t="str">
        <f>IFERROR(AA575*VLOOKUP(AG575,【参考】数式用3!$AD$24:$BA$27,MATCH(N575,【参考】数式用3!$AD$2:$BA$2,0)),"")</f>
        <v/>
      </c>
      <c r="AC575" s="130"/>
      <c r="AD575" s="477" t="str">
        <f t="shared" si="35"/>
        <v/>
      </c>
      <c r="AE575" s="478" t="str">
        <f t="shared" si="36"/>
        <v/>
      </c>
      <c r="AF575" s="478" t="str">
        <f t="shared" si="37"/>
        <v/>
      </c>
      <c r="AG575" s="478" t="str">
        <f t="shared" si="38"/>
        <v/>
      </c>
    </row>
    <row r="576" spans="1:33" ht="24.95" customHeight="1">
      <c r="A576" s="480">
        <v>561</v>
      </c>
      <c r="B576" s="987" t="str">
        <f>IF(基本情報入力シート!C613="","",基本情報入力シート!C613)</f>
        <v/>
      </c>
      <c r="C576" s="988"/>
      <c r="D576" s="988"/>
      <c r="E576" s="988"/>
      <c r="F576" s="988"/>
      <c r="G576" s="988"/>
      <c r="H576" s="988"/>
      <c r="I576" s="989"/>
      <c r="J576" s="481" t="str">
        <f>IF(基本情報入力シート!M613="","",基本情報入力シート!M613)</f>
        <v/>
      </c>
      <c r="K576" s="482" t="str">
        <f>IF(基本情報入力シート!R613="","",基本情報入力シート!R613)</f>
        <v/>
      </c>
      <c r="L576" s="482" t="str">
        <f>IF(基本情報入力シート!W613="","",基本情報入力シート!W613)</f>
        <v/>
      </c>
      <c r="M576" s="483" t="str">
        <f>IF(基本情報入力シート!X613="","",基本情報入力シート!X613)</f>
        <v/>
      </c>
      <c r="N576" s="484" t="str">
        <f>IF(基本情報入力シート!Y613="","",基本情報入力シート!Y613)</f>
        <v/>
      </c>
      <c r="O576" s="118"/>
      <c r="P576" s="119"/>
      <c r="Q576" s="120"/>
      <c r="R576" s="121"/>
      <c r="S576" s="112"/>
      <c r="T576" s="476" t="str">
        <f>IFERROR(S576*VLOOKUP(AE576,【参考】数式用3!$AD$3:$BA$14,MATCH(N576,【参考】数式用3!$AD$2:$BA$2,0)),"")</f>
        <v/>
      </c>
      <c r="U576" s="122"/>
      <c r="V576" s="113"/>
      <c r="W576" s="147"/>
      <c r="X576" s="990" t="str">
        <f>IFERROR(V576*VLOOKUP(AF576,【参考】数式用3!$AD$15:$BA$23,MATCH(N576,【参考】数式用3!$AD$2:$BA$2,0)),"")</f>
        <v/>
      </c>
      <c r="Y576" s="991"/>
      <c r="Z576" s="123"/>
      <c r="AA576" s="114"/>
      <c r="AB576" s="485" t="str">
        <f>IFERROR(AA576*VLOOKUP(AG576,【参考】数式用3!$AD$24:$BA$27,MATCH(N576,【参考】数式用3!$AD$2:$BA$2,0)),"")</f>
        <v/>
      </c>
      <c r="AC576" s="130"/>
      <c r="AD576" s="477" t="str">
        <f t="shared" si="35"/>
        <v/>
      </c>
      <c r="AE576" s="478" t="str">
        <f t="shared" si="36"/>
        <v/>
      </c>
      <c r="AF576" s="478" t="str">
        <f t="shared" si="37"/>
        <v/>
      </c>
      <c r="AG576" s="478" t="str">
        <f t="shared" si="38"/>
        <v/>
      </c>
    </row>
    <row r="577" spans="1:33" ht="24.95" customHeight="1">
      <c r="A577" s="480">
        <v>562</v>
      </c>
      <c r="B577" s="987" t="str">
        <f>IF(基本情報入力シート!C614="","",基本情報入力シート!C614)</f>
        <v/>
      </c>
      <c r="C577" s="988"/>
      <c r="D577" s="988"/>
      <c r="E577" s="988"/>
      <c r="F577" s="988"/>
      <c r="G577" s="988"/>
      <c r="H577" s="988"/>
      <c r="I577" s="989"/>
      <c r="J577" s="481" t="str">
        <f>IF(基本情報入力シート!M614="","",基本情報入力シート!M614)</f>
        <v/>
      </c>
      <c r="K577" s="482" t="str">
        <f>IF(基本情報入力シート!R614="","",基本情報入力シート!R614)</f>
        <v/>
      </c>
      <c r="L577" s="482" t="str">
        <f>IF(基本情報入力シート!W614="","",基本情報入力シート!W614)</f>
        <v/>
      </c>
      <c r="M577" s="483" t="str">
        <f>IF(基本情報入力シート!X614="","",基本情報入力シート!X614)</f>
        <v/>
      </c>
      <c r="N577" s="484" t="str">
        <f>IF(基本情報入力シート!Y614="","",基本情報入力シート!Y614)</f>
        <v/>
      </c>
      <c r="O577" s="118"/>
      <c r="P577" s="119"/>
      <c r="Q577" s="120"/>
      <c r="R577" s="121"/>
      <c r="S577" s="112"/>
      <c r="T577" s="476" t="str">
        <f>IFERROR(S577*VLOOKUP(AE577,【参考】数式用3!$AD$3:$BA$14,MATCH(N577,【参考】数式用3!$AD$2:$BA$2,0)),"")</f>
        <v/>
      </c>
      <c r="U577" s="122"/>
      <c r="V577" s="113"/>
      <c r="W577" s="147"/>
      <c r="X577" s="990" t="str">
        <f>IFERROR(V577*VLOOKUP(AF577,【参考】数式用3!$AD$15:$BA$23,MATCH(N577,【参考】数式用3!$AD$2:$BA$2,0)),"")</f>
        <v/>
      </c>
      <c r="Y577" s="991"/>
      <c r="Z577" s="123"/>
      <c r="AA577" s="114"/>
      <c r="AB577" s="485" t="str">
        <f>IFERROR(AA577*VLOOKUP(AG577,【参考】数式用3!$AD$24:$BA$27,MATCH(N577,【参考】数式用3!$AD$2:$BA$2,0)),"")</f>
        <v/>
      </c>
      <c r="AC577" s="130"/>
      <c r="AD577" s="477" t="str">
        <f t="shared" si="35"/>
        <v/>
      </c>
      <c r="AE577" s="478" t="str">
        <f t="shared" si="36"/>
        <v/>
      </c>
      <c r="AF577" s="478" t="str">
        <f t="shared" si="37"/>
        <v/>
      </c>
      <c r="AG577" s="478" t="str">
        <f t="shared" si="38"/>
        <v/>
      </c>
    </row>
    <row r="578" spans="1:33" ht="24.95" customHeight="1">
      <c r="A578" s="480">
        <v>563</v>
      </c>
      <c r="B578" s="987" t="str">
        <f>IF(基本情報入力シート!C615="","",基本情報入力シート!C615)</f>
        <v/>
      </c>
      <c r="C578" s="988"/>
      <c r="D578" s="988"/>
      <c r="E578" s="988"/>
      <c r="F578" s="988"/>
      <c r="G578" s="988"/>
      <c r="H578" s="988"/>
      <c r="I578" s="989"/>
      <c r="J578" s="481" t="str">
        <f>IF(基本情報入力シート!M615="","",基本情報入力シート!M615)</f>
        <v/>
      </c>
      <c r="K578" s="482" t="str">
        <f>IF(基本情報入力シート!R615="","",基本情報入力シート!R615)</f>
        <v/>
      </c>
      <c r="L578" s="482" t="str">
        <f>IF(基本情報入力シート!W615="","",基本情報入力シート!W615)</f>
        <v/>
      </c>
      <c r="M578" s="483" t="str">
        <f>IF(基本情報入力シート!X615="","",基本情報入力シート!X615)</f>
        <v/>
      </c>
      <c r="N578" s="484" t="str">
        <f>IF(基本情報入力シート!Y615="","",基本情報入力シート!Y615)</f>
        <v/>
      </c>
      <c r="O578" s="118"/>
      <c r="P578" s="119"/>
      <c r="Q578" s="120"/>
      <c r="R578" s="121"/>
      <c r="S578" s="112"/>
      <c r="T578" s="476" t="str">
        <f>IFERROR(S578*VLOOKUP(AE578,【参考】数式用3!$AD$3:$BA$14,MATCH(N578,【参考】数式用3!$AD$2:$BA$2,0)),"")</f>
        <v/>
      </c>
      <c r="U578" s="122"/>
      <c r="V578" s="113"/>
      <c r="W578" s="147"/>
      <c r="X578" s="990" t="str">
        <f>IFERROR(V578*VLOOKUP(AF578,【参考】数式用3!$AD$15:$BA$23,MATCH(N578,【参考】数式用3!$AD$2:$BA$2,0)),"")</f>
        <v/>
      </c>
      <c r="Y578" s="991"/>
      <c r="Z578" s="123"/>
      <c r="AA578" s="114"/>
      <c r="AB578" s="485" t="str">
        <f>IFERROR(AA578*VLOOKUP(AG578,【参考】数式用3!$AD$24:$BA$27,MATCH(N578,【参考】数式用3!$AD$2:$BA$2,0)),"")</f>
        <v/>
      </c>
      <c r="AC578" s="130"/>
      <c r="AD578" s="477" t="str">
        <f t="shared" si="35"/>
        <v/>
      </c>
      <c r="AE578" s="478" t="str">
        <f t="shared" si="36"/>
        <v/>
      </c>
      <c r="AF578" s="478" t="str">
        <f t="shared" si="37"/>
        <v/>
      </c>
      <c r="AG578" s="478" t="str">
        <f t="shared" si="38"/>
        <v/>
      </c>
    </row>
    <row r="579" spans="1:33" ht="24.95" customHeight="1">
      <c r="A579" s="480">
        <v>564</v>
      </c>
      <c r="B579" s="987" t="str">
        <f>IF(基本情報入力シート!C616="","",基本情報入力シート!C616)</f>
        <v/>
      </c>
      <c r="C579" s="988"/>
      <c r="D579" s="988"/>
      <c r="E579" s="988"/>
      <c r="F579" s="988"/>
      <c r="G579" s="988"/>
      <c r="H579" s="988"/>
      <c r="I579" s="989"/>
      <c r="J579" s="481" t="str">
        <f>IF(基本情報入力シート!M616="","",基本情報入力シート!M616)</f>
        <v/>
      </c>
      <c r="K579" s="482" t="str">
        <f>IF(基本情報入力シート!R616="","",基本情報入力シート!R616)</f>
        <v/>
      </c>
      <c r="L579" s="482" t="str">
        <f>IF(基本情報入力シート!W616="","",基本情報入力シート!W616)</f>
        <v/>
      </c>
      <c r="M579" s="483" t="str">
        <f>IF(基本情報入力シート!X616="","",基本情報入力シート!X616)</f>
        <v/>
      </c>
      <c r="N579" s="484" t="str">
        <f>IF(基本情報入力シート!Y616="","",基本情報入力シート!Y616)</f>
        <v/>
      </c>
      <c r="O579" s="118"/>
      <c r="P579" s="119"/>
      <c r="Q579" s="120"/>
      <c r="R579" s="121"/>
      <c r="S579" s="112"/>
      <c r="T579" s="476" t="str">
        <f>IFERROR(S579*VLOOKUP(AE579,【参考】数式用3!$AD$3:$BA$14,MATCH(N579,【参考】数式用3!$AD$2:$BA$2,0)),"")</f>
        <v/>
      </c>
      <c r="U579" s="122"/>
      <c r="V579" s="113"/>
      <c r="W579" s="147"/>
      <c r="X579" s="990" t="str">
        <f>IFERROR(V579*VLOOKUP(AF579,【参考】数式用3!$AD$15:$BA$23,MATCH(N579,【参考】数式用3!$AD$2:$BA$2,0)),"")</f>
        <v/>
      </c>
      <c r="Y579" s="991"/>
      <c r="Z579" s="123"/>
      <c r="AA579" s="114"/>
      <c r="AB579" s="485" t="str">
        <f>IFERROR(AA579*VLOOKUP(AG579,【参考】数式用3!$AD$24:$BA$27,MATCH(N579,【参考】数式用3!$AD$2:$BA$2,0)),"")</f>
        <v/>
      </c>
      <c r="AC579" s="130"/>
      <c r="AD579" s="477" t="str">
        <f t="shared" si="35"/>
        <v/>
      </c>
      <c r="AE579" s="478" t="str">
        <f t="shared" si="36"/>
        <v/>
      </c>
      <c r="AF579" s="478" t="str">
        <f t="shared" si="37"/>
        <v/>
      </c>
      <c r="AG579" s="478" t="str">
        <f t="shared" si="38"/>
        <v/>
      </c>
    </row>
    <row r="580" spans="1:33" ht="24.95" customHeight="1">
      <c r="A580" s="480">
        <v>565</v>
      </c>
      <c r="B580" s="987" t="str">
        <f>IF(基本情報入力シート!C617="","",基本情報入力シート!C617)</f>
        <v/>
      </c>
      <c r="C580" s="988"/>
      <c r="D580" s="988"/>
      <c r="E580" s="988"/>
      <c r="F580" s="988"/>
      <c r="G580" s="988"/>
      <c r="H580" s="988"/>
      <c r="I580" s="989"/>
      <c r="J580" s="481" t="str">
        <f>IF(基本情報入力シート!M617="","",基本情報入力シート!M617)</f>
        <v/>
      </c>
      <c r="K580" s="482" t="str">
        <f>IF(基本情報入力シート!R617="","",基本情報入力シート!R617)</f>
        <v/>
      </c>
      <c r="L580" s="482" t="str">
        <f>IF(基本情報入力シート!W617="","",基本情報入力シート!W617)</f>
        <v/>
      </c>
      <c r="M580" s="483" t="str">
        <f>IF(基本情報入力シート!X617="","",基本情報入力シート!X617)</f>
        <v/>
      </c>
      <c r="N580" s="484" t="str">
        <f>IF(基本情報入力シート!Y617="","",基本情報入力シート!Y617)</f>
        <v/>
      </c>
      <c r="O580" s="118"/>
      <c r="P580" s="119"/>
      <c r="Q580" s="120"/>
      <c r="R580" s="121"/>
      <c r="S580" s="112"/>
      <c r="T580" s="476" t="str">
        <f>IFERROR(S580*VLOOKUP(AE580,【参考】数式用3!$AD$3:$BA$14,MATCH(N580,【参考】数式用3!$AD$2:$BA$2,0)),"")</f>
        <v/>
      </c>
      <c r="U580" s="122"/>
      <c r="V580" s="113"/>
      <c r="W580" s="147"/>
      <c r="X580" s="990" t="str">
        <f>IFERROR(V580*VLOOKUP(AF580,【参考】数式用3!$AD$15:$BA$23,MATCH(N580,【参考】数式用3!$AD$2:$BA$2,0)),"")</f>
        <v/>
      </c>
      <c r="Y580" s="991"/>
      <c r="Z580" s="123"/>
      <c r="AA580" s="114"/>
      <c r="AB580" s="485" t="str">
        <f>IFERROR(AA580*VLOOKUP(AG580,【参考】数式用3!$AD$24:$BA$27,MATCH(N580,【参考】数式用3!$AD$2:$BA$2,0)),"")</f>
        <v/>
      </c>
      <c r="AC580" s="130"/>
      <c r="AD580" s="477" t="str">
        <f t="shared" si="35"/>
        <v/>
      </c>
      <c r="AE580" s="478" t="str">
        <f t="shared" si="36"/>
        <v/>
      </c>
      <c r="AF580" s="478" t="str">
        <f t="shared" si="37"/>
        <v/>
      </c>
      <c r="AG580" s="478" t="str">
        <f t="shared" si="38"/>
        <v/>
      </c>
    </row>
    <row r="581" spans="1:33" ht="24.95" customHeight="1">
      <c r="A581" s="480">
        <v>566</v>
      </c>
      <c r="B581" s="987" t="str">
        <f>IF(基本情報入力シート!C618="","",基本情報入力シート!C618)</f>
        <v/>
      </c>
      <c r="C581" s="988"/>
      <c r="D581" s="988"/>
      <c r="E581" s="988"/>
      <c r="F581" s="988"/>
      <c r="G581" s="988"/>
      <c r="H581" s="988"/>
      <c r="I581" s="989"/>
      <c r="J581" s="481" t="str">
        <f>IF(基本情報入力シート!M618="","",基本情報入力シート!M618)</f>
        <v/>
      </c>
      <c r="K581" s="482" t="str">
        <f>IF(基本情報入力シート!R618="","",基本情報入力シート!R618)</f>
        <v/>
      </c>
      <c r="L581" s="482" t="str">
        <f>IF(基本情報入力シート!W618="","",基本情報入力シート!W618)</f>
        <v/>
      </c>
      <c r="M581" s="483" t="str">
        <f>IF(基本情報入力シート!X618="","",基本情報入力シート!X618)</f>
        <v/>
      </c>
      <c r="N581" s="484" t="str">
        <f>IF(基本情報入力シート!Y618="","",基本情報入力シート!Y618)</f>
        <v/>
      </c>
      <c r="O581" s="118"/>
      <c r="P581" s="119"/>
      <c r="Q581" s="120"/>
      <c r="R581" s="121"/>
      <c r="S581" s="112"/>
      <c r="T581" s="476" t="str">
        <f>IFERROR(S581*VLOOKUP(AE581,【参考】数式用3!$AD$3:$BA$14,MATCH(N581,【参考】数式用3!$AD$2:$BA$2,0)),"")</f>
        <v/>
      </c>
      <c r="U581" s="122"/>
      <c r="V581" s="113"/>
      <c r="W581" s="147"/>
      <c r="X581" s="990" t="str">
        <f>IFERROR(V581*VLOOKUP(AF581,【参考】数式用3!$AD$15:$BA$23,MATCH(N581,【参考】数式用3!$AD$2:$BA$2,0)),"")</f>
        <v/>
      </c>
      <c r="Y581" s="991"/>
      <c r="Z581" s="123"/>
      <c r="AA581" s="114"/>
      <c r="AB581" s="485" t="str">
        <f>IFERROR(AA581*VLOOKUP(AG581,【参考】数式用3!$AD$24:$BA$27,MATCH(N581,【参考】数式用3!$AD$2:$BA$2,0)),"")</f>
        <v/>
      </c>
      <c r="AC581" s="130"/>
      <c r="AD581" s="477" t="str">
        <f t="shared" si="35"/>
        <v/>
      </c>
      <c r="AE581" s="478" t="str">
        <f t="shared" si="36"/>
        <v/>
      </c>
      <c r="AF581" s="478" t="str">
        <f t="shared" si="37"/>
        <v/>
      </c>
      <c r="AG581" s="478" t="str">
        <f t="shared" si="38"/>
        <v/>
      </c>
    </row>
    <row r="582" spans="1:33" ht="24.95" customHeight="1">
      <c r="A582" s="480">
        <v>567</v>
      </c>
      <c r="B582" s="987" t="str">
        <f>IF(基本情報入力シート!C619="","",基本情報入力シート!C619)</f>
        <v/>
      </c>
      <c r="C582" s="988"/>
      <c r="D582" s="988"/>
      <c r="E582" s="988"/>
      <c r="F582" s="988"/>
      <c r="G582" s="988"/>
      <c r="H582" s="988"/>
      <c r="I582" s="989"/>
      <c r="J582" s="481" t="str">
        <f>IF(基本情報入力シート!M619="","",基本情報入力シート!M619)</f>
        <v/>
      </c>
      <c r="K582" s="482" t="str">
        <f>IF(基本情報入力シート!R619="","",基本情報入力シート!R619)</f>
        <v/>
      </c>
      <c r="L582" s="482" t="str">
        <f>IF(基本情報入力シート!W619="","",基本情報入力シート!W619)</f>
        <v/>
      </c>
      <c r="M582" s="483" t="str">
        <f>IF(基本情報入力シート!X619="","",基本情報入力シート!X619)</f>
        <v/>
      </c>
      <c r="N582" s="484" t="str">
        <f>IF(基本情報入力シート!Y619="","",基本情報入力シート!Y619)</f>
        <v/>
      </c>
      <c r="O582" s="118"/>
      <c r="P582" s="119"/>
      <c r="Q582" s="120"/>
      <c r="R582" s="121"/>
      <c r="S582" s="112"/>
      <c r="T582" s="476" t="str">
        <f>IFERROR(S582*VLOOKUP(AE582,【参考】数式用3!$AD$3:$BA$14,MATCH(N582,【参考】数式用3!$AD$2:$BA$2,0)),"")</f>
        <v/>
      </c>
      <c r="U582" s="122"/>
      <c r="V582" s="113"/>
      <c r="W582" s="147"/>
      <c r="X582" s="990" t="str">
        <f>IFERROR(V582*VLOOKUP(AF582,【参考】数式用3!$AD$15:$BA$23,MATCH(N582,【参考】数式用3!$AD$2:$BA$2,0)),"")</f>
        <v/>
      </c>
      <c r="Y582" s="991"/>
      <c r="Z582" s="123"/>
      <c r="AA582" s="114"/>
      <c r="AB582" s="485" t="str">
        <f>IFERROR(AA582*VLOOKUP(AG582,【参考】数式用3!$AD$24:$BA$27,MATCH(N582,【参考】数式用3!$AD$2:$BA$2,0)),"")</f>
        <v/>
      </c>
      <c r="AC582" s="130"/>
      <c r="AD582" s="477" t="str">
        <f t="shared" si="35"/>
        <v/>
      </c>
      <c r="AE582" s="478" t="str">
        <f t="shared" si="36"/>
        <v/>
      </c>
      <c r="AF582" s="478" t="str">
        <f t="shared" si="37"/>
        <v/>
      </c>
      <c r="AG582" s="478" t="str">
        <f t="shared" si="38"/>
        <v/>
      </c>
    </row>
    <row r="583" spans="1:33" ht="24.95" customHeight="1">
      <c r="A583" s="480">
        <v>568</v>
      </c>
      <c r="B583" s="987" t="str">
        <f>IF(基本情報入力シート!C620="","",基本情報入力シート!C620)</f>
        <v/>
      </c>
      <c r="C583" s="988"/>
      <c r="D583" s="988"/>
      <c r="E583" s="988"/>
      <c r="F583" s="988"/>
      <c r="G583" s="988"/>
      <c r="H583" s="988"/>
      <c r="I583" s="989"/>
      <c r="J583" s="481" t="str">
        <f>IF(基本情報入力シート!M620="","",基本情報入力シート!M620)</f>
        <v/>
      </c>
      <c r="K583" s="482" t="str">
        <f>IF(基本情報入力シート!R620="","",基本情報入力シート!R620)</f>
        <v/>
      </c>
      <c r="L583" s="482" t="str">
        <f>IF(基本情報入力シート!W620="","",基本情報入力シート!W620)</f>
        <v/>
      </c>
      <c r="M583" s="483" t="str">
        <f>IF(基本情報入力シート!X620="","",基本情報入力シート!X620)</f>
        <v/>
      </c>
      <c r="N583" s="484" t="str">
        <f>IF(基本情報入力シート!Y620="","",基本情報入力シート!Y620)</f>
        <v/>
      </c>
      <c r="O583" s="118"/>
      <c r="P583" s="119"/>
      <c r="Q583" s="120"/>
      <c r="R583" s="121"/>
      <c r="S583" s="112"/>
      <c r="T583" s="476" t="str">
        <f>IFERROR(S583*VLOOKUP(AE583,【参考】数式用3!$AD$3:$BA$14,MATCH(N583,【参考】数式用3!$AD$2:$BA$2,0)),"")</f>
        <v/>
      </c>
      <c r="U583" s="122"/>
      <c r="V583" s="113"/>
      <c r="W583" s="147"/>
      <c r="X583" s="990" t="str">
        <f>IFERROR(V583*VLOOKUP(AF583,【参考】数式用3!$AD$15:$BA$23,MATCH(N583,【参考】数式用3!$AD$2:$BA$2,0)),"")</f>
        <v/>
      </c>
      <c r="Y583" s="991"/>
      <c r="Z583" s="123"/>
      <c r="AA583" s="114"/>
      <c r="AB583" s="485" t="str">
        <f>IFERROR(AA583*VLOOKUP(AG583,【参考】数式用3!$AD$24:$BA$27,MATCH(N583,【参考】数式用3!$AD$2:$BA$2,0)),"")</f>
        <v/>
      </c>
      <c r="AC583" s="130"/>
      <c r="AD583" s="477" t="str">
        <f t="shared" si="35"/>
        <v/>
      </c>
      <c r="AE583" s="478" t="str">
        <f t="shared" si="36"/>
        <v/>
      </c>
      <c r="AF583" s="478" t="str">
        <f t="shared" si="37"/>
        <v/>
      </c>
      <c r="AG583" s="478" t="str">
        <f t="shared" si="38"/>
        <v/>
      </c>
    </row>
    <row r="584" spans="1:33" ht="24.95" customHeight="1">
      <c r="A584" s="480">
        <v>569</v>
      </c>
      <c r="B584" s="987" t="str">
        <f>IF(基本情報入力シート!C621="","",基本情報入力シート!C621)</f>
        <v/>
      </c>
      <c r="C584" s="988"/>
      <c r="D584" s="988"/>
      <c r="E584" s="988"/>
      <c r="F584" s="988"/>
      <c r="G584" s="988"/>
      <c r="H584" s="988"/>
      <c r="I584" s="989"/>
      <c r="J584" s="481" t="str">
        <f>IF(基本情報入力シート!M621="","",基本情報入力シート!M621)</f>
        <v/>
      </c>
      <c r="K584" s="482" t="str">
        <f>IF(基本情報入力シート!R621="","",基本情報入力シート!R621)</f>
        <v/>
      </c>
      <c r="L584" s="482" t="str">
        <f>IF(基本情報入力シート!W621="","",基本情報入力シート!W621)</f>
        <v/>
      </c>
      <c r="M584" s="483" t="str">
        <f>IF(基本情報入力シート!X621="","",基本情報入力シート!X621)</f>
        <v/>
      </c>
      <c r="N584" s="484" t="str">
        <f>IF(基本情報入力シート!Y621="","",基本情報入力シート!Y621)</f>
        <v/>
      </c>
      <c r="O584" s="118"/>
      <c r="P584" s="119"/>
      <c r="Q584" s="120"/>
      <c r="R584" s="121"/>
      <c r="S584" s="112"/>
      <c r="T584" s="476" t="str">
        <f>IFERROR(S584*VLOOKUP(AE584,【参考】数式用3!$AD$3:$BA$14,MATCH(N584,【参考】数式用3!$AD$2:$BA$2,0)),"")</f>
        <v/>
      </c>
      <c r="U584" s="122"/>
      <c r="V584" s="113"/>
      <c r="W584" s="147"/>
      <c r="X584" s="990" t="str">
        <f>IFERROR(V584*VLOOKUP(AF584,【参考】数式用3!$AD$15:$BA$23,MATCH(N584,【参考】数式用3!$AD$2:$BA$2,0)),"")</f>
        <v/>
      </c>
      <c r="Y584" s="991"/>
      <c r="Z584" s="123"/>
      <c r="AA584" s="114"/>
      <c r="AB584" s="485" t="str">
        <f>IFERROR(AA584*VLOOKUP(AG584,【参考】数式用3!$AD$24:$BA$27,MATCH(N584,【参考】数式用3!$AD$2:$BA$2,0)),"")</f>
        <v/>
      </c>
      <c r="AC584" s="130"/>
      <c r="AD584" s="477" t="str">
        <f t="shared" si="35"/>
        <v/>
      </c>
      <c r="AE584" s="478" t="str">
        <f t="shared" si="36"/>
        <v/>
      </c>
      <c r="AF584" s="478" t="str">
        <f t="shared" si="37"/>
        <v/>
      </c>
      <c r="AG584" s="478" t="str">
        <f t="shared" si="38"/>
        <v/>
      </c>
    </row>
    <row r="585" spans="1:33" ht="24.95" customHeight="1">
      <c r="A585" s="480">
        <v>570</v>
      </c>
      <c r="B585" s="987" t="str">
        <f>IF(基本情報入力シート!C622="","",基本情報入力シート!C622)</f>
        <v/>
      </c>
      <c r="C585" s="988"/>
      <c r="D585" s="988"/>
      <c r="E585" s="988"/>
      <c r="F585" s="988"/>
      <c r="G585" s="988"/>
      <c r="H585" s="988"/>
      <c r="I585" s="989"/>
      <c r="J585" s="481" t="str">
        <f>IF(基本情報入力シート!M622="","",基本情報入力シート!M622)</f>
        <v/>
      </c>
      <c r="K585" s="482" t="str">
        <f>IF(基本情報入力シート!R622="","",基本情報入力シート!R622)</f>
        <v/>
      </c>
      <c r="L585" s="482" t="str">
        <f>IF(基本情報入力シート!W622="","",基本情報入力シート!W622)</f>
        <v/>
      </c>
      <c r="M585" s="483" t="str">
        <f>IF(基本情報入力シート!X622="","",基本情報入力シート!X622)</f>
        <v/>
      </c>
      <c r="N585" s="484" t="str">
        <f>IF(基本情報入力シート!Y622="","",基本情報入力シート!Y622)</f>
        <v/>
      </c>
      <c r="O585" s="118"/>
      <c r="P585" s="119"/>
      <c r="Q585" s="120"/>
      <c r="R585" s="121"/>
      <c r="S585" s="112"/>
      <c r="T585" s="476" t="str">
        <f>IFERROR(S585*VLOOKUP(AE585,【参考】数式用3!$AD$3:$BA$14,MATCH(N585,【参考】数式用3!$AD$2:$BA$2,0)),"")</f>
        <v/>
      </c>
      <c r="U585" s="122"/>
      <c r="V585" s="113"/>
      <c r="W585" s="147"/>
      <c r="X585" s="990" t="str">
        <f>IFERROR(V585*VLOOKUP(AF585,【参考】数式用3!$AD$15:$BA$23,MATCH(N585,【参考】数式用3!$AD$2:$BA$2,0)),"")</f>
        <v/>
      </c>
      <c r="Y585" s="991"/>
      <c r="Z585" s="123"/>
      <c r="AA585" s="114"/>
      <c r="AB585" s="485" t="str">
        <f>IFERROR(AA585*VLOOKUP(AG585,【参考】数式用3!$AD$24:$BA$27,MATCH(N585,【参考】数式用3!$AD$2:$BA$2,0)),"")</f>
        <v/>
      </c>
      <c r="AC585" s="130"/>
      <c r="AD585" s="477" t="str">
        <f t="shared" si="35"/>
        <v/>
      </c>
      <c r="AE585" s="478" t="str">
        <f t="shared" si="36"/>
        <v/>
      </c>
      <c r="AF585" s="478" t="str">
        <f t="shared" si="37"/>
        <v/>
      </c>
      <c r="AG585" s="478" t="str">
        <f t="shared" si="38"/>
        <v/>
      </c>
    </row>
    <row r="586" spans="1:33" ht="24.95" customHeight="1">
      <c r="A586" s="480">
        <v>571</v>
      </c>
      <c r="B586" s="987" t="str">
        <f>IF(基本情報入力シート!C623="","",基本情報入力シート!C623)</f>
        <v/>
      </c>
      <c r="C586" s="988"/>
      <c r="D586" s="988"/>
      <c r="E586" s="988"/>
      <c r="F586" s="988"/>
      <c r="G586" s="988"/>
      <c r="H586" s="988"/>
      <c r="I586" s="989"/>
      <c r="J586" s="481" t="str">
        <f>IF(基本情報入力シート!M623="","",基本情報入力シート!M623)</f>
        <v/>
      </c>
      <c r="K586" s="482" t="str">
        <f>IF(基本情報入力シート!R623="","",基本情報入力シート!R623)</f>
        <v/>
      </c>
      <c r="L586" s="482" t="str">
        <f>IF(基本情報入力シート!W623="","",基本情報入力シート!W623)</f>
        <v/>
      </c>
      <c r="M586" s="483" t="str">
        <f>IF(基本情報入力シート!X623="","",基本情報入力シート!X623)</f>
        <v/>
      </c>
      <c r="N586" s="484" t="str">
        <f>IF(基本情報入力シート!Y623="","",基本情報入力シート!Y623)</f>
        <v/>
      </c>
      <c r="O586" s="118"/>
      <c r="P586" s="119"/>
      <c r="Q586" s="120"/>
      <c r="R586" s="121"/>
      <c r="S586" s="112"/>
      <c r="T586" s="476" t="str">
        <f>IFERROR(S586*VLOOKUP(AE586,【参考】数式用3!$AD$3:$BA$14,MATCH(N586,【参考】数式用3!$AD$2:$BA$2,0)),"")</f>
        <v/>
      </c>
      <c r="U586" s="122"/>
      <c r="V586" s="113"/>
      <c r="W586" s="147"/>
      <c r="X586" s="990" t="str">
        <f>IFERROR(V586*VLOOKUP(AF586,【参考】数式用3!$AD$15:$BA$23,MATCH(N586,【参考】数式用3!$AD$2:$BA$2,0)),"")</f>
        <v/>
      </c>
      <c r="Y586" s="991"/>
      <c r="Z586" s="123"/>
      <c r="AA586" s="114"/>
      <c r="AB586" s="485" t="str">
        <f>IFERROR(AA586*VLOOKUP(AG586,【参考】数式用3!$AD$24:$BA$27,MATCH(N586,【参考】数式用3!$AD$2:$BA$2,0)),"")</f>
        <v/>
      </c>
      <c r="AC586" s="130"/>
      <c r="AD586" s="477" t="str">
        <f t="shared" si="35"/>
        <v/>
      </c>
      <c r="AE586" s="478" t="str">
        <f t="shared" si="36"/>
        <v/>
      </c>
      <c r="AF586" s="478" t="str">
        <f t="shared" si="37"/>
        <v/>
      </c>
      <c r="AG586" s="478" t="str">
        <f t="shared" si="38"/>
        <v/>
      </c>
    </row>
    <row r="587" spans="1:33" ht="24.95" customHeight="1">
      <c r="A587" s="480">
        <v>572</v>
      </c>
      <c r="B587" s="987" t="str">
        <f>IF(基本情報入力シート!C624="","",基本情報入力シート!C624)</f>
        <v/>
      </c>
      <c r="C587" s="988"/>
      <c r="D587" s="988"/>
      <c r="E587" s="988"/>
      <c r="F587" s="988"/>
      <c r="G587" s="988"/>
      <c r="H587" s="988"/>
      <c r="I587" s="989"/>
      <c r="J587" s="481" t="str">
        <f>IF(基本情報入力シート!M624="","",基本情報入力シート!M624)</f>
        <v/>
      </c>
      <c r="K587" s="482" t="str">
        <f>IF(基本情報入力シート!R624="","",基本情報入力シート!R624)</f>
        <v/>
      </c>
      <c r="L587" s="482" t="str">
        <f>IF(基本情報入力シート!W624="","",基本情報入力シート!W624)</f>
        <v/>
      </c>
      <c r="M587" s="483" t="str">
        <f>IF(基本情報入力シート!X624="","",基本情報入力シート!X624)</f>
        <v/>
      </c>
      <c r="N587" s="484" t="str">
        <f>IF(基本情報入力シート!Y624="","",基本情報入力シート!Y624)</f>
        <v/>
      </c>
      <c r="O587" s="118"/>
      <c r="P587" s="119"/>
      <c r="Q587" s="120"/>
      <c r="R587" s="121"/>
      <c r="S587" s="112"/>
      <c r="T587" s="476" t="str">
        <f>IFERROR(S587*VLOOKUP(AE587,【参考】数式用3!$AD$3:$BA$14,MATCH(N587,【参考】数式用3!$AD$2:$BA$2,0)),"")</f>
        <v/>
      </c>
      <c r="U587" s="122"/>
      <c r="V587" s="113"/>
      <c r="W587" s="147"/>
      <c r="X587" s="990" t="str">
        <f>IFERROR(V587*VLOOKUP(AF587,【参考】数式用3!$AD$15:$BA$23,MATCH(N587,【参考】数式用3!$AD$2:$BA$2,0)),"")</f>
        <v/>
      </c>
      <c r="Y587" s="991"/>
      <c r="Z587" s="123"/>
      <c r="AA587" s="114"/>
      <c r="AB587" s="485" t="str">
        <f>IFERROR(AA587*VLOOKUP(AG587,【参考】数式用3!$AD$24:$BA$27,MATCH(N587,【参考】数式用3!$AD$2:$BA$2,0)),"")</f>
        <v/>
      </c>
      <c r="AC587" s="130"/>
      <c r="AD587" s="477" t="str">
        <f t="shared" si="35"/>
        <v/>
      </c>
      <c r="AE587" s="478" t="str">
        <f t="shared" si="36"/>
        <v/>
      </c>
      <c r="AF587" s="478" t="str">
        <f t="shared" si="37"/>
        <v/>
      </c>
      <c r="AG587" s="478" t="str">
        <f t="shared" si="38"/>
        <v/>
      </c>
    </row>
    <row r="588" spans="1:33" ht="24.95" customHeight="1">
      <c r="A588" s="480">
        <v>573</v>
      </c>
      <c r="B588" s="987" t="str">
        <f>IF(基本情報入力シート!C625="","",基本情報入力シート!C625)</f>
        <v/>
      </c>
      <c r="C588" s="988"/>
      <c r="D588" s="988"/>
      <c r="E588" s="988"/>
      <c r="F588" s="988"/>
      <c r="G588" s="988"/>
      <c r="H588" s="988"/>
      <c r="I588" s="989"/>
      <c r="J588" s="481" t="str">
        <f>IF(基本情報入力シート!M625="","",基本情報入力シート!M625)</f>
        <v/>
      </c>
      <c r="K588" s="482" t="str">
        <f>IF(基本情報入力シート!R625="","",基本情報入力シート!R625)</f>
        <v/>
      </c>
      <c r="L588" s="482" t="str">
        <f>IF(基本情報入力シート!W625="","",基本情報入力シート!W625)</f>
        <v/>
      </c>
      <c r="M588" s="483" t="str">
        <f>IF(基本情報入力シート!X625="","",基本情報入力シート!X625)</f>
        <v/>
      </c>
      <c r="N588" s="484" t="str">
        <f>IF(基本情報入力シート!Y625="","",基本情報入力シート!Y625)</f>
        <v/>
      </c>
      <c r="O588" s="118"/>
      <c r="P588" s="119"/>
      <c r="Q588" s="120"/>
      <c r="R588" s="121"/>
      <c r="S588" s="112"/>
      <c r="T588" s="476" t="str">
        <f>IFERROR(S588*VLOOKUP(AE588,【参考】数式用3!$AD$3:$BA$14,MATCH(N588,【参考】数式用3!$AD$2:$BA$2,0)),"")</f>
        <v/>
      </c>
      <c r="U588" s="122"/>
      <c r="V588" s="113"/>
      <c r="W588" s="147"/>
      <c r="X588" s="990" t="str">
        <f>IFERROR(V588*VLOOKUP(AF588,【参考】数式用3!$AD$15:$BA$23,MATCH(N588,【参考】数式用3!$AD$2:$BA$2,0)),"")</f>
        <v/>
      </c>
      <c r="Y588" s="991"/>
      <c r="Z588" s="123"/>
      <c r="AA588" s="114"/>
      <c r="AB588" s="485" t="str">
        <f>IFERROR(AA588*VLOOKUP(AG588,【参考】数式用3!$AD$24:$BA$27,MATCH(N588,【参考】数式用3!$AD$2:$BA$2,0)),"")</f>
        <v/>
      </c>
      <c r="AC588" s="130"/>
      <c r="AD588" s="477" t="str">
        <f t="shared" si="35"/>
        <v/>
      </c>
      <c r="AE588" s="478" t="str">
        <f t="shared" si="36"/>
        <v/>
      </c>
      <c r="AF588" s="478" t="str">
        <f t="shared" si="37"/>
        <v/>
      </c>
      <c r="AG588" s="478" t="str">
        <f t="shared" si="38"/>
        <v/>
      </c>
    </row>
    <row r="589" spans="1:33" ht="24.95" customHeight="1">
      <c r="A589" s="480">
        <v>574</v>
      </c>
      <c r="B589" s="987" t="str">
        <f>IF(基本情報入力シート!C626="","",基本情報入力シート!C626)</f>
        <v/>
      </c>
      <c r="C589" s="988"/>
      <c r="D589" s="988"/>
      <c r="E589" s="988"/>
      <c r="F589" s="988"/>
      <c r="G589" s="988"/>
      <c r="H589" s="988"/>
      <c r="I589" s="989"/>
      <c r="J589" s="481" t="str">
        <f>IF(基本情報入力シート!M626="","",基本情報入力シート!M626)</f>
        <v/>
      </c>
      <c r="K589" s="482" t="str">
        <f>IF(基本情報入力シート!R626="","",基本情報入力シート!R626)</f>
        <v/>
      </c>
      <c r="L589" s="482" t="str">
        <f>IF(基本情報入力シート!W626="","",基本情報入力シート!W626)</f>
        <v/>
      </c>
      <c r="M589" s="483" t="str">
        <f>IF(基本情報入力シート!X626="","",基本情報入力シート!X626)</f>
        <v/>
      </c>
      <c r="N589" s="484" t="str">
        <f>IF(基本情報入力シート!Y626="","",基本情報入力シート!Y626)</f>
        <v/>
      </c>
      <c r="O589" s="118"/>
      <c r="P589" s="119"/>
      <c r="Q589" s="120"/>
      <c r="R589" s="121"/>
      <c r="S589" s="112"/>
      <c r="T589" s="476" t="str">
        <f>IFERROR(S589*VLOOKUP(AE589,【参考】数式用3!$AD$3:$BA$14,MATCH(N589,【参考】数式用3!$AD$2:$BA$2,0)),"")</f>
        <v/>
      </c>
      <c r="U589" s="122"/>
      <c r="V589" s="113"/>
      <c r="W589" s="147"/>
      <c r="X589" s="990" t="str">
        <f>IFERROR(V589*VLOOKUP(AF589,【参考】数式用3!$AD$15:$BA$23,MATCH(N589,【参考】数式用3!$AD$2:$BA$2,0)),"")</f>
        <v/>
      </c>
      <c r="Y589" s="991"/>
      <c r="Z589" s="123"/>
      <c r="AA589" s="114"/>
      <c r="AB589" s="485" t="str">
        <f>IFERROR(AA589*VLOOKUP(AG589,【参考】数式用3!$AD$24:$BA$27,MATCH(N589,【参考】数式用3!$AD$2:$BA$2,0)),"")</f>
        <v/>
      </c>
      <c r="AC589" s="130"/>
      <c r="AD589" s="477" t="str">
        <f t="shared" si="35"/>
        <v/>
      </c>
      <c r="AE589" s="478" t="str">
        <f t="shared" si="36"/>
        <v/>
      </c>
      <c r="AF589" s="478" t="str">
        <f t="shared" si="37"/>
        <v/>
      </c>
      <c r="AG589" s="478" t="str">
        <f t="shared" si="38"/>
        <v/>
      </c>
    </row>
    <row r="590" spans="1:33" ht="24.95" customHeight="1">
      <c r="A590" s="480">
        <v>575</v>
      </c>
      <c r="B590" s="987" t="str">
        <f>IF(基本情報入力シート!C627="","",基本情報入力シート!C627)</f>
        <v/>
      </c>
      <c r="C590" s="988"/>
      <c r="D590" s="988"/>
      <c r="E590" s="988"/>
      <c r="F590" s="988"/>
      <c r="G590" s="988"/>
      <c r="H590" s="988"/>
      <c r="I590" s="989"/>
      <c r="J590" s="481" t="str">
        <f>IF(基本情報入力シート!M627="","",基本情報入力シート!M627)</f>
        <v/>
      </c>
      <c r="K590" s="482" t="str">
        <f>IF(基本情報入力シート!R627="","",基本情報入力シート!R627)</f>
        <v/>
      </c>
      <c r="L590" s="482" t="str">
        <f>IF(基本情報入力シート!W627="","",基本情報入力シート!W627)</f>
        <v/>
      </c>
      <c r="M590" s="483" t="str">
        <f>IF(基本情報入力シート!X627="","",基本情報入力シート!X627)</f>
        <v/>
      </c>
      <c r="N590" s="484" t="str">
        <f>IF(基本情報入力シート!Y627="","",基本情報入力シート!Y627)</f>
        <v/>
      </c>
      <c r="O590" s="118"/>
      <c r="P590" s="119"/>
      <c r="Q590" s="120"/>
      <c r="R590" s="121"/>
      <c r="S590" s="112"/>
      <c r="T590" s="476" t="str">
        <f>IFERROR(S590*VLOOKUP(AE590,【参考】数式用3!$AD$3:$BA$14,MATCH(N590,【参考】数式用3!$AD$2:$BA$2,0)),"")</f>
        <v/>
      </c>
      <c r="U590" s="122"/>
      <c r="V590" s="113"/>
      <c r="W590" s="147"/>
      <c r="X590" s="990" t="str">
        <f>IFERROR(V590*VLOOKUP(AF590,【参考】数式用3!$AD$15:$BA$23,MATCH(N590,【参考】数式用3!$AD$2:$BA$2,0)),"")</f>
        <v/>
      </c>
      <c r="Y590" s="991"/>
      <c r="Z590" s="123"/>
      <c r="AA590" s="114"/>
      <c r="AB590" s="485" t="str">
        <f>IFERROR(AA590*VLOOKUP(AG590,【参考】数式用3!$AD$24:$BA$27,MATCH(N590,【参考】数式用3!$AD$2:$BA$2,0)),"")</f>
        <v/>
      </c>
      <c r="AC590" s="130"/>
      <c r="AD590" s="477" t="str">
        <f t="shared" si="35"/>
        <v/>
      </c>
      <c r="AE590" s="478" t="str">
        <f t="shared" si="36"/>
        <v/>
      </c>
      <c r="AF590" s="478" t="str">
        <f t="shared" si="37"/>
        <v/>
      </c>
      <c r="AG590" s="478" t="str">
        <f t="shared" si="38"/>
        <v/>
      </c>
    </row>
    <row r="591" spans="1:33" ht="24.95" customHeight="1">
      <c r="A591" s="480">
        <v>576</v>
      </c>
      <c r="B591" s="987" t="str">
        <f>IF(基本情報入力シート!C628="","",基本情報入力シート!C628)</f>
        <v/>
      </c>
      <c r="C591" s="988"/>
      <c r="D591" s="988"/>
      <c r="E591" s="988"/>
      <c r="F591" s="988"/>
      <c r="G591" s="988"/>
      <c r="H591" s="988"/>
      <c r="I591" s="989"/>
      <c r="J591" s="481" t="str">
        <f>IF(基本情報入力シート!M628="","",基本情報入力シート!M628)</f>
        <v/>
      </c>
      <c r="K591" s="482" t="str">
        <f>IF(基本情報入力シート!R628="","",基本情報入力シート!R628)</f>
        <v/>
      </c>
      <c r="L591" s="482" t="str">
        <f>IF(基本情報入力シート!W628="","",基本情報入力シート!W628)</f>
        <v/>
      </c>
      <c r="M591" s="483" t="str">
        <f>IF(基本情報入力シート!X628="","",基本情報入力シート!X628)</f>
        <v/>
      </c>
      <c r="N591" s="484" t="str">
        <f>IF(基本情報入力シート!Y628="","",基本情報入力シート!Y628)</f>
        <v/>
      </c>
      <c r="O591" s="118"/>
      <c r="P591" s="119"/>
      <c r="Q591" s="120"/>
      <c r="R591" s="121"/>
      <c r="S591" s="112"/>
      <c r="T591" s="476" t="str">
        <f>IFERROR(S591*VLOOKUP(AE591,【参考】数式用3!$AD$3:$BA$14,MATCH(N591,【参考】数式用3!$AD$2:$BA$2,0)),"")</f>
        <v/>
      </c>
      <c r="U591" s="122"/>
      <c r="V591" s="113"/>
      <c r="W591" s="147"/>
      <c r="X591" s="990" t="str">
        <f>IFERROR(V591*VLOOKUP(AF591,【参考】数式用3!$AD$15:$BA$23,MATCH(N591,【参考】数式用3!$AD$2:$BA$2,0)),"")</f>
        <v/>
      </c>
      <c r="Y591" s="991"/>
      <c r="Z591" s="123"/>
      <c r="AA591" s="114"/>
      <c r="AB591" s="485" t="str">
        <f>IFERROR(AA591*VLOOKUP(AG591,【参考】数式用3!$AD$24:$BA$27,MATCH(N591,【参考】数式用3!$AD$2:$BA$2,0)),"")</f>
        <v/>
      </c>
      <c r="AC591" s="130"/>
      <c r="AD591" s="477" t="str">
        <f t="shared" si="35"/>
        <v/>
      </c>
      <c r="AE591" s="478" t="str">
        <f t="shared" si="36"/>
        <v/>
      </c>
      <c r="AF591" s="478" t="str">
        <f t="shared" si="37"/>
        <v/>
      </c>
      <c r="AG591" s="478" t="str">
        <f t="shared" si="38"/>
        <v/>
      </c>
    </row>
    <row r="592" spans="1:33" ht="24.95" customHeight="1">
      <c r="A592" s="480">
        <v>577</v>
      </c>
      <c r="B592" s="987" t="str">
        <f>IF(基本情報入力シート!C629="","",基本情報入力シート!C629)</f>
        <v/>
      </c>
      <c r="C592" s="988"/>
      <c r="D592" s="988"/>
      <c r="E592" s="988"/>
      <c r="F592" s="988"/>
      <c r="G592" s="988"/>
      <c r="H592" s="988"/>
      <c r="I592" s="989"/>
      <c r="J592" s="481" t="str">
        <f>IF(基本情報入力シート!M629="","",基本情報入力シート!M629)</f>
        <v/>
      </c>
      <c r="K592" s="482" t="str">
        <f>IF(基本情報入力シート!R629="","",基本情報入力シート!R629)</f>
        <v/>
      </c>
      <c r="L592" s="482" t="str">
        <f>IF(基本情報入力シート!W629="","",基本情報入力シート!W629)</f>
        <v/>
      </c>
      <c r="M592" s="483" t="str">
        <f>IF(基本情報入力シート!X629="","",基本情報入力シート!X629)</f>
        <v/>
      </c>
      <c r="N592" s="484" t="str">
        <f>IF(基本情報入力シート!Y629="","",基本情報入力シート!Y629)</f>
        <v/>
      </c>
      <c r="O592" s="118"/>
      <c r="P592" s="119"/>
      <c r="Q592" s="120"/>
      <c r="R592" s="121"/>
      <c r="S592" s="112"/>
      <c r="T592" s="476" t="str">
        <f>IFERROR(S592*VLOOKUP(AE592,【参考】数式用3!$AD$3:$BA$14,MATCH(N592,【参考】数式用3!$AD$2:$BA$2,0)),"")</f>
        <v/>
      </c>
      <c r="U592" s="122"/>
      <c r="V592" s="113"/>
      <c r="W592" s="147"/>
      <c r="X592" s="990" t="str">
        <f>IFERROR(V592*VLOOKUP(AF592,【参考】数式用3!$AD$15:$BA$23,MATCH(N592,【参考】数式用3!$AD$2:$BA$2,0)),"")</f>
        <v/>
      </c>
      <c r="Y592" s="991"/>
      <c r="Z592" s="123"/>
      <c r="AA592" s="114"/>
      <c r="AB592" s="485" t="str">
        <f>IFERROR(AA592*VLOOKUP(AG592,【参考】数式用3!$AD$24:$BA$27,MATCH(N592,【参考】数式用3!$AD$2:$BA$2,0)),"")</f>
        <v/>
      </c>
      <c r="AC592" s="130"/>
      <c r="AD592" s="477" t="str">
        <f t="shared" si="35"/>
        <v/>
      </c>
      <c r="AE592" s="478" t="str">
        <f t="shared" si="36"/>
        <v/>
      </c>
      <c r="AF592" s="478" t="str">
        <f t="shared" si="37"/>
        <v/>
      </c>
      <c r="AG592" s="478" t="str">
        <f t="shared" si="38"/>
        <v/>
      </c>
    </row>
    <row r="593" spans="1:33" ht="24.95" customHeight="1">
      <c r="A593" s="480">
        <v>578</v>
      </c>
      <c r="B593" s="987" t="str">
        <f>IF(基本情報入力シート!C630="","",基本情報入力シート!C630)</f>
        <v/>
      </c>
      <c r="C593" s="988"/>
      <c r="D593" s="988"/>
      <c r="E593" s="988"/>
      <c r="F593" s="988"/>
      <c r="G593" s="988"/>
      <c r="H593" s="988"/>
      <c r="I593" s="989"/>
      <c r="J593" s="481" t="str">
        <f>IF(基本情報入力シート!M630="","",基本情報入力シート!M630)</f>
        <v/>
      </c>
      <c r="K593" s="482" t="str">
        <f>IF(基本情報入力シート!R630="","",基本情報入力シート!R630)</f>
        <v/>
      </c>
      <c r="L593" s="482" t="str">
        <f>IF(基本情報入力シート!W630="","",基本情報入力シート!W630)</f>
        <v/>
      </c>
      <c r="M593" s="483" t="str">
        <f>IF(基本情報入力シート!X630="","",基本情報入力シート!X630)</f>
        <v/>
      </c>
      <c r="N593" s="484" t="str">
        <f>IF(基本情報入力シート!Y630="","",基本情報入力シート!Y630)</f>
        <v/>
      </c>
      <c r="O593" s="118"/>
      <c r="P593" s="119"/>
      <c r="Q593" s="120"/>
      <c r="R593" s="121"/>
      <c r="S593" s="112"/>
      <c r="T593" s="476" t="str">
        <f>IFERROR(S593*VLOOKUP(AE593,【参考】数式用3!$AD$3:$BA$14,MATCH(N593,【参考】数式用3!$AD$2:$BA$2,0)),"")</f>
        <v/>
      </c>
      <c r="U593" s="122"/>
      <c r="V593" s="113"/>
      <c r="W593" s="147"/>
      <c r="X593" s="990" t="str">
        <f>IFERROR(V593*VLOOKUP(AF593,【参考】数式用3!$AD$15:$BA$23,MATCH(N593,【参考】数式用3!$AD$2:$BA$2,0)),"")</f>
        <v/>
      </c>
      <c r="Y593" s="991"/>
      <c r="Z593" s="123"/>
      <c r="AA593" s="114"/>
      <c r="AB593" s="485" t="str">
        <f>IFERROR(AA593*VLOOKUP(AG593,【参考】数式用3!$AD$24:$BA$27,MATCH(N593,【参考】数式用3!$AD$2:$BA$2,0)),"")</f>
        <v/>
      </c>
      <c r="AC593" s="130"/>
      <c r="AD593" s="477" t="str">
        <f t="shared" ref="AD593:AD656" si="39">IF(OR(U593="特定加算Ⅰ",U593="特定加算Ⅱ"),IF(OR(AND(N593&lt;&gt;"訪問型サービス（総合事業）",N593&lt;&gt;"通所型サービス（総合事業）",N593&lt;&gt;"（介護予防）短期入所生活介護",N593&lt;&gt;"（介護予防）短期入所療養介護（老健）",N593&lt;&gt;"（介護予防）短期入所療養介護 （病院等（老健以外）)",N593&lt;&gt;"（介護予防）短期入所療養介護（医療院）"),W593&lt;&gt;""),1,""),"")</f>
        <v/>
      </c>
      <c r="AE593" s="478" t="str">
        <f t="shared" si="36"/>
        <v/>
      </c>
      <c r="AF593" s="478" t="str">
        <f t="shared" si="37"/>
        <v/>
      </c>
      <c r="AG593" s="478" t="str">
        <f t="shared" si="38"/>
        <v/>
      </c>
    </row>
    <row r="594" spans="1:33" ht="24.95" customHeight="1">
      <c r="A594" s="480">
        <v>579</v>
      </c>
      <c r="B594" s="987" t="str">
        <f>IF(基本情報入力シート!C631="","",基本情報入力シート!C631)</f>
        <v/>
      </c>
      <c r="C594" s="988"/>
      <c r="D594" s="988"/>
      <c r="E594" s="988"/>
      <c r="F594" s="988"/>
      <c r="G594" s="988"/>
      <c r="H594" s="988"/>
      <c r="I594" s="989"/>
      <c r="J594" s="481" t="str">
        <f>IF(基本情報入力シート!M631="","",基本情報入力シート!M631)</f>
        <v/>
      </c>
      <c r="K594" s="482" t="str">
        <f>IF(基本情報入力シート!R631="","",基本情報入力シート!R631)</f>
        <v/>
      </c>
      <c r="L594" s="482" t="str">
        <f>IF(基本情報入力シート!W631="","",基本情報入力シート!W631)</f>
        <v/>
      </c>
      <c r="M594" s="483" t="str">
        <f>IF(基本情報入力シート!X631="","",基本情報入力シート!X631)</f>
        <v/>
      </c>
      <c r="N594" s="484" t="str">
        <f>IF(基本情報入力シート!Y631="","",基本情報入力シート!Y631)</f>
        <v/>
      </c>
      <c r="O594" s="118"/>
      <c r="P594" s="119"/>
      <c r="Q594" s="120"/>
      <c r="R594" s="121"/>
      <c r="S594" s="112"/>
      <c r="T594" s="476" t="str">
        <f>IFERROR(S594*VLOOKUP(AE594,【参考】数式用3!$AD$3:$BA$14,MATCH(N594,【参考】数式用3!$AD$2:$BA$2,0)),"")</f>
        <v/>
      </c>
      <c r="U594" s="122"/>
      <c r="V594" s="113"/>
      <c r="W594" s="147"/>
      <c r="X594" s="990" t="str">
        <f>IFERROR(V594*VLOOKUP(AF594,【参考】数式用3!$AD$15:$BA$23,MATCH(N594,【参考】数式用3!$AD$2:$BA$2,0)),"")</f>
        <v/>
      </c>
      <c r="Y594" s="991"/>
      <c r="Z594" s="123"/>
      <c r="AA594" s="114"/>
      <c r="AB594" s="485" t="str">
        <f>IFERROR(AA594*VLOOKUP(AG594,【参考】数式用3!$AD$24:$BA$27,MATCH(N594,【参考】数式用3!$AD$2:$BA$2,0)),"")</f>
        <v/>
      </c>
      <c r="AC594" s="130"/>
      <c r="AD594" s="477" t="str">
        <f t="shared" si="39"/>
        <v/>
      </c>
      <c r="AE594" s="478" t="str">
        <f t="shared" si="36"/>
        <v/>
      </c>
      <c r="AF594" s="478" t="str">
        <f t="shared" si="37"/>
        <v/>
      </c>
      <c r="AG594" s="478" t="str">
        <f t="shared" si="38"/>
        <v/>
      </c>
    </row>
    <row r="595" spans="1:33" ht="24.95" customHeight="1">
      <c r="A595" s="480">
        <v>580</v>
      </c>
      <c r="B595" s="987" t="str">
        <f>IF(基本情報入力シート!C632="","",基本情報入力シート!C632)</f>
        <v/>
      </c>
      <c r="C595" s="988"/>
      <c r="D595" s="988"/>
      <c r="E595" s="988"/>
      <c r="F595" s="988"/>
      <c r="G595" s="988"/>
      <c r="H595" s="988"/>
      <c r="I595" s="989"/>
      <c r="J595" s="481" t="str">
        <f>IF(基本情報入力シート!M632="","",基本情報入力シート!M632)</f>
        <v/>
      </c>
      <c r="K595" s="482" t="str">
        <f>IF(基本情報入力シート!R632="","",基本情報入力シート!R632)</f>
        <v/>
      </c>
      <c r="L595" s="482" t="str">
        <f>IF(基本情報入力シート!W632="","",基本情報入力シート!W632)</f>
        <v/>
      </c>
      <c r="M595" s="483" t="str">
        <f>IF(基本情報入力シート!X632="","",基本情報入力シート!X632)</f>
        <v/>
      </c>
      <c r="N595" s="484" t="str">
        <f>IF(基本情報入力シート!Y632="","",基本情報入力シート!Y632)</f>
        <v/>
      </c>
      <c r="O595" s="118"/>
      <c r="P595" s="119"/>
      <c r="Q595" s="120"/>
      <c r="R595" s="121"/>
      <c r="S595" s="112"/>
      <c r="T595" s="476" t="str">
        <f>IFERROR(S595*VLOOKUP(AE595,【参考】数式用3!$AD$3:$BA$14,MATCH(N595,【参考】数式用3!$AD$2:$BA$2,0)),"")</f>
        <v/>
      </c>
      <c r="U595" s="122"/>
      <c r="V595" s="113"/>
      <c r="W595" s="147"/>
      <c r="X595" s="990" t="str">
        <f>IFERROR(V595*VLOOKUP(AF595,【参考】数式用3!$AD$15:$BA$23,MATCH(N595,【参考】数式用3!$AD$2:$BA$2,0)),"")</f>
        <v/>
      </c>
      <c r="Y595" s="991"/>
      <c r="Z595" s="123"/>
      <c r="AA595" s="114"/>
      <c r="AB595" s="485" t="str">
        <f>IFERROR(AA595*VLOOKUP(AG595,【参考】数式用3!$AD$24:$BA$27,MATCH(N595,【参考】数式用3!$AD$2:$BA$2,0)),"")</f>
        <v/>
      </c>
      <c r="AC595" s="130"/>
      <c r="AD595" s="477" t="str">
        <f t="shared" si="39"/>
        <v/>
      </c>
      <c r="AE595" s="478" t="str">
        <f t="shared" si="36"/>
        <v/>
      </c>
      <c r="AF595" s="478" t="str">
        <f t="shared" si="37"/>
        <v/>
      </c>
      <c r="AG595" s="478" t="str">
        <f t="shared" si="38"/>
        <v/>
      </c>
    </row>
    <row r="596" spans="1:33" ht="24.95" customHeight="1">
      <c r="A596" s="480">
        <v>581</v>
      </c>
      <c r="B596" s="987" t="str">
        <f>IF(基本情報入力シート!C633="","",基本情報入力シート!C633)</f>
        <v/>
      </c>
      <c r="C596" s="988"/>
      <c r="D596" s="988"/>
      <c r="E596" s="988"/>
      <c r="F596" s="988"/>
      <c r="G596" s="988"/>
      <c r="H596" s="988"/>
      <c r="I596" s="989"/>
      <c r="J596" s="481" t="str">
        <f>IF(基本情報入力シート!M633="","",基本情報入力シート!M633)</f>
        <v/>
      </c>
      <c r="K596" s="482" t="str">
        <f>IF(基本情報入力シート!R633="","",基本情報入力シート!R633)</f>
        <v/>
      </c>
      <c r="L596" s="482" t="str">
        <f>IF(基本情報入力シート!W633="","",基本情報入力シート!W633)</f>
        <v/>
      </c>
      <c r="M596" s="483" t="str">
        <f>IF(基本情報入力シート!X633="","",基本情報入力シート!X633)</f>
        <v/>
      </c>
      <c r="N596" s="484" t="str">
        <f>IF(基本情報入力シート!Y633="","",基本情報入力シート!Y633)</f>
        <v/>
      </c>
      <c r="O596" s="118"/>
      <c r="P596" s="119"/>
      <c r="Q596" s="120"/>
      <c r="R596" s="121"/>
      <c r="S596" s="112"/>
      <c r="T596" s="476" t="str">
        <f>IFERROR(S596*VLOOKUP(AE596,【参考】数式用3!$AD$3:$BA$14,MATCH(N596,【参考】数式用3!$AD$2:$BA$2,0)),"")</f>
        <v/>
      </c>
      <c r="U596" s="122"/>
      <c r="V596" s="113"/>
      <c r="W596" s="147"/>
      <c r="X596" s="990" t="str">
        <f>IFERROR(V596*VLOOKUP(AF596,【参考】数式用3!$AD$15:$BA$23,MATCH(N596,【参考】数式用3!$AD$2:$BA$2,0)),"")</f>
        <v/>
      </c>
      <c r="Y596" s="991"/>
      <c r="Z596" s="123"/>
      <c r="AA596" s="114"/>
      <c r="AB596" s="485" t="str">
        <f>IFERROR(AA596*VLOOKUP(AG596,【参考】数式用3!$AD$24:$BA$27,MATCH(N596,【参考】数式用3!$AD$2:$BA$2,0)),"")</f>
        <v/>
      </c>
      <c r="AC596" s="130"/>
      <c r="AD596" s="477" t="str">
        <f t="shared" si="39"/>
        <v/>
      </c>
      <c r="AE596" s="478" t="str">
        <f t="shared" si="36"/>
        <v/>
      </c>
      <c r="AF596" s="478" t="str">
        <f t="shared" si="37"/>
        <v/>
      </c>
      <c r="AG596" s="478" t="str">
        <f t="shared" si="38"/>
        <v/>
      </c>
    </row>
    <row r="597" spans="1:33" ht="24.95" customHeight="1">
      <c r="A597" s="480">
        <v>582</v>
      </c>
      <c r="B597" s="987" t="str">
        <f>IF(基本情報入力シート!C634="","",基本情報入力シート!C634)</f>
        <v/>
      </c>
      <c r="C597" s="988"/>
      <c r="D597" s="988"/>
      <c r="E597" s="988"/>
      <c r="F597" s="988"/>
      <c r="G597" s="988"/>
      <c r="H597" s="988"/>
      <c r="I597" s="989"/>
      <c r="J597" s="481" t="str">
        <f>IF(基本情報入力シート!M634="","",基本情報入力シート!M634)</f>
        <v/>
      </c>
      <c r="K597" s="482" t="str">
        <f>IF(基本情報入力シート!R634="","",基本情報入力シート!R634)</f>
        <v/>
      </c>
      <c r="L597" s="482" t="str">
        <f>IF(基本情報入力シート!W634="","",基本情報入力シート!W634)</f>
        <v/>
      </c>
      <c r="M597" s="483" t="str">
        <f>IF(基本情報入力シート!X634="","",基本情報入力シート!X634)</f>
        <v/>
      </c>
      <c r="N597" s="484" t="str">
        <f>IF(基本情報入力シート!Y634="","",基本情報入力シート!Y634)</f>
        <v/>
      </c>
      <c r="O597" s="118"/>
      <c r="P597" s="119"/>
      <c r="Q597" s="120"/>
      <c r="R597" s="121"/>
      <c r="S597" s="112"/>
      <c r="T597" s="476" t="str">
        <f>IFERROR(S597*VLOOKUP(AE597,【参考】数式用3!$AD$3:$BA$14,MATCH(N597,【参考】数式用3!$AD$2:$BA$2,0)),"")</f>
        <v/>
      </c>
      <c r="U597" s="122"/>
      <c r="V597" s="113"/>
      <c r="W597" s="147"/>
      <c r="X597" s="990" t="str">
        <f>IFERROR(V597*VLOOKUP(AF597,【参考】数式用3!$AD$15:$BA$23,MATCH(N597,【参考】数式用3!$AD$2:$BA$2,0)),"")</f>
        <v/>
      </c>
      <c r="Y597" s="991"/>
      <c r="Z597" s="123"/>
      <c r="AA597" s="114"/>
      <c r="AB597" s="485" t="str">
        <f>IFERROR(AA597*VLOOKUP(AG597,【参考】数式用3!$AD$24:$BA$27,MATCH(N597,【参考】数式用3!$AD$2:$BA$2,0)),"")</f>
        <v/>
      </c>
      <c r="AC597" s="130"/>
      <c r="AD597" s="477" t="str">
        <f t="shared" si="39"/>
        <v/>
      </c>
      <c r="AE597" s="478" t="str">
        <f t="shared" si="36"/>
        <v/>
      </c>
      <c r="AF597" s="478" t="str">
        <f t="shared" si="37"/>
        <v/>
      </c>
      <c r="AG597" s="478" t="str">
        <f t="shared" si="38"/>
        <v/>
      </c>
    </row>
    <row r="598" spans="1:33" ht="24.95" customHeight="1">
      <c r="A598" s="480">
        <v>583</v>
      </c>
      <c r="B598" s="987" t="str">
        <f>IF(基本情報入力シート!C635="","",基本情報入力シート!C635)</f>
        <v/>
      </c>
      <c r="C598" s="988"/>
      <c r="D598" s="988"/>
      <c r="E598" s="988"/>
      <c r="F598" s="988"/>
      <c r="G598" s="988"/>
      <c r="H598" s="988"/>
      <c r="I598" s="989"/>
      <c r="J598" s="481" t="str">
        <f>IF(基本情報入力シート!M635="","",基本情報入力シート!M635)</f>
        <v/>
      </c>
      <c r="K598" s="482" t="str">
        <f>IF(基本情報入力シート!R635="","",基本情報入力シート!R635)</f>
        <v/>
      </c>
      <c r="L598" s="482" t="str">
        <f>IF(基本情報入力シート!W635="","",基本情報入力シート!W635)</f>
        <v/>
      </c>
      <c r="M598" s="483" t="str">
        <f>IF(基本情報入力シート!X635="","",基本情報入力シート!X635)</f>
        <v/>
      </c>
      <c r="N598" s="484" t="str">
        <f>IF(基本情報入力シート!Y635="","",基本情報入力シート!Y635)</f>
        <v/>
      </c>
      <c r="O598" s="118"/>
      <c r="P598" s="119"/>
      <c r="Q598" s="120"/>
      <c r="R598" s="121"/>
      <c r="S598" s="112"/>
      <c r="T598" s="476" t="str">
        <f>IFERROR(S598*VLOOKUP(AE598,【参考】数式用3!$AD$3:$BA$14,MATCH(N598,【参考】数式用3!$AD$2:$BA$2,0)),"")</f>
        <v/>
      </c>
      <c r="U598" s="122"/>
      <c r="V598" s="113"/>
      <c r="W598" s="147"/>
      <c r="X598" s="990" t="str">
        <f>IFERROR(V598*VLOOKUP(AF598,【参考】数式用3!$AD$15:$BA$23,MATCH(N598,【参考】数式用3!$AD$2:$BA$2,0)),"")</f>
        <v/>
      </c>
      <c r="Y598" s="991"/>
      <c r="Z598" s="123"/>
      <c r="AA598" s="114"/>
      <c r="AB598" s="485" t="str">
        <f>IFERROR(AA598*VLOOKUP(AG598,【参考】数式用3!$AD$24:$BA$27,MATCH(N598,【参考】数式用3!$AD$2:$BA$2,0)),"")</f>
        <v/>
      </c>
      <c r="AC598" s="130"/>
      <c r="AD598" s="477" t="str">
        <f t="shared" si="39"/>
        <v/>
      </c>
      <c r="AE598" s="478" t="str">
        <f t="shared" si="36"/>
        <v/>
      </c>
      <c r="AF598" s="478" t="str">
        <f t="shared" si="37"/>
        <v/>
      </c>
      <c r="AG598" s="478" t="str">
        <f t="shared" si="38"/>
        <v/>
      </c>
    </row>
    <row r="599" spans="1:33" ht="24.95" customHeight="1">
      <c r="A599" s="480">
        <v>584</v>
      </c>
      <c r="B599" s="987" t="str">
        <f>IF(基本情報入力シート!C636="","",基本情報入力シート!C636)</f>
        <v/>
      </c>
      <c r="C599" s="988"/>
      <c r="D599" s="988"/>
      <c r="E599" s="988"/>
      <c r="F599" s="988"/>
      <c r="G599" s="988"/>
      <c r="H599" s="988"/>
      <c r="I599" s="989"/>
      <c r="J599" s="481" t="str">
        <f>IF(基本情報入力シート!M636="","",基本情報入力シート!M636)</f>
        <v/>
      </c>
      <c r="K599" s="482" t="str">
        <f>IF(基本情報入力シート!R636="","",基本情報入力シート!R636)</f>
        <v/>
      </c>
      <c r="L599" s="482" t="str">
        <f>IF(基本情報入力シート!W636="","",基本情報入力シート!W636)</f>
        <v/>
      </c>
      <c r="M599" s="483" t="str">
        <f>IF(基本情報入力シート!X636="","",基本情報入力シート!X636)</f>
        <v/>
      </c>
      <c r="N599" s="484" t="str">
        <f>IF(基本情報入力シート!Y636="","",基本情報入力シート!Y636)</f>
        <v/>
      </c>
      <c r="O599" s="118"/>
      <c r="P599" s="119"/>
      <c r="Q599" s="120"/>
      <c r="R599" s="121"/>
      <c r="S599" s="112"/>
      <c r="T599" s="476" t="str">
        <f>IFERROR(S599*VLOOKUP(AE599,【参考】数式用3!$AD$3:$BA$14,MATCH(N599,【参考】数式用3!$AD$2:$BA$2,0)),"")</f>
        <v/>
      </c>
      <c r="U599" s="122"/>
      <c r="V599" s="113"/>
      <c r="W599" s="147"/>
      <c r="X599" s="990" t="str">
        <f>IFERROR(V599*VLOOKUP(AF599,【参考】数式用3!$AD$15:$BA$23,MATCH(N599,【参考】数式用3!$AD$2:$BA$2,0)),"")</f>
        <v/>
      </c>
      <c r="Y599" s="991"/>
      <c r="Z599" s="123"/>
      <c r="AA599" s="114"/>
      <c r="AB599" s="485" t="str">
        <f>IFERROR(AA599*VLOOKUP(AG599,【参考】数式用3!$AD$24:$BA$27,MATCH(N599,【参考】数式用3!$AD$2:$BA$2,0)),"")</f>
        <v/>
      </c>
      <c r="AC599" s="130"/>
      <c r="AD599" s="477" t="str">
        <f t="shared" si="39"/>
        <v/>
      </c>
      <c r="AE599" s="478" t="str">
        <f t="shared" ref="AE599:AE662" si="40">IF(AND(O599="",R599=""),"",O599&amp;"から"&amp;R599)</f>
        <v/>
      </c>
      <c r="AF599" s="478" t="str">
        <f t="shared" ref="AF599:AF662" si="41">IF(AND(P599="",U599=""),"",P599&amp;"から"&amp;U599)</f>
        <v/>
      </c>
      <c r="AG599" s="478" t="str">
        <f t="shared" ref="AG599:AG662" si="42">IF(AND(Q599="",Z599=""),"",Q599&amp;"から"&amp;Z599)</f>
        <v/>
      </c>
    </row>
    <row r="600" spans="1:33" ht="24.95" customHeight="1">
      <c r="A600" s="480">
        <v>585</v>
      </c>
      <c r="B600" s="987" t="str">
        <f>IF(基本情報入力シート!C637="","",基本情報入力シート!C637)</f>
        <v/>
      </c>
      <c r="C600" s="988"/>
      <c r="D600" s="988"/>
      <c r="E600" s="988"/>
      <c r="F600" s="988"/>
      <c r="G600" s="988"/>
      <c r="H600" s="988"/>
      <c r="I600" s="989"/>
      <c r="J600" s="481" t="str">
        <f>IF(基本情報入力シート!M637="","",基本情報入力シート!M637)</f>
        <v/>
      </c>
      <c r="K600" s="482" t="str">
        <f>IF(基本情報入力シート!R637="","",基本情報入力シート!R637)</f>
        <v/>
      </c>
      <c r="L600" s="482" t="str">
        <f>IF(基本情報入力シート!W637="","",基本情報入力シート!W637)</f>
        <v/>
      </c>
      <c r="M600" s="483" t="str">
        <f>IF(基本情報入力シート!X637="","",基本情報入力シート!X637)</f>
        <v/>
      </c>
      <c r="N600" s="484" t="str">
        <f>IF(基本情報入力シート!Y637="","",基本情報入力シート!Y637)</f>
        <v/>
      </c>
      <c r="O600" s="118"/>
      <c r="P600" s="119"/>
      <c r="Q600" s="120"/>
      <c r="R600" s="121"/>
      <c r="S600" s="112"/>
      <c r="T600" s="476" t="str">
        <f>IFERROR(S600*VLOOKUP(AE600,【参考】数式用3!$AD$3:$BA$14,MATCH(N600,【参考】数式用3!$AD$2:$BA$2,0)),"")</f>
        <v/>
      </c>
      <c r="U600" s="122"/>
      <c r="V600" s="113"/>
      <c r="W600" s="147"/>
      <c r="X600" s="990" t="str">
        <f>IFERROR(V600*VLOOKUP(AF600,【参考】数式用3!$AD$15:$BA$23,MATCH(N600,【参考】数式用3!$AD$2:$BA$2,0)),"")</f>
        <v/>
      </c>
      <c r="Y600" s="991"/>
      <c r="Z600" s="123"/>
      <c r="AA600" s="114"/>
      <c r="AB600" s="485" t="str">
        <f>IFERROR(AA600*VLOOKUP(AG600,【参考】数式用3!$AD$24:$BA$27,MATCH(N600,【参考】数式用3!$AD$2:$BA$2,0)),"")</f>
        <v/>
      </c>
      <c r="AC600" s="130"/>
      <c r="AD600" s="477" t="str">
        <f t="shared" si="39"/>
        <v/>
      </c>
      <c r="AE600" s="478" t="str">
        <f t="shared" si="40"/>
        <v/>
      </c>
      <c r="AF600" s="478" t="str">
        <f t="shared" si="41"/>
        <v/>
      </c>
      <c r="AG600" s="478" t="str">
        <f t="shared" si="42"/>
        <v/>
      </c>
    </row>
    <row r="601" spans="1:33" ht="24.95" customHeight="1">
      <c r="A601" s="480">
        <v>586</v>
      </c>
      <c r="B601" s="987" t="str">
        <f>IF(基本情報入力シート!C638="","",基本情報入力シート!C638)</f>
        <v/>
      </c>
      <c r="C601" s="988"/>
      <c r="D601" s="988"/>
      <c r="E601" s="988"/>
      <c r="F601" s="988"/>
      <c r="G601" s="988"/>
      <c r="H601" s="988"/>
      <c r="I601" s="989"/>
      <c r="J601" s="481" t="str">
        <f>IF(基本情報入力シート!M638="","",基本情報入力シート!M638)</f>
        <v/>
      </c>
      <c r="K601" s="482" t="str">
        <f>IF(基本情報入力シート!R638="","",基本情報入力シート!R638)</f>
        <v/>
      </c>
      <c r="L601" s="482" t="str">
        <f>IF(基本情報入力シート!W638="","",基本情報入力シート!W638)</f>
        <v/>
      </c>
      <c r="M601" s="483" t="str">
        <f>IF(基本情報入力シート!X638="","",基本情報入力シート!X638)</f>
        <v/>
      </c>
      <c r="N601" s="484" t="str">
        <f>IF(基本情報入力シート!Y638="","",基本情報入力シート!Y638)</f>
        <v/>
      </c>
      <c r="O601" s="118"/>
      <c r="P601" s="119"/>
      <c r="Q601" s="120"/>
      <c r="R601" s="121"/>
      <c r="S601" s="112"/>
      <c r="T601" s="476" t="str">
        <f>IFERROR(S601*VLOOKUP(AE601,【参考】数式用3!$AD$3:$BA$14,MATCH(N601,【参考】数式用3!$AD$2:$BA$2,0)),"")</f>
        <v/>
      </c>
      <c r="U601" s="122"/>
      <c r="V601" s="113"/>
      <c r="W601" s="147"/>
      <c r="X601" s="990" t="str">
        <f>IFERROR(V601*VLOOKUP(AF601,【参考】数式用3!$AD$15:$BA$23,MATCH(N601,【参考】数式用3!$AD$2:$BA$2,0)),"")</f>
        <v/>
      </c>
      <c r="Y601" s="991"/>
      <c r="Z601" s="123"/>
      <c r="AA601" s="114"/>
      <c r="AB601" s="485" t="str">
        <f>IFERROR(AA601*VLOOKUP(AG601,【参考】数式用3!$AD$24:$BA$27,MATCH(N601,【参考】数式用3!$AD$2:$BA$2,0)),"")</f>
        <v/>
      </c>
      <c r="AC601" s="130"/>
      <c r="AD601" s="477" t="str">
        <f t="shared" si="39"/>
        <v/>
      </c>
      <c r="AE601" s="478" t="str">
        <f t="shared" si="40"/>
        <v/>
      </c>
      <c r="AF601" s="478" t="str">
        <f t="shared" si="41"/>
        <v/>
      </c>
      <c r="AG601" s="478" t="str">
        <f t="shared" si="42"/>
        <v/>
      </c>
    </row>
    <row r="602" spans="1:33" ht="24.95" customHeight="1">
      <c r="A602" s="480">
        <v>587</v>
      </c>
      <c r="B602" s="987" t="str">
        <f>IF(基本情報入力シート!C639="","",基本情報入力シート!C639)</f>
        <v/>
      </c>
      <c r="C602" s="988"/>
      <c r="D602" s="988"/>
      <c r="E602" s="988"/>
      <c r="F602" s="988"/>
      <c r="G602" s="988"/>
      <c r="H602" s="988"/>
      <c r="I602" s="989"/>
      <c r="J602" s="481" t="str">
        <f>IF(基本情報入力シート!M639="","",基本情報入力シート!M639)</f>
        <v/>
      </c>
      <c r="K602" s="482" t="str">
        <f>IF(基本情報入力シート!R639="","",基本情報入力シート!R639)</f>
        <v/>
      </c>
      <c r="L602" s="482" t="str">
        <f>IF(基本情報入力シート!W639="","",基本情報入力シート!W639)</f>
        <v/>
      </c>
      <c r="M602" s="483" t="str">
        <f>IF(基本情報入力シート!X639="","",基本情報入力シート!X639)</f>
        <v/>
      </c>
      <c r="N602" s="484" t="str">
        <f>IF(基本情報入力シート!Y639="","",基本情報入力シート!Y639)</f>
        <v/>
      </c>
      <c r="O602" s="118"/>
      <c r="P602" s="119"/>
      <c r="Q602" s="120"/>
      <c r="R602" s="121"/>
      <c r="S602" s="112"/>
      <c r="T602" s="476" t="str">
        <f>IFERROR(S602*VLOOKUP(AE602,【参考】数式用3!$AD$3:$BA$14,MATCH(N602,【参考】数式用3!$AD$2:$BA$2,0)),"")</f>
        <v/>
      </c>
      <c r="U602" s="122"/>
      <c r="V602" s="113"/>
      <c r="W602" s="147"/>
      <c r="X602" s="990" t="str">
        <f>IFERROR(V602*VLOOKUP(AF602,【参考】数式用3!$AD$15:$BA$23,MATCH(N602,【参考】数式用3!$AD$2:$BA$2,0)),"")</f>
        <v/>
      </c>
      <c r="Y602" s="991"/>
      <c r="Z602" s="123"/>
      <c r="AA602" s="114"/>
      <c r="AB602" s="485" t="str">
        <f>IFERROR(AA602*VLOOKUP(AG602,【参考】数式用3!$AD$24:$BA$27,MATCH(N602,【参考】数式用3!$AD$2:$BA$2,0)),"")</f>
        <v/>
      </c>
      <c r="AC602" s="130"/>
      <c r="AD602" s="477" t="str">
        <f t="shared" si="39"/>
        <v/>
      </c>
      <c r="AE602" s="478" t="str">
        <f t="shared" si="40"/>
        <v/>
      </c>
      <c r="AF602" s="478" t="str">
        <f t="shared" si="41"/>
        <v/>
      </c>
      <c r="AG602" s="478" t="str">
        <f t="shared" si="42"/>
        <v/>
      </c>
    </row>
    <row r="603" spans="1:33" ht="24.95" customHeight="1">
      <c r="A603" s="480">
        <v>588</v>
      </c>
      <c r="B603" s="987" t="str">
        <f>IF(基本情報入力シート!C640="","",基本情報入力シート!C640)</f>
        <v/>
      </c>
      <c r="C603" s="988"/>
      <c r="D603" s="988"/>
      <c r="E603" s="988"/>
      <c r="F603" s="988"/>
      <c r="G603" s="988"/>
      <c r="H603" s="988"/>
      <c r="I603" s="989"/>
      <c r="J603" s="481" t="str">
        <f>IF(基本情報入力シート!M640="","",基本情報入力シート!M640)</f>
        <v/>
      </c>
      <c r="K603" s="482" t="str">
        <f>IF(基本情報入力シート!R640="","",基本情報入力シート!R640)</f>
        <v/>
      </c>
      <c r="L603" s="482" t="str">
        <f>IF(基本情報入力シート!W640="","",基本情報入力シート!W640)</f>
        <v/>
      </c>
      <c r="M603" s="483" t="str">
        <f>IF(基本情報入力シート!X640="","",基本情報入力シート!X640)</f>
        <v/>
      </c>
      <c r="N603" s="484" t="str">
        <f>IF(基本情報入力シート!Y640="","",基本情報入力シート!Y640)</f>
        <v/>
      </c>
      <c r="O603" s="118"/>
      <c r="P603" s="119"/>
      <c r="Q603" s="120"/>
      <c r="R603" s="121"/>
      <c r="S603" s="112"/>
      <c r="T603" s="476" t="str">
        <f>IFERROR(S603*VLOOKUP(AE603,【参考】数式用3!$AD$3:$BA$14,MATCH(N603,【参考】数式用3!$AD$2:$BA$2,0)),"")</f>
        <v/>
      </c>
      <c r="U603" s="122"/>
      <c r="V603" s="113"/>
      <c r="W603" s="147"/>
      <c r="X603" s="990" t="str">
        <f>IFERROR(V603*VLOOKUP(AF603,【参考】数式用3!$AD$15:$BA$23,MATCH(N603,【参考】数式用3!$AD$2:$BA$2,0)),"")</f>
        <v/>
      </c>
      <c r="Y603" s="991"/>
      <c r="Z603" s="123"/>
      <c r="AA603" s="114"/>
      <c r="AB603" s="485" t="str">
        <f>IFERROR(AA603*VLOOKUP(AG603,【参考】数式用3!$AD$24:$BA$27,MATCH(N603,【参考】数式用3!$AD$2:$BA$2,0)),"")</f>
        <v/>
      </c>
      <c r="AC603" s="130"/>
      <c r="AD603" s="477" t="str">
        <f t="shared" si="39"/>
        <v/>
      </c>
      <c r="AE603" s="478" t="str">
        <f t="shared" si="40"/>
        <v/>
      </c>
      <c r="AF603" s="478" t="str">
        <f t="shared" si="41"/>
        <v/>
      </c>
      <c r="AG603" s="478" t="str">
        <f t="shared" si="42"/>
        <v/>
      </c>
    </row>
    <row r="604" spans="1:33" ht="24.95" customHeight="1">
      <c r="A604" s="480">
        <v>589</v>
      </c>
      <c r="B604" s="987" t="str">
        <f>IF(基本情報入力シート!C641="","",基本情報入力シート!C641)</f>
        <v/>
      </c>
      <c r="C604" s="988"/>
      <c r="D604" s="988"/>
      <c r="E604" s="988"/>
      <c r="F604" s="988"/>
      <c r="G604" s="988"/>
      <c r="H604" s="988"/>
      <c r="I604" s="989"/>
      <c r="J604" s="481" t="str">
        <f>IF(基本情報入力シート!M641="","",基本情報入力シート!M641)</f>
        <v/>
      </c>
      <c r="K604" s="482" t="str">
        <f>IF(基本情報入力シート!R641="","",基本情報入力シート!R641)</f>
        <v/>
      </c>
      <c r="L604" s="482" t="str">
        <f>IF(基本情報入力シート!W641="","",基本情報入力シート!W641)</f>
        <v/>
      </c>
      <c r="M604" s="483" t="str">
        <f>IF(基本情報入力シート!X641="","",基本情報入力シート!X641)</f>
        <v/>
      </c>
      <c r="N604" s="484" t="str">
        <f>IF(基本情報入力シート!Y641="","",基本情報入力シート!Y641)</f>
        <v/>
      </c>
      <c r="O604" s="118"/>
      <c r="P604" s="119"/>
      <c r="Q604" s="120"/>
      <c r="R604" s="121"/>
      <c r="S604" s="112"/>
      <c r="T604" s="476" t="str">
        <f>IFERROR(S604*VLOOKUP(AE604,【参考】数式用3!$AD$3:$BA$14,MATCH(N604,【参考】数式用3!$AD$2:$BA$2,0)),"")</f>
        <v/>
      </c>
      <c r="U604" s="122"/>
      <c r="V604" s="113"/>
      <c r="W604" s="147"/>
      <c r="X604" s="990" t="str">
        <f>IFERROR(V604*VLOOKUP(AF604,【参考】数式用3!$AD$15:$BA$23,MATCH(N604,【参考】数式用3!$AD$2:$BA$2,0)),"")</f>
        <v/>
      </c>
      <c r="Y604" s="991"/>
      <c r="Z604" s="123"/>
      <c r="AA604" s="114"/>
      <c r="AB604" s="485" t="str">
        <f>IFERROR(AA604*VLOOKUP(AG604,【参考】数式用3!$AD$24:$BA$27,MATCH(N604,【参考】数式用3!$AD$2:$BA$2,0)),"")</f>
        <v/>
      </c>
      <c r="AC604" s="130"/>
      <c r="AD604" s="477" t="str">
        <f t="shared" si="39"/>
        <v/>
      </c>
      <c r="AE604" s="478" t="str">
        <f t="shared" si="40"/>
        <v/>
      </c>
      <c r="AF604" s="478" t="str">
        <f t="shared" si="41"/>
        <v/>
      </c>
      <c r="AG604" s="478" t="str">
        <f t="shared" si="42"/>
        <v/>
      </c>
    </row>
    <row r="605" spans="1:33" ht="24.95" customHeight="1">
      <c r="A605" s="480">
        <v>590</v>
      </c>
      <c r="B605" s="987" t="str">
        <f>IF(基本情報入力シート!C642="","",基本情報入力シート!C642)</f>
        <v/>
      </c>
      <c r="C605" s="988"/>
      <c r="D605" s="988"/>
      <c r="E605" s="988"/>
      <c r="F605" s="988"/>
      <c r="G605" s="988"/>
      <c r="H605" s="988"/>
      <c r="I605" s="989"/>
      <c r="J605" s="481" t="str">
        <f>IF(基本情報入力シート!M642="","",基本情報入力シート!M642)</f>
        <v/>
      </c>
      <c r="K605" s="482" t="str">
        <f>IF(基本情報入力シート!R642="","",基本情報入力シート!R642)</f>
        <v/>
      </c>
      <c r="L605" s="482" t="str">
        <f>IF(基本情報入力シート!W642="","",基本情報入力シート!W642)</f>
        <v/>
      </c>
      <c r="M605" s="483" t="str">
        <f>IF(基本情報入力シート!X642="","",基本情報入力シート!X642)</f>
        <v/>
      </c>
      <c r="N605" s="484" t="str">
        <f>IF(基本情報入力シート!Y642="","",基本情報入力シート!Y642)</f>
        <v/>
      </c>
      <c r="O605" s="118"/>
      <c r="P605" s="119"/>
      <c r="Q605" s="120"/>
      <c r="R605" s="121"/>
      <c r="S605" s="112"/>
      <c r="T605" s="476" t="str">
        <f>IFERROR(S605*VLOOKUP(AE605,【参考】数式用3!$AD$3:$BA$14,MATCH(N605,【参考】数式用3!$AD$2:$BA$2,0)),"")</f>
        <v/>
      </c>
      <c r="U605" s="122"/>
      <c r="V605" s="113"/>
      <c r="W605" s="147"/>
      <c r="X605" s="990" t="str">
        <f>IFERROR(V605*VLOOKUP(AF605,【参考】数式用3!$AD$15:$BA$23,MATCH(N605,【参考】数式用3!$AD$2:$BA$2,0)),"")</f>
        <v/>
      </c>
      <c r="Y605" s="991"/>
      <c r="Z605" s="123"/>
      <c r="AA605" s="114"/>
      <c r="AB605" s="485" t="str">
        <f>IFERROR(AA605*VLOOKUP(AG605,【参考】数式用3!$AD$24:$BA$27,MATCH(N605,【参考】数式用3!$AD$2:$BA$2,0)),"")</f>
        <v/>
      </c>
      <c r="AC605" s="130"/>
      <c r="AD605" s="477" t="str">
        <f t="shared" si="39"/>
        <v/>
      </c>
      <c r="AE605" s="478" t="str">
        <f t="shared" si="40"/>
        <v/>
      </c>
      <c r="AF605" s="478" t="str">
        <f t="shared" si="41"/>
        <v/>
      </c>
      <c r="AG605" s="478" t="str">
        <f t="shared" si="42"/>
        <v/>
      </c>
    </row>
    <row r="606" spans="1:33" ht="24.95" customHeight="1">
      <c r="A606" s="480">
        <v>591</v>
      </c>
      <c r="B606" s="987" t="str">
        <f>IF(基本情報入力シート!C643="","",基本情報入力シート!C643)</f>
        <v/>
      </c>
      <c r="C606" s="988"/>
      <c r="D606" s="988"/>
      <c r="E606" s="988"/>
      <c r="F606" s="988"/>
      <c r="G606" s="988"/>
      <c r="H606" s="988"/>
      <c r="I606" s="989"/>
      <c r="J606" s="481" t="str">
        <f>IF(基本情報入力シート!M643="","",基本情報入力シート!M643)</f>
        <v/>
      </c>
      <c r="K606" s="482" t="str">
        <f>IF(基本情報入力シート!R643="","",基本情報入力シート!R643)</f>
        <v/>
      </c>
      <c r="L606" s="482" t="str">
        <f>IF(基本情報入力シート!W643="","",基本情報入力シート!W643)</f>
        <v/>
      </c>
      <c r="M606" s="483" t="str">
        <f>IF(基本情報入力シート!X643="","",基本情報入力シート!X643)</f>
        <v/>
      </c>
      <c r="N606" s="484" t="str">
        <f>IF(基本情報入力シート!Y643="","",基本情報入力シート!Y643)</f>
        <v/>
      </c>
      <c r="O606" s="118"/>
      <c r="P606" s="119"/>
      <c r="Q606" s="120"/>
      <c r="R606" s="121"/>
      <c r="S606" s="112"/>
      <c r="T606" s="476" t="str">
        <f>IFERROR(S606*VLOOKUP(AE606,【参考】数式用3!$AD$3:$BA$14,MATCH(N606,【参考】数式用3!$AD$2:$BA$2,0)),"")</f>
        <v/>
      </c>
      <c r="U606" s="122"/>
      <c r="V606" s="113"/>
      <c r="W606" s="147"/>
      <c r="X606" s="990" t="str">
        <f>IFERROR(V606*VLOOKUP(AF606,【参考】数式用3!$AD$15:$BA$23,MATCH(N606,【参考】数式用3!$AD$2:$BA$2,0)),"")</f>
        <v/>
      </c>
      <c r="Y606" s="991"/>
      <c r="Z606" s="123"/>
      <c r="AA606" s="114"/>
      <c r="AB606" s="485" t="str">
        <f>IFERROR(AA606*VLOOKUP(AG606,【参考】数式用3!$AD$24:$BA$27,MATCH(N606,【参考】数式用3!$AD$2:$BA$2,0)),"")</f>
        <v/>
      </c>
      <c r="AC606" s="130"/>
      <c r="AD606" s="477" t="str">
        <f t="shared" si="39"/>
        <v/>
      </c>
      <c r="AE606" s="478" t="str">
        <f t="shared" si="40"/>
        <v/>
      </c>
      <c r="AF606" s="478" t="str">
        <f t="shared" si="41"/>
        <v/>
      </c>
      <c r="AG606" s="478" t="str">
        <f t="shared" si="42"/>
        <v/>
      </c>
    </row>
    <row r="607" spans="1:33" ht="24.95" customHeight="1">
      <c r="A607" s="480">
        <v>592</v>
      </c>
      <c r="B607" s="987" t="str">
        <f>IF(基本情報入力シート!C644="","",基本情報入力シート!C644)</f>
        <v/>
      </c>
      <c r="C607" s="988"/>
      <c r="D607" s="988"/>
      <c r="E607" s="988"/>
      <c r="F607" s="988"/>
      <c r="G607" s="988"/>
      <c r="H607" s="988"/>
      <c r="I607" s="989"/>
      <c r="J607" s="481" t="str">
        <f>IF(基本情報入力シート!M644="","",基本情報入力シート!M644)</f>
        <v/>
      </c>
      <c r="K607" s="482" t="str">
        <f>IF(基本情報入力シート!R644="","",基本情報入力シート!R644)</f>
        <v/>
      </c>
      <c r="L607" s="482" t="str">
        <f>IF(基本情報入力シート!W644="","",基本情報入力シート!W644)</f>
        <v/>
      </c>
      <c r="M607" s="483" t="str">
        <f>IF(基本情報入力シート!X644="","",基本情報入力シート!X644)</f>
        <v/>
      </c>
      <c r="N607" s="484" t="str">
        <f>IF(基本情報入力シート!Y644="","",基本情報入力シート!Y644)</f>
        <v/>
      </c>
      <c r="O607" s="118"/>
      <c r="P607" s="119"/>
      <c r="Q607" s="120"/>
      <c r="R607" s="121"/>
      <c r="S607" s="112"/>
      <c r="T607" s="476" t="str">
        <f>IFERROR(S607*VLOOKUP(AE607,【参考】数式用3!$AD$3:$BA$14,MATCH(N607,【参考】数式用3!$AD$2:$BA$2,0)),"")</f>
        <v/>
      </c>
      <c r="U607" s="122"/>
      <c r="V607" s="113"/>
      <c r="W607" s="147"/>
      <c r="X607" s="990" t="str">
        <f>IFERROR(V607*VLOOKUP(AF607,【参考】数式用3!$AD$15:$BA$23,MATCH(N607,【参考】数式用3!$AD$2:$BA$2,0)),"")</f>
        <v/>
      </c>
      <c r="Y607" s="991"/>
      <c r="Z607" s="123"/>
      <c r="AA607" s="114"/>
      <c r="AB607" s="485" t="str">
        <f>IFERROR(AA607*VLOOKUP(AG607,【参考】数式用3!$AD$24:$BA$27,MATCH(N607,【参考】数式用3!$AD$2:$BA$2,0)),"")</f>
        <v/>
      </c>
      <c r="AC607" s="130"/>
      <c r="AD607" s="477" t="str">
        <f t="shared" si="39"/>
        <v/>
      </c>
      <c r="AE607" s="478" t="str">
        <f t="shared" si="40"/>
        <v/>
      </c>
      <c r="AF607" s="478" t="str">
        <f t="shared" si="41"/>
        <v/>
      </c>
      <c r="AG607" s="478" t="str">
        <f t="shared" si="42"/>
        <v/>
      </c>
    </row>
    <row r="608" spans="1:33" ht="24.95" customHeight="1">
      <c r="A608" s="480">
        <v>593</v>
      </c>
      <c r="B608" s="987" t="str">
        <f>IF(基本情報入力シート!C645="","",基本情報入力シート!C645)</f>
        <v/>
      </c>
      <c r="C608" s="988"/>
      <c r="D608" s="988"/>
      <c r="E608" s="988"/>
      <c r="F608" s="988"/>
      <c r="G608" s="988"/>
      <c r="H608" s="988"/>
      <c r="I608" s="989"/>
      <c r="J608" s="481" t="str">
        <f>IF(基本情報入力シート!M645="","",基本情報入力シート!M645)</f>
        <v/>
      </c>
      <c r="K608" s="482" t="str">
        <f>IF(基本情報入力シート!R645="","",基本情報入力シート!R645)</f>
        <v/>
      </c>
      <c r="L608" s="482" t="str">
        <f>IF(基本情報入力シート!W645="","",基本情報入力シート!W645)</f>
        <v/>
      </c>
      <c r="M608" s="483" t="str">
        <f>IF(基本情報入力シート!X645="","",基本情報入力シート!X645)</f>
        <v/>
      </c>
      <c r="N608" s="484" t="str">
        <f>IF(基本情報入力シート!Y645="","",基本情報入力シート!Y645)</f>
        <v/>
      </c>
      <c r="O608" s="118"/>
      <c r="P608" s="119"/>
      <c r="Q608" s="120"/>
      <c r="R608" s="121"/>
      <c r="S608" s="112"/>
      <c r="T608" s="476" t="str">
        <f>IFERROR(S608*VLOOKUP(AE608,【参考】数式用3!$AD$3:$BA$14,MATCH(N608,【参考】数式用3!$AD$2:$BA$2,0)),"")</f>
        <v/>
      </c>
      <c r="U608" s="122"/>
      <c r="V608" s="113"/>
      <c r="W608" s="147"/>
      <c r="X608" s="990" t="str">
        <f>IFERROR(V608*VLOOKUP(AF608,【参考】数式用3!$AD$15:$BA$23,MATCH(N608,【参考】数式用3!$AD$2:$BA$2,0)),"")</f>
        <v/>
      </c>
      <c r="Y608" s="991"/>
      <c r="Z608" s="123"/>
      <c r="AA608" s="114"/>
      <c r="AB608" s="485" t="str">
        <f>IFERROR(AA608*VLOOKUP(AG608,【参考】数式用3!$AD$24:$BA$27,MATCH(N608,【参考】数式用3!$AD$2:$BA$2,0)),"")</f>
        <v/>
      </c>
      <c r="AC608" s="130"/>
      <c r="AD608" s="477" t="str">
        <f t="shared" si="39"/>
        <v/>
      </c>
      <c r="AE608" s="478" t="str">
        <f t="shared" si="40"/>
        <v/>
      </c>
      <c r="AF608" s="478" t="str">
        <f t="shared" si="41"/>
        <v/>
      </c>
      <c r="AG608" s="478" t="str">
        <f t="shared" si="42"/>
        <v/>
      </c>
    </row>
    <row r="609" spans="1:33" ht="24.95" customHeight="1">
      <c r="A609" s="480">
        <v>594</v>
      </c>
      <c r="B609" s="987" t="str">
        <f>IF(基本情報入力シート!C646="","",基本情報入力シート!C646)</f>
        <v/>
      </c>
      <c r="C609" s="988"/>
      <c r="D609" s="988"/>
      <c r="E609" s="988"/>
      <c r="F609" s="988"/>
      <c r="G609" s="988"/>
      <c r="H609" s="988"/>
      <c r="I609" s="989"/>
      <c r="J609" s="481" t="str">
        <f>IF(基本情報入力シート!M646="","",基本情報入力シート!M646)</f>
        <v/>
      </c>
      <c r="K609" s="482" t="str">
        <f>IF(基本情報入力シート!R646="","",基本情報入力シート!R646)</f>
        <v/>
      </c>
      <c r="L609" s="482" t="str">
        <f>IF(基本情報入力シート!W646="","",基本情報入力シート!W646)</f>
        <v/>
      </c>
      <c r="M609" s="483" t="str">
        <f>IF(基本情報入力シート!X646="","",基本情報入力シート!X646)</f>
        <v/>
      </c>
      <c r="N609" s="484" t="str">
        <f>IF(基本情報入力シート!Y646="","",基本情報入力シート!Y646)</f>
        <v/>
      </c>
      <c r="O609" s="118"/>
      <c r="P609" s="119"/>
      <c r="Q609" s="120"/>
      <c r="R609" s="121"/>
      <c r="S609" s="112"/>
      <c r="T609" s="476" t="str">
        <f>IFERROR(S609*VLOOKUP(AE609,【参考】数式用3!$AD$3:$BA$14,MATCH(N609,【参考】数式用3!$AD$2:$BA$2,0)),"")</f>
        <v/>
      </c>
      <c r="U609" s="122"/>
      <c r="V609" s="113"/>
      <c r="W609" s="147"/>
      <c r="X609" s="990" t="str">
        <f>IFERROR(V609*VLOOKUP(AF609,【参考】数式用3!$AD$15:$BA$23,MATCH(N609,【参考】数式用3!$AD$2:$BA$2,0)),"")</f>
        <v/>
      </c>
      <c r="Y609" s="991"/>
      <c r="Z609" s="123"/>
      <c r="AA609" s="114"/>
      <c r="AB609" s="485" t="str">
        <f>IFERROR(AA609*VLOOKUP(AG609,【参考】数式用3!$AD$24:$BA$27,MATCH(N609,【参考】数式用3!$AD$2:$BA$2,0)),"")</f>
        <v/>
      </c>
      <c r="AC609" s="130"/>
      <c r="AD609" s="477" t="str">
        <f t="shared" si="39"/>
        <v/>
      </c>
      <c r="AE609" s="478" t="str">
        <f t="shared" si="40"/>
        <v/>
      </c>
      <c r="AF609" s="478" t="str">
        <f t="shared" si="41"/>
        <v/>
      </c>
      <c r="AG609" s="478" t="str">
        <f t="shared" si="42"/>
        <v/>
      </c>
    </row>
    <row r="610" spans="1:33" ht="24.95" customHeight="1">
      <c r="A610" s="480">
        <v>595</v>
      </c>
      <c r="B610" s="987" t="str">
        <f>IF(基本情報入力シート!C647="","",基本情報入力シート!C647)</f>
        <v/>
      </c>
      <c r="C610" s="988"/>
      <c r="D610" s="988"/>
      <c r="E610" s="988"/>
      <c r="F610" s="988"/>
      <c r="G610" s="988"/>
      <c r="H610" s="988"/>
      <c r="I610" s="989"/>
      <c r="J610" s="481" t="str">
        <f>IF(基本情報入力シート!M647="","",基本情報入力シート!M647)</f>
        <v/>
      </c>
      <c r="K610" s="482" t="str">
        <f>IF(基本情報入力シート!R647="","",基本情報入力シート!R647)</f>
        <v/>
      </c>
      <c r="L610" s="482" t="str">
        <f>IF(基本情報入力シート!W647="","",基本情報入力シート!W647)</f>
        <v/>
      </c>
      <c r="M610" s="483" t="str">
        <f>IF(基本情報入力シート!X647="","",基本情報入力シート!X647)</f>
        <v/>
      </c>
      <c r="N610" s="484" t="str">
        <f>IF(基本情報入力シート!Y647="","",基本情報入力シート!Y647)</f>
        <v/>
      </c>
      <c r="O610" s="118"/>
      <c r="P610" s="119"/>
      <c r="Q610" s="120"/>
      <c r="R610" s="121"/>
      <c r="S610" s="112"/>
      <c r="T610" s="476" t="str">
        <f>IFERROR(S610*VLOOKUP(AE610,【参考】数式用3!$AD$3:$BA$14,MATCH(N610,【参考】数式用3!$AD$2:$BA$2,0)),"")</f>
        <v/>
      </c>
      <c r="U610" s="122"/>
      <c r="V610" s="113"/>
      <c r="W610" s="147"/>
      <c r="X610" s="990" t="str">
        <f>IFERROR(V610*VLOOKUP(AF610,【参考】数式用3!$AD$15:$BA$23,MATCH(N610,【参考】数式用3!$AD$2:$BA$2,0)),"")</f>
        <v/>
      </c>
      <c r="Y610" s="991"/>
      <c r="Z610" s="123"/>
      <c r="AA610" s="114"/>
      <c r="AB610" s="485" t="str">
        <f>IFERROR(AA610*VLOOKUP(AG610,【参考】数式用3!$AD$24:$BA$27,MATCH(N610,【参考】数式用3!$AD$2:$BA$2,0)),"")</f>
        <v/>
      </c>
      <c r="AC610" s="130"/>
      <c r="AD610" s="477" t="str">
        <f t="shared" si="39"/>
        <v/>
      </c>
      <c r="AE610" s="478" t="str">
        <f t="shared" si="40"/>
        <v/>
      </c>
      <c r="AF610" s="478" t="str">
        <f t="shared" si="41"/>
        <v/>
      </c>
      <c r="AG610" s="478" t="str">
        <f t="shared" si="42"/>
        <v/>
      </c>
    </row>
    <row r="611" spans="1:33" ht="24.95" customHeight="1">
      <c r="A611" s="480">
        <v>596</v>
      </c>
      <c r="B611" s="987" t="str">
        <f>IF(基本情報入力シート!C648="","",基本情報入力シート!C648)</f>
        <v/>
      </c>
      <c r="C611" s="988"/>
      <c r="D611" s="988"/>
      <c r="E611" s="988"/>
      <c r="F611" s="988"/>
      <c r="G611" s="988"/>
      <c r="H611" s="988"/>
      <c r="I611" s="989"/>
      <c r="J611" s="481" t="str">
        <f>IF(基本情報入力シート!M648="","",基本情報入力シート!M648)</f>
        <v/>
      </c>
      <c r="K611" s="482" t="str">
        <f>IF(基本情報入力シート!R648="","",基本情報入力シート!R648)</f>
        <v/>
      </c>
      <c r="L611" s="482" t="str">
        <f>IF(基本情報入力シート!W648="","",基本情報入力シート!W648)</f>
        <v/>
      </c>
      <c r="M611" s="483" t="str">
        <f>IF(基本情報入力シート!X648="","",基本情報入力シート!X648)</f>
        <v/>
      </c>
      <c r="N611" s="484" t="str">
        <f>IF(基本情報入力シート!Y648="","",基本情報入力シート!Y648)</f>
        <v/>
      </c>
      <c r="O611" s="118"/>
      <c r="P611" s="119"/>
      <c r="Q611" s="120"/>
      <c r="R611" s="121"/>
      <c r="S611" s="112"/>
      <c r="T611" s="476" t="str">
        <f>IFERROR(S611*VLOOKUP(AE611,【参考】数式用3!$AD$3:$BA$14,MATCH(N611,【参考】数式用3!$AD$2:$BA$2,0)),"")</f>
        <v/>
      </c>
      <c r="U611" s="122"/>
      <c r="V611" s="113"/>
      <c r="W611" s="147"/>
      <c r="X611" s="990" t="str">
        <f>IFERROR(V611*VLOOKUP(AF611,【参考】数式用3!$AD$15:$BA$23,MATCH(N611,【参考】数式用3!$AD$2:$BA$2,0)),"")</f>
        <v/>
      </c>
      <c r="Y611" s="991"/>
      <c r="Z611" s="123"/>
      <c r="AA611" s="114"/>
      <c r="AB611" s="485" t="str">
        <f>IFERROR(AA611*VLOOKUP(AG611,【参考】数式用3!$AD$24:$BA$27,MATCH(N611,【参考】数式用3!$AD$2:$BA$2,0)),"")</f>
        <v/>
      </c>
      <c r="AC611" s="130"/>
      <c r="AD611" s="477" t="str">
        <f t="shared" si="39"/>
        <v/>
      </c>
      <c r="AE611" s="478" t="str">
        <f t="shared" si="40"/>
        <v/>
      </c>
      <c r="AF611" s="478" t="str">
        <f t="shared" si="41"/>
        <v/>
      </c>
      <c r="AG611" s="478" t="str">
        <f t="shared" si="42"/>
        <v/>
      </c>
    </row>
    <row r="612" spans="1:33" ht="24.95" customHeight="1">
      <c r="A612" s="480">
        <v>597</v>
      </c>
      <c r="B612" s="987" t="str">
        <f>IF(基本情報入力シート!C649="","",基本情報入力シート!C649)</f>
        <v/>
      </c>
      <c r="C612" s="988"/>
      <c r="D612" s="988"/>
      <c r="E612" s="988"/>
      <c r="F612" s="988"/>
      <c r="G612" s="988"/>
      <c r="H612" s="988"/>
      <c r="I612" s="989"/>
      <c r="J612" s="481" t="str">
        <f>IF(基本情報入力シート!M649="","",基本情報入力シート!M649)</f>
        <v/>
      </c>
      <c r="K612" s="482" t="str">
        <f>IF(基本情報入力シート!R649="","",基本情報入力シート!R649)</f>
        <v/>
      </c>
      <c r="L612" s="482" t="str">
        <f>IF(基本情報入力シート!W649="","",基本情報入力シート!W649)</f>
        <v/>
      </c>
      <c r="M612" s="483" t="str">
        <f>IF(基本情報入力シート!X649="","",基本情報入力シート!X649)</f>
        <v/>
      </c>
      <c r="N612" s="484" t="str">
        <f>IF(基本情報入力シート!Y649="","",基本情報入力シート!Y649)</f>
        <v/>
      </c>
      <c r="O612" s="118"/>
      <c r="P612" s="119"/>
      <c r="Q612" s="120"/>
      <c r="R612" s="121"/>
      <c r="S612" s="112"/>
      <c r="T612" s="476" t="str">
        <f>IFERROR(S612*VLOOKUP(AE612,【参考】数式用3!$AD$3:$BA$14,MATCH(N612,【参考】数式用3!$AD$2:$BA$2,0)),"")</f>
        <v/>
      </c>
      <c r="U612" s="122"/>
      <c r="V612" s="113"/>
      <c r="W612" s="147"/>
      <c r="X612" s="990" t="str">
        <f>IFERROR(V612*VLOOKUP(AF612,【参考】数式用3!$AD$15:$BA$23,MATCH(N612,【参考】数式用3!$AD$2:$BA$2,0)),"")</f>
        <v/>
      </c>
      <c r="Y612" s="991"/>
      <c r="Z612" s="123"/>
      <c r="AA612" s="114"/>
      <c r="AB612" s="485" t="str">
        <f>IFERROR(AA612*VLOOKUP(AG612,【参考】数式用3!$AD$24:$BA$27,MATCH(N612,【参考】数式用3!$AD$2:$BA$2,0)),"")</f>
        <v/>
      </c>
      <c r="AC612" s="130"/>
      <c r="AD612" s="477" t="str">
        <f t="shared" si="39"/>
        <v/>
      </c>
      <c r="AE612" s="478" t="str">
        <f t="shared" si="40"/>
        <v/>
      </c>
      <c r="AF612" s="478" t="str">
        <f t="shared" si="41"/>
        <v/>
      </c>
      <c r="AG612" s="478" t="str">
        <f t="shared" si="42"/>
        <v/>
      </c>
    </row>
    <row r="613" spans="1:33" ht="24.95" customHeight="1">
      <c r="A613" s="480">
        <v>598</v>
      </c>
      <c r="B613" s="987" t="str">
        <f>IF(基本情報入力シート!C650="","",基本情報入力シート!C650)</f>
        <v/>
      </c>
      <c r="C613" s="988"/>
      <c r="D613" s="988"/>
      <c r="E613" s="988"/>
      <c r="F613" s="988"/>
      <c r="G613" s="988"/>
      <c r="H613" s="988"/>
      <c r="I613" s="989"/>
      <c r="J613" s="481" t="str">
        <f>IF(基本情報入力シート!M650="","",基本情報入力シート!M650)</f>
        <v/>
      </c>
      <c r="K613" s="482" t="str">
        <f>IF(基本情報入力シート!R650="","",基本情報入力シート!R650)</f>
        <v/>
      </c>
      <c r="L613" s="482" t="str">
        <f>IF(基本情報入力シート!W650="","",基本情報入力シート!W650)</f>
        <v/>
      </c>
      <c r="M613" s="483" t="str">
        <f>IF(基本情報入力シート!X650="","",基本情報入力シート!X650)</f>
        <v/>
      </c>
      <c r="N613" s="484" t="str">
        <f>IF(基本情報入力シート!Y650="","",基本情報入力シート!Y650)</f>
        <v/>
      </c>
      <c r="O613" s="118"/>
      <c r="P613" s="119"/>
      <c r="Q613" s="120"/>
      <c r="R613" s="121"/>
      <c r="S613" s="112"/>
      <c r="T613" s="476" t="str">
        <f>IFERROR(S613*VLOOKUP(AE613,【参考】数式用3!$AD$3:$BA$14,MATCH(N613,【参考】数式用3!$AD$2:$BA$2,0)),"")</f>
        <v/>
      </c>
      <c r="U613" s="122"/>
      <c r="V613" s="113"/>
      <c r="W613" s="147"/>
      <c r="X613" s="990" t="str">
        <f>IFERROR(V613*VLOOKUP(AF613,【参考】数式用3!$AD$15:$BA$23,MATCH(N613,【参考】数式用3!$AD$2:$BA$2,0)),"")</f>
        <v/>
      </c>
      <c r="Y613" s="991"/>
      <c r="Z613" s="123"/>
      <c r="AA613" s="114"/>
      <c r="AB613" s="485" t="str">
        <f>IFERROR(AA613*VLOOKUP(AG613,【参考】数式用3!$AD$24:$BA$27,MATCH(N613,【参考】数式用3!$AD$2:$BA$2,0)),"")</f>
        <v/>
      </c>
      <c r="AC613" s="130"/>
      <c r="AD613" s="477" t="str">
        <f t="shared" si="39"/>
        <v/>
      </c>
      <c r="AE613" s="478" t="str">
        <f t="shared" si="40"/>
        <v/>
      </c>
      <c r="AF613" s="478" t="str">
        <f t="shared" si="41"/>
        <v/>
      </c>
      <c r="AG613" s="478" t="str">
        <f t="shared" si="42"/>
        <v/>
      </c>
    </row>
    <row r="614" spans="1:33" ht="24.95" customHeight="1">
      <c r="A614" s="480">
        <v>599</v>
      </c>
      <c r="B614" s="987" t="str">
        <f>IF(基本情報入力シート!C651="","",基本情報入力シート!C651)</f>
        <v/>
      </c>
      <c r="C614" s="988"/>
      <c r="D614" s="988"/>
      <c r="E614" s="988"/>
      <c r="F614" s="988"/>
      <c r="G614" s="988"/>
      <c r="H614" s="988"/>
      <c r="I614" s="989"/>
      <c r="J614" s="481" t="str">
        <f>IF(基本情報入力シート!M651="","",基本情報入力シート!M651)</f>
        <v/>
      </c>
      <c r="K614" s="482" t="str">
        <f>IF(基本情報入力シート!R651="","",基本情報入力シート!R651)</f>
        <v/>
      </c>
      <c r="L614" s="482" t="str">
        <f>IF(基本情報入力シート!W651="","",基本情報入力シート!W651)</f>
        <v/>
      </c>
      <c r="M614" s="483" t="str">
        <f>IF(基本情報入力シート!X651="","",基本情報入力シート!X651)</f>
        <v/>
      </c>
      <c r="N614" s="484" t="str">
        <f>IF(基本情報入力シート!Y651="","",基本情報入力シート!Y651)</f>
        <v/>
      </c>
      <c r="O614" s="118"/>
      <c r="P614" s="119"/>
      <c r="Q614" s="120"/>
      <c r="R614" s="121"/>
      <c r="S614" s="112"/>
      <c r="T614" s="476" t="str">
        <f>IFERROR(S614*VLOOKUP(AE614,【参考】数式用3!$AD$3:$BA$14,MATCH(N614,【参考】数式用3!$AD$2:$BA$2,0)),"")</f>
        <v/>
      </c>
      <c r="U614" s="122"/>
      <c r="V614" s="113"/>
      <c r="W614" s="147"/>
      <c r="X614" s="990" t="str">
        <f>IFERROR(V614*VLOOKUP(AF614,【参考】数式用3!$AD$15:$BA$23,MATCH(N614,【参考】数式用3!$AD$2:$BA$2,0)),"")</f>
        <v/>
      </c>
      <c r="Y614" s="991"/>
      <c r="Z614" s="123"/>
      <c r="AA614" s="114"/>
      <c r="AB614" s="485" t="str">
        <f>IFERROR(AA614*VLOOKUP(AG614,【参考】数式用3!$AD$24:$BA$27,MATCH(N614,【参考】数式用3!$AD$2:$BA$2,0)),"")</f>
        <v/>
      </c>
      <c r="AC614" s="130"/>
      <c r="AD614" s="477" t="str">
        <f t="shared" si="39"/>
        <v/>
      </c>
      <c r="AE614" s="478" t="str">
        <f t="shared" si="40"/>
        <v/>
      </c>
      <c r="AF614" s="478" t="str">
        <f t="shared" si="41"/>
        <v/>
      </c>
      <c r="AG614" s="478" t="str">
        <f t="shared" si="42"/>
        <v/>
      </c>
    </row>
    <row r="615" spans="1:33" ht="24.95" customHeight="1">
      <c r="A615" s="480">
        <v>600</v>
      </c>
      <c r="B615" s="987" t="str">
        <f>IF(基本情報入力シート!C652="","",基本情報入力シート!C652)</f>
        <v/>
      </c>
      <c r="C615" s="988"/>
      <c r="D615" s="988"/>
      <c r="E615" s="988"/>
      <c r="F615" s="988"/>
      <c r="G615" s="988"/>
      <c r="H615" s="988"/>
      <c r="I615" s="989"/>
      <c r="J615" s="481" t="str">
        <f>IF(基本情報入力シート!M652="","",基本情報入力シート!M652)</f>
        <v/>
      </c>
      <c r="K615" s="482" t="str">
        <f>IF(基本情報入力シート!R652="","",基本情報入力シート!R652)</f>
        <v/>
      </c>
      <c r="L615" s="482" t="str">
        <f>IF(基本情報入力シート!W652="","",基本情報入力シート!W652)</f>
        <v/>
      </c>
      <c r="M615" s="483" t="str">
        <f>IF(基本情報入力シート!X652="","",基本情報入力シート!X652)</f>
        <v/>
      </c>
      <c r="N615" s="484" t="str">
        <f>IF(基本情報入力シート!Y652="","",基本情報入力シート!Y652)</f>
        <v/>
      </c>
      <c r="O615" s="118"/>
      <c r="P615" s="119"/>
      <c r="Q615" s="120"/>
      <c r="R615" s="121"/>
      <c r="S615" s="112"/>
      <c r="T615" s="476" t="str">
        <f>IFERROR(S615*VLOOKUP(AE615,【参考】数式用3!$AD$3:$BA$14,MATCH(N615,【参考】数式用3!$AD$2:$BA$2,0)),"")</f>
        <v/>
      </c>
      <c r="U615" s="122"/>
      <c r="V615" s="113"/>
      <c r="W615" s="147"/>
      <c r="X615" s="990" t="str">
        <f>IFERROR(V615*VLOOKUP(AF615,【参考】数式用3!$AD$15:$BA$23,MATCH(N615,【参考】数式用3!$AD$2:$BA$2,0)),"")</f>
        <v/>
      </c>
      <c r="Y615" s="991"/>
      <c r="Z615" s="123"/>
      <c r="AA615" s="114"/>
      <c r="AB615" s="485" t="str">
        <f>IFERROR(AA615*VLOOKUP(AG615,【参考】数式用3!$AD$24:$BA$27,MATCH(N615,【参考】数式用3!$AD$2:$BA$2,0)),"")</f>
        <v/>
      </c>
      <c r="AC615" s="130"/>
      <c r="AD615" s="477" t="str">
        <f t="shared" si="39"/>
        <v/>
      </c>
      <c r="AE615" s="478" t="str">
        <f t="shared" si="40"/>
        <v/>
      </c>
      <c r="AF615" s="478" t="str">
        <f t="shared" si="41"/>
        <v/>
      </c>
      <c r="AG615" s="478" t="str">
        <f t="shared" si="42"/>
        <v/>
      </c>
    </row>
    <row r="616" spans="1:33" ht="24.95" customHeight="1">
      <c r="A616" s="480">
        <v>601</v>
      </c>
      <c r="B616" s="987" t="str">
        <f>IF(基本情報入力シート!C653="","",基本情報入力シート!C653)</f>
        <v/>
      </c>
      <c r="C616" s="988"/>
      <c r="D616" s="988"/>
      <c r="E616" s="988"/>
      <c r="F616" s="988"/>
      <c r="G616" s="988"/>
      <c r="H616" s="988"/>
      <c r="I616" s="989"/>
      <c r="J616" s="481" t="str">
        <f>IF(基本情報入力シート!M653="","",基本情報入力シート!M653)</f>
        <v/>
      </c>
      <c r="K616" s="482" t="str">
        <f>IF(基本情報入力シート!R653="","",基本情報入力シート!R653)</f>
        <v/>
      </c>
      <c r="L616" s="482" t="str">
        <f>IF(基本情報入力シート!W653="","",基本情報入力シート!W653)</f>
        <v/>
      </c>
      <c r="M616" s="483" t="str">
        <f>IF(基本情報入力シート!X653="","",基本情報入力シート!X653)</f>
        <v/>
      </c>
      <c r="N616" s="484" t="str">
        <f>IF(基本情報入力シート!Y653="","",基本情報入力シート!Y653)</f>
        <v/>
      </c>
      <c r="O616" s="118"/>
      <c r="P616" s="119"/>
      <c r="Q616" s="120"/>
      <c r="R616" s="121"/>
      <c r="S616" s="112"/>
      <c r="T616" s="476" t="str">
        <f>IFERROR(S616*VLOOKUP(AE616,【参考】数式用3!$AD$3:$BA$14,MATCH(N616,【参考】数式用3!$AD$2:$BA$2,0)),"")</f>
        <v/>
      </c>
      <c r="U616" s="122"/>
      <c r="V616" s="113"/>
      <c r="W616" s="147"/>
      <c r="X616" s="990" t="str">
        <f>IFERROR(V616*VLOOKUP(AF616,【参考】数式用3!$AD$15:$BA$23,MATCH(N616,【参考】数式用3!$AD$2:$BA$2,0)),"")</f>
        <v/>
      </c>
      <c r="Y616" s="991"/>
      <c r="Z616" s="123"/>
      <c r="AA616" s="114"/>
      <c r="AB616" s="485" t="str">
        <f>IFERROR(AA616*VLOOKUP(AG616,【参考】数式用3!$AD$24:$BA$27,MATCH(N616,【参考】数式用3!$AD$2:$BA$2,0)),"")</f>
        <v/>
      </c>
      <c r="AC616" s="130"/>
      <c r="AD616" s="477" t="str">
        <f t="shared" si="39"/>
        <v/>
      </c>
      <c r="AE616" s="478" t="str">
        <f t="shared" si="40"/>
        <v/>
      </c>
      <c r="AF616" s="478" t="str">
        <f t="shared" si="41"/>
        <v/>
      </c>
      <c r="AG616" s="478" t="str">
        <f t="shared" si="42"/>
        <v/>
      </c>
    </row>
    <row r="617" spans="1:33" ht="24.95" customHeight="1">
      <c r="A617" s="480">
        <v>602</v>
      </c>
      <c r="B617" s="987" t="str">
        <f>IF(基本情報入力シート!C654="","",基本情報入力シート!C654)</f>
        <v/>
      </c>
      <c r="C617" s="988"/>
      <c r="D617" s="988"/>
      <c r="E617" s="988"/>
      <c r="F617" s="988"/>
      <c r="G617" s="988"/>
      <c r="H617" s="988"/>
      <c r="I617" s="989"/>
      <c r="J617" s="481" t="str">
        <f>IF(基本情報入力シート!M654="","",基本情報入力シート!M654)</f>
        <v/>
      </c>
      <c r="K617" s="482" t="str">
        <f>IF(基本情報入力シート!R654="","",基本情報入力シート!R654)</f>
        <v/>
      </c>
      <c r="L617" s="482" t="str">
        <f>IF(基本情報入力シート!W654="","",基本情報入力シート!W654)</f>
        <v/>
      </c>
      <c r="M617" s="483" t="str">
        <f>IF(基本情報入力シート!X654="","",基本情報入力シート!X654)</f>
        <v/>
      </c>
      <c r="N617" s="484" t="str">
        <f>IF(基本情報入力シート!Y654="","",基本情報入力シート!Y654)</f>
        <v/>
      </c>
      <c r="O617" s="118"/>
      <c r="P617" s="119"/>
      <c r="Q617" s="120"/>
      <c r="R617" s="121"/>
      <c r="S617" s="112"/>
      <c r="T617" s="476" t="str">
        <f>IFERROR(S617*VLOOKUP(AE617,【参考】数式用3!$AD$3:$BA$14,MATCH(N617,【参考】数式用3!$AD$2:$BA$2,0)),"")</f>
        <v/>
      </c>
      <c r="U617" s="122"/>
      <c r="V617" s="113"/>
      <c r="W617" s="147"/>
      <c r="X617" s="990" t="str">
        <f>IFERROR(V617*VLOOKUP(AF617,【参考】数式用3!$AD$15:$BA$23,MATCH(N617,【参考】数式用3!$AD$2:$BA$2,0)),"")</f>
        <v/>
      </c>
      <c r="Y617" s="991"/>
      <c r="Z617" s="123"/>
      <c r="AA617" s="114"/>
      <c r="AB617" s="485" t="str">
        <f>IFERROR(AA617*VLOOKUP(AG617,【参考】数式用3!$AD$24:$BA$27,MATCH(N617,【参考】数式用3!$AD$2:$BA$2,0)),"")</f>
        <v/>
      </c>
      <c r="AC617" s="130"/>
      <c r="AD617" s="477" t="str">
        <f t="shared" si="39"/>
        <v/>
      </c>
      <c r="AE617" s="478" t="str">
        <f t="shared" si="40"/>
        <v/>
      </c>
      <c r="AF617" s="478" t="str">
        <f t="shared" si="41"/>
        <v/>
      </c>
      <c r="AG617" s="478" t="str">
        <f t="shared" si="42"/>
        <v/>
      </c>
    </row>
    <row r="618" spans="1:33" ht="24.95" customHeight="1">
      <c r="A618" s="480">
        <v>603</v>
      </c>
      <c r="B618" s="987" t="str">
        <f>IF(基本情報入力シート!C655="","",基本情報入力シート!C655)</f>
        <v/>
      </c>
      <c r="C618" s="988"/>
      <c r="D618" s="988"/>
      <c r="E618" s="988"/>
      <c r="F618" s="988"/>
      <c r="G618" s="988"/>
      <c r="H618" s="988"/>
      <c r="I618" s="989"/>
      <c r="J618" s="481" t="str">
        <f>IF(基本情報入力シート!M655="","",基本情報入力シート!M655)</f>
        <v/>
      </c>
      <c r="K618" s="482" t="str">
        <f>IF(基本情報入力シート!R655="","",基本情報入力シート!R655)</f>
        <v/>
      </c>
      <c r="L618" s="482" t="str">
        <f>IF(基本情報入力シート!W655="","",基本情報入力シート!W655)</f>
        <v/>
      </c>
      <c r="M618" s="483" t="str">
        <f>IF(基本情報入力シート!X655="","",基本情報入力シート!X655)</f>
        <v/>
      </c>
      <c r="N618" s="484" t="str">
        <f>IF(基本情報入力シート!Y655="","",基本情報入力シート!Y655)</f>
        <v/>
      </c>
      <c r="O618" s="118"/>
      <c r="P618" s="119"/>
      <c r="Q618" s="120"/>
      <c r="R618" s="121"/>
      <c r="S618" s="112"/>
      <c r="T618" s="476" t="str">
        <f>IFERROR(S618*VLOOKUP(AE618,【参考】数式用3!$AD$3:$BA$14,MATCH(N618,【参考】数式用3!$AD$2:$BA$2,0)),"")</f>
        <v/>
      </c>
      <c r="U618" s="122"/>
      <c r="V618" s="113"/>
      <c r="W618" s="147"/>
      <c r="X618" s="990" t="str">
        <f>IFERROR(V618*VLOOKUP(AF618,【参考】数式用3!$AD$15:$BA$23,MATCH(N618,【参考】数式用3!$AD$2:$BA$2,0)),"")</f>
        <v/>
      </c>
      <c r="Y618" s="991"/>
      <c r="Z618" s="123"/>
      <c r="AA618" s="114"/>
      <c r="AB618" s="485" t="str">
        <f>IFERROR(AA618*VLOOKUP(AG618,【参考】数式用3!$AD$24:$BA$27,MATCH(N618,【参考】数式用3!$AD$2:$BA$2,0)),"")</f>
        <v/>
      </c>
      <c r="AC618" s="130"/>
      <c r="AD618" s="477" t="str">
        <f t="shared" si="39"/>
        <v/>
      </c>
      <c r="AE618" s="478" t="str">
        <f t="shared" si="40"/>
        <v/>
      </c>
      <c r="AF618" s="478" t="str">
        <f t="shared" si="41"/>
        <v/>
      </c>
      <c r="AG618" s="478" t="str">
        <f t="shared" si="42"/>
        <v/>
      </c>
    </row>
    <row r="619" spans="1:33" ht="24.95" customHeight="1">
      <c r="A619" s="480">
        <v>604</v>
      </c>
      <c r="B619" s="987" t="str">
        <f>IF(基本情報入力シート!C656="","",基本情報入力シート!C656)</f>
        <v/>
      </c>
      <c r="C619" s="988"/>
      <c r="D619" s="988"/>
      <c r="E619" s="988"/>
      <c r="F619" s="988"/>
      <c r="G619" s="988"/>
      <c r="H619" s="988"/>
      <c r="I619" s="989"/>
      <c r="J619" s="481" t="str">
        <f>IF(基本情報入力シート!M656="","",基本情報入力シート!M656)</f>
        <v/>
      </c>
      <c r="K619" s="482" t="str">
        <f>IF(基本情報入力シート!R656="","",基本情報入力シート!R656)</f>
        <v/>
      </c>
      <c r="L619" s="482" t="str">
        <f>IF(基本情報入力シート!W656="","",基本情報入力シート!W656)</f>
        <v/>
      </c>
      <c r="M619" s="483" t="str">
        <f>IF(基本情報入力シート!X656="","",基本情報入力シート!X656)</f>
        <v/>
      </c>
      <c r="N619" s="484" t="str">
        <f>IF(基本情報入力シート!Y656="","",基本情報入力シート!Y656)</f>
        <v/>
      </c>
      <c r="O619" s="118"/>
      <c r="P619" s="119"/>
      <c r="Q619" s="120"/>
      <c r="R619" s="121"/>
      <c r="S619" s="112"/>
      <c r="T619" s="476" t="str">
        <f>IFERROR(S619*VLOOKUP(AE619,【参考】数式用3!$AD$3:$BA$14,MATCH(N619,【参考】数式用3!$AD$2:$BA$2,0)),"")</f>
        <v/>
      </c>
      <c r="U619" s="122"/>
      <c r="V619" s="113"/>
      <c r="W619" s="147"/>
      <c r="X619" s="990" t="str">
        <f>IFERROR(V619*VLOOKUP(AF619,【参考】数式用3!$AD$15:$BA$23,MATCH(N619,【参考】数式用3!$AD$2:$BA$2,0)),"")</f>
        <v/>
      </c>
      <c r="Y619" s="991"/>
      <c r="Z619" s="123"/>
      <c r="AA619" s="114"/>
      <c r="AB619" s="485" t="str">
        <f>IFERROR(AA619*VLOOKUP(AG619,【参考】数式用3!$AD$24:$BA$27,MATCH(N619,【参考】数式用3!$AD$2:$BA$2,0)),"")</f>
        <v/>
      </c>
      <c r="AC619" s="130"/>
      <c r="AD619" s="477" t="str">
        <f t="shared" si="39"/>
        <v/>
      </c>
      <c r="AE619" s="478" t="str">
        <f t="shared" si="40"/>
        <v/>
      </c>
      <c r="AF619" s="478" t="str">
        <f t="shared" si="41"/>
        <v/>
      </c>
      <c r="AG619" s="478" t="str">
        <f t="shared" si="42"/>
        <v/>
      </c>
    </row>
    <row r="620" spans="1:33" ht="24.95" customHeight="1">
      <c r="A620" s="480">
        <v>605</v>
      </c>
      <c r="B620" s="987" t="str">
        <f>IF(基本情報入力シート!C657="","",基本情報入力シート!C657)</f>
        <v/>
      </c>
      <c r="C620" s="988"/>
      <c r="D620" s="988"/>
      <c r="E620" s="988"/>
      <c r="F620" s="988"/>
      <c r="G620" s="988"/>
      <c r="H620" s="988"/>
      <c r="I620" s="989"/>
      <c r="J620" s="481" t="str">
        <f>IF(基本情報入力シート!M657="","",基本情報入力シート!M657)</f>
        <v/>
      </c>
      <c r="K620" s="482" t="str">
        <f>IF(基本情報入力シート!R657="","",基本情報入力シート!R657)</f>
        <v/>
      </c>
      <c r="L620" s="482" t="str">
        <f>IF(基本情報入力シート!W657="","",基本情報入力シート!W657)</f>
        <v/>
      </c>
      <c r="M620" s="483" t="str">
        <f>IF(基本情報入力シート!X657="","",基本情報入力シート!X657)</f>
        <v/>
      </c>
      <c r="N620" s="484" t="str">
        <f>IF(基本情報入力シート!Y657="","",基本情報入力シート!Y657)</f>
        <v/>
      </c>
      <c r="O620" s="118"/>
      <c r="P620" s="119"/>
      <c r="Q620" s="120"/>
      <c r="R620" s="121"/>
      <c r="S620" s="112"/>
      <c r="T620" s="476" t="str">
        <f>IFERROR(S620*VLOOKUP(AE620,【参考】数式用3!$AD$3:$BA$14,MATCH(N620,【参考】数式用3!$AD$2:$BA$2,0)),"")</f>
        <v/>
      </c>
      <c r="U620" s="122"/>
      <c r="V620" s="113"/>
      <c r="W620" s="147"/>
      <c r="X620" s="990" t="str">
        <f>IFERROR(V620*VLOOKUP(AF620,【参考】数式用3!$AD$15:$BA$23,MATCH(N620,【参考】数式用3!$AD$2:$BA$2,0)),"")</f>
        <v/>
      </c>
      <c r="Y620" s="991"/>
      <c r="Z620" s="123"/>
      <c r="AA620" s="114"/>
      <c r="AB620" s="485" t="str">
        <f>IFERROR(AA620*VLOOKUP(AG620,【参考】数式用3!$AD$24:$BA$27,MATCH(N620,【参考】数式用3!$AD$2:$BA$2,0)),"")</f>
        <v/>
      </c>
      <c r="AC620" s="130"/>
      <c r="AD620" s="477" t="str">
        <f t="shared" si="39"/>
        <v/>
      </c>
      <c r="AE620" s="478" t="str">
        <f t="shared" si="40"/>
        <v/>
      </c>
      <c r="AF620" s="478" t="str">
        <f t="shared" si="41"/>
        <v/>
      </c>
      <c r="AG620" s="478" t="str">
        <f t="shared" si="42"/>
        <v/>
      </c>
    </row>
    <row r="621" spans="1:33" ht="24.95" customHeight="1">
      <c r="A621" s="480">
        <v>606</v>
      </c>
      <c r="B621" s="987" t="str">
        <f>IF(基本情報入力シート!C658="","",基本情報入力シート!C658)</f>
        <v/>
      </c>
      <c r="C621" s="988"/>
      <c r="D621" s="988"/>
      <c r="E621" s="988"/>
      <c r="F621" s="988"/>
      <c r="G621" s="988"/>
      <c r="H621" s="988"/>
      <c r="I621" s="989"/>
      <c r="J621" s="481" t="str">
        <f>IF(基本情報入力シート!M658="","",基本情報入力シート!M658)</f>
        <v/>
      </c>
      <c r="K621" s="482" t="str">
        <f>IF(基本情報入力シート!R658="","",基本情報入力シート!R658)</f>
        <v/>
      </c>
      <c r="L621" s="482" t="str">
        <f>IF(基本情報入力シート!W658="","",基本情報入力シート!W658)</f>
        <v/>
      </c>
      <c r="M621" s="483" t="str">
        <f>IF(基本情報入力シート!X658="","",基本情報入力シート!X658)</f>
        <v/>
      </c>
      <c r="N621" s="484" t="str">
        <f>IF(基本情報入力シート!Y658="","",基本情報入力シート!Y658)</f>
        <v/>
      </c>
      <c r="O621" s="118"/>
      <c r="P621" s="119"/>
      <c r="Q621" s="120"/>
      <c r="R621" s="121"/>
      <c r="S621" s="112"/>
      <c r="T621" s="476" t="str">
        <f>IFERROR(S621*VLOOKUP(AE621,【参考】数式用3!$AD$3:$BA$14,MATCH(N621,【参考】数式用3!$AD$2:$BA$2,0)),"")</f>
        <v/>
      </c>
      <c r="U621" s="122"/>
      <c r="V621" s="113"/>
      <c r="W621" s="147"/>
      <c r="X621" s="990" t="str">
        <f>IFERROR(V621*VLOOKUP(AF621,【参考】数式用3!$AD$15:$BA$23,MATCH(N621,【参考】数式用3!$AD$2:$BA$2,0)),"")</f>
        <v/>
      </c>
      <c r="Y621" s="991"/>
      <c r="Z621" s="123"/>
      <c r="AA621" s="114"/>
      <c r="AB621" s="485" t="str">
        <f>IFERROR(AA621*VLOOKUP(AG621,【参考】数式用3!$AD$24:$BA$27,MATCH(N621,【参考】数式用3!$AD$2:$BA$2,0)),"")</f>
        <v/>
      </c>
      <c r="AC621" s="130"/>
      <c r="AD621" s="477" t="str">
        <f t="shared" si="39"/>
        <v/>
      </c>
      <c r="AE621" s="478" t="str">
        <f t="shared" si="40"/>
        <v/>
      </c>
      <c r="AF621" s="478" t="str">
        <f t="shared" si="41"/>
        <v/>
      </c>
      <c r="AG621" s="478" t="str">
        <f t="shared" si="42"/>
        <v/>
      </c>
    </row>
    <row r="622" spans="1:33" ht="24.95" customHeight="1">
      <c r="A622" s="480">
        <v>607</v>
      </c>
      <c r="B622" s="987" t="str">
        <f>IF(基本情報入力シート!C659="","",基本情報入力シート!C659)</f>
        <v/>
      </c>
      <c r="C622" s="988"/>
      <c r="D622" s="988"/>
      <c r="E622" s="988"/>
      <c r="F622" s="988"/>
      <c r="G622" s="988"/>
      <c r="H622" s="988"/>
      <c r="I622" s="989"/>
      <c r="J622" s="481" t="str">
        <f>IF(基本情報入力シート!M659="","",基本情報入力シート!M659)</f>
        <v/>
      </c>
      <c r="K622" s="482" t="str">
        <f>IF(基本情報入力シート!R659="","",基本情報入力シート!R659)</f>
        <v/>
      </c>
      <c r="L622" s="482" t="str">
        <f>IF(基本情報入力シート!W659="","",基本情報入力シート!W659)</f>
        <v/>
      </c>
      <c r="M622" s="483" t="str">
        <f>IF(基本情報入力シート!X659="","",基本情報入力シート!X659)</f>
        <v/>
      </c>
      <c r="N622" s="484" t="str">
        <f>IF(基本情報入力シート!Y659="","",基本情報入力シート!Y659)</f>
        <v/>
      </c>
      <c r="O622" s="118"/>
      <c r="P622" s="119"/>
      <c r="Q622" s="120"/>
      <c r="R622" s="121"/>
      <c r="S622" s="112"/>
      <c r="T622" s="476" t="str">
        <f>IFERROR(S622*VLOOKUP(AE622,【参考】数式用3!$AD$3:$BA$14,MATCH(N622,【参考】数式用3!$AD$2:$BA$2,0)),"")</f>
        <v/>
      </c>
      <c r="U622" s="122"/>
      <c r="V622" s="113"/>
      <c r="W622" s="147"/>
      <c r="X622" s="990" t="str">
        <f>IFERROR(V622*VLOOKUP(AF622,【参考】数式用3!$AD$15:$BA$23,MATCH(N622,【参考】数式用3!$AD$2:$BA$2,0)),"")</f>
        <v/>
      </c>
      <c r="Y622" s="991"/>
      <c r="Z622" s="123"/>
      <c r="AA622" s="114"/>
      <c r="AB622" s="485" t="str">
        <f>IFERROR(AA622*VLOOKUP(AG622,【参考】数式用3!$AD$24:$BA$27,MATCH(N622,【参考】数式用3!$AD$2:$BA$2,0)),"")</f>
        <v/>
      </c>
      <c r="AC622" s="130"/>
      <c r="AD622" s="477" t="str">
        <f t="shared" si="39"/>
        <v/>
      </c>
      <c r="AE622" s="478" t="str">
        <f t="shared" si="40"/>
        <v/>
      </c>
      <c r="AF622" s="478" t="str">
        <f t="shared" si="41"/>
        <v/>
      </c>
      <c r="AG622" s="478" t="str">
        <f t="shared" si="42"/>
        <v/>
      </c>
    </row>
    <row r="623" spans="1:33" ht="24.95" customHeight="1">
      <c r="A623" s="480">
        <v>608</v>
      </c>
      <c r="B623" s="987" t="str">
        <f>IF(基本情報入力シート!C660="","",基本情報入力シート!C660)</f>
        <v/>
      </c>
      <c r="C623" s="988"/>
      <c r="D623" s="988"/>
      <c r="E623" s="988"/>
      <c r="F623" s="988"/>
      <c r="G623" s="988"/>
      <c r="H623" s="988"/>
      <c r="I623" s="989"/>
      <c r="J623" s="481" t="str">
        <f>IF(基本情報入力シート!M660="","",基本情報入力シート!M660)</f>
        <v/>
      </c>
      <c r="K623" s="482" t="str">
        <f>IF(基本情報入力シート!R660="","",基本情報入力シート!R660)</f>
        <v/>
      </c>
      <c r="L623" s="482" t="str">
        <f>IF(基本情報入力シート!W660="","",基本情報入力シート!W660)</f>
        <v/>
      </c>
      <c r="M623" s="483" t="str">
        <f>IF(基本情報入力シート!X660="","",基本情報入力シート!X660)</f>
        <v/>
      </c>
      <c r="N623" s="484" t="str">
        <f>IF(基本情報入力シート!Y660="","",基本情報入力シート!Y660)</f>
        <v/>
      </c>
      <c r="O623" s="118"/>
      <c r="P623" s="119"/>
      <c r="Q623" s="120"/>
      <c r="R623" s="121"/>
      <c r="S623" s="112"/>
      <c r="T623" s="476" t="str">
        <f>IFERROR(S623*VLOOKUP(AE623,【参考】数式用3!$AD$3:$BA$14,MATCH(N623,【参考】数式用3!$AD$2:$BA$2,0)),"")</f>
        <v/>
      </c>
      <c r="U623" s="122"/>
      <c r="V623" s="113"/>
      <c r="W623" s="147"/>
      <c r="X623" s="990" t="str">
        <f>IFERROR(V623*VLOOKUP(AF623,【参考】数式用3!$AD$15:$BA$23,MATCH(N623,【参考】数式用3!$AD$2:$BA$2,0)),"")</f>
        <v/>
      </c>
      <c r="Y623" s="991"/>
      <c r="Z623" s="123"/>
      <c r="AA623" s="114"/>
      <c r="AB623" s="485" t="str">
        <f>IFERROR(AA623*VLOOKUP(AG623,【参考】数式用3!$AD$24:$BA$27,MATCH(N623,【参考】数式用3!$AD$2:$BA$2,0)),"")</f>
        <v/>
      </c>
      <c r="AC623" s="130"/>
      <c r="AD623" s="477" t="str">
        <f t="shared" si="39"/>
        <v/>
      </c>
      <c r="AE623" s="478" t="str">
        <f t="shared" si="40"/>
        <v/>
      </c>
      <c r="AF623" s="478" t="str">
        <f t="shared" si="41"/>
        <v/>
      </c>
      <c r="AG623" s="478" t="str">
        <f t="shared" si="42"/>
        <v/>
      </c>
    </row>
    <row r="624" spans="1:33" ht="24.95" customHeight="1">
      <c r="A624" s="480">
        <v>609</v>
      </c>
      <c r="B624" s="987" t="str">
        <f>IF(基本情報入力シート!C661="","",基本情報入力シート!C661)</f>
        <v/>
      </c>
      <c r="C624" s="988"/>
      <c r="D624" s="988"/>
      <c r="E624" s="988"/>
      <c r="F624" s="988"/>
      <c r="G624" s="988"/>
      <c r="H624" s="988"/>
      <c r="I624" s="989"/>
      <c r="J624" s="481" t="str">
        <f>IF(基本情報入力シート!M661="","",基本情報入力シート!M661)</f>
        <v/>
      </c>
      <c r="K624" s="482" t="str">
        <f>IF(基本情報入力シート!R661="","",基本情報入力シート!R661)</f>
        <v/>
      </c>
      <c r="L624" s="482" t="str">
        <f>IF(基本情報入力シート!W661="","",基本情報入力シート!W661)</f>
        <v/>
      </c>
      <c r="M624" s="483" t="str">
        <f>IF(基本情報入力シート!X661="","",基本情報入力シート!X661)</f>
        <v/>
      </c>
      <c r="N624" s="484" t="str">
        <f>IF(基本情報入力シート!Y661="","",基本情報入力シート!Y661)</f>
        <v/>
      </c>
      <c r="O624" s="118"/>
      <c r="P624" s="119"/>
      <c r="Q624" s="120"/>
      <c r="R624" s="121"/>
      <c r="S624" s="112"/>
      <c r="T624" s="476" t="str">
        <f>IFERROR(S624*VLOOKUP(AE624,【参考】数式用3!$AD$3:$BA$14,MATCH(N624,【参考】数式用3!$AD$2:$BA$2,0)),"")</f>
        <v/>
      </c>
      <c r="U624" s="122"/>
      <c r="V624" s="113"/>
      <c r="W624" s="147"/>
      <c r="X624" s="990" t="str">
        <f>IFERROR(V624*VLOOKUP(AF624,【参考】数式用3!$AD$15:$BA$23,MATCH(N624,【参考】数式用3!$AD$2:$BA$2,0)),"")</f>
        <v/>
      </c>
      <c r="Y624" s="991"/>
      <c r="Z624" s="123"/>
      <c r="AA624" s="114"/>
      <c r="AB624" s="485" t="str">
        <f>IFERROR(AA624*VLOOKUP(AG624,【参考】数式用3!$AD$24:$BA$27,MATCH(N624,【参考】数式用3!$AD$2:$BA$2,0)),"")</f>
        <v/>
      </c>
      <c r="AC624" s="130"/>
      <c r="AD624" s="477" t="str">
        <f t="shared" si="39"/>
        <v/>
      </c>
      <c r="AE624" s="478" t="str">
        <f t="shared" si="40"/>
        <v/>
      </c>
      <c r="AF624" s="478" t="str">
        <f t="shared" si="41"/>
        <v/>
      </c>
      <c r="AG624" s="478" t="str">
        <f t="shared" si="42"/>
        <v/>
      </c>
    </row>
    <row r="625" spans="1:33" ht="24.95" customHeight="1">
      <c r="A625" s="480">
        <v>610</v>
      </c>
      <c r="B625" s="987" t="str">
        <f>IF(基本情報入力シート!C662="","",基本情報入力シート!C662)</f>
        <v/>
      </c>
      <c r="C625" s="988"/>
      <c r="D625" s="988"/>
      <c r="E625" s="988"/>
      <c r="F625" s="988"/>
      <c r="G625" s="988"/>
      <c r="H625" s="988"/>
      <c r="I625" s="989"/>
      <c r="J625" s="481" t="str">
        <f>IF(基本情報入力シート!M662="","",基本情報入力シート!M662)</f>
        <v/>
      </c>
      <c r="K625" s="482" t="str">
        <f>IF(基本情報入力シート!R662="","",基本情報入力シート!R662)</f>
        <v/>
      </c>
      <c r="L625" s="482" t="str">
        <f>IF(基本情報入力シート!W662="","",基本情報入力シート!W662)</f>
        <v/>
      </c>
      <c r="M625" s="483" t="str">
        <f>IF(基本情報入力シート!X662="","",基本情報入力シート!X662)</f>
        <v/>
      </c>
      <c r="N625" s="484" t="str">
        <f>IF(基本情報入力シート!Y662="","",基本情報入力シート!Y662)</f>
        <v/>
      </c>
      <c r="O625" s="118"/>
      <c r="P625" s="119"/>
      <c r="Q625" s="120"/>
      <c r="R625" s="121"/>
      <c r="S625" s="112"/>
      <c r="T625" s="476" t="str">
        <f>IFERROR(S625*VLOOKUP(AE625,【参考】数式用3!$AD$3:$BA$14,MATCH(N625,【参考】数式用3!$AD$2:$BA$2,0)),"")</f>
        <v/>
      </c>
      <c r="U625" s="122"/>
      <c r="V625" s="113"/>
      <c r="W625" s="147"/>
      <c r="X625" s="990" t="str">
        <f>IFERROR(V625*VLOOKUP(AF625,【参考】数式用3!$AD$15:$BA$23,MATCH(N625,【参考】数式用3!$AD$2:$BA$2,0)),"")</f>
        <v/>
      </c>
      <c r="Y625" s="991"/>
      <c r="Z625" s="123"/>
      <c r="AA625" s="114"/>
      <c r="AB625" s="485" t="str">
        <f>IFERROR(AA625*VLOOKUP(AG625,【参考】数式用3!$AD$24:$BA$27,MATCH(N625,【参考】数式用3!$AD$2:$BA$2,0)),"")</f>
        <v/>
      </c>
      <c r="AC625" s="130"/>
      <c r="AD625" s="477" t="str">
        <f t="shared" si="39"/>
        <v/>
      </c>
      <c r="AE625" s="478" t="str">
        <f t="shared" si="40"/>
        <v/>
      </c>
      <c r="AF625" s="478" t="str">
        <f t="shared" si="41"/>
        <v/>
      </c>
      <c r="AG625" s="478" t="str">
        <f t="shared" si="42"/>
        <v/>
      </c>
    </row>
    <row r="626" spans="1:33" ht="24.95" customHeight="1">
      <c r="A626" s="480">
        <v>611</v>
      </c>
      <c r="B626" s="987" t="str">
        <f>IF(基本情報入力シート!C663="","",基本情報入力シート!C663)</f>
        <v/>
      </c>
      <c r="C626" s="988"/>
      <c r="D626" s="988"/>
      <c r="E626" s="988"/>
      <c r="F626" s="988"/>
      <c r="G626" s="988"/>
      <c r="H626" s="988"/>
      <c r="I626" s="989"/>
      <c r="J626" s="481" t="str">
        <f>IF(基本情報入力シート!M663="","",基本情報入力シート!M663)</f>
        <v/>
      </c>
      <c r="K626" s="482" t="str">
        <f>IF(基本情報入力シート!R663="","",基本情報入力シート!R663)</f>
        <v/>
      </c>
      <c r="L626" s="482" t="str">
        <f>IF(基本情報入力シート!W663="","",基本情報入力シート!W663)</f>
        <v/>
      </c>
      <c r="M626" s="483" t="str">
        <f>IF(基本情報入力シート!X663="","",基本情報入力シート!X663)</f>
        <v/>
      </c>
      <c r="N626" s="484" t="str">
        <f>IF(基本情報入力シート!Y663="","",基本情報入力シート!Y663)</f>
        <v/>
      </c>
      <c r="O626" s="118"/>
      <c r="P626" s="119"/>
      <c r="Q626" s="120"/>
      <c r="R626" s="121"/>
      <c r="S626" s="112"/>
      <c r="T626" s="476" t="str">
        <f>IFERROR(S626*VLOOKUP(AE626,【参考】数式用3!$AD$3:$BA$14,MATCH(N626,【参考】数式用3!$AD$2:$BA$2,0)),"")</f>
        <v/>
      </c>
      <c r="U626" s="122"/>
      <c r="V626" s="113"/>
      <c r="W626" s="147"/>
      <c r="X626" s="990" t="str">
        <f>IFERROR(V626*VLOOKUP(AF626,【参考】数式用3!$AD$15:$BA$23,MATCH(N626,【参考】数式用3!$AD$2:$BA$2,0)),"")</f>
        <v/>
      </c>
      <c r="Y626" s="991"/>
      <c r="Z626" s="123"/>
      <c r="AA626" s="114"/>
      <c r="AB626" s="485" t="str">
        <f>IFERROR(AA626*VLOOKUP(AG626,【参考】数式用3!$AD$24:$BA$27,MATCH(N626,【参考】数式用3!$AD$2:$BA$2,0)),"")</f>
        <v/>
      </c>
      <c r="AC626" s="130"/>
      <c r="AD626" s="477" t="str">
        <f t="shared" si="39"/>
        <v/>
      </c>
      <c r="AE626" s="478" t="str">
        <f t="shared" si="40"/>
        <v/>
      </c>
      <c r="AF626" s="478" t="str">
        <f t="shared" si="41"/>
        <v/>
      </c>
      <c r="AG626" s="478" t="str">
        <f t="shared" si="42"/>
        <v/>
      </c>
    </row>
    <row r="627" spans="1:33" ht="24.95" customHeight="1">
      <c r="A627" s="480">
        <v>612</v>
      </c>
      <c r="B627" s="987" t="str">
        <f>IF(基本情報入力シート!C664="","",基本情報入力シート!C664)</f>
        <v/>
      </c>
      <c r="C627" s="988"/>
      <c r="D627" s="988"/>
      <c r="E627" s="988"/>
      <c r="F627" s="988"/>
      <c r="G627" s="988"/>
      <c r="H627" s="988"/>
      <c r="I627" s="989"/>
      <c r="J627" s="481" t="str">
        <f>IF(基本情報入力シート!M664="","",基本情報入力シート!M664)</f>
        <v/>
      </c>
      <c r="K627" s="482" t="str">
        <f>IF(基本情報入力シート!R664="","",基本情報入力シート!R664)</f>
        <v/>
      </c>
      <c r="L627" s="482" t="str">
        <f>IF(基本情報入力シート!W664="","",基本情報入力シート!W664)</f>
        <v/>
      </c>
      <c r="M627" s="483" t="str">
        <f>IF(基本情報入力シート!X664="","",基本情報入力シート!X664)</f>
        <v/>
      </c>
      <c r="N627" s="484" t="str">
        <f>IF(基本情報入力シート!Y664="","",基本情報入力シート!Y664)</f>
        <v/>
      </c>
      <c r="O627" s="118"/>
      <c r="P627" s="119"/>
      <c r="Q627" s="120"/>
      <c r="R627" s="121"/>
      <c r="S627" s="112"/>
      <c r="T627" s="476" t="str">
        <f>IFERROR(S627*VLOOKUP(AE627,【参考】数式用3!$AD$3:$BA$14,MATCH(N627,【参考】数式用3!$AD$2:$BA$2,0)),"")</f>
        <v/>
      </c>
      <c r="U627" s="122"/>
      <c r="V627" s="113"/>
      <c r="W627" s="147"/>
      <c r="X627" s="990" t="str">
        <f>IFERROR(V627*VLOOKUP(AF627,【参考】数式用3!$AD$15:$BA$23,MATCH(N627,【参考】数式用3!$AD$2:$BA$2,0)),"")</f>
        <v/>
      </c>
      <c r="Y627" s="991"/>
      <c r="Z627" s="123"/>
      <c r="AA627" s="114"/>
      <c r="AB627" s="485" t="str">
        <f>IFERROR(AA627*VLOOKUP(AG627,【参考】数式用3!$AD$24:$BA$27,MATCH(N627,【参考】数式用3!$AD$2:$BA$2,0)),"")</f>
        <v/>
      </c>
      <c r="AC627" s="130"/>
      <c r="AD627" s="477" t="str">
        <f t="shared" si="39"/>
        <v/>
      </c>
      <c r="AE627" s="478" t="str">
        <f t="shared" si="40"/>
        <v/>
      </c>
      <c r="AF627" s="478" t="str">
        <f t="shared" si="41"/>
        <v/>
      </c>
      <c r="AG627" s="478" t="str">
        <f t="shared" si="42"/>
        <v/>
      </c>
    </row>
    <row r="628" spans="1:33" ht="24.95" customHeight="1">
      <c r="A628" s="480">
        <v>613</v>
      </c>
      <c r="B628" s="987" t="str">
        <f>IF(基本情報入力シート!C665="","",基本情報入力シート!C665)</f>
        <v/>
      </c>
      <c r="C628" s="988"/>
      <c r="D628" s="988"/>
      <c r="E628" s="988"/>
      <c r="F628" s="988"/>
      <c r="G628" s="988"/>
      <c r="H628" s="988"/>
      <c r="I628" s="989"/>
      <c r="J628" s="481" t="str">
        <f>IF(基本情報入力シート!M665="","",基本情報入力シート!M665)</f>
        <v/>
      </c>
      <c r="K628" s="482" t="str">
        <f>IF(基本情報入力シート!R665="","",基本情報入力シート!R665)</f>
        <v/>
      </c>
      <c r="L628" s="482" t="str">
        <f>IF(基本情報入力シート!W665="","",基本情報入力シート!W665)</f>
        <v/>
      </c>
      <c r="M628" s="483" t="str">
        <f>IF(基本情報入力シート!X665="","",基本情報入力シート!X665)</f>
        <v/>
      </c>
      <c r="N628" s="484" t="str">
        <f>IF(基本情報入力シート!Y665="","",基本情報入力シート!Y665)</f>
        <v/>
      </c>
      <c r="O628" s="118"/>
      <c r="P628" s="119"/>
      <c r="Q628" s="120"/>
      <c r="R628" s="121"/>
      <c r="S628" s="112"/>
      <c r="T628" s="476" t="str">
        <f>IFERROR(S628*VLOOKUP(AE628,【参考】数式用3!$AD$3:$BA$14,MATCH(N628,【参考】数式用3!$AD$2:$BA$2,0)),"")</f>
        <v/>
      </c>
      <c r="U628" s="122"/>
      <c r="V628" s="113"/>
      <c r="W628" s="147"/>
      <c r="X628" s="990" t="str">
        <f>IFERROR(V628*VLOOKUP(AF628,【参考】数式用3!$AD$15:$BA$23,MATCH(N628,【参考】数式用3!$AD$2:$BA$2,0)),"")</f>
        <v/>
      </c>
      <c r="Y628" s="991"/>
      <c r="Z628" s="123"/>
      <c r="AA628" s="114"/>
      <c r="AB628" s="485" t="str">
        <f>IFERROR(AA628*VLOOKUP(AG628,【参考】数式用3!$AD$24:$BA$27,MATCH(N628,【参考】数式用3!$AD$2:$BA$2,0)),"")</f>
        <v/>
      </c>
      <c r="AC628" s="130"/>
      <c r="AD628" s="477" t="str">
        <f t="shared" si="39"/>
        <v/>
      </c>
      <c r="AE628" s="478" t="str">
        <f t="shared" si="40"/>
        <v/>
      </c>
      <c r="AF628" s="478" t="str">
        <f t="shared" si="41"/>
        <v/>
      </c>
      <c r="AG628" s="478" t="str">
        <f t="shared" si="42"/>
        <v/>
      </c>
    </row>
    <row r="629" spans="1:33" ht="24.95" customHeight="1">
      <c r="A629" s="480">
        <v>614</v>
      </c>
      <c r="B629" s="987" t="str">
        <f>IF(基本情報入力シート!C666="","",基本情報入力シート!C666)</f>
        <v/>
      </c>
      <c r="C629" s="988"/>
      <c r="D629" s="988"/>
      <c r="E629" s="988"/>
      <c r="F629" s="988"/>
      <c r="G629" s="988"/>
      <c r="H629" s="988"/>
      <c r="I629" s="989"/>
      <c r="J629" s="481" t="str">
        <f>IF(基本情報入力シート!M666="","",基本情報入力シート!M666)</f>
        <v/>
      </c>
      <c r="K629" s="482" t="str">
        <f>IF(基本情報入力シート!R666="","",基本情報入力シート!R666)</f>
        <v/>
      </c>
      <c r="L629" s="482" t="str">
        <f>IF(基本情報入力シート!W666="","",基本情報入力シート!W666)</f>
        <v/>
      </c>
      <c r="M629" s="483" t="str">
        <f>IF(基本情報入力シート!X666="","",基本情報入力シート!X666)</f>
        <v/>
      </c>
      <c r="N629" s="484" t="str">
        <f>IF(基本情報入力シート!Y666="","",基本情報入力シート!Y666)</f>
        <v/>
      </c>
      <c r="O629" s="118"/>
      <c r="P629" s="119"/>
      <c r="Q629" s="120"/>
      <c r="R629" s="121"/>
      <c r="S629" s="112"/>
      <c r="T629" s="476" t="str">
        <f>IFERROR(S629*VLOOKUP(AE629,【参考】数式用3!$AD$3:$BA$14,MATCH(N629,【参考】数式用3!$AD$2:$BA$2,0)),"")</f>
        <v/>
      </c>
      <c r="U629" s="122"/>
      <c r="V629" s="113"/>
      <c r="W629" s="147"/>
      <c r="X629" s="990" t="str">
        <f>IFERROR(V629*VLOOKUP(AF629,【参考】数式用3!$AD$15:$BA$23,MATCH(N629,【参考】数式用3!$AD$2:$BA$2,0)),"")</f>
        <v/>
      </c>
      <c r="Y629" s="991"/>
      <c r="Z629" s="123"/>
      <c r="AA629" s="114"/>
      <c r="AB629" s="485" t="str">
        <f>IFERROR(AA629*VLOOKUP(AG629,【参考】数式用3!$AD$24:$BA$27,MATCH(N629,【参考】数式用3!$AD$2:$BA$2,0)),"")</f>
        <v/>
      </c>
      <c r="AC629" s="130"/>
      <c r="AD629" s="477" t="str">
        <f t="shared" si="39"/>
        <v/>
      </c>
      <c r="AE629" s="478" t="str">
        <f t="shared" si="40"/>
        <v/>
      </c>
      <c r="AF629" s="478" t="str">
        <f t="shared" si="41"/>
        <v/>
      </c>
      <c r="AG629" s="478" t="str">
        <f t="shared" si="42"/>
        <v/>
      </c>
    </row>
    <row r="630" spans="1:33" ht="24.95" customHeight="1">
      <c r="A630" s="480">
        <v>615</v>
      </c>
      <c r="B630" s="987" t="str">
        <f>IF(基本情報入力シート!C667="","",基本情報入力シート!C667)</f>
        <v/>
      </c>
      <c r="C630" s="988"/>
      <c r="D630" s="988"/>
      <c r="E630" s="988"/>
      <c r="F630" s="988"/>
      <c r="G630" s="988"/>
      <c r="H630" s="988"/>
      <c r="I630" s="989"/>
      <c r="J630" s="481" t="str">
        <f>IF(基本情報入力シート!M667="","",基本情報入力シート!M667)</f>
        <v/>
      </c>
      <c r="K630" s="482" t="str">
        <f>IF(基本情報入力シート!R667="","",基本情報入力シート!R667)</f>
        <v/>
      </c>
      <c r="L630" s="482" t="str">
        <f>IF(基本情報入力シート!W667="","",基本情報入力シート!W667)</f>
        <v/>
      </c>
      <c r="M630" s="483" t="str">
        <f>IF(基本情報入力シート!X667="","",基本情報入力シート!X667)</f>
        <v/>
      </c>
      <c r="N630" s="484" t="str">
        <f>IF(基本情報入力シート!Y667="","",基本情報入力シート!Y667)</f>
        <v/>
      </c>
      <c r="O630" s="118"/>
      <c r="P630" s="119"/>
      <c r="Q630" s="120"/>
      <c r="R630" s="121"/>
      <c r="S630" s="112"/>
      <c r="T630" s="476" t="str">
        <f>IFERROR(S630*VLOOKUP(AE630,【参考】数式用3!$AD$3:$BA$14,MATCH(N630,【参考】数式用3!$AD$2:$BA$2,0)),"")</f>
        <v/>
      </c>
      <c r="U630" s="122"/>
      <c r="V630" s="113"/>
      <c r="W630" s="147"/>
      <c r="X630" s="990" t="str">
        <f>IFERROR(V630*VLOOKUP(AF630,【参考】数式用3!$AD$15:$BA$23,MATCH(N630,【参考】数式用3!$AD$2:$BA$2,0)),"")</f>
        <v/>
      </c>
      <c r="Y630" s="991"/>
      <c r="Z630" s="123"/>
      <c r="AA630" s="114"/>
      <c r="AB630" s="485" t="str">
        <f>IFERROR(AA630*VLOOKUP(AG630,【参考】数式用3!$AD$24:$BA$27,MATCH(N630,【参考】数式用3!$AD$2:$BA$2,0)),"")</f>
        <v/>
      </c>
      <c r="AC630" s="130"/>
      <c r="AD630" s="477" t="str">
        <f t="shared" si="39"/>
        <v/>
      </c>
      <c r="AE630" s="478" t="str">
        <f t="shared" si="40"/>
        <v/>
      </c>
      <c r="AF630" s="478" t="str">
        <f t="shared" si="41"/>
        <v/>
      </c>
      <c r="AG630" s="478" t="str">
        <f t="shared" si="42"/>
        <v/>
      </c>
    </row>
    <row r="631" spans="1:33" ht="24.95" customHeight="1">
      <c r="A631" s="480">
        <v>616</v>
      </c>
      <c r="B631" s="987" t="str">
        <f>IF(基本情報入力シート!C668="","",基本情報入力シート!C668)</f>
        <v/>
      </c>
      <c r="C631" s="988"/>
      <c r="D631" s="988"/>
      <c r="E631" s="988"/>
      <c r="F631" s="988"/>
      <c r="G631" s="988"/>
      <c r="H631" s="988"/>
      <c r="I631" s="989"/>
      <c r="J631" s="481" t="str">
        <f>IF(基本情報入力シート!M668="","",基本情報入力シート!M668)</f>
        <v/>
      </c>
      <c r="K631" s="482" t="str">
        <f>IF(基本情報入力シート!R668="","",基本情報入力シート!R668)</f>
        <v/>
      </c>
      <c r="L631" s="482" t="str">
        <f>IF(基本情報入力シート!W668="","",基本情報入力シート!W668)</f>
        <v/>
      </c>
      <c r="M631" s="483" t="str">
        <f>IF(基本情報入力シート!X668="","",基本情報入力シート!X668)</f>
        <v/>
      </c>
      <c r="N631" s="484" t="str">
        <f>IF(基本情報入力シート!Y668="","",基本情報入力シート!Y668)</f>
        <v/>
      </c>
      <c r="O631" s="118"/>
      <c r="P631" s="119"/>
      <c r="Q631" s="120"/>
      <c r="R631" s="121"/>
      <c r="S631" s="112"/>
      <c r="T631" s="476" t="str">
        <f>IFERROR(S631*VLOOKUP(AE631,【参考】数式用3!$AD$3:$BA$14,MATCH(N631,【参考】数式用3!$AD$2:$BA$2,0)),"")</f>
        <v/>
      </c>
      <c r="U631" s="122"/>
      <c r="V631" s="113"/>
      <c r="W631" s="147"/>
      <c r="X631" s="990" t="str">
        <f>IFERROR(V631*VLOOKUP(AF631,【参考】数式用3!$AD$15:$BA$23,MATCH(N631,【参考】数式用3!$AD$2:$BA$2,0)),"")</f>
        <v/>
      </c>
      <c r="Y631" s="991"/>
      <c r="Z631" s="123"/>
      <c r="AA631" s="114"/>
      <c r="AB631" s="485" t="str">
        <f>IFERROR(AA631*VLOOKUP(AG631,【参考】数式用3!$AD$24:$BA$27,MATCH(N631,【参考】数式用3!$AD$2:$BA$2,0)),"")</f>
        <v/>
      </c>
      <c r="AC631" s="130"/>
      <c r="AD631" s="477" t="str">
        <f t="shared" si="39"/>
        <v/>
      </c>
      <c r="AE631" s="478" t="str">
        <f t="shared" si="40"/>
        <v/>
      </c>
      <c r="AF631" s="478" t="str">
        <f t="shared" si="41"/>
        <v/>
      </c>
      <c r="AG631" s="478" t="str">
        <f t="shared" si="42"/>
        <v/>
      </c>
    </row>
    <row r="632" spans="1:33" ht="24.95" customHeight="1">
      <c r="A632" s="480">
        <v>617</v>
      </c>
      <c r="B632" s="987" t="str">
        <f>IF(基本情報入力シート!C669="","",基本情報入力シート!C669)</f>
        <v/>
      </c>
      <c r="C632" s="988"/>
      <c r="D632" s="988"/>
      <c r="E632" s="988"/>
      <c r="F632" s="988"/>
      <c r="G632" s="988"/>
      <c r="H632" s="988"/>
      <c r="I632" s="989"/>
      <c r="J632" s="481" t="str">
        <f>IF(基本情報入力シート!M669="","",基本情報入力シート!M669)</f>
        <v/>
      </c>
      <c r="K632" s="482" t="str">
        <f>IF(基本情報入力シート!R669="","",基本情報入力シート!R669)</f>
        <v/>
      </c>
      <c r="L632" s="482" t="str">
        <f>IF(基本情報入力シート!W669="","",基本情報入力シート!W669)</f>
        <v/>
      </c>
      <c r="M632" s="483" t="str">
        <f>IF(基本情報入力シート!X669="","",基本情報入力シート!X669)</f>
        <v/>
      </c>
      <c r="N632" s="484" t="str">
        <f>IF(基本情報入力シート!Y669="","",基本情報入力シート!Y669)</f>
        <v/>
      </c>
      <c r="O632" s="118"/>
      <c r="P632" s="119"/>
      <c r="Q632" s="120"/>
      <c r="R632" s="121"/>
      <c r="S632" s="112"/>
      <c r="T632" s="476" t="str">
        <f>IFERROR(S632*VLOOKUP(AE632,【参考】数式用3!$AD$3:$BA$14,MATCH(N632,【参考】数式用3!$AD$2:$BA$2,0)),"")</f>
        <v/>
      </c>
      <c r="U632" s="122"/>
      <c r="V632" s="113"/>
      <c r="W632" s="147"/>
      <c r="X632" s="990" t="str">
        <f>IFERROR(V632*VLOOKUP(AF632,【参考】数式用3!$AD$15:$BA$23,MATCH(N632,【参考】数式用3!$AD$2:$BA$2,0)),"")</f>
        <v/>
      </c>
      <c r="Y632" s="991"/>
      <c r="Z632" s="123"/>
      <c r="AA632" s="114"/>
      <c r="AB632" s="485" t="str">
        <f>IFERROR(AA632*VLOOKUP(AG632,【参考】数式用3!$AD$24:$BA$27,MATCH(N632,【参考】数式用3!$AD$2:$BA$2,0)),"")</f>
        <v/>
      </c>
      <c r="AC632" s="130"/>
      <c r="AD632" s="477" t="str">
        <f t="shared" si="39"/>
        <v/>
      </c>
      <c r="AE632" s="478" t="str">
        <f t="shared" si="40"/>
        <v/>
      </c>
      <c r="AF632" s="478" t="str">
        <f t="shared" si="41"/>
        <v/>
      </c>
      <c r="AG632" s="478" t="str">
        <f t="shared" si="42"/>
        <v/>
      </c>
    </row>
    <row r="633" spans="1:33" ht="24.95" customHeight="1">
      <c r="A633" s="480">
        <v>618</v>
      </c>
      <c r="B633" s="987" t="str">
        <f>IF(基本情報入力シート!C670="","",基本情報入力シート!C670)</f>
        <v/>
      </c>
      <c r="C633" s="988"/>
      <c r="D633" s="988"/>
      <c r="E633" s="988"/>
      <c r="F633" s="988"/>
      <c r="G633" s="988"/>
      <c r="H633" s="988"/>
      <c r="I633" s="989"/>
      <c r="J633" s="481" t="str">
        <f>IF(基本情報入力シート!M670="","",基本情報入力シート!M670)</f>
        <v/>
      </c>
      <c r="K633" s="482" t="str">
        <f>IF(基本情報入力シート!R670="","",基本情報入力シート!R670)</f>
        <v/>
      </c>
      <c r="L633" s="482" t="str">
        <f>IF(基本情報入力シート!W670="","",基本情報入力シート!W670)</f>
        <v/>
      </c>
      <c r="M633" s="483" t="str">
        <f>IF(基本情報入力シート!X670="","",基本情報入力シート!X670)</f>
        <v/>
      </c>
      <c r="N633" s="484" t="str">
        <f>IF(基本情報入力シート!Y670="","",基本情報入力シート!Y670)</f>
        <v/>
      </c>
      <c r="O633" s="118"/>
      <c r="P633" s="119"/>
      <c r="Q633" s="120"/>
      <c r="R633" s="121"/>
      <c r="S633" s="112"/>
      <c r="T633" s="476" t="str">
        <f>IFERROR(S633*VLOOKUP(AE633,【参考】数式用3!$AD$3:$BA$14,MATCH(N633,【参考】数式用3!$AD$2:$BA$2,0)),"")</f>
        <v/>
      </c>
      <c r="U633" s="122"/>
      <c r="V633" s="113"/>
      <c r="W633" s="147"/>
      <c r="X633" s="990" t="str">
        <f>IFERROR(V633*VLOOKUP(AF633,【参考】数式用3!$AD$15:$BA$23,MATCH(N633,【参考】数式用3!$AD$2:$BA$2,0)),"")</f>
        <v/>
      </c>
      <c r="Y633" s="991"/>
      <c r="Z633" s="123"/>
      <c r="AA633" s="114"/>
      <c r="AB633" s="485" t="str">
        <f>IFERROR(AA633*VLOOKUP(AG633,【参考】数式用3!$AD$24:$BA$27,MATCH(N633,【参考】数式用3!$AD$2:$BA$2,0)),"")</f>
        <v/>
      </c>
      <c r="AC633" s="130"/>
      <c r="AD633" s="477" t="str">
        <f t="shared" si="39"/>
        <v/>
      </c>
      <c r="AE633" s="478" t="str">
        <f t="shared" si="40"/>
        <v/>
      </c>
      <c r="AF633" s="478" t="str">
        <f t="shared" si="41"/>
        <v/>
      </c>
      <c r="AG633" s="478" t="str">
        <f t="shared" si="42"/>
        <v/>
      </c>
    </row>
    <row r="634" spans="1:33" ht="24.95" customHeight="1">
      <c r="A634" s="480">
        <v>619</v>
      </c>
      <c r="B634" s="987" t="str">
        <f>IF(基本情報入力シート!C671="","",基本情報入力シート!C671)</f>
        <v/>
      </c>
      <c r="C634" s="988"/>
      <c r="D634" s="988"/>
      <c r="E634" s="988"/>
      <c r="F634" s="988"/>
      <c r="G634" s="988"/>
      <c r="H634" s="988"/>
      <c r="I634" s="989"/>
      <c r="J634" s="481" t="str">
        <f>IF(基本情報入力シート!M671="","",基本情報入力シート!M671)</f>
        <v/>
      </c>
      <c r="K634" s="482" t="str">
        <f>IF(基本情報入力シート!R671="","",基本情報入力シート!R671)</f>
        <v/>
      </c>
      <c r="L634" s="482" t="str">
        <f>IF(基本情報入力シート!W671="","",基本情報入力シート!W671)</f>
        <v/>
      </c>
      <c r="M634" s="483" t="str">
        <f>IF(基本情報入力シート!X671="","",基本情報入力シート!X671)</f>
        <v/>
      </c>
      <c r="N634" s="484" t="str">
        <f>IF(基本情報入力シート!Y671="","",基本情報入力シート!Y671)</f>
        <v/>
      </c>
      <c r="O634" s="118"/>
      <c r="P634" s="119"/>
      <c r="Q634" s="120"/>
      <c r="R634" s="121"/>
      <c r="S634" s="112"/>
      <c r="T634" s="476" t="str">
        <f>IFERROR(S634*VLOOKUP(AE634,【参考】数式用3!$AD$3:$BA$14,MATCH(N634,【参考】数式用3!$AD$2:$BA$2,0)),"")</f>
        <v/>
      </c>
      <c r="U634" s="122"/>
      <c r="V634" s="113"/>
      <c r="W634" s="147"/>
      <c r="X634" s="990" t="str">
        <f>IFERROR(V634*VLOOKUP(AF634,【参考】数式用3!$AD$15:$BA$23,MATCH(N634,【参考】数式用3!$AD$2:$BA$2,0)),"")</f>
        <v/>
      </c>
      <c r="Y634" s="991"/>
      <c r="Z634" s="123"/>
      <c r="AA634" s="114"/>
      <c r="AB634" s="485" t="str">
        <f>IFERROR(AA634*VLOOKUP(AG634,【参考】数式用3!$AD$24:$BA$27,MATCH(N634,【参考】数式用3!$AD$2:$BA$2,0)),"")</f>
        <v/>
      </c>
      <c r="AC634" s="130"/>
      <c r="AD634" s="477" t="str">
        <f t="shared" si="39"/>
        <v/>
      </c>
      <c r="AE634" s="478" t="str">
        <f t="shared" si="40"/>
        <v/>
      </c>
      <c r="AF634" s="478" t="str">
        <f t="shared" si="41"/>
        <v/>
      </c>
      <c r="AG634" s="478" t="str">
        <f t="shared" si="42"/>
        <v/>
      </c>
    </row>
    <row r="635" spans="1:33" ht="24.95" customHeight="1">
      <c r="A635" s="480">
        <v>620</v>
      </c>
      <c r="B635" s="987" t="str">
        <f>IF(基本情報入力シート!C672="","",基本情報入力シート!C672)</f>
        <v/>
      </c>
      <c r="C635" s="988"/>
      <c r="D635" s="988"/>
      <c r="E635" s="988"/>
      <c r="F635" s="988"/>
      <c r="G635" s="988"/>
      <c r="H635" s="988"/>
      <c r="I635" s="989"/>
      <c r="J635" s="481" t="str">
        <f>IF(基本情報入力シート!M672="","",基本情報入力シート!M672)</f>
        <v/>
      </c>
      <c r="K635" s="482" t="str">
        <f>IF(基本情報入力シート!R672="","",基本情報入力シート!R672)</f>
        <v/>
      </c>
      <c r="L635" s="482" t="str">
        <f>IF(基本情報入力シート!W672="","",基本情報入力シート!W672)</f>
        <v/>
      </c>
      <c r="M635" s="483" t="str">
        <f>IF(基本情報入力シート!X672="","",基本情報入力シート!X672)</f>
        <v/>
      </c>
      <c r="N635" s="484" t="str">
        <f>IF(基本情報入力シート!Y672="","",基本情報入力シート!Y672)</f>
        <v/>
      </c>
      <c r="O635" s="118"/>
      <c r="P635" s="119"/>
      <c r="Q635" s="120"/>
      <c r="R635" s="121"/>
      <c r="S635" s="112"/>
      <c r="T635" s="476" t="str">
        <f>IFERROR(S635*VLOOKUP(AE635,【参考】数式用3!$AD$3:$BA$14,MATCH(N635,【参考】数式用3!$AD$2:$BA$2,0)),"")</f>
        <v/>
      </c>
      <c r="U635" s="122"/>
      <c r="V635" s="113"/>
      <c r="W635" s="147"/>
      <c r="X635" s="990" t="str">
        <f>IFERROR(V635*VLOOKUP(AF635,【参考】数式用3!$AD$15:$BA$23,MATCH(N635,【参考】数式用3!$AD$2:$BA$2,0)),"")</f>
        <v/>
      </c>
      <c r="Y635" s="991"/>
      <c r="Z635" s="123"/>
      <c r="AA635" s="114"/>
      <c r="AB635" s="485" t="str">
        <f>IFERROR(AA635*VLOOKUP(AG635,【参考】数式用3!$AD$24:$BA$27,MATCH(N635,【参考】数式用3!$AD$2:$BA$2,0)),"")</f>
        <v/>
      </c>
      <c r="AC635" s="130"/>
      <c r="AD635" s="477" t="str">
        <f t="shared" si="39"/>
        <v/>
      </c>
      <c r="AE635" s="478" t="str">
        <f t="shared" si="40"/>
        <v/>
      </c>
      <c r="AF635" s="478" t="str">
        <f t="shared" si="41"/>
        <v/>
      </c>
      <c r="AG635" s="478" t="str">
        <f t="shared" si="42"/>
        <v/>
      </c>
    </row>
    <row r="636" spans="1:33" ht="24.95" customHeight="1">
      <c r="A636" s="480">
        <v>621</v>
      </c>
      <c r="B636" s="987" t="str">
        <f>IF(基本情報入力シート!C673="","",基本情報入力シート!C673)</f>
        <v/>
      </c>
      <c r="C636" s="988"/>
      <c r="D636" s="988"/>
      <c r="E636" s="988"/>
      <c r="F636" s="988"/>
      <c r="G636" s="988"/>
      <c r="H636" s="988"/>
      <c r="I636" s="989"/>
      <c r="J636" s="481" t="str">
        <f>IF(基本情報入力シート!M673="","",基本情報入力シート!M673)</f>
        <v/>
      </c>
      <c r="K636" s="482" t="str">
        <f>IF(基本情報入力シート!R673="","",基本情報入力シート!R673)</f>
        <v/>
      </c>
      <c r="L636" s="482" t="str">
        <f>IF(基本情報入力シート!W673="","",基本情報入力シート!W673)</f>
        <v/>
      </c>
      <c r="M636" s="483" t="str">
        <f>IF(基本情報入力シート!X673="","",基本情報入力シート!X673)</f>
        <v/>
      </c>
      <c r="N636" s="484" t="str">
        <f>IF(基本情報入力シート!Y673="","",基本情報入力シート!Y673)</f>
        <v/>
      </c>
      <c r="O636" s="118"/>
      <c r="P636" s="119"/>
      <c r="Q636" s="120"/>
      <c r="R636" s="121"/>
      <c r="S636" s="112"/>
      <c r="T636" s="476" t="str">
        <f>IFERROR(S636*VLOOKUP(AE636,【参考】数式用3!$AD$3:$BA$14,MATCH(N636,【参考】数式用3!$AD$2:$BA$2,0)),"")</f>
        <v/>
      </c>
      <c r="U636" s="122"/>
      <c r="V636" s="113"/>
      <c r="W636" s="147"/>
      <c r="X636" s="990" t="str">
        <f>IFERROR(V636*VLOOKUP(AF636,【参考】数式用3!$AD$15:$BA$23,MATCH(N636,【参考】数式用3!$AD$2:$BA$2,0)),"")</f>
        <v/>
      </c>
      <c r="Y636" s="991"/>
      <c r="Z636" s="123"/>
      <c r="AA636" s="114"/>
      <c r="AB636" s="485" t="str">
        <f>IFERROR(AA636*VLOOKUP(AG636,【参考】数式用3!$AD$24:$BA$27,MATCH(N636,【参考】数式用3!$AD$2:$BA$2,0)),"")</f>
        <v/>
      </c>
      <c r="AC636" s="130"/>
      <c r="AD636" s="477" t="str">
        <f t="shared" si="39"/>
        <v/>
      </c>
      <c r="AE636" s="478" t="str">
        <f t="shared" si="40"/>
        <v/>
      </c>
      <c r="AF636" s="478" t="str">
        <f t="shared" si="41"/>
        <v/>
      </c>
      <c r="AG636" s="478" t="str">
        <f t="shared" si="42"/>
        <v/>
      </c>
    </row>
    <row r="637" spans="1:33" ht="24.95" customHeight="1">
      <c r="A637" s="480">
        <v>622</v>
      </c>
      <c r="B637" s="987" t="str">
        <f>IF(基本情報入力シート!C674="","",基本情報入力シート!C674)</f>
        <v/>
      </c>
      <c r="C637" s="988"/>
      <c r="D637" s="988"/>
      <c r="E637" s="988"/>
      <c r="F637" s="988"/>
      <c r="G637" s="988"/>
      <c r="H637" s="988"/>
      <c r="I637" s="989"/>
      <c r="J637" s="481" t="str">
        <f>IF(基本情報入力シート!M674="","",基本情報入力シート!M674)</f>
        <v/>
      </c>
      <c r="K637" s="482" t="str">
        <f>IF(基本情報入力シート!R674="","",基本情報入力シート!R674)</f>
        <v/>
      </c>
      <c r="L637" s="482" t="str">
        <f>IF(基本情報入力シート!W674="","",基本情報入力シート!W674)</f>
        <v/>
      </c>
      <c r="M637" s="483" t="str">
        <f>IF(基本情報入力シート!X674="","",基本情報入力シート!X674)</f>
        <v/>
      </c>
      <c r="N637" s="484" t="str">
        <f>IF(基本情報入力シート!Y674="","",基本情報入力シート!Y674)</f>
        <v/>
      </c>
      <c r="O637" s="118"/>
      <c r="P637" s="119"/>
      <c r="Q637" s="120"/>
      <c r="R637" s="121"/>
      <c r="S637" s="112"/>
      <c r="T637" s="476" t="str">
        <f>IFERROR(S637*VLOOKUP(AE637,【参考】数式用3!$AD$3:$BA$14,MATCH(N637,【参考】数式用3!$AD$2:$BA$2,0)),"")</f>
        <v/>
      </c>
      <c r="U637" s="122"/>
      <c r="V637" s="113"/>
      <c r="W637" s="147"/>
      <c r="X637" s="990" t="str">
        <f>IFERROR(V637*VLOOKUP(AF637,【参考】数式用3!$AD$15:$BA$23,MATCH(N637,【参考】数式用3!$AD$2:$BA$2,0)),"")</f>
        <v/>
      </c>
      <c r="Y637" s="991"/>
      <c r="Z637" s="123"/>
      <c r="AA637" s="114"/>
      <c r="AB637" s="485" t="str">
        <f>IFERROR(AA637*VLOOKUP(AG637,【参考】数式用3!$AD$24:$BA$27,MATCH(N637,【参考】数式用3!$AD$2:$BA$2,0)),"")</f>
        <v/>
      </c>
      <c r="AC637" s="130"/>
      <c r="AD637" s="477" t="str">
        <f t="shared" si="39"/>
        <v/>
      </c>
      <c r="AE637" s="478" t="str">
        <f t="shared" si="40"/>
        <v/>
      </c>
      <c r="AF637" s="478" t="str">
        <f t="shared" si="41"/>
        <v/>
      </c>
      <c r="AG637" s="478" t="str">
        <f t="shared" si="42"/>
        <v/>
      </c>
    </row>
    <row r="638" spans="1:33" ht="24.95" customHeight="1">
      <c r="A638" s="480">
        <v>623</v>
      </c>
      <c r="B638" s="987" t="str">
        <f>IF(基本情報入力シート!C675="","",基本情報入力シート!C675)</f>
        <v/>
      </c>
      <c r="C638" s="988"/>
      <c r="D638" s="988"/>
      <c r="E638" s="988"/>
      <c r="F638" s="988"/>
      <c r="G638" s="988"/>
      <c r="H638" s="988"/>
      <c r="I638" s="989"/>
      <c r="J638" s="481" t="str">
        <f>IF(基本情報入力シート!M675="","",基本情報入力シート!M675)</f>
        <v/>
      </c>
      <c r="K638" s="482" t="str">
        <f>IF(基本情報入力シート!R675="","",基本情報入力シート!R675)</f>
        <v/>
      </c>
      <c r="L638" s="482" t="str">
        <f>IF(基本情報入力シート!W675="","",基本情報入力シート!W675)</f>
        <v/>
      </c>
      <c r="M638" s="483" t="str">
        <f>IF(基本情報入力シート!X675="","",基本情報入力シート!X675)</f>
        <v/>
      </c>
      <c r="N638" s="484" t="str">
        <f>IF(基本情報入力シート!Y675="","",基本情報入力シート!Y675)</f>
        <v/>
      </c>
      <c r="O638" s="118"/>
      <c r="P638" s="119"/>
      <c r="Q638" s="120"/>
      <c r="R638" s="121"/>
      <c r="S638" s="112"/>
      <c r="T638" s="476" t="str">
        <f>IFERROR(S638*VLOOKUP(AE638,【参考】数式用3!$AD$3:$BA$14,MATCH(N638,【参考】数式用3!$AD$2:$BA$2,0)),"")</f>
        <v/>
      </c>
      <c r="U638" s="122"/>
      <c r="V638" s="113"/>
      <c r="W638" s="147"/>
      <c r="X638" s="990" t="str">
        <f>IFERROR(V638*VLOOKUP(AF638,【参考】数式用3!$AD$15:$BA$23,MATCH(N638,【参考】数式用3!$AD$2:$BA$2,0)),"")</f>
        <v/>
      </c>
      <c r="Y638" s="991"/>
      <c r="Z638" s="123"/>
      <c r="AA638" s="114"/>
      <c r="AB638" s="485" t="str">
        <f>IFERROR(AA638*VLOOKUP(AG638,【参考】数式用3!$AD$24:$BA$27,MATCH(N638,【参考】数式用3!$AD$2:$BA$2,0)),"")</f>
        <v/>
      </c>
      <c r="AC638" s="130"/>
      <c r="AD638" s="477" t="str">
        <f t="shared" si="39"/>
        <v/>
      </c>
      <c r="AE638" s="478" t="str">
        <f t="shared" si="40"/>
        <v/>
      </c>
      <c r="AF638" s="478" t="str">
        <f t="shared" si="41"/>
        <v/>
      </c>
      <c r="AG638" s="478" t="str">
        <f t="shared" si="42"/>
        <v/>
      </c>
    </row>
    <row r="639" spans="1:33" ht="24.95" customHeight="1">
      <c r="A639" s="480">
        <v>624</v>
      </c>
      <c r="B639" s="987" t="str">
        <f>IF(基本情報入力シート!C676="","",基本情報入力シート!C676)</f>
        <v/>
      </c>
      <c r="C639" s="988"/>
      <c r="D639" s="988"/>
      <c r="E639" s="988"/>
      <c r="F639" s="988"/>
      <c r="G639" s="988"/>
      <c r="H639" s="988"/>
      <c r="I639" s="989"/>
      <c r="J639" s="481" t="str">
        <f>IF(基本情報入力シート!M676="","",基本情報入力シート!M676)</f>
        <v/>
      </c>
      <c r="K639" s="482" t="str">
        <f>IF(基本情報入力シート!R676="","",基本情報入力シート!R676)</f>
        <v/>
      </c>
      <c r="L639" s="482" t="str">
        <f>IF(基本情報入力シート!W676="","",基本情報入力シート!W676)</f>
        <v/>
      </c>
      <c r="M639" s="483" t="str">
        <f>IF(基本情報入力シート!X676="","",基本情報入力シート!X676)</f>
        <v/>
      </c>
      <c r="N639" s="484" t="str">
        <f>IF(基本情報入力シート!Y676="","",基本情報入力シート!Y676)</f>
        <v/>
      </c>
      <c r="O639" s="118"/>
      <c r="P639" s="119"/>
      <c r="Q639" s="120"/>
      <c r="R639" s="121"/>
      <c r="S639" s="112"/>
      <c r="T639" s="476" t="str">
        <f>IFERROR(S639*VLOOKUP(AE639,【参考】数式用3!$AD$3:$BA$14,MATCH(N639,【参考】数式用3!$AD$2:$BA$2,0)),"")</f>
        <v/>
      </c>
      <c r="U639" s="122"/>
      <c r="V639" s="113"/>
      <c r="W639" s="147"/>
      <c r="X639" s="990" t="str">
        <f>IFERROR(V639*VLOOKUP(AF639,【参考】数式用3!$AD$15:$BA$23,MATCH(N639,【参考】数式用3!$AD$2:$BA$2,0)),"")</f>
        <v/>
      </c>
      <c r="Y639" s="991"/>
      <c r="Z639" s="123"/>
      <c r="AA639" s="114"/>
      <c r="AB639" s="485" t="str">
        <f>IFERROR(AA639*VLOOKUP(AG639,【参考】数式用3!$AD$24:$BA$27,MATCH(N639,【参考】数式用3!$AD$2:$BA$2,0)),"")</f>
        <v/>
      </c>
      <c r="AC639" s="130"/>
      <c r="AD639" s="477" t="str">
        <f t="shared" si="39"/>
        <v/>
      </c>
      <c r="AE639" s="478" t="str">
        <f t="shared" si="40"/>
        <v/>
      </c>
      <c r="AF639" s="478" t="str">
        <f t="shared" si="41"/>
        <v/>
      </c>
      <c r="AG639" s="478" t="str">
        <f t="shared" si="42"/>
        <v/>
      </c>
    </row>
    <row r="640" spans="1:33" ht="24.95" customHeight="1">
      <c r="A640" s="480">
        <v>625</v>
      </c>
      <c r="B640" s="987" t="str">
        <f>IF(基本情報入力シート!C677="","",基本情報入力シート!C677)</f>
        <v/>
      </c>
      <c r="C640" s="988"/>
      <c r="D640" s="988"/>
      <c r="E640" s="988"/>
      <c r="F640" s="988"/>
      <c r="G640" s="988"/>
      <c r="H640" s="988"/>
      <c r="I640" s="989"/>
      <c r="J640" s="481" t="str">
        <f>IF(基本情報入力シート!M677="","",基本情報入力シート!M677)</f>
        <v/>
      </c>
      <c r="K640" s="482" t="str">
        <f>IF(基本情報入力シート!R677="","",基本情報入力シート!R677)</f>
        <v/>
      </c>
      <c r="L640" s="482" t="str">
        <f>IF(基本情報入力シート!W677="","",基本情報入力シート!W677)</f>
        <v/>
      </c>
      <c r="M640" s="483" t="str">
        <f>IF(基本情報入力シート!X677="","",基本情報入力シート!X677)</f>
        <v/>
      </c>
      <c r="N640" s="484" t="str">
        <f>IF(基本情報入力シート!Y677="","",基本情報入力シート!Y677)</f>
        <v/>
      </c>
      <c r="O640" s="118"/>
      <c r="P640" s="119"/>
      <c r="Q640" s="120"/>
      <c r="R640" s="121"/>
      <c r="S640" s="112"/>
      <c r="T640" s="476" t="str">
        <f>IFERROR(S640*VLOOKUP(AE640,【参考】数式用3!$AD$3:$BA$14,MATCH(N640,【参考】数式用3!$AD$2:$BA$2,0)),"")</f>
        <v/>
      </c>
      <c r="U640" s="122"/>
      <c r="V640" s="113"/>
      <c r="W640" s="147"/>
      <c r="X640" s="990" t="str">
        <f>IFERROR(V640*VLOOKUP(AF640,【参考】数式用3!$AD$15:$BA$23,MATCH(N640,【参考】数式用3!$AD$2:$BA$2,0)),"")</f>
        <v/>
      </c>
      <c r="Y640" s="991"/>
      <c r="Z640" s="123"/>
      <c r="AA640" s="114"/>
      <c r="AB640" s="485" t="str">
        <f>IFERROR(AA640*VLOOKUP(AG640,【参考】数式用3!$AD$24:$BA$27,MATCH(N640,【参考】数式用3!$AD$2:$BA$2,0)),"")</f>
        <v/>
      </c>
      <c r="AC640" s="130"/>
      <c r="AD640" s="477" t="str">
        <f t="shared" si="39"/>
        <v/>
      </c>
      <c r="AE640" s="478" t="str">
        <f t="shared" si="40"/>
        <v/>
      </c>
      <c r="AF640" s="478" t="str">
        <f t="shared" si="41"/>
        <v/>
      </c>
      <c r="AG640" s="478" t="str">
        <f t="shared" si="42"/>
        <v/>
      </c>
    </row>
    <row r="641" spans="1:33" ht="24.95" customHeight="1">
      <c r="A641" s="480">
        <v>626</v>
      </c>
      <c r="B641" s="987" t="str">
        <f>IF(基本情報入力シート!C678="","",基本情報入力シート!C678)</f>
        <v/>
      </c>
      <c r="C641" s="988"/>
      <c r="D641" s="988"/>
      <c r="E641" s="988"/>
      <c r="F641" s="988"/>
      <c r="G641" s="988"/>
      <c r="H641" s="988"/>
      <c r="I641" s="989"/>
      <c r="J641" s="481" t="str">
        <f>IF(基本情報入力シート!M678="","",基本情報入力シート!M678)</f>
        <v/>
      </c>
      <c r="K641" s="482" t="str">
        <f>IF(基本情報入力シート!R678="","",基本情報入力シート!R678)</f>
        <v/>
      </c>
      <c r="L641" s="482" t="str">
        <f>IF(基本情報入力シート!W678="","",基本情報入力シート!W678)</f>
        <v/>
      </c>
      <c r="M641" s="483" t="str">
        <f>IF(基本情報入力シート!X678="","",基本情報入力シート!X678)</f>
        <v/>
      </c>
      <c r="N641" s="484" t="str">
        <f>IF(基本情報入力シート!Y678="","",基本情報入力シート!Y678)</f>
        <v/>
      </c>
      <c r="O641" s="118"/>
      <c r="P641" s="119"/>
      <c r="Q641" s="120"/>
      <c r="R641" s="121"/>
      <c r="S641" s="112"/>
      <c r="T641" s="476" t="str">
        <f>IFERROR(S641*VLOOKUP(AE641,【参考】数式用3!$AD$3:$BA$14,MATCH(N641,【参考】数式用3!$AD$2:$BA$2,0)),"")</f>
        <v/>
      </c>
      <c r="U641" s="122"/>
      <c r="V641" s="113"/>
      <c r="W641" s="147"/>
      <c r="X641" s="990" t="str">
        <f>IFERROR(V641*VLOOKUP(AF641,【参考】数式用3!$AD$15:$BA$23,MATCH(N641,【参考】数式用3!$AD$2:$BA$2,0)),"")</f>
        <v/>
      </c>
      <c r="Y641" s="991"/>
      <c r="Z641" s="123"/>
      <c r="AA641" s="114"/>
      <c r="AB641" s="485" t="str">
        <f>IFERROR(AA641*VLOOKUP(AG641,【参考】数式用3!$AD$24:$BA$27,MATCH(N641,【参考】数式用3!$AD$2:$BA$2,0)),"")</f>
        <v/>
      </c>
      <c r="AC641" s="130"/>
      <c r="AD641" s="477" t="str">
        <f t="shared" si="39"/>
        <v/>
      </c>
      <c r="AE641" s="478" t="str">
        <f t="shared" si="40"/>
        <v/>
      </c>
      <c r="AF641" s="478" t="str">
        <f t="shared" si="41"/>
        <v/>
      </c>
      <c r="AG641" s="478" t="str">
        <f t="shared" si="42"/>
        <v/>
      </c>
    </row>
    <row r="642" spans="1:33" ht="24.95" customHeight="1">
      <c r="A642" s="480">
        <v>627</v>
      </c>
      <c r="B642" s="987" t="str">
        <f>IF(基本情報入力シート!C679="","",基本情報入力シート!C679)</f>
        <v/>
      </c>
      <c r="C642" s="988"/>
      <c r="D642" s="988"/>
      <c r="E642" s="988"/>
      <c r="F642" s="988"/>
      <c r="G642" s="988"/>
      <c r="H642" s="988"/>
      <c r="I642" s="989"/>
      <c r="J642" s="481" t="str">
        <f>IF(基本情報入力シート!M679="","",基本情報入力シート!M679)</f>
        <v/>
      </c>
      <c r="K642" s="482" t="str">
        <f>IF(基本情報入力シート!R679="","",基本情報入力シート!R679)</f>
        <v/>
      </c>
      <c r="L642" s="482" t="str">
        <f>IF(基本情報入力シート!W679="","",基本情報入力シート!W679)</f>
        <v/>
      </c>
      <c r="M642" s="483" t="str">
        <f>IF(基本情報入力シート!X679="","",基本情報入力シート!X679)</f>
        <v/>
      </c>
      <c r="N642" s="484" t="str">
        <f>IF(基本情報入力シート!Y679="","",基本情報入力シート!Y679)</f>
        <v/>
      </c>
      <c r="O642" s="118"/>
      <c r="P642" s="119"/>
      <c r="Q642" s="120"/>
      <c r="R642" s="121"/>
      <c r="S642" s="112"/>
      <c r="T642" s="476" t="str">
        <f>IFERROR(S642*VLOOKUP(AE642,【参考】数式用3!$AD$3:$BA$14,MATCH(N642,【参考】数式用3!$AD$2:$BA$2,0)),"")</f>
        <v/>
      </c>
      <c r="U642" s="122"/>
      <c r="V642" s="113"/>
      <c r="W642" s="147"/>
      <c r="X642" s="990" t="str">
        <f>IFERROR(V642*VLOOKUP(AF642,【参考】数式用3!$AD$15:$BA$23,MATCH(N642,【参考】数式用3!$AD$2:$BA$2,0)),"")</f>
        <v/>
      </c>
      <c r="Y642" s="991"/>
      <c r="Z642" s="123"/>
      <c r="AA642" s="114"/>
      <c r="AB642" s="485" t="str">
        <f>IFERROR(AA642*VLOOKUP(AG642,【参考】数式用3!$AD$24:$BA$27,MATCH(N642,【参考】数式用3!$AD$2:$BA$2,0)),"")</f>
        <v/>
      </c>
      <c r="AC642" s="130"/>
      <c r="AD642" s="477" t="str">
        <f t="shared" si="39"/>
        <v/>
      </c>
      <c r="AE642" s="478" t="str">
        <f t="shared" si="40"/>
        <v/>
      </c>
      <c r="AF642" s="478" t="str">
        <f t="shared" si="41"/>
        <v/>
      </c>
      <c r="AG642" s="478" t="str">
        <f t="shared" si="42"/>
        <v/>
      </c>
    </row>
    <row r="643" spans="1:33" ht="24.95" customHeight="1">
      <c r="A643" s="480">
        <v>628</v>
      </c>
      <c r="B643" s="987" t="str">
        <f>IF(基本情報入力シート!C680="","",基本情報入力シート!C680)</f>
        <v/>
      </c>
      <c r="C643" s="988"/>
      <c r="D643" s="988"/>
      <c r="E643" s="988"/>
      <c r="F643" s="988"/>
      <c r="G643" s="988"/>
      <c r="H643" s="988"/>
      <c r="I643" s="989"/>
      <c r="J643" s="481" t="str">
        <f>IF(基本情報入力シート!M680="","",基本情報入力シート!M680)</f>
        <v/>
      </c>
      <c r="K643" s="482" t="str">
        <f>IF(基本情報入力シート!R680="","",基本情報入力シート!R680)</f>
        <v/>
      </c>
      <c r="L643" s="482" t="str">
        <f>IF(基本情報入力シート!W680="","",基本情報入力シート!W680)</f>
        <v/>
      </c>
      <c r="M643" s="483" t="str">
        <f>IF(基本情報入力シート!X680="","",基本情報入力シート!X680)</f>
        <v/>
      </c>
      <c r="N643" s="484" t="str">
        <f>IF(基本情報入力シート!Y680="","",基本情報入力シート!Y680)</f>
        <v/>
      </c>
      <c r="O643" s="118"/>
      <c r="P643" s="119"/>
      <c r="Q643" s="120"/>
      <c r="R643" s="121"/>
      <c r="S643" s="112"/>
      <c r="T643" s="476" t="str">
        <f>IFERROR(S643*VLOOKUP(AE643,【参考】数式用3!$AD$3:$BA$14,MATCH(N643,【参考】数式用3!$AD$2:$BA$2,0)),"")</f>
        <v/>
      </c>
      <c r="U643" s="122"/>
      <c r="V643" s="113"/>
      <c r="W643" s="147"/>
      <c r="X643" s="990" t="str">
        <f>IFERROR(V643*VLOOKUP(AF643,【参考】数式用3!$AD$15:$BA$23,MATCH(N643,【参考】数式用3!$AD$2:$BA$2,0)),"")</f>
        <v/>
      </c>
      <c r="Y643" s="991"/>
      <c r="Z643" s="123"/>
      <c r="AA643" s="114"/>
      <c r="AB643" s="485" t="str">
        <f>IFERROR(AA643*VLOOKUP(AG643,【参考】数式用3!$AD$24:$BA$27,MATCH(N643,【参考】数式用3!$AD$2:$BA$2,0)),"")</f>
        <v/>
      </c>
      <c r="AC643" s="130"/>
      <c r="AD643" s="477" t="str">
        <f t="shared" si="39"/>
        <v/>
      </c>
      <c r="AE643" s="478" t="str">
        <f t="shared" si="40"/>
        <v/>
      </c>
      <c r="AF643" s="478" t="str">
        <f t="shared" si="41"/>
        <v/>
      </c>
      <c r="AG643" s="478" t="str">
        <f t="shared" si="42"/>
        <v/>
      </c>
    </row>
    <row r="644" spans="1:33" ht="24.95" customHeight="1">
      <c r="A644" s="480">
        <v>629</v>
      </c>
      <c r="B644" s="987" t="str">
        <f>IF(基本情報入力シート!C681="","",基本情報入力シート!C681)</f>
        <v/>
      </c>
      <c r="C644" s="988"/>
      <c r="D644" s="988"/>
      <c r="E644" s="988"/>
      <c r="F644" s="988"/>
      <c r="G644" s="988"/>
      <c r="H644" s="988"/>
      <c r="I644" s="989"/>
      <c r="J644" s="481" t="str">
        <f>IF(基本情報入力シート!M681="","",基本情報入力シート!M681)</f>
        <v/>
      </c>
      <c r="K644" s="482" t="str">
        <f>IF(基本情報入力シート!R681="","",基本情報入力シート!R681)</f>
        <v/>
      </c>
      <c r="L644" s="482" t="str">
        <f>IF(基本情報入力シート!W681="","",基本情報入力シート!W681)</f>
        <v/>
      </c>
      <c r="M644" s="483" t="str">
        <f>IF(基本情報入力シート!X681="","",基本情報入力シート!X681)</f>
        <v/>
      </c>
      <c r="N644" s="484" t="str">
        <f>IF(基本情報入力シート!Y681="","",基本情報入力シート!Y681)</f>
        <v/>
      </c>
      <c r="O644" s="118"/>
      <c r="P644" s="119"/>
      <c r="Q644" s="120"/>
      <c r="R644" s="121"/>
      <c r="S644" s="112"/>
      <c r="T644" s="476" t="str">
        <f>IFERROR(S644*VLOOKUP(AE644,【参考】数式用3!$AD$3:$BA$14,MATCH(N644,【参考】数式用3!$AD$2:$BA$2,0)),"")</f>
        <v/>
      </c>
      <c r="U644" s="122"/>
      <c r="V644" s="113"/>
      <c r="W644" s="147"/>
      <c r="X644" s="990" t="str">
        <f>IFERROR(V644*VLOOKUP(AF644,【参考】数式用3!$AD$15:$BA$23,MATCH(N644,【参考】数式用3!$AD$2:$BA$2,0)),"")</f>
        <v/>
      </c>
      <c r="Y644" s="991"/>
      <c r="Z644" s="123"/>
      <c r="AA644" s="114"/>
      <c r="AB644" s="485" t="str">
        <f>IFERROR(AA644*VLOOKUP(AG644,【参考】数式用3!$AD$24:$BA$27,MATCH(N644,【参考】数式用3!$AD$2:$BA$2,0)),"")</f>
        <v/>
      </c>
      <c r="AC644" s="130"/>
      <c r="AD644" s="477" t="str">
        <f t="shared" si="39"/>
        <v/>
      </c>
      <c r="AE644" s="478" t="str">
        <f t="shared" si="40"/>
        <v/>
      </c>
      <c r="AF644" s="478" t="str">
        <f t="shared" si="41"/>
        <v/>
      </c>
      <c r="AG644" s="478" t="str">
        <f t="shared" si="42"/>
        <v/>
      </c>
    </row>
    <row r="645" spans="1:33" ht="24.95" customHeight="1">
      <c r="A645" s="480">
        <v>630</v>
      </c>
      <c r="B645" s="987" t="str">
        <f>IF(基本情報入力シート!C682="","",基本情報入力シート!C682)</f>
        <v/>
      </c>
      <c r="C645" s="988"/>
      <c r="D645" s="988"/>
      <c r="E645" s="988"/>
      <c r="F645" s="988"/>
      <c r="G645" s="988"/>
      <c r="H645" s="988"/>
      <c r="I645" s="989"/>
      <c r="J645" s="481" t="str">
        <f>IF(基本情報入力シート!M682="","",基本情報入力シート!M682)</f>
        <v/>
      </c>
      <c r="K645" s="482" t="str">
        <f>IF(基本情報入力シート!R682="","",基本情報入力シート!R682)</f>
        <v/>
      </c>
      <c r="L645" s="482" t="str">
        <f>IF(基本情報入力シート!W682="","",基本情報入力シート!W682)</f>
        <v/>
      </c>
      <c r="M645" s="483" t="str">
        <f>IF(基本情報入力シート!X682="","",基本情報入力シート!X682)</f>
        <v/>
      </c>
      <c r="N645" s="484" t="str">
        <f>IF(基本情報入力シート!Y682="","",基本情報入力シート!Y682)</f>
        <v/>
      </c>
      <c r="O645" s="118"/>
      <c r="P645" s="119"/>
      <c r="Q645" s="120"/>
      <c r="R645" s="121"/>
      <c r="S645" s="112"/>
      <c r="T645" s="476" t="str">
        <f>IFERROR(S645*VLOOKUP(AE645,【参考】数式用3!$AD$3:$BA$14,MATCH(N645,【参考】数式用3!$AD$2:$BA$2,0)),"")</f>
        <v/>
      </c>
      <c r="U645" s="122"/>
      <c r="V645" s="113"/>
      <c r="W645" s="147"/>
      <c r="X645" s="990" t="str">
        <f>IFERROR(V645*VLOOKUP(AF645,【参考】数式用3!$AD$15:$BA$23,MATCH(N645,【参考】数式用3!$AD$2:$BA$2,0)),"")</f>
        <v/>
      </c>
      <c r="Y645" s="991"/>
      <c r="Z645" s="123"/>
      <c r="AA645" s="114"/>
      <c r="AB645" s="485" t="str">
        <f>IFERROR(AA645*VLOOKUP(AG645,【参考】数式用3!$AD$24:$BA$27,MATCH(N645,【参考】数式用3!$AD$2:$BA$2,0)),"")</f>
        <v/>
      </c>
      <c r="AC645" s="130"/>
      <c r="AD645" s="477" t="str">
        <f t="shared" si="39"/>
        <v/>
      </c>
      <c r="AE645" s="478" t="str">
        <f t="shared" si="40"/>
        <v/>
      </c>
      <c r="AF645" s="478" t="str">
        <f t="shared" si="41"/>
        <v/>
      </c>
      <c r="AG645" s="478" t="str">
        <f t="shared" si="42"/>
        <v/>
      </c>
    </row>
    <row r="646" spans="1:33" ht="24.95" customHeight="1">
      <c r="A646" s="480">
        <v>631</v>
      </c>
      <c r="B646" s="987" t="str">
        <f>IF(基本情報入力シート!C683="","",基本情報入力シート!C683)</f>
        <v/>
      </c>
      <c r="C646" s="988"/>
      <c r="D646" s="988"/>
      <c r="E646" s="988"/>
      <c r="F646" s="988"/>
      <c r="G646" s="988"/>
      <c r="H646" s="988"/>
      <c r="I646" s="989"/>
      <c r="J646" s="481" t="str">
        <f>IF(基本情報入力シート!M683="","",基本情報入力シート!M683)</f>
        <v/>
      </c>
      <c r="K646" s="482" t="str">
        <f>IF(基本情報入力シート!R683="","",基本情報入力シート!R683)</f>
        <v/>
      </c>
      <c r="L646" s="482" t="str">
        <f>IF(基本情報入力シート!W683="","",基本情報入力シート!W683)</f>
        <v/>
      </c>
      <c r="M646" s="483" t="str">
        <f>IF(基本情報入力シート!X683="","",基本情報入力シート!X683)</f>
        <v/>
      </c>
      <c r="N646" s="484" t="str">
        <f>IF(基本情報入力シート!Y683="","",基本情報入力シート!Y683)</f>
        <v/>
      </c>
      <c r="O646" s="118"/>
      <c r="P646" s="119"/>
      <c r="Q646" s="120"/>
      <c r="R646" s="121"/>
      <c r="S646" s="112"/>
      <c r="T646" s="476" t="str">
        <f>IFERROR(S646*VLOOKUP(AE646,【参考】数式用3!$AD$3:$BA$14,MATCH(N646,【参考】数式用3!$AD$2:$BA$2,0)),"")</f>
        <v/>
      </c>
      <c r="U646" s="122"/>
      <c r="V646" s="113"/>
      <c r="W646" s="147"/>
      <c r="X646" s="990" t="str">
        <f>IFERROR(V646*VLOOKUP(AF646,【参考】数式用3!$AD$15:$BA$23,MATCH(N646,【参考】数式用3!$AD$2:$BA$2,0)),"")</f>
        <v/>
      </c>
      <c r="Y646" s="991"/>
      <c r="Z646" s="123"/>
      <c r="AA646" s="114"/>
      <c r="AB646" s="485" t="str">
        <f>IFERROR(AA646*VLOOKUP(AG646,【参考】数式用3!$AD$24:$BA$27,MATCH(N646,【参考】数式用3!$AD$2:$BA$2,0)),"")</f>
        <v/>
      </c>
      <c r="AC646" s="130"/>
      <c r="AD646" s="477" t="str">
        <f t="shared" si="39"/>
        <v/>
      </c>
      <c r="AE646" s="478" t="str">
        <f t="shared" si="40"/>
        <v/>
      </c>
      <c r="AF646" s="478" t="str">
        <f t="shared" si="41"/>
        <v/>
      </c>
      <c r="AG646" s="478" t="str">
        <f t="shared" si="42"/>
        <v/>
      </c>
    </row>
    <row r="647" spans="1:33" ht="24.95" customHeight="1">
      <c r="A647" s="480">
        <v>632</v>
      </c>
      <c r="B647" s="987" t="str">
        <f>IF(基本情報入力シート!C684="","",基本情報入力シート!C684)</f>
        <v/>
      </c>
      <c r="C647" s="988"/>
      <c r="D647" s="988"/>
      <c r="E647" s="988"/>
      <c r="F647" s="988"/>
      <c r="G647" s="988"/>
      <c r="H647" s="988"/>
      <c r="I647" s="989"/>
      <c r="J647" s="481" t="str">
        <f>IF(基本情報入力シート!M684="","",基本情報入力シート!M684)</f>
        <v/>
      </c>
      <c r="K647" s="482" t="str">
        <f>IF(基本情報入力シート!R684="","",基本情報入力シート!R684)</f>
        <v/>
      </c>
      <c r="L647" s="482" t="str">
        <f>IF(基本情報入力シート!W684="","",基本情報入力シート!W684)</f>
        <v/>
      </c>
      <c r="M647" s="483" t="str">
        <f>IF(基本情報入力シート!X684="","",基本情報入力シート!X684)</f>
        <v/>
      </c>
      <c r="N647" s="484" t="str">
        <f>IF(基本情報入力シート!Y684="","",基本情報入力シート!Y684)</f>
        <v/>
      </c>
      <c r="O647" s="118"/>
      <c r="P647" s="119"/>
      <c r="Q647" s="120"/>
      <c r="R647" s="121"/>
      <c r="S647" s="112"/>
      <c r="T647" s="476" t="str">
        <f>IFERROR(S647*VLOOKUP(AE647,【参考】数式用3!$AD$3:$BA$14,MATCH(N647,【参考】数式用3!$AD$2:$BA$2,0)),"")</f>
        <v/>
      </c>
      <c r="U647" s="122"/>
      <c r="V647" s="113"/>
      <c r="W647" s="147"/>
      <c r="X647" s="990" t="str">
        <f>IFERROR(V647*VLOOKUP(AF647,【参考】数式用3!$AD$15:$BA$23,MATCH(N647,【参考】数式用3!$AD$2:$BA$2,0)),"")</f>
        <v/>
      </c>
      <c r="Y647" s="991"/>
      <c r="Z647" s="123"/>
      <c r="AA647" s="114"/>
      <c r="AB647" s="485" t="str">
        <f>IFERROR(AA647*VLOOKUP(AG647,【参考】数式用3!$AD$24:$BA$27,MATCH(N647,【参考】数式用3!$AD$2:$BA$2,0)),"")</f>
        <v/>
      </c>
      <c r="AC647" s="130"/>
      <c r="AD647" s="477" t="str">
        <f t="shared" si="39"/>
        <v/>
      </c>
      <c r="AE647" s="478" t="str">
        <f t="shared" si="40"/>
        <v/>
      </c>
      <c r="AF647" s="478" t="str">
        <f t="shared" si="41"/>
        <v/>
      </c>
      <c r="AG647" s="478" t="str">
        <f t="shared" si="42"/>
        <v/>
      </c>
    </row>
    <row r="648" spans="1:33" ht="24.95" customHeight="1">
      <c r="A648" s="480">
        <v>633</v>
      </c>
      <c r="B648" s="987" t="str">
        <f>IF(基本情報入力シート!C685="","",基本情報入力シート!C685)</f>
        <v/>
      </c>
      <c r="C648" s="988"/>
      <c r="D648" s="988"/>
      <c r="E648" s="988"/>
      <c r="F648" s="988"/>
      <c r="G648" s="988"/>
      <c r="H648" s="988"/>
      <c r="I648" s="989"/>
      <c r="J648" s="481" t="str">
        <f>IF(基本情報入力シート!M685="","",基本情報入力シート!M685)</f>
        <v/>
      </c>
      <c r="K648" s="482" t="str">
        <f>IF(基本情報入力シート!R685="","",基本情報入力シート!R685)</f>
        <v/>
      </c>
      <c r="L648" s="482" t="str">
        <f>IF(基本情報入力シート!W685="","",基本情報入力シート!W685)</f>
        <v/>
      </c>
      <c r="M648" s="483" t="str">
        <f>IF(基本情報入力シート!X685="","",基本情報入力シート!X685)</f>
        <v/>
      </c>
      <c r="N648" s="484" t="str">
        <f>IF(基本情報入力シート!Y685="","",基本情報入力シート!Y685)</f>
        <v/>
      </c>
      <c r="O648" s="118"/>
      <c r="P648" s="119"/>
      <c r="Q648" s="120"/>
      <c r="R648" s="121"/>
      <c r="S648" s="112"/>
      <c r="T648" s="476" t="str">
        <f>IFERROR(S648*VLOOKUP(AE648,【参考】数式用3!$AD$3:$BA$14,MATCH(N648,【参考】数式用3!$AD$2:$BA$2,0)),"")</f>
        <v/>
      </c>
      <c r="U648" s="122"/>
      <c r="V648" s="113"/>
      <c r="W648" s="147"/>
      <c r="X648" s="990" t="str">
        <f>IFERROR(V648*VLOOKUP(AF648,【参考】数式用3!$AD$15:$BA$23,MATCH(N648,【参考】数式用3!$AD$2:$BA$2,0)),"")</f>
        <v/>
      </c>
      <c r="Y648" s="991"/>
      <c r="Z648" s="123"/>
      <c r="AA648" s="114"/>
      <c r="AB648" s="485" t="str">
        <f>IFERROR(AA648*VLOOKUP(AG648,【参考】数式用3!$AD$24:$BA$27,MATCH(N648,【参考】数式用3!$AD$2:$BA$2,0)),"")</f>
        <v/>
      </c>
      <c r="AC648" s="130"/>
      <c r="AD648" s="477" t="str">
        <f t="shared" si="39"/>
        <v/>
      </c>
      <c r="AE648" s="478" t="str">
        <f t="shared" si="40"/>
        <v/>
      </c>
      <c r="AF648" s="478" t="str">
        <f t="shared" si="41"/>
        <v/>
      </c>
      <c r="AG648" s="478" t="str">
        <f t="shared" si="42"/>
        <v/>
      </c>
    </row>
    <row r="649" spans="1:33" ht="24.95" customHeight="1">
      <c r="A649" s="480">
        <v>634</v>
      </c>
      <c r="B649" s="987" t="str">
        <f>IF(基本情報入力シート!C686="","",基本情報入力シート!C686)</f>
        <v/>
      </c>
      <c r="C649" s="988"/>
      <c r="D649" s="988"/>
      <c r="E649" s="988"/>
      <c r="F649" s="988"/>
      <c r="G649" s="988"/>
      <c r="H649" s="988"/>
      <c r="I649" s="989"/>
      <c r="J649" s="481" t="str">
        <f>IF(基本情報入力シート!M686="","",基本情報入力シート!M686)</f>
        <v/>
      </c>
      <c r="K649" s="482" t="str">
        <f>IF(基本情報入力シート!R686="","",基本情報入力シート!R686)</f>
        <v/>
      </c>
      <c r="L649" s="482" t="str">
        <f>IF(基本情報入力シート!W686="","",基本情報入力シート!W686)</f>
        <v/>
      </c>
      <c r="M649" s="483" t="str">
        <f>IF(基本情報入力シート!X686="","",基本情報入力シート!X686)</f>
        <v/>
      </c>
      <c r="N649" s="484" t="str">
        <f>IF(基本情報入力シート!Y686="","",基本情報入力シート!Y686)</f>
        <v/>
      </c>
      <c r="O649" s="118"/>
      <c r="P649" s="119"/>
      <c r="Q649" s="120"/>
      <c r="R649" s="121"/>
      <c r="S649" s="112"/>
      <c r="T649" s="476" t="str">
        <f>IFERROR(S649*VLOOKUP(AE649,【参考】数式用3!$AD$3:$BA$14,MATCH(N649,【参考】数式用3!$AD$2:$BA$2,0)),"")</f>
        <v/>
      </c>
      <c r="U649" s="122"/>
      <c r="V649" s="113"/>
      <c r="W649" s="147"/>
      <c r="X649" s="990" t="str">
        <f>IFERROR(V649*VLOOKUP(AF649,【参考】数式用3!$AD$15:$BA$23,MATCH(N649,【参考】数式用3!$AD$2:$BA$2,0)),"")</f>
        <v/>
      </c>
      <c r="Y649" s="991"/>
      <c r="Z649" s="123"/>
      <c r="AA649" s="114"/>
      <c r="AB649" s="485" t="str">
        <f>IFERROR(AA649*VLOOKUP(AG649,【参考】数式用3!$AD$24:$BA$27,MATCH(N649,【参考】数式用3!$AD$2:$BA$2,0)),"")</f>
        <v/>
      </c>
      <c r="AC649" s="130"/>
      <c r="AD649" s="477" t="str">
        <f t="shared" si="39"/>
        <v/>
      </c>
      <c r="AE649" s="478" t="str">
        <f t="shared" si="40"/>
        <v/>
      </c>
      <c r="AF649" s="478" t="str">
        <f t="shared" si="41"/>
        <v/>
      </c>
      <c r="AG649" s="478" t="str">
        <f t="shared" si="42"/>
        <v/>
      </c>
    </row>
    <row r="650" spans="1:33" ht="24.95" customHeight="1">
      <c r="A650" s="480">
        <v>635</v>
      </c>
      <c r="B650" s="987" t="str">
        <f>IF(基本情報入力シート!C687="","",基本情報入力シート!C687)</f>
        <v/>
      </c>
      <c r="C650" s="988"/>
      <c r="D650" s="988"/>
      <c r="E650" s="988"/>
      <c r="F650" s="988"/>
      <c r="G650" s="988"/>
      <c r="H650" s="988"/>
      <c r="I650" s="989"/>
      <c r="J650" s="481" t="str">
        <f>IF(基本情報入力シート!M687="","",基本情報入力シート!M687)</f>
        <v/>
      </c>
      <c r="K650" s="482" t="str">
        <f>IF(基本情報入力シート!R687="","",基本情報入力シート!R687)</f>
        <v/>
      </c>
      <c r="L650" s="482" t="str">
        <f>IF(基本情報入力シート!W687="","",基本情報入力シート!W687)</f>
        <v/>
      </c>
      <c r="M650" s="483" t="str">
        <f>IF(基本情報入力シート!X687="","",基本情報入力シート!X687)</f>
        <v/>
      </c>
      <c r="N650" s="484" t="str">
        <f>IF(基本情報入力シート!Y687="","",基本情報入力シート!Y687)</f>
        <v/>
      </c>
      <c r="O650" s="118"/>
      <c r="P650" s="119"/>
      <c r="Q650" s="120"/>
      <c r="R650" s="121"/>
      <c r="S650" s="112"/>
      <c r="T650" s="476" t="str">
        <f>IFERROR(S650*VLOOKUP(AE650,【参考】数式用3!$AD$3:$BA$14,MATCH(N650,【参考】数式用3!$AD$2:$BA$2,0)),"")</f>
        <v/>
      </c>
      <c r="U650" s="122"/>
      <c r="V650" s="113"/>
      <c r="W650" s="147"/>
      <c r="X650" s="990" t="str">
        <f>IFERROR(V650*VLOOKUP(AF650,【参考】数式用3!$AD$15:$BA$23,MATCH(N650,【参考】数式用3!$AD$2:$BA$2,0)),"")</f>
        <v/>
      </c>
      <c r="Y650" s="991"/>
      <c r="Z650" s="123"/>
      <c r="AA650" s="114"/>
      <c r="AB650" s="485" t="str">
        <f>IFERROR(AA650*VLOOKUP(AG650,【参考】数式用3!$AD$24:$BA$27,MATCH(N650,【参考】数式用3!$AD$2:$BA$2,0)),"")</f>
        <v/>
      </c>
      <c r="AC650" s="130"/>
      <c r="AD650" s="477" t="str">
        <f t="shared" si="39"/>
        <v/>
      </c>
      <c r="AE650" s="478" t="str">
        <f t="shared" si="40"/>
        <v/>
      </c>
      <c r="AF650" s="478" t="str">
        <f t="shared" si="41"/>
        <v/>
      </c>
      <c r="AG650" s="478" t="str">
        <f t="shared" si="42"/>
        <v/>
      </c>
    </row>
    <row r="651" spans="1:33" ht="24.95" customHeight="1">
      <c r="A651" s="480">
        <v>636</v>
      </c>
      <c r="B651" s="987" t="str">
        <f>IF(基本情報入力シート!C688="","",基本情報入力シート!C688)</f>
        <v/>
      </c>
      <c r="C651" s="988"/>
      <c r="D651" s="988"/>
      <c r="E651" s="988"/>
      <c r="F651" s="988"/>
      <c r="G651" s="988"/>
      <c r="H651" s="988"/>
      <c r="I651" s="989"/>
      <c r="J651" s="481" t="str">
        <f>IF(基本情報入力シート!M688="","",基本情報入力シート!M688)</f>
        <v/>
      </c>
      <c r="K651" s="482" t="str">
        <f>IF(基本情報入力シート!R688="","",基本情報入力シート!R688)</f>
        <v/>
      </c>
      <c r="L651" s="482" t="str">
        <f>IF(基本情報入力シート!W688="","",基本情報入力シート!W688)</f>
        <v/>
      </c>
      <c r="M651" s="483" t="str">
        <f>IF(基本情報入力シート!X688="","",基本情報入力シート!X688)</f>
        <v/>
      </c>
      <c r="N651" s="484" t="str">
        <f>IF(基本情報入力シート!Y688="","",基本情報入力シート!Y688)</f>
        <v/>
      </c>
      <c r="O651" s="118"/>
      <c r="P651" s="119"/>
      <c r="Q651" s="120"/>
      <c r="R651" s="121"/>
      <c r="S651" s="112"/>
      <c r="T651" s="476" t="str">
        <f>IFERROR(S651*VLOOKUP(AE651,【参考】数式用3!$AD$3:$BA$14,MATCH(N651,【参考】数式用3!$AD$2:$BA$2,0)),"")</f>
        <v/>
      </c>
      <c r="U651" s="122"/>
      <c r="V651" s="113"/>
      <c r="W651" s="147"/>
      <c r="X651" s="990" t="str">
        <f>IFERROR(V651*VLOOKUP(AF651,【参考】数式用3!$AD$15:$BA$23,MATCH(N651,【参考】数式用3!$AD$2:$BA$2,0)),"")</f>
        <v/>
      </c>
      <c r="Y651" s="991"/>
      <c r="Z651" s="123"/>
      <c r="AA651" s="114"/>
      <c r="AB651" s="485" t="str">
        <f>IFERROR(AA651*VLOOKUP(AG651,【参考】数式用3!$AD$24:$BA$27,MATCH(N651,【参考】数式用3!$AD$2:$BA$2,0)),"")</f>
        <v/>
      </c>
      <c r="AC651" s="130"/>
      <c r="AD651" s="477" t="str">
        <f t="shared" si="39"/>
        <v/>
      </c>
      <c r="AE651" s="478" t="str">
        <f t="shared" si="40"/>
        <v/>
      </c>
      <c r="AF651" s="478" t="str">
        <f t="shared" si="41"/>
        <v/>
      </c>
      <c r="AG651" s="478" t="str">
        <f t="shared" si="42"/>
        <v/>
      </c>
    </row>
    <row r="652" spans="1:33" ht="24.95" customHeight="1">
      <c r="A652" s="480">
        <v>637</v>
      </c>
      <c r="B652" s="987" t="str">
        <f>IF(基本情報入力シート!C689="","",基本情報入力シート!C689)</f>
        <v/>
      </c>
      <c r="C652" s="988"/>
      <c r="D652" s="988"/>
      <c r="E652" s="988"/>
      <c r="F652" s="988"/>
      <c r="G652" s="988"/>
      <c r="H652" s="988"/>
      <c r="I652" s="989"/>
      <c r="J652" s="481" t="str">
        <f>IF(基本情報入力シート!M689="","",基本情報入力シート!M689)</f>
        <v/>
      </c>
      <c r="K652" s="482" t="str">
        <f>IF(基本情報入力シート!R689="","",基本情報入力シート!R689)</f>
        <v/>
      </c>
      <c r="L652" s="482" t="str">
        <f>IF(基本情報入力シート!W689="","",基本情報入力シート!W689)</f>
        <v/>
      </c>
      <c r="M652" s="483" t="str">
        <f>IF(基本情報入力シート!X689="","",基本情報入力シート!X689)</f>
        <v/>
      </c>
      <c r="N652" s="484" t="str">
        <f>IF(基本情報入力シート!Y689="","",基本情報入力シート!Y689)</f>
        <v/>
      </c>
      <c r="O652" s="118"/>
      <c r="P652" s="119"/>
      <c r="Q652" s="120"/>
      <c r="R652" s="121"/>
      <c r="S652" s="112"/>
      <c r="T652" s="476" t="str">
        <f>IFERROR(S652*VLOOKUP(AE652,【参考】数式用3!$AD$3:$BA$14,MATCH(N652,【参考】数式用3!$AD$2:$BA$2,0)),"")</f>
        <v/>
      </c>
      <c r="U652" s="122"/>
      <c r="V652" s="113"/>
      <c r="W652" s="147"/>
      <c r="X652" s="990" t="str">
        <f>IFERROR(V652*VLOOKUP(AF652,【参考】数式用3!$AD$15:$BA$23,MATCH(N652,【参考】数式用3!$AD$2:$BA$2,0)),"")</f>
        <v/>
      </c>
      <c r="Y652" s="991"/>
      <c r="Z652" s="123"/>
      <c r="AA652" s="114"/>
      <c r="AB652" s="485" t="str">
        <f>IFERROR(AA652*VLOOKUP(AG652,【参考】数式用3!$AD$24:$BA$27,MATCH(N652,【参考】数式用3!$AD$2:$BA$2,0)),"")</f>
        <v/>
      </c>
      <c r="AC652" s="130"/>
      <c r="AD652" s="477" t="str">
        <f t="shared" si="39"/>
        <v/>
      </c>
      <c r="AE652" s="478" t="str">
        <f t="shared" si="40"/>
        <v/>
      </c>
      <c r="AF652" s="478" t="str">
        <f t="shared" si="41"/>
        <v/>
      </c>
      <c r="AG652" s="478" t="str">
        <f t="shared" si="42"/>
        <v/>
      </c>
    </row>
    <row r="653" spans="1:33" ht="24.95" customHeight="1">
      <c r="A653" s="480">
        <v>638</v>
      </c>
      <c r="B653" s="987" t="str">
        <f>IF(基本情報入力シート!C690="","",基本情報入力シート!C690)</f>
        <v/>
      </c>
      <c r="C653" s="988"/>
      <c r="D653" s="988"/>
      <c r="E653" s="988"/>
      <c r="F653" s="988"/>
      <c r="G653" s="988"/>
      <c r="H653" s="988"/>
      <c r="I653" s="989"/>
      <c r="J653" s="481" t="str">
        <f>IF(基本情報入力シート!M690="","",基本情報入力シート!M690)</f>
        <v/>
      </c>
      <c r="K653" s="482" t="str">
        <f>IF(基本情報入力シート!R690="","",基本情報入力シート!R690)</f>
        <v/>
      </c>
      <c r="L653" s="482" t="str">
        <f>IF(基本情報入力シート!W690="","",基本情報入力シート!W690)</f>
        <v/>
      </c>
      <c r="M653" s="483" t="str">
        <f>IF(基本情報入力シート!X690="","",基本情報入力シート!X690)</f>
        <v/>
      </c>
      <c r="N653" s="484" t="str">
        <f>IF(基本情報入力シート!Y690="","",基本情報入力シート!Y690)</f>
        <v/>
      </c>
      <c r="O653" s="118"/>
      <c r="P653" s="119"/>
      <c r="Q653" s="120"/>
      <c r="R653" s="121"/>
      <c r="S653" s="112"/>
      <c r="T653" s="476" t="str">
        <f>IFERROR(S653*VLOOKUP(AE653,【参考】数式用3!$AD$3:$BA$14,MATCH(N653,【参考】数式用3!$AD$2:$BA$2,0)),"")</f>
        <v/>
      </c>
      <c r="U653" s="122"/>
      <c r="V653" s="113"/>
      <c r="W653" s="147"/>
      <c r="X653" s="990" t="str">
        <f>IFERROR(V653*VLOOKUP(AF653,【参考】数式用3!$AD$15:$BA$23,MATCH(N653,【参考】数式用3!$AD$2:$BA$2,0)),"")</f>
        <v/>
      </c>
      <c r="Y653" s="991"/>
      <c r="Z653" s="123"/>
      <c r="AA653" s="114"/>
      <c r="AB653" s="485" t="str">
        <f>IFERROR(AA653*VLOOKUP(AG653,【参考】数式用3!$AD$24:$BA$27,MATCH(N653,【参考】数式用3!$AD$2:$BA$2,0)),"")</f>
        <v/>
      </c>
      <c r="AC653" s="130"/>
      <c r="AD653" s="477" t="str">
        <f t="shared" si="39"/>
        <v/>
      </c>
      <c r="AE653" s="478" t="str">
        <f t="shared" si="40"/>
        <v/>
      </c>
      <c r="AF653" s="478" t="str">
        <f t="shared" si="41"/>
        <v/>
      </c>
      <c r="AG653" s="478" t="str">
        <f t="shared" si="42"/>
        <v/>
      </c>
    </row>
    <row r="654" spans="1:33" ht="24.95" customHeight="1">
      <c r="A654" s="480">
        <v>639</v>
      </c>
      <c r="B654" s="987" t="str">
        <f>IF(基本情報入力シート!C691="","",基本情報入力シート!C691)</f>
        <v/>
      </c>
      <c r="C654" s="988"/>
      <c r="D654" s="988"/>
      <c r="E654" s="988"/>
      <c r="F654" s="988"/>
      <c r="G654" s="988"/>
      <c r="H654" s="988"/>
      <c r="I654" s="989"/>
      <c r="J654" s="481" t="str">
        <f>IF(基本情報入力シート!M691="","",基本情報入力シート!M691)</f>
        <v/>
      </c>
      <c r="K654" s="482" t="str">
        <f>IF(基本情報入力シート!R691="","",基本情報入力シート!R691)</f>
        <v/>
      </c>
      <c r="L654" s="482" t="str">
        <f>IF(基本情報入力シート!W691="","",基本情報入力シート!W691)</f>
        <v/>
      </c>
      <c r="M654" s="483" t="str">
        <f>IF(基本情報入力シート!X691="","",基本情報入力シート!X691)</f>
        <v/>
      </c>
      <c r="N654" s="484" t="str">
        <f>IF(基本情報入力シート!Y691="","",基本情報入力シート!Y691)</f>
        <v/>
      </c>
      <c r="O654" s="118"/>
      <c r="P654" s="119"/>
      <c r="Q654" s="120"/>
      <c r="R654" s="121"/>
      <c r="S654" s="112"/>
      <c r="T654" s="476" t="str">
        <f>IFERROR(S654*VLOOKUP(AE654,【参考】数式用3!$AD$3:$BA$14,MATCH(N654,【参考】数式用3!$AD$2:$BA$2,0)),"")</f>
        <v/>
      </c>
      <c r="U654" s="122"/>
      <c r="V654" s="113"/>
      <c r="W654" s="147"/>
      <c r="X654" s="990" t="str">
        <f>IFERROR(V654*VLOOKUP(AF654,【参考】数式用3!$AD$15:$BA$23,MATCH(N654,【参考】数式用3!$AD$2:$BA$2,0)),"")</f>
        <v/>
      </c>
      <c r="Y654" s="991"/>
      <c r="Z654" s="123"/>
      <c r="AA654" s="114"/>
      <c r="AB654" s="485" t="str">
        <f>IFERROR(AA654*VLOOKUP(AG654,【参考】数式用3!$AD$24:$BA$27,MATCH(N654,【参考】数式用3!$AD$2:$BA$2,0)),"")</f>
        <v/>
      </c>
      <c r="AC654" s="130"/>
      <c r="AD654" s="477" t="str">
        <f t="shared" si="39"/>
        <v/>
      </c>
      <c r="AE654" s="478" t="str">
        <f t="shared" si="40"/>
        <v/>
      </c>
      <c r="AF654" s="478" t="str">
        <f t="shared" si="41"/>
        <v/>
      </c>
      <c r="AG654" s="478" t="str">
        <f t="shared" si="42"/>
        <v/>
      </c>
    </row>
    <row r="655" spans="1:33" ht="24.95" customHeight="1">
      <c r="A655" s="480">
        <v>640</v>
      </c>
      <c r="B655" s="987" t="str">
        <f>IF(基本情報入力シート!C692="","",基本情報入力シート!C692)</f>
        <v/>
      </c>
      <c r="C655" s="988"/>
      <c r="D655" s="988"/>
      <c r="E655" s="988"/>
      <c r="F655" s="988"/>
      <c r="G655" s="988"/>
      <c r="H655" s="988"/>
      <c r="I655" s="989"/>
      <c r="J655" s="481" t="str">
        <f>IF(基本情報入力シート!M692="","",基本情報入力シート!M692)</f>
        <v/>
      </c>
      <c r="K655" s="482" t="str">
        <f>IF(基本情報入力シート!R692="","",基本情報入力シート!R692)</f>
        <v/>
      </c>
      <c r="L655" s="482" t="str">
        <f>IF(基本情報入力シート!W692="","",基本情報入力シート!W692)</f>
        <v/>
      </c>
      <c r="M655" s="483" t="str">
        <f>IF(基本情報入力シート!X692="","",基本情報入力シート!X692)</f>
        <v/>
      </c>
      <c r="N655" s="484" t="str">
        <f>IF(基本情報入力シート!Y692="","",基本情報入力シート!Y692)</f>
        <v/>
      </c>
      <c r="O655" s="118"/>
      <c r="P655" s="119"/>
      <c r="Q655" s="120"/>
      <c r="R655" s="121"/>
      <c r="S655" s="112"/>
      <c r="T655" s="476" t="str">
        <f>IFERROR(S655*VLOOKUP(AE655,【参考】数式用3!$AD$3:$BA$14,MATCH(N655,【参考】数式用3!$AD$2:$BA$2,0)),"")</f>
        <v/>
      </c>
      <c r="U655" s="122"/>
      <c r="V655" s="113"/>
      <c r="W655" s="147"/>
      <c r="X655" s="990" t="str">
        <f>IFERROR(V655*VLOOKUP(AF655,【参考】数式用3!$AD$15:$BA$23,MATCH(N655,【参考】数式用3!$AD$2:$BA$2,0)),"")</f>
        <v/>
      </c>
      <c r="Y655" s="991"/>
      <c r="Z655" s="123"/>
      <c r="AA655" s="114"/>
      <c r="AB655" s="485" t="str">
        <f>IFERROR(AA655*VLOOKUP(AG655,【参考】数式用3!$AD$24:$BA$27,MATCH(N655,【参考】数式用3!$AD$2:$BA$2,0)),"")</f>
        <v/>
      </c>
      <c r="AC655" s="130"/>
      <c r="AD655" s="477" t="str">
        <f t="shared" si="39"/>
        <v/>
      </c>
      <c r="AE655" s="478" t="str">
        <f t="shared" si="40"/>
        <v/>
      </c>
      <c r="AF655" s="478" t="str">
        <f t="shared" si="41"/>
        <v/>
      </c>
      <c r="AG655" s="478" t="str">
        <f t="shared" si="42"/>
        <v/>
      </c>
    </row>
    <row r="656" spans="1:33" ht="24.95" customHeight="1">
      <c r="A656" s="480">
        <v>641</v>
      </c>
      <c r="B656" s="987" t="str">
        <f>IF(基本情報入力シート!C693="","",基本情報入力シート!C693)</f>
        <v/>
      </c>
      <c r="C656" s="988"/>
      <c r="D656" s="988"/>
      <c r="E656" s="988"/>
      <c r="F656" s="988"/>
      <c r="G656" s="988"/>
      <c r="H656" s="988"/>
      <c r="I656" s="989"/>
      <c r="J656" s="481" t="str">
        <f>IF(基本情報入力シート!M693="","",基本情報入力シート!M693)</f>
        <v/>
      </c>
      <c r="K656" s="482" t="str">
        <f>IF(基本情報入力シート!R693="","",基本情報入力シート!R693)</f>
        <v/>
      </c>
      <c r="L656" s="482" t="str">
        <f>IF(基本情報入力シート!W693="","",基本情報入力シート!W693)</f>
        <v/>
      </c>
      <c r="M656" s="483" t="str">
        <f>IF(基本情報入力シート!X693="","",基本情報入力シート!X693)</f>
        <v/>
      </c>
      <c r="N656" s="484" t="str">
        <f>IF(基本情報入力シート!Y693="","",基本情報入力シート!Y693)</f>
        <v/>
      </c>
      <c r="O656" s="118"/>
      <c r="P656" s="119"/>
      <c r="Q656" s="120"/>
      <c r="R656" s="121"/>
      <c r="S656" s="112"/>
      <c r="T656" s="476" t="str">
        <f>IFERROR(S656*VLOOKUP(AE656,【参考】数式用3!$AD$3:$BA$14,MATCH(N656,【参考】数式用3!$AD$2:$BA$2,0)),"")</f>
        <v/>
      </c>
      <c r="U656" s="122"/>
      <c r="V656" s="113"/>
      <c r="W656" s="147"/>
      <c r="X656" s="990" t="str">
        <f>IFERROR(V656*VLOOKUP(AF656,【参考】数式用3!$AD$15:$BA$23,MATCH(N656,【参考】数式用3!$AD$2:$BA$2,0)),"")</f>
        <v/>
      </c>
      <c r="Y656" s="991"/>
      <c r="Z656" s="123"/>
      <c r="AA656" s="114"/>
      <c r="AB656" s="485" t="str">
        <f>IFERROR(AA656*VLOOKUP(AG656,【参考】数式用3!$AD$24:$BA$27,MATCH(N656,【参考】数式用3!$AD$2:$BA$2,0)),"")</f>
        <v/>
      </c>
      <c r="AC656" s="130"/>
      <c r="AD656" s="477" t="str">
        <f t="shared" si="39"/>
        <v/>
      </c>
      <c r="AE656" s="478" t="str">
        <f t="shared" si="40"/>
        <v/>
      </c>
      <c r="AF656" s="478" t="str">
        <f t="shared" si="41"/>
        <v/>
      </c>
      <c r="AG656" s="478" t="str">
        <f t="shared" si="42"/>
        <v/>
      </c>
    </row>
    <row r="657" spans="1:33" ht="24.95" customHeight="1">
      <c r="A657" s="480">
        <v>642</v>
      </c>
      <c r="B657" s="987" t="str">
        <f>IF(基本情報入力シート!C694="","",基本情報入力シート!C694)</f>
        <v/>
      </c>
      <c r="C657" s="988"/>
      <c r="D657" s="988"/>
      <c r="E657" s="988"/>
      <c r="F657" s="988"/>
      <c r="G657" s="988"/>
      <c r="H657" s="988"/>
      <c r="I657" s="989"/>
      <c r="J657" s="481" t="str">
        <f>IF(基本情報入力シート!M694="","",基本情報入力シート!M694)</f>
        <v/>
      </c>
      <c r="K657" s="482" t="str">
        <f>IF(基本情報入力シート!R694="","",基本情報入力シート!R694)</f>
        <v/>
      </c>
      <c r="L657" s="482" t="str">
        <f>IF(基本情報入力シート!W694="","",基本情報入力シート!W694)</f>
        <v/>
      </c>
      <c r="M657" s="483" t="str">
        <f>IF(基本情報入力シート!X694="","",基本情報入力シート!X694)</f>
        <v/>
      </c>
      <c r="N657" s="484" t="str">
        <f>IF(基本情報入力シート!Y694="","",基本情報入力シート!Y694)</f>
        <v/>
      </c>
      <c r="O657" s="118"/>
      <c r="P657" s="119"/>
      <c r="Q657" s="120"/>
      <c r="R657" s="121"/>
      <c r="S657" s="112"/>
      <c r="T657" s="476" t="str">
        <f>IFERROR(S657*VLOOKUP(AE657,【参考】数式用3!$AD$3:$BA$14,MATCH(N657,【参考】数式用3!$AD$2:$BA$2,0)),"")</f>
        <v/>
      </c>
      <c r="U657" s="122"/>
      <c r="V657" s="113"/>
      <c r="W657" s="147"/>
      <c r="X657" s="990" t="str">
        <f>IFERROR(V657*VLOOKUP(AF657,【参考】数式用3!$AD$15:$BA$23,MATCH(N657,【参考】数式用3!$AD$2:$BA$2,0)),"")</f>
        <v/>
      </c>
      <c r="Y657" s="991"/>
      <c r="Z657" s="123"/>
      <c r="AA657" s="114"/>
      <c r="AB657" s="485" t="str">
        <f>IFERROR(AA657*VLOOKUP(AG657,【参考】数式用3!$AD$24:$BA$27,MATCH(N657,【参考】数式用3!$AD$2:$BA$2,0)),"")</f>
        <v/>
      </c>
      <c r="AC657" s="130"/>
      <c r="AD657" s="477" t="str">
        <f t="shared" ref="AD657:AD720" si="43">IF(OR(U657="特定加算Ⅰ",U657="特定加算Ⅱ"),IF(OR(AND(N657&lt;&gt;"訪問型サービス（総合事業）",N657&lt;&gt;"通所型サービス（総合事業）",N657&lt;&gt;"（介護予防）短期入所生活介護",N657&lt;&gt;"（介護予防）短期入所療養介護（老健）",N657&lt;&gt;"（介護予防）短期入所療養介護 （病院等（老健以外）)",N657&lt;&gt;"（介護予防）短期入所療養介護（医療院）"),W657&lt;&gt;""),1,""),"")</f>
        <v/>
      </c>
      <c r="AE657" s="478" t="str">
        <f t="shared" si="40"/>
        <v/>
      </c>
      <c r="AF657" s="478" t="str">
        <f t="shared" si="41"/>
        <v/>
      </c>
      <c r="AG657" s="478" t="str">
        <f t="shared" si="42"/>
        <v/>
      </c>
    </row>
    <row r="658" spans="1:33" ht="24.95" customHeight="1">
      <c r="A658" s="480">
        <v>643</v>
      </c>
      <c r="B658" s="987" t="str">
        <f>IF(基本情報入力シート!C695="","",基本情報入力シート!C695)</f>
        <v/>
      </c>
      <c r="C658" s="988"/>
      <c r="D658" s="988"/>
      <c r="E658" s="988"/>
      <c r="F658" s="988"/>
      <c r="G658" s="988"/>
      <c r="H658" s="988"/>
      <c r="I658" s="989"/>
      <c r="J658" s="481" t="str">
        <f>IF(基本情報入力シート!M695="","",基本情報入力シート!M695)</f>
        <v/>
      </c>
      <c r="K658" s="482" t="str">
        <f>IF(基本情報入力シート!R695="","",基本情報入力シート!R695)</f>
        <v/>
      </c>
      <c r="L658" s="482" t="str">
        <f>IF(基本情報入力シート!W695="","",基本情報入力シート!W695)</f>
        <v/>
      </c>
      <c r="M658" s="483" t="str">
        <f>IF(基本情報入力シート!X695="","",基本情報入力シート!X695)</f>
        <v/>
      </c>
      <c r="N658" s="484" t="str">
        <f>IF(基本情報入力シート!Y695="","",基本情報入力シート!Y695)</f>
        <v/>
      </c>
      <c r="O658" s="118"/>
      <c r="P658" s="119"/>
      <c r="Q658" s="120"/>
      <c r="R658" s="121"/>
      <c r="S658" s="112"/>
      <c r="T658" s="476" t="str">
        <f>IFERROR(S658*VLOOKUP(AE658,【参考】数式用3!$AD$3:$BA$14,MATCH(N658,【参考】数式用3!$AD$2:$BA$2,0)),"")</f>
        <v/>
      </c>
      <c r="U658" s="122"/>
      <c r="V658" s="113"/>
      <c r="W658" s="147"/>
      <c r="X658" s="990" t="str">
        <f>IFERROR(V658*VLOOKUP(AF658,【参考】数式用3!$AD$15:$BA$23,MATCH(N658,【参考】数式用3!$AD$2:$BA$2,0)),"")</f>
        <v/>
      </c>
      <c r="Y658" s="991"/>
      <c r="Z658" s="123"/>
      <c r="AA658" s="114"/>
      <c r="AB658" s="485" t="str">
        <f>IFERROR(AA658*VLOOKUP(AG658,【参考】数式用3!$AD$24:$BA$27,MATCH(N658,【参考】数式用3!$AD$2:$BA$2,0)),"")</f>
        <v/>
      </c>
      <c r="AC658" s="130"/>
      <c r="AD658" s="477" t="str">
        <f t="shared" si="43"/>
        <v/>
      </c>
      <c r="AE658" s="478" t="str">
        <f t="shared" si="40"/>
        <v/>
      </c>
      <c r="AF658" s="478" t="str">
        <f t="shared" si="41"/>
        <v/>
      </c>
      <c r="AG658" s="478" t="str">
        <f t="shared" si="42"/>
        <v/>
      </c>
    </row>
    <row r="659" spans="1:33" ht="24.95" customHeight="1">
      <c r="A659" s="480">
        <v>644</v>
      </c>
      <c r="B659" s="987" t="str">
        <f>IF(基本情報入力シート!C696="","",基本情報入力シート!C696)</f>
        <v/>
      </c>
      <c r="C659" s="988"/>
      <c r="D659" s="988"/>
      <c r="E659" s="988"/>
      <c r="F659" s="988"/>
      <c r="G659" s="988"/>
      <c r="H659" s="988"/>
      <c r="I659" s="989"/>
      <c r="J659" s="481" t="str">
        <f>IF(基本情報入力シート!M696="","",基本情報入力シート!M696)</f>
        <v/>
      </c>
      <c r="K659" s="482" t="str">
        <f>IF(基本情報入力シート!R696="","",基本情報入力シート!R696)</f>
        <v/>
      </c>
      <c r="L659" s="482" t="str">
        <f>IF(基本情報入力シート!W696="","",基本情報入力シート!W696)</f>
        <v/>
      </c>
      <c r="M659" s="483" t="str">
        <f>IF(基本情報入力シート!X696="","",基本情報入力シート!X696)</f>
        <v/>
      </c>
      <c r="N659" s="484" t="str">
        <f>IF(基本情報入力シート!Y696="","",基本情報入力シート!Y696)</f>
        <v/>
      </c>
      <c r="O659" s="118"/>
      <c r="P659" s="119"/>
      <c r="Q659" s="120"/>
      <c r="R659" s="121"/>
      <c r="S659" s="112"/>
      <c r="T659" s="476" t="str">
        <f>IFERROR(S659*VLOOKUP(AE659,【参考】数式用3!$AD$3:$BA$14,MATCH(N659,【参考】数式用3!$AD$2:$BA$2,0)),"")</f>
        <v/>
      </c>
      <c r="U659" s="122"/>
      <c r="V659" s="113"/>
      <c r="W659" s="147"/>
      <c r="X659" s="990" t="str">
        <f>IFERROR(V659*VLOOKUP(AF659,【参考】数式用3!$AD$15:$BA$23,MATCH(N659,【参考】数式用3!$AD$2:$BA$2,0)),"")</f>
        <v/>
      </c>
      <c r="Y659" s="991"/>
      <c r="Z659" s="123"/>
      <c r="AA659" s="114"/>
      <c r="AB659" s="485" t="str">
        <f>IFERROR(AA659*VLOOKUP(AG659,【参考】数式用3!$AD$24:$BA$27,MATCH(N659,【参考】数式用3!$AD$2:$BA$2,0)),"")</f>
        <v/>
      </c>
      <c r="AC659" s="130"/>
      <c r="AD659" s="477" t="str">
        <f t="shared" si="43"/>
        <v/>
      </c>
      <c r="AE659" s="478" t="str">
        <f t="shared" si="40"/>
        <v/>
      </c>
      <c r="AF659" s="478" t="str">
        <f t="shared" si="41"/>
        <v/>
      </c>
      <c r="AG659" s="478" t="str">
        <f t="shared" si="42"/>
        <v/>
      </c>
    </row>
    <row r="660" spans="1:33" ht="24.95" customHeight="1">
      <c r="A660" s="480">
        <v>645</v>
      </c>
      <c r="B660" s="987" t="str">
        <f>IF(基本情報入力シート!C697="","",基本情報入力シート!C697)</f>
        <v/>
      </c>
      <c r="C660" s="988"/>
      <c r="D660" s="988"/>
      <c r="E660" s="988"/>
      <c r="F660" s="988"/>
      <c r="G660" s="988"/>
      <c r="H660" s="988"/>
      <c r="I660" s="989"/>
      <c r="J660" s="481" t="str">
        <f>IF(基本情報入力シート!M697="","",基本情報入力シート!M697)</f>
        <v/>
      </c>
      <c r="K660" s="482" t="str">
        <f>IF(基本情報入力シート!R697="","",基本情報入力シート!R697)</f>
        <v/>
      </c>
      <c r="L660" s="482" t="str">
        <f>IF(基本情報入力シート!W697="","",基本情報入力シート!W697)</f>
        <v/>
      </c>
      <c r="M660" s="483" t="str">
        <f>IF(基本情報入力シート!X697="","",基本情報入力シート!X697)</f>
        <v/>
      </c>
      <c r="N660" s="484" t="str">
        <f>IF(基本情報入力シート!Y697="","",基本情報入力シート!Y697)</f>
        <v/>
      </c>
      <c r="O660" s="118"/>
      <c r="P660" s="119"/>
      <c r="Q660" s="120"/>
      <c r="R660" s="121"/>
      <c r="S660" s="112"/>
      <c r="T660" s="476" t="str">
        <f>IFERROR(S660*VLOOKUP(AE660,【参考】数式用3!$AD$3:$BA$14,MATCH(N660,【参考】数式用3!$AD$2:$BA$2,0)),"")</f>
        <v/>
      </c>
      <c r="U660" s="122"/>
      <c r="V660" s="113"/>
      <c r="W660" s="147"/>
      <c r="X660" s="990" t="str">
        <f>IFERROR(V660*VLOOKUP(AF660,【参考】数式用3!$AD$15:$BA$23,MATCH(N660,【参考】数式用3!$AD$2:$BA$2,0)),"")</f>
        <v/>
      </c>
      <c r="Y660" s="991"/>
      <c r="Z660" s="123"/>
      <c r="AA660" s="114"/>
      <c r="AB660" s="485" t="str">
        <f>IFERROR(AA660*VLOOKUP(AG660,【参考】数式用3!$AD$24:$BA$27,MATCH(N660,【参考】数式用3!$AD$2:$BA$2,0)),"")</f>
        <v/>
      </c>
      <c r="AC660" s="130"/>
      <c r="AD660" s="477" t="str">
        <f t="shared" si="43"/>
        <v/>
      </c>
      <c r="AE660" s="478" t="str">
        <f t="shared" si="40"/>
        <v/>
      </c>
      <c r="AF660" s="478" t="str">
        <f t="shared" si="41"/>
        <v/>
      </c>
      <c r="AG660" s="478" t="str">
        <f t="shared" si="42"/>
        <v/>
      </c>
    </row>
    <row r="661" spans="1:33" ht="24.95" customHeight="1">
      <c r="A661" s="480">
        <v>646</v>
      </c>
      <c r="B661" s="987" t="str">
        <f>IF(基本情報入力シート!C698="","",基本情報入力シート!C698)</f>
        <v/>
      </c>
      <c r="C661" s="988"/>
      <c r="D661" s="988"/>
      <c r="E661" s="988"/>
      <c r="F661" s="988"/>
      <c r="G661" s="988"/>
      <c r="H661" s="988"/>
      <c r="I661" s="989"/>
      <c r="J661" s="481" t="str">
        <f>IF(基本情報入力シート!M698="","",基本情報入力シート!M698)</f>
        <v/>
      </c>
      <c r="K661" s="482" t="str">
        <f>IF(基本情報入力シート!R698="","",基本情報入力シート!R698)</f>
        <v/>
      </c>
      <c r="L661" s="482" t="str">
        <f>IF(基本情報入力シート!W698="","",基本情報入力シート!W698)</f>
        <v/>
      </c>
      <c r="M661" s="483" t="str">
        <f>IF(基本情報入力シート!X698="","",基本情報入力シート!X698)</f>
        <v/>
      </c>
      <c r="N661" s="484" t="str">
        <f>IF(基本情報入力シート!Y698="","",基本情報入力シート!Y698)</f>
        <v/>
      </c>
      <c r="O661" s="118"/>
      <c r="P661" s="119"/>
      <c r="Q661" s="120"/>
      <c r="R661" s="121"/>
      <c r="S661" s="112"/>
      <c r="T661" s="476" t="str">
        <f>IFERROR(S661*VLOOKUP(AE661,【参考】数式用3!$AD$3:$BA$14,MATCH(N661,【参考】数式用3!$AD$2:$BA$2,0)),"")</f>
        <v/>
      </c>
      <c r="U661" s="122"/>
      <c r="V661" s="113"/>
      <c r="W661" s="147"/>
      <c r="X661" s="990" t="str">
        <f>IFERROR(V661*VLOOKUP(AF661,【参考】数式用3!$AD$15:$BA$23,MATCH(N661,【参考】数式用3!$AD$2:$BA$2,0)),"")</f>
        <v/>
      </c>
      <c r="Y661" s="991"/>
      <c r="Z661" s="123"/>
      <c r="AA661" s="114"/>
      <c r="AB661" s="485" t="str">
        <f>IFERROR(AA661*VLOOKUP(AG661,【参考】数式用3!$AD$24:$BA$27,MATCH(N661,【参考】数式用3!$AD$2:$BA$2,0)),"")</f>
        <v/>
      </c>
      <c r="AC661" s="130"/>
      <c r="AD661" s="477" t="str">
        <f t="shared" si="43"/>
        <v/>
      </c>
      <c r="AE661" s="478" t="str">
        <f t="shared" si="40"/>
        <v/>
      </c>
      <c r="AF661" s="478" t="str">
        <f t="shared" si="41"/>
        <v/>
      </c>
      <c r="AG661" s="478" t="str">
        <f t="shared" si="42"/>
        <v/>
      </c>
    </row>
    <row r="662" spans="1:33" ht="24.95" customHeight="1">
      <c r="A662" s="480">
        <v>647</v>
      </c>
      <c r="B662" s="987" t="str">
        <f>IF(基本情報入力シート!C699="","",基本情報入力シート!C699)</f>
        <v/>
      </c>
      <c r="C662" s="988"/>
      <c r="D662" s="988"/>
      <c r="E662" s="988"/>
      <c r="F662" s="988"/>
      <c r="G662" s="988"/>
      <c r="H662" s="988"/>
      <c r="I662" s="989"/>
      <c r="J662" s="481" t="str">
        <f>IF(基本情報入力シート!M699="","",基本情報入力シート!M699)</f>
        <v/>
      </c>
      <c r="K662" s="482" t="str">
        <f>IF(基本情報入力シート!R699="","",基本情報入力シート!R699)</f>
        <v/>
      </c>
      <c r="L662" s="482" t="str">
        <f>IF(基本情報入力シート!W699="","",基本情報入力シート!W699)</f>
        <v/>
      </c>
      <c r="M662" s="483" t="str">
        <f>IF(基本情報入力シート!X699="","",基本情報入力シート!X699)</f>
        <v/>
      </c>
      <c r="N662" s="484" t="str">
        <f>IF(基本情報入力シート!Y699="","",基本情報入力シート!Y699)</f>
        <v/>
      </c>
      <c r="O662" s="118"/>
      <c r="P662" s="119"/>
      <c r="Q662" s="120"/>
      <c r="R662" s="121"/>
      <c r="S662" s="112"/>
      <c r="T662" s="476" t="str">
        <f>IFERROR(S662*VLOOKUP(AE662,【参考】数式用3!$AD$3:$BA$14,MATCH(N662,【参考】数式用3!$AD$2:$BA$2,0)),"")</f>
        <v/>
      </c>
      <c r="U662" s="122"/>
      <c r="V662" s="113"/>
      <c r="W662" s="147"/>
      <c r="X662" s="990" t="str">
        <f>IFERROR(V662*VLOOKUP(AF662,【参考】数式用3!$AD$15:$BA$23,MATCH(N662,【参考】数式用3!$AD$2:$BA$2,0)),"")</f>
        <v/>
      </c>
      <c r="Y662" s="991"/>
      <c r="Z662" s="123"/>
      <c r="AA662" s="114"/>
      <c r="AB662" s="485" t="str">
        <f>IFERROR(AA662*VLOOKUP(AG662,【参考】数式用3!$AD$24:$BA$27,MATCH(N662,【参考】数式用3!$AD$2:$BA$2,0)),"")</f>
        <v/>
      </c>
      <c r="AC662" s="130"/>
      <c r="AD662" s="477" t="str">
        <f t="shared" si="43"/>
        <v/>
      </c>
      <c r="AE662" s="478" t="str">
        <f t="shared" si="40"/>
        <v/>
      </c>
      <c r="AF662" s="478" t="str">
        <f t="shared" si="41"/>
        <v/>
      </c>
      <c r="AG662" s="478" t="str">
        <f t="shared" si="42"/>
        <v/>
      </c>
    </row>
    <row r="663" spans="1:33" ht="24.95" customHeight="1">
      <c r="A663" s="480">
        <v>648</v>
      </c>
      <c r="B663" s="987" t="str">
        <f>IF(基本情報入力シート!C700="","",基本情報入力シート!C700)</f>
        <v/>
      </c>
      <c r="C663" s="988"/>
      <c r="D663" s="988"/>
      <c r="E663" s="988"/>
      <c r="F663" s="988"/>
      <c r="G663" s="988"/>
      <c r="H663" s="988"/>
      <c r="I663" s="989"/>
      <c r="J663" s="481" t="str">
        <f>IF(基本情報入力シート!M700="","",基本情報入力シート!M700)</f>
        <v/>
      </c>
      <c r="K663" s="482" t="str">
        <f>IF(基本情報入力シート!R700="","",基本情報入力シート!R700)</f>
        <v/>
      </c>
      <c r="L663" s="482" t="str">
        <f>IF(基本情報入力シート!W700="","",基本情報入力シート!W700)</f>
        <v/>
      </c>
      <c r="M663" s="483" t="str">
        <f>IF(基本情報入力シート!X700="","",基本情報入力シート!X700)</f>
        <v/>
      </c>
      <c r="N663" s="484" t="str">
        <f>IF(基本情報入力シート!Y700="","",基本情報入力シート!Y700)</f>
        <v/>
      </c>
      <c r="O663" s="118"/>
      <c r="P663" s="119"/>
      <c r="Q663" s="120"/>
      <c r="R663" s="121"/>
      <c r="S663" s="112"/>
      <c r="T663" s="476" t="str">
        <f>IFERROR(S663*VLOOKUP(AE663,【参考】数式用3!$AD$3:$BA$14,MATCH(N663,【参考】数式用3!$AD$2:$BA$2,0)),"")</f>
        <v/>
      </c>
      <c r="U663" s="122"/>
      <c r="V663" s="113"/>
      <c r="W663" s="147"/>
      <c r="X663" s="990" t="str">
        <f>IFERROR(V663*VLOOKUP(AF663,【参考】数式用3!$AD$15:$BA$23,MATCH(N663,【参考】数式用3!$AD$2:$BA$2,0)),"")</f>
        <v/>
      </c>
      <c r="Y663" s="991"/>
      <c r="Z663" s="123"/>
      <c r="AA663" s="114"/>
      <c r="AB663" s="485" t="str">
        <f>IFERROR(AA663*VLOOKUP(AG663,【参考】数式用3!$AD$24:$BA$27,MATCH(N663,【参考】数式用3!$AD$2:$BA$2,0)),"")</f>
        <v/>
      </c>
      <c r="AC663" s="130"/>
      <c r="AD663" s="477" t="str">
        <f t="shared" si="43"/>
        <v/>
      </c>
      <c r="AE663" s="478" t="str">
        <f t="shared" ref="AE663:AE726" si="44">IF(AND(O663="",R663=""),"",O663&amp;"から"&amp;R663)</f>
        <v/>
      </c>
      <c r="AF663" s="478" t="str">
        <f t="shared" ref="AF663:AF726" si="45">IF(AND(P663="",U663=""),"",P663&amp;"から"&amp;U663)</f>
        <v/>
      </c>
      <c r="AG663" s="478" t="str">
        <f t="shared" ref="AG663:AG726" si="46">IF(AND(Q663="",Z663=""),"",Q663&amp;"から"&amp;Z663)</f>
        <v/>
      </c>
    </row>
    <row r="664" spans="1:33" ht="24.95" customHeight="1">
      <c r="A664" s="480">
        <v>649</v>
      </c>
      <c r="B664" s="987" t="str">
        <f>IF(基本情報入力シート!C701="","",基本情報入力シート!C701)</f>
        <v/>
      </c>
      <c r="C664" s="988"/>
      <c r="D664" s="988"/>
      <c r="E664" s="988"/>
      <c r="F664" s="988"/>
      <c r="G664" s="988"/>
      <c r="H664" s="988"/>
      <c r="I664" s="989"/>
      <c r="J664" s="481" t="str">
        <f>IF(基本情報入力シート!M701="","",基本情報入力シート!M701)</f>
        <v/>
      </c>
      <c r="K664" s="482" t="str">
        <f>IF(基本情報入力シート!R701="","",基本情報入力シート!R701)</f>
        <v/>
      </c>
      <c r="L664" s="482" t="str">
        <f>IF(基本情報入力シート!W701="","",基本情報入力シート!W701)</f>
        <v/>
      </c>
      <c r="M664" s="483" t="str">
        <f>IF(基本情報入力シート!X701="","",基本情報入力シート!X701)</f>
        <v/>
      </c>
      <c r="N664" s="484" t="str">
        <f>IF(基本情報入力シート!Y701="","",基本情報入力シート!Y701)</f>
        <v/>
      </c>
      <c r="O664" s="118"/>
      <c r="P664" s="119"/>
      <c r="Q664" s="120"/>
      <c r="R664" s="121"/>
      <c r="S664" s="112"/>
      <c r="T664" s="476" t="str">
        <f>IFERROR(S664*VLOOKUP(AE664,【参考】数式用3!$AD$3:$BA$14,MATCH(N664,【参考】数式用3!$AD$2:$BA$2,0)),"")</f>
        <v/>
      </c>
      <c r="U664" s="122"/>
      <c r="V664" s="113"/>
      <c r="W664" s="147"/>
      <c r="X664" s="990" t="str">
        <f>IFERROR(V664*VLOOKUP(AF664,【参考】数式用3!$AD$15:$BA$23,MATCH(N664,【参考】数式用3!$AD$2:$BA$2,0)),"")</f>
        <v/>
      </c>
      <c r="Y664" s="991"/>
      <c r="Z664" s="123"/>
      <c r="AA664" s="114"/>
      <c r="AB664" s="485" t="str">
        <f>IFERROR(AA664*VLOOKUP(AG664,【参考】数式用3!$AD$24:$BA$27,MATCH(N664,【参考】数式用3!$AD$2:$BA$2,0)),"")</f>
        <v/>
      </c>
      <c r="AC664" s="130"/>
      <c r="AD664" s="477" t="str">
        <f t="shared" si="43"/>
        <v/>
      </c>
      <c r="AE664" s="478" t="str">
        <f t="shared" si="44"/>
        <v/>
      </c>
      <c r="AF664" s="478" t="str">
        <f t="shared" si="45"/>
        <v/>
      </c>
      <c r="AG664" s="478" t="str">
        <f t="shared" si="46"/>
        <v/>
      </c>
    </row>
    <row r="665" spans="1:33" ht="24.95" customHeight="1">
      <c r="A665" s="480">
        <v>650</v>
      </c>
      <c r="B665" s="987" t="str">
        <f>IF(基本情報入力シート!C702="","",基本情報入力シート!C702)</f>
        <v/>
      </c>
      <c r="C665" s="988"/>
      <c r="D665" s="988"/>
      <c r="E665" s="988"/>
      <c r="F665" s="988"/>
      <c r="G665" s="988"/>
      <c r="H665" s="988"/>
      <c r="I665" s="989"/>
      <c r="J665" s="481" t="str">
        <f>IF(基本情報入力シート!M702="","",基本情報入力シート!M702)</f>
        <v/>
      </c>
      <c r="K665" s="482" t="str">
        <f>IF(基本情報入力シート!R702="","",基本情報入力シート!R702)</f>
        <v/>
      </c>
      <c r="L665" s="482" t="str">
        <f>IF(基本情報入力シート!W702="","",基本情報入力シート!W702)</f>
        <v/>
      </c>
      <c r="M665" s="483" t="str">
        <f>IF(基本情報入力シート!X702="","",基本情報入力シート!X702)</f>
        <v/>
      </c>
      <c r="N665" s="484" t="str">
        <f>IF(基本情報入力シート!Y702="","",基本情報入力シート!Y702)</f>
        <v/>
      </c>
      <c r="O665" s="118"/>
      <c r="P665" s="119"/>
      <c r="Q665" s="120"/>
      <c r="R665" s="121"/>
      <c r="S665" s="112"/>
      <c r="T665" s="476" t="str">
        <f>IFERROR(S665*VLOOKUP(AE665,【参考】数式用3!$AD$3:$BA$14,MATCH(N665,【参考】数式用3!$AD$2:$BA$2,0)),"")</f>
        <v/>
      </c>
      <c r="U665" s="122"/>
      <c r="V665" s="113"/>
      <c r="W665" s="147"/>
      <c r="X665" s="990" t="str">
        <f>IFERROR(V665*VLOOKUP(AF665,【参考】数式用3!$AD$15:$BA$23,MATCH(N665,【参考】数式用3!$AD$2:$BA$2,0)),"")</f>
        <v/>
      </c>
      <c r="Y665" s="991"/>
      <c r="Z665" s="123"/>
      <c r="AA665" s="114"/>
      <c r="AB665" s="485" t="str">
        <f>IFERROR(AA665*VLOOKUP(AG665,【参考】数式用3!$AD$24:$BA$27,MATCH(N665,【参考】数式用3!$AD$2:$BA$2,0)),"")</f>
        <v/>
      </c>
      <c r="AC665" s="130"/>
      <c r="AD665" s="477" t="str">
        <f t="shared" si="43"/>
        <v/>
      </c>
      <c r="AE665" s="478" t="str">
        <f t="shared" si="44"/>
        <v/>
      </c>
      <c r="AF665" s="478" t="str">
        <f t="shared" si="45"/>
        <v/>
      </c>
      <c r="AG665" s="478" t="str">
        <f t="shared" si="46"/>
        <v/>
      </c>
    </row>
    <row r="666" spans="1:33" ht="24.95" customHeight="1">
      <c r="A666" s="480">
        <v>651</v>
      </c>
      <c r="B666" s="987" t="str">
        <f>IF(基本情報入力シート!C703="","",基本情報入力シート!C703)</f>
        <v/>
      </c>
      <c r="C666" s="988"/>
      <c r="D666" s="988"/>
      <c r="E666" s="988"/>
      <c r="F666" s="988"/>
      <c r="G666" s="988"/>
      <c r="H666" s="988"/>
      <c r="I666" s="989"/>
      <c r="J666" s="481" t="str">
        <f>IF(基本情報入力シート!M703="","",基本情報入力シート!M703)</f>
        <v/>
      </c>
      <c r="K666" s="482" t="str">
        <f>IF(基本情報入力シート!R703="","",基本情報入力シート!R703)</f>
        <v/>
      </c>
      <c r="L666" s="482" t="str">
        <f>IF(基本情報入力シート!W703="","",基本情報入力シート!W703)</f>
        <v/>
      </c>
      <c r="M666" s="483" t="str">
        <f>IF(基本情報入力シート!X703="","",基本情報入力シート!X703)</f>
        <v/>
      </c>
      <c r="N666" s="484" t="str">
        <f>IF(基本情報入力シート!Y703="","",基本情報入力シート!Y703)</f>
        <v/>
      </c>
      <c r="O666" s="118"/>
      <c r="P666" s="119"/>
      <c r="Q666" s="120"/>
      <c r="R666" s="121"/>
      <c r="S666" s="112"/>
      <c r="T666" s="476" t="str">
        <f>IFERROR(S666*VLOOKUP(AE666,【参考】数式用3!$AD$3:$BA$14,MATCH(N666,【参考】数式用3!$AD$2:$BA$2,0)),"")</f>
        <v/>
      </c>
      <c r="U666" s="122"/>
      <c r="V666" s="113"/>
      <c r="W666" s="147"/>
      <c r="X666" s="990" t="str">
        <f>IFERROR(V666*VLOOKUP(AF666,【参考】数式用3!$AD$15:$BA$23,MATCH(N666,【参考】数式用3!$AD$2:$BA$2,0)),"")</f>
        <v/>
      </c>
      <c r="Y666" s="991"/>
      <c r="Z666" s="123"/>
      <c r="AA666" s="114"/>
      <c r="AB666" s="485" t="str">
        <f>IFERROR(AA666*VLOOKUP(AG666,【参考】数式用3!$AD$24:$BA$27,MATCH(N666,【参考】数式用3!$AD$2:$BA$2,0)),"")</f>
        <v/>
      </c>
      <c r="AC666" s="130"/>
      <c r="AD666" s="477" t="str">
        <f t="shared" si="43"/>
        <v/>
      </c>
      <c r="AE666" s="478" t="str">
        <f t="shared" si="44"/>
        <v/>
      </c>
      <c r="AF666" s="478" t="str">
        <f t="shared" si="45"/>
        <v/>
      </c>
      <c r="AG666" s="478" t="str">
        <f t="shared" si="46"/>
        <v/>
      </c>
    </row>
    <row r="667" spans="1:33" ht="24.95" customHeight="1">
      <c r="A667" s="480">
        <v>652</v>
      </c>
      <c r="B667" s="987" t="str">
        <f>IF(基本情報入力シート!C704="","",基本情報入力シート!C704)</f>
        <v/>
      </c>
      <c r="C667" s="988"/>
      <c r="D667" s="988"/>
      <c r="E667" s="988"/>
      <c r="F667" s="988"/>
      <c r="G667" s="988"/>
      <c r="H667" s="988"/>
      <c r="I667" s="989"/>
      <c r="J667" s="481" t="str">
        <f>IF(基本情報入力シート!M704="","",基本情報入力シート!M704)</f>
        <v/>
      </c>
      <c r="K667" s="482" t="str">
        <f>IF(基本情報入力シート!R704="","",基本情報入力シート!R704)</f>
        <v/>
      </c>
      <c r="L667" s="482" t="str">
        <f>IF(基本情報入力シート!W704="","",基本情報入力シート!W704)</f>
        <v/>
      </c>
      <c r="M667" s="483" t="str">
        <f>IF(基本情報入力シート!X704="","",基本情報入力シート!X704)</f>
        <v/>
      </c>
      <c r="N667" s="484" t="str">
        <f>IF(基本情報入力シート!Y704="","",基本情報入力シート!Y704)</f>
        <v/>
      </c>
      <c r="O667" s="118"/>
      <c r="P667" s="119"/>
      <c r="Q667" s="120"/>
      <c r="R667" s="121"/>
      <c r="S667" s="112"/>
      <c r="T667" s="476" t="str">
        <f>IFERROR(S667*VLOOKUP(AE667,【参考】数式用3!$AD$3:$BA$14,MATCH(N667,【参考】数式用3!$AD$2:$BA$2,0)),"")</f>
        <v/>
      </c>
      <c r="U667" s="122"/>
      <c r="V667" s="113"/>
      <c r="W667" s="147"/>
      <c r="X667" s="990" t="str">
        <f>IFERROR(V667*VLOOKUP(AF667,【参考】数式用3!$AD$15:$BA$23,MATCH(N667,【参考】数式用3!$AD$2:$BA$2,0)),"")</f>
        <v/>
      </c>
      <c r="Y667" s="991"/>
      <c r="Z667" s="123"/>
      <c r="AA667" s="114"/>
      <c r="AB667" s="485" t="str">
        <f>IFERROR(AA667*VLOOKUP(AG667,【参考】数式用3!$AD$24:$BA$27,MATCH(N667,【参考】数式用3!$AD$2:$BA$2,0)),"")</f>
        <v/>
      </c>
      <c r="AC667" s="130"/>
      <c r="AD667" s="477" t="str">
        <f t="shared" si="43"/>
        <v/>
      </c>
      <c r="AE667" s="478" t="str">
        <f t="shared" si="44"/>
        <v/>
      </c>
      <c r="AF667" s="478" t="str">
        <f t="shared" si="45"/>
        <v/>
      </c>
      <c r="AG667" s="478" t="str">
        <f t="shared" si="46"/>
        <v/>
      </c>
    </row>
    <row r="668" spans="1:33" ht="24.95" customHeight="1">
      <c r="A668" s="480">
        <v>653</v>
      </c>
      <c r="B668" s="987" t="str">
        <f>IF(基本情報入力シート!C705="","",基本情報入力シート!C705)</f>
        <v/>
      </c>
      <c r="C668" s="988"/>
      <c r="D668" s="988"/>
      <c r="E668" s="988"/>
      <c r="F668" s="988"/>
      <c r="G668" s="988"/>
      <c r="H668" s="988"/>
      <c r="I668" s="989"/>
      <c r="J668" s="481" t="str">
        <f>IF(基本情報入力シート!M705="","",基本情報入力シート!M705)</f>
        <v/>
      </c>
      <c r="K668" s="482" t="str">
        <f>IF(基本情報入力シート!R705="","",基本情報入力シート!R705)</f>
        <v/>
      </c>
      <c r="L668" s="482" t="str">
        <f>IF(基本情報入力シート!W705="","",基本情報入力シート!W705)</f>
        <v/>
      </c>
      <c r="M668" s="483" t="str">
        <f>IF(基本情報入力シート!X705="","",基本情報入力シート!X705)</f>
        <v/>
      </c>
      <c r="N668" s="484" t="str">
        <f>IF(基本情報入力シート!Y705="","",基本情報入力シート!Y705)</f>
        <v/>
      </c>
      <c r="O668" s="118"/>
      <c r="P668" s="119"/>
      <c r="Q668" s="120"/>
      <c r="R668" s="121"/>
      <c r="S668" s="112"/>
      <c r="T668" s="476" t="str">
        <f>IFERROR(S668*VLOOKUP(AE668,【参考】数式用3!$AD$3:$BA$14,MATCH(N668,【参考】数式用3!$AD$2:$BA$2,0)),"")</f>
        <v/>
      </c>
      <c r="U668" s="122"/>
      <c r="V668" s="113"/>
      <c r="W668" s="147"/>
      <c r="X668" s="990" t="str">
        <f>IFERROR(V668*VLOOKUP(AF668,【参考】数式用3!$AD$15:$BA$23,MATCH(N668,【参考】数式用3!$AD$2:$BA$2,0)),"")</f>
        <v/>
      </c>
      <c r="Y668" s="991"/>
      <c r="Z668" s="123"/>
      <c r="AA668" s="114"/>
      <c r="AB668" s="485" t="str">
        <f>IFERROR(AA668*VLOOKUP(AG668,【参考】数式用3!$AD$24:$BA$27,MATCH(N668,【参考】数式用3!$AD$2:$BA$2,0)),"")</f>
        <v/>
      </c>
      <c r="AC668" s="130"/>
      <c r="AD668" s="477" t="str">
        <f t="shared" si="43"/>
        <v/>
      </c>
      <c r="AE668" s="478" t="str">
        <f t="shared" si="44"/>
        <v/>
      </c>
      <c r="AF668" s="478" t="str">
        <f t="shared" si="45"/>
        <v/>
      </c>
      <c r="AG668" s="478" t="str">
        <f t="shared" si="46"/>
        <v/>
      </c>
    </row>
    <row r="669" spans="1:33" ht="24.95" customHeight="1">
      <c r="A669" s="480">
        <v>654</v>
      </c>
      <c r="B669" s="987" t="str">
        <f>IF(基本情報入力シート!C706="","",基本情報入力シート!C706)</f>
        <v/>
      </c>
      <c r="C669" s="988"/>
      <c r="D669" s="988"/>
      <c r="E669" s="988"/>
      <c r="F669" s="988"/>
      <c r="G669" s="988"/>
      <c r="H669" s="988"/>
      <c r="I669" s="989"/>
      <c r="J669" s="481" t="str">
        <f>IF(基本情報入力シート!M706="","",基本情報入力シート!M706)</f>
        <v/>
      </c>
      <c r="K669" s="482" t="str">
        <f>IF(基本情報入力シート!R706="","",基本情報入力シート!R706)</f>
        <v/>
      </c>
      <c r="L669" s="482" t="str">
        <f>IF(基本情報入力シート!W706="","",基本情報入力シート!W706)</f>
        <v/>
      </c>
      <c r="M669" s="483" t="str">
        <f>IF(基本情報入力シート!X706="","",基本情報入力シート!X706)</f>
        <v/>
      </c>
      <c r="N669" s="484" t="str">
        <f>IF(基本情報入力シート!Y706="","",基本情報入力シート!Y706)</f>
        <v/>
      </c>
      <c r="O669" s="118"/>
      <c r="P669" s="119"/>
      <c r="Q669" s="120"/>
      <c r="R669" s="121"/>
      <c r="S669" s="112"/>
      <c r="T669" s="476" t="str">
        <f>IFERROR(S669*VLOOKUP(AE669,【参考】数式用3!$AD$3:$BA$14,MATCH(N669,【参考】数式用3!$AD$2:$BA$2,0)),"")</f>
        <v/>
      </c>
      <c r="U669" s="122"/>
      <c r="V669" s="113"/>
      <c r="W669" s="147"/>
      <c r="X669" s="990" t="str">
        <f>IFERROR(V669*VLOOKUP(AF669,【参考】数式用3!$AD$15:$BA$23,MATCH(N669,【参考】数式用3!$AD$2:$BA$2,0)),"")</f>
        <v/>
      </c>
      <c r="Y669" s="991"/>
      <c r="Z669" s="123"/>
      <c r="AA669" s="114"/>
      <c r="AB669" s="485" t="str">
        <f>IFERROR(AA669*VLOOKUP(AG669,【参考】数式用3!$AD$24:$BA$27,MATCH(N669,【参考】数式用3!$AD$2:$BA$2,0)),"")</f>
        <v/>
      </c>
      <c r="AC669" s="130"/>
      <c r="AD669" s="477" t="str">
        <f t="shared" si="43"/>
        <v/>
      </c>
      <c r="AE669" s="478" t="str">
        <f t="shared" si="44"/>
        <v/>
      </c>
      <c r="AF669" s="478" t="str">
        <f t="shared" si="45"/>
        <v/>
      </c>
      <c r="AG669" s="478" t="str">
        <f t="shared" si="46"/>
        <v/>
      </c>
    </row>
    <row r="670" spans="1:33" ht="24.95" customHeight="1">
      <c r="A670" s="480">
        <v>655</v>
      </c>
      <c r="B670" s="987" t="str">
        <f>IF(基本情報入力シート!C707="","",基本情報入力シート!C707)</f>
        <v/>
      </c>
      <c r="C670" s="988"/>
      <c r="D670" s="988"/>
      <c r="E670" s="988"/>
      <c r="F670" s="988"/>
      <c r="G670" s="988"/>
      <c r="H670" s="988"/>
      <c r="I670" s="989"/>
      <c r="J670" s="481" t="str">
        <f>IF(基本情報入力シート!M707="","",基本情報入力シート!M707)</f>
        <v/>
      </c>
      <c r="K670" s="482" t="str">
        <f>IF(基本情報入力シート!R707="","",基本情報入力シート!R707)</f>
        <v/>
      </c>
      <c r="L670" s="482" t="str">
        <f>IF(基本情報入力シート!W707="","",基本情報入力シート!W707)</f>
        <v/>
      </c>
      <c r="M670" s="483" t="str">
        <f>IF(基本情報入力シート!X707="","",基本情報入力シート!X707)</f>
        <v/>
      </c>
      <c r="N670" s="484" t="str">
        <f>IF(基本情報入力シート!Y707="","",基本情報入力シート!Y707)</f>
        <v/>
      </c>
      <c r="O670" s="118"/>
      <c r="P670" s="119"/>
      <c r="Q670" s="120"/>
      <c r="R670" s="121"/>
      <c r="S670" s="112"/>
      <c r="T670" s="476" t="str">
        <f>IFERROR(S670*VLOOKUP(AE670,【参考】数式用3!$AD$3:$BA$14,MATCH(N670,【参考】数式用3!$AD$2:$BA$2,0)),"")</f>
        <v/>
      </c>
      <c r="U670" s="122"/>
      <c r="V670" s="113"/>
      <c r="W670" s="147"/>
      <c r="X670" s="990" t="str">
        <f>IFERROR(V670*VLOOKUP(AF670,【参考】数式用3!$AD$15:$BA$23,MATCH(N670,【参考】数式用3!$AD$2:$BA$2,0)),"")</f>
        <v/>
      </c>
      <c r="Y670" s="991"/>
      <c r="Z670" s="123"/>
      <c r="AA670" s="114"/>
      <c r="AB670" s="485" t="str">
        <f>IFERROR(AA670*VLOOKUP(AG670,【参考】数式用3!$AD$24:$BA$27,MATCH(N670,【参考】数式用3!$AD$2:$BA$2,0)),"")</f>
        <v/>
      </c>
      <c r="AC670" s="130"/>
      <c r="AD670" s="477" t="str">
        <f t="shared" si="43"/>
        <v/>
      </c>
      <c r="AE670" s="478" t="str">
        <f t="shared" si="44"/>
        <v/>
      </c>
      <c r="AF670" s="478" t="str">
        <f t="shared" si="45"/>
        <v/>
      </c>
      <c r="AG670" s="478" t="str">
        <f t="shared" si="46"/>
        <v/>
      </c>
    </row>
    <row r="671" spans="1:33" ht="24.95" customHeight="1">
      <c r="A671" s="480">
        <v>656</v>
      </c>
      <c r="B671" s="987" t="str">
        <f>IF(基本情報入力シート!C708="","",基本情報入力シート!C708)</f>
        <v/>
      </c>
      <c r="C671" s="988"/>
      <c r="D671" s="988"/>
      <c r="E671" s="988"/>
      <c r="F671" s="988"/>
      <c r="G671" s="988"/>
      <c r="H671" s="988"/>
      <c r="I671" s="989"/>
      <c r="J671" s="481" t="str">
        <f>IF(基本情報入力シート!M708="","",基本情報入力シート!M708)</f>
        <v/>
      </c>
      <c r="K671" s="482" t="str">
        <f>IF(基本情報入力シート!R708="","",基本情報入力シート!R708)</f>
        <v/>
      </c>
      <c r="L671" s="482" t="str">
        <f>IF(基本情報入力シート!W708="","",基本情報入力シート!W708)</f>
        <v/>
      </c>
      <c r="M671" s="483" t="str">
        <f>IF(基本情報入力シート!X708="","",基本情報入力シート!X708)</f>
        <v/>
      </c>
      <c r="N671" s="484" t="str">
        <f>IF(基本情報入力シート!Y708="","",基本情報入力シート!Y708)</f>
        <v/>
      </c>
      <c r="O671" s="118"/>
      <c r="P671" s="119"/>
      <c r="Q671" s="120"/>
      <c r="R671" s="121"/>
      <c r="S671" s="112"/>
      <c r="T671" s="476" t="str">
        <f>IFERROR(S671*VLOOKUP(AE671,【参考】数式用3!$AD$3:$BA$14,MATCH(N671,【参考】数式用3!$AD$2:$BA$2,0)),"")</f>
        <v/>
      </c>
      <c r="U671" s="122"/>
      <c r="V671" s="113"/>
      <c r="W671" s="147"/>
      <c r="X671" s="990" t="str">
        <f>IFERROR(V671*VLOOKUP(AF671,【参考】数式用3!$AD$15:$BA$23,MATCH(N671,【参考】数式用3!$AD$2:$BA$2,0)),"")</f>
        <v/>
      </c>
      <c r="Y671" s="991"/>
      <c r="Z671" s="123"/>
      <c r="AA671" s="114"/>
      <c r="AB671" s="485" t="str">
        <f>IFERROR(AA671*VLOOKUP(AG671,【参考】数式用3!$AD$24:$BA$27,MATCH(N671,【参考】数式用3!$AD$2:$BA$2,0)),"")</f>
        <v/>
      </c>
      <c r="AC671" s="130"/>
      <c r="AD671" s="477" t="str">
        <f t="shared" si="43"/>
        <v/>
      </c>
      <c r="AE671" s="478" t="str">
        <f t="shared" si="44"/>
        <v/>
      </c>
      <c r="AF671" s="478" t="str">
        <f t="shared" si="45"/>
        <v/>
      </c>
      <c r="AG671" s="478" t="str">
        <f t="shared" si="46"/>
        <v/>
      </c>
    </row>
    <row r="672" spans="1:33" ht="24.95" customHeight="1">
      <c r="A672" s="480">
        <v>657</v>
      </c>
      <c r="B672" s="987" t="str">
        <f>IF(基本情報入力シート!C709="","",基本情報入力シート!C709)</f>
        <v/>
      </c>
      <c r="C672" s="988"/>
      <c r="D672" s="988"/>
      <c r="E672" s="988"/>
      <c r="F672" s="988"/>
      <c r="G672" s="988"/>
      <c r="H672" s="988"/>
      <c r="I672" s="989"/>
      <c r="J672" s="481" t="str">
        <f>IF(基本情報入力シート!M709="","",基本情報入力シート!M709)</f>
        <v/>
      </c>
      <c r="K672" s="482" t="str">
        <f>IF(基本情報入力シート!R709="","",基本情報入力シート!R709)</f>
        <v/>
      </c>
      <c r="L672" s="482" t="str">
        <f>IF(基本情報入力シート!W709="","",基本情報入力シート!W709)</f>
        <v/>
      </c>
      <c r="M672" s="483" t="str">
        <f>IF(基本情報入力シート!X709="","",基本情報入力シート!X709)</f>
        <v/>
      </c>
      <c r="N672" s="484" t="str">
        <f>IF(基本情報入力シート!Y709="","",基本情報入力シート!Y709)</f>
        <v/>
      </c>
      <c r="O672" s="118"/>
      <c r="P672" s="119"/>
      <c r="Q672" s="120"/>
      <c r="R672" s="121"/>
      <c r="S672" s="112"/>
      <c r="T672" s="476" t="str">
        <f>IFERROR(S672*VLOOKUP(AE672,【参考】数式用3!$AD$3:$BA$14,MATCH(N672,【参考】数式用3!$AD$2:$BA$2,0)),"")</f>
        <v/>
      </c>
      <c r="U672" s="122"/>
      <c r="V672" s="113"/>
      <c r="W672" s="147"/>
      <c r="X672" s="990" t="str">
        <f>IFERROR(V672*VLOOKUP(AF672,【参考】数式用3!$AD$15:$BA$23,MATCH(N672,【参考】数式用3!$AD$2:$BA$2,0)),"")</f>
        <v/>
      </c>
      <c r="Y672" s="991"/>
      <c r="Z672" s="123"/>
      <c r="AA672" s="114"/>
      <c r="AB672" s="485" t="str">
        <f>IFERROR(AA672*VLOOKUP(AG672,【参考】数式用3!$AD$24:$BA$27,MATCH(N672,【参考】数式用3!$AD$2:$BA$2,0)),"")</f>
        <v/>
      </c>
      <c r="AC672" s="130"/>
      <c r="AD672" s="477" t="str">
        <f t="shared" si="43"/>
        <v/>
      </c>
      <c r="AE672" s="478" t="str">
        <f t="shared" si="44"/>
        <v/>
      </c>
      <c r="AF672" s="478" t="str">
        <f t="shared" si="45"/>
        <v/>
      </c>
      <c r="AG672" s="478" t="str">
        <f t="shared" si="46"/>
        <v/>
      </c>
    </row>
    <row r="673" spans="1:33" ht="24.95" customHeight="1">
      <c r="A673" s="480">
        <v>658</v>
      </c>
      <c r="B673" s="987" t="str">
        <f>IF(基本情報入力シート!C710="","",基本情報入力シート!C710)</f>
        <v/>
      </c>
      <c r="C673" s="988"/>
      <c r="D673" s="988"/>
      <c r="E673" s="988"/>
      <c r="F673" s="988"/>
      <c r="G673" s="988"/>
      <c r="H673" s="988"/>
      <c r="I673" s="989"/>
      <c r="J673" s="481" t="str">
        <f>IF(基本情報入力シート!M710="","",基本情報入力シート!M710)</f>
        <v/>
      </c>
      <c r="K673" s="482" t="str">
        <f>IF(基本情報入力シート!R710="","",基本情報入力シート!R710)</f>
        <v/>
      </c>
      <c r="L673" s="482" t="str">
        <f>IF(基本情報入力シート!W710="","",基本情報入力シート!W710)</f>
        <v/>
      </c>
      <c r="M673" s="483" t="str">
        <f>IF(基本情報入力シート!X710="","",基本情報入力シート!X710)</f>
        <v/>
      </c>
      <c r="N673" s="484" t="str">
        <f>IF(基本情報入力シート!Y710="","",基本情報入力シート!Y710)</f>
        <v/>
      </c>
      <c r="O673" s="118"/>
      <c r="P673" s="119"/>
      <c r="Q673" s="120"/>
      <c r="R673" s="121"/>
      <c r="S673" s="112"/>
      <c r="T673" s="476" t="str">
        <f>IFERROR(S673*VLOOKUP(AE673,【参考】数式用3!$AD$3:$BA$14,MATCH(N673,【参考】数式用3!$AD$2:$BA$2,0)),"")</f>
        <v/>
      </c>
      <c r="U673" s="122"/>
      <c r="V673" s="113"/>
      <c r="W673" s="147"/>
      <c r="X673" s="990" t="str">
        <f>IFERROR(V673*VLOOKUP(AF673,【参考】数式用3!$AD$15:$BA$23,MATCH(N673,【参考】数式用3!$AD$2:$BA$2,0)),"")</f>
        <v/>
      </c>
      <c r="Y673" s="991"/>
      <c r="Z673" s="123"/>
      <c r="AA673" s="114"/>
      <c r="AB673" s="485" t="str">
        <f>IFERROR(AA673*VLOOKUP(AG673,【参考】数式用3!$AD$24:$BA$27,MATCH(N673,【参考】数式用3!$AD$2:$BA$2,0)),"")</f>
        <v/>
      </c>
      <c r="AC673" s="130"/>
      <c r="AD673" s="477" t="str">
        <f t="shared" si="43"/>
        <v/>
      </c>
      <c r="AE673" s="478" t="str">
        <f t="shared" si="44"/>
        <v/>
      </c>
      <c r="AF673" s="478" t="str">
        <f t="shared" si="45"/>
        <v/>
      </c>
      <c r="AG673" s="478" t="str">
        <f t="shared" si="46"/>
        <v/>
      </c>
    </row>
    <row r="674" spans="1:33" ht="24.95" customHeight="1">
      <c r="A674" s="480">
        <v>659</v>
      </c>
      <c r="B674" s="987" t="str">
        <f>IF(基本情報入力シート!C711="","",基本情報入力シート!C711)</f>
        <v/>
      </c>
      <c r="C674" s="988"/>
      <c r="D674" s="988"/>
      <c r="E674" s="988"/>
      <c r="F674" s="988"/>
      <c r="G674" s="988"/>
      <c r="H674" s="988"/>
      <c r="I674" s="989"/>
      <c r="J674" s="481" t="str">
        <f>IF(基本情報入力シート!M711="","",基本情報入力シート!M711)</f>
        <v/>
      </c>
      <c r="K674" s="482" t="str">
        <f>IF(基本情報入力シート!R711="","",基本情報入力シート!R711)</f>
        <v/>
      </c>
      <c r="L674" s="482" t="str">
        <f>IF(基本情報入力シート!W711="","",基本情報入力シート!W711)</f>
        <v/>
      </c>
      <c r="M674" s="483" t="str">
        <f>IF(基本情報入力シート!X711="","",基本情報入力シート!X711)</f>
        <v/>
      </c>
      <c r="N674" s="484" t="str">
        <f>IF(基本情報入力シート!Y711="","",基本情報入力シート!Y711)</f>
        <v/>
      </c>
      <c r="O674" s="118"/>
      <c r="P674" s="119"/>
      <c r="Q674" s="120"/>
      <c r="R674" s="121"/>
      <c r="S674" s="112"/>
      <c r="T674" s="476" t="str">
        <f>IFERROR(S674*VLOOKUP(AE674,【参考】数式用3!$AD$3:$BA$14,MATCH(N674,【参考】数式用3!$AD$2:$BA$2,0)),"")</f>
        <v/>
      </c>
      <c r="U674" s="122"/>
      <c r="V674" s="113"/>
      <c r="W674" s="147"/>
      <c r="X674" s="990" t="str">
        <f>IFERROR(V674*VLOOKUP(AF674,【参考】数式用3!$AD$15:$BA$23,MATCH(N674,【参考】数式用3!$AD$2:$BA$2,0)),"")</f>
        <v/>
      </c>
      <c r="Y674" s="991"/>
      <c r="Z674" s="123"/>
      <c r="AA674" s="114"/>
      <c r="AB674" s="485" t="str">
        <f>IFERROR(AA674*VLOOKUP(AG674,【参考】数式用3!$AD$24:$BA$27,MATCH(N674,【参考】数式用3!$AD$2:$BA$2,0)),"")</f>
        <v/>
      </c>
      <c r="AC674" s="130"/>
      <c r="AD674" s="477" t="str">
        <f t="shared" si="43"/>
        <v/>
      </c>
      <c r="AE674" s="478" t="str">
        <f t="shared" si="44"/>
        <v/>
      </c>
      <c r="AF674" s="478" t="str">
        <f t="shared" si="45"/>
        <v/>
      </c>
      <c r="AG674" s="478" t="str">
        <f t="shared" si="46"/>
        <v/>
      </c>
    </row>
    <row r="675" spans="1:33" ht="24.95" customHeight="1">
      <c r="A675" s="480">
        <v>660</v>
      </c>
      <c r="B675" s="987" t="str">
        <f>IF(基本情報入力シート!C712="","",基本情報入力シート!C712)</f>
        <v/>
      </c>
      <c r="C675" s="988"/>
      <c r="D675" s="988"/>
      <c r="E675" s="988"/>
      <c r="F675" s="988"/>
      <c r="G675" s="988"/>
      <c r="H675" s="988"/>
      <c r="I675" s="989"/>
      <c r="J675" s="481" t="str">
        <f>IF(基本情報入力シート!M712="","",基本情報入力シート!M712)</f>
        <v/>
      </c>
      <c r="K675" s="482" t="str">
        <f>IF(基本情報入力シート!R712="","",基本情報入力シート!R712)</f>
        <v/>
      </c>
      <c r="L675" s="482" t="str">
        <f>IF(基本情報入力シート!W712="","",基本情報入力シート!W712)</f>
        <v/>
      </c>
      <c r="M675" s="483" t="str">
        <f>IF(基本情報入力シート!X712="","",基本情報入力シート!X712)</f>
        <v/>
      </c>
      <c r="N675" s="484" t="str">
        <f>IF(基本情報入力シート!Y712="","",基本情報入力シート!Y712)</f>
        <v/>
      </c>
      <c r="O675" s="118"/>
      <c r="P675" s="119"/>
      <c r="Q675" s="120"/>
      <c r="R675" s="121"/>
      <c r="S675" s="112"/>
      <c r="T675" s="476" t="str">
        <f>IFERROR(S675*VLOOKUP(AE675,【参考】数式用3!$AD$3:$BA$14,MATCH(N675,【参考】数式用3!$AD$2:$BA$2,0)),"")</f>
        <v/>
      </c>
      <c r="U675" s="122"/>
      <c r="V675" s="113"/>
      <c r="W675" s="147"/>
      <c r="X675" s="990" t="str">
        <f>IFERROR(V675*VLOOKUP(AF675,【参考】数式用3!$AD$15:$BA$23,MATCH(N675,【参考】数式用3!$AD$2:$BA$2,0)),"")</f>
        <v/>
      </c>
      <c r="Y675" s="991"/>
      <c r="Z675" s="123"/>
      <c r="AA675" s="114"/>
      <c r="AB675" s="485" t="str">
        <f>IFERROR(AA675*VLOOKUP(AG675,【参考】数式用3!$AD$24:$BA$27,MATCH(N675,【参考】数式用3!$AD$2:$BA$2,0)),"")</f>
        <v/>
      </c>
      <c r="AC675" s="130"/>
      <c r="AD675" s="477" t="str">
        <f t="shared" si="43"/>
        <v/>
      </c>
      <c r="AE675" s="478" t="str">
        <f t="shared" si="44"/>
        <v/>
      </c>
      <c r="AF675" s="478" t="str">
        <f t="shared" si="45"/>
        <v/>
      </c>
      <c r="AG675" s="478" t="str">
        <f t="shared" si="46"/>
        <v/>
      </c>
    </row>
    <row r="676" spans="1:33" ht="24.95" customHeight="1">
      <c r="A676" s="480">
        <v>661</v>
      </c>
      <c r="B676" s="987" t="str">
        <f>IF(基本情報入力シート!C713="","",基本情報入力シート!C713)</f>
        <v/>
      </c>
      <c r="C676" s="988"/>
      <c r="D676" s="988"/>
      <c r="E676" s="988"/>
      <c r="F676" s="988"/>
      <c r="G676" s="988"/>
      <c r="H676" s="988"/>
      <c r="I676" s="989"/>
      <c r="J676" s="481" t="str">
        <f>IF(基本情報入力シート!M713="","",基本情報入力シート!M713)</f>
        <v/>
      </c>
      <c r="K676" s="482" t="str">
        <f>IF(基本情報入力シート!R713="","",基本情報入力シート!R713)</f>
        <v/>
      </c>
      <c r="L676" s="482" t="str">
        <f>IF(基本情報入力シート!W713="","",基本情報入力シート!W713)</f>
        <v/>
      </c>
      <c r="M676" s="483" t="str">
        <f>IF(基本情報入力シート!X713="","",基本情報入力シート!X713)</f>
        <v/>
      </c>
      <c r="N676" s="484" t="str">
        <f>IF(基本情報入力シート!Y713="","",基本情報入力シート!Y713)</f>
        <v/>
      </c>
      <c r="O676" s="118"/>
      <c r="P676" s="119"/>
      <c r="Q676" s="120"/>
      <c r="R676" s="121"/>
      <c r="S676" s="112"/>
      <c r="T676" s="476" t="str">
        <f>IFERROR(S676*VLOOKUP(AE676,【参考】数式用3!$AD$3:$BA$14,MATCH(N676,【参考】数式用3!$AD$2:$BA$2,0)),"")</f>
        <v/>
      </c>
      <c r="U676" s="122"/>
      <c r="V676" s="113"/>
      <c r="W676" s="147"/>
      <c r="X676" s="990" t="str">
        <f>IFERROR(V676*VLOOKUP(AF676,【参考】数式用3!$AD$15:$BA$23,MATCH(N676,【参考】数式用3!$AD$2:$BA$2,0)),"")</f>
        <v/>
      </c>
      <c r="Y676" s="991"/>
      <c r="Z676" s="123"/>
      <c r="AA676" s="114"/>
      <c r="AB676" s="485" t="str">
        <f>IFERROR(AA676*VLOOKUP(AG676,【参考】数式用3!$AD$24:$BA$27,MATCH(N676,【参考】数式用3!$AD$2:$BA$2,0)),"")</f>
        <v/>
      </c>
      <c r="AC676" s="130"/>
      <c r="AD676" s="477" t="str">
        <f t="shared" si="43"/>
        <v/>
      </c>
      <c r="AE676" s="478" t="str">
        <f t="shared" si="44"/>
        <v/>
      </c>
      <c r="AF676" s="478" t="str">
        <f t="shared" si="45"/>
        <v/>
      </c>
      <c r="AG676" s="478" t="str">
        <f t="shared" si="46"/>
        <v/>
      </c>
    </row>
    <row r="677" spans="1:33" ht="24.95" customHeight="1">
      <c r="A677" s="480">
        <v>662</v>
      </c>
      <c r="B677" s="987" t="str">
        <f>IF(基本情報入力シート!C714="","",基本情報入力シート!C714)</f>
        <v/>
      </c>
      <c r="C677" s="988"/>
      <c r="D677" s="988"/>
      <c r="E677" s="988"/>
      <c r="F677" s="988"/>
      <c r="G677" s="988"/>
      <c r="H677" s="988"/>
      <c r="I677" s="989"/>
      <c r="J677" s="481" t="str">
        <f>IF(基本情報入力シート!M714="","",基本情報入力シート!M714)</f>
        <v/>
      </c>
      <c r="K677" s="482" t="str">
        <f>IF(基本情報入力シート!R714="","",基本情報入力シート!R714)</f>
        <v/>
      </c>
      <c r="L677" s="482" t="str">
        <f>IF(基本情報入力シート!W714="","",基本情報入力シート!W714)</f>
        <v/>
      </c>
      <c r="M677" s="483" t="str">
        <f>IF(基本情報入力シート!X714="","",基本情報入力シート!X714)</f>
        <v/>
      </c>
      <c r="N677" s="484" t="str">
        <f>IF(基本情報入力シート!Y714="","",基本情報入力シート!Y714)</f>
        <v/>
      </c>
      <c r="O677" s="118"/>
      <c r="P677" s="119"/>
      <c r="Q677" s="120"/>
      <c r="R677" s="121"/>
      <c r="S677" s="112"/>
      <c r="T677" s="476" t="str">
        <f>IFERROR(S677*VLOOKUP(AE677,【参考】数式用3!$AD$3:$BA$14,MATCH(N677,【参考】数式用3!$AD$2:$BA$2,0)),"")</f>
        <v/>
      </c>
      <c r="U677" s="122"/>
      <c r="V677" s="113"/>
      <c r="W677" s="147"/>
      <c r="X677" s="990" t="str">
        <f>IFERROR(V677*VLOOKUP(AF677,【参考】数式用3!$AD$15:$BA$23,MATCH(N677,【参考】数式用3!$AD$2:$BA$2,0)),"")</f>
        <v/>
      </c>
      <c r="Y677" s="991"/>
      <c r="Z677" s="123"/>
      <c r="AA677" s="114"/>
      <c r="AB677" s="485" t="str">
        <f>IFERROR(AA677*VLOOKUP(AG677,【参考】数式用3!$AD$24:$BA$27,MATCH(N677,【参考】数式用3!$AD$2:$BA$2,0)),"")</f>
        <v/>
      </c>
      <c r="AC677" s="130"/>
      <c r="AD677" s="477" t="str">
        <f t="shared" si="43"/>
        <v/>
      </c>
      <c r="AE677" s="478" t="str">
        <f t="shared" si="44"/>
        <v/>
      </c>
      <c r="AF677" s="478" t="str">
        <f t="shared" si="45"/>
        <v/>
      </c>
      <c r="AG677" s="478" t="str">
        <f t="shared" si="46"/>
        <v/>
      </c>
    </row>
    <row r="678" spans="1:33" ht="24.95" customHeight="1">
      <c r="A678" s="480">
        <v>663</v>
      </c>
      <c r="B678" s="987" t="str">
        <f>IF(基本情報入力シート!C715="","",基本情報入力シート!C715)</f>
        <v/>
      </c>
      <c r="C678" s="988"/>
      <c r="D678" s="988"/>
      <c r="E678" s="988"/>
      <c r="F678" s="988"/>
      <c r="G678" s="988"/>
      <c r="H678" s="988"/>
      <c r="I678" s="989"/>
      <c r="J678" s="481" t="str">
        <f>IF(基本情報入力シート!M715="","",基本情報入力シート!M715)</f>
        <v/>
      </c>
      <c r="K678" s="482" t="str">
        <f>IF(基本情報入力シート!R715="","",基本情報入力シート!R715)</f>
        <v/>
      </c>
      <c r="L678" s="482" t="str">
        <f>IF(基本情報入力シート!W715="","",基本情報入力シート!W715)</f>
        <v/>
      </c>
      <c r="M678" s="483" t="str">
        <f>IF(基本情報入力シート!X715="","",基本情報入力シート!X715)</f>
        <v/>
      </c>
      <c r="N678" s="484" t="str">
        <f>IF(基本情報入力シート!Y715="","",基本情報入力シート!Y715)</f>
        <v/>
      </c>
      <c r="O678" s="118"/>
      <c r="P678" s="119"/>
      <c r="Q678" s="120"/>
      <c r="R678" s="121"/>
      <c r="S678" s="112"/>
      <c r="T678" s="476" t="str">
        <f>IFERROR(S678*VLOOKUP(AE678,【参考】数式用3!$AD$3:$BA$14,MATCH(N678,【参考】数式用3!$AD$2:$BA$2,0)),"")</f>
        <v/>
      </c>
      <c r="U678" s="122"/>
      <c r="V678" s="113"/>
      <c r="W678" s="147"/>
      <c r="X678" s="990" t="str">
        <f>IFERROR(V678*VLOOKUP(AF678,【参考】数式用3!$AD$15:$BA$23,MATCH(N678,【参考】数式用3!$AD$2:$BA$2,0)),"")</f>
        <v/>
      </c>
      <c r="Y678" s="991"/>
      <c r="Z678" s="123"/>
      <c r="AA678" s="114"/>
      <c r="AB678" s="485" t="str">
        <f>IFERROR(AA678*VLOOKUP(AG678,【参考】数式用3!$AD$24:$BA$27,MATCH(N678,【参考】数式用3!$AD$2:$BA$2,0)),"")</f>
        <v/>
      </c>
      <c r="AC678" s="130"/>
      <c r="AD678" s="477" t="str">
        <f t="shared" si="43"/>
        <v/>
      </c>
      <c r="AE678" s="478" t="str">
        <f t="shared" si="44"/>
        <v/>
      </c>
      <c r="AF678" s="478" t="str">
        <f t="shared" si="45"/>
        <v/>
      </c>
      <c r="AG678" s="478" t="str">
        <f t="shared" si="46"/>
        <v/>
      </c>
    </row>
    <row r="679" spans="1:33" ht="24.95" customHeight="1">
      <c r="A679" s="480">
        <v>664</v>
      </c>
      <c r="B679" s="987" t="str">
        <f>IF(基本情報入力シート!C716="","",基本情報入力シート!C716)</f>
        <v/>
      </c>
      <c r="C679" s="988"/>
      <c r="D679" s="988"/>
      <c r="E679" s="988"/>
      <c r="F679" s="988"/>
      <c r="G679" s="988"/>
      <c r="H679" s="988"/>
      <c r="I679" s="989"/>
      <c r="J679" s="481" t="str">
        <f>IF(基本情報入力シート!M716="","",基本情報入力シート!M716)</f>
        <v/>
      </c>
      <c r="K679" s="482" t="str">
        <f>IF(基本情報入力シート!R716="","",基本情報入力シート!R716)</f>
        <v/>
      </c>
      <c r="L679" s="482" t="str">
        <f>IF(基本情報入力シート!W716="","",基本情報入力シート!W716)</f>
        <v/>
      </c>
      <c r="M679" s="483" t="str">
        <f>IF(基本情報入力シート!X716="","",基本情報入力シート!X716)</f>
        <v/>
      </c>
      <c r="N679" s="484" t="str">
        <f>IF(基本情報入力シート!Y716="","",基本情報入力シート!Y716)</f>
        <v/>
      </c>
      <c r="O679" s="118"/>
      <c r="P679" s="119"/>
      <c r="Q679" s="120"/>
      <c r="R679" s="121"/>
      <c r="S679" s="112"/>
      <c r="T679" s="476" t="str">
        <f>IFERROR(S679*VLOOKUP(AE679,【参考】数式用3!$AD$3:$BA$14,MATCH(N679,【参考】数式用3!$AD$2:$BA$2,0)),"")</f>
        <v/>
      </c>
      <c r="U679" s="122"/>
      <c r="V679" s="113"/>
      <c r="W679" s="147"/>
      <c r="X679" s="990" t="str">
        <f>IFERROR(V679*VLOOKUP(AF679,【参考】数式用3!$AD$15:$BA$23,MATCH(N679,【参考】数式用3!$AD$2:$BA$2,0)),"")</f>
        <v/>
      </c>
      <c r="Y679" s="991"/>
      <c r="Z679" s="123"/>
      <c r="AA679" s="114"/>
      <c r="AB679" s="485" t="str">
        <f>IFERROR(AA679*VLOOKUP(AG679,【参考】数式用3!$AD$24:$BA$27,MATCH(N679,【参考】数式用3!$AD$2:$BA$2,0)),"")</f>
        <v/>
      </c>
      <c r="AC679" s="130"/>
      <c r="AD679" s="477" t="str">
        <f t="shared" si="43"/>
        <v/>
      </c>
      <c r="AE679" s="478" t="str">
        <f t="shared" si="44"/>
        <v/>
      </c>
      <c r="AF679" s="478" t="str">
        <f t="shared" si="45"/>
        <v/>
      </c>
      <c r="AG679" s="478" t="str">
        <f t="shared" si="46"/>
        <v/>
      </c>
    </row>
    <row r="680" spans="1:33" ht="24.95" customHeight="1">
      <c r="A680" s="480">
        <v>665</v>
      </c>
      <c r="B680" s="987" t="str">
        <f>IF(基本情報入力シート!C717="","",基本情報入力シート!C717)</f>
        <v/>
      </c>
      <c r="C680" s="988"/>
      <c r="D680" s="988"/>
      <c r="E680" s="988"/>
      <c r="F680" s="988"/>
      <c r="G680" s="988"/>
      <c r="H680" s="988"/>
      <c r="I680" s="989"/>
      <c r="J680" s="481" t="str">
        <f>IF(基本情報入力シート!M717="","",基本情報入力シート!M717)</f>
        <v/>
      </c>
      <c r="K680" s="482" t="str">
        <f>IF(基本情報入力シート!R717="","",基本情報入力シート!R717)</f>
        <v/>
      </c>
      <c r="L680" s="482" t="str">
        <f>IF(基本情報入力シート!W717="","",基本情報入力シート!W717)</f>
        <v/>
      </c>
      <c r="M680" s="483" t="str">
        <f>IF(基本情報入力シート!X717="","",基本情報入力シート!X717)</f>
        <v/>
      </c>
      <c r="N680" s="484" t="str">
        <f>IF(基本情報入力シート!Y717="","",基本情報入力シート!Y717)</f>
        <v/>
      </c>
      <c r="O680" s="118"/>
      <c r="P680" s="119"/>
      <c r="Q680" s="120"/>
      <c r="R680" s="121"/>
      <c r="S680" s="112"/>
      <c r="T680" s="476" t="str">
        <f>IFERROR(S680*VLOOKUP(AE680,【参考】数式用3!$AD$3:$BA$14,MATCH(N680,【参考】数式用3!$AD$2:$BA$2,0)),"")</f>
        <v/>
      </c>
      <c r="U680" s="122"/>
      <c r="V680" s="113"/>
      <c r="W680" s="147"/>
      <c r="X680" s="990" t="str">
        <f>IFERROR(V680*VLOOKUP(AF680,【参考】数式用3!$AD$15:$BA$23,MATCH(N680,【参考】数式用3!$AD$2:$BA$2,0)),"")</f>
        <v/>
      </c>
      <c r="Y680" s="991"/>
      <c r="Z680" s="123"/>
      <c r="AA680" s="114"/>
      <c r="AB680" s="485" t="str">
        <f>IFERROR(AA680*VLOOKUP(AG680,【参考】数式用3!$AD$24:$BA$27,MATCH(N680,【参考】数式用3!$AD$2:$BA$2,0)),"")</f>
        <v/>
      </c>
      <c r="AC680" s="130"/>
      <c r="AD680" s="477" t="str">
        <f t="shared" si="43"/>
        <v/>
      </c>
      <c r="AE680" s="478" t="str">
        <f t="shared" si="44"/>
        <v/>
      </c>
      <c r="AF680" s="478" t="str">
        <f t="shared" si="45"/>
        <v/>
      </c>
      <c r="AG680" s="478" t="str">
        <f t="shared" si="46"/>
        <v/>
      </c>
    </row>
    <row r="681" spans="1:33" ht="24.95" customHeight="1">
      <c r="A681" s="480">
        <v>666</v>
      </c>
      <c r="B681" s="987" t="str">
        <f>IF(基本情報入力シート!C718="","",基本情報入力シート!C718)</f>
        <v/>
      </c>
      <c r="C681" s="988"/>
      <c r="D681" s="988"/>
      <c r="E681" s="988"/>
      <c r="F681" s="988"/>
      <c r="G681" s="988"/>
      <c r="H681" s="988"/>
      <c r="I681" s="989"/>
      <c r="J681" s="481" t="str">
        <f>IF(基本情報入力シート!M718="","",基本情報入力シート!M718)</f>
        <v/>
      </c>
      <c r="K681" s="482" t="str">
        <f>IF(基本情報入力シート!R718="","",基本情報入力シート!R718)</f>
        <v/>
      </c>
      <c r="L681" s="482" t="str">
        <f>IF(基本情報入力シート!W718="","",基本情報入力シート!W718)</f>
        <v/>
      </c>
      <c r="M681" s="483" t="str">
        <f>IF(基本情報入力シート!X718="","",基本情報入力シート!X718)</f>
        <v/>
      </c>
      <c r="N681" s="484" t="str">
        <f>IF(基本情報入力シート!Y718="","",基本情報入力シート!Y718)</f>
        <v/>
      </c>
      <c r="O681" s="118"/>
      <c r="P681" s="119"/>
      <c r="Q681" s="120"/>
      <c r="R681" s="121"/>
      <c r="S681" s="112"/>
      <c r="T681" s="476" t="str">
        <f>IFERROR(S681*VLOOKUP(AE681,【参考】数式用3!$AD$3:$BA$14,MATCH(N681,【参考】数式用3!$AD$2:$BA$2,0)),"")</f>
        <v/>
      </c>
      <c r="U681" s="122"/>
      <c r="V681" s="113"/>
      <c r="W681" s="147"/>
      <c r="X681" s="990" t="str">
        <f>IFERROR(V681*VLOOKUP(AF681,【参考】数式用3!$AD$15:$BA$23,MATCH(N681,【参考】数式用3!$AD$2:$BA$2,0)),"")</f>
        <v/>
      </c>
      <c r="Y681" s="991"/>
      <c r="Z681" s="123"/>
      <c r="AA681" s="114"/>
      <c r="AB681" s="485" t="str">
        <f>IFERROR(AA681*VLOOKUP(AG681,【参考】数式用3!$AD$24:$BA$27,MATCH(N681,【参考】数式用3!$AD$2:$BA$2,0)),"")</f>
        <v/>
      </c>
      <c r="AC681" s="130"/>
      <c r="AD681" s="477" t="str">
        <f t="shared" si="43"/>
        <v/>
      </c>
      <c r="AE681" s="478" t="str">
        <f t="shared" si="44"/>
        <v/>
      </c>
      <c r="AF681" s="478" t="str">
        <f t="shared" si="45"/>
        <v/>
      </c>
      <c r="AG681" s="478" t="str">
        <f t="shared" si="46"/>
        <v/>
      </c>
    </row>
    <row r="682" spans="1:33" ht="24.95" customHeight="1">
      <c r="A682" s="480">
        <v>667</v>
      </c>
      <c r="B682" s="987" t="str">
        <f>IF(基本情報入力シート!C719="","",基本情報入力シート!C719)</f>
        <v/>
      </c>
      <c r="C682" s="988"/>
      <c r="D682" s="988"/>
      <c r="E682" s="988"/>
      <c r="F682" s="988"/>
      <c r="G682" s="988"/>
      <c r="H682" s="988"/>
      <c r="I682" s="989"/>
      <c r="J682" s="481" t="str">
        <f>IF(基本情報入力シート!M719="","",基本情報入力シート!M719)</f>
        <v/>
      </c>
      <c r="K682" s="482" t="str">
        <f>IF(基本情報入力シート!R719="","",基本情報入力シート!R719)</f>
        <v/>
      </c>
      <c r="L682" s="482" t="str">
        <f>IF(基本情報入力シート!W719="","",基本情報入力シート!W719)</f>
        <v/>
      </c>
      <c r="M682" s="483" t="str">
        <f>IF(基本情報入力シート!X719="","",基本情報入力シート!X719)</f>
        <v/>
      </c>
      <c r="N682" s="484" t="str">
        <f>IF(基本情報入力シート!Y719="","",基本情報入力シート!Y719)</f>
        <v/>
      </c>
      <c r="O682" s="118"/>
      <c r="P682" s="119"/>
      <c r="Q682" s="120"/>
      <c r="R682" s="121"/>
      <c r="S682" s="112"/>
      <c r="T682" s="476" t="str">
        <f>IFERROR(S682*VLOOKUP(AE682,【参考】数式用3!$AD$3:$BA$14,MATCH(N682,【参考】数式用3!$AD$2:$BA$2,0)),"")</f>
        <v/>
      </c>
      <c r="U682" s="122"/>
      <c r="V682" s="113"/>
      <c r="W682" s="147"/>
      <c r="X682" s="990" t="str">
        <f>IFERROR(V682*VLOOKUP(AF682,【参考】数式用3!$AD$15:$BA$23,MATCH(N682,【参考】数式用3!$AD$2:$BA$2,0)),"")</f>
        <v/>
      </c>
      <c r="Y682" s="991"/>
      <c r="Z682" s="123"/>
      <c r="AA682" s="114"/>
      <c r="AB682" s="485" t="str">
        <f>IFERROR(AA682*VLOOKUP(AG682,【参考】数式用3!$AD$24:$BA$27,MATCH(N682,【参考】数式用3!$AD$2:$BA$2,0)),"")</f>
        <v/>
      </c>
      <c r="AC682" s="130"/>
      <c r="AD682" s="477" t="str">
        <f t="shared" si="43"/>
        <v/>
      </c>
      <c r="AE682" s="478" t="str">
        <f t="shared" si="44"/>
        <v/>
      </c>
      <c r="AF682" s="478" t="str">
        <f t="shared" si="45"/>
        <v/>
      </c>
      <c r="AG682" s="478" t="str">
        <f t="shared" si="46"/>
        <v/>
      </c>
    </row>
    <row r="683" spans="1:33" ht="24.95" customHeight="1">
      <c r="A683" s="480">
        <v>668</v>
      </c>
      <c r="B683" s="987" t="str">
        <f>IF(基本情報入力シート!C720="","",基本情報入力シート!C720)</f>
        <v/>
      </c>
      <c r="C683" s="988"/>
      <c r="D683" s="988"/>
      <c r="E683" s="988"/>
      <c r="F683" s="988"/>
      <c r="G683" s="988"/>
      <c r="H683" s="988"/>
      <c r="I683" s="989"/>
      <c r="J683" s="481" t="str">
        <f>IF(基本情報入力シート!M720="","",基本情報入力シート!M720)</f>
        <v/>
      </c>
      <c r="K683" s="482" t="str">
        <f>IF(基本情報入力シート!R720="","",基本情報入力シート!R720)</f>
        <v/>
      </c>
      <c r="L683" s="482" t="str">
        <f>IF(基本情報入力シート!W720="","",基本情報入力シート!W720)</f>
        <v/>
      </c>
      <c r="M683" s="483" t="str">
        <f>IF(基本情報入力シート!X720="","",基本情報入力シート!X720)</f>
        <v/>
      </c>
      <c r="N683" s="484" t="str">
        <f>IF(基本情報入力シート!Y720="","",基本情報入力シート!Y720)</f>
        <v/>
      </c>
      <c r="O683" s="118"/>
      <c r="P683" s="119"/>
      <c r="Q683" s="120"/>
      <c r="R683" s="121"/>
      <c r="S683" s="112"/>
      <c r="T683" s="476" t="str">
        <f>IFERROR(S683*VLOOKUP(AE683,【参考】数式用3!$AD$3:$BA$14,MATCH(N683,【参考】数式用3!$AD$2:$BA$2,0)),"")</f>
        <v/>
      </c>
      <c r="U683" s="122"/>
      <c r="V683" s="113"/>
      <c r="W683" s="147"/>
      <c r="X683" s="990" t="str">
        <f>IFERROR(V683*VLOOKUP(AF683,【参考】数式用3!$AD$15:$BA$23,MATCH(N683,【参考】数式用3!$AD$2:$BA$2,0)),"")</f>
        <v/>
      </c>
      <c r="Y683" s="991"/>
      <c r="Z683" s="123"/>
      <c r="AA683" s="114"/>
      <c r="AB683" s="485" t="str">
        <f>IFERROR(AA683*VLOOKUP(AG683,【参考】数式用3!$AD$24:$BA$27,MATCH(N683,【参考】数式用3!$AD$2:$BA$2,0)),"")</f>
        <v/>
      </c>
      <c r="AC683" s="130"/>
      <c r="AD683" s="477" t="str">
        <f t="shared" si="43"/>
        <v/>
      </c>
      <c r="AE683" s="478" t="str">
        <f t="shared" si="44"/>
        <v/>
      </c>
      <c r="AF683" s="478" t="str">
        <f t="shared" si="45"/>
        <v/>
      </c>
      <c r="AG683" s="478" t="str">
        <f t="shared" si="46"/>
        <v/>
      </c>
    </row>
    <row r="684" spans="1:33" ht="24.95" customHeight="1">
      <c r="A684" s="480">
        <v>669</v>
      </c>
      <c r="B684" s="987" t="str">
        <f>IF(基本情報入力シート!C721="","",基本情報入力シート!C721)</f>
        <v/>
      </c>
      <c r="C684" s="988"/>
      <c r="D684" s="988"/>
      <c r="E684" s="988"/>
      <c r="F684" s="988"/>
      <c r="G684" s="988"/>
      <c r="H684" s="988"/>
      <c r="I684" s="989"/>
      <c r="J684" s="481" t="str">
        <f>IF(基本情報入力シート!M721="","",基本情報入力シート!M721)</f>
        <v/>
      </c>
      <c r="K684" s="482" t="str">
        <f>IF(基本情報入力シート!R721="","",基本情報入力シート!R721)</f>
        <v/>
      </c>
      <c r="L684" s="482" t="str">
        <f>IF(基本情報入力シート!W721="","",基本情報入力シート!W721)</f>
        <v/>
      </c>
      <c r="M684" s="483" t="str">
        <f>IF(基本情報入力シート!X721="","",基本情報入力シート!X721)</f>
        <v/>
      </c>
      <c r="N684" s="484" t="str">
        <f>IF(基本情報入力シート!Y721="","",基本情報入力シート!Y721)</f>
        <v/>
      </c>
      <c r="O684" s="118"/>
      <c r="P684" s="119"/>
      <c r="Q684" s="120"/>
      <c r="R684" s="121"/>
      <c r="S684" s="112"/>
      <c r="T684" s="476" t="str">
        <f>IFERROR(S684*VLOOKUP(AE684,【参考】数式用3!$AD$3:$BA$14,MATCH(N684,【参考】数式用3!$AD$2:$BA$2,0)),"")</f>
        <v/>
      </c>
      <c r="U684" s="122"/>
      <c r="V684" s="113"/>
      <c r="W684" s="147"/>
      <c r="X684" s="990" t="str">
        <f>IFERROR(V684*VLOOKUP(AF684,【参考】数式用3!$AD$15:$BA$23,MATCH(N684,【参考】数式用3!$AD$2:$BA$2,0)),"")</f>
        <v/>
      </c>
      <c r="Y684" s="991"/>
      <c r="Z684" s="123"/>
      <c r="AA684" s="114"/>
      <c r="AB684" s="485" t="str">
        <f>IFERROR(AA684*VLOOKUP(AG684,【参考】数式用3!$AD$24:$BA$27,MATCH(N684,【参考】数式用3!$AD$2:$BA$2,0)),"")</f>
        <v/>
      </c>
      <c r="AC684" s="130"/>
      <c r="AD684" s="477" t="str">
        <f t="shared" si="43"/>
        <v/>
      </c>
      <c r="AE684" s="478" t="str">
        <f t="shared" si="44"/>
        <v/>
      </c>
      <c r="AF684" s="478" t="str">
        <f t="shared" si="45"/>
        <v/>
      </c>
      <c r="AG684" s="478" t="str">
        <f t="shared" si="46"/>
        <v/>
      </c>
    </row>
    <row r="685" spans="1:33" ht="24.95" customHeight="1">
      <c r="A685" s="480">
        <v>670</v>
      </c>
      <c r="B685" s="987" t="str">
        <f>IF(基本情報入力シート!C722="","",基本情報入力シート!C722)</f>
        <v/>
      </c>
      <c r="C685" s="988"/>
      <c r="D685" s="988"/>
      <c r="E685" s="988"/>
      <c r="F685" s="988"/>
      <c r="G685" s="988"/>
      <c r="H685" s="988"/>
      <c r="I685" s="989"/>
      <c r="J685" s="481" t="str">
        <f>IF(基本情報入力シート!M722="","",基本情報入力シート!M722)</f>
        <v/>
      </c>
      <c r="K685" s="482" t="str">
        <f>IF(基本情報入力シート!R722="","",基本情報入力シート!R722)</f>
        <v/>
      </c>
      <c r="L685" s="482" t="str">
        <f>IF(基本情報入力シート!W722="","",基本情報入力シート!W722)</f>
        <v/>
      </c>
      <c r="M685" s="483" t="str">
        <f>IF(基本情報入力シート!X722="","",基本情報入力シート!X722)</f>
        <v/>
      </c>
      <c r="N685" s="484" t="str">
        <f>IF(基本情報入力シート!Y722="","",基本情報入力シート!Y722)</f>
        <v/>
      </c>
      <c r="O685" s="118"/>
      <c r="P685" s="119"/>
      <c r="Q685" s="120"/>
      <c r="R685" s="121"/>
      <c r="S685" s="112"/>
      <c r="T685" s="476" t="str">
        <f>IFERROR(S685*VLOOKUP(AE685,【参考】数式用3!$AD$3:$BA$14,MATCH(N685,【参考】数式用3!$AD$2:$BA$2,0)),"")</f>
        <v/>
      </c>
      <c r="U685" s="122"/>
      <c r="V685" s="113"/>
      <c r="W685" s="147"/>
      <c r="X685" s="990" t="str">
        <f>IFERROR(V685*VLOOKUP(AF685,【参考】数式用3!$AD$15:$BA$23,MATCH(N685,【参考】数式用3!$AD$2:$BA$2,0)),"")</f>
        <v/>
      </c>
      <c r="Y685" s="991"/>
      <c r="Z685" s="123"/>
      <c r="AA685" s="114"/>
      <c r="AB685" s="485" t="str">
        <f>IFERROR(AA685*VLOOKUP(AG685,【参考】数式用3!$AD$24:$BA$27,MATCH(N685,【参考】数式用3!$AD$2:$BA$2,0)),"")</f>
        <v/>
      </c>
      <c r="AC685" s="130"/>
      <c r="AD685" s="477" t="str">
        <f t="shared" si="43"/>
        <v/>
      </c>
      <c r="AE685" s="478" t="str">
        <f t="shared" si="44"/>
        <v/>
      </c>
      <c r="AF685" s="478" t="str">
        <f t="shared" si="45"/>
        <v/>
      </c>
      <c r="AG685" s="478" t="str">
        <f t="shared" si="46"/>
        <v/>
      </c>
    </row>
    <row r="686" spans="1:33" ht="24.95" customHeight="1">
      <c r="A686" s="480">
        <v>671</v>
      </c>
      <c r="B686" s="987" t="str">
        <f>IF(基本情報入力シート!C723="","",基本情報入力シート!C723)</f>
        <v/>
      </c>
      <c r="C686" s="988"/>
      <c r="D686" s="988"/>
      <c r="E686" s="988"/>
      <c r="F686" s="988"/>
      <c r="G686" s="988"/>
      <c r="H686" s="988"/>
      <c r="I686" s="989"/>
      <c r="J686" s="481" t="str">
        <f>IF(基本情報入力シート!M723="","",基本情報入力シート!M723)</f>
        <v/>
      </c>
      <c r="K686" s="482" t="str">
        <f>IF(基本情報入力シート!R723="","",基本情報入力シート!R723)</f>
        <v/>
      </c>
      <c r="L686" s="482" t="str">
        <f>IF(基本情報入力シート!W723="","",基本情報入力シート!W723)</f>
        <v/>
      </c>
      <c r="M686" s="483" t="str">
        <f>IF(基本情報入力シート!X723="","",基本情報入力シート!X723)</f>
        <v/>
      </c>
      <c r="N686" s="484" t="str">
        <f>IF(基本情報入力シート!Y723="","",基本情報入力シート!Y723)</f>
        <v/>
      </c>
      <c r="O686" s="118"/>
      <c r="P686" s="119"/>
      <c r="Q686" s="120"/>
      <c r="R686" s="121"/>
      <c r="S686" s="112"/>
      <c r="T686" s="476" t="str">
        <f>IFERROR(S686*VLOOKUP(AE686,【参考】数式用3!$AD$3:$BA$14,MATCH(N686,【参考】数式用3!$AD$2:$BA$2,0)),"")</f>
        <v/>
      </c>
      <c r="U686" s="122"/>
      <c r="V686" s="113"/>
      <c r="W686" s="147"/>
      <c r="X686" s="990" t="str">
        <f>IFERROR(V686*VLOOKUP(AF686,【参考】数式用3!$AD$15:$BA$23,MATCH(N686,【参考】数式用3!$AD$2:$BA$2,0)),"")</f>
        <v/>
      </c>
      <c r="Y686" s="991"/>
      <c r="Z686" s="123"/>
      <c r="AA686" s="114"/>
      <c r="AB686" s="485" t="str">
        <f>IFERROR(AA686*VLOOKUP(AG686,【参考】数式用3!$AD$24:$BA$27,MATCH(N686,【参考】数式用3!$AD$2:$BA$2,0)),"")</f>
        <v/>
      </c>
      <c r="AC686" s="130"/>
      <c r="AD686" s="477" t="str">
        <f t="shared" si="43"/>
        <v/>
      </c>
      <c r="AE686" s="478" t="str">
        <f t="shared" si="44"/>
        <v/>
      </c>
      <c r="AF686" s="478" t="str">
        <f t="shared" si="45"/>
        <v/>
      </c>
      <c r="AG686" s="478" t="str">
        <f t="shared" si="46"/>
        <v/>
      </c>
    </row>
    <row r="687" spans="1:33" ht="24.95" customHeight="1">
      <c r="A687" s="480">
        <v>672</v>
      </c>
      <c r="B687" s="987" t="str">
        <f>IF(基本情報入力シート!C724="","",基本情報入力シート!C724)</f>
        <v/>
      </c>
      <c r="C687" s="988"/>
      <c r="D687" s="988"/>
      <c r="E687" s="988"/>
      <c r="F687" s="988"/>
      <c r="G687" s="988"/>
      <c r="H687" s="988"/>
      <c r="I687" s="989"/>
      <c r="J687" s="481" t="str">
        <f>IF(基本情報入力シート!M724="","",基本情報入力シート!M724)</f>
        <v/>
      </c>
      <c r="K687" s="482" t="str">
        <f>IF(基本情報入力シート!R724="","",基本情報入力シート!R724)</f>
        <v/>
      </c>
      <c r="L687" s="482" t="str">
        <f>IF(基本情報入力シート!W724="","",基本情報入力シート!W724)</f>
        <v/>
      </c>
      <c r="M687" s="483" t="str">
        <f>IF(基本情報入力シート!X724="","",基本情報入力シート!X724)</f>
        <v/>
      </c>
      <c r="N687" s="484" t="str">
        <f>IF(基本情報入力シート!Y724="","",基本情報入力シート!Y724)</f>
        <v/>
      </c>
      <c r="O687" s="118"/>
      <c r="P687" s="119"/>
      <c r="Q687" s="120"/>
      <c r="R687" s="121"/>
      <c r="S687" s="112"/>
      <c r="T687" s="476" t="str">
        <f>IFERROR(S687*VLOOKUP(AE687,【参考】数式用3!$AD$3:$BA$14,MATCH(N687,【参考】数式用3!$AD$2:$BA$2,0)),"")</f>
        <v/>
      </c>
      <c r="U687" s="122"/>
      <c r="V687" s="113"/>
      <c r="W687" s="147"/>
      <c r="X687" s="990" t="str">
        <f>IFERROR(V687*VLOOKUP(AF687,【参考】数式用3!$AD$15:$BA$23,MATCH(N687,【参考】数式用3!$AD$2:$BA$2,0)),"")</f>
        <v/>
      </c>
      <c r="Y687" s="991"/>
      <c r="Z687" s="123"/>
      <c r="AA687" s="114"/>
      <c r="AB687" s="485" t="str">
        <f>IFERROR(AA687*VLOOKUP(AG687,【参考】数式用3!$AD$24:$BA$27,MATCH(N687,【参考】数式用3!$AD$2:$BA$2,0)),"")</f>
        <v/>
      </c>
      <c r="AC687" s="130"/>
      <c r="AD687" s="477" t="str">
        <f t="shared" si="43"/>
        <v/>
      </c>
      <c r="AE687" s="478" t="str">
        <f t="shared" si="44"/>
        <v/>
      </c>
      <c r="AF687" s="478" t="str">
        <f t="shared" si="45"/>
        <v/>
      </c>
      <c r="AG687" s="478" t="str">
        <f t="shared" si="46"/>
        <v/>
      </c>
    </row>
    <row r="688" spans="1:33" ht="24.95" customHeight="1">
      <c r="A688" s="480">
        <v>673</v>
      </c>
      <c r="B688" s="987" t="str">
        <f>IF(基本情報入力シート!C725="","",基本情報入力シート!C725)</f>
        <v/>
      </c>
      <c r="C688" s="988"/>
      <c r="D688" s="988"/>
      <c r="E688" s="988"/>
      <c r="F688" s="988"/>
      <c r="G688" s="988"/>
      <c r="H688" s="988"/>
      <c r="I688" s="989"/>
      <c r="J688" s="481" t="str">
        <f>IF(基本情報入力シート!M725="","",基本情報入力シート!M725)</f>
        <v/>
      </c>
      <c r="K688" s="482" t="str">
        <f>IF(基本情報入力シート!R725="","",基本情報入力シート!R725)</f>
        <v/>
      </c>
      <c r="L688" s="482" t="str">
        <f>IF(基本情報入力シート!W725="","",基本情報入力シート!W725)</f>
        <v/>
      </c>
      <c r="M688" s="483" t="str">
        <f>IF(基本情報入力シート!X725="","",基本情報入力シート!X725)</f>
        <v/>
      </c>
      <c r="N688" s="484" t="str">
        <f>IF(基本情報入力シート!Y725="","",基本情報入力シート!Y725)</f>
        <v/>
      </c>
      <c r="O688" s="118"/>
      <c r="P688" s="119"/>
      <c r="Q688" s="120"/>
      <c r="R688" s="121"/>
      <c r="S688" s="112"/>
      <c r="T688" s="476" t="str">
        <f>IFERROR(S688*VLOOKUP(AE688,【参考】数式用3!$AD$3:$BA$14,MATCH(N688,【参考】数式用3!$AD$2:$BA$2,0)),"")</f>
        <v/>
      </c>
      <c r="U688" s="122"/>
      <c r="V688" s="113"/>
      <c r="W688" s="147"/>
      <c r="X688" s="990" t="str">
        <f>IFERROR(V688*VLOOKUP(AF688,【参考】数式用3!$AD$15:$BA$23,MATCH(N688,【参考】数式用3!$AD$2:$BA$2,0)),"")</f>
        <v/>
      </c>
      <c r="Y688" s="991"/>
      <c r="Z688" s="123"/>
      <c r="AA688" s="114"/>
      <c r="AB688" s="485" t="str">
        <f>IFERROR(AA688*VLOOKUP(AG688,【参考】数式用3!$AD$24:$BA$27,MATCH(N688,【参考】数式用3!$AD$2:$BA$2,0)),"")</f>
        <v/>
      </c>
      <c r="AC688" s="130"/>
      <c r="AD688" s="477" t="str">
        <f t="shared" si="43"/>
        <v/>
      </c>
      <c r="AE688" s="478" t="str">
        <f t="shared" si="44"/>
        <v/>
      </c>
      <c r="AF688" s="478" t="str">
        <f t="shared" si="45"/>
        <v/>
      </c>
      <c r="AG688" s="478" t="str">
        <f t="shared" si="46"/>
        <v/>
      </c>
    </row>
    <row r="689" spans="1:33" ht="24.95" customHeight="1">
      <c r="A689" s="480">
        <v>674</v>
      </c>
      <c r="B689" s="987" t="str">
        <f>IF(基本情報入力シート!C726="","",基本情報入力シート!C726)</f>
        <v/>
      </c>
      <c r="C689" s="988"/>
      <c r="D689" s="988"/>
      <c r="E689" s="988"/>
      <c r="F689" s="988"/>
      <c r="G689" s="988"/>
      <c r="H689" s="988"/>
      <c r="I689" s="989"/>
      <c r="J689" s="481" t="str">
        <f>IF(基本情報入力シート!M726="","",基本情報入力シート!M726)</f>
        <v/>
      </c>
      <c r="K689" s="482" t="str">
        <f>IF(基本情報入力シート!R726="","",基本情報入力シート!R726)</f>
        <v/>
      </c>
      <c r="L689" s="482" t="str">
        <f>IF(基本情報入力シート!W726="","",基本情報入力シート!W726)</f>
        <v/>
      </c>
      <c r="M689" s="483" t="str">
        <f>IF(基本情報入力シート!X726="","",基本情報入力シート!X726)</f>
        <v/>
      </c>
      <c r="N689" s="484" t="str">
        <f>IF(基本情報入力シート!Y726="","",基本情報入力シート!Y726)</f>
        <v/>
      </c>
      <c r="O689" s="118"/>
      <c r="P689" s="119"/>
      <c r="Q689" s="120"/>
      <c r="R689" s="121"/>
      <c r="S689" s="112"/>
      <c r="T689" s="476" t="str">
        <f>IFERROR(S689*VLOOKUP(AE689,【参考】数式用3!$AD$3:$BA$14,MATCH(N689,【参考】数式用3!$AD$2:$BA$2,0)),"")</f>
        <v/>
      </c>
      <c r="U689" s="122"/>
      <c r="V689" s="113"/>
      <c r="W689" s="147"/>
      <c r="X689" s="990" t="str">
        <f>IFERROR(V689*VLOOKUP(AF689,【参考】数式用3!$AD$15:$BA$23,MATCH(N689,【参考】数式用3!$AD$2:$BA$2,0)),"")</f>
        <v/>
      </c>
      <c r="Y689" s="991"/>
      <c r="Z689" s="123"/>
      <c r="AA689" s="114"/>
      <c r="AB689" s="485" t="str">
        <f>IFERROR(AA689*VLOOKUP(AG689,【参考】数式用3!$AD$24:$BA$27,MATCH(N689,【参考】数式用3!$AD$2:$BA$2,0)),"")</f>
        <v/>
      </c>
      <c r="AC689" s="130"/>
      <c r="AD689" s="477" t="str">
        <f t="shared" si="43"/>
        <v/>
      </c>
      <c r="AE689" s="478" t="str">
        <f t="shared" si="44"/>
        <v/>
      </c>
      <c r="AF689" s="478" t="str">
        <f t="shared" si="45"/>
        <v/>
      </c>
      <c r="AG689" s="478" t="str">
        <f t="shared" si="46"/>
        <v/>
      </c>
    </row>
    <row r="690" spans="1:33" ht="24.95" customHeight="1">
      <c r="A690" s="480">
        <v>675</v>
      </c>
      <c r="B690" s="987" t="str">
        <f>IF(基本情報入力シート!C727="","",基本情報入力シート!C727)</f>
        <v/>
      </c>
      <c r="C690" s="988"/>
      <c r="D690" s="988"/>
      <c r="E690" s="988"/>
      <c r="F690" s="988"/>
      <c r="G690" s="988"/>
      <c r="H690" s="988"/>
      <c r="I690" s="989"/>
      <c r="J690" s="481" t="str">
        <f>IF(基本情報入力シート!M727="","",基本情報入力シート!M727)</f>
        <v/>
      </c>
      <c r="K690" s="482" t="str">
        <f>IF(基本情報入力シート!R727="","",基本情報入力シート!R727)</f>
        <v/>
      </c>
      <c r="L690" s="482" t="str">
        <f>IF(基本情報入力シート!W727="","",基本情報入力シート!W727)</f>
        <v/>
      </c>
      <c r="M690" s="483" t="str">
        <f>IF(基本情報入力シート!X727="","",基本情報入力シート!X727)</f>
        <v/>
      </c>
      <c r="N690" s="484" t="str">
        <f>IF(基本情報入力シート!Y727="","",基本情報入力シート!Y727)</f>
        <v/>
      </c>
      <c r="O690" s="118"/>
      <c r="P690" s="119"/>
      <c r="Q690" s="120"/>
      <c r="R690" s="121"/>
      <c r="S690" s="112"/>
      <c r="T690" s="476" t="str">
        <f>IFERROR(S690*VLOOKUP(AE690,【参考】数式用3!$AD$3:$BA$14,MATCH(N690,【参考】数式用3!$AD$2:$BA$2,0)),"")</f>
        <v/>
      </c>
      <c r="U690" s="122"/>
      <c r="V690" s="113"/>
      <c r="W690" s="147"/>
      <c r="X690" s="990" t="str">
        <f>IFERROR(V690*VLOOKUP(AF690,【参考】数式用3!$AD$15:$BA$23,MATCH(N690,【参考】数式用3!$AD$2:$BA$2,0)),"")</f>
        <v/>
      </c>
      <c r="Y690" s="991"/>
      <c r="Z690" s="123"/>
      <c r="AA690" s="114"/>
      <c r="AB690" s="485" t="str">
        <f>IFERROR(AA690*VLOOKUP(AG690,【参考】数式用3!$AD$24:$BA$27,MATCH(N690,【参考】数式用3!$AD$2:$BA$2,0)),"")</f>
        <v/>
      </c>
      <c r="AC690" s="130"/>
      <c r="AD690" s="477" t="str">
        <f t="shared" si="43"/>
        <v/>
      </c>
      <c r="AE690" s="478" t="str">
        <f t="shared" si="44"/>
        <v/>
      </c>
      <c r="AF690" s="478" t="str">
        <f t="shared" si="45"/>
        <v/>
      </c>
      <c r="AG690" s="478" t="str">
        <f t="shared" si="46"/>
        <v/>
      </c>
    </row>
    <row r="691" spans="1:33" ht="24.95" customHeight="1">
      <c r="A691" s="480">
        <v>676</v>
      </c>
      <c r="B691" s="987" t="str">
        <f>IF(基本情報入力シート!C728="","",基本情報入力シート!C728)</f>
        <v/>
      </c>
      <c r="C691" s="988"/>
      <c r="D691" s="988"/>
      <c r="E691" s="988"/>
      <c r="F691" s="988"/>
      <c r="G691" s="988"/>
      <c r="H691" s="988"/>
      <c r="I691" s="989"/>
      <c r="J691" s="481" t="str">
        <f>IF(基本情報入力シート!M728="","",基本情報入力シート!M728)</f>
        <v/>
      </c>
      <c r="K691" s="482" t="str">
        <f>IF(基本情報入力シート!R728="","",基本情報入力シート!R728)</f>
        <v/>
      </c>
      <c r="L691" s="482" t="str">
        <f>IF(基本情報入力シート!W728="","",基本情報入力シート!W728)</f>
        <v/>
      </c>
      <c r="M691" s="483" t="str">
        <f>IF(基本情報入力シート!X728="","",基本情報入力シート!X728)</f>
        <v/>
      </c>
      <c r="N691" s="484" t="str">
        <f>IF(基本情報入力シート!Y728="","",基本情報入力シート!Y728)</f>
        <v/>
      </c>
      <c r="O691" s="118"/>
      <c r="P691" s="119"/>
      <c r="Q691" s="120"/>
      <c r="R691" s="121"/>
      <c r="S691" s="112"/>
      <c r="T691" s="476" t="str">
        <f>IFERROR(S691*VLOOKUP(AE691,【参考】数式用3!$AD$3:$BA$14,MATCH(N691,【参考】数式用3!$AD$2:$BA$2,0)),"")</f>
        <v/>
      </c>
      <c r="U691" s="122"/>
      <c r="V691" s="113"/>
      <c r="W691" s="147"/>
      <c r="X691" s="990" t="str">
        <f>IFERROR(V691*VLOOKUP(AF691,【参考】数式用3!$AD$15:$BA$23,MATCH(N691,【参考】数式用3!$AD$2:$BA$2,0)),"")</f>
        <v/>
      </c>
      <c r="Y691" s="991"/>
      <c r="Z691" s="123"/>
      <c r="AA691" s="114"/>
      <c r="AB691" s="485" t="str">
        <f>IFERROR(AA691*VLOOKUP(AG691,【参考】数式用3!$AD$24:$BA$27,MATCH(N691,【参考】数式用3!$AD$2:$BA$2,0)),"")</f>
        <v/>
      </c>
      <c r="AC691" s="130"/>
      <c r="AD691" s="477" t="str">
        <f t="shared" si="43"/>
        <v/>
      </c>
      <c r="AE691" s="478" t="str">
        <f t="shared" si="44"/>
        <v/>
      </c>
      <c r="AF691" s="478" t="str">
        <f t="shared" si="45"/>
        <v/>
      </c>
      <c r="AG691" s="478" t="str">
        <f t="shared" si="46"/>
        <v/>
      </c>
    </row>
    <row r="692" spans="1:33" ht="24.95" customHeight="1">
      <c r="A692" s="480">
        <v>677</v>
      </c>
      <c r="B692" s="987" t="str">
        <f>IF(基本情報入力シート!C729="","",基本情報入力シート!C729)</f>
        <v/>
      </c>
      <c r="C692" s="988"/>
      <c r="D692" s="988"/>
      <c r="E692" s="988"/>
      <c r="F692" s="988"/>
      <c r="G692" s="988"/>
      <c r="H692" s="988"/>
      <c r="I692" s="989"/>
      <c r="J692" s="481" t="str">
        <f>IF(基本情報入力シート!M729="","",基本情報入力シート!M729)</f>
        <v/>
      </c>
      <c r="K692" s="482" t="str">
        <f>IF(基本情報入力シート!R729="","",基本情報入力シート!R729)</f>
        <v/>
      </c>
      <c r="L692" s="482" t="str">
        <f>IF(基本情報入力シート!W729="","",基本情報入力シート!W729)</f>
        <v/>
      </c>
      <c r="M692" s="483" t="str">
        <f>IF(基本情報入力シート!X729="","",基本情報入力シート!X729)</f>
        <v/>
      </c>
      <c r="N692" s="484" t="str">
        <f>IF(基本情報入力シート!Y729="","",基本情報入力シート!Y729)</f>
        <v/>
      </c>
      <c r="O692" s="118"/>
      <c r="P692" s="119"/>
      <c r="Q692" s="120"/>
      <c r="R692" s="121"/>
      <c r="S692" s="112"/>
      <c r="T692" s="476" t="str">
        <f>IFERROR(S692*VLOOKUP(AE692,【参考】数式用3!$AD$3:$BA$14,MATCH(N692,【参考】数式用3!$AD$2:$BA$2,0)),"")</f>
        <v/>
      </c>
      <c r="U692" s="122"/>
      <c r="V692" s="113"/>
      <c r="W692" s="147"/>
      <c r="X692" s="990" t="str">
        <f>IFERROR(V692*VLOOKUP(AF692,【参考】数式用3!$AD$15:$BA$23,MATCH(N692,【参考】数式用3!$AD$2:$BA$2,0)),"")</f>
        <v/>
      </c>
      <c r="Y692" s="991"/>
      <c r="Z692" s="123"/>
      <c r="AA692" s="114"/>
      <c r="AB692" s="485" t="str">
        <f>IFERROR(AA692*VLOOKUP(AG692,【参考】数式用3!$AD$24:$BA$27,MATCH(N692,【参考】数式用3!$AD$2:$BA$2,0)),"")</f>
        <v/>
      </c>
      <c r="AC692" s="130"/>
      <c r="AD692" s="477" t="str">
        <f t="shared" si="43"/>
        <v/>
      </c>
      <c r="AE692" s="478" t="str">
        <f t="shared" si="44"/>
        <v/>
      </c>
      <c r="AF692" s="478" t="str">
        <f t="shared" si="45"/>
        <v/>
      </c>
      <c r="AG692" s="478" t="str">
        <f t="shared" si="46"/>
        <v/>
      </c>
    </row>
    <row r="693" spans="1:33" ht="24.95" customHeight="1">
      <c r="A693" s="480">
        <v>678</v>
      </c>
      <c r="B693" s="987" t="str">
        <f>IF(基本情報入力シート!C730="","",基本情報入力シート!C730)</f>
        <v/>
      </c>
      <c r="C693" s="988"/>
      <c r="D693" s="988"/>
      <c r="E693" s="988"/>
      <c r="F693" s="988"/>
      <c r="G693" s="988"/>
      <c r="H693" s="988"/>
      <c r="I693" s="989"/>
      <c r="J693" s="481" t="str">
        <f>IF(基本情報入力シート!M730="","",基本情報入力シート!M730)</f>
        <v/>
      </c>
      <c r="K693" s="482" t="str">
        <f>IF(基本情報入力シート!R730="","",基本情報入力シート!R730)</f>
        <v/>
      </c>
      <c r="L693" s="482" t="str">
        <f>IF(基本情報入力シート!W730="","",基本情報入力シート!W730)</f>
        <v/>
      </c>
      <c r="M693" s="483" t="str">
        <f>IF(基本情報入力シート!X730="","",基本情報入力シート!X730)</f>
        <v/>
      </c>
      <c r="N693" s="484" t="str">
        <f>IF(基本情報入力シート!Y730="","",基本情報入力シート!Y730)</f>
        <v/>
      </c>
      <c r="O693" s="118"/>
      <c r="P693" s="119"/>
      <c r="Q693" s="120"/>
      <c r="R693" s="121"/>
      <c r="S693" s="112"/>
      <c r="T693" s="476" t="str">
        <f>IFERROR(S693*VLOOKUP(AE693,【参考】数式用3!$AD$3:$BA$14,MATCH(N693,【参考】数式用3!$AD$2:$BA$2,0)),"")</f>
        <v/>
      </c>
      <c r="U693" s="122"/>
      <c r="V693" s="113"/>
      <c r="W693" s="147"/>
      <c r="X693" s="990" t="str">
        <f>IFERROR(V693*VLOOKUP(AF693,【参考】数式用3!$AD$15:$BA$23,MATCH(N693,【参考】数式用3!$AD$2:$BA$2,0)),"")</f>
        <v/>
      </c>
      <c r="Y693" s="991"/>
      <c r="Z693" s="123"/>
      <c r="AA693" s="114"/>
      <c r="AB693" s="485" t="str">
        <f>IFERROR(AA693*VLOOKUP(AG693,【参考】数式用3!$AD$24:$BA$27,MATCH(N693,【参考】数式用3!$AD$2:$BA$2,0)),"")</f>
        <v/>
      </c>
      <c r="AC693" s="130"/>
      <c r="AD693" s="477" t="str">
        <f t="shared" si="43"/>
        <v/>
      </c>
      <c r="AE693" s="478" t="str">
        <f t="shared" si="44"/>
        <v/>
      </c>
      <c r="AF693" s="478" t="str">
        <f t="shared" si="45"/>
        <v/>
      </c>
      <c r="AG693" s="478" t="str">
        <f t="shared" si="46"/>
        <v/>
      </c>
    </row>
    <row r="694" spans="1:33" ht="24.95" customHeight="1">
      <c r="A694" s="480">
        <v>679</v>
      </c>
      <c r="B694" s="987" t="str">
        <f>IF(基本情報入力シート!C731="","",基本情報入力シート!C731)</f>
        <v/>
      </c>
      <c r="C694" s="988"/>
      <c r="D694" s="988"/>
      <c r="E694" s="988"/>
      <c r="F694" s="988"/>
      <c r="G694" s="988"/>
      <c r="H694" s="988"/>
      <c r="I694" s="989"/>
      <c r="J694" s="481" t="str">
        <f>IF(基本情報入力シート!M731="","",基本情報入力シート!M731)</f>
        <v/>
      </c>
      <c r="K694" s="482" t="str">
        <f>IF(基本情報入力シート!R731="","",基本情報入力シート!R731)</f>
        <v/>
      </c>
      <c r="L694" s="482" t="str">
        <f>IF(基本情報入力シート!W731="","",基本情報入力シート!W731)</f>
        <v/>
      </c>
      <c r="M694" s="483" t="str">
        <f>IF(基本情報入力シート!X731="","",基本情報入力シート!X731)</f>
        <v/>
      </c>
      <c r="N694" s="484" t="str">
        <f>IF(基本情報入力シート!Y731="","",基本情報入力シート!Y731)</f>
        <v/>
      </c>
      <c r="O694" s="118"/>
      <c r="P694" s="119"/>
      <c r="Q694" s="120"/>
      <c r="R694" s="121"/>
      <c r="S694" s="112"/>
      <c r="T694" s="476" t="str">
        <f>IFERROR(S694*VLOOKUP(AE694,【参考】数式用3!$AD$3:$BA$14,MATCH(N694,【参考】数式用3!$AD$2:$BA$2,0)),"")</f>
        <v/>
      </c>
      <c r="U694" s="122"/>
      <c r="V694" s="113"/>
      <c r="W694" s="147"/>
      <c r="X694" s="990" t="str">
        <f>IFERROR(V694*VLOOKUP(AF694,【参考】数式用3!$AD$15:$BA$23,MATCH(N694,【参考】数式用3!$AD$2:$BA$2,0)),"")</f>
        <v/>
      </c>
      <c r="Y694" s="991"/>
      <c r="Z694" s="123"/>
      <c r="AA694" s="114"/>
      <c r="AB694" s="485" t="str">
        <f>IFERROR(AA694*VLOOKUP(AG694,【参考】数式用3!$AD$24:$BA$27,MATCH(N694,【参考】数式用3!$AD$2:$BA$2,0)),"")</f>
        <v/>
      </c>
      <c r="AC694" s="130"/>
      <c r="AD694" s="477" t="str">
        <f t="shared" si="43"/>
        <v/>
      </c>
      <c r="AE694" s="478" t="str">
        <f t="shared" si="44"/>
        <v/>
      </c>
      <c r="AF694" s="478" t="str">
        <f t="shared" si="45"/>
        <v/>
      </c>
      <c r="AG694" s="478" t="str">
        <f t="shared" si="46"/>
        <v/>
      </c>
    </row>
    <row r="695" spans="1:33" ht="24.95" customHeight="1">
      <c r="A695" s="480">
        <v>680</v>
      </c>
      <c r="B695" s="987" t="str">
        <f>IF(基本情報入力シート!C732="","",基本情報入力シート!C732)</f>
        <v/>
      </c>
      <c r="C695" s="988"/>
      <c r="D695" s="988"/>
      <c r="E695" s="988"/>
      <c r="F695" s="988"/>
      <c r="G695" s="988"/>
      <c r="H695" s="988"/>
      <c r="I695" s="989"/>
      <c r="J695" s="481" t="str">
        <f>IF(基本情報入力シート!M732="","",基本情報入力シート!M732)</f>
        <v/>
      </c>
      <c r="K695" s="482" t="str">
        <f>IF(基本情報入力シート!R732="","",基本情報入力シート!R732)</f>
        <v/>
      </c>
      <c r="L695" s="482" t="str">
        <f>IF(基本情報入力シート!W732="","",基本情報入力シート!W732)</f>
        <v/>
      </c>
      <c r="M695" s="483" t="str">
        <f>IF(基本情報入力シート!X732="","",基本情報入力シート!X732)</f>
        <v/>
      </c>
      <c r="N695" s="484" t="str">
        <f>IF(基本情報入力シート!Y732="","",基本情報入力シート!Y732)</f>
        <v/>
      </c>
      <c r="O695" s="118"/>
      <c r="P695" s="119"/>
      <c r="Q695" s="120"/>
      <c r="R695" s="121"/>
      <c r="S695" s="112"/>
      <c r="T695" s="476" t="str">
        <f>IFERROR(S695*VLOOKUP(AE695,【参考】数式用3!$AD$3:$BA$14,MATCH(N695,【参考】数式用3!$AD$2:$BA$2,0)),"")</f>
        <v/>
      </c>
      <c r="U695" s="122"/>
      <c r="V695" s="113"/>
      <c r="W695" s="147"/>
      <c r="X695" s="990" t="str">
        <f>IFERROR(V695*VLOOKUP(AF695,【参考】数式用3!$AD$15:$BA$23,MATCH(N695,【参考】数式用3!$AD$2:$BA$2,0)),"")</f>
        <v/>
      </c>
      <c r="Y695" s="991"/>
      <c r="Z695" s="123"/>
      <c r="AA695" s="114"/>
      <c r="AB695" s="485" t="str">
        <f>IFERROR(AA695*VLOOKUP(AG695,【参考】数式用3!$AD$24:$BA$27,MATCH(N695,【参考】数式用3!$AD$2:$BA$2,0)),"")</f>
        <v/>
      </c>
      <c r="AC695" s="130"/>
      <c r="AD695" s="477" t="str">
        <f t="shared" si="43"/>
        <v/>
      </c>
      <c r="AE695" s="478" t="str">
        <f t="shared" si="44"/>
        <v/>
      </c>
      <c r="AF695" s="478" t="str">
        <f t="shared" si="45"/>
        <v/>
      </c>
      <c r="AG695" s="478" t="str">
        <f t="shared" si="46"/>
        <v/>
      </c>
    </row>
    <row r="696" spans="1:33" ht="24.95" customHeight="1">
      <c r="A696" s="480">
        <v>681</v>
      </c>
      <c r="B696" s="987" t="str">
        <f>IF(基本情報入力シート!C733="","",基本情報入力シート!C733)</f>
        <v/>
      </c>
      <c r="C696" s="988"/>
      <c r="D696" s="988"/>
      <c r="E696" s="988"/>
      <c r="F696" s="988"/>
      <c r="G696" s="988"/>
      <c r="H696" s="988"/>
      <c r="I696" s="989"/>
      <c r="J696" s="481" t="str">
        <f>IF(基本情報入力シート!M733="","",基本情報入力シート!M733)</f>
        <v/>
      </c>
      <c r="K696" s="482" t="str">
        <f>IF(基本情報入力シート!R733="","",基本情報入力シート!R733)</f>
        <v/>
      </c>
      <c r="L696" s="482" t="str">
        <f>IF(基本情報入力シート!W733="","",基本情報入力シート!W733)</f>
        <v/>
      </c>
      <c r="M696" s="483" t="str">
        <f>IF(基本情報入力シート!X733="","",基本情報入力シート!X733)</f>
        <v/>
      </c>
      <c r="N696" s="484" t="str">
        <f>IF(基本情報入力シート!Y733="","",基本情報入力シート!Y733)</f>
        <v/>
      </c>
      <c r="O696" s="118"/>
      <c r="P696" s="119"/>
      <c r="Q696" s="120"/>
      <c r="R696" s="121"/>
      <c r="S696" s="112"/>
      <c r="T696" s="476" t="str">
        <f>IFERROR(S696*VLOOKUP(AE696,【参考】数式用3!$AD$3:$BA$14,MATCH(N696,【参考】数式用3!$AD$2:$BA$2,0)),"")</f>
        <v/>
      </c>
      <c r="U696" s="122"/>
      <c r="V696" s="113"/>
      <c r="W696" s="147"/>
      <c r="X696" s="990" t="str">
        <f>IFERROR(V696*VLOOKUP(AF696,【参考】数式用3!$AD$15:$BA$23,MATCH(N696,【参考】数式用3!$AD$2:$BA$2,0)),"")</f>
        <v/>
      </c>
      <c r="Y696" s="991"/>
      <c r="Z696" s="123"/>
      <c r="AA696" s="114"/>
      <c r="AB696" s="485" t="str">
        <f>IFERROR(AA696*VLOOKUP(AG696,【参考】数式用3!$AD$24:$BA$27,MATCH(N696,【参考】数式用3!$AD$2:$BA$2,0)),"")</f>
        <v/>
      </c>
      <c r="AC696" s="130"/>
      <c r="AD696" s="477" t="str">
        <f t="shared" si="43"/>
        <v/>
      </c>
      <c r="AE696" s="478" t="str">
        <f t="shared" si="44"/>
        <v/>
      </c>
      <c r="AF696" s="478" t="str">
        <f t="shared" si="45"/>
        <v/>
      </c>
      <c r="AG696" s="478" t="str">
        <f t="shared" si="46"/>
        <v/>
      </c>
    </row>
    <row r="697" spans="1:33" ht="24.95" customHeight="1">
      <c r="A697" s="480">
        <v>682</v>
      </c>
      <c r="B697" s="987" t="str">
        <f>IF(基本情報入力シート!C734="","",基本情報入力シート!C734)</f>
        <v/>
      </c>
      <c r="C697" s="988"/>
      <c r="D697" s="988"/>
      <c r="E697" s="988"/>
      <c r="F697" s="988"/>
      <c r="G697" s="988"/>
      <c r="H697" s="988"/>
      <c r="I697" s="989"/>
      <c r="J697" s="481" t="str">
        <f>IF(基本情報入力シート!M734="","",基本情報入力シート!M734)</f>
        <v/>
      </c>
      <c r="K697" s="482" t="str">
        <f>IF(基本情報入力シート!R734="","",基本情報入力シート!R734)</f>
        <v/>
      </c>
      <c r="L697" s="482" t="str">
        <f>IF(基本情報入力シート!W734="","",基本情報入力シート!W734)</f>
        <v/>
      </c>
      <c r="M697" s="483" t="str">
        <f>IF(基本情報入力シート!X734="","",基本情報入力シート!X734)</f>
        <v/>
      </c>
      <c r="N697" s="484" t="str">
        <f>IF(基本情報入力シート!Y734="","",基本情報入力シート!Y734)</f>
        <v/>
      </c>
      <c r="O697" s="118"/>
      <c r="P697" s="119"/>
      <c r="Q697" s="120"/>
      <c r="R697" s="121"/>
      <c r="S697" s="112"/>
      <c r="T697" s="476" t="str">
        <f>IFERROR(S697*VLOOKUP(AE697,【参考】数式用3!$AD$3:$BA$14,MATCH(N697,【参考】数式用3!$AD$2:$BA$2,0)),"")</f>
        <v/>
      </c>
      <c r="U697" s="122"/>
      <c r="V697" s="113"/>
      <c r="W697" s="147"/>
      <c r="X697" s="990" t="str">
        <f>IFERROR(V697*VLOOKUP(AF697,【参考】数式用3!$AD$15:$BA$23,MATCH(N697,【参考】数式用3!$AD$2:$BA$2,0)),"")</f>
        <v/>
      </c>
      <c r="Y697" s="991"/>
      <c r="Z697" s="123"/>
      <c r="AA697" s="114"/>
      <c r="AB697" s="485" t="str">
        <f>IFERROR(AA697*VLOOKUP(AG697,【参考】数式用3!$AD$24:$BA$27,MATCH(N697,【参考】数式用3!$AD$2:$BA$2,0)),"")</f>
        <v/>
      </c>
      <c r="AC697" s="130"/>
      <c r="AD697" s="477" t="str">
        <f t="shared" si="43"/>
        <v/>
      </c>
      <c r="AE697" s="478" t="str">
        <f t="shared" si="44"/>
        <v/>
      </c>
      <c r="AF697" s="478" t="str">
        <f t="shared" si="45"/>
        <v/>
      </c>
      <c r="AG697" s="478" t="str">
        <f t="shared" si="46"/>
        <v/>
      </c>
    </row>
    <row r="698" spans="1:33" ht="24.95" customHeight="1">
      <c r="A698" s="480">
        <v>683</v>
      </c>
      <c r="B698" s="987" t="str">
        <f>IF(基本情報入力シート!C735="","",基本情報入力シート!C735)</f>
        <v/>
      </c>
      <c r="C698" s="988"/>
      <c r="D698" s="988"/>
      <c r="E698" s="988"/>
      <c r="F698" s="988"/>
      <c r="G698" s="988"/>
      <c r="H698" s="988"/>
      <c r="I698" s="989"/>
      <c r="J698" s="481" t="str">
        <f>IF(基本情報入力シート!M735="","",基本情報入力シート!M735)</f>
        <v/>
      </c>
      <c r="K698" s="482" t="str">
        <f>IF(基本情報入力シート!R735="","",基本情報入力シート!R735)</f>
        <v/>
      </c>
      <c r="L698" s="482" t="str">
        <f>IF(基本情報入力シート!W735="","",基本情報入力シート!W735)</f>
        <v/>
      </c>
      <c r="M698" s="483" t="str">
        <f>IF(基本情報入力シート!X735="","",基本情報入力シート!X735)</f>
        <v/>
      </c>
      <c r="N698" s="484" t="str">
        <f>IF(基本情報入力シート!Y735="","",基本情報入力シート!Y735)</f>
        <v/>
      </c>
      <c r="O698" s="118"/>
      <c r="P698" s="119"/>
      <c r="Q698" s="120"/>
      <c r="R698" s="121"/>
      <c r="S698" s="112"/>
      <c r="T698" s="476" t="str">
        <f>IFERROR(S698*VLOOKUP(AE698,【参考】数式用3!$AD$3:$BA$14,MATCH(N698,【参考】数式用3!$AD$2:$BA$2,0)),"")</f>
        <v/>
      </c>
      <c r="U698" s="122"/>
      <c r="V698" s="113"/>
      <c r="W698" s="147"/>
      <c r="X698" s="990" t="str">
        <f>IFERROR(V698*VLOOKUP(AF698,【参考】数式用3!$AD$15:$BA$23,MATCH(N698,【参考】数式用3!$AD$2:$BA$2,0)),"")</f>
        <v/>
      </c>
      <c r="Y698" s="991"/>
      <c r="Z698" s="123"/>
      <c r="AA698" s="114"/>
      <c r="AB698" s="485" t="str">
        <f>IFERROR(AA698*VLOOKUP(AG698,【参考】数式用3!$AD$24:$BA$27,MATCH(N698,【参考】数式用3!$AD$2:$BA$2,0)),"")</f>
        <v/>
      </c>
      <c r="AC698" s="130"/>
      <c r="AD698" s="477" t="str">
        <f t="shared" si="43"/>
        <v/>
      </c>
      <c r="AE698" s="478" t="str">
        <f t="shared" si="44"/>
        <v/>
      </c>
      <c r="AF698" s="478" t="str">
        <f t="shared" si="45"/>
        <v/>
      </c>
      <c r="AG698" s="478" t="str">
        <f t="shared" si="46"/>
        <v/>
      </c>
    </row>
    <row r="699" spans="1:33" ht="24.95" customHeight="1">
      <c r="A699" s="480">
        <v>684</v>
      </c>
      <c r="B699" s="987" t="str">
        <f>IF(基本情報入力シート!C736="","",基本情報入力シート!C736)</f>
        <v/>
      </c>
      <c r="C699" s="988"/>
      <c r="D699" s="988"/>
      <c r="E699" s="988"/>
      <c r="F699" s="988"/>
      <c r="G699" s="988"/>
      <c r="H699" s="988"/>
      <c r="I699" s="989"/>
      <c r="J699" s="481" t="str">
        <f>IF(基本情報入力シート!M736="","",基本情報入力シート!M736)</f>
        <v/>
      </c>
      <c r="K699" s="482" t="str">
        <f>IF(基本情報入力シート!R736="","",基本情報入力シート!R736)</f>
        <v/>
      </c>
      <c r="L699" s="482" t="str">
        <f>IF(基本情報入力シート!W736="","",基本情報入力シート!W736)</f>
        <v/>
      </c>
      <c r="M699" s="483" t="str">
        <f>IF(基本情報入力シート!X736="","",基本情報入力シート!X736)</f>
        <v/>
      </c>
      <c r="N699" s="484" t="str">
        <f>IF(基本情報入力シート!Y736="","",基本情報入力シート!Y736)</f>
        <v/>
      </c>
      <c r="O699" s="118"/>
      <c r="P699" s="119"/>
      <c r="Q699" s="120"/>
      <c r="R699" s="121"/>
      <c r="S699" s="112"/>
      <c r="T699" s="476" t="str">
        <f>IFERROR(S699*VLOOKUP(AE699,【参考】数式用3!$AD$3:$BA$14,MATCH(N699,【参考】数式用3!$AD$2:$BA$2,0)),"")</f>
        <v/>
      </c>
      <c r="U699" s="122"/>
      <c r="V699" s="113"/>
      <c r="W699" s="147"/>
      <c r="X699" s="990" t="str">
        <f>IFERROR(V699*VLOOKUP(AF699,【参考】数式用3!$AD$15:$BA$23,MATCH(N699,【参考】数式用3!$AD$2:$BA$2,0)),"")</f>
        <v/>
      </c>
      <c r="Y699" s="991"/>
      <c r="Z699" s="123"/>
      <c r="AA699" s="114"/>
      <c r="AB699" s="485" t="str">
        <f>IFERROR(AA699*VLOOKUP(AG699,【参考】数式用3!$AD$24:$BA$27,MATCH(N699,【参考】数式用3!$AD$2:$BA$2,0)),"")</f>
        <v/>
      </c>
      <c r="AC699" s="130"/>
      <c r="AD699" s="477" t="str">
        <f t="shared" si="43"/>
        <v/>
      </c>
      <c r="AE699" s="478" t="str">
        <f t="shared" si="44"/>
        <v/>
      </c>
      <c r="AF699" s="478" t="str">
        <f t="shared" si="45"/>
        <v/>
      </c>
      <c r="AG699" s="478" t="str">
        <f t="shared" si="46"/>
        <v/>
      </c>
    </row>
    <row r="700" spans="1:33" ht="24.95" customHeight="1">
      <c r="A700" s="480">
        <v>685</v>
      </c>
      <c r="B700" s="987" t="str">
        <f>IF(基本情報入力シート!C737="","",基本情報入力シート!C737)</f>
        <v/>
      </c>
      <c r="C700" s="988"/>
      <c r="D700" s="988"/>
      <c r="E700" s="988"/>
      <c r="F700" s="988"/>
      <c r="G700" s="988"/>
      <c r="H700" s="988"/>
      <c r="I700" s="989"/>
      <c r="J700" s="481" t="str">
        <f>IF(基本情報入力シート!M737="","",基本情報入力シート!M737)</f>
        <v/>
      </c>
      <c r="K700" s="482" t="str">
        <f>IF(基本情報入力シート!R737="","",基本情報入力シート!R737)</f>
        <v/>
      </c>
      <c r="L700" s="482" t="str">
        <f>IF(基本情報入力シート!W737="","",基本情報入力シート!W737)</f>
        <v/>
      </c>
      <c r="M700" s="483" t="str">
        <f>IF(基本情報入力シート!X737="","",基本情報入力シート!X737)</f>
        <v/>
      </c>
      <c r="N700" s="484" t="str">
        <f>IF(基本情報入力シート!Y737="","",基本情報入力シート!Y737)</f>
        <v/>
      </c>
      <c r="O700" s="118"/>
      <c r="P700" s="119"/>
      <c r="Q700" s="120"/>
      <c r="R700" s="121"/>
      <c r="S700" s="112"/>
      <c r="T700" s="476" t="str">
        <f>IFERROR(S700*VLOOKUP(AE700,【参考】数式用3!$AD$3:$BA$14,MATCH(N700,【参考】数式用3!$AD$2:$BA$2,0)),"")</f>
        <v/>
      </c>
      <c r="U700" s="122"/>
      <c r="V700" s="113"/>
      <c r="W700" s="147"/>
      <c r="X700" s="990" t="str">
        <f>IFERROR(V700*VLOOKUP(AF700,【参考】数式用3!$AD$15:$BA$23,MATCH(N700,【参考】数式用3!$AD$2:$BA$2,0)),"")</f>
        <v/>
      </c>
      <c r="Y700" s="991"/>
      <c r="Z700" s="123"/>
      <c r="AA700" s="114"/>
      <c r="AB700" s="485" t="str">
        <f>IFERROR(AA700*VLOOKUP(AG700,【参考】数式用3!$AD$24:$BA$27,MATCH(N700,【参考】数式用3!$AD$2:$BA$2,0)),"")</f>
        <v/>
      </c>
      <c r="AC700" s="130"/>
      <c r="AD700" s="477" t="str">
        <f t="shared" si="43"/>
        <v/>
      </c>
      <c r="AE700" s="478" t="str">
        <f t="shared" si="44"/>
        <v/>
      </c>
      <c r="AF700" s="478" t="str">
        <f t="shared" si="45"/>
        <v/>
      </c>
      <c r="AG700" s="478" t="str">
        <f t="shared" si="46"/>
        <v/>
      </c>
    </row>
    <row r="701" spans="1:33" ht="24.95" customHeight="1">
      <c r="A701" s="480">
        <v>686</v>
      </c>
      <c r="B701" s="987" t="str">
        <f>IF(基本情報入力シート!C738="","",基本情報入力シート!C738)</f>
        <v/>
      </c>
      <c r="C701" s="988"/>
      <c r="D701" s="988"/>
      <c r="E701" s="988"/>
      <c r="F701" s="988"/>
      <c r="G701" s="988"/>
      <c r="H701" s="988"/>
      <c r="I701" s="989"/>
      <c r="J701" s="481" t="str">
        <f>IF(基本情報入力シート!M738="","",基本情報入力シート!M738)</f>
        <v/>
      </c>
      <c r="K701" s="482" t="str">
        <f>IF(基本情報入力シート!R738="","",基本情報入力シート!R738)</f>
        <v/>
      </c>
      <c r="L701" s="482" t="str">
        <f>IF(基本情報入力シート!W738="","",基本情報入力シート!W738)</f>
        <v/>
      </c>
      <c r="M701" s="483" t="str">
        <f>IF(基本情報入力シート!X738="","",基本情報入力シート!X738)</f>
        <v/>
      </c>
      <c r="N701" s="484" t="str">
        <f>IF(基本情報入力シート!Y738="","",基本情報入力シート!Y738)</f>
        <v/>
      </c>
      <c r="O701" s="118"/>
      <c r="P701" s="119"/>
      <c r="Q701" s="120"/>
      <c r="R701" s="121"/>
      <c r="S701" s="112"/>
      <c r="T701" s="476" t="str">
        <f>IFERROR(S701*VLOOKUP(AE701,【参考】数式用3!$AD$3:$BA$14,MATCH(N701,【参考】数式用3!$AD$2:$BA$2,0)),"")</f>
        <v/>
      </c>
      <c r="U701" s="122"/>
      <c r="V701" s="113"/>
      <c r="W701" s="147"/>
      <c r="X701" s="990" t="str">
        <f>IFERROR(V701*VLOOKUP(AF701,【参考】数式用3!$AD$15:$BA$23,MATCH(N701,【参考】数式用3!$AD$2:$BA$2,0)),"")</f>
        <v/>
      </c>
      <c r="Y701" s="991"/>
      <c r="Z701" s="123"/>
      <c r="AA701" s="114"/>
      <c r="AB701" s="485" t="str">
        <f>IFERROR(AA701*VLOOKUP(AG701,【参考】数式用3!$AD$24:$BA$27,MATCH(N701,【参考】数式用3!$AD$2:$BA$2,0)),"")</f>
        <v/>
      </c>
      <c r="AC701" s="130"/>
      <c r="AD701" s="477" t="str">
        <f t="shared" si="43"/>
        <v/>
      </c>
      <c r="AE701" s="478" t="str">
        <f t="shared" si="44"/>
        <v/>
      </c>
      <c r="AF701" s="478" t="str">
        <f t="shared" si="45"/>
        <v/>
      </c>
      <c r="AG701" s="478" t="str">
        <f t="shared" si="46"/>
        <v/>
      </c>
    </row>
    <row r="702" spans="1:33" ht="24.95" customHeight="1">
      <c r="A702" s="480">
        <v>687</v>
      </c>
      <c r="B702" s="987" t="str">
        <f>IF(基本情報入力シート!C739="","",基本情報入力シート!C739)</f>
        <v/>
      </c>
      <c r="C702" s="988"/>
      <c r="D702" s="988"/>
      <c r="E702" s="988"/>
      <c r="F702" s="988"/>
      <c r="G702" s="988"/>
      <c r="H702" s="988"/>
      <c r="I702" s="989"/>
      <c r="J702" s="481" t="str">
        <f>IF(基本情報入力シート!M739="","",基本情報入力シート!M739)</f>
        <v/>
      </c>
      <c r="K702" s="482" t="str">
        <f>IF(基本情報入力シート!R739="","",基本情報入力シート!R739)</f>
        <v/>
      </c>
      <c r="L702" s="482" t="str">
        <f>IF(基本情報入力シート!W739="","",基本情報入力シート!W739)</f>
        <v/>
      </c>
      <c r="M702" s="483" t="str">
        <f>IF(基本情報入力シート!X739="","",基本情報入力シート!X739)</f>
        <v/>
      </c>
      <c r="N702" s="484" t="str">
        <f>IF(基本情報入力シート!Y739="","",基本情報入力シート!Y739)</f>
        <v/>
      </c>
      <c r="O702" s="118"/>
      <c r="P702" s="119"/>
      <c r="Q702" s="120"/>
      <c r="R702" s="121"/>
      <c r="S702" s="112"/>
      <c r="T702" s="476" t="str">
        <f>IFERROR(S702*VLOOKUP(AE702,【参考】数式用3!$AD$3:$BA$14,MATCH(N702,【参考】数式用3!$AD$2:$BA$2,0)),"")</f>
        <v/>
      </c>
      <c r="U702" s="122"/>
      <c r="V702" s="113"/>
      <c r="W702" s="147"/>
      <c r="X702" s="990" t="str">
        <f>IFERROR(V702*VLOOKUP(AF702,【参考】数式用3!$AD$15:$BA$23,MATCH(N702,【参考】数式用3!$AD$2:$BA$2,0)),"")</f>
        <v/>
      </c>
      <c r="Y702" s="991"/>
      <c r="Z702" s="123"/>
      <c r="AA702" s="114"/>
      <c r="AB702" s="485" t="str">
        <f>IFERROR(AA702*VLOOKUP(AG702,【参考】数式用3!$AD$24:$BA$27,MATCH(N702,【参考】数式用3!$AD$2:$BA$2,0)),"")</f>
        <v/>
      </c>
      <c r="AC702" s="130"/>
      <c r="AD702" s="477" t="str">
        <f t="shared" si="43"/>
        <v/>
      </c>
      <c r="AE702" s="478" t="str">
        <f t="shared" si="44"/>
        <v/>
      </c>
      <c r="AF702" s="478" t="str">
        <f t="shared" si="45"/>
        <v/>
      </c>
      <c r="AG702" s="478" t="str">
        <f t="shared" si="46"/>
        <v/>
      </c>
    </row>
    <row r="703" spans="1:33" ht="24.95" customHeight="1">
      <c r="A703" s="480">
        <v>688</v>
      </c>
      <c r="B703" s="987" t="str">
        <f>IF(基本情報入力シート!C740="","",基本情報入力シート!C740)</f>
        <v/>
      </c>
      <c r="C703" s="988"/>
      <c r="D703" s="988"/>
      <c r="E703" s="988"/>
      <c r="F703" s="988"/>
      <c r="G703" s="988"/>
      <c r="H703" s="988"/>
      <c r="I703" s="989"/>
      <c r="J703" s="481" t="str">
        <f>IF(基本情報入力シート!M740="","",基本情報入力シート!M740)</f>
        <v/>
      </c>
      <c r="K703" s="482" t="str">
        <f>IF(基本情報入力シート!R740="","",基本情報入力シート!R740)</f>
        <v/>
      </c>
      <c r="L703" s="482" t="str">
        <f>IF(基本情報入力シート!W740="","",基本情報入力シート!W740)</f>
        <v/>
      </c>
      <c r="M703" s="483" t="str">
        <f>IF(基本情報入力シート!X740="","",基本情報入力シート!X740)</f>
        <v/>
      </c>
      <c r="N703" s="484" t="str">
        <f>IF(基本情報入力シート!Y740="","",基本情報入力シート!Y740)</f>
        <v/>
      </c>
      <c r="O703" s="118"/>
      <c r="P703" s="119"/>
      <c r="Q703" s="120"/>
      <c r="R703" s="121"/>
      <c r="S703" s="112"/>
      <c r="T703" s="476" t="str">
        <f>IFERROR(S703*VLOOKUP(AE703,【参考】数式用3!$AD$3:$BA$14,MATCH(N703,【参考】数式用3!$AD$2:$BA$2,0)),"")</f>
        <v/>
      </c>
      <c r="U703" s="122"/>
      <c r="V703" s="113"/>
      <c r="W703" s="147"/>
      <c r="X703" s="990" t="str">
        <f>IFERROR(V703*VLOOKUP(AF703,【参考】数式用3!$AD$15:$BA$23,MATCH(N703,【参考】数式用3!$AD$2:$BA$2,0)),"")</f>
        <v/>
      </c>
      <c r="Y703" s="991"/>
      <c r="Z703" s="123"/>
      <c r="AA703" s="114"/>
      <c r="AB703" s="485" t="str">
        <f>IFERROR(AA703*VLOOKUP(AG703,【参考】数式用3!$AD$24:$BA$27,MATCH(N703,【参考】数式用3!$AD$2:$BA$2,0)),"")</f>
        <v/>
      </c>
      <c r="AC703" s="130"/>
      <c r="AD703" s="477" t="str">
        <f t="shared" si="43"/>
        <v/>
      </c>
      <c r="AE703" s="478" t="str">
        <f t="shared" si="44"/>
        <v/>
      </c>
      <c r="AF703" s="478" t="str">
        <f t="shared" si="45"/>
        <v/>
      </c>
      <c r="AG703" s="478" t="str">
        <f t="shared" si="46"/>
        <v/>
      </c>
    </row>
    <row r="704" spans="1:33" ht="24.95" customHeight="1">
      <c r="A704" s="480">
        <v>689</v>
      </c>
      <c r="B704" s="987" t="str">
        <f>IF(基本情報入力シート!C741="","",基本情報入力シート!C741)</f>
        <v/>
      </c>
      <c r="C704" s="988"/>
      <c r="D704" s="988"/>
      <c r="E704" s="988"/>
      <c r="F704" s="988"/>
      <c r="G704" s="988"/>
      <c r="H704" s="988"/>
      <c r="I704" s="989"/>
      <c r="J704" s="481" t="str">
        <f>IF(基本情報入力シート!M741="","",基本情報入力シート!M741)</f>
        <v/>
      </c>
      <c r="K704" s="482" t="str">
        <f>IF(基本情報入力シート!R741="","",基本情報入力シート!R741)</f>
        <v/>
      </c>
      <c r="L704" s="482" t="str">
        <f>IF(基本情報入力シート!W741="","",基本情報入力シート!W741)</f>
        <v/>
      </c>
      <c r="M704" s="483" t="str">
        <f>IF(基本情報入力シート!X741="","",基本情報入力シート!X741)</f>
        <v/>
      </c>
      <c r="N704" s="484" t="str">
        <f>IF(基本情報入力シート!Y741="","",基本情報入力シート!Y741)</f>
        <v/>
      </c>
      <c r="O704" s="118"/>
      <c r="P704" s="119"/>
      <c r="Q704" s="120"/>
      <c r="R704" s="121"/>
      <c r="S704" s="112"/>
      <c r="T704" s="476" t="str">
        <f>IFERROR(S704*VLOOKUP(AE704,【参考】数式用3!$AD$3:$BA$14,MATCH(N704,【参考】数式用3!$AD$2:$BA$2,0)),"")</f>
        <v/>
      </c>
      <c r="U704" s="122"/>
      <c r="V704" s="113"/>
      <c r="W704" s="147"/>
      <c r="X704" s="990" t="str">
        <f>IFERROR(V704*VLOOKUP(AF704,【参考】数式用3!$AD$15:$BA$23,MATCH(N704,【参考】数式用3!$AD$2:$BA$2,0)),"")</f>
        <v/>
      </c>
      <c r="Y704" s="991"/>
      <c r="Z704" s="123"/>
      <c r="AA704" s="114"/>
      <c r="AB704" s="485" t="str">
        <f>IFERROR(AA704*VLOOKUP(AG704,【参考】数式用3!$AD$24:$BA$27,MATCH(N704,【参考】数式用3!$AD$2:$BA$2,0)),"")</f>
        <v/>
      </c>
      <c r="AC704" s="130"/>
      <c r="AD704" s="477" t="str">
        <f t="shared" si="43"/>
        <v/>
      </c>
      <c r="AE704" s="478" t="str">
        <f t="shared" si="44"/>
        <v/>
      </c>
      <c r="AF704" s="478" t="str">
        <f t="shared" si="45"/>
        <v/>
      </c>
      <c r="AG704" s="478" t="str">
        <f t="shared" si="46"/>
        <v/>
      </c>
    </row>
    <row r="705" spans="1:33" ht="24.95" customHeight="1">
      <c r="A705" s="480">
        <v>690</v>
      </c>
      <c r="B705" s="987" t="str">
        <f>IF(基本情報入力シート!C742="","",基本情報入力シート!C742)</f>
        <v/>
      </c>
      <c r="C705" s="988"/>
      <c r="D705" s="988"/>
      <c r="E705" s="988"/>
      <c r="F705" s="988"/>
      <c r="G705" s="988"/>
      <c r="H705" s="988"/>
      <c r="I705" s="989"/>
      <c r="J705" s="481" t="str">
        <f>IF(基本情報入力シート!M742="","",基本情報入力シート!M742)</f>
        <v/>
      </c>
      <c r="K705" s="482" t="str">
        <f>IF(基本情報入力シート!R742="","",基本情報入力シート!R742)</f>
        <v/>
      </c>
      <c r="L705" s="482" t="str">
        <f>IF(基本情報入力シート!W742="","",基本情報入力シート!W742)</f>
        <v/>
      </c>
      <c r="M705" s="483" t="str">
        <f>IF(基本情報入力シート!X742="","",基本情報入力シート!X742)</f>
        <v/>
      </c>
      <c r="N705" s="484" t="str">
        <f>IF(基本情報入力シート!Y742="","",基本情報入力シート!Y742)</f>
        <v/>
      </c>
      <c r="O705" s="118"/>
      <c r="P705" s="119"/>
      <c r="Q705" s="120"/>
      <c r="R705" s="121"/>
      <c r="S705" s="112"/>
      <c r="T705" s="476" t="str">
        <f>IFERROR(S705*VLOOKUP(AE705,【参考】数式用3!$AD$3:$BA$14,MATCH(N705,【参考】数式用3!$AD$2:$BA$2,0)),"")</f>
        <v/>
      </c>
      <c r="U705" s="122"/>
      <c r="V705" s="113"/>
      <c r="W705" s="147"/>
      <c r="X705" s="990" t="str">
        <f>IFERROR(V705*VLOOKUP(AF705,【参考】数式用3!$AD$15:$BA$23,MATCH(N705,【参考】数式用3!$AD$2:$BA$2,0)),"")</f>
        <v/>
      </c>
      <c r="Y705" s="991"/>
      <c r="Z705" s="123"/>
      <c r="AA705" s="114"/>
      <c r="AB705" s="485" t="str">
        <f>IFERROR(AA705*VLOOKUP(AG705,【参考】数式用3!$AD$24:$BA$27,MATCH(N705,【参考】数式用3!$AD$2:$BA$2,0)),"")</f>
        <v/>
      </c>
      <c r="AC705" s="130"/>
      <c r="AD705" s="477" t="str">
        <f t="shared" si="43"/>
        <v/>
      </c>
      <c r="AE705" s="478" t="str">
        <f t="shared" si="44"/>
        <v/>
      </c>
      <c r="AF705" s="478" t="str">
        <f t="shared" si="45"/>
        <v/>
      </c>
      <c r="AG705" s="478" t="str">
        <f t="shared" si="46"/>
        <v/>
      </c>
    </row>
    <row r="706" spans="1:33" ht="24.95" customHeight="1">
      <c r="A706" s="480">
        <v>691</v>
      </c>
      <c r="B706" s="987" t="str">
        <f>IF(基本情報入力シート!C743="","",基本情報入力シート!C743)</f>
        <v/>
      </c>
      <c r="C706" s="988"/>
      <c r="D706" s="988"/>
      <c r="E706" s="988"/>
      <c r="F706" s="988"/>
      <c r="G706" s="988"/>
      <c r="H706" s="988"/>
      <c r="I706" s="989"/>
      <c r="J706" s="481" t="str">
        <f>IF(基本情報入力シート!M743="","",基本情報入力シート!M743)</f>
        <v/>
      </c>
      <c r="K706" s="482" t="str">
        <f>IF(基本情報入力シート!R743="","",基本情報入力シート!R743)</f>
        <v/>
      </c>
      <c r="L706" s="482" t="str">
        <f>IF(基本情報入力シート!W743="","",基本情報入力シート!W743)</f>
        <v/>
      </c>
      <c r="M706" s="483" t="str">
        <f>IF(基本情報入力シート!X743="","",基本情報入力シート!X743)</f>
        <v/>
      </c>
      <c r="N706" s="484" t="str">
        <f>IF(基本情報入力シート!Y743="","",基本情報入力シート!Y743)</f>
        <v/>
      </c>
      <c r="O706" s="118"/>
      <c r="P706" s="119"/>
      <c r="Q706" s="120"/>
      <c r="R706" s="121"/>
      <c r="S706" s="112"/>
      <c r="T706" s="476" t="str">
        <f>IFERROR(S706*VLOOKUP(AE706,【参考】数式用3!$AD$3:$BA$14,MATCH(N706,【参考】数式用3!$AD$2:$BA$2,0)),"")</f>
        <v/>
      </c>
      <c r="U706" s="122"/>
      <c r="V706" s="113"/>
      <c r="W706" s="147"/>
      <c r="X706" s="990" t="str">
        <f>IFERROR(V706*VLOOKUP(AF706,【参考】数式用3!$AD$15:$BA$23,MATCH(N706,【参考】数式用3!$AD$2:$BA$2,0)),"")</f>
        <v/>
      </c>
      <c r="Y706" s="991"/>
      <c r="Z706" s="123"/>
      <c r="AA706" s="114"/>
      <c r="AB706" s="485" t="str">
        <f>IFERROR(AA706*VLOOKUP(AG706,【参考】数式用3!$AD$24:$BA$27,MATCH(N706,【参考】数式用3!$AD$2:$BA$2,0)),"")</f>
        <v/>
      </c>
      <c r="AC706" s="130"/>
      <c r="AD706" s="477" t="str">
        <f t="shared" si="43"/>
        <v/>
      </c>
      <c r="AE706" s="478" t="str">
        <f t="shared" si="44"/>
        <v/>
      </c>
      <c r="AF706" s="478" t="str">
        <f t="shared" si="45"/>
        <v/>
      </c>
      <c r="AG706" s="478" t="str">
        <f t="shared" si="46"/>
        <v/>
      </c>
    </row>
    <row r="707" spans="1:33" ht="24.95" customHeight="1">
      <c r="A707" s="480">
        <v>692</v>
      </c>
      <c r="B707" s="987" t="str">
        <f>IF(基本情報入力シート!C744="","",基本情報入力シート!C744)</f>
        <v/>
      </c>
      <c r="C707" s="988"/>
      <c r="D707" s="988"/>
      <c r="E707" s="988"/>
      <c r="F707" s="988"/>
      <c r="G707" s="988"/>
      <c r="H707" s="988"/>
      <c r="I707" s="989"/>
      <c r="J707" s="481" t="str">
        <f>IF(基本情報入力シート!M744="","",基本情報入力シート!M744)</f>
        <v/>
      </c>
      <c r="K707" s="482" t="str">
        <f>IF(基本情報入力シート!R744="","",基本情報入力シート!R744)</f>
        <v/>
      </c>
      <c r="L707" s="482" t="str">
        <f>IF(基本情報入力シート!W744="","",基本情報入力シート!W744)</f>
        <v/>
      </c>
      <c r="M707" s="483" t="str">
        <f>IF(基本情報入力シート!X744="","",基本情報入力シート!X744)</f>
        <v/>
      </c>
      <c r="N707" s="484" t="str">
        <f>IF(基本情報入力シート!Y744="","",基本情報入力シート!Y744)</f>
        <v/>
      </c>
      <c r="O707" s="118"/>
      <c r="P707" s="119"/>
      <c r="Q707" s="120"/>
      <c r="R707" s="121"/>
      <c r="S707" s="112"/>
      <c r="T707" s="476" t="str">
        <f>IFERROR(S707*VLOOKUP(AE707,【参考】数式用3!$AD$3:$BA$14,MATCH(N707,【参考】数式用3!$AD$2:$BA$2,0)),"")</f>
        <v/>
      </c>
      <c r="U707" s="122"/>
      <c r="V707" s="113"/>
      <c r="W707" s="147"/>
      <c r="X707" s="990" t="str">
        <f>IFERROR(V707*VLOOKUP(AF707,【参考】数式用3!$AD$15:$BA$23,MATCH(N707,【参考】数式用3!$AD$2:$BA$2,0)),"")</f>
        <v/>
      </c>
      <c r="Y707" s="991"/>
      <c r="Z707" s="123"/>
      <c r="AA707" s="114"/>
      <c r="AB707" s="485" t="str">
        <f>IFERROR(AA707*VLOOKUP(AG707,【参考】数式用3!$AD$24:$BA$27,MATCH(N707,【参考】数式用3!$AD$2:$BA$2,0)),"")</f>
        <v/>
      </c>
      <c r="AC707" s="130"/>
      <c r="AD707" s="477" t="str">
        <f t="shared" si="43"/>
        <v/>
      </c>
      <c r="AE707" s="478" t="str">
        <f t="shared" si="44"/>
        <v/>
      </c>
      <c r="AF707" s="478" t="str">
        <f t="shared" si="45"/>
        <v/>
      </c>
      <c r="AG707" s="478" t="str">
        <f t="shared" si="46"/>
        <v/>
      </c>
    </row>
    <row r="708" spans="1:33" ht="24.95" customHeight="1">
      <c r="A708" s="480">
        <v>693</v>
      </c>
      <c r="B708" s="987" t="str">
        <f>IF(基本情報入力シート!C745="","",基本情報入力シート!C745)</f>
        <v/>
      </c>
      <c r="C708" s="988"/>
      <c r="D708" s="988"/>
      <c r="E708" s="988"/>
      <c r="F708" s="988"/>
      <c r="G708" s="988"/>
      <c r="H708" s="988"/>
      <c r="I708" s="989"/>
      <c r="J708" s="481" t="str">
        <f>IF(基本情報入力シート!M745="","",基本情報入力シート!M745)</f>
        <v/>
      </c>
      <c r="K708" s="482" t="str">
        <f>IF(基本情報入力シート!R745="","",基本情報入力シート!R745)</f>
        <v/>
      </c>
      <c r="L708" s="482" t="str">
        <f>IF(基本情報入力シート!W745="","",基本情報入力シート!W745)</f>
        <v/>
      </c>
      <c r="M708" s="483" t="str">
        <f>IF(基本情報入力シート!X745="","",基本情報入力シート!X745)</f>
        <v/>
      </c>
      <c r="N708" s="484" t="str">
        <f>IF(基本情報入力シート!Y745="","",基本情報入力シート!Y745)</f>
        <v/>
      </c>
      <c r="O708" s="118"/>
      <c r="P708" s="119"/>
      <c r="Q708" s="120"/>
      <c r="R708" s="121"/>
      <c r="S708" s="112"/>
      <c r="T708" s="476" t="str">
        <f>IFERROR(S708*VLOOKUP(AE708,【参考】数式用3!$AD$3:$BA$14,MATCH(N708,【参考】数式用3!$AD$2:$BA$2,0)),"")</f>
        <v/>
      </c>
      <c r="U708" s="122"/>
      <c r="V708" s="113"/>
      <c r="W708" s="147"/>
      <c r="X708" s="990" t="str">
        <f>IFERROR(V708*VLOOKUP(AF708,【参考】数式用3!$AD$15:$BA$23,MATCH(N708,【参考】数式用3!$AD$2:$BA$2,0)),"")</f>
        <v/>
      </c>
      <c r="Y708" s="991"/>
      <c r="Z708" s="123"/>
      <c r="AA708" s="114"/>
      <c r="AB708" s="485" t="str">
        <f>IFERROR(AA708*VLOOKUP(AG708,【参考】数式用3!$AD$24:$BA$27,MATCH(N708,【参考】数式用3!$AD$2:$BA$2,0)),"")</f>
        <v/>
      </c>
      <c r="AC708" s="130"/>
      <c r="AD708" s="477" t="str">
        <f t="shared" si="43"/>
        <v/>
      </c>
      <c r="AE708" s="478" t="str">
        <f t="shared" si="44"/>
        <v/>
      </c>
      <c r="AF708" s="478" t="str">
        <f t="shared" si="45"/>
        <v/>
      </c>
      <c r="AG708" s="478" t="str">
        <f t="shared" si="46"/>
        <v/>
      </c>
    </row>
    <row r="709" spans="1:33" ht="24.95" customHeight="1">
      <c r="A709" s="480">
        <v>694</v>
      </c>
      <c r="B709" s="987" t="str">
        <f>IF(基本情報入力シート!C746="","",基本情報入力シート!C746)</f>
        <v/>
      </c>
      <c r="C709" s="988"/>
      <c r="D709" s="988"/>
      <c r="E709" s="988"/>
      <c r="F709" s="988"/>
      <c r="G709" s="988"/>
      <c r="H709" s="988"/>
      <c r="I709" s="989"/>
      <c r="J709" s="481" t="str">
        <f>IF(基本情報入力シート!M746="","",基本情報入力シート!M746)</f>
        <v/>
      </c>
      <c r="K709" s="482" t="str">
        <f>IF(基本情報入力シート!R746="","",基本情報入力シート!R746)</f>
        <v/>
      </c>
      <c r="L709" s="482" t="str">
        <f>IF(基本情報入力シート!W746="","",基本情報入力シート!W746)</f>
        <v/>
      </c>
      <c r="M709" s="483" t="str">
        <f>IF(基本情報入力シート!X746="","",基本情報入力シート!X746)</f>
        <v/>
      </c>
      <c r="N709" s="484" t="str">
        <f>IF(基本情報入力シート!Y746="","",基本情報入力シート!Y746)</f>
        <v/>
      </c>
      <c r="O709" s="118"/>
      <c r="P709" s="119"/>
      <c r="Q709" s="120"/>
      <c r="R709" s="121"/>
      <c r="S709" s="112"/>
      <c r="T709" s="476" t="str">
        <f>IFERROR(S709*VLOOKUP(AE709,【参考】数式用3!$AD$3:$BA$14,MATCH(N709,【参考】数式用3!$AD$2:$BA$2,0)),"")</f>
        <v/>
      </c>
      <c r="U709" s="122"/>
      <c r="V709" s="113"/>
      <c r="W709" s="147"/>
      <c r="X709" s="990" t="str">
        <f>IFERROR(V709*VLOOKUP(AF709,【参考】数式用3!$AD$15:$BA$23,MATCH(N709,【参考】数式用3!$AD$2:$BA$2,0)),"")</f>
        <v/>
      </c>
      <c r="Y709" s="991"/>
      <c r="Z709" s="123"/>
      <c r="AA709" s="114"/>
      <c r="AB709" s="485" t="str">
        <f>IFERROR(AA709*VLOOKUP(AG709,【参考】数式用3!$AD$24:$BA$27,MATCH(N709,【参考】数式用3!$AD$2:$BA$2,0)),"")</f>
        <v/>
      </c>
      <c r="AC709" s="130"/>
      <c r="AD709" s="477" t="str">
        <f t="shared" si="43"/>
        <v/>
      </c>
      <c r="AE709" s="478" t="str">
        <f t="shared" si="44"/>
        <v/>
      </c>
      <c r="AF709" s="478" t="str">
        <f t="shared" si="45"/>
        <v/>
      </c>
      <c r="AG709" s="478" t="str">
        <f t="shared" si="46"/>
        <v/>
      </c>
    </row>
    <row r="710" spans="1:33" ht="24.95" customHeight="1">
      <c r="A710" s="480">
        <v>695</v>
      </c>
      <c r="B710" s="987" t="str">
        <f>IF(基本情報入力シート!C747="","",基本情報入力シート!C747)</f>
        <v/>
      </c>
      <c r="C710" s="988"/>
      <c r="D710" s="988"/>
      <c r="E710" s="988"/>
      <c r="F710" s="988"/>
      <c r="G710" s="988"/>
      <c r="H710" s="988"/>
      <c r="I710" s="989"/>
      <c r="J710" s="481" t="str">
        <f>IF(基本情報入力シート!M747="","",基本情報入力シート!M747)</f>
        <v/>
      </c>
      <c r="K710" s="482" t="str">
        <f>IF(基本情報入力シート!R747="","",基本情報入力シート!R747)</f>
        <v/>
      </c>
      <c r="L710" s="482" t="str">
        <f>IF(基本情報入力シート!W747="","",基本情報入力シート!W747)</f>
        <v/>
      </c>
      <c r="M710" s="483" t="str">
        <f>IF(基本情報入力シート!X747="","",基本情報入力シート!X747)</f>
        <v/>
      </c>
      <c r="N710" s="484" t="str">
        <f>IF(基本情報入力シート!Y747="","",基本情報入力シート!Y747)</f>
        <v/>
      </c>
      <c r="O710" s="118"/>
      <c r="P710" s="119"/>
      <c r="Q710" s="120"/>
      <c r="R710" s="121"/>
      <c r="S710" s="112"/>
      <c r="T710" s="476" t="str">
        <f>IFERROR(S710*VLOOKUP(AE710,【参考】数式用3!$AD$3:$BA$14,MATCH(N710,【参考】数式用3!$AD$2:$BA$2,0)),"")</f>
        <v/>
      </c>
      <c r="U710" s="122"/>
      <c r="V710" s="113"/>
      <c r="W710" s="147"/>
      <c r="X710" s="990" t="str">
        <f>IFERROR(V710*VLOOKUP(AF710,【参考】数式用3!$AD$15:$BA$23,MATCH(N710,【参考】数式用3!$AD$2:$BA$2,0)),"")</f>
        <v/>
      </c>
      <c r="Y710" s="991"/>
      <c r="Z710" s="123"/>
      <c r="AA710" s="114"/>
      <c r="AB710" s="485" t="str">
        <f>IFERROR(AA710*VLOOKUP(AG710,【参考】数式用3!$AD$24:$BA$27,MATCH(N710,【参考】数式用3!$AD$2:$BA$2,0)),"")</f>
        <v/>
      </c>
      <c r="AC710" s="130"/>
      <c r="AD710" s="477" t="str">
        <f t="shared" si="43"/>
        <v/>
      </c>
      <c r="AE710" s="478" t="str">
        <f t="shared" si="44"/>
        <v/>
      </c>
      <c r="AF710" s="478" t="str">
        <f t="shared" si="45"/>
        <v/>
      </c>
      <c r="AG710" s="478" t="str">
        <f t="shared" si="46"/>
        <v/>
      </c>
    </row>
    <row r="711" spans="1:33" ht="24.95" customHeight="1">
      <c r="A711" s="480">
        <v>696</v>
      </c>
      <c r="B711" s="987" t="str">
        <f>IF(基本情報入力シート!C748="","",基本情報入力シート!C748)</f>
        <v/>
      </c>
      <c r="C711" s="988"/>
      <c r="D711" s="988"/>
      <c r="E711" s="988"/>
      <c r="F711" s="988"/>
      <c r="G711" s="988"/>
      <c r="H711" s="988"/>
      <c r="I711" s="989"/>
      <c r="J711" s="481" t="str">
        <f>IF(基本情報入力シート!M748="","",基本情報入力シート!M748)</f>
        <v/>
      </c>
      <c r="K711" s="482" t="str">
        <f>IF(基本情報入力シート!R748="","",基本情報入力シート!R748)</f>
        <v/>
      </c>
      <c r="L711" s="482" t="str">
        <f>IF(基本情報入力シート!W748="","",基本情報入力シート!W748)</f>
        <v/>
      </c>
      <c r="M711" s="483" t="str">
        <f>IF(基本情報入力シート!X748="","",基本情報入力シート!X748)</f>
        <v/>
      </c>
      <c r="N711" s="484" t="str">
        <f>IF(基本情報入力シート!Y748="","",基本情報入力シート!Y748)</f>
        <v/>
      </c>
      <c r="O711" s="118"/>
      <c r="P711" s="119"/>
      <c r="Q711" s="120"/>
      <c r="R711" s="121"/>
      <c r="S711" s="112"/>
      <c r="T711" s="476" t="str">
        <f>IFERROR(S711*VLOOKUP(AE711,【参考】数式用3!$AD$3:$BA$14,MATCH(N711,【参考】数式用3!$AD$2:$BA$2,0)),"")</f>
        <v/>
      </c>
      <c r="U711" s="122"/>
      <c r="V711" s="113"/>
      <c r="W711" s="147"/>
      <c r="X711" s="990" t="str">
        <f>IFERROR(V711*VLOOKUP(AF711,【参考】数式用3!$AD$15:$BA$23,MATCH(N711,【参考】数式用3!$AD$2:$BA$2,0)),"")</f>
        <v/>
      </c>
      <c r="Y711" s="991"/>
      <c r="Z711" s="123"/>
      <c r="AA711" s="114"/>
      <c r="AB711" s="485" t="str">
        <f>IFERROR(AA711*VLOOKUP(AG711,【参考】数式用3!$AD$24:$BA$27,MATCH(N711,【参考】数式用3!$AD$2:$BA$2,0)),"")</f>
        <v/>
      </c>
      <c r="AC711" s="130"/>
      <c r="AD711" s="477" t="str">
        <f t="shared" si="43"/>
        <v/>
      </c>
      <c r="AE711" s="478" t="str">
        <f t="shared" si="44"/>
        <v/>
      </c>
      <c r="AF711" s="478" t="str">
        <f t="shared" si="45"/>
        <v/>
      </c>
      <c r="AG711" s="478" t="str">
        <f t="shared" si="46"/>
        <v/>
      </c>
    </row>
    <row r="712" spans="1:33" ht="24.95" customHeight="1">
      <c r="A712" s="480">
        <v>697</v>
      </c>
      <c r="B712" s="987" t="str">
        <f>IF(基本情報入力シート!C749="","",基本情報入力シート!C749)</f>
        <v/>
      </c>
      <c r="C712" s="988"/>
      <c r="D712" s="988"/>
      <c r="E712" s="988"/>
      <c r="F712" s="988"/>
      <c r="G712" s="988"/>
      <c r="H712" s="988"/>
      <c r="I712" s="989"/>
      <c r="J712" s="481" t="str">
        <f>IF(基本情報入力シート!M749="","",基本情報入力シート!M749)</f>
        <v/>
      </c>
      <c r="K712" s="482" t="str">
        <f>IF(基本情報入力シート!R749="","",基本情報入力シート!R749)</f>
        <v/>
      </c>
      <c r="L712" s="482" t="str">
        <f>IF(基本情報入力シート!W749="","",基本情報入力シート!W749)</f>
        <v/>
      </c>
      <c r="M712" s="483" t="str">
        <f>IF(基本情報入力シート!X749="","",基本情報入力シート!X749)</f>
        <v/>
      </c>
      <c r="N712" s="484" t="str">
        <f>IF(基本情報入力シート!Y749="","",基本情報入力シート!Y749)</f>
        <v/>
      </c>
      <c r="O712" s="118"/>
      <c r="P712" s="119"/>
      <c r="Q712" s="120"/>
      <c r="R712" s="121"/>
      <c r="S712" s="112"/>
      <c r="T712" s="476" t="str">
        <f>IFERROR(S712*VLOOKUP(AE712,【参考】数式用3!$AD$3:$BA$14,MATCH(N712,【参考】数式用3!$AD$2:$BA$2,0)),"")</f>
        <v/>
      </c>
      <c r="U712" s="122"/>
      <c r="V712" s="113"/>
      <c r="W712" s="147"/>
      <c r="X712" s="990" t="str">
        <f>IFERROR(V712*VLOOKUP(AF712,【参考】数式用3!$AD$15:$BA$23,MATCH(N712,【参考】数式用3!$AD$2:$BA$2,0)),"")</f>
        <v/>
      </c>
      <c r="Y712" s="991"/>
      <c r="Z712" s="123"/>
      <c r="AA712" s="114"/>
      <c r="AB712" s="485" t="str">
        <f>IFERROR(AA712*VLOOKUP(AG712,【参考】数式用3!$AD$24:$BA$27,MATCH(N712,【参考】数式用3!$AD$2:$BA$2,0)),"")</f>
        <v/>
      </c>
      <c r="AC712" s="130"/>
      <c r="AD712" s="477" t="str">
        <f t="shared" si="43"/>
        <v/>
      </c>
      <c r="AE712" s="478" t="str">
        <f t="shared" si="44"/>
        <v/>
      </c>
      <c r="AF712" s="478" t="str">
        <f t="shared" si="45"/>
        <v/>
      </c>
      <c r="AG712" s="478" t="str">
        <f t="shared" si="46"/>
        <v/>
      </c>
    </row>
    <row r="713" spans="1:33" ht="24.95" customHeight="1">
      <c r="A713" s="480">
        <v>698</v>
      </c>
      <c r="B713" s="987" t="str">
        <f>IF(基本情報入力シート!C750="","",基本情報入力シート!C750)</f>
        <v/>
      </c>
      <c r="C713" s="988"/>
      <c r="D713" s="988"/>
      <c r="E713" s="988"/>
      <c r="F713" s="988"/>
      <c r="G713" s="988"/>
      <c r="H713" s="988"/>
      <c r="I713" s="989"/>
      <c r="J713" s="481" t="str">
        <f>IF(基本情報入力シート!M750="","",基本情報入力シート!M750)</f>
        <v/>
      </c>
      <c r="K713" s="482" t="str">
        <f>IF(基本情報入力シート!R750="","",基本情報入力シート!R750)</f>
        <v/>
      </c>
      <c r="L713" s="482" t="str">
        <f>IF(基本情報入力シート!W750="","",基本情報入力シート!W750)</f>
        <v/>
      </c>
      <c r="M713" s="483" t="str">
        <f>IF(基本情報入力シート!X750="","",基本情報入力シート!X750)</f>
        <v/>
      </c>
      <c r="N713" s="484" t="str">
        <f>IF(基本情報入力シート!Y750="","",基本情報入力シート!Y750)</f>
        <v/>
      </c>
      <c r="O713" s="118"/>
      <c r="P713" s="119"/>
      <c r="Q713" s="120"/>
      <c r="R713" s="121"/>
      <c r="S713" s="112"/>
      <c r="T713" s="476" t="str">
        <f>IFERROR(S713*VLOOKUP(AE713,【参考】数式用3!$AD$3:$BA$14,MATCH(N713,【参考】数式用3!$AD$2:$BA$2,0)),"")</f>
        <v/>
      </c>
      <c r="U713" s="122"/>
      <c r="V713" s="113"/>
      <c r="W713" s="147"/>
      <c r="X713" s="990" t="str">
        <f>IFERROR(V713*VLOOKUP(AF713,【参考】数式用3!$AD$15:$BA$23,MATCH(N713,【参考】数式用3!$AD$2:$BA$2,0)),"")</f>
        <v/>
      </c>
      <c r="Y713" s="991"/>
      <c r="Z713" s="123"/>
      <c r="AA713" s="114"/>
      <c r="AB713" s="485" t="str">
        <f>IFERROR(AA713*VLOOKUP(AG713,【参考】数式用3!$AD$24:$BA$27,MATCH(N713,【参考】数式用3!$AD$2:$BA$2,0)),"")</f>
        <v/>
      </c>
      <c r="AC713" s="130"/>
      <c r="AD713" s="477" t="str">
        <f t="shared" si="43"/>
        <v/>
      </c>
      <c r="AE713" s="478" t="str">
        <f t="shared" si="44"/>
        <v/>
      </c>
      <c r="AF713" s="478" t="str">
        <f t="shared" si="45"/>
        <v/>
      </c>
      <c r="AG713" s="478" t="str">
        <f t="shared" si="46"/>
        <v/>
      </c>
    </row>
    <row r="714" spans="1:33" ht="24.95" customHeight="1">
      <c r="A714" s="480">
        <v>699</v>
      </c>
      <c r="B714" s="987" t="str">
        <f>IF(基本情報入力シート!C751="","",基本情報入力シート!C751)</f>
        <v/>
      </c>
      <c r="C714" s="988"/>
      <c r="D714" s="988"/>
      <c r="E714" s="988"/>
      <c r="F714" s="988"/>
      <c r="G714" s="988"/>
      <c r="H714" s="988"/>
      <c r="I714" s="989"/>
      <c r="J714" s="481" t="str">
        <f>IF(基本情報入力シート!M751="","",基本情報入力シート!M751)</f>
        <v/>
      </c>
      <c r="K714" s="482" t="str">
        <f>IF(基本情報入力シート!R751="","",基本情報入力シート!R751)</f>
        <v/>
      </c>
      <c r="L714" s="482" t="str">
        <f>IF(基本情報入力シート!W751="","",基本情報入力シート!W751)</f>
        <v/>
      </c>
      <c r="M714" s="483" t="str">
        <f>IF(基本情報入力シート!X751="","",基本情報入力シート!X751)</f>
        <v/>
      </c>
      <c r="N714" s="484" t="str">
        <f>IF(基本情報入力シート!Y751="","",基本情報入力シート!Y751)</f>
        <v/>
      </c>
      <c r="O714" s="118"/>
      <c r="P714" s="119"/>
      <c r="Q714" s="120"/>
      <c r="R714" s="121"/>
      <c r="S714" s="112"/>
      <c r="T714" s="476" t="str">
        <f>IFERROR(S714*VLOOKUP(AE714,【参考】数式用3!$AD$3:$BA$14,MATCH(N714,【参考】数式用3!$AD$2:$BA$2,0)),"")</f>
        <v/>
      </c>
      <c r="U714" s="122"/>
      <c r="V714" s="113"/>
      <c r="W714" s="147"/>
      <c r="X714" s="990" t="str">
        <f>IFERROR(V714*VLOOKUP(AF714,【参考】数式用3!$AD$15:$BA$23,MATCH(N714,【参考】数式用3!$AD$2:$BA$2,0)),"")</f>
        <v/>
      </c>
      <c r="Y714" s="991"/>
      <c r="Z714" s="123"/>
      <c r="AA714" s="114"/>
      <c r="AB714" s="485" t="str">
        <f>IFERROR(AA714*VLOOKUP(AG714,【参考】数式用3!$AD$24:$BA$27,MATCH(N714,【参考】数式用3!$AD$2:$BA$2,0)),"")</f>
        <v/>
      </c>
      <c r="AC714" s="130"/>
      <c r="AD714" s="477" t="str">
        <f t="shared" si="43"/>
        <v/>
      </c>
      <c r="AE714" s="478" t="str">
        <f t="shared" si="44"/>
        <v/>
      </c>
      <c r="AF714" s="478" t="str">
        <f t="shared" si="45"/>
        <v/>
      </c>
      <c r="AG714" s="478" t="str">
        <f t="shared" si="46"/>
        <v/>
      </c>
    </row>
    <row r="715" spans="1:33" ht="24.95" customHeight="1">
      <c r="A715" s="480">
        <v>700</v>
      </c>
      <c r="B715" s="987" t="str">
        <f>IF(基本情報入力シート!C752="","",基本情報入力シート!C752)</f>
        <v/>
      </c>
      <c r="C715" s="988"/>
      <c r="D715" s="988"/>
      <c r="E715" s="988"/>
      <c r="F715" s="988"/>
      <c r="G715" s="988"/>
      <c r="H715" s="988"/>
      <c r="I715" s="989"/>
      <c r="J715" s="481" t="str">
        <f>IF(基本情報入力シート!M752="","",基本情報入力シート!M752)</f>
        <v/>
      </c>
      <c r="K715" s="482" t="str">
        <f>IF(基本情報入力シート!R752="","",基本情報入力シート!R752)</f>
        <v/>
      </c>
      <c r="L715" s="482" t="str">
        <f>IF(基本情報入力シート!W752="","",基本情報入力シート!W752)</f>
        <v/>
      </c>
      <c r="M715" s="483" t="str">
        <f>IF(基本情報入力シート!X752="","",基本情報入力シート!X752)</f>
        <v/>
      </c>
      <c r="N715" s="484" t="str">
        <f>IF(基本情報入力シート!Y752="","",基本情報入力シート!Y752)</f>
        <v/>
      </c>
      <c r="O715" s="118"/>
      <c r="P715" s="119"/>
      <c r="Q715" s="120"/>
      <c r="R715" s="121"/>
      <c r="S715" s="112"/>
      <c r="T715" s="476" t="str">
        <f>IFERROR(S715*VLOOKUP(AE715,【参考】数式用3!$AD$3:$BA$14,MATCH(N715,【参考】数式用3!$AD$2:$BA$2,0)),"")</f>
        <v/>
      </c>
      <c r="U715" s="122"/>
      <c r="V715" s="113"/>
      <c r="W715" s="147"/>
      <c r="X715" s="990" t="str">
        <f>IFERROR(V715*VLOOKUP(AF715,【参考】数式用3!$AD$15:$BA$23,MATCH(N715,【参考】数式用3!$AD$2:$BA$2,0)),"")</f>
        <v/>
      </c>
      <c r="Y715" s="991"/>
      <c r="Z715" s="123"/>
      <c r="AA715" s="114"/>
      <c r="AB715" s="485" t="str">
        <f>IFERROR(AA715*VLOOKUP(AG715,【参考】数式用3!$AD$24:$BA$27,MATCH(N715,【参考】数式用3!$AD$2:$BA$2,0)),"")</f>
        <v/>
      </c>
      <c r="AC715" s="130"/>
      <c r="AD715" s="477" t="str">
        <f t="shared" si="43"/>
        <v/>
      </c>
      <c r="AE715" s="478" t="str">
        <f t="shared" si="44"/>
        <v/>
      </c>
      <c r="AF715" s="478" t="str">
        <f t="shared" si="45"/>
        <v/>
      </c>
      <c r="AG715" s="478" t="str">
        <f t="shared" si="46"/>
        <v/>
      </c>
    </row>
    <row r="716" spans="1:33" ht="24.95" customHeight="1">
      <c r="A716" s="480">
        <v>701</v>
      </c>
      <c r="B716" s="987" t="str">
        <f>IF(基本情報入力シート!C753="","",基本情報入力シート!C753)</f>
        <v/>
      </c>
      <c r="C716" s="988"/>
      <c r="D716" s="988"/>
      <c r="E716" s="988"/>
      <c r="F716" s="988"/>
      <c r="G716" s="988"/>
      <c r="H716" s="988"/>
      <c r="I716" s="989"/>
      <c r="J716" s="481" t="str">
        <f>IF(基本情報入力シート!M753="","",基本情報入力シート!M753)</f>
        <v/>
      </c>
      <c r="K716" s="482" t="str">
        <f>IF(基本情報入力シート!R753="","",基本情報入力シート!R753)</f>
        <v/>
      </c>
      <c r="L716" s="482" t="str">
        <f>IF(基本情報入力シート!W753="","",基本情報入力シート!W753)</f>
        <v/>
      </c>
      <c r="M716" s="483" t="str">
        <f>IF(基本情報入力シート!X753="","",基本情報入力シート!X753)</f>
        <v/>
      </c>
      <c r="N716" s="484" t="str">
        <f>IF(基本情報入力シート!Y753="","",基本情報入力シート!Y753)</f>
        <v/>
      </c>
      <c r="O716" s="118"/>
      <c r="P716" s="119"/>
      <c r="Q716" s="120"/>
      <c r="R716" s="121"/>
      <c r="S716" s="112"/>
      <c r="T716" s="476" t="str">
        <f>IFERROR(S716*VLOOKUP(AE716,【参考】数式用3!$AD$3:$BA$14,MATCH(N716,【参考】数式用3!$AD$2:$BA$2,0)),"")</f>
        <v/>
      </c>
      <c r="U716" s="122"/>
      <c r="V716" s="113"/>
      <c r="W716" s="147"/>
      <c r="X716" s="990" t="str">
        <f>IFERROR(V716*VLOOKUP(AF716,【参考】数式用3!$AD$15:$BA$23,MATCH(N716,【参考】数式用3!$AD$2:$BA$2,0)),"")</f>
        <v/>
      </c>
      <c r="Y716" s="991"/>
      <c r="Z716" s="123"/>
      <c r="AA716" s="114"/>
      <c r="AB716" s="485" t="str">
        <f>IFERROR(AA716*VLOOKUP(AG716,【参考】数式用3!$AD$24:$BA$27,MATCH(N716,【参考】数式用3!$AD$2:$BA$2,0)),"")</f>
        <v/>
      </c>
      <c r="AC716" s="130"/>
      <c r="AD716" s="477" t="str">
        <f t="shared" si="43"/>
        <v/>
      </c>
      <c r="AE716" s="478" t="str">
        <f t="shared" si="44"/>
        <v/>
      </c>
      <c r="AF716" s="478" t="str">
        <f t="shared" si="45"/>
        <v/>
      </c>
      <c r="AG716" s="478" t="str">
        <f t="shared" si="46"/>
        <v/>
      </c>
    </row>
    <row r="717" spans="1:33" ht="24.95" customHeight="1">
      <c r="A717" s="480">
        <v>702</v>
      </c>
      <c r="B717" s="987" t="str">
        <f>IF(基本情報入力シート!C754="","",基本情報入力シート!C754)</f>
        <v/>
      </c>
      <c r="C717" s="988"/>
      <c r="D717" s="988"/>
      <c r="E717" s="988"/>
      <c r="F717" s="988"/>
      <c r="G717" s="988"/>
      <c r="H717" s="988"/>
      <c r="I717" s="989"/>
      <c r="J717" s="481" t="str">
        <f>IF(基本情報入力シート!M754="","",基本情報入力シート!M754)</f>
        <v/>
      </c>
      <c r="K717" s="482" t="str">
        <f>IF(基本情報入力シート!R754="","",基本情報入力シート!R754)</f>
        <v/>
      </c>
      <c r="L717" s="482" t="str">
        <f>IF(基本情報入力シート!W754="","",基本情報入力シート!W754)</f>
        <v/>
      </c>
      <c r="M717" s="483" t="str">
        <f>IF(基本情報入力シート!X754="","",基本情報入力シート!X754)</f>
        <v/>
      </c>
      <c r="N717" s="484" t="str">
        <f>IF(基本情報入力シート!Y754="","",基本情報入力シート!Y754)</f>
        <v/>
      </c>
      <c r="O717" s="118"/>
      <c r="P717" s="119"/>
      <c r="Q717" s="120"/>
      <c r="R717" s="121"/>
      <c r="S717" s="112"/>
      <c r="T717" s="476" t="str">
        <f>IFERROR(S717*VLOOKUP(AE717,【参考】数式用3!$AD$3:$BA$14,MATCH(N717,【参考】数式用3!$AD$2:$BA$2,0)),"")</f>
        <v/>
      </c>
      <c r="U717" s="122"/>
      <c r="V717" s="113"/>
      <c r="W717" s="147"/>
      <c r="X717" s="990" t="str">
        <f>IFERROR(V717*VLOOKUP(AF717,【参考】数式用3!$AD$15:$BA$23,MATCH(N717,【参考】数式用3!$AD$2:$BA$2,0)),"")</f>
        <v/>
      </c>
      <c r="Y717" s="991"/>
      <c r="Z717" s="123"/>
      <c r="AA717" s="114"/>
      <c r="AB717" s="485" t="str">
        <f>IFERROR(AA717*VLOOKUP(AG717,【参考】数式用3!$AD$24:$BA$27,MATCH(N717,【参考】数式用3!$AD$2:$BA$2,0)),"")</f>
        <v/>
      </c>
      <c r="AC717" s="130"/>
      <c r="AD717" s="477" t="str">
        <f t="shared" si="43"/>
        <v/>
      </c>
      <c r="AE717" s="478" t="str">
        <f t="shared" si="44"/>
        <v/>
      </c>
      <c r="AF717" s="478" t="str">
        <f t="shared" si="45"/>
        <v/>
      </c>
      <c r="AG717" s="478" t="str">
        <f t="shared" si="46"/>
        <v/>
      </c>
    </row>
    <row r="718" spans="1:33" ht="24.95" customHeight="1">
      <c r="A718" s="480">
        <v>703</v>
      </c>
      <c r="B718" s="987" t="str">
        <f>IF(基本情報入力シート!C755="","",基本情報入力シート!C755)</f>
        <v/>
      </c>
      <c r="C718" s="988"/>
      <c r="D718" s="988"/>
      <c r="E718" s="988"/>
      <c r="F718" s="988"/>
      <c r="G718" s="988"/>
      <c r="H718" s="988"/>
      <c r="I718" s="989"/>
      <c r="J718" s="481" t="str">
        <f>IF(基本情報入力シート!M755="","",基本情報入力シート!M755)</f>
        <v/>
      </c>
      <c r="K718" s="482" t="str">
        <f>IF(基本情報入力シート!R755="","",基本情報入力シート!R755)</f>
        <v/>
      </c>
      <c r="L718" s="482" t="str">
        <f>IF(基本情報入力シート!W755="","",基本情報入力シート!W755)</f>
        <v/>
      </c>
      <c r="M718" s="483" t="str">
        <f>IF(基本情報入力シート!X755="","",基本情報入力シート!X755)</f>
        <v/>
      </c>
      <c r="N718" s="484" t="str">
        <f>IF(基本情報入力シート!Y755="","",基本情報入力シート!Y755)</f>
        <v/>
      </c>
      <c r="O718" s="118"/>
      <c r="P718" s="119"/>
      <c r="Q718" s="120"/>
      <c r="R718" s="121"/>
      <c r="S718" s="112"/>
      <c r="T718" s="476" t="str">
        <f>IFERROR(S718*VLOOKUP(AE718,【参考】数式用3!$AD$3:$BA$14,MATCH(N718,【参考】数式用3!$AD$2:$BA$2,0)),"")</f>
        <v/>
      </c>
      <c r="U718" s="122"/>
      <c r="V718" s="113"/>
      <c r="W718" s="147"/>
      <c r="X718" s="990" t="str">
        <f>IFERROR(V718*VLOOKUP(AF718,【参考】数式用3!$AD$15:$BA$23,MATCH(N718,【参考】数式用3!$AD$2:$BA$2,0)),"")</f>
        <v/>
      </c>
      <c r="Y718" s="991"/>
      <c r="Z718" s="123"/>
      <c r="AA718" s="114"/>
      <c r="AB718" s="485" t="str">
        <f>IFERROR(AA718*VLOOKUP(AG718,【参考】数式用3!$AD$24:$BA$27,MATCH(N718,【参考】数式用3!$AD$2:$BA$2,0)),"")</f>
        <v/>
      </c>
      <c r="AC718" s="130"/>
      <c r="AD718" s="477" t="str">
        <f t="shared" si="43"/>
        <v/>
      </c>
      <c r="AE718" s="478" t="str">
        <f t="shared" si="44"/>
        <v/>
      </c>
      <c r="AF718" s="478" t="str">
        <f t="shared" si="45"/>
        <v/>
      </c>
      <c r="AG718" s="478" t="str">
        <f t="shared" si="46"/>
        <v/>
      </c>
    </row>
    <row r="719" spans="1:33" ht="24.95" customHeight="1">
      <c r="A719" s="480">
        <v>704</v>
      </c>
      <c r="B719" s="987" t="str">
        <f>IF(基本情報入力シート!C756="","",基本情報入力シート!C756)</f>
        <v/>
      </c>
      <c r="C719" s="988"/>
      <c r="D719" s="988"/>
      <c r="E719" s="988"/>
      <c r="F719" s="988"/>
      <c r="G719" s="988"/>
      <c r="H719" s="988"/>
      <c r="I719" s="989"/>
      <c r="J719" s="481" t="str">
        <f>IF(基本情報入力シート!M756="","",基本情報入力シート!M756)</f>
        <v/>
      </c>
      <c r="K719" s="482" t="str">
        <f>IF(基本情報入力シート!R756="","",基本情報入力シート!R756)</f>
        <v/>
      </c>
      <c r="L719" s="482" t="str">
        <f>IF(基本情報入力シート!W756="","",基本情報入力シート!W756)</f>
        <v/>
      </c>
      <c r="M719" s="483" t="str">
        <f>IF(基本情報入力シート!X756="","",基本情報入力シート!X756)</f>
        <v/>
      </c>
      <c r="N719" s="484" t="str">
        <f>IF(基本情報入力シート!Y756="","",基本情報入力シート!Y756)</f>
        <v/>
      </c>
      <c r="O719" s="118"/>
      <c r="P719" s="119"/>
      <c r="Q719" s="120"/>
      <c r="R719" s="121"/>
      <c r="S719" s="112"/>
      <c r="T719" s="476" t="str">
        <f>IFERROR(S719*VLOOKUP(AE719,【参考】数式用3!$AD$3:$BA$14,MATCH(N719,【参考】数式用3!$AD$2:$BA$2,0)),"")</f>
        <v/>
      </c>
      <c r="U719" s="122"/>
      <c r="V719" s="113"/>
      <c r="W719" s="147"/>
      <c r="X719" s="990" t="str">
        <f>IFERROR(V719*VLOOKUP(AF719,【参考】数式用3!$AD$15:$BA$23,MATCH(N719,【参考】数式用3!$AD$2:$BA$2,0)),"")</f>
        <v/>
      </c>
      <c r="Y719" s="991"/>
      <c r="Z719" s="123"/>
      <c r="AA719" s="114"/>
      <c r="AB719" s="485" t="str">
        <f>IFERROR(AA719*VLOOKUP(AG719,【参考】数式用3!$AD$24:$BA$27,MATCH(N719,【参考】数式用3!$AD$2:$BA$2,0)),"")</f>
        <v/>
      </c>
      <c r="AC719" s="130"/>
      <c r="AD719" s="477" t="str">
        <f t="shared" si="43"/>
        <v/>
      </c>
      <c r="AE719" s="478" t="str">
        <f t="shared" si="44"/>
        <v/>
      </c>
      <c r="AF719" s="478" t="str">
        <f t="shared" si="45"/>
        <v/>
      </c>
      <c r="AG719" s="478" t="str">
        <f t="shared" si="46"/>
        <v/>
      </c>
    </row>
    <row r="720" spans="1:33" ht="24.95" customHeight="1">
      <c r="A720" s="480">
        <v>705</v>
      </c>
      <c r="B720" s="987" t="str">
        <f>IF(基本情報入力シート!C757="","",基本情報入力シート!C757)</f>
        <v/>
      </c>
      <c r="C720" s="988"/>
      <c r="D720" s="988"/>
      <c r="E720" s="988"/>
      <c r="F720" s="988"/>
      <c r="G720" s="988"/>
      <c r="H720" s="988"/>
      <c r="I720" s="989"/>
      <c r="J720" s="481" t="str">
        <f>IF(基本情報入力シート!M757="","",基本情報入力シート!M757)</f>
        <v/>
      </c>
      <c r="K720" s="482" t="str">
        <f>IF(基本情報入力シート!R757="","",基本情報入力シート!R757)</f>
        <v/>
      </c>
      <c r="L720" s="482" t="str">
        <f>IF(基本情報入力シート!W757="","",基本情報入力シート!W757)</f>
        <v/>
      </c>
      <c r="M720" s="483" t="str">
        <f>IF(基本情報入力シート!X757="","",基本情報入力シート!X757)</f>
        <v/>
      </c>
      <c r="N720" s="484" t="str">
        <f>IF(基本情報入力シート!Y757="","",基本情報入力シート!Y757)</f>
        <v/>
      </c>
      <c r="O720" s="118"/>
      <c r="P720" s="119"/>
      <c r="Q720" s="120"/>
      <c r="R720" s="121"/>
      <c r="S720" s="112"/>
      <c r="T720" s="476" t="str">
        <f>IFERROR(S720*VLOOKUP(AE720,【参考】数式用3!$AD$3:$BA$14,MATCH(N720,【参考】数式用3!$AD$2:$BA$2,0)),"")</f>
        <v/>
      </c>
      <c r="U720" s="122"/>
      <c r="V720" s="113"/>
      <c r="W720" s="147"/>
      <c r="X720" s="990" t="str">
        <f>IFERROR(V720*VLOOKUP(AF720,【参考】数式用3!$AD$15:$BA$23,MATCH(N720,【参考】数式用3!$AD$2:$BA$2,0)),"")</f>
        <v/>
      </c>
      <c r="Y720" s="991"/>
      <c r="Z720" s="123"/>
      <c r="AA720" s="114"/>
      <c r="AB720" s="485" t="str">
        <f>IFERROR(AA720*VLOOKUP(AG720,【参考】数式用3!$AD$24:$BA$27,MATCH(N720,【参考】数式用3!$AD$2:$BA$2,0)),"")</f>
        <v/>
      </c>
      <c r="AC720" s="130"/>
      <c r="AD720" s="477" t="str">
        <f t="shared" si="43"/>
        <v/>
      </c>
      <c r="AE720" s="478" t="str">
        <f t="shared" si="44"/>
        <v/>
      </c>
      <c r="AF720" s="478" t="str">
        <f t="shared" si="45"/>
        <v/>
      </c>
      <c r="AG720" s="478" t="str">
        <f t="shared" si="46"/>
        <v/>
      </c>
    </row>
    <row r="721" spans="1:33" ht="24.95" customHeight="1">
      <c r="A721" s="480">
        <v>706</v>
      </c>
      <c r="B721" s="987" t="str">
        <f>IF(基本情報入力シート!C758="","",基本情報入力シート!C758)</f>
        <v/>
      </c>
      <c r="C721" s="988"/>
      <c r="D721" s="988"/>
      <c r="E721" s="988"/>
      <c r="F721" s="988"/>
      <c r="G721" s="988"/>
      <c r="H721" s="988"/>
      <c r="I721" s="989"/>
      <c r="J721" s="481" t="str">
        <f>IF(基本情報入力シート!M758="","",基本情報入力シート!M758)</f>
        <v/>
      </c>
      <c r="K721" s="482" t="str">
        <f>IF(基本情報入力シート!R758="","",基本情報入力シート!R758)</f>
        <v/>
      </c>
      <c r="L721" s="482" t="str">
        <f>IF(基本情報入力シート!W758="","",基本情報入力シート!W758)</f>
        <v/>
      </c>
      <c r="M721" s="483" t="str">
        <f>IF(基本情報入力シート!X758="","",基本情報入力シート!X758)</f>
        <v/>
      </c>
      <c r="N721" s="484" t="str">
        <f>IF(基本情報入力シート!Y758="","",基本情報入力シート!Y758)</f>
        <v/>
      </c>
      <c r="O721" s="118"/>
      <c r="P721" s="119"/>
      <c r="Q721" s="120"/>
      <c r="R721" s="121"/>
      <c r="S721" s="112"/>
      <c r="T721" s="476" t="str">
        <f>IFERROR(S721*VLOOKUP(AE721,【参考】数式用3!$AD$3:$BA$14,MATCH(N721,【参考】数式用3!$AD$2:$BA$2,0)),"")</f>
        <v/>
      </c>
      <c r="U721" s="122"/>
      <c r="V721" s="113"/>
      <c r="W721" s="147"/>
      <c r="X721" s="990" t="str">
        <f>IFERROR(V721*VLOOKUP(AF721,【参考】数式用3!$AD$15:$BA$23,MATCH(N721,【参考】数式用3!$AD$2:$BA$2,0)),"")</f>
        <v/>
      </c>
      <c r="Y721" s="991"/>
      <c r="Z721" s="123"/>
      <c r="AA721" s="114"/>
      <c r="AB721" s="485" t="str">
        <f>IFERROR(AA721*VLOOKUP(AG721,【参考】数式用3!$AD$24:$BA$27,MATCH(N721,【参考】数式用3!$AD$2:$BA$2,0)),"")</f>
        <v/>
      </c>
      <c r="AC721" s="130"/>
      <c r="AD721" s="477" t="str">
        <f t="shared" ref="AD721:AD784" si="47">IF(OR(U721="特定加算Ⅰ",U721="特定加算Ⅱ"),IF(OR(AND(N721&lt;&gt;"訪問型サービス（総合事業）",N721&lt;&gt;"通所型サービス（総合事業）",N721&lt;&gt;"（介護予防）短期入所生活介護",N721&lt;&gt;"（介護予防）短期入所療養介護（老健）",N721&lt;&gt;"（介護予防）短期入所療養介護 （病院等（老健以外）)",N721&lt;&gt;"（介護予防）短期入所療養介護（医療院）"),W721&lt;&gt;""),1,""),"")</f>
        <v/>
      </c>
      <c r="AE721" s="478" t="str">
        <f t="shared" si="44"/>
        <v/>
      </c>
      <c r="AF721" s="478" t="str">
        <f t="shared" si="45"/>
        <v/>
      </c>
      <c r="AG721" s="478" t="str">
        <f t="shared" si="46"/>
        <v/>
      </c>
    </row>
    <row r="722" spans="1:33" ht="24.95" customHeight="1">
      <c r="A722" s="480">
        <v>707</v>
      </c>
      <c r="B722" s="987" t="str">
        <f>IF(基本情報入力シート!C759="","",基本情報入力シート!C759)</f>
        <v/>
      </c>
      <c r="C722" s="988"/>
      <c r="D722" s="988"/>
      <c r="E722" s="988"/>
      <c r="F722" s="988"/>
      <c r="G722" s="988"/>
      <c r="H722" s="988"/>
      <c r="I722" s="989"/>
      <c r="J722" s="481" t="str">
        <f>IF(基本情報入力シート!M759="","",基本情報入力シート!M759)</f>
        <v/>
      </c>
      <c r="K722" s="482" t="str">
        <f>IF(基本情報入力シート!R759="","",基本情報入力シート!R759)</f>
        <v/>
      </c>
      <c r="L722" s="482" t="str">
        <f>IF(基本情報入力シート!W759="","",基本情報入力シート!W759)</f>
        <v/>
      </c>
      <c r="M722" s="483" t="str">
        <f>IF(基本情報入力シート!X759="","",基本情報入力シート!X759)</f>
        <v/>
      </c>
      <c r="N722" s="484" t="str">
        <f>IF(基本情報入力シート!Y759="","",基本情報入力シート!Y759)</f>
        <v/>
      </c>
      <c r="O722" s="118"/>
      <c r="P722" s="119"/>
      <c r="Q722" s="120"/>
      <c r="R722" s="121"/>
      <c r="S722" s="112"/>
      <c r="T722" s="476" t="str">
        <f>IFERROR(S722*VLOOKUP(AE722,【参考】数式用3!$AD$3:$BA$14,MATCH(N722,【参考】数式用3!$AD$2:$BA$2,0)),"")</f>
        <v/>
      </c>
      <c r="U722" s="122"/>
      <c r="V722" s="113"/>
      <c r="W722" s="147"/>
      <c r="X722" s="990" t="str">
        <f>IFERROR(V722*VLOOKUP(AF722,【参考】数式用3!$AD$15:$BA$23,MATCH(N722,【参考】数式用3!$AD$2:$BA$2,0)),"")</f>
        <v/>
      </c>
      <c r="Y722" s="991"/>
      <c r="Z722" s="123"/>
      <c r="AA722" s="114"/>
      <c r="AB722" s="485" t="str">
        <f>IFERROR(AA722*VLOOKUP(AG722,【参考】数式用3!$AD$24:$BA$27,MATCH(N722,【参考】数式用3!$AD$2:$BA$2,0)),"")</f>
        <v/>
      </c>
      <c r="AC722" s="130"/>
      <c r="AD722" s="477" t="str">
        <f t="shared" si="47"/>
        <v/>
      </c>
      <c r="AE722" s="478" t="str">
        <f t="shared" si="44"/>
        <v/>
      </c>
      <c r="AF722" s="478" t="str">
        <f t="shared" si="45"/>
        <v/>
      </c>
      <c r="AG722" s="478" t="str">
        <f t="shared" si="46"/>
        <v/>
      </c>
    </row>
    <row r="723" spans="1:33" ht="24.95" customHeight="1">
      <c r="A723" s="480">
        <v>708</v>
      </c>
      <c r="B723" s="987" t="str">
        <f>IF(基本情報入力シート!C760="","",基本情報入力シート!C760)</f>
        <v/>
      </c>
      <c r="C723" s="988"/>
      <c r="D723" s="988"/>
      <c r="E723" s="988"/>
      <c r="F723" s="988"/>
      <c r="G723" s="988"/>
      <c r="H723" s="988"/>
      <c r="I723" s="989"/>
      <c r="J723" s="481" t="str">
        <f>IF(基本情報入力シート!M760="","",基本情報入力シート!M760)</f>
        <v/>
      </c>
      <c r="K723" s="482" t="str">
        <f>IF(基本情報入力シート!R760="","",基本情報入力シート!R760)</f>
        <v/>
      </c>
      <c r="L723" s="482" t="str">
        <f>IF(基本情報入力シート!W760="","",基本情報入力シート!W760)</f>
        <v/>
      </c>
      <c r="M723" s="483" t="str">
        <f>IF(基本情報入力シート!X760="","",基本情報入力シート!X760)</f>
        <v/>
      </c>
      <c r="N723" s="484" t="str">
        <f>IF(基本情報入力シート!Y760="","",基本情報入力シート!Y760)</f>
        <v/>
      </c>
      <c r="O723" s="118"/>
      <c r="P723" s="119"/>
      <c r="Q723" s="120"/>
      <c r="R723" s="121"/>
      <c r="S723" s="112"/>
      <c r="T723" s="476" t="str">
        <f>IFERROR(S723*VLOOKUP(AE723,【参考】数式用3!$AD$3:$BA$14,MATCH(N723,【参考】数式用3!$AD$2:$BA$2,0)),"")</f>
        <v/>
      </c>
      <c r="U723" s="122"/>
      <c r="V723" s="113"/>
      <c r="W723" s="147"/>
      <c r="X723" s="990" t="str">
        <f>IFERROR(V723*VLOOKUP(AF723,【参考】数式用3!$AD$15:$BA$23,MATCH(N723,【参考】数式用3!$AD$2:$BA$2,0)),"")</f>
        <v/>
      </c>
      <c r="Y723" s="991"/>
      <c r="Z723" s="123"/>
      <c r="AA723" s="114"/>
      <c r="AB723" s="485" t="str">
        <f>IFERROR(AA723*VLOOKUP(AG723,【参考】数式用3!$AD$24:$BA$27,MATCH(N723,【参考】数式用3!$AD$2:$BA$2,0)),"")</f>
        <v/>
      </c>
      <c r="AC723" s="130"/>
      <c r="AD723" s="477" t="str">
        <f t="shared" si="47"/>
        <v/>
      </c>
      <c r="AE723" s="478" t="str">
        <f t="shared" si="44"/>
        <v/>
      </c>
      <c r="AF723" s="478" t="str">
        <f t="shared" si="45"/>
        <v/>
      </c>
      <c r="AG723" s="478" t="str">
        <f t="shared" si="46"/>
        <v/>
      </c>
    </row>
    <row r="724" spans="1:33" ht="24.95" customHeight="1">
      <c r="A724" s="480">
        <v>709</v>
      </c>
      <c r="B724" s="987" t="str">
        <f>IF(基本情報入力シート!C761="","",基本情報入力シート!C761)</f>
        <v/>
      </c>
      <c r="C724" s="988"/>
      <c r="D724" s="988"/>
      <c r="E724" s="988"/>
      <c r="F724" s="988"/>
      <c r="G724" s="988"/>
      <c r="H724" s="988"/>
      <c r="I724" s="989"/>
      <c r="J724" s="481" t="str">
        <f>IF(基本情報入力シート!M761="","",基本情報入力シート!M761)</f>
        <v/>
      </c>
      <c r="K724" s="482" t="str">
        <f>IF(基本情報入力シート!R761="","",基本情報入力シート!R761)</f>
        <v/>
      </c>
      <c r="L724" s="482" t="str">
        <f>IF(基本情報入力シート!W761="","",基本情報入力シート!W761)</f>
        <v/>
      </c>
      <c r="M724" s="483" t="str">
        <f>IF(基本情報入力シート!X761="","",基本情報入力シート!X761)</f>
        <v/>
      </c>
      <c r="N724" s="484" t="str">
        <f>IF(基本情報入力シート!Y761="","",基本情報入力シート!Y761)</f>
        <v/>
      </c>
      <c r="O724" s="118"/>
      <c r="P724" s="119"/>
      <c r="Q724" s="120"/>
      <c r="R724" s="121"/>
      <c r="S724" s="112"/>
      <c r="T724" s="476" t="str">
        <f>IFERROR(S724*VLOOKUP(AE724,【参考】数式用3!$AD$3:$BA$14,MATCH(N724,【参考】数式用3!$AD$2:$BA$2,0)),"")</f>
        <v/>
      </c>
      <c r="U724" s="122"/>
      <c r="V724" s="113"/>
      <c r="W724" s="147"/>
      <c r="X724" s="990" t="str">
        <f>IFERROR(V724*VLOOKUP(AF724,【参考】数式用3!$AD$15:$BA$23,MATCH(N724,【参考】数式用3!$AD$2:$BA$2,0)),"")</f>
        <v/>
      </c>
      <c r="Y724" s="991"/>
      <c r="Z724" s="123"/>
      <c r="AA724" s="114"/>
      <c r="AB724" s="485" t="str">
        <f>IFERROR(AA724*VLOOKUP(AG724,【参考】数式用3!$AD$24:$BA$27,MATCH(N724,【参考】数式用3!$AD$2:$BA$2,0)),"")</f>
        <v/>
      </c>
      <c r="AC724" s="130"/>
      <c r="AD724" s="477" t="str">
        <f t="shared" si="47"/>
        <v/>
      </c>
      <c r="AE724" s="478" t="str">
        <f t="shared" si="44"/>
        <v/>
      </c>
      <c r="AF724" s="478" t="str">
        <f t="shared" si="45"/>
        <v/>
      </c>
      <c r="AG724" s="478" t="str">
        <f t="shared" si="46"/>
        <v/>
      </c>
    </row>
    <row r="725" spans="1:33" ht="24.95" customHeight="1">
      <c r="A725" s="480">
        <v>710</v>
      </c>
      <c r="B725" s="987" t="str">
        <f>IF(基本情報入力シート!C762="","",基本情報入力シート!C762)</f>
        <v/>
      </c>
      <c r="C725" s="988"/>
      <c r="D725" s="988"/>
      <c r="E725" s="988"/>
      <c r="F725" s="988"/>
      <c r="G725" s="988"/>
      <c r="H725" s="988"/>
      <c r="I725" s="989"/>
      <c r="J725" s="481" t="str">
        <f>IF(基本情報入力シート!M762="","",基本情報入力シート!M762)</f>
        <v/>
      </c>
      <c r="K725" s="482" t="str">
        <f>IF(基本情報入力シート!R762="","",基本情報入力シート!R762)</f>
        <v/>
      </c>
      <c r="L725" s="482" t="str">
        <f>IF(基本情報入力シート!W762="","",基本情報入力シート!W762)</f>
        <v/>
      </c>
      <c r="M725" s="483" t="str">
        <f>IF(基本情報入力シート!X762="","",基本情報入力シート!X762)</f>
        <v/>
      </c>
      <c r="N725" s="484" t="str">
        <f>IF(基本情報入力シート!Y762="","",基本情報入力シート!Y762)</f>
        <v/>
      </c>
      <c r="O725" s="118"/>
      <c r="P725" s="119"/>
      <c r="Q725" s="120"/>
      <c r="R725" s="121"/>
      <c r="S725" s="112"/>
      <c r="T725" s="476" t="str">
        <f>IFERROR(S725*VLOOKUP(AE725,【参考】数式用3!$AD$3:$BA$14,MATCH(N725,【参考】数式用3!$AD$2:$BA$2,0)),"")</f>
        <v/>
      </c>
      <c r="U725" s="122"/>
      <c r="V725" s="113"/>
      <c r="W725" s="147"/>
      <c r="X725" s="990" t="str">
        <f>IFERROR(V725*VLOOKUP(AF725,【参考】数式用3!$AD$15:$BA$23,MATCH(N725,【参考】数式用3!$AD$2:$BA$2,0)),"")</f>
        <v/>
      </c>
      <c r="Y725" s="991"/>
      <c r="Z725" s="123"/>
      <c r="AA725" s="114"/>
      <c r="AB725" s="485" t="str">
        <f>IFERROR(AA725*VLOOKUP(AG725,【参考】数式用3!$AD$24:$BA$27,MATCH(N725,【参考】数式用3!$AD$2:$BA$2,0)),"")</f>
        <v/>
      </c>
      <c r="AC725" s="130"/>
      <c r="AD725" s="477" t="str">
        <f t="shared" si="47"/>
        <v/>
      </c>
      <c r="AE725" s="478" t="str">
        <f t="shared" si="44"/>
        <v/>
      </c>
      <c r="AF725" s="478" t="str">
        <f t="shared" si="45"/>
        <v/>
      </c>
      <c r="AG725" s="478" t="str">
        <f t="shared" si="46"/>
        <v/>
      </c>
    </row>
    <row r="726" spans="1:33" ht="24.95" customHeight="1">
      <c r="A726" s="480">
        <v>711</v>
      </c>
      <c r="B726" s="987" t="str">
        <f>IF(基本情報入力シート!C763="","",基本情報入力シート!C763)</f>
        <v/>
      </c>
      <c r="C726" s="988"/>
      <c r="D726" s="988"/>
      <c r="E726" s="988"/>
      <c r="F726" s="988"/>
      <c r="G726" s="988"/>
      <c r="H726" s="988"/>
      <c r="I726" s="989"/>
      <c r="J726" s="481" t="str">
        <f>IF(基本情報入力シート!M763="","",基本情報入力シート!M763)</f>
        <v/>
      </c>
      <c r="K726" s="482" t="str">
        <f>IF(基本情報入力シート!R763="","",基本情報入力シート!R763)</f>
        <v/>
      </c>
      <c r="L726" s="482" t="str">
        <f>IF(基本情報入力シート!W763="","",基本情報入力シート!W763)</f>
        <v/>
      </c>
      <c r="M726" s="483" t="str">
        <f>IF(基本情報入力シート!X763="","",基本情報入力シート!X763)</f>
        <v/>
      </c>
      <c r="N726" s="484" t="str">
        <f>IF(基本情報入力シート!Y763="","",基本情報入力シート!Y763)</f>
        <v/>
      </c>
      <c r="O726" s="118"/>
      <c r="P726" s="119"/>
      <c r="Q726" s="120"/>
      <c r="R726" s="121"/>
      <c r="S726" s="112"/>
      <c r="T726" s="476" t="str">
        <f>IFERROR(S726*VLOOKUP(AE726,【参考】数式用3!$AD$3:$BA$14,MATCH(N726,【参考】数式用3!$AD$2:$BA$2,0)),"")</f>
        <v/>
      </c>
      <c r="U726" s="122"/>
      <c r="V726" s="113"/>
      <c r="W726" s="147"/>
      <c r="X726" s="990" t="str">
        <f>IFERROR(V726*VLOOKUP(AF726,【参考】数式用3!$AD$15:$BA$23,MATCH(N726,【参考】数式用3!$AD$2:$BA$2,0)),"")</f>
        <v/>
      </c>
      <c r="Y726" s="991"/>
      <c r="Z726" s="123"/>
      <c r="AA726" s="114"/>
      <c r="AB726" s="485" t="str">
        <f>IFERROR(AA726*VLOOKUP(AG726,【参考】数式用3!$AD$24:$BA$27,MATCH(N726,【参考】数式用3!$AD$2:$BA$2,0)),"")</f>
        <v/>
      </c>
      <c r="AC726" s="130"/>
      <c r="AD726" s="477" t="str">
        <f t="shared" si="47"/>
        <v/>
      </c>
      <c r="AE726" s="478" t="str">
        <f t="shared" si="44"/>
        <v/>
      </c>
      <c r="AF726" s="478" t="str">
        <f t="shared" si="45"/>
        <v/>
      </c>
      <c r="AG726" s="478" t="str">
        <f t="shared" si="46"/>
        <v/>
      </c>
    </row>
    <row r="727" spans="1:33" ht="24.95" customHeight="1">
      <c r="A727" s="480">
        <v>712</v>
      </c>
      <c r="B727" s="987" t="str">
        <f>IF(基本情報入力シート!C764="","",基本情報入力シート!C764)</f>
        <v/>
      </c>
      <c r="C727" s="988"/>
      <c r="D727" s="988"/>
      <c r="E727" s="988"/>
      <c r="F727" s="988"/>
      <c r="G727" s="988"/>
      <c r="H727" s="988"/>
      <c r="I727" s="989"/>
      <c r="J727" s="481" t="str">
        <f>IF(基本情報入力シート!M764="","",基本情報入力シート!M764)</f>
        <v/>
      </c>
      <c r="K727" s="482" t="str">
        <f>IF(基本情報入力シート!R764="","",基本情報入力シート!R764)</f>
        <v/>
      </c>
      <c r="L727" s="482" t="str">
        <f>IF(基本情報入力シート!W764="","",基本情報入力シート!W764)</f>
        <v/>
      </c>
      <c r="M727" s="483" t="str">
        <f>IF(基本情報入力シート!X764="","",基本情報入力シート!X764)</f>
        <v/>
      </c>
      <c r="N727" s="484" t="str">
        <f>IF(基本情報入力シート!Y764="","",基本情報入力シート!Y764)</f>
        <v/>
      </c>
      <c r="O727" s="118"/>
      <c r="P727" s="119"/>
      <c r="Q727" s="120"/>
      <c r="R727" s="121"/>
      <c r="S727" s="112"/>
      <c r="T727" s="476" t="str">
        <f>IFERROR(S727*VLOOKUP(AE727,【参考】数式用3!$AD$3:$BA$14,MATCH(N727,【参考】数式用3!$AD$2:$BA$2,0)),"")</f>
        <v/>
      </c>
      <c r="U727" s="122"/>
      <c r="V727" s="113"/>
      <c r="W727" s="147"/>
      <c r="X727" s="990" t="str">
        <f>IFERROR(V727*VLOOKUP(AF727,【参考】数式用3!$AD$15:$BA$23,MATCH(N727,【参考】数式用3!$AD$2:$BA$2,0)),"")</f>
        <v/>
      </c>
      <c r="Y727" s="991"/>
      <c r="Z727" s="123"/>
      <c r="AA727" s="114"/>
      <c r="AB727" s="485" t="str">
        <f>IFERROR(AA727*VLOOKUP(AG727,【参考】数式用3!$AD$24:$BA$27,MATCH(N727,【参考】数式用3!$AD$2:$BA$2,0)),"")</f>
        <v/>
      </c>
      <c r="AC727" s="130"/>
      <c r="AD727" s="477" t="str">
        <f t="shared" si="47"/>
        <v/>
      </c>
      <c r="AE727" s="478" t="str">
        <f t="shared" ref="AE727:AE790" si="48">IF(AND(O727="",R727=""),"",O727&amp;"から"&amp;R727)</f>
        <v/>
      </c>
      <c r="AF727" s="478" t="str">
        <f t="shared" ref="AF727:AF790" si="49">IF(AND(P727="",U727=""),"",P727&amp;"から"&amp;U727)</f>
        <v/>
      </c>
      <c r="AG727" s="478" t="str">
        <f t="shared" ref="AG727:AG790" si="50">IF(AND(Q727="",Z727=""),"",Q727&amp;"から"&amp;Z727)</f>
        <v/>
      </c>
    </row>
    <row r="728" spans="1:33" ht="24.95" customHeight="1">
      <c r="A728" s="480">
        <v>713</v>
      </c>
      <c r="B728" s="987" t="str">
        <f>IF(基本情報入力シート!C765="","",基本情報入力シート!C765)</f>
        <v/>
      </c>
      <c r="C728" s="988"/>
      <c r="D728" s="988"/>
      <c r="E728" s="988"/>
      <c r="F728" s="988"/>
      <c r="G728" s="988"/>
      <c r="H728" s="988"/>
      <c r="I728" s="989"/>
      <c r="J728" s="481" t="str">
        <f>IF(基本情報入力シート!M765="","",基本情報入力シート!M765)</f>
        <v/>
      </c>
      <c r="K728" s="482" t="str">
        <f>IF(基本情報入力シート!R765="","",基本情報入力シート!R765)</f>
        <v/>
      </c>
      <c r="L728" s="482" t="str">
        <f>IF(基本情報入力シート!W765="","",基本情報入力シート!W765)</f>
        <v/>
      </c>
      <c r="M728" s="483" t="str">
        <f>IF(基本情報入力シート!X765="","",基本情報入力シート!X765)</f>
        <v/>
      </c>
      <c r="N728" s="484" t="str">
        <f>IF(基本情報入力シート!Y765="","",基本情報入力シート!Y765)</f>
        <v/>
      </c>
      <c r="O728" s="118"/>
      <c r="P728" s="119"/>
      <c r="Q728" s="120"/>
      <c r="R728" s="121"/>
      <c r="S728" s="112"/>
      <c r="T728" s="476" t="str">
        <f>IFERROR(S728*VLOOKUP(AE728,【参考】数式用3!$AD$3:$BA$14,MATCH(N728,【参考】数式用3!$AD$2:$BA$2,0)),"")</f>
        <v/>
      </c>
      <c r="U728" s="122"/>
      <c r="V728" s="113"/>
      <c r="W728" s="147"/>
      <c r="X728" s="990" t="str">
        <f>IFERROR(V728*VLOOKUP(AF728,【参考】数式用3!$AD$15:$BA$23,MATCH(N728,【参考】数式用3!$AD$2:$BA$2,0)),"")</f>
        <v/>
      </c>
      <c r="Y728" s="991"/>
      <c r="Z728" s="123"/>
      <c r="AA728" s="114"/>
      <c r="AB728" s="485" t="str">
        <f>IFERROR(AA728*VLOOKUP(AG728,【参考】数式用3!$AD$24:$BA$27,MATCH(N728,【参考】数式用3!$AD$2:$BA$2,0)),"")</f>
        <v/>
      </c>
      <c r="AC728" s="130"/>
      <c r="AD728" s="477" t="str">
        <f t="shared" si="47"/>
        <v/>
      </c>
      <c r="AE728" s="478" t="str">
        <f t="shared" si="48"/>
        <v/>
      </c>
      <c r="AF728" s="478" t="str">
        <f t="shared" si="49"/>
        <v/>
      </c>
      <c r="AG728" s="478" t="str">
        <f t="shared" si="50"/>
        <v/>
      </c>
    </row>
    <row r="729" spans="1:33" ht="24.95" customHeight="1">
      <c r="A729" s="480">
        <v>714</v>
      </c>
      <c r="B729" s="987" t="str">
        <f>IF(基本情報入力シート!C766="","",基本情報入力シート!C766)</f>
        <v/>
      </c>
      <c r="C729" s="988"/>
      <c r="D729" s="988"/>
      <c r="E729" s="988"/>
      <c r="F729" s="988"/>
      <c r="G729" s="988"/>
      <c r="H729" s="988"/>
      <c r="I729" s="989"/>
      <c r="J729" s="481" t="str">
        <f>IF(基本情報入力シート!M766="","",基本情報入力シート!M766)</f>
        <v/>
      </c>
      <c r="K729" s="482" t="str">
        <f>IF(基本情報入力シート!R766="","",基本情報入力シート!R766)</f>
        <v/>
      </c>
      <c r="L729" s="482" t="str">
        <f>IF(基本情報入力シート!W766="","",基本情報入力シート!W766)</f>
        <v/>
      </c>
      <c r="M729" s="483" t="str">
        <f>IF(基本情報入力シート!X766="","",基本情報入力シート!X766)</f>
        <v/>
      </c>
      <c r="N729" s="484" t="str">
        <f>IF(基本情報入力シート!Y766="","",基本情報入力シート!Y766)</f>
        <v/>
      </c>
      <c r="O729" s="118"/>
      <c r="P729" s="119"/>
      <c r="Q729" s="120"/>
      <c r="R729" s="121"/>
      <c r="S729" s="112"/>
      <c r="T729" s="476" t="str">
        <f>IFERROR(S729*VLOOKUP(AE729,【参考】数式用3!$AD$3:$BA$14,MATCH(N729,【参考】数式用3!$AD$2:$BA$2,0)),"")</f>
        <v/>
      </c>
      <c r="U729" s="122"/>
      <c r="V729" s="113"/>
      <c r="W729" s="147"/>
      <c r="X729" s="990" t="str">
        <f>IFERROR(V729*VLOOKUP(AF729,【参考】数式用3!$AD$15:$BA$23,MATCH(N729,【参考】数式用3!$AD$2:$BA$2,0)),"")</f>
        <v/>
      </c>
      <c r="Y729" s="991"/>
      <c r="Z729" s="123"/>
      <c r="AA729" s="114"/>
      <c r="AB729" s="485" t="str">
        <f>IFERROR(AA729*VLOOKUP(AG729,【参考】数式用3!$AD$24:$BA$27,MATCH(N729,【参考】数式用3!$AD$2:$BA$2,0)),"")</f>
        <v/>
      </c>
      <c r="AC729" s="130"/>
      <c r="AD729" s="477" t="str">
        <f t="shared" si="47"/>
        <v/>
      </c>
      <c r="AE729" s="478" t="str">
        <f t="shared" si="48"/>
        <v/>
      </c>
      <c r="AF729" s="478" t="str">
        <f t="shared" si="49"/>
        <v/>
      </c>
      <c r="AG729" s="478" t="str">
        <f t="shared" si="50"/>
        <v/>
      </c>
    </row>
    <row r="730" spans="1:33" ht="24.95" customHeight="1">
      <c r="A730" s="480">
        <v>715</v>
      </c>
      <c r="B730" s="987" t="str">
        <f>IF(基本情報入力シート!C767="","",基本情報入力シート!C767)</f>
        <v/>
      </c>
      <c r="C730" s="988"/>
      <c r="D730" s="988"/>
      <c r="E730" s="988"/>
      <c r="F730" s="988"/>
      <c r="G730" s="988"/>
      <c r="H730" s="988"/>
      <c r="I730" s="989"/>
      <c r="J730" s="481" t="str">
        <f>IF(基本情報入力シート!M767="","",基本情報入力シート!M767)</f>
        <v/>
      </c>
      <c r="K730" s="482" t="str">
        <f>IF(基本情報入力シート!R767="","",基本情報入力シート!R767)</f>
        <v/>
      </c>
      <c r="L730" s="482" t="str">
        <f>IF(基本情報入力シート!W767="","",基本情報入力シート!W767)</f>
        <v/>
      </c>
      <c r="M730" s="483" t="str">
        <f>IF(基本情報入力シート!X767="","",基本情報入力シート!X767)</f>
        <v/>
      </c>
      <c r="N730" s="484" t="str">
        <f>IF(基本情報入力シート!Y767="","",基本情報入力シート!Y767)</f>
        <v/>
      </c>
      <c r="O730" s="118"/>
      <c r="P730" s="119"/>
      <c r="Q730" s="120"/>
      <c r="R730" s="121"/>
      <c r="S730" s="112"/>
      <c r="T730" s="476" t="str">
        <f>IFERROR(S730*VLOOKUP(AE730,【参考】数式用3!$AD$3:$BA$14,MATCH(N730,【参考】数式用3!$AD$2:$BA$2,0)),"")</f>
        <v/>
      </c>
      <c r="U730" s="122"/>
      <c r="V730" s="113"/>
      <c r="W730" s="147"/>
      <c r="X730" s="990" t="str">
        <f>IFERROR(V730*VLOOKUP(AF730,【参考】数式用3!$AD$15:$BA$23,MATCH(N730,【参考】数式用3!$AD$2:$BA$2,0)),"")</f>
        <v/>
      </c>
      <c r="Y730" s="991"/>
      <c r="Z730" s="123"/>
      <c r="AA730" s="114"/>
      <c r="AB730" s="485" t="str">
        <f>IFERROR(AA730*VLOOKUP(AG730,【参考】数式用3!$AD$24:$BA$27,MATCH(N730,【参考】数式用3!$AD$2:$BA$2,0)),"")</f>
        <v/>
      </c>
      <c r="AC730" s="130"/>
      <c r="AD730" s="477" t="str">
        <f t="shared" si="47"/>
        <v/>
      </c>
      <c r="AE730" s="478" t="str">
        <f t="shared" si="48"/>
        <v/>
      </c>
      <c r="AF730" s="478" t="str">
        <f t="shared" si="49"/>
        <v/>
      </c>
      <c r="AG730" s="478" t="str">
        <f t="shared" si="50"/>
        <v/>
      </c>
    </row>
    <row r="731" spans="1:33" ht="24.95" customHeight="1">
      <c r="A731" s="480">
        <v>716</v>
      </c>
      <c r="B731" s="987" t="str">
        <f>IF(基本情報入力シート!C768="","",基本情報入力シート!C768)</f>
        <v/>
      </c>
      <c r="C731" s="988"/>
      <c r="D731" s="988"/>
      <c r="E731" s="988"/>
      <c r="F731" s="988"/>
      <c r="G731" s="988"/>
      <c r="H731" s="988"/>
      <c r="I731" s="989"/>
      <c r="J731" s="481" t="str">
        <f>IF(基本情報入力シート!M768="","",基本情報入力シート!M768)</f>
        <v/>
      </c>
      <c r="K731" s="482" t="str">
        <f>IF(基本情報入力シート!R768="","",基本情報入力シート!R768)</f>
        <v/>
      </c>
      <c r="L731" s="482" t="str">
        <f>IF(基本情報入力シート!W768="","",基本情報入力シート!W768)</f>
        <v/>
      </c>
      <c r="M731" s="483" t="str">
        <f>IF(基本情報入力シート!X768="","",基本情報入力シート!X768)</f>
        <v/>
      </c>
      <c r="N731" s="484" t="str">
        <f>IF(基本情報入力シート!Y768="","",基本情報入力シート!Y768)</f>
        <v/>
      </c>
      <c r="O731" s="118"/>
      <c r="P731" s="119"/>
      <c r="Q731" s="120"/>
      <c r="R731" s="121"/>
      <c r="S731" s="112"/>
      <c r="T731" s="476" t="str">
        <f>IFERROR(S731*VLOOKUP(AE731,【参考】数式用3!$AD$3:$BA$14,MATCH(N731,【参考】数式用3!$AD$2:$BA$2,0)),"")</f>
        <v/>
      </c>
      <c r="U731" s="122"/>
      <c r="V731" s="113"/>
      <c r="W731" s="147"/>
      <c r="X731" s="990" t="str">
        <f>IFERROR(V731*VLOOKUP(AF731,【参考】数式用3!$AD$15:$BA$23,MATCH(N731,【参考】数式用3!$AD$2:$BA$2,0)),"")</f>
        <v/>
      </c>
      <c r="Y731" s="991"/>
      <c r="Z731" s="123"/>
      <c r="AA731" s="114"/>
      <c r="AB731" s="485" t="str">
        <f>IFERROR(AA731*VLOOKUP(AG731,【参考】数式用3!$AD$24:$BA$27,MATCH(N731,【参考】数式用3!$AD$2:$BA$2,0)),"")</f>
        <v/>
      </c>
      <c r="AC731" s="130"/>
      <c r="AD731" s="477" t="str">
        <f t="shared" si="47"/>
        <v/>
      </c>
      <c r="AE731" s="478" t="str">
        <f t="shared" si="48"/>
        <v/>
      </c>
      <c r="AF731" s="478" t="str">
        <f t="shared" si="49"/>
        <v/>
      </c>
      <c r="AG731" s="478" t="str">
        <f t="shared" si="50"/>
        <v/>
      </c>
    </row>
    <row r="732" spans="1:33" ht="24.95" customHeight="1">
      <c r="A732" s="480">
        <v>717</v>
      </c>
      <c r="B732" s="987" t="str">
        <f>IF(基本情報入力シート!C769="","",基本情報入力シート!C769)</f>
        <v/>
      </c>
      <c r="C732" s="988"/>
      <c r="D732" s="988"/>
      <c r="E732" s="988"/>
      <c r="F732" s="988"/>
      <c r="G732" s="988"/>
      <c r="H732" s="988"/>
      <c r="I732" s="989"/>
      <c r="J732" s="481" t="str">
        <f>IF(基本情報入力シート!M769="","",基本情報入力シート!M769)</f>
        <v/>
      </c>
      <c r="K732" s="482" t="str">
        <f>IF(基本情報入力シート!R769="","",基本情報入力シート!R769)</f>
        <v/>
      </c>
      <c r="L732" s="482" t="str">
        <f>IF(基本情報入力シート!W769="","",基本情報入力シート!W769)</f>
        <v/>
      </c>
      <c r="M732" s="483" t="str">
        <f>IF(基本情報入力シート!X769="","",基本情報入力シート!X769)</f>
        <v/>
      </c>
      <c r="N732" s="484" t="str">
        <f>IF(基本情報入力シート!Y769="","",基本情報入力シート!Y769)</f>
        <v/>
      </c>
      <c r="O732" s="118"/>
      <c r="P732" s="119"/>
      <c r="Q732" s="120"/>
      <c r="R732" s="121"/>
      <c r="S732" s="112"/>
      <c r="T732" s="476" t="str">
        <f>IFERROR(S732*VLOOKUP(AE732,【参考】数式用3!$AD$3:$BA$14,MATCH(N732,【参考】数式用3!$AD$2:$BA$2,0)),"")</f>
        <v/>
      </c>
      <c r="U732" s="122"/>
      <c r="V732" s="113"/>
      <c r="W732" s="147"/>
      <c r="X732" s="990" t="str">
        <f>IFERROR(V732*VLOOKUP(AF732,【参考】数式用3!$AD$15:$BA$23,MATCH(N732,【参考】数式用3!$AD$2:$BA$2,0)),"")</f>
        <v/>
      </c>
      <c r="Y732" s="991"/>
      <c r="Z732" s="123"/>
      <c r="AA732" s="114"/>
      <c r="AB732" s="485" t="str">
        <f>IFERROR(AA732*VLOOKUP(AG732,【参考】数式用3!$AD$24:$BA$27,MATCH(N732,【参考】数式用3!$AD$2:$BA$2,0)),"")</f>
        <v/>
      </c>
      <c r="AC732" s="130"/>
      <c r="AD732" s="477" t="str">
        <f t="shared" si="47"/>
        <v/>
      </c>
      <c r="AE732" s="478" t="str">
        <f t="shared" si="48"/>
        <v/>
      </c>
      <c r="AF732" s="478" t="str">
        <f t="shared" si="49"/>
        <v/>
      </c>
      <c r="AG732" s="478" t="str">
        <f t="shared" si="50"/>
        <v/>
      </c>
    </row>
    <row r="733" spans="1:33" ht="24.95" customHeight="1">
      <c r="A733" s="480">
        <v>718</v>
      </c>
      <c r="B733" s="987" t="str">
        <f>IF(基本情報入力シート!C770="","",基本情報入力シート!C770)</f>
        <v/>
      </c>
      <c r="C733" s="988"/>
      <c r="D733" s="988"/>
      <c r="E733" s="988"/>
      <c r="F733" s="988"/>
      <c r="G733" s="988"/>
      <c r="H733" s="988"/>
      <c r="I733" s="989"/>
      <c r="J733" s="481" t="str">
        <f>IF(基本情報入力シート!M770="","",基本情報入力シート!M770)</f>
        <v/>
      </c>
      <c r="K733" s="482" t="str">
        <f>IF(基本情報入力シート!R770="","",基本情報入力シート!R770)</f>
        <v/>
      </c>
      <c r="L733" s="482" t="str">
        <f>IF(基本情報入力シート!W770="","",基本情報入力シート!W770)</f>
        <v/>
      </c>
      <c r="M733" s="483" t="str">
        <f>IF(基本情報入力シート!X770="","",基本情報入力シート!X770)</f>
        <v/>
      </c>
      <c r="N733" s="484" t="str">
        <f>IF(基本情報入力シート!Y770="","",基本情報入力シート!Y770)</f>
        <v/>
      </c>
      <c r="O733" s="118"/>
      <c r="P733" s="119"/>
      <c r="Q733" s="120"/>
      <c r="R733" s="121"/>
      <c r="S733" s="112"/>
      <c r="T733" s="476" t="str">
        <f>IFERROR(S733*VLOOKUP(AE733,【参考】数式用3!$AD$3:$BA$14,MATCH(N733,【参考】数式用3!$AD$2:$BA$2,0)),"")</f>
        <v/>
      </c>
      <c r="U733" s="122"/>
      <c r="V733" s="113"/>
      <c r="W733" s="147"/>
      <c r="X733" s="990" t="str">
        <f>IFERROR(V733*VLOOKUP(AF733,【参考】数式用3!$AD$15:$BA$23,MATCH(N733,【参考】数式用3!$AD$2:$BA$2,0)),"")</f>
        <v/>
      </c>
      <c r="Y733" s="991"/>
      <c r="Z733" s="123"/>
      <c r="AA733" s="114"/>
      <c r="AB733" s="485" t="str">
        <f>IFERROR(AA733*VLOOKUP(AG733,【参考】数式用3!$AD$24:$BA$27,MATCH(N733,【参考】数式用3!$AD$2:$BA$2,0)),"")</f>
        <v/>
      </c>
      <c r="AC733" s="130"/>
      <c r="AD733" s="477" t="str">
        <f t="shared" si="47"/>
        <v/>
      </c>
      <c r="AE733" s="478" t="str">
        <f t="shared" si="48"/>
        <v/>
      </c>
      <c r="AF733" s="478" t="str">
        <f t="shared" si="49"/>
        <v/>
      </c>
      <c r="AG733" s="478" t="str">
        <f t="shared" si="50"/>
        <v/>
      </c>
    </row>
    <row r="734" spans="1:33" ht="24.95" customHeight="1">
      <c r="A734" s="480">
        <v>719</v>
      </c>
      <c r="B734" s="987" t="str">
        <f>IF(基本情報入力シート!C771="","",基本情報入力シート!C771)</f>
        <v/>
      </c>
      <c r="C734" s="988"/>
      <c r="D734" s="988"/>
      <c r="E734" s="988"/>
      <c r="F734" s="988"/>
      <c r="G734" s="988"/>
      <c r="H734" s="988"/>
      <c r="I734" s="989"/>
      <c r="J734" s="481" t="str">
        <f>IF(基本情報入力シート!M771="","",基本情報入力シート!M771)</f>
        <v/>
      </c>
      <c r="K734" s="482" t="str">
        <f>IF(基本情報入力シート!R771="","",基本情報入力シート!R771)</f>
        <v/>
      </c>
      <c r="L734" s="482" t="str">
        <f>IF(基本情報入力シート!W771="","",基本情報入力シート!W771)</f>
        <v/>
      </c>
      <c r="M734" s="483" t="str">
        <f>IF(基本情報入力シート!X771="","",基本情報入力シート!X771)</f>
        <v/>
      </c>
      <c r="N734" s="484" t="str">
        <f>IF(基本情報入力シート!Y771="","",基本情報入力シート!Y771)</f>
        <v/>
      </c>
      <c r="O734" s="118"/>
      <c r="P734" s="119"/>
      <c r="Q734" s="120"/>
      <c r="R734" s="121"/>
      <c r="S734" s="112"/>
      <c r="T734" s="476" t="str">
        <f>IFERROR(S734*VLOOKUP(AE734,【参考】数式用3!$AD$3:$BA$14,MATCH(N734,【参考】数式用3!$AD$2:$BA$2,0)),"")</f>
        <v/>
      </c>
      <c r="U734" s="122"/>
      <c r="V734" s="113"/>
      <c r="W734" s="147"/>
      <c r="X734" s="990" t="str">
        <f>IFERROR(V734*VLOOKUP(AF734,【参考】数式用3!$AD$15:$BA$23,MATCH(N734,【参考】数式用3!$AD$2:$BA$2,0)),"")</f>
        <v/>
      </c>
      <c r="Y734" s="991"/>
      <c r="Z734" s="123"/>
      <c r="AA734" s="114"/>
      <c r="AB734" s="485" t="str">
        <f>IFERROR(AA734*VLOOKUP(AG734,【参考】数式用3!$AD$24:$BA$27,MATCH(N734,【参考】数式用3!$AD$2:$BA$2,0)),"")</f>
        <v/>
      </c>
      <c r="AC734" s="130"/>
      <c r="AD734" s="477" t="str">
        <f t="shared" si="47"/>
        <v/>
      </c>
      <c r="AE734" s="478" t="str">
        <f t="shared" si="48"/>
        <v/>
      </c>
      <c r="AF734" s="478" t="str">
        <f t="shared" si="49"/>
        <v/>
      </c>
      <c r="AG734" s="478" t="str">
        <f t="shared" si="50"/>
        <v/>
      </c>
    </row>
    <row r="735" spans="1:33" ht="24.95" customHeight="1">
      <c r="A735" s="480">
        <v>720</v>
      </c>
      <c r="B735" s="987" t="str">
        <f>IF(基本情報入力シート!C772="","",基本情報入力シート!C772)</f>
        <v/>
      </c>
      <c r="C735" s="988"/>
      <c r="D735" s="988"/>
      <c r="E735" s="988"/>
      <c r="F735" s="988"/>
      <c r="G735" s="988"/>
      <c r="H735" s="988"/>
      <c r="I735" s="989"/>
      <c r="J735" s="481" t="str">
        <f>IF(基本情報入力シート!M772="","",基本情報入力シート!M772)</f>
        <v/>
      </c>
      <c r="K735" s="482" t="str">
        <f>IF(基本情報入力シート!R772="","",基本情報入力シート!R772)</f>
        <v/>
      </c>
      <c r="L735" s="482" t="str">
        <f>IF(基本情報入力シート!W772="","",基本情報入力シート!W772)</f>
        <v/>
      </c>
      <c r="M735" s="483" t="str">
        <f>IF(基本情報入力シート!X772="","",基本情報入力シート!X772)</f>
        <v/>
      </c>
      <c r="N735" s="484" t="str">
        <f>IF(基本情報入力シート!Y772="","",基本情報入力シート!Y772)</f>
        <v/>
      </c>
      <c r="O735" s="118"/>
      <c r="P735" s="119"/>
      <c r="Q735" s="120"/>
      <c r="R735" s="121"/>
      <c r="S735" s="112"/>
      <c r="T735" s="476" t="str">
        <f>IFERROR(S735*VLOOKUP(AE735,【参考】数式用3!$AD$3:$BA$14,MATCH(N735,【参考】数式用3!$AD$2:$BA$2,0)),"")</f>
        <v/>
      </c>
      <c r="U735" s="122"/>
      <c r="V735" s="113"/>
      <c r="W735" s="147"/>
      <c r="X735" s="990" t="str">
        <f>IFERROR(V735*VLOOKUP(AF735,【参考】数式用3!$AD$15:$BA$23,MATCH(N735,【参考】数式用3!$AD$2:$BA$2,0)),"")</f>
        <v/>
      </c>
      <c r="Y735" s="991"/>
      <c r="Z735" s="123"/>
      <c r="AA735" s="114"/>
      <c r="AB735" s="485" t="str">
        <f>IFERROR(AA735*VLOOKUP(AG735,【参考】数式用3!$AD$24:$BA$27,MATCH(N735,【参考】数式用3!$AD$2:$BA$2,0)),"")</f>
        <v/>
      </c>
      <c r="AC735" s="130"/>
      <c r="AD735" s="477" t="str">
        <f t="shared" si="47"/>
        <v/>
      </c>
      <c r="AE735" s="478" t="str">
        <f t="shared" si="48"/>
        <v/>
      </c>
      <c r="AF735" s="478" t="str">
        <f t="shared" si="49"/>
        <v/>
      </c>
      <c r="AG735" s="478" t="str">
        <f t="shared" si="50"/>
        <v/>
      </c>
    </row>
    <row r="736" spans="1:33" ht="24.95" customHeight="1">
      <c r="A736" s="480">
        <v>721</v>
      </c>
      <c r="B736" s="987" t="str">
        <f>IF(基本情報入力シート!C773="","",基本情報入力シート!C773)</f>
        <v/>
      </c>
      <c r="C736" s="988"/>
      <c r="D736" s="988"/>
      <c r="E736" s="988"/>
      <c r="F736" s="988"/>
      <c r="G736" s="988"/>
      <c r="H736" s="988"/>
      <c r="I736" s="989"/>
      <c r="J736" s="481" t="str">
        <f>IF(基本情報入力シート!M773="","",基本情報入力シート!M773)</f>
        <v/>
      </c>
      <c r="K736" s="482" t="str">
        <f>IF(基本情報入力シート!R773="","",基本情報入力シート!R773)</f>
        <v/>
      </c>
      <c r="L736" s="482" t="str">
        <f>IF(基本情報入力シート!W773="","",基本情報入力シート!W773)</f>
        <v/>
      </c>
      <c r="M736" s="483" t="str">
        <f>IF(基本情報入力シート!X773="","",基本情報入力シート!X773)</f>
        <v/>
      </c>
      <c r="N736" s="484" t="str">
        <f>IF(基本情報入力シート!Y773="","",基本情報入力シート!Y773)</f>
        <v/>
      </c>
      <c r="O736" s="118"/>
      <c r="P736" s="119"/>
      <c r="Q736" s="120"/>
      <c r="R736" s="121"/>
      <c r="S736" s="112"/>
      <c r="T736" s="476" t="str">
        <f>IFERROR(S736*VLOOKUP(AE736,【参考】数式用3!$AD$3:$BA$14,MATCH(N736,【参考】数式用3!$AD$2:$BA$2,0)),"")</f>
        <v/>
      </c>
      <c r="U736" s="122"/>
      <c r="V736" s="113"/>
      <c r="W736" s="147"/>
      <c r="X736" s="990" t="str">
        <f>IFERROR(V736*VLOOKUP(AF736,【参考】数式用3!$AD$15:$BA$23,MATCH(N736,【参考】数式用3!$AD$2:$BA$2,0)),"")</f>
        <v/>
      </c>
      <c r="Y736" s="991"/>
      <c r="Z736" s="123"/>
      <c r="AA736" s="114"/>
      <c r="AB736" s="485" t="str">
        <f>IFERROR(AA736*VLOOKUP(AG736,【参考】数式用3!$AD$24:$BA$27,MATCH(N736,【参考】数式用3!$AD$2:$BA$2,0)),"")</f>
        <v/>
      </c>
      <c r="AC736" s="130"/>
      <c r="AD736" s="477" t="str">
        <f t="shared" si="47"/>
        <v/>
      </c>
      <c r="AE736" s="478" t="str">
        <f t="shared" si="48"/>
        <v/>
      </c>
      <c r="AF736" s="478" t="str">
        <f t="shared" si="49"/>
        <v/>
      </c>
      <c r="AG736" s="478" t="str">
        <f t="shared" si="50"/>
        <v/>
      </c>
    </row>
    <row r="737" spans="1:33" ht="24.95" customHeight="1">
      <c r="A737" s="480">
        <v>722</v>
      </c>
      <c r="B737" s="987" t="str">
        <f>IF(基本情報入力シート!C774="","",基本情報入力シート!C774)</f>
        <v/>
      </c>
      <c r="C737" s="988"/>
      <c r="D737" s="988"/>
      <c r="E737" s="988"/>
      <c r="F737" s="988"/>
      <c r="G737" s="988"/>
      <c r="H737" s="988"/>
      <c r="I737" s="989"/>
      <c r="J737" s="481" t="str">
        <f>IF(基本情報入力シート!M774="","",基本情報入力シート!M774)</f>
        <v/>
      </c>
      <c r="K737" s="482" t="str">
        <f>IF(基本情報入力シート!R774="","",基本情報入力シート!R774)</f>
        <v/>
      </c>
      <c r="L737" s="482" t="str">
        <f>IF(基本情報入力シート!W774="","",基本情報入力シート!W774)</f>
        <v/>
      </c>
      <c r="M737" s="483" t="str">
        <f>IF(基本情報入力シート!X774="","",基本情報入力シート!X774)</f>
        <v/>
      </c>
      <c r="N737" s="484" t="str">
        <f>IF(基本情報入力シート!Y774="","",基本情報入力シート!Y774)</f>
        <v/>
      </c>
      <c r="O737" s="118"/>
      <c r="P737" s="119"/>
      <c r="Q737" s="120"/>
      <c r="R737" s="121"/>
      <c r="S737" s="112"/>
      <c r="T737" s="476" t="str">
        <f>IFERROR(S737*VLOOKUP(AE737,【参考】数式用3!$AD$3:$BA$14,MATCH(N737,【参考】数式用3!$AD$2:$BA$2,0)),"")</f>
        <v/>
      </c>
      <c r="U737" s="122"/>
      <c r="V737" s="113"/>
      <c r="W737" s="147"/>
      <c r="X737" s="990" t="str">
        <f>IFERROR(V737*VLOOKUP(AF737,【参考】数式用3!$AD$15:$BA$23,MATCH(N737,【参考】数式用3!$AD$2:$BA$2,0)),"")</f>
        <v/>
      </c>
      <c r="Y737" s="991"/>
      <c r="Z737" s="123"/>
      <c r="AA737" s="114"/>
      <c r="AB737" s="485" t="str">
        <f>IFERROR(AA737*VLOOKUP(AG737,【参考】数式用3!$AD$24:$BA$27,MATCH(N737,【参考】数式用3!$AD$2:$BA$2,0)),"")</f>
        <v/>
      </c>
      <c r="AC737" s="130"/>
      <c r="AD737" s="477" t="str">
        <f t="shared" si="47"/>
        <v/>
      </c>
      <c r="AE737" s="478" t="str">
        <f t="shared" si="48"/>
        <v/>
      </c>
      <c r="AF737" s="478" t="str">
        <f t="shared" si="49"/>
        <v/>
      </c>
      <c r="AG737" s="478" t="str">
        <f t="shared" si="50"/>
        <v/>
      </c>
    </row>
    <row r="738" spans="1:33" ht="24.95" customHeight="1">
      <c r="A738" s="480">
        <v>723</v>
      </c>
      <c r="B738" s="987" t="str">
        <f>IF(基本情報入力シート!C775="","",基本情報入力シート!C775)</f>
        <v/>
      </c>
      <c r="C738" s="988"/>
      <c r="D738" s="988"/>
      <c r="E738" s="988"/>
      <c r="F738" s="988"/>
      <c r="G738" s="988"/>
      <c r="H738" s="988"/>
      <c r="I738" s="989"/>
      <c r="J738" s="481" t="str">
        <f>IF(基本情報入力シート!M775="","",基本情報入力シート!M775)</f>
        <v/>
      </c>
      <c r="K738" s="482" t="str">
        <f>IF(基本情報入力シート!R775="","",基本情報入力シート!R775)</f>
        <v/>
      </c>
      <c r="L738" s="482" t="str">
        <f>IF(基本情報入力シート!W775="","",基本情報入力シート!W775)</f>
        <v/>
      </c>
      <c r="M738" s="483" t="str">
        <f>IF(基本情報入力シート!X775="","",基本情報入力シート!X775)</f>
        <v/>
      </c>
      <c r="N738" s="484" t="str">
        <f>IF(基本情報入力シート!Y775="","",基本情報入力シート!Y775)</f>
        <v/>
      </c>
      <c r="O738" s="118"/>
      <c r="P738" s="119"/>
      <c r="Q738" s="120"/>
      <c r="R738" s="121"/>
      <c r="S738" s="112"/>
      <c r="T738" s="476" t="str">
        <f>IFERROR(S738*VLOOKUP(AE738,【参考】数式用3!$AD$3:$BA$14,MATCH(N738,【参考】数式用3!$AD$2:$BA$2,0)),"")</f>
        <v/>
      </c>
      <c r="U738" s="122"/>
      <c r="V738" s="113"/>
      <c r="W738" s="147"/>
      <c r="X738" s="990" t="str">
        <f>IFERROR(V738*VLOOKUP(AF738,【参考】数式用3!$AD$15:$BA$23,MATCH(N738,【参考】数式用3!$AD$2:$BA$2,0)),"")</f>
        <v/>
      </c>
      <c r="Y738" s="991"/>
      <c r="Z738" s="123"/>
      <c r="AA738" s="114"/>
      <c r="AB738" s="485" t="str">
        <f>IFERROR(AA738*VLOOKUP(AG738,【参考】数式用3!$AD$24:$BA$27,MATCH(N738,【参考】数式用3!$AD$2:$BA$2,0)),"")</f>
        <v/>
      </c>
      <c r="AC738" s="130"/>
      <c r="AD738" s="477" t="str">
        <f t="shared" si="47"/>
        <v/>
      </c>
      <c r="AE738" s="478" t="str">
        <f t="shared" si="48"/>
        <v/>
      </c>
      <c r="AF738" s="478" t="str">
        <f t="shared" si="49"/>
        <v/>
      </c>
      <c r="AG738" s="478" t="str">
        <f t="shared" si="50"/>
        <v/>
      </c>
    </row>
    <row r="739" spans="1:33" ht="24.95" customHeight="1">
      <c r="A739" s="480">
        <v>724</v>
      </c>
      <c r="B739" s="987" t="str">
        <f>IF(基本情報入力シート!C776="","",基本情報入力シート!C776)</f>
        <v/>
      </c>
      <c r="C739" s="988"/>
      <c r="D739" s="988"/>
      <c r="E739" s="988"/>
      <c r="F739" s="988"/>
      <c r="G739" s="988"/>
      <c r="H739" s="988"/>
      <c r="I739" s="989"/>
      <c r="J739" s="481" t="str">
        <f>IF(基本情報入力シート!M776="","",基本情報入力シート!M776)</f>
        <v/>
      </c>
      <c r="K739" s="482" t="str">
        <f>IF(基本情報入力シート!R776="","",基本情報入力シート!R776)</f>
        <v/>
      </c>
      <c r="L739" s="482" t="str">
        <f>IF(基本情報入力シート!W776="","",基本情報入力シート!W776)</f>
        <v/>
      </c>
      <c r="M739" s="483" t="str">
        <f>IF(基本情報入力シート!X776="","",基本情報入力シート!X776)</f>
        <v/>
      </c>
      <c r="N739" s="484" t="str">
        <f>IF(基本情報入力シート!Y776="","",基本情報入力シート!Y776)</f>
        <v/>
      </c>
      <c r="O739" s="118"/>
      <c r="P739" s="119"/>
      <c r="Q739" s="120"/>
      <c r="R739" s="121"/>
      <c r="S739" s="112"/>
      <c r="T739" s="476" t="str">
        <f>IFERROR(S739*VLOOKUP(AE739,【参考】数式用3!$AD$3:$BA$14,MATCH(N739,【参考】数式用3!$AD$2:$BA$2,0)),"")</f>
        <v/>
      </c>
      <c r="U739" s="122"/>
      <c r="V739" s="113"/>
      <c r="W739" s="147"/>
      <c r="X739" s="990" t="str">
        <f>IFERROR(V739*VLOOKUP(AF739,【参考】数式用3!$AD$15:$BA$23,MATCH(N739,【参考】数式用3!$AD$2:$BA$2,0)),"")</f>
        <v/>
      </c>
      <c r="Y739" s="991"/>
      <c r="Z739" s="123"/>
      <c r="AA739" s="114"/>
      <c r="AB739" s="485" t="str">
        <f>IFERROR(AA739*VLOOKUP(AG739,【参考】数式用3!$AD$24:$BA$27,MATCH(N739,【参考】数式用3!$AD$2:$BA$2,0)),"")</f>
        <v/>
      </c>
      <c r="AC739" s="130"/>
      <c r="AD739" s="477" t="str">
        <f t="shared" si="47"/>
        <v/>
      </c>
      <c r="AE739" s="478" t="str">
        <f t="shared" si="48"/>
        <v/>
      </c>
      <c r="AF739" s="478" t="str">
        <f t="shared" si="49"/>
        <v/>
      </c>
      <c r="AG739" s="478" t="str">
        <f t="shared" si="50"/>
        <v/>
      </c>
    </row>
    <row r="740" spans="1:33" ht="24.95" customHeight="1">
      <c r="A740" s="480">
        <v>725</v>
      </c>
      <c r="B740" s="987" t="str">
        <f>IF(基本情報入力シート!C777="","",基本情報入力シート!C777)</f>
        <v/>
      </c>
      <c r="C740" s="988"/>
      <c r="D740" s="988"/>
      <c r="E740" s="988"/>
      <c r="F740" s="988"/>
      <c r="G740" s="988"/>
      <c r="H740" s="988"/>
      <c r="I740" s="989"/>
      <c r="J740" s="481" t="str">
        <f>IF(基本情報入力シート!M777="","",基本情報入力シート!M777)</f>
        <v/>
      </c>
      <c r="K740" s="482" t="str">
        <f>IF(基本情報入力シート!R777="","",基本情報入力シート!R777)</f>
        <v/>
      </c>
      <c r="L740" s="482" t="str">
        <f>IF(基本情報入力シート!W777="","",基本情報入力シート!W777)</f>
        <v/>
      </c>
      <c r="M740" s="483" t="str">
        <f>IF(基本情報入力シート!X777="","",基本情報入力シート!X777)</f>
        <v/>
      </c>
      <c r="N740" s="484" t="str">
        <f>IF(基本情報入力シート!Y777="","",基本情報入力シート!Y777)</f>
        <v/>
      </c>
      <c r="O740" s="118"/>
      <c r="P740" s="119"/>
      <c r="Q740" s="120"/>
      <c r="R740" s="121"/>
      <c r="S740" s="112"/>
      <c r="T740" s="476" t="str">
        <f>IFERROR(S740*VLOOKUP(AE740,【参考】数式用3!$AD$3:$BA$14,MATCH(N740,【参考】数式用3!$AD$2:$BA$2,0)),"")</f>
        <v/>
      </c>
      <c r="U740" s="122"/>
      <c r="V740" s="113"/>
      <c r="W740" s="147"/>
      <c r="X740" s="990" t="str">
        <f>IFERROR(V740*VLOOKUP(AF740,【参考】数式用3!$AD$15:$BA$23,MATCH(N740,【参考】数式用3!$AD$2:$BA$2,0)),"")</f>
        <v/>
      </c>
      <c r="Y740" s="991"/>
      <c r="Z740" s="123"/>
      <c r="AA740" s="114"/>
      <c r="AB740" s="485" t="str">
        <f>IFERROR(AA740*VLOOKUP(AG740,【参考】数式用3!$AD$24:$BA$27,MATCH(N740,【参考】数式用3!$AD$2:$BA$2,0)),"")</f>
        <v/>
      </c>
      <c r="AC740" s="130"/>
      <c r="AD740" s="477" t="str">
        <f t="shared" si="47"/>
        <v/>
      </c>
      <c r="AE740" s="478" t="str">
        <f t="shared" si="48"/>
        <v/>
      </c>
      <c r="AF740" s="478" t="str">
        <f t="shared" si="49"/>
        <v/>
      </c>
      <c r="AG740" s="478" t="str">
        <f t="shared" si="50"/>
        <v/>
      </c>
    </row>
    <row r="741" spans="1:33" ht="24.95" customHeight="1">
      <c r="A741" s="480">
        <v>726</v>
      </c>
      <c r="B741" s="987" t="str">
        <f>IF(基本情報入力シート!C778="","",基本情報入力シート!C778)</f>
        <v/>
      </c>
      <c r="C741" s="988"/>
      <c r="D741" s="988"/>
      <c r="E741" s="988"/>
      <c r="F741" s="988"/>
      <c r="G741" s="988"/>
      <c r="H741" s="988"/>
      <c r="I741" s="989"/>
      <c r="J741" s="481" t="str">
        <f>IF(基本情報入力シート!M778="","",基本情報入力シート!M778)</f>
        <v/>
      </c>
      <c r="K741" s="482" t="str">
        <f>IF(基本情報入力シート!R778="","",基本情報入力シート!R778)</f>
        <v/>
      </c>
      <c r="L741" s="482" t="str">
        <f>IF(基本情報入力シート!W778="","",基本情報入力シート!W778)</f>
        <v/>
      </c>
      <c r="M741" s="483" t="str">
        <f>IF(基本情報入力シート!X778="","",基本情報入力シート!X778)</f>
        <v/>
      </c>
      <c r="N741" s="484" t="str">
        <f>IF(基本情報入力シート!Y778="","",基本情報入力シート!Y778)</f>
        <v/>
      </c>
      <c r="O741" s="118"/>
      <c r="P741" s="119"/>
      <c r="Q741" s="120"/>
      <c r="R741" s="121"/>
      <c r="S741" s="112"/>
      <c r="T741" s="476" t="str">
        <f>IFERROR(S741*VLOOKUP(AE741,【参考】数式用3!$AD$3:$BA$14,MATCH(N741,【参考】数式用3!$AD$2:$BA$2,0)),"")</f>
        <v/>
      </c>
      <c r="U741" s="122"/>
      <c r="V741" s="113"/>
      <c r="W741" s="147"/>
      <c r="X741" s="990" t="str">
        <f>IFERROR(V741*VLOOKUP(AF741,【参考】数式用3!$AD$15:$BA$23,MATCH(N741,【参考】数式用3!$AD$2:$BA$2,0)),"")</f>
        <v/>
      </c>
      <c r="Y741" s="991"/>
      <c r="Z741" s="123"/>
      <c r="AA741" s="114"/>
      <c r="AB741" s="485" t="str">
        <f>IFERROR(AA741*VLOOKUP(AG741,【参考】数式用3!$AD$24:$BA$27,MATCH(N741,【参考】数式用3!$AD$2:$BA$2,0)),"")</f>
        <v/>
      </c>
      <c r="AC741" s="130"/>
      <c r="AD741" s="477" t="str">
        <f t="shared" si="47"/>
        <v/>
      </c>
      <c r="AE741" s="478" t="str">
        <f t="shared" si="48"/>
        <v/>
      </c>
      <c r="AF741" s="478" t="str">
        <f t="shared" si="49"/>
        <v/>
      </c>
      <c r="AG741" s="478" t="str">
        <f t="shared" si="50"/>
        <v/>
      </c>
    </row>
    <row r="742" spans="1:33" ht="24.95" customHeight="1">
      <c r="A742" s="480">
        <v>727</v>
      </c>
      <c r="B742" s="987" t="str">
        <f>IF(基本情報入力シート!C779="","",基本情報入力シート!C779)</f>
        <v/>
      </c>
      <c r="C742" s="988"/>
      <c r="D742" s="988"/>
      <c r="E742" s="988"/>
      <c r="F742" s="988"/>
      <c r="G742" s="988"/>
      <c r="H742" s="988"/>
      <c r="I742" s="989"/>
      <c r="J742" s="481" t="str">
        <f>IF(基本情報入力シート!M779="","",基本情報入力シート!M779)</f>
        <v/>
      </c>
      <c r="K742" s="482" t="str">
        <f>IF(基本情報入力シート!R779="","",基本情報入力シート!R779)</f>
        <v/>
      </c>
      <c r="L742" s="482" t="str">
        <f>IF(基本情報入力シート!W779="","",基本情報入力シート!W779)</f>
        <v/>
      </c>
      <c r="M742" s="483" t="str">
        <f>IF(基本情報入力シート!X779="","",基本情報入力シート!X779)</f>
        <v/>
      </c>
      <c r="N742" s="484" t="str">
        <f>IF(基本情報入力シート!Y779="","",基本情報入力シート!Y779)</f>
        <v/>
      </c>
      <c r="O742" s="118"/>
      <c r="P742" s="119"/>
      <c r="Q742" s="120"/>
      <c r="R742" s="121"/>
      <c r="S742" s="112"/>
      <c r="T742" s="476" t="str">
        <f>IFERROR(S742*VLOOKUP(AE742,【参考】数式用3!$AD$3:$BA$14,MATCH(N742,【参考】数式用3!$AD$2:$BA$2,0)),"")</f>
        <v/>
      </c>
      <c r="U742" s="122"/>
      <c r="V742" s="113"/>
      <c r="W742" s="147"/>
      <c r="X742" s="990" t="str">
        <f>IFERROR(V742*VLOOKUP(AF742,【参考】数式用3!$AD$15:$BA$23,MATCH(N742,【参考】数式用3!$AD$2:$BA$2,0)),"")</f>
        <v/>
      </c>
      <c r="Y742" s="991"/>
      <c r="Z742" s="123"/>
      <c r="AA742" s="114"/>
      <c r="AB742" s="485" t="str">
        <f>IFERROR(AA742*VLOOKUP(AG742,【参考】数式用3!$AD$24:$BA$27,MATCH(N742,【参考】数式用3!$AD$2:$BA$2,0)),"")</f>
        <v/>
      </c>
      <c r="AC742" s="130"/>
      <c r="AD742" s="477" t="str">
        <f t="shared" si="47"/>
        <v/>
      </c>
      <c r="AE742" s="478" t="str">
        <f t="shared" si="48"/>
        <v/>
      </c>
      <c r="AF742" s="478" t="str">
        <f t="shared" si="49"/>
        <v/>
      </c>
      <c r="AG742" s="478" t="str">
        <f t="shared" si="50"/>
        <v/>
      </c>
    </row>
    <row r="743" spans="1:33" ht="24.95" customHeight="1">
      <c r="A743" s="480">
        <v>728</v>
      </c>
      <c r="B743" s="987" t="str">
        <f>IF(基本情報入力シート!C780="","",基本情報入力シート!C780)</f>
        <v/>
      </c>
      <c r="C743" s="988"/>
      <c r="D743" s="988"/>
      <c r="E743" s="988"/>
      <c r="F743" s="988"/>
      <c r="G743" s="988"/>
      <c r="H743" s="988"/>
      <c r="I743" s="989"/>
      <c r="J743" s="481" t="str">
        <f>IF(基本情報入力シート!M780="","",基本情報入力シート!M780)</f>
        <v/>
      </c>
      <c r="K743" s="482" t="str">
        <f>IF(基本情報入力シート!R780="","",基本情報入力シート!R780)</f>
        <v/>
      </c>
      <c r="L743" s="482" t="str">
        <f>IF(基本情報入力シート!W780="","",基本情報入力シート!W780)</f>
        <v/>
      </c>
      <c r="M743" s="483" t="str">
        <f>IF(基本情報入力シート!X780="","",基本情報入力シート!X780)</f>
        <v/>
      </c>
      <c r="N743" s="484" t="str">
        <f>IF(基本情報入力シート!Y780="","",基本情報入力シート!Y780)</f>
        <v/>
      </c>
      <c r="O743" s="118"/>
      <c r="P743" s="119"/>
      <c r="Q743" s="120"/>
      <c r="R743" s="121"/>
      <c r="S743" s="112"/>
      <c r="T743" s="476" t="str">
        <f>IFERROR(S743*VLOOKUP(AE743,【参考】数式用3!$AD$3:$BA$14,MATCH(N743,【参考】数式用3!$AD$2:$BA$2,0)),"")</f>
        <v/>
      </c>
      <c r="U743" s="122"/>
      <c r="V743" s="113"/>
      <c r="W743" s="147"/>
      <c r="X743" s="990" t="str">
        <f>IFERROR(V743*VLOOKUP(AF743,【参考】数式用3!$AD$15:$BA$23,MATCH(N743,【参考】数式用3!$AD$2:$BA$2,0)),"")</f>
        <v/>
      </c>
      <c r="Y743" s="991"/>
      <c r="Z743" s="123"/>
      <c r="AA743" s="114"/>
      <c r="AB743" s="485" t="str">
        <f>IFERROR(AA743*VLOOKUP(AG743,【参考】数式用3!$AD$24:$BA$27,MATCH(N743,【参考】数式用3!$AD$2:$BA$2,0)),"")</f>
        <v/>
      </c>
      <c r="AC743" s="130"/>
      <c r="AD743" s="477" t="str">
        <f t="shared" si="47"/>
        <v/>
      </c>
      <c r="AE743" s="478" t="str">
        <f t="shared" si="48"/>
        <v/>
      </c>
      <c r="AF743" s="478" t="str">
        <f t="shared" si="49"/>
        <v/>
      </c>
      <c r="AG743" s="478" t="str">
        <f t="shared" si="50"/>
        <v/>
      </c>
    </row>
    <row r="744" spans="1:33" ht="24.95" customHeight="1">
      <c r="A744" s="480">
        <v>729</v>
      </c>
      <c r="B744" s="987" t="str">
        <f>IF(基本情報入力シート!C781="","",基本情報入力シート!C781)</f>
        <v/>
      </c>
      <c r="C744" s="988"/>
      <c r="D744" s="988"/>
      <c r="E744" s="988"/>
      <c r="F744" s="988"/>
      <c r="G744" s="988"/>
      <c r="H744" s="988"/>
      <c r="I744" s="989"/>
      <c r="J744" s="481" t="str">
        <f>IF(基本情報入力シート!M781="","",基本情報入力シート!M781)</f>
        <v/>
      </c>
      <c r="K744" s="482" t="str">
        <f>IF(基本情報入力シート!R781="","",基本情報入力シート!R781)</f>
        <v/>
      </c>
      <c r="L744" s="482" t="str">
        <f>IF(基本情報入力シート!W781="","",基本情報入力シート!W781)</f>
        <v/>
      </c>
      <c r="M744" s="483" t="str">
        <f>IF(基本情報入力シート!X781="","",基本情報入力シート!X781)</f>
        <v/>
      </c>
      <c r="N744" s="484" t="str">
        <f>IF(基本情報入力シート!Y781="","",基本情報入力シート!Y781)</f>
        <v/>
      </c>
      <c r="O744" s="118"/>
      <c r="P744" s="119"/>
      <c r="Q744" s="120"/>
      <c r="R744" s="121"/>
      <c r="S744" s="112"/>
      <c r="T744" s="476" t="str">
        <f>IFERROR(S744*VLOOKUP(AE744,【参考】数式用3!$AD$3:$BA$14,MATCH(N744,【参考】数式用3!$AD$2:$BA$2,0)),"")</f>
        <v/>
      </c>
      <c r="U744" s="122"/>
      <c r="V744" s="113"/>
      <c r="W744" s="147"/>
      <c r="X744" s="990" t="str">
        <f>IFERROR(V744*VLOOKUP(AF744,【参考】数式用3!$AD$15:$BA$23,MATCH(N744,【参考】数式用3!$AD$2:$BA$2,0)),"")</f>
        <v/>
      </c>
      <c r="Y744" s="991"/>
      <c r="Z744" s="123"/>
      <c r="AA744" s="114"/>
      <c r="AB744" s="485" t="str">
        <f>IFERROR(AA744*VLOOKUP(AG744,【参考】数式用3!$AD$24:$BA$27,MATCH(N744,【参考】数式用3!$AD$2:$BA$2,0)),"")</f>
        <v/>
      </c>
      <c r="AC744" s="130"/>
      <c r="AD744" s="477" t="str">
        <f t="shared" si="47"/>
        <v/>
      </c>
      <c r="AE744" s="478" t="str">
        <f t="shared" si="48"/>
        <v/>
      </c>
      <c r="AF744" s="478" t="str">
        <f t="shared" si="49"/>
        <v/>
      </c>
      <c r="AG744" s="478" t="str">
        <f t="shared" si="50"/>
        <v/>
      </c>
    </row>
    <row r="745" spans="1:33" ht="24.95" customHeight="1">
      <c r="A745" s="480">
        <v>730</v>
      </c>
      <c r="B745" s="987" t="str">
        <f>IF(基本情報入力シート!C782="","",基本情報入力シート!C782)</f>
        <v/>
      </c>
      <c r="C745" s="988"/>
      <c r="D745" s="988"/>
      <c r="E745" s="988"/>
      <c r="F745" s="988"/>
      <c r="G745" s="988"/>
      <c r="H745" s="988"/>
      <c r="I745" s="989"/>
      <c r="J745" s="481" t="str">
        <f>IF(基本情報入力シート!M782="","",基本情報入力シート!M782)</f>
        <v/>
      </c>
      <c r="K745" s="482" t="str">
        <f>IF(基本情報入力シート!R782="","",基本情報入力シート!R782)</f>
        <v/>
      </c>
      <c r="L745" s="482" t="str">
        <f>IF(基本情報入力シート!W782="","",基本情報入力シート!W782)</f>
        <v/>
      </c>
      <c r="M745" s="483" t="str">
        <f>IF(基本情報入力シート!X782="","",基本情報入力シート!X782)</f>
        <v/>
      </c>
      <c r="N745" s="484" t="str">
        <f>IF(基本情報入力シート!Y782="","",基本情報入力シート!Y782)</f>
        <v/>
      </c>
      <c r="O745" s="118"/>
      <c r="P745" s="119"/>
      <c r="Q745" s="120"/>
      <c r="R745" s="121"/>
      <c r="S745" s="112"/>
      <c r="T745" s="476" t="str">
        <f>IFERROR(S745*VLOOKUP(AE745,【参考】数式用3!$AD$3:$BA$14,MATCH(N745,【参考】数式用3!$AD$2:$BA$2,0)),"")</f>
        <v/>
      </c>
      <c r="U745" s="122"/>
      <c r="V745" s="113"/>
      <c r="W745" s="147"/>
      <c r="X745" s="990" t="str">
        <f>IFERROR(V745*VLOOKUP(AF745,【参考】数式用3!$AD$15:$BA$23,MATCH(N745,【参考】数式用3!$AD$2:$BA$2,0)),"")</f>
        <v/>
      </c>
      <c r="Y745" s="991"/>
      <c r="Z745" s="123"/>
      <c r="AA745" s="114"/>
      <c r="AB745" s="485" t="str">
        <f>IFERROR(AA745*VLOOKUP(AG745,【参考】数式用3!$AD$24:$BA$27,MATCH(N745,【参考】数式用3!$AD$2:$BA$2,0)),"")</f>
        <v/>
      </c>
      <c r="AC745" s="130"/>
      <c r="AD745" s="477" t="str">
        <f t="shared" si="47"/>
        <v/>
      </c>
      <c r="AE745" s="478" t="str">
        <f t="shared" si="48"/>
        <v/>
      </c>
      <c r="AF745" s="478" t="str">
        <f t="shared" si="49"/>
        <v/>
      </c>
      <c r="AG745" s="478" t="str">
        <f t="shared" si="50"/>
        <v/>
      </c>
    </row>
    <row r="746" spans="1:33" ht="24.95" customHeight="1">
      <c r="A746" s="480">
        <v>731</v>
      </c>
      <c r="B746" s="987" t="str">
        <f>IF(基本情報入力シート!C783="","",基本情報入力シート!C783)</f>
        <v/>
      </c>
      <c r="C746" s="988"/>
      <c r="D746" s="988"/>
      <c r="E746" s="988"/>
      <c r="F746" s="988"/>
      <c r="G746" s="988"/>
      <c r="H746" s="988"/>
      <c r="I746" s="989"/>
      <c r="J746" s="481" t="str">
        <f>IF(基本情報入力シート!M783="","",基本情報入力シート!M783)</f>
        <v/>
      </c>
      <c r="K746" s="482" t="str">
        <f>IF(基本情報入力シート!R783="","",基本情報入力シート!R783)</f>
        <v/>
      </c>
      <c r="L746" s="482" t="str">
        <f>IF(基本情報入力シート!W783="","",基本情報入力シート!W783)</f>
        <v/>
      </c>
      <c r="M746" s="483" t="str">
        <f>IF(基本情報入力シート!X783="","",基本情報入力シート!X783)</f>
        <v/>
      </c>
      <c r="N746" s="484" t="str">
        <f>IF(基本情報入力シート!Y783="","",基本情報入力シート!Y783)</f>
        <v/>
      </c>
      <c r="O746" s="118"/>
      <c r="P746" s="119"/>
      <c r="Q746" s="120"/>
      <c r="R746" s="121"/>
      <c r="S746" s="112"/>
      <c r="T746" s="476" t="str">
        <f>IFERROR(S746*VLOOKUP(AE746,【参考】数式用3!$AD$3:$BA$14,MATCH(N746,【参考】数式用3!$AD$2:$BA$2,0)),"")</f>
        <v/>
      </c>
      <c r="U746" s="122"/>
      <c r="V746" s="113"/>
      <c r="W746" s="147"/>
      <c r="X746" s="990" t="str">
        <f>IFERROR(V746*VLOOKUP(AF746,【参考】数式用3!$AD$15:$BA$23,MATCH(N746,【参考】数式用3!$AD$2:$BA$2,0)),"")</f>
        <v/>
      </c>
      <c r="Y746" s="991"/>
      <c r="Z746" s="123"/>
      <c r="AA746" s="114"/>
      <c r="AB746" s="485" t="str">
        <f>IFERROR(AA746*VLOOKUP(AG746,【参考】数式用3!$AD$24:$BA$27,MATCH(N746,【参考】数式用3!$AD$2:$BA$2,0)),"")</f>
        <v/>
      </c>
      <c r="AC746" s="130"/>
      <c r="AD746" s="477" t="str">
        <f t="shared" si="47"/>
        <v/>
      </c>
      <c r="AE746" s="478" t="str">
        <f t="shared" si="48"/>
        <v/>
      </c>
      <c r="AF746" s="478" t="str">
        <f t="shared" si="49"/>
        <v/>
      </c>
      <c r="AG746" s="478" t="str">
        <f t="shared" si="50"/>
        <v/>
      </c>
    </row>
    <row r="747" spans="1:33" ht="24.95" customHeight="1">
      <c r="A747" s="480">
        <v>732</v>
      </c>
      <c r="B747" s="987" t="str">
        <f>IF(基本情報入力シート!C784="","",基本情報入力シート!C784)</f>
        <v/>
      </c>
      <c r="C747" s="988"/>
      <c r="D747" s="988"/>
      <c r="E747" s="988"/>
      <c r="F747" s="988"/>
      <c r="G747" s="988"/>
      <c r="H747" s="988"/>
      <c r="I747" s="989"/>
      <c r="J747" s="481" t="str">
        <f>IF(基本情報入力シート!M784="","",基本情報入力シート!M784)</f>
        <v/>
      </c>
      <c r="K747" s="482" t="str">
        <f>IF(基本情報入力シート!R784="","",基本情報入力シート!R784)</f>
        <v/>
      </c>
      <c r="L747" s="482" t="str">
        <f>IF(基本情報入力シート!W784="","",基本情報入力シート!W784)</f>
        <v/>
      </c>
      <c r="M747" s="483" t="str">
        <f>IF(基本情報入力シート!X784="","",基本情報入力シート!X784)</f>
        <v/>
      </c>
      <c r="N747" s="484" t="str">
        <f>IF(基本情報入力シート!Y784="","",基本情報入力シート!Y784)</f>
        <v/>
      </c>
      <c r="O747" s="118"/>
      <c r="P747" s="119"/>
      <c r="Q747" s="120"/>
      <c r="R747" s="121"/>
      <c r="S747" s="112"/>
      <c r="T747" s="476" t="str">
        <f>IFERROR(S747*VLOOKUP(AE747,【参考】数式用3!$AD$3:$BA$14,MATCH(N747,【参考】数式用3!$AD$2:$BA$2,0)),"")</f>
        <v/>
      </c>
      <c r="U747" s="122"/>
      <c r="V747" s="113"/>
      <c r="W747" s="147"/>
      <c r="X747" s="990" t="str">
        <f>IFERROR(V747*VLOOKUP(AF747,【参考】数式用3!$AD$15:$BA$23,MATCH(N747,【参考】数式用3!$AD$2:$BA$2,0)),"")</f>
        <v/>
      </c>
      <c r="Y747" s="991"/>
      <c r="Z747" s="123"/>
      <c r="AA747" s="114"/>
      <c r="AB747" s="485" t="str">
        <f>IFERROR(AA747*VLOOKUP(AG747,【参考】数式用3!$AD$24:$BA$27,MATCH(N747,【参考】数式用3!$AD$2:$BA$2,0)),"")</f>
        <v/>
      </c>
      <c r="AC747" s="130"/>
      <c r="AD747" s="477" t="str">
        <f t="shared" si="47"/>
        <v/>
      </c>
      <c r="AE747" s="478" t="str">
        <f t="shared" si="48"/>
        <v/>
      </c>
      <c r="AF747" s="478" t="str">
        <f t="shared" si="49"/>
        <v/>
      </c>
      <c r="AG747" s="478" t="str">
        <f t="shared" si="50"/>
        <v/>
      </c>
    </row>
    <row r="748" spans="1:33" ht="24.95" customHeight="1">
      <c r="A748" s="480">
        <v>733</v>
      </c>
      <c r="B748" s="987" t="str">
        <f>IF(基本情報入力シート!C785="","",基本情報入力シート!C785)</f>
        <v/>
      </c>
      <c r="C748" s="988"/>
      <c r="D748" s="988"/>
      <c r="E748" s="988"/>
      <c r="F748" s="988"/>
      <c r="G748" s="988"/>
      <c r="H748" s="988"/>
      <c r="I748" s="989"/>
      <c r="J748" s="481" t="str">
        <f>IF(基本情報入力シート!M785="","",基本情報入力シート!M785)</f>
        <v/>
      </c>
      <c r="K748" s="482" t="str">
        <f>IF(基本情報入力シート!R785="","",基本情報入力シート!R785)</f>
        <v/>
      </c>
      <c r="L748" s="482" t="str">
        <f>IF(基本情報入力シート!W785="","",基本情報入力シート!W785)</f>
        <v/>
      </c>
      <c r="M748" s="483" t="str">
        <f>IF(基本情報入力シート!X785="","",基本情報入力シート!X785)</f>
        <v/>
      </c>
      <c r="N748" s="484" t="str">
        <f>IF(基本情報入力シート!Y785="","",基本情報入力シート!Y785)</f>
        <v/>
      </c>
      <c r="O748" s="118"/>
      <c r="P748" s="119"/>
      <c r="Q748" s="120"/>
      <c r="R748" s="121"/>
      <c r="S748" s="112"/>
      <c r="T748" s="476" t="str">
        <f>IFERROR(S748*VLOOKUP(AE748,【参考】数式用3!$AD$3:$BA$14,MATCH(N748,【参考】数式用3!$AD$2:$BA$2,0)),"")</f>
        <v/>
      </c>
      <c r="U748" s="122"/>
      <c r="V748" s="113"/>
      <c r="W748" s="147"/>
      <c r="X748" s="990" t="str">
        <f>IFERROR(V748*VLOOKUP(AF748,【参考】数式用3!$AD$15:$BA$23,MATCH(N748,【参考】数式用3!$AD$2:$BA$2,0)),"")</f>
        <v/>
      </c>
      <c r="Y748" s="991"/>
      <c r="Z748" s="123"/>
      <c r="AA748" s="114"/>
      <c r="AB748" s="485" t="str">
        <f>IFERROR(AA748*VLOOKUP(AG748,【参考】数式用3!$AD$24:$BA$27,MATCH(N748,【参考】数式用3!$AD$2:$BA$2,0)),"")</f>
        <v/>
      </c>
      <c r="AC748" s="130"/>
      <c r="AD748" s="477" t="str">
        <f t="shared" si="47"/>
        <v/>
      </c>
      <c r="AE748" s="478" t="str">
        <f t="shared" si="48"/>
        <v/>
      </c>
      <c r="AF748" s="478" t="str">
        <f t="shared" si="49"/>
        <v/>
      </c>
      <c r="AG748" s="478" t="str">
        <f t="shared" si="50"/>
        <v/>
      </c>
    </row>
    <row r="749" spans="1:33" ht="24.95" customHeight="1">
      <c r="A749" s="480">
        <v>734</v>
      </c>
      <c r="B749" s="987" t="str">
        <f>IF(基本情報入力シート!C786="","",基本情報入力シート!C786)</f>
        <v/>
      </c>
      <c r="C749" s="988"/>
      <c r="D749" s="988"/>
      <c r="E749" s="988"/>
      <c r="F749" s="988"/>
      <c r="G749" s="988"/>
      <c r="H749" s="988"/>
      <c r="I749" s="989"/>
      <c r="J749" s="481" t="str">
        <f>IF(基本情報入力シート!M786="","",基本情報入力シート!M786)</f>
        <v/>
      </c>
      <c r="K749" s="482" t="str">
        <f>IF(基本情報入力シート!R786="","",基本情報入力シート!R786)</f>
        <v/>
      </c>
      <c r="L749" s="482" t="str">
        <f>IF(基本情報入力シート!W786="","",基本情報入力シート!W786)</f>
        <v/>
      </c>
      <c r="M749" s="483" t="str">
        <f>IF(基本情報入力シート!X786="","",基本情報入力シート!X786)</f>
        <v/>
      </c>
      <c r="N749" s="484" t="str">
        <f>IF(基本情報入力シート!Y786="","",基本情報入力シート!Y786)</f>
        <v/>
      </c>
      <c r="O749" s="118"/>
      <c r="P749" s="119"/>
      <c r="Q749" s="120"/>
      <c r="R749" s="121"/>
      <c r="S749" s="112"/>
      <c r="T749" s="476" t="str">
        <f>IFERROR(S749*VLOOKUP(AE749,【参考】数式用3!$AD$3:$BA$14,MATCH(N749,【参考】数式用3!$AD$2:$BA$2,0)),"")</f>
        <v/>
      </c>
      <c r="U749" s="122"/>
      <c r="V749" s="113"/>
      <c r="W749" s="147"/>
      <c r="X749" s="990" t="str">
        <f>IFERROR(V749*VLOOKUP(AF749,【参考】数式用3!$AD$15:$BA$23,MATCH(N749,【参考】数式用3!$AD$2:$BA$2,0)),"")</f>
        <v/>
      </c>
      <c r="Y749" s="991"/>
      <c r="Z749" s="123"/>
      <c r="AA749" s="114"/>
      <c r="AB749" s="485" t="str">
        <f>IFERROR(AA749*VLOOKUP(AG749,【参考】数式用3!$AD$24:$BA$27,MATCH(N749,【参考】数式用3!$AD$2:$BA$2,0)),"")</f>
        <v/>
      </c>
      <c r="AC749" s="130"/>
      <c r="AD749" s="477" t="str">
        <f t="shared" si="47"/>
        <v/>
      </c>
      <c r="AE749" s="478" t="str">
        <f t="shared" si="48"/>
        <v/>
      </c>
      <c r="AF749" s="478" t="str">
        <f t="shared" si="49"/>
        <v/>
      </c>
      <c r="AG749" s="478" t="str">
        <f t="shared" si="50"/>
        <v/>
      </c>
    </row>
    <row r="750" spans="1:33" ht="24.95" customHeight="1">
      <c r="A750" s="480">
        <v>735</v>
      </c>
      <c r="B750" s="987" t="str">
        <f>IF(基本情報入力シート!C787="","",基本情報入力シート!C787)</f>
        <v/>
      </c>
      <c r="C750" s="988"/>
      <c r="D750" s="988"/>
      <c r="E750" s="988"/>
      <c r="F750" s="988"/>
      <c r="G750" s="988"/>
      <c r="H750" s="988"/>
      <c r="I750" s="989"/>
      <c r="J750" s="481" t="str">
        <f>IF(基本情報入力シート!M787="","",基本情報入力シート!M787)</f>
        <v/>
      </c>
      <c r="K750" s="482" t="str">
        <f>IF(基本情報入力シート!R787="","",基本情報入力シート!R787)</f>
        <v/>
      </c>
      <c r="L750" s="482" t="str">
        <f>IF(基本情報入力シート!W787="","",基本情報入力シート!W787)</f>
        <v/>
      </c>
      <c r="M750" s="483" t="str">
        <f>IF(基本情報入力シート!X787="","",基本情報入力シート!X787)</f>
        <v/>
      </c>
      <c r="N750" s="484" t="str">
        <f>IF(基本情報入力シート!Y787="","",基本情報入力シート!Y787)</f>
        <v/>
      </c>
      <c r="O750" s="118"/>
      <c r="P750" s="119"/>
      <c r="Q750" s="120"/>
      <c r="R750" s="121"/>
      <c r="S750" s="112"/>
      <c r="T750" s="476" t="str">
        <f>IFERROR(S750*VLOOKUP(AE750,【参考】数式用3!$AD$3:$BA$14,MATCH(N750,【参考】数式用3!$AD$2:$BA$2,0)),"")</f>
        <v/>
      </c>
      <c r="U750" s="122"/>
      <c r="V750" s="113"/>
      <c r="W750" s="147"/>
      <c r="X750" s="990" t="str">
        <f>IFERROR(V750*VLOOKUP(AF750,【参考】数式用3!$AD$15:$BA$23,MATCH(N750,【参考】数式用3!$AD$2:$BA$2,0)),"")</f>
        <v/>
      </c>
      <c r="Y750" s="991"/>
      <c r="Z750" s="123"/>
      <c r="AA750" s="114"/>
      <c r="AB750" s="485" t="str">
        <f>IFERROR(AA750*VLOOKUP(AG750,【参考】数式用3!$AD$24:$BA$27,MATCH(N750,【参考】数式用3!$AD$2:$BA$2,0)),"")</f>
        <v/>
      </c>
      <c r="AC750" s="130"/>
      <c r="AD750" s="477" t="str">
        <f t="shared" si="47"/>
        <v/>
      </c>
      <c r="AE750" s="478" t="str">
        <f t="shared" si="48"/>
        <v/>
      </c>
      <c r="AF750" s="478" t="str">
        <f t="shared" si="49"/>
        <v/>
      </c>
      <c r="AG750" s="478" t="str">
        <f t="shared" si="50"/>
        <v/>
      </c>
    </row>
    <row r="751" spans="1:33" ht="24.95" customHeight="1">
      <c r="A751" s="480">
        <v>736</v>
      </c>
      <c r="B751" s="987" t="str">
        <f>IF(基本情報入力シート!C788="","",基本情報入力シート!C788)</f>
        <v/>
      </c>
      <c r="C751" s="988"/>
      <c r="D751" s="988"/>
      <c r="E751" s="988"/>
      <c r="F751" s="988"/>
      <c r="G751" s="988"/>
      <c r="H751" s="988"/>
      <c r="I751" s="989"/>
      <c r="J751" s="481" t="str">
        <f>IF(基本情報入力シート!M788="","",基本情報入力シート!M788)</f>
        <v/>
      </c>
      <c r="K751" s="482" t="str">
        <f>IF(基本情報入力シート!R788="","",基本情報入力シート!R788)</f>
        <v/>
      </c>
      <c r="L751" s="482" t="str">
        <f>IF(基本情報入力シート!W788="","",基本情報入力シート!W788)</f>
        <v/>
      </c>
      <c r="M751" s="483" t="str">
        <f>IF(基本情報入力シート!X788="","",基本情報入力シート!X788)</f>
        <v/>
      </c>
      <c r="N751" s="484" t="str">
        <f>IF(基本情報入力シート!Y788="","",基本情報入力シート!Y788)</f>
        <v/>
      </c>
      <c r="O751" s="118"/>
      <c r="P751" s="119"/>
      <c r="Q751" s="120"/>
      <c r="R751" s="121"/>
      <c r="S751" s="112"/>
      <c r="T751" s="476" t="str">
        <f>IFERROR(S751*VLOOKUP(AE751,【参考】数式用3!$AD$3:$BA$14,MATCH(N751,【参考】数式用3!$AD$2:$BA$2,0)),"")</f>
        <v/>
      </c>
      <c r="U751" s="122"/>
      <c r="V751" s="113"/>
      <c r="W751" s="147"/>
      <c r="X751" s="990" t="str">
        <f>IFERROR(V751*VLOOKUP(AF751,【参考】数式用3!$AD$15:$BA$23,MATCH(N751,【参考】数式用3!$AD$2:$BA$2,0)),"")</f>
        <v/>
      </c>
      <c r="Y751" s="991"/>
      <c r="Z751" s="123"/>
      <c r="AA751" s="114"/>
      <c r="AB751" s="485" t="str">
        <f>IFERROR(AA751*VLOOKUP(AG751,【参考】数式用3!$AD$24:$BA$27,MATCH(N751,【参考】数式用3!$AD$2:$BA$2,0)),"")</f>
        <v/>
      </c>
      <c r="AC751" s="130"/>
      <c r="AD751" s="477" t="str">
        <f t="shared" si="47"/>
        <v/>
      </c>
      <c r="AE751" s="478" t="str">
        <f t="shared" si="48"/>
        <v/>
      </c>
      <c r="AF751" s="478" t="str">
        <f t="shared" si="49"/>
        <v/>
      </c>
      <c r="AG751" s="478" t="str">
        <f t="shared" si="50"/>
        <v/>
      </c>
    </row>
    <row r="752" spans="1:33" ht="24.95" customHeight="1">
      <c r="A752" s="480">
        <v>737</v>
      </c>
      <c r="B752" s="987" t="str">
        <f>IF(基本情報入力シート!C789="","",基本情報入力シート!C789)</f>
        <v/>
      </c>
      <c r="C752" s="988"/>
      <c r="D752" s="988"/>
      <c r="E752" s="988"/>
      <c r="F752" s="988"/>
      <c r="G752" s="988"/>
      <c r="H752" s="988"/>
      <c r="I752" s="989"/>
      <c r="J752" s="481" t="str">
        <f>IF(基本情報入力シート!M789="","",基本情報入力シート!M789)</f>
        <v/>
      </c>
      <c r="K752" s="482" t="str">
        <f>IF(基本情報入力シート!R789="","",基本情報入力シート!R789)</f>
        <v/>
      </c>
      <c r="L752" s="482" t="str">
        <f>IF(基本情報入力シート!W789="","",基本情報入力シート!W789)</f>
        <v/>
      </c>
      <c r="M752" s="483" t="str">
        <f>IF(基本情報入力シート!X789="","",基本情報入力シート!X789)</f>
        <v/>
      </c>
      <c r="N752" s="484" t="str">
        <f>IF(基本情報入力シート!Y789="","",基本情報入力シート!Y789)</f>
        <v/>
      </c>
      <c r="O752" s="118"/>
      <c r="P752" s="119"/>
      <c r="Q752" s="120"/>
      <c r="R752" s="121"/>
      <c r="S752" s="112"/>
      <c r="T752" s="476" t="str">
        <f>IFERROR(S752*VLOOKUP(AE752,【参考】数式用3!$AD$3:$BA$14,MATCH(N752,【参考】数式用3!$AD$2:$BA$2,0)),"")</f>
        <v/>
      </c>
      <c r="U752" s="122"/>
      <c r="V752" s="113"/>
      <c r="W752" s="147"/>
      <c r="X752" s="990" t="str">
        <f>IFERROR(V752*VLOOKUP(AF752,【参考】数式用3!$AD$15:$BA$23,MATCH(N752,【参考】数式用3!$AD$2:$BA$2,0)),"")</f>
        <v/>
      </c>
      <c r="Y752" s="991"/>
      <c r="Z752" s="123"/>
      <c r="AA752" s="114"/>
      <c r="AB752" s="485" t="str">
        <f>IFERROR(AA752*VLOOKUP(AG752,【参考】数式用3!$AD$24:$BA$27,MATCH(N752,【参考】数式用3!$AD$2:$BA$2,0)),"")</f>
        <v/>
      </c>
      <c r="AC752" s="130"/>
      <c r="AD752" s="477" t="str">
        <f t="shared" si="47"/>
        <v/>
      </c>
      <c r="AE752" s="478" t="str">
        <f t="shared" si="48"/>
        <v/>
      </c>
      <c r="AF752" s="478" t="str">
        <f t="shared" si="49"/>
        <v/>
      </c>
      <c r="AG752" s="478" t="str">
        <f t="shared" si="50"/>
        <v/>
      </c>
    </row>
    <row r="753" spans="1:33" ht="24.95" customHeight="1">
      <c r="A753" s="480">
        <v>738</v>
      </c>
      <c r="B753" s="987" t="str">
        <f>IF(基本情報入力シート!C790="","",基本情報入力シート!C790)</f>
        <v/>
      </c>
      <c r="C753" s="988"/>
      <c r="D753" s="988"/>
      <c r="E753" s="988"/>
      <c r="F753" s="988"/>
      <c r="G753" s="988"/>
      <c r="H753" s="988"/>
      <c r="I753" s="989"/>
      <c r="J753" s="481" t="str">
        <f>IF(基本情報入力シート!M790="","",基本情報入力シート!M790)</f>
        <v/>
      </c>
      <c r="K753" s="482" t="str">
        <f>IF(基本情報入力シート!R790="","",基本情報入力シート!R790)</f>
        <v/>
      </c>
      <c r="L753" s="482" t="str">
        <f>IF(基本情報入力シート!W790="","",基本情報入力シート!W790)</f>
        <v/>
      </c>
      <c r="M753" s="483" t="str">
        <f>IF(基本情報入力シート!X790="","",基本情報入力シート!X790)</f>
        <v/>
      </c>
      <c r="N753" s="484" t="str">
        <f>IF(基本情報入力シート!Y790="","",基本情報入力シート!Y790)</f>
        <v/>
      </c>
      <c r="O753" s="118"/>
      <c r="P753" s="119"/>
      <c r="Q753" s="120"/>
      <c r="R753" s="121"/>
      <c r="S753" s="112"/>
      <c r="T753" s="476" t="str">
        <f>IFERROR(S753*VLOOKUP(AE753,【参考】数式用3!$AD$3:$BA$14,MATCH(N753,【参考】数式用3!$AD$2:$BA$2,0)),"")</f>
        <v/>
      </c>
      <c r="U753" s="122"/>
      <c r="V753" s="113"/>
      <c r="W753" s="147"/>
      <c r="X753" s="990" t="str">
        <f>IFERROR(V753*VLOOKUP(AF753,【参考】数式用3!$AD$15:$BA$23,MATCH(N753,【参考】数式用3!$AD$2:$BA$2,0)),"")</f>
        <v/>
      </c>
      <c r="Y753" s="991"/>
      <c r="Z753" s="123"/>
      <c r="AA753" s="114"/>
      <c r="AB753" s="485" t="str">
        <f>IFERROR(AA753*VLOOKUP(AG753,【参考】数式用3!$AD$24:$BA$27,MATCH(N753,【参考】数式用3!$AD$2:$BA$2,0)),"")</f>
        <v/>
      </c>
      <c r="AC753" s="130"/>
      <c r="AD753" s="477" t="str">
        <f t="shared" si="47"/>
        <v/>
      </c>
      <c r="AE753" s="478" t="str">
        <f t="shared" si="48"/>
        <v/>
      </c>
      <c r="AF753" s="478" t="str">
        <f t="shared" si="49"/>
        <v/>
      </c>
      <c r="AG753" s="478" t="str">
        <f t="shared" si="50"/>
        <v/>
      </c>
    </row>
    <row r="754" spans="1:33" ht="24.95" customHeight="1">
      <c r="A754" s="480">
        <v>739</v>
      </c>
      <c r="B754" s="987" t="str">
        <f>IF(基本情報入力シート!C791="","",基本情報入力シート!C791)</f>
        <v/>
      </c>
      <c r="C754" s="988"/>
      <c r="D754" s="988"/>
      <c r="E754" s="988"/>
      <c r="F754" s="988"/>
      <c r="G754" s="988"/>
      <c r="H754" s="988"/>
      <c r="I754" s="989"/>
      <c r="J754" s="481" t="str">
        <f>IF(基本情報入力シート!M791="","",基本情報入力シート!M791)</f>
        <v/>
      </c>
      <c r="K754" s="482" t="str">
        <f>IF(基本情報入力シート!R791="","",基本情報入力シート!R791)</f>
        <v/>
      </c>
      <c r="L754" s="482" t="str">
        <f>IF(基本情報入力シート!W791="","",基本情報入力シート!W791)</f>
        <v/>
      </c>
      <c r="M754" s="483" t="str">
        <f>IF(基本情報入力シート!X791="","",基本情報入力シート!X791)</f>
        <v/>
      </c>
      <c r="N754" s="484" t="str">
        <f>IF(基本情報入力シート!Y791="","",基本情報入力シート!Y791)</f>
        <v/>
      </c>
      <c r="O754" s="118"/>
      <c r="P754" s="119"/>
      <c r="Q754" s="120"/>
      <c r="R754" s="121"/>
      <c r="S754" s="112"/>
      <c r="T754" s="476" t="str">
        <f>IFERROR(S754*VLOOKUP(AE754,【参考】数式用3!$AD$3:$BA$14,MATCH(N754,【参考】数式用3!$AD$2:$BA$2,0)),"")</f>
        <v/>
      </c>
      <c r="U754" s="122"/>
      <c r="V754" s="113"/>
      <c r="W754" s="147"/>
      <c r="X754" s="990" t="str">
        <f>IFERROR(V754*VLOOKUP(AF754,【参考】数式用3!$AD$15:$BA$23,MATCH(N754,【参考】数式用3!$AD$2:$BA$2,0)),"")</f>
        <v/>
      </c>
      <c r="Y754" s="991"/>
      <c r="Z754" s="123"/>
      <c r="AA754" s="114"/>
      <c r="AB754" s="485" t="str">
        <f>IFERROR(AA754*VLOOKUP(AG754,【参考】数式用3!$AD$24:$BA$27,MATCH(N754,【参考】数式用3!$AD$2:$BA$2,0)),"")</f>
        <v/>
      </c>
      <c r="AC754" s="130"/>
      <c r="AD754" s="477" t="str">
        <f t="shared" si="47"/>
        <v/>
      </c>
      <c r="AE754" s="478" t="str">
        <f t="shared" si="48"/>
        <v/>
      </c>
      <c r="AF754" s="478" t="str">
        <f t="shared" si="49"/>
        <v/>
      </c>
      <c r="AG754" s="478" t="str">
        <f t="shared" si="50"/>
        <v/>
      </c>
    </row>
    <row r="755" spans="1:33" ht="24.95" customHeight="1">
      <c r="A755" s="480">
        <v>740</v>
      </c>
      <c r="B755" s="987" t="str">
        <f>IF(基本情報入力シート!C792="","",基本情報入力シート!C792)</f>
        <v/>
      </c>
      <c r="C755" s="988"/>
      <c r="D755" s="988"/>
      <c r="E755" s="988"/>
      <c r="F755" s="988"/>
      <c r="G755" s="988"/>
      <c r="H755" s="988"/>
      <c r="I755" s="989"/>
      <c r="J755" s="481" t="str">
        <f>IF(基本情報入力シート!M792="","",基本情報入力シート!M792)</f>
        <v/>
      </c>
      <c r="K755" s="482" t="str">
        <f>IF(基本情報入力シート!R792="","",基本情報入力シート!R792)</f>
        <v/>
      </c>
      <c r="L755" s="482" t="str">
        <f>IF(基本情報入力シート!W792="","",基本情報入力シート!W792)</f>
        <v/>
      </c>
      <c r="M755" s="483" t="str">
        <f>IF(基本情報入力シート!X792="","",基本情報入力シート!X792)</f>
        <v/>
      </c>
      <c r="N755" s="484" t="str">
        <f>IF(基本情報入力シート!Y792="","",基本情報入力シート!Y792)</f>
        <v/>
      </c>
      <c r="O755" s="118"/>
      <c r="P755" s="119"/>
      <c r="Q755" s="120"/>
      <c r="R755" s="121"/>
      <c r="S755" s="112"/>
      <c r="T755" s="476" t="str">
        <f>IFERROR(S755*VLOOKUP(AE755,【参考】数式用3!$AD$3:$BA$14,MATCH(N755,【参考】数式用3!$AD$2:$BA$2,0)),"")</f>
        <v/>
      </c>
      <c r="U755" s="122"/>
      <c r="V755" s="113"/>
      <c r="W755" s="147"/>
      <c r="X755" s="990" t="str">
        <f>IFERROR(V755*VLOOKUP(AF755,【参考】数式用3!$AD$15:$BA$23,MATCH(N755,【参考】数式用3!$AD$2:$BA$2,0)),"")</f>
        <v/>
      </c>
      <c r="Y755" s="991"/>
      <c r="Z755" s="123"/>
      <c r="AA755" s="114"/>
      <c r="AB755" s="485" t="str">
        <f>IFERROR(AA755*VLOOKUP(AG755,【参考】数式用3!$AD$24:$BA$27,MATCH(N755,【参考】数式用3!$AD$2:$BA$2,0)),"")</f>
        <v/>
      </c>
      <c r="AC755" s="130"/>
      <c r="AD755" s="477" t="str">
        <f t="shared" si="47"/>
        <v/>
      </c>
      <c r="AE755" s="478" t="str">
        <f t="shared" si="48"/>
        <v/>
      </c>
      <c r="AF755" s="478" t="str">
        <f t="shared" si="49"/>
        <v/>
      </c>
      <c r="AG755" s="478" t="str">
        <f t="shared" si="50"/>
        <v/>
      </c>
    </row>
    <row r="756" spans="1:33" ht="24.95" customHeight="1">
      <c r="A756" s="480">
        <v>741</v>
      </c>
      <c r="B756" s="987" t="str">
        <f>IF(基本情報入力シート!C793="","",基本情報入力シート!C793)</f>
        <v/>
      </c>
      <c r="C756" s="988"/>
      <c r="D756" s="988"/>
      <c r="E756" s="988"/>
      <c r="F756" s="988"/>
      <c r="G756" s="988"/>
      <c r="H756" s="988"/>
      <c r="I756" s="989"/>
      <c r="J756" s="481" t="str">
        <f>IF(基本情報入力シート!M793="","",基本情報入力シート!M793)</f>
        <v/>
      </c>
      <c r="K756" s="482" t="str">
        <f>IF(基本情報入力シート!R793="","",基本情報入力シート!R793)</f>
        <v/>
      </c>
      <c r="L756" s="482" t="str">
        <f>IF(基本情報入力シート!W793="","",基本情報入力シート!W793)</f>
        <v/>
      </c>
      <c r="M756" s="483" t="str">
        <f>IF(基本情報入力シート!X793="","",基本情報入力シート!X793)</f>
        <v/>
      </c>
      <c r="N756" s="484" t="str">
        <f>IF(基本情報入力シート!Y793="","",基本情報入力シート!Y793)</f>
        <v/>
      </c>
      <c r="O756" s="118"/>
      <c r="P756" s="119"/>
      <c r="Q756" s="120"/>
      <c r="R756" s="121"/>
      <c r="S756" s="112"/>
      <c r="T756" s="476" t="str">
        <f>IFERROR(S756*VLOOKUP(AE756,【参考】数式用3!$AD$3:$BA$14,MATCH(N756,【参考】数式用3!$AD$2:$BA$2,0)),"")</f>
        <v/>
      </c>
      <c r="U756" s="122"/>
      <c r="V756" s="113"/>
      <c r="W756" s="147"/>
      <c r="X756" s="990" t="str">
        <f>IFERROR(V756*VLOOKUP(AF756,【参考】数式用3!$AD$15:$BA$23,MATCH(N756,【参考】数式用3!$AD$2:$BA$2,0)),"")</f>
        <v/>
      </c>
      <c r="Y756" s="991"/>
      <c r="Z756" s="123"/>
      <c r="AA756" s="114"/>
      <c r="AB756" s="485" t="str">
        <f>IFERROR(AA756*VLOOKUP(AG756,【参考】数式用3!$AD$24:$BA$27,MATCH(N756,【参考】数式用3!$AD$2:$BA$2,0)),"")</f>
        <v/>
      </c>
      <c r="AC756" s="130"/>
      <c r="AD756" s="477" t="str">
        <f t="shared" si="47"/>
        <v/>
      </c>
      <c r="AE756" s="478" t="str">
        <f t="shared" si="48"/>
        <v/>
      </c>
      <c r="AF756" s="478" t="str">
        <f t="shared" si="49"/>
        <v/>
      </c>
      <c r="AG756" s="478" t="str">
        <f t="shared" si="50"/>
        <v/>
      </c>
    </row>
    <row r="757" spans="1:33" ht="24.95" customHeight="1">
      <c r="A757" s="480">
        <v>742</v>
      </c>
      <c r="B757" s="987" t="str">
        <f>IF(基本情報入力シート!C794="","",基本情報入力シート!C794)</f>
        <v/>
      </c>
      <c r="C757" s="988"/>
      <c r="D757" s="988"/>
      <c r="E757" s="988"/>
      <c r="F757" s="988"/>
      <c r="G757" s="988"/>
      <c r="H757" s="988"/>
      <c r="I757" s="989"/>
      <c r="J757" s="481" t="str">
        <f>IF(基本情報入力シート!M794="","",基本情報入力シート!M794)</f>
        <v/>
      </c>
      <c r="K757" s="482" t="str">
        <f>IF(基本情報入力シート!R794="","",基本情報入力シート!R794)</f>
        <v/>
      </c>
      <c r="L757" s="482" t="str">
        <f>IF(基本情報入力シート!W794="","",基本情報入力シート!W794)</f>
        <v/>
      </c>
      <c r="M757" s="483" t="str">
        <f>IF(基本情報入力シート!X794="","",基本情報入力シート!X794)</f>
        <v/>
      </c>
      <c r="N757" s="484" t="str">
        <f>IF(基本情報入力シート!Y794="","",基本情報入力シート!Y794)</f>
        <v/>
      </c>
      <c r="O757" s="118"/>
      <c r="P757" s="119"/>
      <c r="Q757" s="120"/>
      <c r="R757" s="121"/>
      <c r="S757" s="112"/>
      <c r="T757" s="476" t="str">
        <f>IFERROR(S757*VLOOKUP(AE757,【参考】数式用3!$AD$3:$BA$14,MATCH(N757,【参考】数式用3!$AD$2:$BA$2,0)),"")</f>
        <v/>
      </c>
      <c r="U757" s="122"/>
      <c r="V757" s="113"/>
      <c r="W757" s="147"/>
      <c r="X757" s="990" t="str">
        <f>IFERROR(V757*VLOOKUP(AF757,【参考】数式用3!$AD$15:$BA$23,MATCH(N757,【参考】数式用3!$AD$2:$BA$2,0)),"")</f>
        <v/>
      </c>
      <c r="Y757" s="991"/>
      <c r="Z757" s="123"/>
      <c r="AA757" s="114"/>
      <c r="AB757" s="485" t="str">
        <f>IFERROR(AA757*VLOOKUP(AG757,【参考】数式用3!$AD$24:$BA$27,MATCH(N757,【参考】数式用3!$AD$2:$BA$2,0)),"")</f>
        <v/>
      </c>
      <c r="AC757" s="130"/>
      <c r="AD757" s="477" t="str">
        <f t="shared" si="47"/>
        <v/>
      </c>
      <c r="AE757" s="478" t="str">
        <f t="shared" si="48"/>
        <v/>
      </c>
      <c r="AF757" s="478" t="str">
        <f t="shared" si="49"/>
        <v/>
      </c>
      <c r="AG757" s="478" t="str">
        <f t="shared" si="50"/>
        <v/>
      </c>
    </row>
    <row r="758" spans="1:33" ht="24.95" customHeight="1">
      <c r="A758" s="480">
        <v>743</v>
      </c>
      <c r="B758" s="987" t="str">
        <f>IF(基本情報入力シート!C795="","",基本情報入力シート!C795)</f>
        <v/>
      </c>
      <c r="C758" s="988"/>
      <c r="D758" s="988"/>
      <c r="E758" s="988"/>
      <c r="F758" s="988"/>
      <c r="G758" s="988"/>
      <c r="H758" s="988"/>
      <c r="I758" s="989"/>
      <c r="J758" s="481" t="str">
        <f>IF(基本情報入力シート!M795="","",基本情報入力シート!M795)</f>
        <v/>
      </c>
      <c r="K758" s="482" t="str">
        <f>IF(基本情報入力シート!R795="","",基本情報入力シート!R795)</f>
        <v/>
      </c>
      <c r="L758" s="482" t="str">
        <f>IF(基本情報入力シート!W795="","",基本情報入力シート!W795)</f>
        <v/>
      </c>
      <c r="M758" s="483" t="str">
        <f>IF(基本情報入力シート!X795="","",基本情報入力シート!X795)</f>
        <v/>
      </c>
      <c r="N758" s="484" t="str">
        <f>IF(基本情報入力シート!Y795="","",基本情報入力シート!Y795)</f>
        <v/>
      </c>
      <c r="O758" s="118"/>
      <c r="P758" s="119"/>
      <c r="Q758" s="120"/>
      <c r="R758" s="121"/>
      <c r="S758" s="112"/>
      <c r="T758" s="476" t="str">
        <f>IFERROR(S758*VLOOKUP(AE758,【参考】数式用3!$AD$3:$BA$14,MATCH(N758,【参考】数式用3!$AD$2:$BA$2,0)),"")</f>
        <v/>
      </c>
      <c r="U758" s="122"/>
      <c r="V758" s="113"/>
      <c r="W758" s="147"/>
      <c r="X758" s="990" t="str">
        <f>IFERROR(V758*VLOOKUP(AF758,【参考】数式用3!$AD$15:$BA$23,MATCH(N758,【参考】数式用3!$AD$2:$BA$2,0)),"")</f>
        <v/>
      </c>
      <c r="Y758" s="991"/>
      <c r="Z758" s="123"/>
      <c r="AA758" s="114"/>
      <c r="AB758" s="485" t="str">
        <f>IFERROR(AA758*VLOOKUP(AG758,【参考】数式用3!$AD$24:$BA$27,MATCH(N758,【参考】数式用3!$AD$2:$BA$2,0)),"")</f>
        <v/>
      </c>
      <c r="AC758" s="130"/>
      <c r="AD758" s="477" t="str">
        <f t="shared" si="47"/>
        <v/>
      </c>
      <c r="AE758" s="478" t="str">
        <f t="shared" si="48"/>
        <v/>
      </c>
      <c r="AF758" s="478" t="str">
        <f t="shared" si="49"/>
        <v/>
      </c>
      <c r="AG758" s="478" t="str">
        <f t="shared" si="50"/>
        <v/>
      </c>
    </row>
    <row r="759" spans="1:33" ht="24.95" customHeight="1">
      <c r="A759" s="480">
        <v>744</v>
      </c>
      <c r="B759" s="987" t="str">
        <f>IF(基本情報入力シート!C796="","",基本情報入力シート!C796)</f>
        <v/>
      </c>
      <c r="C759" s="988"/>
      <c r="D759" s="988"/>
      <c r="E759" s="988"/>
      <c r="F759" s="988"/>
      <c r="G759" s="988"/>
      <c r="H759" s="988"/>
      <c r="I759" s="989"/>
      <c r="J759" s="481" t="str">
        <f>IF(基本情報入力シート!M796="","",基本情報入力シート!M796)</f>
        <v/>
      </c>
      <c r="K759" s="482" t="str">
        <f>IF(基本情報入力シート!R796="","",基本情報入力シート!R796)</f>
        <v/>
      </c>
      <c r="L759" s="482" t="str">
        <f>IF(基本情報入力シート!W796="","",基本情報入力シート!W796)</f>
        <v/>
      </c>
      <c r="M759" s="483" t="str">
        <f>IF(基本情報入力シート!X796="","",基本情報入力シート!X796)</f>
        <v/>
      </c>
      <c r="N759" s="484" t="str">
        <f>IF(基本情報入力シート!Y796="","",基本情報入力シート!Y796)</f>
        <v/>
      </c>
      <c r="O759" s="118"/>
      <c r="P759" s="119"/>
      <c r="Q759" s="120"/>
      <c r="R759" s="121"/>
      <c r="S759" s="112"/>
      <c r="T759" s="476" t="str">
        <f>IFERROR(S759*VLOOKUP(AE759,【参考】数式用3!$AD$3:$BA$14,MATCH(N759,【参考】数式用3!$AD$2:$BA$2,0)),"")</f>
        <v/>
      </c>
      <c r="U759" s="122"/>
      <c r="V759" s="113"/>
      <c r="W759" s="147"/>
      <c r="X759" s="990" t="str">
        <f>IFERROR(V759*VLOOKUP(AF759,【参考】数式用3!$AD$15:$BA$23,MATCH(N759,【参考】数式用3!$AD$2:$BA$2,0)),"")</f>
        <v/>
      </c>
      <c r="Y759" s="991"/>
      <c r="Z759" s="123"/>
      <c r="AA759" s="114"/>
      <c r="AB759" s="485" t="str">
        <f>IFERROR(AA759*VLOOKUP(AG759,【参考】数式用3!$AD$24:$BA$27,MATCH(N759,【参考】数式用3!$AD$2:$BA$2,0)),"")</f>
        <v/>
      </c>
      <c r="AC759" s="130"/>
      <c r="AD759" s="477" t="str">
        <f t="shared" si="47"/>
        <v/>
      </c>
      <c r="AE759" s="478" t="str">
        <f t="shared" si="48"/>
        <v/>
      </c>
      <c r="AF759" s="478" t="str">
        <f t="shared" si="49"/>
        <v/>
      </c>
      <c r="AG759" s="478" t="str">
        <f t="shared" si="50"/>
        <v/>
      </c>
    </row>
    <row r="760" spans="1:33" ht="24.95" customHeight="1">
      <c r="A760" s="480">
        <v>745</v>
      </c>
      <c r="B760" s="987" t="str">
        <f>IF(基本情報入力シート!C797="","",基本情報入力シート!C797)</f>
        <v/>
      </c>
      <c r="C760" s="988"/>
      <c r="D760" s="988"/>
      <c r="E760" s="988"/>
      <c r="F760" s="988"/>
      <c r="G760" s="988"/>
      <c r="H760" s="988"/>
      <c r="I760" s="989"/>
      <c r="J760" s="481" t="str">
        <f>IF(基本情報入力シート!M797="","",基本情報入力シート!M797)</f>
        <v/>
      </c>
      <c r="K760" s="482" t="str">
        <f>IF(基本情報入力シート!R797="","",基本情報入力シート!R797)</f>
        <v/>
      </c>
      <c r="L760" s="482" t="str">
        <f>IF(基本情報入力シート!W797="","",基本情報入力シート!W797)</f>
        <v/>
      </c>
      <c r="M760" s="483" t="str">
        <f>IF(基本情報入力シート!X797="","",基本情報入力シート!X797)</f>
        <v/>
      </c>
      <c r="N760" s="484" t="str">
        <f>IF(基本情報入力シート!Y797="","",基本情報入力シート!Y797)</f>
        <v/>
      </c>
      <c r="O760" s="118"/>
      <c r="P760" s="119"/>
      <c r="Q760" s="120"/>
      <c r="R760" s="121"/>
      <c r="S760" s="112"/>
      <c r="T760" s="476" t="str">
        <f>IFERROR(S760*VLOOKUP(AE760,【参考】数式用3!$AD$3:$BA$14,MATCH(N760,【参考】数式用3!$AD$2:$BA$2,0)),"")</f>
        <v/>
      </c>
      <c r="U760" s="122"/>
      <c r="V760" s="113"/>
      <c r="W760" s="147"/>
      <c r="X760" s="990" t="str">
        <f>IFERROR(V760*VLOOKUP(AF760,【参考】数式用3!$AD$15:$BA$23,MATCH(N760,【参考】数式用3!$AD$2:$BA$2,0)),"")</f>
        <v/>
      </c>
      <c r="Y760" s="991"/>
      <c r="Z760" s="123"/>
      <c r="AA760" s="114"/>
      <c r="AB760" s="485" t="str">
        <f>IFERROR(AA760*VLOOKUP(AG760,【参考】数式用3!$AD$24:$BA$27,MATCH(N760,【参考】数式用3!$AD$2:$BA$2,0)),"")</f>
        <v/>
      </c>
      <c r="AC760" s="130"/>
      <c r="AD760" s="477" t="str">
        <f t="shared" si="47"/>
        <v/>
      </c>
      <c r="AE760" s="478" t="str">
        <f t="shared" si="48"/>
        <v/>
      </c>
      <c r="AF760" s="478" t="str">
        <f t="shared" si="49"/>
        <v/>
      </c>
      <c r="AG760" s="478" t="str">
        <f t="shared" si="50"/>
        <v/>
      </c>
    </row>
    <row r="761" spans="1:33" ht="24.95" customHeight="1">
      <c r="A761" s="480">
        <v>746</v>
      </c>
      <c r="B761" s="987" t="str">
        <f>IF(基本情報入力シート!C798="","",基本情報入力シート!C798)</f>
        <v/>
      </c>
      <c r="C761" s="988"/>
      <c r="D761" s="988"/>
      <c r="E761" s="988"/>
      <c r="F761" s="988"/>
      <c r="G761" s="988"/>
      <c r="H761" s="988"/>
      <c r="I761" s="989"/>
      <c r="J761" s="481" t="str">
        <f>IF(基本情報入力シート!M798="","",基本情報入力シート!M798)</f>
        <v/>
      </c>
      <c r="K761" s="482" t="str">
        <f>IF(基本情報入力シート!R798="","",基本情報入力シート!R798)</f>
        <v/>
      </c>
      <c r="L761" s="482" t="str">
        <f>IF(基本情報入力シート!W798="","",基本情報入力シート!W798)</f>
        <v/>
      </c>
      <c r="M761" s="483" t="str">
        <f>IF(基本情報入力シート!X798="","",基本情報入力シート!X798)</f>
        <v/>
      </c>
      <c r="N761" s="484" t="str">
        <f>IF(基本情報入力シート!Y798="","",基本情報入力シート!Y798)</f>
        <v/>
      </c>
      <c r="O761" s="118"/>
      <c r="P761" s="119"/>
      <c r="Q761" s="120"/>
      <c r="R761" s="121"/>
      <c r="S761" s="112"/>
      <c r="T761" s="476" t="str">
        <f>IFERROR(S761*VLOOKUP(AE761,【参考】数式用3!$AD$3:$BA$14,MATCH(N761,【参考】数式用3!$AD$2:$BA$2,0)),"")</f>
        <v/>
      </c>
      <c r="U761" s="122"/>
      <c r="V761" s="113"/>
      <c r="W761" s="147"/>
      <c r="X761" s="990" t="str">
        <f>IFERROR(V761*VLOOKUP(AF761,【参考】数式用3!$AD$15:$BA$23,MATCH(N761,【参考】数式用3!$AD$2:$BA$2,0)),"")</f>
        <v/>
      </c>
      <c r="Y761" s="991"/>
      <c r="Z761" s="123"/>
      <c r="AA761" s="114"/>
      <c r="AB761" s="485" t="str">
        <f>IFERROR(AA761*VLOOKUP(AG761,【参考】数式用3!$AD$24:$BA$27,MATCH(N761,【参考】数式用3!$AD$2:$BA$2,0)),"")</f>
        <v/>
      </c>
      <c r="AC761" s="130"/>
      <c r="AD761" s="477" t="str">
        <f t="shared" si="47"/>
        <v/>
      </c>
      <c r="AE761" s="478" t="str">
        <f t="shared" si="48"/>
        <v/>
      </c>
      <c r="AF761" s="478" t="str">
        <f t="shared" si="49"/>
        <v/>
      </c>
      <c r="AG761" s="478" t="str">
        <f t="shared" si="50"/>
        <v/>
      </c>
    </row>
    <row r="762" spans="1:33" ht="24.95" customHeight="1">
      <c r="A762" s="480">
        <v>747</v>
      </c>
      <c r="B762" s="987" t="str">
        <f>IF(基本情報入力シート!C799="","",基本情報入力シート!C799)</f>
        <v/>
      </c>
      <c r="C762" s="988"/>
      <c r="D762" s="988"/>
      <c r="E762" s="988"/>
      <c r="F762" s="988"/>
      <c r="G762" s="988"/>
      <c r="H762" s="988"/>
      <c r="I762" s="989"/>
      <c r="J762" s="481" t="str">
        <f>IF(基本情報入力シート!M799="","",基本情報入力シート!M799)</f>
        <v/>
      </c>
      <c r="K762" s="482" t="str">
        <f>IF(基本情報入力シート!R799="","",基本情報入力シート!R799)</f>
        <v/>
      </c>
      <c r="L762" s="482" t="str">
        <f>IF(基本情報入力シート!W799="","",基本情報入力シート!W799)</f>
        <v/>
      </c>
      <c r="M762" s="483" t="str">
        <f>IF(基本情報入力シート!X799="","",基本情報入力シート!X799)</f>
        <v/>
      </c>
      <c r="N762" s="484" t="str">
        <f>IF(基本情報入力シート!Y799="","",基本情報入力シート!Y799)</f>
        <v/>
      </c>
      <c r="O762" s="118"/>
      <c r="P762" s="119"/>
      <c r="Q762" s="120"/>
      <c r="R762" s="121"/>
      <c r="S762" s="112"/>
      <c r="T762" s="476" t="str">
        <f>IFERROR(S762*VLOOKUP(AE762,【参考】数式用3!$AD$3:$BA$14,MATCH(N762,【参考】数式用3!$AD$2:$BA$2,0)),"")</f>
        <v/>
      </c>
      <c r="U762" s="122"/>
      <c r="V762" s="113"/>
      <c r="W762" s="147"/>
      <c r="X762" s="990" t="str">
        <f>IFERROR(V762*VLOOKUP(AF762,【参考】数式用3!$AD$15:$BA$23,MATCH(N762,【参考】数式用3!$AD$2:$BA$2,0)),"")</f>
        <v/>
      </c>
      <c r="Y762" s="991"/>
      <c r="Z762" s="123"/>
      <c r="AA762" s="114"/>
      <c r="AB762" s="485" t="str">
        <f>IFERROR(AA762*VLOOKUP(AG762,【参考】数式用3!$AD$24:$BA$27,MATCH(N762,【参考】数式用3!$AD$2:$BA$2,0)),"")</f>
        <v/>
      </c>
      <c r="AC762" s="130"/>
      <c r="AD762" s="477" t="str">
        <f t="shared" si="47"/>
        <v/>
      </c>
      <c r="AE762" s="478" t="str">
        <f t="shared" si="48"/>
        <v/>
      </c>
      <c r="AF762" s="478" t="str">
        <f t="shared" si="49"/>
        <v/>
      </c>
      <c r="AG762" s="478" t="str">
        <f t="shared" si="50"/>
        <v/>
      </c>
    </row>
    <row r="763" spans="1:33" ht="24.95" customHeight="1">
      <c r="A763" s="480">
        <v>748</v>
      </c>
      <c r="B763" s="987" t="str">
        <f>IF(基本情報入力シート!C800="","",基本情報入力シート!C800)</f>
        <v/>
      </c>
      <c r="C763" s="988"/>
      <c r="D763" s="988"/>
      <c r="E763" s="988"/>
      <c r="F763" s="988"/>
      <c r="G763" s="988"/>
      <c r="H763" s="988"/>
      <c r="I763" s="989"/>
      <c r="J763" s="481" t="str">
        <f>IF(基本情報入力シート!M800="","",基本情報入力シート!M800)</f>
        <v/>
      </c>
      <c r="K763" s="482" t="str">
        <f>IF(基本情報入力シート!R800="","",基本情報入力シート!R800)</f>
        <v/>
      </c>
      <c r="L763" s="482" t="str">
        <f>IF(基本情報入力シート!W800="","",基本情報入力シート!W800)</f>
        <v/>
      </c>
      <c r="M763" s="483" t="str">
        <f>IF(基本情報入力シート!X800="","",基本情報入力シート!X800)</f>
        <v/>
      </c>
      <c r="N763" s="484" t="str">
        <f>IF(基本情報入力シート!Y800="","",基本情報入力シート!Y800)</f>
        <v/>
      </c>
      <c r="O763" s="118"/>
      <c r="P763" s="119"/>
      <c r="Q763" s="120"/>
      <c r="R763" s="121"/>
      <c r="S763" s="112"/>
      <c r="T763" s="476" t="str">
        <f>IFERROR(S763*VLOOKUP(AE763,【参考】数式用3!$AD$3:$BA$14,MATCH(N763,【参考】数式用3!$AD$2:$BA$2,0)),"")</f>
        <v/>
      </c>
      <c r="U763" s="122"/>
      <c r="V763" s="113"/>
      <c r="W763" s="147"/>
      <c r="X763" s="990" t="str">
        <f>IFERROR(V763*VLOOKUP(AF763,【参考】数式用3!$AD$15:$BA$23,MATCH(N763,【参考】数式用3!$AD$2:$BA$2,0)),"")</f>
        <v/>
      </c>
      <c r="Y763" s="991"/>
      <c r="Z763" s="123"/>
      <c r="AA763" s="114"/>
      <c r="AB763" s="485" t="str">
        <f>IFERROR(AA763*VLOOKUP(AG763,【参考】数式用3!$AD$24:$BA$27,MATCH(N763,【参考】数式用3!$AD$2:$BA$2,0)),"")</f>
        <v/>
      </c>
      <c r="AC763" s="130"/>
      <c r="AD763" s="477" t="str">
        <f t="shared" si="47"/>
        <v/>
      </c>
      <c r="AE763" s="478" t="str">
        <f t="shared" si="48"/>
        <v/>
      </c>
      <c r="AF763" s="478" t="str">
        <f t="shared" si="49"/>
        <v/>
      </c>
      <c r="AG763" s="478" t="str">
        <f t="shared" si="50"/>
        <v/>
      </c>
    </row>
    <row r="764" spans="1:33" ht="24.95" customHeight="1">
      <c r="A764" s="480">
        <v>749</v>
      </c>
      <c r="B764" s="987" t="str">
        <f>IF(基本情報入力シート!C801="","",基本情報入力シート!C801)</f>
        <v/>
      </c>
      <c r="C764" s="988"/>
      <c r="D764" s="988"/>
      <c r="E764" s="988"/>
      <c r="F764" s="988"/>
      <c r="G764" s="988"/>
      <c r="H764" s="988"/>
      <c r="I764" s="989"/>
      <c r="J764" s="481" t="str">
        <f>IF(基本情報入力シート!M801="","",基本情報入力シート!M801)</f>
        <v/>
      </c>
      <c r="K764" s="482" t="str">
        <f>IF(基本情報入力シート!R801="","",基本情報入力シート!R801)</f>
        <v/>
      </c>
      <c r="L764" s="482" t="str">
        <f>IF(基本情報入力シート!W801="","",基本情報入力シート!W801)</f>
        <v/>
      </c>
      <c r="M764" s="483" t="str">
        <f>IF(基本情報入力シート!X801="","",基本情報入力シート!X801)</f>
        <v/>
      </c>
      <c r="N764" s="484" t="str">
        <f>IF(基本情報入力シート!Y801="","",基本情報入力シート!Y801)</f>
        <v/>
      </c>
      <c r="O764" s="118"/>
      <c r="P764" s="119"/>
      <c r="Q764" s="120"/>
      <c r="R764" s="121"/>
      <c r="S764" s="112"/>
      <c r="T764" s="476" t="str">
        <f>IFERROR(S764*VLOOKUP(AE764,【参考】数式用3!$AD$3:$BA$14,MATCH(N764,【参考】数式用3!$AD$2:$BA$2,0)),"")</f>
        <v/>
      </c>
      <c r="U764" s="122"/>
      <c r="V764" s="113"/>
      <c r="W764" s="147"/>
      <c r="X764" s="990" t="str">
        <f>IFERROR(V764*VLOOKUP(AF764,【参考】数式用3!$AD$15:$BA$23,MATCH(N764,【参考】数式用3!$AD$2:$BA$2,0)),"")</f>
        <v/>
      </c>
      <c r="Y764" s="991"/>
      <c r="Z764" s="123"/>
      <c r="AA764" s="114"/>
      <c r="AB764" s="485" t="str">
        <f>IFERROR(AA764*VLOOKUP(AG764,【参考】数式用3!$AD$24:$BA$27,MATCH(N764,【参考】数式用3!$AD$2:$BA$2,0)),"")</f>
        <v/>
      </c>
      <c r="AC764" s="130"/>
      <c r="AD764" s="477" t="str">
        <f t="shared" si="47"/>
        <v/>
      </c>
      <c r="AE764" s="478" t="str">
        <f t="shared" si="48"/>
        <v/>
      </c>
      <c r="AF764" s="478" t="str">
        <f t="shared" si="49"/>
        <v/>
      </c>
      <c r="AG764" s="478" t="str">
        <f t="shared" si="50"/>
        <v/>
      </c>
    </row>
    <row r="765" spans="1:33" ht="24.95" customHeight="1">
      <c r="A765" s="480">
        <v>750</v>
      </c>
      <c r="B765" s="987" t="str">
        <f>IF(基本情報入力シート!C802="","",基本情報入力シート!C802)</f>
        <v/>
      </c>
      <c r="C765" s="988"/>
      <c r="D765" s="988"/>
      <c r="E765" s="988"/>
      <c r="F765" s="988"/>
      <c r="G765" s="988"/>
      <c r="H765" s="988"/>
      <c r="I765" s="989"/>
      <c r="J765" s="481" t="str">
        <f>IF(基本情報入力シート!M802="","",基本情報入力シート!M802)</f>
        <v/>
      </c>
      <c r="K765" s="482" t="str">
        <f>IF(基本情報入力シート!R802="","",基本情報入力シート!R802)</f>
        <v/>
      </c>
      <c r="L765" s="482" t="str">
        <f>IF(基本情報入力シート!W802="","",基本情報入力シート!W802)</f>
        <v/>
      </c>
      <c r="M765" s="483" t="str">
        <f>IF(基本情報入力シート!X802="","",基本情報入力シート!X802)</f>
        <v/>
      </c>
      <c r="N765" s="484" t="str">
        <f>IF(基本情報入力シート!Y802="","",基本情報入力シート!Y802)</f>
        <v/>
      </c>
      <c r="O765" s="118"/>
      <c r="P765" s="119"/>
      <c r="Q765" s="120"/>
      <c r="R765" s="121"/>
      <c r="S765" s="112"/>
      <c r="T765" s="476" t="str">
        <f>IFERROR(S765*VLOOKUP(AE765,【参考】数式用3!$AD$3:$BA$14,MATCH(N765,【参考】数式用3!$AD$2:$BA$2,0)),"")</f>
        <v/>
      </c>
      <c r="U765" s="122"/>
      <c r="V765" s="113"/>
      <c r="W765" s="147"/>
      <c r="X765" s="990" t="str">
        <f>IFERROR(V765*VLOOKUP(AF765,【参考】数式用3!$AD$15:$BA$23,MATCH(N765,【参考】数式用3!$AD$2:$BA$2,0)),"")</f>
        <v/>
      </c>
      <c r="Y765" s="991"/>
      <c r="Z765" s="123"/>
      <c r="AA765" s="114"/>
      <c r="AB765" s="485" t="str">
        <f>IFERROR(AA765*VLOOKUP(AG765,【参考】数式用3!$AD$24:$BA$27,MATCH(N765,【参考】数式用3!$AD$2:$BA$2,0)),"")</f>
        <v/>
      </c>
      <c r="AC765" s="130"/>
      <c r="AD765" s="477" t="str">
        <f t="shared" si="47"/>
        <v/>
      </c>
      <c r="AE765" s="478" t="str">
        <f t="shared" si="48"/>
        <v/>
      </c>
      <c r="AF765" s="478" t="str">
        <f t="shared" si="49"/>
        <v/>
      </c>
      <c r="AG765" s="478" t="str">
        <f t="shared" si="50"/>
        <v/>
      </c>
    </row>
    <row r="766" spans="1:33" ht="24.95" customHeight="1">
      <c r="A766" s="480">
        <v>751</v>
      </c>
      <c r="B766" s="987" t="str">
        <f>IF(基本情報入力シート!C803="","",基本情報入力シート!C803)</f>
        <v/>
      </c>
      <c r="C766" s="988"/>
      <c r="D766" s="988"/>
      <c r="E766" s="988"/>
      <c r="F766" s="988"/>
      <c r="G766" s="988"/>
      <c r="H766" s="988"/>
      <c r="I766" s="989"/>
      <c r="J766" s="481" t="str">
        <f>IF(基本情報入力シート!M803="","",基本情報入力シート!M803)</f>
        <v/>
      </c>
      <c r="K766" s="482" t="str">
        <f>IF(基本情報入力シート!R803="","",基本情報入力シート!R803)</f>
        <v/>
      </c>
      <c r="L766" s="482" t="str">
        <f>IF(基本情報入力シート!W803="","",基本情報入力シート!W803)</f>
        <v/>
      </c>
      <c r="M766" s="483" t="str">
        <f>IF(基本情報入力シート!X803="","",基本情報入力シート!X803)</f>
        <v/>
      </c>
      <c r="N766" s="484" t="str">
        <f>IF(基本情報入力シート!Y803="","",基本情報入力シート!Y803)</f>
        <v/>
      </c>
      <c r="O766" s="118"/>
      <c r="P766" s="119"/>
      <c r="Q766" s="120"/>
      <c r="R766" s="121"/>
      <c r="S766" s="112"/>
      <c r="T766" s="476" t="str">
        <f>IFERROR(S766*VLOOKUP(AE766,【参考】数式用3!$AD$3:$BA$14,MATCH(N766,【参考】数式用3!$AD$2:$BA$2,0)),"")</f>
        <v/>
      </c>
      <c r="U766" s="122"/>
      <c r="V766" s="113"/>
      <c r="W766" s="147"/>
      <c r="X766" s="990" t="str">
        <f>IFERROR(V766*VLOOKUP(AF766,【参考】数式用3!$AD$15:$BA$23,MATCH(N766,【参考】数式用3!$AD$2:$BA$2,0)),"")</f>
        <v/>
      </c>
      <c r="Y766" s="991"/>
      <c r="Z766" s="123"/>
      <c r="AA766" s="114"/>
      <c r="AB766" s="485" t="str">
        <f>IFERROR(AA766*VLOOKUP(AG766,【参考】数式用3!$AD$24:$BA$27,MATCH(N766,【参考】数式用3!$AD$2:$BA$2,0)),"")</f>
        <v/>
      </c>
      <c r="AC766" s="130"/>
      <c r="AD766" s="477" t="str">
        <f t="shared" si="47"/>
        <v/>
      </c>
      <c r="AE766" s="478" t="str">
        <f t="shared" si="48"/>
        <v/>
      </c>
      <c r="AF766" s="478" t="str">
        <f t="shared" si="49"/>
        <v/>
      </c>
      <c r="AG766" s="478" t="str">
        <f t="shared" si="50"/>
        <v/>
      </c>
    </row>
    <row r="767" spans="1:33" ht="24.95" customHeight="1">
      <c r="A767" s="480">
        <v>752</v>
      </c>
      <c r="B767" s="987" t="str">
        <f>IF(基本情報入力シート!C804="","",基本情報入力シート!C804)</f>
        <v/>
      </c>
      <c r="C767" s="988"/>
      <c r="D767" s="988"/>
      <c r="E767" s="988"/>
      <c r="F767" s="988"/>
      <c r="G767" s="988"/>
      <c r="H767" s="988"/>
      <c r="I767" s="989"/>
      <c r="J767" s="481" t="str">
        <f>IF(基本情報入力シート!M804="","",基本情報入力シート!M804)</f>
        <v/>
      </c>
      <c r="K767" s="482" t="str">
        <f>IF(基本情報入力シート!R804="","",基本情報入力シート!R804)</f>
        <v/>
      </c>
      <c r="L767" s="482" t="str">
        <f>IF(基本情報入力シート!W804="","",基本情報入力シート!W804)</f>
        <v/>
      </c>
      <c r="M767" s="483" t="str">
        <f>IF(基本情報入力シート!X804="","",基本情報入力シート!X804)</f>
        <v/>
      </c>
      <c r="N767" s="484" t="str">
        <f>IF(基本情報入力シート!Y804="","",基本情報入力シート!Y804)</f>
        <v/>
      </c>
      <c r="O767" s="118"/>
      <c r="P767" s="119"/>
      <c r="Q767" s="120"/>
      <c r="R767" s="121"/>
      <c r="S767" s="112"/>
      <c r="T767" s="476" t="str">
        <f>IFERROR(S767*VLOOKUP(AE767,【参考】数式用3!$AD$3:$BA$14,MATCH(N767,【参考】数式用3!$AD$2:$BA$2,0)),"")</f>
        <v/>
      </c>
      <c r="U767" s="122"/>
      <c r="V767" s="113"/>
      <c r="W767" s="147"/>
      <c r="X767" s="990" t="str">
        <f>IFERROR(V767*VLOOKUP(AF767,【参考】数式用3!$AD$15:$BA$23,MATCH(N767,【参考】数式用3!$AD$2:$BA$2,0)),"")</f>
        <v/>
      </c>
      <c r="Y767" s="991"/>
      <c r="Z767" s="123"/>
      <c r="AA767" s="114"/>
      <c r="AB767" s="485" t="str">
        <f>IFERROR(AA767*VLOOKUP(AG767,【参考】数式用3!$AD$24:$BA$27,MATCH(N767,【参考】数式用3!$AD$2:$BA$2,0)),"")</f>
        <v/>
      </c>
      <c r="AC767" s="130"/>
      <c r="AD767" s="477" t="str">
        <f t="shared" si="47"/>
        <v/>
      </c>
      <c r="AE767" s="478" t="str">
        <f t="shared" si="48"/>
        <v/>
      </c>
      <c r="AF767" s="478" t="str">
        <f t="shared" si="49"/>
        <v/>
      </c>
      <c r="AG767" s="478" t="str">
        <f t="shared" si="50"/>
        <v/>
      </c>
    </row>
    <row r="768" spans="1:33" ht="24.95" customHeight="1">
      <c r="A768" s="480">
        <v>753</v>
      </c>
      <c r="B768" s="987" t="str">
        <f>IF(基本情報入力シート!C805="","",基本情報入力シート!C805)</f>
        <v/>
      </c>
      <c r="C768" s="988"/>
      <c r="D768" s="988"/>
      <c r="E768" s="988"/>
      <c r="F768" s="988"/>
      <c r="G768" s="988"/>
      <c r="H768" s="988"/>
      <c r="I768" s="989"/>
      <c r="J768" s="481" t="str">
        <f>IF(基本情報入力シート!M805="","",基本情報入力シート!M805)</f>
        <v/>
      </c>
      <c r="K768" s="482" t="str">
        <f>IF(基本情報入力シート!R805="","",基本情報入力シート!R805)</f>
        <v/>
      </c>
      <c r="L768" s="482" t="str">
        <f>IF(基本情報入力シート!W805="","",基本情報入力シート!W805)</f>
        <v/>
      </c>
      <c r="M768" s="483" t="str">
        <f>IF(基本情報入力シート!X805="","",基本情報入力シート!X805)</f>
        <v/>
      </c>
      <c r="N768" s="484" t="str">
        <f>IF(基本情報入力シート!Y805="","",基本情報入力シート!Y805)</f>
        <v/>
      </c>
      <c r="O768" s="118"/>
      <c r="P768" s="119"/>
      <c r="Q768" s="120"/>
      <c r="R768" s="121"/>
      <c r="S768" s="112"/>
      <c r="T768" s="476" t="str">
        <f>IFERROR(S768*VLOOKUP(AE768,【参考】数式用3!$AD$3:$BA$14,MATCH(N768,【参考】数式用3!$AD$2:$BA$2,0)),"")</f>
        <v/>
      </c>
      <c r="U768" s="122"/>
      <c r="V768" s="113"/>
      <c r="W768" s="147"/>
      <c r="X768" s="990" t="str">
        <f>IFERROR(V768*VLOOKUP(AF768,【参考】数式用3!$AD$15:$BA$23,MATCH(N768,【参考】数式用3!$AD$2:$BA$2,0)),"")</f>
        <v/>
      </c>
      <c r="Y768" s="991"/>
      <c r="Z768" s="123"/>
      <c r="AA768" s="114"/>
      <c r="AB768" s="485" t="str">
        <f>IFERROR(AA768*VLOOKUP(AG768,【参考】数式用3!$AD$24:$BA$27,MATCH(N768,【参考】数式用3!$AD$2:$BA$2,0)),"")</f>
        <v/>
      </c>
      <c r="AC768" s="130"/>
      <c r="AD768" s="477" t="str">
        <f t="shared" si="47"/>
        <v/>
      </c>
      <c r="AE768" s="478" t="str">
        <f t="shared" si="48"/>
        <v/>
      </c>
      <c r="AF768" s="478" t="str">
        <f t="shared" si="49"/>
        <v/>
      </c>
      <c r="AG768" s="478" t="str">
        <f t="shared" si="50"/>
        <v/>
      </c>
    </row>
    <row r="769" spans="1:33" ht="24.95" customHeight="1">
      <c r="A769" s="480">
        <v>754</v>
      </c>
      <c r="B769" s="987" t="str">
        <f>IF(基本情報入力シート!C806="","",基本情報入力シート!C806)</f>
        <v/>
      </c>
      <c r="C769" s="988"/>
      <c r="D769" s="988"/>
      <c r="E769" s="988"/>
      <c r="F769" s="988"/>
      <c r="G769" s="988"/>
      <c r="H769" s="988"/>
      <c r="I769" s="989"/>
      <c r="J769" s="481" t="str">
        <f>IF(基本情報入力シート!M806="","",基本情報入力シート!M806)</f>
        <v/>
      </c>
      <c r="K769" s="482" t="str">
        <f>IF(基本情報入力シート!R806="","",基本情報入力シート!R806)</f>
        <v/>
      </c>
      <c r="L769" s="482" t="str">
        <f>IF(基本情報入力シート!W806="","",基本情報入力シート!W806)</f>
        <v/>
      </c>
      <c r="M769" s="483" t="str">
        <f>IF(基本情報入力シート!X806="","",基本情報入力シート!X806)</f>
        <v/>
      </c>
      <c r="N769" s="484" t="str">
        <f>IF(基本情報入力シート!Y806="","",基本情報入力シート!Y806)</f>
        <v/>
      </c>
      <c r="O769" s="118"/>
      <c r="P769" s="119"/>
      <c r="Q769" s="120"/>
      <c r="R769" s="121"/>
      <c r="S769" s="112"/>
      <c r="T769" s="476" t="str">
        <f>IFERROR(S769*VLOOKUP(AE769,【参考】数式用3!$AD$3:$BA$14,MATCH(N769,【参考】数式用3!$AD$2:$BA$2,0)),"")</f>
        <v/>
      </c>
      <c r="U769" s="122"/>
      <c r="V769" s="113"/>
      <c r="W769" s="147"/>
      <c r="X769" s="990" t="str">
        <f>IFERROR(V769*VLOOKUP(AF769,【参考】数式用3!$AD$15:$BA$23,MATCH(N769,【参考】数式用3!$AD$2:$BA$2,0)),"")</f>
        <v/>
      </c>
      <c r="Y769" s="991"/>
      <c r="Z769" s="123"/>
      <c r="AA769" s="114"/>
      <c r="AB769" s="485" t="str">
        <f>IFERROR(AA769*VLOOKUP(AG769,【参考】数式用3!$AD$24:$BA$27,MATCH(N769,【参考】数式用3!$AD$2:$BA$2,0)),"")</f>
        <v/>
      </c>
      <c r="AC769" s="130"/>
      <c r="AD769" s="477" t="str">
        <f t="shared" si="47"/>
        <v/>
      </c>
      <c r="AE769" s="478" t="str">
        <f t="shared" si="48"/>
        <v/>
      </c>
      <c r="AF769" s="478" t="str">
        <f t="shared" si="49"/>
        <v/>
      </c>
      <c r="AG769" s="478" t="str">
        <f t="shared" si="50"/>
        <v/>
      </c>
    </row>
    <row r="770" spans="1:33" ht="24.95" customHeight="1">
      <c r="A770" s="480">
        <v>755</v>
      </c>
      <c r="B770" s="987" t="str">
        <f>IF(基本情報入力シート!C807="","",基本情報入力シート!C807)</f>
        <v/>
      </c>
      <c r="C770" s="988"/>
      <c r="D770" s="988"/>
      <c r="E770" s="988"/>
      <c r="F770" s="988"/>
      <c r="G770" s="988"/>
      <c r="H770" s="988"/>
      <c r="I770" s="989"/>
      <c r="J770" s="481" t="str">
        <f>IF(基本情報入力シート!M807="","",基本情報入力シート!M807)</f>
        <v/>
      </c>
      <c r="K770" s="482" t="str">
        <f>IF(基本情報入力シート!R807="","",基本情報入力シート!R807)</f>
        <v/>
      </c>
      <c r="L770" s="482" t="str">
        <f>IF(基本情報入力シート!W807="","",基本情報入力シート!W807)</f>
        <v/>
      </c>
      <c r="M770" s="483" t="str">
        <f>IF(基本情報入力シート!X807="","",基本情報入力シート!X807)</f>
        <v/>
      </c>
      <c r="N770" s="484" t="str">
        <f>IF(基本情報入力シート!Y807="","",基本情報入力シート!Y807)</f>
        <v/>
      </c>
      <c r="O770" s="118"/>
      <c r="P770" s="119"/>
      <c r="Q770" s="120"/>
      <c r="R770" s="121"/>
      <c r="S770" s="112"/>
      <c r="T770" s="476" t="str">
        <f>IFERROR(S770*VLOOKUP(AE770,【参考】数式用3!$AD$3:$BA$14,MATCH(N770,【参考】数式用3!$AD$2:$BA$2,0)),"")</f>
        <v/>
      </c>
      <c r="U770" s="122"/>
      <c r="V770" s="113"/>
      <c r="W770" s="147"/>
      <c r="X770" s="990" t="str">
        <f>IFERROR(V770*VLOOKUP(AF770,【参考】数式用3!$AD$15:$BA$23,MATCH(N770,【参考】数式用3!$AD$2:$BA$2,0)),"")</f>
        <v/>
      </c>
      <c r="Y770" s="991"/>
      <c r="Z770" s="123"/>
      <c r="AA770" s="114"/>
      <c r="AB770" s="485" t="str">
        <f>IFERROR(AA770*VLOOKUP(AG770,【参考】数式用3!$AD$24:$BA$27,MATCH(N770,【参考】数式用3!$AD$2:$BA$2,0)),"")</f>
        <v/>
      </c>
      <c r="AC770" s="130"/>
      <c r="AD770" s="477" t="str">
        <f t="shared" si="47"/>
        <v/>
      </c>
      <c r="AE770" s="478" t="str">
        <f t="shared" si="48"/>
        <v/>
      </c>
      <c r="AF770" s="478" t="str">
        <f t="shared" si="49"/>
        <v/>
      </c>
      <c r="AG770" s="478" t="str">
        <f t="shared" si="50"/>
        <v/>
      </c>
    </row>
    <row r="771" spans="1:33" ht="24.95" customHeight="1">
      <c r="A771" s="480">
        <v>756</v>
      </c>
      <c r="B771" s="987" t="str">
        <f>IF(基本情報入力シート!C808="","",基本情報入力シート!C808)</f>
        <v/>
      </c>
      <c r="C771" s="988"/>
      <c r="D771" s="988"/>
      <c r="E771" s="988"/>
      <c r="F771" s="988"/>
      <c r="G771" s="988"/>
      <c r="H771" s="988"/>
      <c r="I771" s="989"/>
      <c r="J771" s="481" t="str">
        <f>IF(基本情報入力シート!M808="","",基本情報入力シート!M808)</f>
        <v/>
      </c>
      <c r="K771" s="482" t="str">
        <f>IF(基本情報入力シート!R808="","",基本情報入力シート!R808)</f>
        <v/>
      </c>
      <c r="L771" s="482" t="str">
        <f>IF(基本情報入力シート!W808="","",基本情報入力シート!W808)</f>
        <v/>
      </c>
      <c r="M771" s="483" t="str">
        <f>IF(基本情報入力シート!X808="","",基本情報入力シート!X808)</f>
        <v/>
      </c>
      <c r="N771" s="484" t="str">
        <f>IF(基本情報入力シート!Y808="","",基本情報入力シート!Y808)</f>
        <v/>
      </c>
      <c r="O771" s="118"/>
      <c r="P771" s="119"/>
      <c r="Q771" s="120"/>
      <c r="R771" s="121"/>
      <c r="S771" s="112"/>
      <c r="T771" s="476" t="str">
        <f>IFERROR(S771*VLOOKUP(AE771,【参考】数式用3!$AD$3:$BA$14,MATCH(N771,【参考】数式用3!$AD$2:$BA$2,0)),"")</f>
        <v/>
      </c>
      <c r="U771" s="122"/>
      <c r="V771" s="113"/>
      <c r="W771" s="147"/>
      <c r="X771" s="990" t="str">
        <f>IFERROR(V771*VLOOKUP(AF771,【参考】数式用3!$AD$15:$BA$23,MATCH(N771,【参考】数式用3!$AD$2:$BA$2,0)),"")</f>
        <v/>
      </c>
      <c r="Y771" s="991"/>
      <c r="Z771" s="123"/>
      <c r="AA771" s="114"/>
      <c r="AB771" s="485" t="str">
        <f>IFERROR(AA771*VLOOKUP(AG771,【参考】数式用3!$AD$24:$BA$27,MATCH(N771,【参考】数式用3!$AD$2:$BA$2,0)),"")</f>
        <v/>
      </c>
      <c r="AC771" s="130"/>
      <c r="AD771" s="477" t="str">
        <f t="shared" si="47"/>
        <v/>
      </c>
      <c r="AE771" s="478" t="str">
        <f t="shared" si="48"/>
        <v/>
      </c>
      <c r="AF771" s="478" t="str">
        <f t="shared" si="49"/>
        <v/>
      </c>
      <c r="AG771" s="478" t="str">
        <f t="shared" si="50"/>
        <v/>
      </c>
    </row>
    <row r="772" spans="1:33" ht="24.95" customHeight="1">
      <c r="A772" s="480">
        <v>757</v>
      </c>
      <c r="B772" s="987" t="str">
        <f>IF(基本情報入力シート!C809="","",基本情報入力シート!C809)</f>
        <v/>
      </c>
      <c r="C772" s="988"/>
      <c r="D772" s="988"/>
      <c r="E772" s="988"/>
      <c r="F772" s="988"/>
      <c r="G772" s="988"/>
      <c r="H772" s="988"/>
      <c r="I772" s="989"/>
      <c r="J772" s="481" t="str">
        <f>IF(基本情報入力シート!M809="","",基本情報入力シート!M809)</f>
        <v/>
      </c>
      <c r="K772" s="482" t="str">
        <f>IF(基本情報入力シート!R809="","",基本情報入力シート!R809)</f>
        <v/>
      </c>
      <c r="L772" s="482" t="str">
        <f>IF(基本情報入力シート!W809="","",基本情報入力シート!W809)</f>
        <v/>
      </c>
      <c r="M772" s="483" t="str">
        <f>IF(基本情報入力シート!X809="","",基本情報入力シート!X809)</f>
        <v/>
      </c>
      <c r="N772" s="484" t="str">
        <f>IF(基本情報入力シート!Y809="","",基本情報入力シート!Y809)</f>
        <v/>
      </c>
      <c r="O772" s="118"/>
      <c r="P772" s="119"/>
      <c r="Q772" s="120"/>
      <c r="R772" s="121"/>
      <c r="S772" s="112"/>
      <c r="T772" s="476" t="str">
        <f>IFERROR(S772*VLOOKUP(AE772,【参考】数式用3!$AD$3:$BA$14,MATCH(N772,【参考】数式用3!$AD$2:$BA$2,0)),"")</f>
        <v/>
      </c>
      <c r="U772" s="122"/>
      <c r="V772" s="113"/>
      <c r="W772" s="147"/>
      <c r="X772" s="990" t="str">
        <f>IFERROR(V772*VLOOKUP(AF772,【参考】数式用3!$AD$15:$BA$23,MATCH(N772,【参考】数式用3!$AD$2:$BA$2,0)),"")</f>
        <v/>
      </c>
      <c r="Y772" s="991"/>
      <c r="Z772" s="123"/>
      <c r="AA772" s="114"/>
      <c r="AB772" s="485" t="str">
        <f>IFERROR(AA772*VLOOKUP(AG772,【参考】数式用3!$AD$24:$BA$27,MATCH(N772,【参考】数式用3!$AD$2:$BA$2,0)),"")</f>
        <v/>
      </c>
      <c r="AC772" s="130"/>
      <c r="AD772" s="477" t="str">
        <f t="shared" si="47"/>
        <v/>
      </c>
      <c r="AE772" s="478" t="str">
        <f t="shared" si="48"/>
        <v/>
      </c>
      <c r="AF772" s="478" t="str">
        <f t="shared" si="49"/>
        <v/>
      </c>
      <c r="AG772" s="478" t="str">
        <f t="shared" si="50"/>
        <v/>
      </c>
    </row>
    <row r="773" spans="1:33" ht="24.95" customHeight="1">
      <c r="A773" s="480">
        <v>758</v>
      </c>
      <c r="B773" s="987" t="str">
        <f>IF(基本情報入力シート!C810="","",基本情報入力シート!C810)</f>
        <v/>
      </c>
      <c r="C773" s="988"/>
      <c r="D773" s="988"/>
      <c r="E773" s="988"/>
      <c r="F773" s="988"/>
      <c r="G773" s="988"/>
      <c r="H773" s="988"/>
      <c r="I773" s="989"/>
      <c r="J773" s="481" t="str">
        <f>IF(基本情報入力シート!M810="","",基本情報入力シート!M810)</f>
        <v/>
      </c>
      <c r="K773" s="482" t="str">
        <f>IF(基本情報入力シート!R810="","",基本情報入力シート!R810)</f>
        <v/>
      </c>
      <c r="L773" s="482" t="str">
        <f>IF(基本情報入力シート!W810="","",基本情報入力シート!W810)</f>
        <v/>
      </c>
      <c r="M773" s="483" t="str">
        <f>IF(基本情報入力シート!X810="","",基本情報入力シート!X810)</f>
        <v/>
      </c>
      <c r="N773" s="484" t="str">
        <f>IF(基本情報入力シート!Y810="","",基本情報入力シート!Y810)</f>
        <v/>
      </c>
      <c r="O773" s="118"/>
      <c r="P773" s="119"/>
      <c r="Q773" s="120"/>
      <c r="R773" s="121"/>
      <c r="S773" s="112"/>
      <c r="T773" s="476" t="str">
        <f>IFERROR(S773*VLOOKUP(AE773,【参考】数式用3!$AD$3:$BA$14,MATCH(N773,【参考】数式用3!$AD$2:$BA$2,0)),"")</f>
        <v/>
      </c>
      <c r="U773" s="122"/>
      <c r="V773" s="113"/>
      <c r="W773" s="147"/>
      <c r="X773" s="990" t="str">
        <f>IFERROR(V773*VLOOKUP(AF773,【参考】数式用3!$AD$15:$BA$23,MATCH(N773,【参考】数式用3!$AD$2:$BA$2,0)),"")</f>
        <v/>
      </c>
      <c r="Y773" s="991"/>
      <c r="Z773" s="123"/>
      <c r="AA773" s="114"/>
      <c r="AB773" s="485" t="str">
        <f>IFERROR(AA773*VLOOKUP(AG773,【参考】数式用3!$AD$24:$BA$27,MATCH(N773,【参考】数式用3!$AD$2:$BA$2,0)),"")</f>
        <v/>
      </c>
      <c r="AC773" s="130"/>
      <c r="AD773" s="477" t="str">
        <f t="shared" si="47"/>
        <v/>
      </c>
      <c r="AE773" s="478" t="str">
        <f t="shared" si="48"/>
        <v/>
      </c>
      <c r="AF773" s="478" t="str">
        <f t="shared" si="49"/>
        <v/>
      </c>
      <c r="AG773" s="478" t="str">
        <f t="shared" si="50"/>
        <v/>
      </c>
    </row>
    <row r="774" spans="1:33" ht="24.95" customHeight="1">
      <c r="A774" s="480">
        <v>759</v>
      </c>
      <c r="B774" s="987" t="str">
        <f>IF(基本情報入力シート!C811="","",基本情報入力シート!C811)</f>
        <v/>
      </c>
      <c r="C774" s="988"/>
      <c r="D774" s="988"/>
      <c r="E774" s="988"/>
      <c r="F774" s="988"/>
      <c r="G774" s="988"/>
      <c r="H774" s="988"/>
      <c r="I774" s="989"/>
      <c r="J774" s="481" t="str">
        <f>IF(基本情報入力シート!M811="","",基本情報入力シート!M811)</f>
        <v/>
      </c>
      <c r="K774" s="482" t="str">
        <f>IF(基本情報入力シート!R811="","",基本情報入力シート!R811)</f>
        <v/>
      </c>
      <c r="L774" s="482" t="str">
        <f>IF(基本情報入力シート!W811="","",基本情報入力シート!W811)</f>
        <v/>
      </c>
      <c r="M774" s="483" t="str">
        <f>IF(基本情報入力シート!X811="","",基本情報入力シート!X811)</f>
        <v/>
      </c>
      <c r="N774" s="484" t="str">
        <f>IF(基本情報入力シート!Y811="","",基本情報入力シート!Y811)</f>
        <v/>
      </c>
      <c r="O774" s="118"/>
      <c r="P774" s="119"/>
      <c r="Q774" s="120"/>
      <c r="R774" s="121"/>
      <c r="S774" s="112"/>
      <c r="T774" s="476" t="str">
        <f>IFERROR(S774*VLOOKUP(AE774,【参考】数式用3!$AD$3:$BA$14,MATCH(N774,【参考】数式用3!$AD$2:$BA$2,0)),"")</f>
        <v/>
      </c>
      <c r="U774" s="122"/>
      <c r="V774" s="113"/>
      <c r="W774" s="147"/>
      <c r="X774" s="990" t="str">
        <f>IFERROR(V774*VLOOKUP(AF774,【参考】数式用3!$AD$15:$BA$23,MATCH(N774,【参考】数式用3!$AD$2:$BA$2,0)),"")</f>
        <v/>
      </c>
      <c r="Y774" s="991"/>
      <c r="Z774" s="123"/>
      <c r="AA774" s="114"/>
      <c r="AB774" s="485" t="str">
        <f>IFERROR(AA774*VLOOKUP(AG774,【参考】数式用3!$AD$24:$BA$27,MATCH(N774,【参考】数式用3!$AD$2:$BA$2,0)),"")</f>
        <v/>
      </c>
      <c r="AC774" s="130"/>
      <c r="AD774" s="477" t="str">
        <f t="shared" si="47"/>
        <v/>
      </c>
      <c r="AE774" s="478" t="str">
        <f t="shared" si="48"/>
        <v/>
      </c>
      <c r="AF774" s="478" t="str">
        <f t="shared" si="49"/>
        <v/>
      </c>
      <c r="AG774" s="478" t="str">
        <f t="shared" si="50"/>
        <v/>
      </c>
    </row>
    <row r="775" spans="1:33" ht="24.95" customHeight="1">
      <c r="A775" s="480">
        <v>760</v>
      </c>
      <c r="B775" s="987" t="str">
        <f>IF(基本情報入力シート!C812="","",基本情報入力シート!C812)</f>
        <v/>
      </c>
      <c r="C775" s="988"/>
      <c r="D775" s="988"/>
      <c r="E775" s="988"/>
      <c r="F775" s="988"/>
      <c r="G775" s="988"/>
      <c r="H775" s="988"/>
      <c r="I775" s="989"/>
      <c r="J775" s="481" t="str">
        <f>IF(基本情報入力シート!M812="","",基本情報入力シート!M812)</f>
        <v/>
      </c>
      <c r="K775" s="482" t="str">
        <f>IF(基本情報入力シート!R812="","",基本情報入力シート!R812)</f>
        <v/>
      </c>
      <c r="L775" s="482" t="str">
        <f>IF(基本情報入力シート!W812="","",基本情報入力シート!W812)</f>
        <v/>
      </c>
      <c r="M775" s="483" t="str">
        <f>IF(基本情報入力シート!X812="","",基本情報入力シート!X812)</f>
        <v/>
      </c>
      <c r="N775" s="484" t="str">
        <f>IF(基本情報入力シート!Y812="","",基本情報入力シート!Y812)</f>
        <v/>
      </c>
      <c r="O775" s="118"/>
      <c r="P775" s="119"/>
      <c r="Q775" s="120"/>
      <c r="R775" s="121"/>
      <c r="S775" s="112"/>
      <c r="T775" s="476" t="str">
        <f>IFERROR(S775*VLOOKUP(AE775,【参考】数式用3!$AD$3:$BA$14,MATCH(N775,【参考】数式用3!$AD$2:$BA$2,0)),"")</f>
        <v/>
      </c>
      <c r="U775" s="122"/>
      <c r="V775" s="113"/>
      <c r="W775" s="147"/>
      <c r="X775" s="990" t="str">
        <f>IFERROR(V775*VLOOKUP(AF775,【参考】数式用3!$AD$15:$BA$23,MATCH(N775,【参考】数式用3!$AD$2:$BA$2,0)),"")</f>
        <v/>
      </c>
      <c r="Y775" s="991"/>
      <c r="Z775" s="123"/>
      <c r="AA775" s="114"/>
      <c r="AB775" s="485" t="str">
        <f>IFERROR(AA775*VLOOKUP(AG775,【参考】数式用3!$AD$24:$BA$27,MATCH(N775,【参考】数式用3!$AD$2:$BA$2,0)),"")</f>
        <v/>
      </c>
      <c r="AC775" s="130"/>
      <c r="AD775" s="477" t="str">
        <f t="shared" si="47"/>
        <v/>
      </c>
      <c r="AE775" s="478" t="str">
        <f t="shared" si="48"/>
        <v/>
      </c>
      <c r="AF775" s="478" t="str">
        <f t="shared" si="49"/>
        <v/>
      </c>
      <c r="AG775" s="478" t="str">
        <f t="shared" si="50"/>
        <v/>
      </c>
    </row>
    <row r="776" spans="1:33" ht="24.95" customHeight="1">
      <c r="A776" s="480">
        <v>761</v>
      </c>
      <c r="B776" s="987" t="str">
        <f>IF(基本情報入力シート!C813="","",基本情報入力シート!C813)</f>
        <v/>
      </c>
      <c r="C776" s="988"/>
      <c r="D776" s="988"/>
      <c r="E776" s="988"/>
      <c r="F776" s="988"/>
      <c r="G776" s="988"/>
      <c r="H776" s="988"/>
      <c r="I776" s="989"/>
      <c r="J776" s="481" t="str">
        <f>IF(基本情報入力シート!M813="","",基本情報入力シート!M813)</f>
        <v/>
      </c>
      <c r="K776" s="482" t="str">
        <f>IF(基本情報入力シート!R813="","",基本情報入力シート!R813)</f>
        <v/>
      </c>
      <c r="L776" s="482" t="str">
        <f>IF(基本情報入力シート!W813="","",基本情報入力シート!W813)</f>
        <v/>
      </c>
      <c r="M776" s="483" t="str">
        <f>IF(基本情報入力シート!X813="","",基本情報入力シート!X813)</f>
        <v/>
      </c>
      <c r="N776" s="484" t="str">
        <f>IF(基本情報入力シート!Y813="","",基本情報入力シート!Y813)</f>
        <v/>
      </c>
      <c r="O776" s="118"/>
      <c r="P776" s="119"/>
      <c r="Q776" s="120"/>
      <c r="R776" s="121"/>
      <c r="S776" s="112"/>
      <c r="T776" s="476" t="str">
        <f>IFERROR(S776*VLOOKUP(AE776,【参考】数式用3!$AD$3:$BA$14,MATCH(N776,【参考】数式用3!$AD$2:$BA$2,0)),"")</f>
        <v/>
      </c>
      <c r="U776" s="122"/>
      <c r="V776" s="113"/>
      <c r="W776" s="147"/>
      <c r="X776" s="990" t="str">
        <f>IFERROR(V776*VLOOKUP(AF776,【参考】数式用3!$AD$15:$BA$23,MATCH(N776,【参考】数式用3!$AD$2:$BA$2,0)),"")</f>
        <v/>
      </c>
      <c r="Y776" s="991"/>
      <c r="Z776" s="123"/>
      <c r="AA776" s="114"/>
      <c r="AB776" s="485" t="str">
        <f>IFERROR(AA776*VLOOKUP(AG776,【参考】数式用3!$AD$24:$BA$27,MATCH(N776,【参考】数式用3!$AD$2:$BA$2,0)),"")</f>
        <v/>
      </c>
      <c r="AC776" s="130"/>
      <c r="AD776" s="477" t="str">
        <f t="shared" si="47"/>
        <v/>
      </c>
      <c r="AE776" s="478" t="str">
        <f t="shared" si="48"/>
        <v/>
      </c>
      <c r="AF776" s="478" t="str">
        <f t="shared" si="49"/>
        <v/>
      </c>
      <c r="AG776" s="478" t="str">
        <f t="shared" si="50"/>
        <v/>
      </c>
    </row>
    <row r="777" spans="1:33" ht="24.95" customHeight="1">
      <c r="A777" s="480">
        <v>762</v>
      </c>
      <c r="B777" s="987" t="str">
        <f>IF(基本情報入力シート!C814="","",基本情報入力シート!C814)</f>
        <v/>
      </c>
      <c r="C777" s="988"/>
      <c r="D777" s="988"/>
      <c r="E777" s="988"/>
      <c r="F777" s="988"/>
      <c r="G777" s="988"/>
      <c r="H777" s="988"/>
      <c r="I777" s="989"/>
      <c r="J777" s="481" t="str">
        <f>IF(基本情報入力シート!M814="","",基本情報入力シート!M814)</f>
        <v/>
      </c>
      <c r="K777" s="482" t="str">
        <f>IF(基本情報入力シート!R814="","",基本情報入力シート!R814)</f>
        <v/>
      </c>
      <c r="L777" s="482" t="str">
        <f>IF(基本情報入力シート!W814="","",基本情報入力シート!W814)</f>
        <v/>
      </c>
      <c r="M777" s="483" t="str">
        <f>IF(基本情報入力シート!X814="","",基本情報入力シート!X814)</f>
        <v/>
      </c>
      <c r="N777" s="484" t="str">
        <f>IF(基本情報入力シート!Y814="","",基本情報入力シート!Y814)</f>
        <v/>
      </c>
      <c r="O777" s="118"/>
      <c r="P777" s="119"/>
      <c r="Q777" s="120"/>
      <c r="R777" s="121"/>
      <c r="S777" s="112"/>
      <c r="T777" s="476" t="str">
        <f>IFERROR(S777*VLOOKUP(AE777,【参考】数式用3!$AD$3:$BA$14,MATCH(N777,【参考】数式用3!$AD$2:$BA$2,0)),"")</f>
        <v/>
      </c>
      <c r="U777" s="122"/>
      <c r="V777" s="113"/>
      <c r="W777" s="147"/>
      <c r="X777" s="990" t="str">
        <f>IFERROR(V777*VLOOKUP(AF777,【参考】数式用3!$AD$15:$BA$23,MATCH(N777,【参考】数式用3!$AD$2:$BA$2,0)),"")</f>
        <v/>
      </c>
      <c r="Y777" s="991"/>
      <c r="Z777" s="123"/>
      <c r="AA777" s="114"/>
      <c r="AB777" s="485" t="str">
        <f>IFERROR(AA777*VLOOKUP(AG777,【参考】数式用3!$AD$24:$BA$27,MATCH(N777,【参考】数式用3!$AD$2:$BA$2,0)),"")</f>
        <v/>
      </c>
      <c r="AC777" s="130"/>
      <c r="AD777" s="477" t="str">
        <f t="shared" si="47"/>
        <v/>
      </c>
      <c r="AE777" s="478" t="str">
        <f t="shared" si="48"/>
        <v/>
      </c>
      <c r="AF777" s="478" t="str">
        <f t="shared" si="49"/>
        <v/>
      </c>
      <c r="AG777" s="478" t="str">
        <f t="shared" si="50"/>
        <v/>
      </c>
    </row>
    <row r="778" spans="1:33" ht="24.95" customHeight="1">
      <c r="A778" s="480">
        <v>763</v>
      </c>
      <c r="B778" s="987" t="str">
        <f>IF(基本情報入力シート!C815="","",基本情報入力シート!C815)</f>
        <v/>
      </c>
      <c r="C778" s="988"/>
      <c r="D778" s="988"/>
      <c r="E778" s="988"/>
      <c r="F778" s="988"/>
      <c r="G778" s="988"/>
      <c r="H778" s="988"/>
      <c r="I778" s="989"/>
      <c r="J778" s="481" t="str">
        <f>IF(基本情報入力シート!M815="","",基本情報入力シート!M815)</f>
        <v/>
      </c>
      <c r="K778" s="482" t="str">
        <f>IF(基本情報入力シート!R815="","",基本情報入力シート!R815)</f>
        <v/>
      </c>
      <c r="L778" s="482" t="str">
        <f>IF(基本情報入力シート!W815="","",基本情報入力シート!W815)</f>
        <v/>
      </c>
      <c r="M778" s="483" t="str">
        <f>IF(基本情報入力シート!X815="","",基本情報入力シート!X815)</f>
        <v/>
      </c>
      <c r="N778" s="484" t="str">
        <f>IF(基本情報入力シート!Y815="","",基本情報入力シート!Y815)</f>
        <v/>
      </c>
      <c r="O778" s="118"/>
      <c r="P778" s="119"/>
      <c r="Q778" s="120"/>
      <c r="R778" s="121"/>
      <c r="S778" s="112"/>
      <c r="T778" s="476" t="str">
        <f>IFERROR(S778*VLOOKUP(AE778,【参考】数式用3!$AD$3:$BA$14,MATCH(N778,【参考】数式用3!$AD$2:$BA$2,0)),"")</f>
        <v/>
      </c>
      <c r="U778" s="122"/>
      <c r="V778" s="113"/>
      <c r="W778" s="147"/>
      <c r="X778" s="990" t="str">
        <f>IFERROR(V778*VLOOKUP(AF778,【参考】数式用3!$AD$15:$BA$23,MATCH(N778,【参考】数式用3!$AD$2:$BA$2,0)),"")</f>
        <v/>
      </c>
      <c r="Y778" s="991"/>
      <c r="Z778" s="123"/>
      <c r="AA778" s="114"/>
      <c r="AB778" s="485" t="str">
        <f>IFERROR(AA778*VLOOKUP(AG778,【参考】数式用3!$AD$24:$BA$27,MATCH(N778,【参考】数式用3!$AD$2:$BA$2,0)),"")</f>
        <v/>
      </c>
      <c r="AC778" s="130"/>
      <c r="AD778" s="477" t="str">
        <f t="shared" si="47"/>
        <v/>
      </c>
      <c r="AE778" s="478" t="str">
        <f t="shared" si="48"/>
        <v/>
      </c>
      <c r="AF778" s="478" t="str">
        <f t="shared" si="49"/>
        <v/>
      </c>
      <c r="AG778" s="478" t="str">
        <f t="shared" si="50"/>
        <v/>
      </c>
    </row>
    <row r="779" spans="1:33" ht="24.95" customHeight="1">
      <c r="A779" s="480">
        <v>764</v>
      </c>
      <c r="B779" s="987" t="str">
        <f>IF(基本情報入力シート!C816="","",基本情報入力シート!C816)</f>
        <v/>
      </c>
      <c r="C779" s="988"/>
      <c r="D779" s="988"/>
      <c r="E779" s="988"/>
      <c r="F779" s="988"/>
      <c r="G779" s="988"/>
      <c r="H779" s="988"/>
      <c r="I779" s="989"/>
      <c r="J779" s="481" t="str">
        <f>IF(基本情報入力シート!M816="","",基本情報入力シート!M816)</f>
        <v/>
      </c>
      <c r="K779" s="482" t="str">
        <f>IF(基本情報入力シート!R816="","",基本情報入力シート!R816)</f>
        <v/>
      </c>
      <c r="L779" s="482" t="str">
        <f>IF(基本情報入力シート!W816="","",基本情報入力シート!W816)</f>
        <v/>
      </c>
      <c r="M779" s="483" t="str">
        <f>IF(基本情報入力シート!X816="","",基本情報入力シート!X816)</f>
        <v/>
      </c>
      <c r="N779" s="484" t="str">
        <f>IF(基本情報入力シート!Y816="","",基本情報入力シート!Y816)</f>
        <v/>
      </c>
      <c r="O779" s="118"/>
      <c r="P779" s="119"/>
      <c r="Q779" s="120"/>
      <c r="R779" s="121"/>
      <c r="S779" s="112"/>
      <c r="T779" s="476" t="str">
        <f>IFERROR(S779*VLOOKUP(AE779,【参考】数式用3!$AD$3:$BA$14,MATCH(N779,【参考】数式用3!$AD$2:$BA$2,0)),"")</f>
        <v/>
      </c>
      <c r="U779" s="122"/>
      <c r="V779" s="113"/>
      <c r="W779" s="147"/>
      <c r="X779" s="990" t="str">
        <f>IFERROR(V779*VLOOKUP(AF779,【参考】数式用3!$AD$15:$BA$23,MATCH(N779,【参考】数式用3!$AD$2:$BA$2,0)),"")</f>
        <v/>
      </c>
      <c r="Y779" s="991"/>
      <c r="Z779" s="123"/>
      <c r="AA779" s="114"/>
      <c r="AB779" s="485" t="str">
        <f>IFERROR(AA779*VLOOKUP(AG779,【参考】数式用3!$AD$24:$BA$27,MATCH(N779,【参考】数式用3!$AD$2:$BA$2,0)),"")</f>
        <v/>
      </c>
      <c r="AC779" s="130"/>
      <c r="AD779" s="477" t="str">
        <f t="shared" si="47"/>
        <v/>
      </c>
      <c r="AE779" s="478" t="str">
        <f t="shared" si="48"/>
        <v/>
      </c>
      <c r="AF779" s="478" t="str">
        <f t="shared" si="49"/>
        <v/>
      </c>
      <c r="AG779" s="478" t="str">
        <f t="shared" si="50"/>
        <v/>
      </c>
    </row>
    <row r="780" spans="1:33" ht="24.95" customHeight="1">
      <c r="A780" s="480">
        <v>765</v>
      </c>
      <c r="B780" s="987" t="str">
        <f>IF(基本情報入力シート!C817="","",基本情報入力シート!C817)</f>
        <v/>
      </c>
      <c r="C780" s="988"/>
      <c r="D780" s="988"/>
      <c r="E780" s="988"/>
      <c r="F780" s="988"/>
      <c r="G780" s="988"/>
      <c r="H780" s="988"/>
      <c r="I780" s="989"/>
      <c r="J780" s="481" t="str">
        <f>IF(基本情報入力シート!M817="","",基本情報入力シート!M817)</f>
        <v/>
      </c>
      <c r="K780" s="482" t="str">
        <f>IF(基本情報入力シート!R817="","",基本情報入力シート!R817)</f>
        <v/>
      </c>
      <c r="L780" s="482" t="str">
        <f>IF(基本情報入力シート!W817="","",基本情報入力シート!W817)</f>
        <v/>
      </c>
      <c r="M780" s="483" t="str">
        <f>IF(基本情報入力シート!X817="","",基本情報入力シート!X817)</f>
        <v/>
      </c>
      <c r="N780" s="484" t="str">
        <f>IF(基本情報入力シート!Y817="","",基本情報入力シート!Y817)</f>
        <v/>
      </c>
      <c r="O780" s="118"/>
      <c r="P780" s="119"/>
      <c r="Q780" s="120"/>
      <c r="R780" s="121"/>
      <c r="S780" s="112"/>
      <c r="T780" s="476" t="str">
        <f>IFERROR(S780*VLOOKUP(AE780,【参考】数式用3!$AD$3:$BA$14,MATCH(N780,【参考】数式用3!$AD$2:$BA$2,0)),"")</f>
        <v/>
      </c>
      <c r="U780" s="122"/>
      <c r="V780" s="113"/>
      <c r="W780" s="147"/>
      <c r="X780" s="990" t="str">
        <f>IFERROR(V780*VLOOKUP(AF780,【参考】数式用3!$AD$15:$BA$23,MATCH(N780,【参考】数式用3!$AD$2:$BA$2,0)),"")</f>
        <v/>
      </c>
      <c r="Y780" s="991"/>
      <c r="Z780" s="123"/>
      <c r="AA780" s="114"/>
      <c r="AB780" s="485" t="str">
        <f>IFERROR(AA780*VLOOKUP(AG780,【参考】数式用3!$AD$24:$BA$27,MATCH(N780,【参考】数式用3!$AD$2:$BA$2,0)),"")</f>
        <v/>
      </c>
      <c r="AC780" s="130"/>
      <c r="AD780" s="477" t="str">
        <f t="shared" si="47"/>
        <v/>
      </c>
      <c r="AE780" s="478" t="str">
        <f t="shared" si="48"/>
        <v/>
      </c>
      <c r="AF780" s="478" t="str">
        <f t="shared" si="49"/>
        <v/>
      </c>
      <c r="AG780" s="478" t="str">
        <f t="shared" si="50"/>
        <v/>
      </c>
    </row>
    <row r="781" spans="1:33" ht="24.95" customHeight="1">
      <c r="A781" s="480">
        <v>766</v>
      </c>
      <c r="B781" s="987" t="str">
        <f>IF(基本情報入力シート!C818="","",基本情報入力シート!C818)</f>
        <v/>
      </c>
      <c r="C781" s="988"/>
      <c r="D781" s="988"/>
      <c r="E781" s="988"/>
      <c r="F781" s="988"/>
      <c r="G781" s="988"/>
      <c r="H781" s="988"/>
      <c r="I781" s="989"/>
      <c r="J781" s="481" t="str">
        <f>IF(基本情報入力シート!M818="","",基本情報入力シート!M818)</f>
        <v/>
      </c>
      <c r="K781" s="482" t="str">
        <f>IF(基本情報入力シート!R818="","",基本情報入力シート!R818)</f>
        <v/>
      </c>
      <c r="L781" s="482" t="str">
        <f>IF(基本情報入力シート!W818="","",基本情報入力シート!W818)</f>
        <v/>
      </c>
      <c r="M781" s="483" t="str">
        <f>IF(基本情報入力シート!X818="","",基本情報入力シート!X818)</f>
        <v/>
      </c>
      <c r="N781" s="484" t="str">
        <f>IF(基本情報入力シート!Y818="","",基本情報入力シート!Y818)</f>
        <v/>
      </c>
      <c r="O781" s="118"/>
      <c r="P781" s="119"/>
      <c r="Q781" s="120"/>
      <c r="R781" s="121"/>
      <c r="S781" s="112"/>
      <c r="T781" s="476" t="str">
        <f>IFERROR(S781*VLOOKUP(AE781,【参考】数式用3!$AD$3:$BA$14,MATCH(N781,【参考】数式用3!$AD$2:$BA$2,0)),"")</f>
        <v/>
      </c>
      <c r="U781" s="122"/>
      <c r="V781" s="113"/>
      <c r="W781" s="147"/>
      <c r="X781" s="990" t="str">
        <f>IFERROR(V781*VLOOKUP(AF781,【参考】数式用3!$AD$15:$BA$23,MATCH(N781,【参考】数式用3!$AD$2:$BA$2,0)),"")</f>
        <v/>
      </c>
      <c r="Y781" s="991"/>
      <c r="Z781" s="123"/>
      <c r="AA781" s="114"/>
      <c r="AB781" s="485" t="str">
        <f>IFERROR(AA781*VLOOKUP(AG781,【参考】数式用3!$AD$24:$BA$27,MATCH(N781,【参考】数式用3!$AD$2:$BA$2,0)),"")</f>
        <v/>
      </c>
      <c r="AC781" s="130"/>
      <c r="AD781" s="477" t="str">
        <f t="shared" si="47"/>
        <v/>
      </c>
      <c r="AE781" s="478" t="str">
        <f t="shared" si="48"/>
        <v/>
      </c>
      <c r="AF781" s="478" t="str">
        <f t="shared" si="49"/>
        <v/>
      </c>
      <c r="AG781" s="478" t="str">
        <f t="shared" si="50"/>
        <v/>
      </c>
    </row>
    <row r="782" spans="1:33" ht="24.95" customHeight="1">
      <c r="A782" s="480">
        <v>767</v>
      </c>
      <c r="B782" s="987" t="str">
        <f>IF(基本情報入力シート!C819="","",基本情報入力シート!C819)</f>
        <v/>
      </c>
      <c r="C782" s="988"/>
      <c r="D782" s="988"/>
      <c r="E782" s="988"/>
      <c r="F782" s="988"/>
      <c r="G782" s="988"/>
      <c r="H782" s="988"/>
      <c r="I782" s="989"/>
      <c r="J782" s="481" t="str">
        <f>IF(基本情報入力シート!M819="","",基本情報入力シート!M819)</f>
        <v/>
      </c>
      <c r="K782" s="482" t="str">
        <f>IF(基本情報入力シート!R819="","",基本情報入力シート!R819)</f>
        <v/>
      </c>
      <c r="L782" s="482" t="str">
        <f>IF(基本情報入力シート!W819="","",基本情報入力シート!W819)</f>
        <v/>
      </c>
      <c r="M782" s="483" t="str">
        <f>IF(基本情報入力シート!X819="","",基本情報入力シート!X819)</f>
        <v/>
      </c>
      <c r="N782" s="484" t="str">
        <f>IF(基本情報入力シート!Y819="","",基本情報入力シート!Y819)</f>
        <v/>
      </c>
      <c r="O782" s="118"/>
      <c r="P782" s="119"/>
      <c r="Q782" s="120"/>
      <c r="R782" s="121"/>
      <c r="S782" s="112"/>
      <c r="T782" s="476" t="str">
        <f>IFERROR(S782*VLOOKUP(AE782,【参考】数式用3!$AD$3:$BA$14,MATCH(N782,【参考】数式用3!$AD$2:$BA$2,0)),"")</f>
        <v/>
      </c>
      <c r="U782" s="122"/>
      <c r="V782" s="113"/>
      <c r="W782" s="147"/>
      <c r="X782" s="990" t="str">
        <f>IFERROR(V782*VLOOKUP(AF782,【参考】数式用3!$AD$15:$BA$23,MATCH(N782,【参考】数式用3!$AD$2:$BA$2,0)),"")</f>
        <v/>
      </c>
      <c r="Y782" s="991"/>
      <c r="Z782" s="123"/>
      <c r="AA782" s="114"/>
      <c r="AB782" s="485" t="str">
        <f>IFERROR(AA782*VLOOKUP(AG782,【参考】数式用3!$AD$24:$BA$27,MATCH(N782,【参考】数式用3!$AD$2:$BA$2,0)),"")</f>
        <v/>
      </c>
      <c r="AC782" s="130"/>
      <c r="AD782" s="477" t="str">
        <f t="shared" si="47"/>
        <v/>
      </c>
      <c r="AE782" s="478" t="str">
        <f t="shared" si="48"/>
        <v/>
      </c>
      <c r="AF782" s="478" t="str">
        <f t="shared" si="49"/>
        <v/>
      </c>
      <c r="AG782" s="478" t="str">
        <f t="shared" si="50"/>
        <v/>
      </c>
    </row>
    <row r="783" spans="1:33" ht="24.95" customHeight="1">
      <c r="A783" s="480">
        <v>768</v>
      </c>
      <c r="B783" s="987" t="str">
        <f>IF(基本情報入力シート!C820="","",基本情報入力シート!C820)</f>
        <v/>
      </c>
      <c r="C783" s="988"/>
      <c r="D783" s="988"/>
      <c r="E783" s="988"/>
      <c r="F783" s="988"/>
      <c r="G783" s="988"/>
      <c r="H783" s="988"/>
      <c r="I783" s="989"/>
      <c r="J783" s="481" t="str">
        <f>IF(基本情報入力シート!M820="","",基本情報入力シート!M820)</f>
        <v/>
      </c>
      <c r="K783" s="482" t="str">
        <f>IF(基本情報入力シート!R820="","",基本情報入力シート!R820)</f>
        <v/>
      </c>
      <c r="L783" s="482" t="str">
        <f>IF(基本情報入力シート!W820="","",基本情報入力シート!W820)</f>
        <v/>
      </c>
      <c r="M783" s="483" t="str">
        <f>IF(基本情報入力シート!X820="","",基本情報入力シート!X820)</f>
        <v/>
      </c>
      <c r="N783" s="484" t="str">
        <f>IF(基本情報入力シート!Y820="","",基本情報入力シート!Y820)</f>
        <v/>
      </c>
      <c r="O783" s="118"/>
      <c r="P783" s="119"/>
      <c r="Q783" s="120"/>
      <c r="R783" s="121"/>
      <c r="S783" s="112"/>
      <c r="T783" s="476" t="str">
        <f>IFERROR(S783*VLOOKUP(AE783,【参考】数式用3!$AD$3:$BA$14,MATCH(N783,【参考】数式用3!$AD$2:$BA$2,0)),"")</f>
        <v/>
      </c>
      <c r="U783" s="122"/>
      <c r="V783" s="113"/>
      <c r="W783" s="147"/>
      <c r="X783" s="990" t="str">
        <f>IFERROR(V783*VLOOKUP(AF783,【参考】数式用3!$AD$15:$BA$23,MATCH(N783,【参考】数式用3!$AD$2:$BA$2,0)),"")</f>
        <v/>
      </c>
      <c r="Y783" s="991"/>
      <c r="Z783" s="123"/>
      <c r="AA783" s="114"/>
      <c r="AB783" s="485" t="str">
        <f>IFERROR(AA783*VLOOKUP(AG783,【参考】数式用3!$AD$24:$BA$27,MATCH(N783,【参考】数式用3!$AD$2:$BA$2,0)),"")</f>
        <v/>
      </c>
      <c r="AC783" s="130"/>
      <c r="AD783" s="477" t="str">
        <f t="shared" si="47"/>
        <v/>
      </c>
      <c r="AE783" s="478" t="str">
        <f t="shared" si="48"/>
        <v/>
      </c>
      <c r="AF783" s="478" t="str">
        <f t="shared" si="49"/>
        <v/>
      </c>
      <c r="AG783" s="478" t="str">
        <f t="shared" si="50"/>
        <v/>
      </c>
    </row>
    <row r="784" spans="1:33" ht="24.95" customHeight="1">
      <c r="A784" s="480">
        <v>769</v>
      </c>
      <c r="B784" s="987" t="str">
        <f>IF(基本情報入力シート!C821="","",基本情報入力シート!C821)</f>
        <v/>
      </c>
      <c r="C784" s="988"/>
      <c r="D784" s="988"/>
      <c r="E784" s="988"/>
      <c r="F784" s="988"/>
      <c r="G784" s="988"/>
      <c r="H784" s="988"/>
      <c r="I784" s="989"/>
      <c r="J784" s="481" t="str">
        <f>IF(基本情報入力シート!M821="","",基本情報入力シート!M821)</f>
        <v/>
      </c>
      <c r="K784" s="482" t="str">
        <f>IF(基本情報入力シート!R821="","",基本情報入力シート!R821)</f>
        <v/>
      </c>
      <c r="L784" s="482" t="str">
        <f>IF(基本情報入力シート!W821="","",基本情報入力シート!W821)</f>
        <v/>
      </c>
      <c r="M784" s="483" t="str">
        <f>IF(基本情報入力シート!X821="","",基本情報入力シート!X821)</f>
        <v/>
      </c>
      <c r="N784" s="484" t="str">
        <f>IF(基本情報入力シート!Y821="","",基本情報入力シート!Y821)</f>
        <v/>
      </c>
      <c r="O784" s="118"/>
      <c r="P784" s="119"/>
      <c r="Q784" s="120"/>
      <c r="R784" s="121"/>
      <c r="S784" s="112"/>
      <c r="T784" s="476" t="str">
        <f>IFERROR(S784*VLOOKUP(AE784,【参考】数式用3!$AD$3:$BA$14,MATCH(N784,【参考】数式用3!$AD$2:$BA$2,0)),"")</f>
        <v/>
      </c>
      <c r="U784" s="122"/>
      <c r="V784" s="113"/>
      <c r="W784" s="147"/>
      <c r="X784" s="990" t="str">
        <f>IFERROR(V784*VLOOKUP(AF784,【参考】数式用3!$AD$15:$BA$23,MATCH(N784,【参考】数式用3!$AD$2:$BA$2,0)),"")</f>
        <v/>
      </c>
      <c r="Y784" s="991"/>
      <c r="Z784" s="123"/>
      <c r="AA784" s="114"/>
      <c r="AB784" s="485" t="str">
        <f>IFERROR(AA784*VLOOKUP(AG784,【参考】数式用3!$AD$24:$BA$27,MATCH(N784,【参考】数式用3!$AD$2:$BA$2,0)),"")</f>
        <v/>
      </c>
      <c r="AC784" s="130"/>
      <c r="AD784" s="477" t="str">
        <f t="shared" si="47"/>
        <v/>
      </c>
      <c r="AE784" s="478" t="str">
        <f t="shared" si="48"/>
        <v/>
      </c>
      <c r="AF784" s="478" t="str">
        <f t="shared" si="49"/>
        <v/>
      </c>
      <c r="AG784" s="478" t="str">
        <f t="shared" si="50"/>
        <v/>
      </c>
    </row>
    <row r="785" spans="1:33" ht="24.95" customHeight="1">
      <c r="A785" s="480">
        <v>770</v>
      </c>
      <c r="B785" s="987" t="str">
        <f>IF(基本情報入力シート!C822="","",基本情報入力シート!C822)</f>
        <v/>
      </c>
      <c r="C785" s="988"/>
      <c r="D785" s="988"/>
      <c r="E785" s="988"/>
      <c r="F785" s="988"/>
      <c r="G785" s="988"/>
      <c r="H785" s="988"/>
      <c r="I785" s="989"/>
      <c r="J785" s="481" t="str">
        <f>IF(基本情報入力シート!M822="","",基本情報入力シート!M822)</f>
        <v/>
      </c>
      <c r="K785" s="482" t="str">
        <f>IF(基本情報入力シート!R822="","",基本情報入力シート!R822)</f>
        <v/>
      </c>
      <c r="L785" s="482" t="str">
        <f>IF(基本情報入力シート!W822="","",基本情報入力シート!W822)</f>
        <v/>
      </c>
      <c r="M785" s="483" t="str">
        <f>IF(基本情報入力シート!X822="","",基本情報入力シート!X822)</f>
        <v/>
      </c>
      <c r="N785" s="484" t="str">
        <f>IF(基本情報入力シート!Y822="","",基本情報入力シート!Y822)</f>
        <v/>
      </c>
      <c r="O785" s="118"/>
      <c r="P785" s="119"/>
      <c r="Q785" s="120"/>
      <c r="R785" s="121"/>
      <c r="S785" s="112"/>
      <c r="T785" s="476" t="str">
        <f>IFERROR(S785*VLOOKUP(AE785,【参考】数式用3!$AD$3:$BA$14,MATCH(N785,【参考】数式用3!$AD$2:$BA$2,0)),"")</f>
        <v/>
      </c>
      <c r="U785" s="122"/>
      <c r="V785" s="113"/>
      <c r="W785" s="147"/>
      <c r="X785" s="990" t="str">
        <f>IFERROR(V785*VLOOKUP(AF785,【参考】数式用3!$AD$15:$BA$23,MATCH(N785,【参考】数式用3!$AD$2:$BA$2,0)),"")</f>
        <v/>
      </c>
      <c r="Y785" s="991"/>
      <c r="Z785" s="123"/>
      <c r="AA785" s="114"/>
      <c r="AB785" s="485" t="str">
        <f>IFERROR(AA785*VLOOKUP(AG785,【参考】数式用3!$AD$24:$BA$27,MATCH(N785,【参考】数式用3!$AD$2:$BA$2,0)),"")</f>
        <v/>
      </c>
      <c r="AC785" s="130"/>
      <c r="AD785" s="477" t="str">
        <f t="shared" ref="AD785:AD848" si="51">IF(OR(U785="特定加算Ⅰ",U785="特定加算Ⅱ"),IF(OR(AND(N785&lt;&gt;"訪問型サービス（総合事業）",N785&lt;&gt;"通所型サービス（総合事業）",N785&lt;&gt;"（介護予防）短期入所生活介護",N785&lt;&gt;"（介護予防）短期入所療養介護（老健）",N785&lt;&gt;"（介護予防）短期入所療養介護 （病院等（老健以外）)",N785&lt;&gt;"（介護予防）短期入所療養介護（医療院）"),W785&lt;&gt;""),1,""),"")</f>
        <v/>
      </c>
      <c r="AE785" s="478" t="str">
        <f t="shared" si="48"/>
        <v/>
      </c>
      <c r="AF785" s="478" t="str">
        <f t="shared" si="49"/>
        <v/>
      </c>
      <c r="AG785" s="478" t="str">
        <f t="shared" si="50"/>
        <v/>
      </c>
    </row>
    <row r="786" spans="1:33" ht="24.95" customHeight="1">
      <c r="A786" s="480">
        <v>771</v>
      </c>
      <c r="B786" s="987" t="str">
        <f>IF(基本情報入力シート!C823="","",基本情報入力シート!C823)</f>
        <v/>
      </c>
      <c r="C786" s="988"/>
      <c r="D786" s="988"/>
      <c r="E786" s="988"/>
      <c r="F786" s="988"/>
      <c r="G786" s="988"/>
      <c r="H786" s="988"/>
      <c r="I786" s="989"/>
      <c r="J786" s="481" t="str">
        <f>IF(基本情報入力シート!M823="","",基本情報入力シート!M823)</f>
        <v/>
      </c>
      <c r="K786" s="482" t="str">
        <f>IF(基本情報入力シート!R823="","",基本情報入力シート!R823)</f>
        <v/>
      </c>
      <c r="L786" s="482" t="str">
        <f>IF(基本情報入力シート!W823="","",基本情報入力シート!W823)</f>
        <v/>
      </c>
      <c r="M786" s="483" t="str">
        <f>IF(基本情報入力シート!X823="","",基本情報入力シート!X823)</f>
        <v/>
      </c>
      <c r="N786" s="484" t="str">
        <f>IF(基本情報入力シート!Y823="","",基本情報入力シート!Y823)</f>
        <v/>
      </c>
      <c r="O786" s="118"/>
      <c r="P786" s="119"/>
      <c r="Q786" s="120"/>
      <c r="R786" s="121"/>
      <c r="S786" s="112"/>
      <c r="T786" s="476" t="str">
        <f>IFERROR(S786*VLOOKUP(AE786,【参考】数式用3!$AD$3:$BA$14,MATCH(N786,【参考】数式用3!$AD$2:$BA$2,0)),"")</f>
        <v/>
      </c>
      <c r="U786" s="122"/>
      <c r="V786" s="113"/>
      <c r="W786" s="147"/>
      <c r="X786" s="990" t="str">
        <f>IFERROR(V786*VLOOKUP(AF786,【参考】数式用3!$AD$15:$BA$23,MATCH(N786,【参考】数式用3!$AD$2:$BA$2,0)),"")</f>
        <v/>
      </c>
      <c r="Y786" s="991"/>
      <c r="Z786" s="123"/>
      <c r="AA786" s="114"/>
      <c r="AB786" s="485" t="str">
        <f>IFERROR(AA786*VLOOKUP(AG786,【参考】数式用3!$AD$24:$BA$27,MATCH(N786,【参考】数式用3!$AD$2:$BA$2,0)),"")</f>
        <v/>
      </c>
      <c r="AC786" s="130"/>
      <c r="AD786" s="477" t="str">
        <f t="shared" si="51"/>
        <v/>
      </c>
      <c r="AE786" s="478" t="str">
        <f t="shared" si="48"/>
        <v/>
      </c>
      <c r="AF786" s="478" t="str">
        <f t="shared" si="49"/>
        <v/>
      </c>
      <c r="AG786" s="478" t="str">
        <f t="shared" si="50"/>
        <v/>
      </c>
    </row>
    <row r="787" spans="1:33" ht="24.95" customHeight="1">
      <c r="A787" s="480">
        <v>772</v>
      </c>
      <c r="B787" s="987" t="str">
        <f>IF(基本情報入力シート!C824="","",基本情報入力シート!C824)</f>
        <v/>
      </c>
      <c r="C787" s="988"/>
      <c r="D787" s="988"/>
      <c r="E787" s="988"/>
      <c r="F787" s="988"/>
      <c r="G787" s="988"/>
      <c r="H787" s="988"/>
      <c r="I787" s="989"/>
      <c r="J787" s="481" t="str">
        <f>IF(基本情報入力シート!M824="","",基本情報入力シート!M824)</f>
        <v/>
      </c>
      <c r="K787" s="482" t="str">
        <f>IF(基本情報入力シート!R824="","",基本情報入力シート!R824)</f>
        <v/>
      </c>
      <c r="L787" s="482" t="str">
        <f>IF(基本情報入力シート!W824="","",基本情報入力シート!W824)</f>
        <v/>
      </c>
      <c r="M787" s="483" t="str">
        <f>IF(基本情報入力シート!X824="","",基本情報入力シート!X824)</f>
        <v/>
      </c>
      <c r="N787" s="484" t="str">
        <f>IF(基本情報入力シート!Y824="","",基本情報入力シート!Y824)</f>
        <v/>
      </c>
      <c r="O787" s="118"/>
      <c r="P787" s="119"/>
      <c r="Q787" s="120"/>
      <c r="R787" s="121"/>
      <c r="S787" s="112"/>
      <c r="T787" s="476" t="str">
        <f>IFERROR(S787*VLOOKUP(AE787,【参考】数式用3!$AD$3:$BA$14,MATCH(N787,【参考】数式用3!$AD$2:$BA$2,0)),"")</f>
        <v/>
      </c>
      <c r="U787" s="122"/>
      <c r="V787" s="113"/>
      <c r="W787" s="147"/>
      <c r="X787" s="990" t="str">
        <f>IFERROR(V787*VLOOKUP(AF787,【参考】数式用3!$AD$15:$BA$23,MATCH(N787,【参考】数式用3!$AD$2:$BA$2,0)),"")</f>
        <v/>
      </c>
      <c r="Y787" s="991"/>
      <c r="Z787" s="123"/>
      <c r="AA787" s="114"/>
      <c r="AB787" s="485" t="str">
        <f>IFERROR(AA787*VLOOKUP(AG787,【参考】数式用3!$AD$24:$BA$27,MATCH(N787,【参考】数式用3!$AD$2:$BA$2,0)),"")</f>
        <v/>
      </c>
      <c r="AC787" s="130"/>
      <c r="AD787" s="477" t="str">
        <f t="shared" si="51"/>
        <v/>
      </c>
      <c r="AE787" s="478" t="str">
        <f t="shared" si="48"/>
        <v/>
      </c>
      <c r="AF787" s="478" t="str">
        <f t="shared" si="49"/>
        <v/>
      </c>
      <c r="AG787" s="478" t="str">
        <f t="shared" si="50"/>
        <v/>
      </c>
    </row>
    <row r="788" spans="1:33" ht="24.95" customHeight="1">
      <c r="A788" s="480">
        <v>773</v>
      </c>
      <c r="B788" s="987" t="str">
        <f>IF(基本情報入力シート!C825="","",基本情報入力シート!C825)</f>
        <v/>
      </c>
      <c r="C788" s="988"/>
      <c r="D788" s="988"/>
      <c r="E788" s="988"/>
      <c r="F788" s="988"/>
      <c r="G788" s="988"/>
      <c r="H788" s="988"/>
      <c r="I788" s="989"/>
      <c r="J788" s="481" t="str">
        <f>IF(基本情報入力シート!M825="","",基本情報入力シート!M825)</f>
        <v/>
      </c>
      <c r="K788" s="482" t="str">
        <f>IF(基本情報入力シート!R825="","",基本情報入力シート!R825)</f>
        <v/>
      </c>
      <c r="L788" s="482" t="str">
        <f>IF(基本情報入力シート!W825="","",基本情報入力シート!W825)</f>
        <v/>
      </c>
      <c r="M788" s="483" t="str">
        <f>IF(基本情報入力シート!X825="","",基本情報入力シート!X825)</f>
        <v/>
      </c>
      <c r="N788" s="484" t="str">
        <f>IF(基本情報入力シート!Y825="","",基本情報入力シート!Y825)</f>
        <v/>
      </c>
      <c r="O788" s="118"/>
      <c r="P788" s="119"/>
      <c r="Q788" s="120"/>
      <c r="R788" s="121"/>
      <c r="S788" s="112"/>
      <c r="T788" s="476" t="str">
        <f>IFERROR(S788*VLOOKUP(AE788,【参考】数式用3!$AD$3:$BA$14,MATCH(N788,【参考】数式用3!$AD$2:$BA$2,0)),"")</f>
        <v/>
      </c>
      <c r="U788" s="122"/>
      <c r="V788" s="113"/>
      <c r="W788" s="147"/>
      <c r="X788" s="990" t="str">
        <f>IFERROR(V788*VLOOKUP(AF788,【参考】数式用3!$AD$15:$BA$23,MATCH(N788,【参考】数式用3!$AD$2:$BA$2,0)),"")</f>
        <v/>
      </c>
      <c r="Y788" s="991"/>
      <c r="Z788" s="123"/>
      <c r="AA788" s="114"/>
      <c r="AB788" s="485" t="str">
        <f>IFERROR(AA788*VLOOKUP(AG788,【参考】数式用3!$AD$24:$BA$27,MATCH(N788,【参考】数式用3!$AD$2:$BA$2,0)),"")</f>
        <v/>
      </c>
      <c r="AC788" s="130"/>
      <c r="AD788" s="477" t="str">
        <f t="shared" si="51"/>
        <v/>
      </c>
      <c r="AE788" s="478" t="str">
        <f t="shared" si="48"/>
        <v/>
      </c>
      <c r="AF788" s="478" t="str">
        <f t="shared" si="49"/>
        <v/>
      </c>
      <c r="AG788" s="478" t="str">
        <f t="shared" si="50"/>
        <v/>
      </c>
    </row>
    <row r="789" spans="1:33" ht="24.95" customHeight="1">
      <c r="A789" s="480">
        <v>774</v>
      </c>
      <c r="B789" s="987" t="str">
        <f>IF(基本情報入力シート!C826="","",基本情報入力シート!C826)</f>
        <v/>
      </c>
      <c r="C789" s="988"/>
      <c r="D789" s="988"/>
      <c r="E789" s="988"/>
      <c r="F789" s="988"/>
      <c r="G789" s="988"/>
      <c r="H789" s="988"/>
      <c r="I789" s="989"/>
      <c r="J789" s="481" t="str">
        <f>IF(基本情報入力シート!M826="","",基本情報入力シート!M826)</f>
        <v/>
      </c>
      <c r="K789" s="482" t="str">
        <f>IF(基本情報入力シート!R826="","",基本情報入力シート!R826)</f>
        <v/>
      </c>
      <c r="L789" s="482" t="str">
        <f>IF(基本情報入力シート!W826="","",基本情報入力シート!W826)</f>
        <v/>
      </c>
      <c r="M789" s="483" t="str">
        <f>IF(基本情報入力シート!X826="","",基本情報入力シート!X826)</f>
        <v/>
      </c>
      <c r="N789" s="484" t="str">
        <f>IF(基本情報入力シート!Y826="","",基本情報入力シート!Y826)</f>
        <v/>
      </c>
      <c r="O789" s="118"/>
      <c r="P789" s="119"/>
      <c r="Q789" s="120"/>
      <c r="R789" s="121"/>
      <c r="S789" s="112"/>
      <c r="T789" s="476" t="str">
        <f>IFERROR(S789*VLOOKUP(AE789,【参考】数式用3!$AD$3:$BA$14,MATCH(N789,【参考】数式用3!$AD$2:$BA$2,0)),"")</f>
        <v/>
      </c>
      <c r="U789" s="122"/>
      <c r="V789" s="113"/>
      <c r="W789" s="147"/>
      <c r="X789" s="990" t="str">
        <f>IFERROR(V789*VLOOKUP(AF789,【参考】数式用3!$AD$15:$BA$23,MATCH(N789,【参考】数式用3!$AD$2:$BA$2,0)),"")</f>
        <v/>
      </c>
      <c r="Y789" s="991"/>
      <c r="Z789" s="123"/>
      <c r="AA789" s="114"/>
      <c r="AB789" s="485" t="str">
        <f>IFERROR(AA789*VLOOKUP(AG789,【参考】数式用3!$AD$24:$BA$27,MATCH(N789,【参考】数式用3!$AD$2:$BA$2,0)),"")</f>
        <v/>
      </c>
      <c r="AC789" s="130"/>
      <c r="AD789" s="477" t="str">
        <f t="shared" si="51"/>
        <v/>
      </c>
      <c r="AE789" s="478" t="str">
        <f t="shared" si="48"/>
        <v/>
      </c>
      <c r="AF789" s="478" t="str">
        <f t="shared" si="49"/>
        <v/>
      </c>
      <c r="AG789" s="478" t="str">
        <f t="shared" si="50"/>
        <v/>
      </c>
    </row>
    <row r="790" spans="1:33" ht="24.95" customHeight="1">
      <c r="A790" s="480">
        <v>775</v>
      </c>
      <c r="B790" s="987" t="str">
        <f>IF(基本情報入力シート!C827="","",基本情報入力シート!C827)</f>
        <v/>
      </c>
      <c r="C790" s="988"/>
      <c r="D790" s="988"/>
      <c r="E790" s="988"/>
      <c r="F790" s="988"/>
      <c r="G790" s="988"/>
      <c r="H790" s="988"/>
      <c r="I790" s="989"/>
      <c r="J790" s="481" t="str">
        <f>IF(基本情報入力シート!M827="","",基本情報入力シート!M827)</f>
        <v/>
      </c>
      <c r="K790" s="482" t="str">
        <f>IF(基本情報入力シート!R827="","",基本情報入力シート!R827)</f>
        <v/>
      </c>
      <c r="L790" s="482" t="str">
        <f>IF(基本情報入力シート!W827="","",基本情報入力シート!W827)</f>
        <v/>
      </c>
      <c r="M790" s="483" t="str">
        <f>IF(基本情報入力シート!X827="","",基本情報入力シート!X827)</f>
        <v/>
      </c>
      <c r="N790" s="484" t="str">
        <f>IF(基本情報入力シート!Y827="","",基本情報入力シート!Y827)</f>
        <v/>
      </c>
      <c r="O790" s="118"/>
      <c r="P790" s="119"/>
      <c r="Q790" s="120"/>
      <c r="R790" s="121"/>
      <c r="S790" s="112"/>
      <c r="T790" s="476" t="str">
        <f>IFERROR(S790*VLOOKUP(AE790,【参考】数式用3!$AD$3:$BA$14,MATCH(N790,【参考】数式用3!$AD$2:$BA$2,0)),"")</f>
        <v/>
      </c>
      <c r="U790" s="122"/>
      <c r="V790" s="113"/>
      <c r="W790" s="147"/>
      <c r="X790" s="990" t="str">
        <f>IFERROR(V790*VLOOKUP(AF790,【参考】数式用3!$AD$15:$BA$23,MATCH(N790,【参考】数式用3!$AD$2:$BA$2,0)),"")</f>
        <v/>
      </c>
      <c r="Y790" s="991"/>
      <c r="Z790" s="123"/>
      <c r="AA790" s="114"/>
      <c r="AB790" s="485" t="str">
        <f>IFERROR(AA790*VLOOKUP(AG790,【参考】数式用3!$AD$24:$BA$27,MATCH(N790,【参考】数式用3!$AD$2:$BA$2,0)),"")</f>
        <v/>
      </c>
      <c r="AC790" s="130"/>
      <c r="AD790" s="477" t="str">
        <f t="shared" si="51"/>
        <v/>
      </c>
      <c r="AE790" s="478" t="str">
        <f t="shared" si="48"/>
        <v/>
      </c>
      <c r="AF790" s="478" t="str">
        <f t="shared" si="49"/>
        <v/>
      </c>
      <c r="AG790" s="478" t="str">
        <f t="shared" si="50"/>
        <v/>
      </c>
    </row>
    <row r="791" spans="1:33" ht="24.95" customHeight="1">
      <c r="A791" s="480">
        <v>776</v>
      </c>
      <c r="B791" s="987" t="str">
        <f>IF(基本情報入力シート!C828="","",基本情報入力シート!C828)</f>
        <v/>
      </c>
      <c r="C791" s="988"/>
      <c r="D791" s="988"/>
      <c r="E791" s="988"/>
      <c r="F791" s="988"/>
      <c r="G791" s="988"/>
      <c r="H791" s="988"/>
      <c r="I791" s="989"/>
      <c r="J791" s="481" t="str">
        <f>IF(基本情報入力シート!M828="","",基本情報入力シート!M828)</f>
        <v/>
      </c>
      <c r="K791" s="482" t="str">
        <f>IF(基本情報入力シート!R828="","",基本情報入力シート!R828)</f>
        <v/>
      </c>
      <c r="L791" s="482" t="str">
        <f>IF(基本情報入力シート!W828="","",基本情報入力シート!W828)</f>
        <v/>
      </c>
      <c r="M791" s="483" t="str">
        <f>IF(基本情報入力シート!X828="","",基本情報入力シート!X828)</f>
        <v/>
      </c>
      <c r="N791" s="484" t="str">
        <f>IF(基本情報入力シート!Y828="","",基本情報入力シート!Y828)</f>
        <v/>
      </c>
      <c r="O791" s="118"/>
      <c r="P791" s="119"/>
      <c r="Q791" s="120"/>
      <c r="R791" s="121"/>
      <c r="S791" s="112"/>
      <c r="T791" s="476" t="str">
        <f>IFERROR(S791*VLOOKUP(AE791,【参考】数式用3!$AD$3:$BA$14,MATCH(N791,【参考】数式用3!$AD$2:$BA$2,0)),"")</f>
        <v/>
      </c>
      <c r="U791" s="122"/>
      <c r="V791" s="113"/>
      <c r="W791" s="147"/>
      <c r="X791" s="990" t="str">
        <f>IFERROR(V791*VLOOKUP(AF791,【参考】数式用3!$AD$15:$BA$23,MATCH(N791,【参考】数式用3!$AD$2:$BA$2,0)),"")</f>
        <v/>
      </c>
      <c r="Y791" s="991"/>
      <c r="Z791" s="123"/>
      <c r="AA791" s="114"/>
      <c r="AB791" s="485" t="str">
        <f>IFERROR(AA791*VLOOKUP(AG791,【参考】数式用3!$AD$24:$BA$27,MATCH(N791,【参考】数式用3!$AD$2:$BA$2,0)),"")</f>
        <v/>
      </c>
      <c r="AC791" s="130"/>
      <c r="AD791" s="477" t="str">
        <f t="shared" si="51"/>
        <v/>
      </c>
      <c r="AE791" s="478" t="str">
        <f t="shared" ref="AE791:AE854" si="52">IF(AND(O791="",R791=""),"",O791&amp;"から"&amp;R791)</f>
        <v/>
      </c>
      <c r="AF791" s="478" t="str">
        <f t="shared" ref="AF791:AF854" si="53">IF(AND(P791="",U791=""),"",P791&amp;"から"&amp;U791)</f>
        <v/>
      </c>
      <c r="AG791" s="478" t="str">
        <f t="shared" ref="AG791:AG854" si="54">IF(AND(Q791="",Z791=""),"",Q791&amp;"から"&amp;Z791)</f>
        <v/>
      </c>
    </row>
    <row r="792" spans="1:33" ht="24.95" customHeight="1">
      <c r="A792" s="480">
        <v>777</v>
      </c>
      <c r="B792" s="987" t="str">
        <f>IF(基本情報入力シート!C829="","",基本情報入力シート!C829)</f>
        <v/>
      </c>
      <c r="C792" s="988"/>
      <c r="D792" s="988"/>
      <c r="E792" s="988"/>
      <c r="F792" s="988"/>
      <c r="G792" s="988"/>
      <c r="H792" s="988"/>
      <c r="I792" s="989"/>
      <c r="J792" s="481" t="str">
        <f>IF(基本情報入力シート!M829="","",基本情報入力シート!M829)</f>
        <v/>
      </c>
      <c r="K792" s="482" t="str">
        <f>IF(基本情報入力シート!R829="","",基本情報入力シート!R829)</f>
        <v/>
      </c>
      <c r="L792" s="482" t="str">
        <f>IF(基本情報入力シート!W829="","",基本情報入力シート!W829)</f>
        <v/>
      </c>
      <c r="M792" s="483" t="str">
        <f>IF(基本情報入力シート!X829="","",基本情報入力シート!X829)</f>
        <v/>
      </c>
      <c r="N792" s="484" t="str">
        <f>IF(基本情報入力シート!Y829="","",基本情報入力シート!Y829)</f>
        <v/>
      </c>
      <c r="O792" s="118"/>
      <c r="P792" s="119"/>
      <c r="Q792" s="120"/>
      <c r="R792" s="121"/>
      <c r="S792" s="112"/>
      <c r="T792" s="476" t="str">
        <f>IFERROR(S792*VLOOKUP(AE792,【参考】数式用3!$AD$3:$BA$14,MATCH(N792,【参考】数式用3!$AD$2:$BA$2,0)),"")</f>
        <v/>
      </c>
      <c r="U792" s="122"/>
      <c r="V792" s="113"/>
      <c r="W792" s="147"/>
      <c r="X792" s="990" t="str">
        <f>IFERROR(V792*VLOOKUP(AF792,【参考】数式用3!$AD$15:$BA$23,MATCH(N792,【参考】数式用3!$AD$2:$BA$2,0)),"")</f>
        <v/>
      </c>
      <c r="Y792" s="991"/>
      <c r="Z792" s="123"/>
      <c r="AA792" s="114"/>
      <c r="AB792" s="485" t="str">
        <f>IFERROR(AA792*VLOOKUP(AG792,【参考】数式用3!$AD$24:$BA$27,MATCH(N792,【参考】数式用3!$AD$2:$BA$2,0)),"")</f>
        <v/>
      </c>
      <c r="AC792" s="130"/>
      <c r="AD792" s="477" t="str">
        <f t="shared" si="51"/>
        <v/>
      </c>
      <c r="AE792" s="478" t="str">
        <f t="shared" si="52"/>
        <v/>
      </c>
      <c r="AF792" s="478" t="str">
        <f t="shared" si="53"/>
        <v/>
      </c>
      <c r="AG792" s="478" t="str">
        <f t="shared" si="54"/>
        <v/>
      </c>
    </row>
    <row r="793" spans="1:33" ht="24.95" customHeight="1">
      <c r="A793" s="480">
        <v>778</v>
      </c>
      <c r="B793" s="987" t="str">
        <f>IF(基本情報入力シート!C830="","",基本情報入力シート!C830)</f>
        <v/>
      </c>
      <c r="C793" s="988"/>
      <c r="D793" s="988"/>
      <c r="E793" s="988"/>
      <c r="F793" s="988"/>
      <c r="G793" s="988"/>
      <c r="H793" s="988"/>
      <c r="I793" s="989"/>
      <c r="J793" s="481" t="str">
        <f>IF(基本情報入力シート!M830="","",基本情報入力シート!M830)</f>
        <v/>
      </c>
      <c r="K793" s="482" t="str">
        <f>IF(基本情報入力シート!R830="","",基本情報入力シート!R830)</f>
        <v/>
      </c>
      <c r="L793" s="482" t="str">
        <f>IF(基本情報入力シート!W830="","",基本情報入力シート!W830)</f>
        <v/>
      </c>
      <c r="M793" s="483" t="str">
        <f>IF(基本情報入力シート!X830="","",基本情報入力シート!X830)</f>
        <v/>
      </c>
      <c r="N793" s="484" t="str">
        <f>IF(基本情報入力シート!Y830="","",基本情報入力シート!Y830)</f>
        <v/>
      </c>
      <c r="O793" s="118"/>
      <c r="P793" s="119"/>
      <c r="Q793" s="120"/>
      <c r="R793" s="121"/>
      <c r="S793" s="112"/>
      <c r="T793" s="476" t="str">
        <f>IFERROR(S793*VLOOKUP(AE793,【参考】数式用3!$AD$3:$BA$14,MATCH(N793,【参考】数式用3!$AD$2:$BA$2,0)),"")</f>
        <v/>
      </c>
      <c r="U793" s="122"/>
      <c r="V793" s="113"/>
      <c r="W793" s="147"/>
      <c r="X793" s="990" t="str">
        <f>IFERROR(V793*VLOOKUP(AF793,【参考】数式用3!$AD$15:$BA$23,MATCH(N793,【参考】数式用3!$AD$2:$BA$2,0)),"")</f>
        <v/>
      </c>
      <c r="Y793" s="991"/>
      <c r="Z793" s="123"/>
      <c r="AA793" s="114"/>
      <c r="AB793" s="485" t="str">
        <f>IFERROR(AA793*VLOOKUP(AG793,【参考】数式用3!$AD$24:$BA$27,MATCH(N793,【参考】数式用3!$AD$2:$BA$2,0)),"")</f>
        <v/>
      </c>
      <c r="AC793" s="130"/>
      <c r="AD793" s="477" t="str">
        <f t="shared" si="51"/>
        <v/>
      </c>
      <c r="AE793" s="478" t="str">
        <f t="shared" si="52"/>
        <v/>
      </c>
      <c r="AF793" s="478" t="str">
        <f t="shared" si="53"/>
        <v/>
      </c>
      <c r="AG793" s="478" t="str">
        <f t="shared" si="54"/>
        <v/>
      </c>
    </row>
    <row r="794" spans="1:33" ht="24.95" customHeight="1">
      <c r="A794" s="480">
        <v>779</v>
      </c>
      <c r="B794" s="987" t="str">
        <f>IF(基本情報入力シート!C831="","",基本情報入力シート!C831)</f>
        <v/>
      </c>
      <c r="C794" s="988"/>
      <c r="D794" s="988"/>
      <c r="E794" s="988"/>
      <c r="F794" s="988"/>
      <c r="G794" s="988"/>
      <c r="H794" s="988"/>
      <c r="I794" s="989"/>
      <c r="J794" s="481" t="str">
        <f>IF(基本情報入力シート!M831="","",基本情報入力シート!M831)</f>
        <v/>
      </c>
      <c r="K794" s="482" t="str">
        <f>IF(基本情報入力シート!R831="","",基本情報入力シート!R831)</f>
        <v/>
      </c>
      <c r="L794" s="482" t="str">
        <f>IF(基本情報入力シート!W831="","",基本情報入力シート!W831)</f>
        <v/>
      </c>
      <c r="M794" s="483" t="str">
        <f>IF(基本情報入力シート!X831="","",基本情報入力シート!X831)</f>
        <v/>
      </c>
      <c r="N794" s="484" t="str">
        <f>IF(基本情報入力シート!Y831="","",基本情報入力シート!Y831)</f>
        <v/>
      </c>
      <c r="O794" s="118"/>
      <c r="P794" s="119"/>
      <c r="Q794" s="120"/>
      <c r="R794" s="121"/>
      <c r="S794" s="112"/>
      <c r="T794" s="476" t="str">
        <f>IFERROR(S794*VLOOKUP(AE794,【参考】数式用3!$AD$3:$BA$14,MATCH(N794,【参考】数式用3!$AD$2:$BA$2,0)),"")</f>
        <v/>
      </c>
      <c r="U794" s="122"/>
      <c r="V794" s="113"/>
      <c r="W794" s="147"/>
      <c r="X794" s="990" t="str">
        <f>IFERROR(V794*VLOOKUP(AF794,【参考】数式用3!$AD$15:$BA$23,MATCH(N794,【参考】数式用3!$AD$2:$BA$2,0)),"")</f>
        <v/>
      </c>
      <c r="Y794" s="991"/>
      <c r="Z794" s="123"/>
      <c r="AA794" s="114"/>
      <c r="AB794" s="485" t="str">
        <f>IFERROR(AA794*VLOOKUP(AG794,【参考】数式用3!$AD$24:$BA$27,MATCH(N794,【参考】数式用3!$AD$2:$BA$2,0)),"")</f>
        <v/>
      </c>
      <c r="AC794" s="130"/>
      <c r="AD794" s="477" t="str">
        <f t="shared" si="51"/>
        <v/>
      </c>
      <c r="AE794" s="478" t="str">
        <f t="shared" si="52"/>
        <v/>
      </c>
      <c r="AF794" s="478" t="str">
        <f t="shared" si="53"/>
        <v/>
      </c>
      <c r="AG794" s="478" t="str">
        <f t="shared" si="54"/>
        <v/>
      </c>
    </row>
    <row r="795" spans="1:33" ht="24.95" customHeight="1">
      <c r="A795" s="480">
        <v>780</v>
      </c>
      <c r="B795" s="987" t="str">
        <f>IF(基本情報入力シート!C832="","",基本情報入力シート!C832)</f>
        <v/>
      </c>
      <c r="C795" s="988"/>
      <c r="D795" s="988"/>
      <c r="E795" s="988"/>
      <c r="F795" s="988"/>
      <c r="G795" s="988"/>
      <c r="H795" s="988"/>
      <c r="I795" s="989"/>
      <c r="J795" s="481" t="str">
        <f>IF(基本情報入力シート!M832="","",基本情報入力シート!M832)</f>
        <v/>
      </c>
      <c r="K795" s="482" t="str">
        <f>IF(基本情報入力シート!R832="","",基本情報入力シート!R832)</f>
        <v/>
      </c>
      <c r="L795" s="482" t="str">
        <f>IF(基本情報入力シート!W832="","",基本情報入力シート!W832)</f>
        <v/>
      </c>
      <c r="M795" s="483" t="str">
        <f>IF(基本情報入力シート!X832="","",基本情報入力シート!X832)</f>
        <v/>
      </c>
      <c r="N795" s="484" t="str">
        <f>IF(基本情報入力シート!Y832="","",基本情報入力シート!Y832)</f>
        <v/>
      </c>
      <c r="O795" s="118"/>
      <c r="P795" s="119"/>
      <c r="Q795" s="120"/>
      <c r="R795" s="121"/>
      <c r="S795" s="112"/>
      <c r="T795" s="476" t="str">
        <f>IFERROR(S795*VLOOKUP(AE795,【参考】数式用3!$AD$3:$BA$14,MATCH(N795,【参考】数式用3!$AD$2:$BA$2,0)),"")</f>
        <v/>
      </c>
      <c r="U795" s="122"/>
      <c r="V795" s="113"/>
      <c r="W795" s="147"/>
      <c r="X795" s="990" t="str">
        <f>IFERROR(V795*VLOOKUP(AF795,【参考】数式用3!$AD$15:$BA$23,MATCH(N795,【参考】数式用3!$AD$2:$BA$2,0)),"")</f>
        <v/>
      </c>
      <c r="Y795" s="991"/>
      <c r="Z795" s="123"/>
      <c r="AA795" s="114"/>
      <c r="AB795" s="485" t="str">
        <f>IFERROR(AA795*VLOOKUP(AG795,【参考】数式用3!$AD$24:$BA$27,MATCH(N795,【参考】数式用3!$AD$2:$BA$2,0)),"")</f>
        <v/>
      </c>
      <c r="AC795" s="130"/>
      <c r="AD795" s="477" t="str">
        <f t="shared" si="51"/>
        <v/>
      </c>
      <c r="AE795" s="478" t="str">
        <f t="shared" si="52"/>
        <v/>
      </c>
      <c r="AF795" s="478" t="str">
        <f t="shared" si="53"/>
        <v/>
      </c>
      <c r="AG795" s="478" t="str">
        <f t="shared" si="54"/>
        <v/>
      </c>
    </row>
    <row r="796" spans="1:33" ht="24.95" customHeight="1">
      <c r="A796" s="480">
        <v>781</v>
      </c>
      <c r="B796" s="987" t="str">
        <f>IF(基本情報入力シート!C833="","",基本情報入力シート!C833)</f>
        <v/>
      </c>
      <c r="C796" s="988"/>
      <c r="D796" s="988"/>
      <c r="E796" s="988"/>
      <c r="F796" s="988"/>
      <c r="G796" s="988"/>
      <c r="H796" s="988"/>
      <c r="I796" s="989"/>
      <c r="J796" s="481" t="str">
        <f>IF(基本情報入力シート!M833="","",基本情報入力シート!M833)</f>
        <v/>
      </c>
      <c r="K796" s="482" t="str">
        <f>IF(基本情報入力シート!R833="","",基本情報入力シート!R833)</f>
        <v/>
      </c>
      <c r="L796" s="482" t="str">
        <f>IF(基本情報入力シート!W833="","",基本情報入力シート!W833)</f>
        <v/>
      </c>
      <c r="M796" s="483" t="str">
        <f>IF(基本情報入力シート!X833="","",基本情報入力シート!X833)</f>
        <v/>
      </c>
      <c r="N796" s="484" t="str">
        <f>IF(基本情報入力シート!Y833="","",基本情報入力シート!Y833)</f>
        <v/>
      </c>
      <c r="O796" s="118"/>
      <c r="P796" s="119"/>
      <c r="Q796" s="120"/>
      <c r="R796" s="121"/>
      <c r="S796" s="112"/>
      <c r="T796" s="476" t="str">
        <f>IFERROR(S796*VLOOKUP(AE796,【参考】数式用3!$AD$3:$BA$14,MATCH(N796,【参考】数式用3!$AD$2:$BA$2,0)),"")</f>
        <v/>
      </c>
      <c r="U796" s="122"/>
      <c r="V796" s="113"/>
      <c r="W796" s="147"/>
      <c r="X796" s="990" t="str">
        <f>IFERROR(V796*VLOOKUP(AF796,【参考】数式用3!$AD$15:$BA$23,MATCH(N796,【参考】数式用3!$AD$2:$BA$2,0)),"")</f>
        <v/>
      </c>
      <c r="Y796" s="991"/>
      <c r="Z796" s="123"/>
      <c r="AA796" s="114"/>
      <c r="AB796" s="485" t="str">
        <f>IFERROR(AA796*VLOOKUP(AG796,【参考】数式用3!$AD$24:$BA$27,MATCH(N796,【参考】数式用3!$AD$2:$BA$2,0)),"")</f>
        <v/>
      </c>
      <c r="AC796" s="130"/>
      <c r="AD796" s="477" t="str">
        <f t="shared" si="51"/>
        <v/>
      </c>
      <c r="AE796" s="478" t="str">
        <f t="shared" si="52"/>
        <v/>
      </c>
      <c r="AF796" s="478" t="str">
        <f t="shared" si="53"/>
        <v/>
      </c>
      <c r="AG796" s="478" t="str">
        <f t="shared" si="54"/>
        <v/>
      </c>
    </row>
    <row r="797" spans="1:33" ht="24.95" customHeight="1">
      <c r="A797" s="480">
        <v>782</v>
      </c>
      <c r="B797" s="987" t="str">
        <f>IF(基本情報入力シート!C834="","",基本情報入力シート!C834)</f>
        <v/>
      </c>
      <c r="C797" s="988"/>
      <c r="D797" s="988"/>
      <c r="E797" s="988"/>
      <c r="F797" s="988"/>
      <c r="G797" s="988"/>
      <c r="H797" s="988"/>
      <c r="I797" s="989"/>
      <c r="J797" s="481" t="str">
        <f>IF(基本情報入力シート!M834="","",基本情報入力シート!M834)</f>
        <v/>
      </c>
      <c r="K797" s="482" t="str">
        <f>IF(基本情報入力シート!R834="","",基本情報入力シート!R834)</f>
        <v/>
      </c>
      <c r="L797" s="482" t="str">
        <f>IF(基本情報入力シート!W834="","",基本情報入力シート!W834)</f>
        <v/>
      </c>
      <c r="M797" s="483" t="str">
        <f>IF(基本情報入力シート!X834="","",基本情報入力シート!X834)</f>
        <v/>
      </c>
      <c r="N797" s="484" t="str">
        <f>IF(基本情報入力シート!Y834="","",基本情報入力シート!Y834)</f>
        <v/>
      </c>
      <c r="O797" s="118"/>
      <c r="P797" s="119"/>
      <c r="Q797" s="120"/>
      <c r="R797" s="121"/>
      <c r="S797" s="112"/>
      <c r="T797" s="476" t="str">
        <f>IFERROR(S797*VLOOKUP(AE797,【参考】数式用3!$AD$3:$BA$14,MATCH(N797,【参考】数式用3!$AD$2:$BA$2,0)),"")</f>
        <v/>
      </c>
      <c r="U797" s="122"/>
      <c r="V797" s="113"/>
      <c r="W797" s="147"/>
      <c r="X797" s="990" t="str">
        <f>IFERROR(V797*VLOOKUP(AF797,【参考】数式用3!$AD$15:$BA$23,MATCH(N797,【参考】数式用3!$AD$2:$BA$2,0)),"")</f>
        <v/>
      </c>
      <c r="Y797" s="991"/>
      <c r="Z797" s="123"/>
      <c r="AA797" s="114"/>
      <c r="AB797" s="485" t="str">
        <f>IFERROR(AA797*VLOOKUP(AG797,【参考】数式用3!$AD$24:$BA$27,MATCH(N797,【参考】数式用3!$AD$2:$BA$2,0)),"")</f>
        <v/>
      </c>
      <c r="AC797" s="130"/>
      <c r="AD797" s="477" t="str">
        <f t="shared" si="51"/>
        <v/>
      </c>
      <c r="AE797" s="478" t="str">
        <f t="shared" si="52"/>
        <v/>
      </c>
      <c r="AF797" s="478" t="str">
        <f t="shared" si="53"/>
        <v/>
      </c>
      <c r="AG797" s="478" t="str">
        <f t="shared" si="54"/>
        <v/>
      </c>
    </row>
    <row r="798" spans="1:33" ht="24.95" customHeight="1">
      <c r="A798" s="480">
        <v>783</v>
      </c>
      <c r="B798" s="987" t="str">
        <f>IF(基本情報入力シート!C835="","",基本情報入力シート!C835)</f>
        <v/>
      </c>
      <c r="C798" s="988"/>
      <c r="D798" s="988"/>
      <c r="E798" s="988"/>
      <c r="F798" s="988"/>
      <c r="G798" s="988"/>
      <c r="H798" s="988"/>
      <c r="I798" s="989"/>
      <c r="J798" s="481" t="str">
        <f>IF(基本情報入力シート!M835="","",基本情報入力シート!M835)</f>
        <v/>
      </c>
      <c r="K798" s="482" t="str">
        <f>IF(基本情報入力シート!R835="","",基本情報入力シート!R835)</f>
        <v/>
      </c>
      <c r="L798" s="482" t="str">
        <f>IF(基本情報入力シート!W835="","",基本情報入力シート!W835)</f>
        <v/>
      </c>
      <c r="M798" s="483" t="str">
        <f>IF(基本情報入力シート!X835="","",基本情報入力シート!X835)</f>
        <v/>
      </c>
      <c r="N798" s="484" t="str">
        <f>IF(基本情報入力シート!Y835="","",基本情報入力シート!Y835)</f>
        <v/>
      </c>
      <c r="O798" s="118"/>
      <c r="P798" s="119"/>
      <c r="Q798" s="120"/>
      <c r="R798" s="121"/>
      <c r="S798" s="112"/>
      <c r="T798" s="476" t="str">
        <f>IFERROR(S798*VLOOKUP(AE798,【参考】数式用3!$AD$3:$BA$14,MATCH(N798,【参考】数式用3!$AD$2:$BA$2,0)),"")</f>
        <v/>
      </c>
      <c r="U798" s="122"/>
      <c r="V798" s="113"/>
      <c r="W798" s="147"/>
      <c r="X798" s="990" t="str">
        <f>IFERROR(V798*VLOOKUP(AF798,【参考】数式用3!$AD$15:$BA$23,MATCH(N798,【参考】数式用3!$AD$2:$BA$2,0)),"")</f>
        <v/>
      </c>
      <c r="Y798" s="991"/>
      <c r="Z798" s="123"/>
      <c r="AA798" s="114"/>
      <c r="AB798" s="485" t="str">
        <f>IFERROR(AA798*VLOOKUP(AG798,【参考】数式用3!$AD$24:$BA$27,MATCH(N798,【参考】数式用3!$AD$2:$BA$2,0)),"")</f>
        <v/>
      </c>
      <c r="AC798" s="130"/>
      <c r="AD798" s="477" t="str">
        <f t="shared" si="51"/>
        <v/>
      </c>
      <c r="AE798" s="478" t="str">
        <f t="shared" si="52"/>
        <v/>
      </c>
      <c r="AF798" s="478" t="str">
        <f t="shared" si="53"/>
        <v/>
      </c>
      <c r="AG798" s="478" t="str">
        <f t="shared" si="54"/>
        <v/>
      </c>
    </row>
    <row r="799" spans="1:33" ht="24.95" customHeight="1">
      <c r="A799" s="480">
        <v>784</v>
      </c>
      <c r="B799" s="987" t="str">
        <f>IF(基本情報入力シート!C836="","",基本情報入力シート!C836)</f>
        <v/>
      </c>
      <c r="C799" s="988"/>
      <c r="D799" s="988"/>
      <c r="E799" s="988"/>
      <c r="F799" s="988"/>
      <c r="G799" s="988"/>
      <c r="H799" s="988"/>
      <c r="I799" s="989"/>
      <c r="J799" s="481" t="str">
        <f>IF(基本情報入力シート!M836="","",基本情報入力シート!M836)</f>
        <v/>
      </c>
      <c r="K799" s="482" t="str">
        <f>IF(基本情報入力シート!R836="","",基本情報入力シート!R836)</f>
        <v/>
      </c>
      <c r="L799" s="482" t="str">
        <f>IF(基本情報入力シート!W836="","",基本情報入力シート!W836)</f>
        <v/>
      </c>
      <c r="M799" s="483" t="str">
        <f>IF(基本情報入力シート!X836="","",基本情報入力シート!X836)</f>
        <v/>
      </c>
      <c r="N799" s="484" t="str">
        <f>IF(基本情報入力シート!Y836="","",基本情報入力シート!Y836)</f>
        <v/>
      </c>
      <c r="O799" s="118"/>
      <c r="P799" s="119"/>
      <c r="Q799" s="120"/>
      <c r="R799" s="121"/>
      <c r="S799" s="112"/>
      <c r="T799" s="476" t="str">
        <f>IFERROR(S799*VLOOKUP(AE799,【参考】数式用3!$AD$3:$BA$14,MATCH(N799,【参考】数式用3!$AD$2:$BA$2,0)),"")</f>
        <v/>
      </c>
      <c r="U799" s="122"/>
      <c r="V799" s="113"/>
      <c r="W799" s="147"/>
      <c r="X799" s="990" t="str">
        <f>IFERROR(V799*VLOOKUP(AF799,【参考】数式用3!$AD$15:$BA$23,MATCH(N799,【参考】数式用3!$AD$2:$BA$2,0)),"")</f>
        <v/>
      </c>
      <c r="Y799" s="991"/>
      <c r="Z799" s="123"/>
      <c r="AA799" s="114"/>
      <c r="AB799" s="485" t="str">
        <f>IFERROR(AA799*VLOOKUP(AG799,【参考】数式用3!$AD$24:$BA$27,MATCH(N799,【参考】数式用3!$AD$2:$BA$2,0)),"")</f>
        <v/>
      </c>
      <c r="AC799" s="130"/>
      <c r="AD799" s="477" t="str">
        <f t="shared" si="51"/>
        <v/>
      </c>
      <c r="AE799" s="478" t="str">
        <f t="shared" si="52"/>
        <v/>
      </c>
      <c r="AF799" s="478" t="str">
        <f t="shared" si="53"/>
        <v/>
      </c>
      <c r="AG799" s="478" t="str">
        <f t="shared" si="54"/>
        <v/>
      </c>
    </row>
    <row r="800" spans="1:33" ht="24.95" customHeight="1">
      <c r="A800" s="480">
        <v>785</v>
      </c>
      <c r="B800" s="987" t="str">
        <f>IF(基本情報入力シート!C837="","",基本情報入力シート!C837)</f>
        <v/>
      </c>
      <c r="C800" s="988"/>
      <c r="D800" s="988"/>
      <c r="E800" s="988"/>
      <c r="F800" s="988"/>
      <c r="G800" s="988"/>
      <c r="H800" s="988"/>
      <c r="I800" s="989"/>
      <c r="J800" s="481" t="str">
        <f>IF(基本情報入力シート!M837="","",基本情報入力シート!M837)</f>
        <v/>
      </c>
      <c r="K800" s="482" t="str">
        <f>IF(基本情報入力シート!R837="","",基本情報入力シート!R837)</f>
        <v/>
      </c>
      <c r="L800" s="482" t="str">
        <f>IF(基本情報入力シート!W837="","",基本情報入力シート!W837)</f>
        <v/>
      </c>
      <c r="M800" s="483" t="str">
        <f>IF(基本情報入力シート!X837="","",基本情報入力シート!X837)</f>
        <v/>
      </c>
      <c r="N800" s="484" t="str">
        <f>IF(基本情報入力シート!Y837="","",基本情報入力シート!Y837)</f>
        <v/>
      </c>
      <c r="O800" s="118"/>
      <c r="P800" s="119"/>
      <c r="Q800" s="120"/>
      <c r="R800" s="121"/>
      <c r="S800" s="112"/>
      <c r="T800" s="476" t="str">
        <f>IFERROR(S800*VLOOKUP(AE800,【参考】数式用3!$AD$3:$BA$14,MATCH(N800,【参考】数式用3!$AD$2:$BA$2,0)),"")</f>
        <v/>
      </c>
      <c r="U800" s="122"/>
      <c r="V800" s="113"/>
      <c r="W800" s="147"/>
      <c r="X800" s="990" t="str">
        <f>IFERROR(V800*VLOOKUP(AF800,【参考】数式用3!$AD$15:$BA$23,MATCH(N800,【参考】数式用3!$AD$2:$BA$2,0)),"")</f>
        <v/>
      </c>
      <c r="Y800" s="991"/>
      <c r="Z800" s="123"/>
      <c r="AA800" s="114"/>
      <c r="AB800" s="485" t="str">
        <f>IFERROR(AA800*VLOOKUP(AG800,【参考】数式用3!$AD$24:$BA$27,MATCH(N800,【参考】数式用3!$AD$2:$BA$2,0)),"")</f>
        <v/>
      </c>
      <c r="AC800" s="130"/>
      <c r="AD800" s="477" t="str">
        <f t="shared" si="51"/>
        <v/>
      </c>
      <c r="AE800" s="478" t="str">
        <f t="shared" si="52"/>
        <v/>
      </c>
      <c r="AF800" s="478" t="str">
        <f t="shared" si="53"/>
        <v/>
      </c>
      <c r="AG800" s="478" t="str">
        <f t="shared" si="54"/>
        <v/>
      </c>
    </row>
    <row r="801" spans="1:33" ht="24.95" customHeight="1">
      <c r="A801" s="480">
        <v>786</v>
      </c>
      <c r="B801" s="987" t="str">
        <f>IF(基本情報入力シート!C838="","",基本情報入力シート!C838)</f>
        <v/>
      </c>
      <c r="C801" s="988"/>
      <c r="D801" s="988"/>
      <c r="E801" s="988"/>
      <c r="F801" s="988"/>
      <c r="G801" s="988"/>
      <c r="H801" s="988"/>
      <c r="I801" s="989"/>
      <c r="J801" s="481" t="str">
        <f>IF(基本情報入力シート!M838="","",基本情報入力シート!M838)</f>
        <v/>
      </c>
      <c r="K801" s="482" t="str">
        <f>IF(基本情報入力シート!R838="","",基本情報入力シート!R838)</f>
        <v/>
      </c>
      <c r="L801" s="482" t="str">
        <f>IF(基本情報入力シート!W838="","",基本情報入力シート!W838)</f>
        <v/>
      </c>
      <c r="M801" s="483" t="str">
        <f>IF(基本情報入力シート!X838="","",基本情報入力シート!X838)</f>
        <v/>
      </c>
      <c r="N801" s="484" t="str">
        <f>IF(基本情報入力シート!Y838="","",基本情報入力シート!Y838)</f>
        <v/>
      </c>
      <c r="O801" s="118"/>
      <c r="P801" s="119"/>
      <c r="Q801" s="120"/>
      <c r="R801" s="121"/>
      <c r="S801" s="112"/>
      <c r="T801" s="476" t="str">
        <f>IFERROR(S801*VLOOKUP(AE801,【参考】数式用3!$AD$3:$BA$14,MATCH(N801,【参考】数式用3!$AD$2:$BA$2,0)),"")</f>
        <v/>
      </c>
      <c r="U801" s="122"/>
      <c r="V801" s="113"/>
      <c r="W801" s="147"/>
      <c r="X801" s="990" t="str">
        <f>IFERROR(V801*VLOOKUP(AF801,【参考】数式用3!$AD$15:$BA$23,MATCH(N801,【参考】数式用3!$AD$2:$BA$2,0)),"")</f>
        <v/>
      </c>
      <c r="Y801" s="991"/>
      <c r="Z801" s="123"/>
      <c r="AA801" s="114"/>
      <c r="AB801" s="485" t="str">
        <f>IFERROR(AA801*VLOOKUP(AG801,【参考】数式用3!$AD$24:$BA$27,MATCH(N801,【参考】数式用3!$AD$2:$BA$2,0)),"")</f>
        <v/>
      </c>
      <c r="AC801" s="130"/>
      <c r="AD801" s="477" t="str">
        <f t="shared" si="51"/>
        <v/>
      </c>
      <c r="AE801" s="478" t="str">
        <f t="shared" si="52"/>
        <v/>
      </c>
      <c r="AF801" s="478" t="str">
        <f t="shared" si="53"/>
        <v/>
      </c>
      <c r="AG801" s="478" t="str">
        <f t="shared" si="54"/>
        <v/>
      </c>
    </row>
    <row r="802" spans="1:33" ht="24.95" customHeight="1">
      <c r="A802" s="480">
        <v>787</v>
      </c>
      <c r="B802" s="987" t="str">
        <f>IF(基本情報入力シート!C839="","",基本情報入力シート!C839)</f>
        <v/>
      </c>
      <c r="C802" s="988"/>
      <c r="D802" s="988"/>
      <c r="E802" s="988"/>
      <c r="F802" s="988"/>
      <c r="G802" s="988"/>
      <c r="H802" s="988"/>
      <c r="I802" s="989"/>
      <c r="J802" s="481" t="str">
        <f>IF(基本情報入力シート!M839="","",基本情報入力シート!M839)</f>
        <v/>
      </c>
      <c r="K802" s="482" t="str">
        <f>IF(基本情報入力シート!R839="","",基本情報入力シート!R839)</f>
        <v/>
      </c>
      <c r="L802" s="482" t="str">
        <f>IF(基本情報入力シート!W839="","",基本情報入力シート!W839)</f>
        <v/>
      </c>
      <c r="M802" s="483" t="str">
        <f>IF(基本情報入力シート!X839="","",基本情報入力シート!X839)</f>
        <v/>
      </c>
      <c r="N802" s="484" t="str">
        <f>IF(基本情報入力シート!Y839="","",基本情報入力シート!Y839)</f>
        <v/>
      </c>
      <c r="O802" s="118"/>
      <c r="P802" s="119"/>
      <c r="Q802" s="120"/>
      <c r="R802" s="121"/>
      <c r="S802" s="112"/>
      <c r="T802" s="476" t="str">
        <f>IFERROR(S802*VLOOKUP(AE802,【参考】数式用3!$AD$3:$BA$14,MATCH(N802,【参考】数式用3!$AD$2:$BA$2,0)),"")</f>
        <v/>
      </c>
      <c r="U802" s="122"/>
      <c r="V802" s="113"/>
      <c r="W802" s="147"/>
      <c r="X802" s="990" t="str">
        <f>IFERROR(V802*VLOOKUP(AF802,【参考】数式用3!$AD$15:$BA$23,MATCH(N802,【参考】数式用3!$AD$2:$BA$2,0)),"")</f>
        <v/>
      </c>
      <c r="Y802" s="991"/>
      <c r="Z802" s="123"/>
      <c r="AA802" s="114"/>
      <c r="AB802" s="485" t="str">
        <f>IFERROR(AA802*VLOOKUP(AG802,【参考】数式用3!$AD$24:$BA$27,MATCH(N802,【参考】数式用3!$AD$2:$BA$2,0)),"")</f>
        <v/>
      </c>
      <c r="AC802" s="130"/>
      <c r="AD802" s="477" t="str">
        <f t="shared" si="51"/>
        <v/>
      </c>
      <c r="AE802" s="478" t="str">
        <f t="shared" si="52"/>
        <v/>
      </c>
      <c r="AF802" s="478" t="str">
        <f t="shared" si="53"/>
        <v/>
      </c>
      <c r="AG802" s="478" t="str">
        <f t="shared" si="54"/>
        <v/>
      </c>
    </row>
    <row r="803" spans="1:33" ht="24.95" customHeight="1">
      <c r="A803" s="480">
        <v>788</v>
      </c>
      <c r="B803" s="987" t="str">
        <f>IF(基本情報入力シート!C840="","",基本情報入力シート!C840)</f>
        <v/>
      </c>
      <c r="C803" s="988"/>
      <c r="D803" s="988"/>
      <c r="E803" s="988"/>
      <c r="F803" s="988"/>
      <c r="G803" s="988"/>
      <c r="H803" s="988"/>
      <c r="I803" s="989"/>
      <c r="J803" s="481" t="str">
        <f>IF(基本情報入力シート!M840="","",基本情報入力シート!M840)</f>
        <v/>
      </c>
      <c r="K803" s="482" t="str">
        <f>IF(基本情報入力シート!R840="","",基本情報入力シート!R840)</f>
        <v/>
      </c>
      <c r="L803" s="482" t="str">
        <f>IF(基本情報入力シート!W840="","",基本情報入力シート!W840)</f>
        <v/>
      </c>
      <c r="M803" s="483" t="str">
        <f>IF(基本情報入力シート!X840="","",基本情報入力シート!X840)</f>
        <v/>
      </c>
      <c r="N803" s="484" t="str">
        <f>IF(基本情報入力シート!Y840="","",基本情報入力シート!Y840)</f>
        <v/>
      </c>
      <c r="O803" s="118"/>
      <c r="P803" s="119"/>
      <c r="Q803" s="120"/>
      <c r="R803" s="121"/>
      <c r="S803" s="112"/>
      <c r="T803" s="476" t="str">
        <f>IFERROR(S803*VLOOKUP(AE803,【参考】数式用3!$AD$3:$BA$14,MATCH(N803,【参考】数式用3!$AD$2:$BA$2,0)),"")</f>
        <v/>
      </c>
      <c r="U803" s="122"/>
      <c r="V803" s="113"/>
      <c r="W803" s="147"/>
      <c r="X803" s="990" t="str">
        <f>IFERROR(V803*VLOOKUP(AF803,【参考】数式用3!$AD$15:$BA$23,MATCH(N803,【参考】数式用3!$AD$2:$BA$2,0)),"")</f>
        <v/>
      </c>
      <c r="Y803" s="991"/>
      <c r="Z803" s="123"/>
      <c r="AA803" s="114"/>
      <c r="AB803" s="485" t="str">
        <f>IFERROR(AA803*VLOOKUP(AG803,【参考】数式用3!$AD$24:$BA$27,MATCH(N803,【参考】数式用3!$AD$2:$BA$2,0)),"")</f>
        <v/>
      </c>
      <c r="AC803" s="130"/>
      <c r="AD803" s="477" t="str">
        <f t="shared" si="51"/>
        <v/>
      </c>
      <c r="AE803" s="478" t="str">
        <f t="shared" si="52"/>
        <v/>
      </c>
      <c r="AF803" s="478" t="str">
        <f t="shared" si="53"/>
        <v/>
      </c>
      <c r="AG803" s="478" t="str">
        <f t="shared" si="54"/>
        <v/>
      </c>
    </row>
    <row r="804" spans="1:33" ht="24.95" customHeight="1">
      <c r="A804" s="480">
        <v>789</v>
      </c>
      <c r="B804" s="987" t="str">
        <f>IF(基本情報入力シート!C841="","",基本情報入力シート!C841)</f>
        <v/>
      </c>
      <c r="C804" s="988"/>
      <c r="D804" s="988"/>
      <c r="E804" s="988"/>
      <c r="F804" s="988"/>
      <c r="G804" s="988"/>
      <c r="H804" s="988"/>
      <c r="I804" s="989"/>
      <c r="J804" s="481" t="str">
        <f>IF(基本情報入力シート!M841="","",基本情報入力シート!M841)</f>
        <v/>
      </c>
      <c r="K804" s="482" t="str">
        <f>IF(基本情報入力シート!R841="","",基本情報入力シート!R841)</f>
        <v/>
      </c>
      <c r="L804" s="482" t="str">
        <f>IF(基本情報入力シート!W841="","",基本情報入力シート!W841)</f>
        <v/>
      </c>
      <c r="M804" s="483" t="str">
        <f>IF(基本情報入力シート!X841="","",基本情報入力シート!X841)</f>
        <v/>
      </c>
      <c r="N804" s="484" t="str">
        <f>IF(基本情報入力シート!Y841="","",基本情報入力シート!Y841)</f>
        <v/>
      </c>
      <c r="O804" s="118"/>
      <c r="P804" s="119"/>
      <c r="Q804" s="120"/>
      <c r="R804" s="121"/>
      <c r="S804" s="112"/>
      <c r="T804" s="476" t="str">
        <f>IFERROR(S804*VLOOKUP(AE804,【参考】数式用3!$AD$3:$BA$14,MATCH(N804,【参考】数式用3!$AD$2:$BA$2,0)),"")</f>
        <v/>
      </c>
      <c r="U804" s="122"/>
      <c r="V804" s="113"/>
      <c r="W804" s="147"/>
      <c r="X804" s="990" t="str">
        <f>IFERROR(V804*VLOOKUP(AF804,【参考】数式用3!$AD$15:$BA$23,MATCH(N804,【参考】数式用3!$AD$2:$BA$2,0)),"")</f>
        <v/>
      </c>
      <c r="Y804" s="991"/>
      <c r="Z804" s="123"/>
      <c r="AA804" s="114"/>
      <c r="AB804" s="485" t="str">
        <f>IFERROR(AA804*VLOOKUP(AG804,【参考】数式用3!$AD$24:$BA$27,MATCH(N804,【参考】数式用3!$AD$2:$BA$2,0)),"")</f>
        <v/>
      </c>
      <c r="AC804" s="130"/>
      <c r="AD804" s="477" t="str">
        <f t="shared" si="51"/>
        <v/>
      </c>
      <c r="AE804" s="478" t="str">
        <f t="shared" si="52"/>
        <v/>
      </c>
      <c r="AF804" s="478" t="str">
        <f t="shared" si="53"/>
        <v/>
      </c>
      <c r="AG804" s="478" t="str">
        <f t="shared" si="54"/>
        <v/>
      </c>
    </row>
    <row r="805" spans="1:33" ht="24.95" customHeight="1">
      <c r="A805" s="480">
        <v>790</v>
      </c>
      <c r="B805" s="987" t="str">
        <f>IF(基本情報入力シート!C842="","",基本情報入力シート!C842)</f>
        <v/>
      </c>
      <c r="C805" s="988"/>
      <c r="D805" s="988"/>
      <c r="E805" s="988"/>
      <c r="F805" s="988"/>
      <c r="G805" s="988"/>
      <c r="H805" s="988"/>
      <c r="I805" s="989"/>
      <c r="J805" s="481" t="str">
        <f>IF(基本情報入力シート!M842="","",基本情報入力シート!M842)</f>
        <v/>
      </c>
      <c r="K805" s="482" t="str">
        <f>IF(基本情報入力シート!R842="","",基本情報入力シート!R842)</f>
        <v/>
      </c>
      <c r="L805" s="482" t="str">
        <f>IF(基本情報入力シート!W842="","",基本情報入力シート!W842)</f>
        <v/>
      </c>
      <c r="M805" s="483" t="str">
        <f>IF(基本情報入力シート!X842="","",基本情報入力シート!X842)</f>
        <v/>
      </c>
      <c r="N805" s="484" t="str">
        <f>IF(基本情報入力シート!Y842="","",基本情報入力シート!Y842)</f>
        <v/>
      </c>
      <c r="O805" s="118"/>
      <c r="P805" s="119"/>
      <c r="Q805" s="120"/>
      <c r="R805" s="121"/>
      <c r="S805" s="112"/>
      <c r="T805" s="476" t="str">
        <f>IFERROR(S805*VLOOKUP(AE805,【参考】数式用3!$AD$3:$BA$14,MATCH(N805,【参考】数式用3!$AD$2:$BA$2,0)),"")</f>
        <v/>
      </c>
      <c r="U805" s="122"/>
      <c r="V805" s="113"/>
      <c r="W805" s="147"/>
      <c r="X805" s="990" t="str">
        <f>IFERROR(V805*VLOOKUP(AF805,【参考】数式用3!$AD$15:$BA$23,MATCH(N805,【参考】数式用3!$AD$2:$BA$2,0)),"")</f>
        <v/>
      </c>
      <c r="Y805" s="991"/>
      <c r="Z805" s="123"/>
      <c r="AA805" s="114"/>
      <c r="AB805" s="485" t="str">
        <f>IFERROR(AA805*VLOOKUP(AG805,【参考】数式用3!$AD$24:$BA$27,MATCH(N805,【参考】数式用3!$AD$2:$BA$2,0)),"")</f>
        <v/>
      </c>
      <c r="AC805" s="130"/>
      <c r="AD805" s="477" t="str">
        <f t="shared" si="51"/>
        <v/>
      </c>
      <c r="AE805" s="478" t="str">
        <f t="shared" si="52"/>
        <v/>
      </c>
      <c r="AF805" s="478" t="str">
        <f t="shared" si="53"/>
        <v/>
      </c>
      <c r="AG805" s="478" t="str">
        <f t="shared" si="54"/>
        <v/>
      </c>
    </row>
    <row r="806" spans="1:33" ht="24.95" customHeight="1">
      <c r="A806" s="480">
        <v>791</v>
      </c>
      <c r="B806" s="987" t="str">
        <f>IF(基本情報入力シート!C843="","",基本情報入力シート!C843)</f>
        <v/>
      </c>
      <c r="C806" s="988"/>
      <c r="D806" s="988"/>
      <c r="E806" s="988"/>
      <c r="F806" s="988"/>
      <c r="G806" s="988"/>
      <c r="H806" s="988"/>
      <c r="I806" s="989"/>
      <c r="J806" s="481" t="str">
        <f>IF(基本情報入力シート!M843="","",基本情報入力シート!M843)</f>
        <v/>
      </c>
      <c r="K806" s="482" t="str">
        <f>IF(基本情報入力シート!R843="","",基本情報入力シート!R843)</f>
        <v/>
      </c>
      <c r="L806" s="482" t="str">
        <f>IF(基本情報入力シート!W843="","",基本情報入力シート!W843)</f>
        <v/>
      </c>
      <c r="M806" s="483" t="str">
        <f>IF(基本情報入力シート!X843="","",基本情報入力シート!X843)</f>
        <v/>
      </c>
      <c r="N806" s="484" t="str">
        <f>IF(基本情報入力シート!Y843="","",基本情報入力シート!Y843)</f>
        <v/>
      </c>
      <c r="O806" s="118"/>
      <c r="P806" s="119"/>
      <c r="Q806" s="120"/>
      <c r="R806" s="121"/>
      <c r="S806" s="112"/>
      <c r="T806" s="476" t="str">
        <f>IFERROR(S806*VLOOKUP(AE806,【参考】数式用3!$AD$3:$BA$14,MATCH(N806,【参考】数式用3!$AD$2:$BA$2,0)),"")</f>
        <v/>
      </c>
      <c r="U806" s="122"/>
      <c r="V806" s="113"/>
      <c r="W806" s="147"/>
      <c r="X806" s="990" t="str">
        <f>IFERROR(V806*VLOOKUP(AF806,【参考】数式用3!$AD$15:$BA$23,MATCH(N806,【参考】数式用3!$AD$2:$BA$2,0)),"")</f>
        <v/>
      </c>
      <c r="Y806" s="991"/>
      <c r="Z806" s="123"/>
      <c r="AA806" s="114"/>
      <c r="AB806" s="485" t="str">
        <f>IFERROR(AA806*VLOOKUP(AG806,【参考】数式用3!$AD$24:$BA$27,MATCH(N806,【参考】数式用3!$AD$2:$BA$2,0)),"")</f>
        <v/>
      </c>
      <c r="AC806" s="130"/>
      <c r="AD806" s="477" t="str">
        <f t="shared" si="51"/>
        <v/>
      </c>
      <c r="AE806" s="478" t="str">
        <f t="shared" si="52"/>
        <v/>
      </c>
      <c r="AF806" s="478" t="str">
        <f t="shared" si="53"/>
        <v/>
      </c>
      <c r="AG806" s="478" t="str">
        <f t="shared" si="54"/>
        <v/>
      </c>
    </row>
    <row r="807" spans="1:33" ht="24.95" customHeight="1">
      <c r="A807" s="480">
        <v>792</v>
      </c>
      <c r="B807" s="987" t="str">
        <f>IF(基本情報入力シート!C844="","",基本情報入力シート!C844)</f>
        <v/>
      </c>
      <c r="C807" s="988"/>
      <c r="D807" s="988"/>
      <c r="E807" s="988"/>
      <c r="F807" s="988"/>
      <c r="G807" s="988"/>
      <c r="H807" s="988"/>
      <c r="I807" s="989"/>
      <c r="J807" s="481" t="str">
        <f>IF(基本情報入力シート!M844="","",基本情報入力シート!M844)</f>
        <v/>
      </c>
      <c r="K807" s="482" t="str">
        <f>IF(基本情報入力シート!R844="","",基本情報入力シート!R844)</f>
        <v/>
      </c>
      <c r="L807" s="482" t="str">
        <f>IF(基本情報入力シート!W844="","",基本情報入力シート!W844)</f>
        <v/>
      </c>
      <c r="M807" s="483" t="str">
        <f>IF(基本情報入力シート!X844="","",基本情報入力シート!X844)</f>
        <v/>
      </c>
      <c r="N807" s="484" t="str">
        <f>IF(基本情報入力シート!Y844="","",基本情報入力シート!Y844)</f>
        <v/>
      </c>
      <c r="O807" s="118"/>
      <c r="P807" s="119"/>
      <c r="Q807" s="120"/>
      <c r="R807" s="121"/>
      <c r="S807" s="112"/>
      <c r="T807" s="476" t="str">
        <f>IFERROR(S807*VLOOKUP(AE807,【参考】数式用3!$AD$3:$BA$14,MATCH(N807,【参考】数式用3!$AD$2:$BA$2,0)),"")</f>
        <v/>
      </c>
      <c r="U807" s="122"/>
      <c r="V807" s="113"/>
      <c r="W807" s="147"/>
      <c r="X807" s="990" t="str">
        <f>IFERROR(V807*VLOOKUP(AF807,【参考】数式用3!$AD$15:$BA$23,MATCH(N807,【参考】数式用3!$AD$2:$BA$2,0)),"")</f>
        <v/>
      </c>
      <c r="Y807" s="991"/>
      <c r="Z807" s="123"/>
      <c r="AA807" s="114"/>
      <c r="AB807" s="485" t="str">
        <f>IFERROR(AA807*VLOOKUP(AG807,【参考】数式用3!$AD$24:$BA$27,MATCH(N807,【参考】数式用3!$AD$2:$BA$2,0)),"")</f>
        <v/>
      </c>
      <c r="AC807" s="130"/>
      <c r="AD807" s="477" t="str">
        <f t="shared" si="51"/>
        <v/>
      </c>
      <c r="AE807" s="478" t="str">
        <f t="shared" si="52"/>
        <v/>
      </c>
      <c r="AF807" s="478" t="str">
        <f t="shared" si="53"/>
        <v/>
      </c>
      <c r="AG807" s="478" t="str">
        <f t="shared" si="54"/>
        <v/>
      </c>
    </row>
    <row r="808" spans="1:33" ht="24.95" customHeight="1">
      <c r="A808" s="480">
        <v>793</v>
      </c>
      <c r="B808" s="987" t="str">
        <f>IF(基本情報入力シート!C845="","",基本情報入力シート!C845)</f>
        <v/>
      </c>
      <c r="C808" s="988"/>
      <c r="D808" s="988"/>
      <c r="E808" s="988"/>
      <c r="F808" s="988"/>
      <c r="G808" s="988"/>
      <c r="H808" s="988"/>
      <c r="I808" s="989"/>
      <c r="J808" s="481" t="str">
        <f>IF(基本情報入力シート!M845="","",基本情報入力シート!M845)</f>
        <v/>
      </c>
      <c r="K808" s="482" t="str">
        <f>IF(基本情報入力シート!R845="","",基本情報入力シート!R845)</f>
        <v/>
      </c>
      <c r="L808" s="482" t="str">
        <f>IF(基本情報入力シート!W845="","",基本情報入力シート!W845)</f>
        <v/>
      </c>
      <c r="M808" s="483" t="str">
        <f>IF(基本情報入力シート!X845="","",基本情報入力シート!X845)</f>
        <v/>
      </c>
      <c r="N808" s="484" t="str">
        <f>IF(基本情報入力シート!Y845="","",基本情報入力シート!Y845)</f>
        <v/>
      </c>
      <c r="O808" s="118"/>
      <c r="P808" s="119"/>
      <c r="Q808" s="120"/>
      <c r="R808" s="121"/>
      <c r="S808" s="112"/>
      <c r="T808" s="476" t="str">
        <f>IFERROR(S808*VLOOKUP(AE808,【参考】数式用3!$AD$3:$BA$14,MATCH(N808,【参考】数式用3!$AD$2:$BA$2,0)),"")</f>
        <v/>
      </c>
      <c r="U808" s="122"/>
      <c r="V808" s="113"/>
      <c r="W808" s="147"/>
      <c r="X808" s="990" t="str">
        <f>IFERROR(V808*VLOOKUP(AF808,【参考】数式用3!$AD$15:$BA$23,MATCH(N808,【参考】数式用3!$AD$2:$BA$2,0)),"")</f>
        <v/>
      </c>
      <c r="Y808" s="991"/>
      <c r="Z808" s="123"/>
      <c r="AA808" s="114"/>
      <c r="AB808" s="485" t="str">
        <f>IFERROR(AA808*VLOOKUP(AG808,【参考】数式用3!$AD$24:$BA$27,MATCH(N808,【参考】数式用3!$AD$2:$BA$2,0)),"")</f>
        <v/>
      </c>
      <c r="AC808" s="130"/>
      <c r="AD808" s="477" t="str">
        <f t="shared" si="51"/>
        <v/>
      </c>
      <c r="AE808" s="478" t="str">
        <f t="shared" si="52"/>
        <v/>
      </c>
      <c r="AF808" s="478" t="str">
        <f t="shared" si="53"/>
        <v/>
      </c>
      <c r="AG808" s="478" t="str">
        <f t="shared" si="54"/>
        <v/>
      </c>
    </row>
    <row r="809" spans="1:33" ht="24.95" customHeight="1">
      <c r="A809" s="480">
        <v>794</v>
      </c>
      <c r="B809" s="987" t="str">
        <f>IF(基本情報入力シート!C846="","",基本情報入力シート!C846)</f>
        <v/>
      </c>
      <c r="C809" s="988"/>
      <c r="D809" s="988"/>
      <c r="E809" s="988"/>
      <c r="F809" s="988"/>
      <c r="G809" s="988"/>
      <c r="H809" s="988"/>
      <c r="I809" s="989"/>
      <c r="J809" s="481" t="str">
        <f>IF(基本情報入力シート!M846="","",基本情報入力シート!M846)</f>
        <v/>
      </c>
      <c r="K809" s="482" t="str">
        <f>IF(基本情報入力シート!R846="","",基本情報入力シート!R846)</f>
        <v/>
      </c>
      <c r="L809" s="482" t="str">
        <f>IF(基本情報入力シート!W846="","",基本情報入力シート!W846)</f>
        <v/>
      </c>
      <c r="M809" s="483" t="str">
        <f>IF(基本情報入力シート!X846="","",基本情報入力シート!X846)</f>
        <v/>
      </c>
      <c r="N809" s="484" t="str">
        <f>IF(基本情報入力シート!Y846="","",基本情報入力シート!Y846)</f>
        <v/>
      </c>
      <c r="O809" s="118"/>
      <c r="P809" s="119"/>
      <c r="Q809" s="120"/>
      <c r="R809" s="121"/>
      <c r="S809" s="112"/>
      <c r="T809" s="476" t="str">
        <f>IFERROR(S809*VLOOKUP(AE809,【参考】数式用3!$AD$3:$BA$14,MATCH(N809,【参考】数式用3!$AD$2:$BA$2,0)),"")</f>
        <v/>
      </c>
      <c r="U809" s="122"/>
      <c r="V809" s="113"/>
      <c r="W809" s="147"/>
      <c r="X809" s="990" t="str">
        <f>IFERROR(V809*VLOOKUP(AF809,【参考】数式用3!$AD$15:$BA$23,MATCH(N809,【参考】数式用3!$AD$2:$BA$2,0)),"")</f>
        <v/>
      </c>
      <c r="Y809" s="991"/>
      <c r="Z809" s="123"/>
      <c r="AA809" s="114"/>
      <c r="AB809" s="485" t="str">
        <f>IFERROR(AA809*VLOOKUP(AG809,【参考】数式用3!$AD$24:$BA$27,MATCH(N809,【参考】数式用3!$AD$2:$BA$2,0)),"")</f>
        <v/>
      </c>
      <c r="AC809" s="130"/>
      <c r="AD809" s="477" t="str">
        <f t="shared" si="51"/>
        <v/>
      </c>
      <c r="AE809" s="478" t="str">
        <f t="shared" si="52"/>
        <v/>
      </c>
      <c r="AF809" s="478" t="str">
        <f t="shared" si="53"/>
        <v/>
      </c>
      <c r="AG809" s="478" t="str">
        <f t="shared" si="54"/>
        <v/>
      </c>
    </row>
    <row r="810" spans="1:33" ht="24.95" customHeight="1">
      <c r="A810" s="480">
        <v>795</v>
      </c>
      <c r="B810" s="987" t="str">
        <f>IF(基本情報入力シート!C847="","",基本情報入力シート!C847)</f>
        <v/>
      </c>
      <c r="C810" s="988"/>
      <c r="D810" s="988"/>
      <c r="E810" s="988"/>
      <c r="F810" s="988"/>
      <c r="G810" s="988"/>
      <c r="H810" s="988"/>
      <c r="I810" s="989"/>
      <c r="J810" s="481" t="str">
        <f>IF(基本情報入力シート!M847="","",基本情報入力シート!M847)</f>
        <v/>
      </c>
      <c r="K810" s="482" t="str">
        <f>IF(基本情報入力シート!R847="","",基本情報入力シート!R847)</f>
        <v/>
      </c>
      <c r="L810" s="482" t="str">
        <f>IF(基本情報入力シート!W847="","",基本情報入力シート!W847)</f>
        <v/>
      </c>
      <c r="M810" s="483" t="str">
        <f>IF(基本情報入力シート!X847="","",基本情報入力シート!X847)</f>
        <v/>
      </c>
      <c r="N810" s="484" t="str">
        <f>IF(基本情報入力シート!Y847="","",基本情報入力シート!Y847)</f>
        <v/>
      </c>
      <c r="O810" s="118"/>
      <c r="P810" s="119"/>
      <c r="Q810" s="120"/>
      <c r="R810" s="121"/>
      <c r="S810" s="112"/>
      <c r="T810" s="476" t="str">
        <f>IFERROR(S810*VLOOKUP(AE810,【参考】数式用3!$AD$3:$BA$14,MATCH(N810,【参考】数式用3!$AD$2:$BA$2,0)),"")</f>
        <v/>
      </c>
      <c r="U810" s="122"/>
      <c r="V810" s="113"/>
      <c r="W810" s="147"/>
      <c r="X810" s="990" t="str">
        <f>IFERROR(V810*VLOOKUP(AF810,【参考】数式用3!$AD$15:$BA$23,MATCH(N810,【参考】数式用3!$AD$2:$BA$2,0)),"")</f>
        <v/>
      </c>
      <c r="Y810" s="991"/>
      <c r="Z810" s="123"/>
      <c r="AA810" s="114"/>
      <c r="AB810" s="485" t="str">
        <f>IFERROR(AA810*VLOOKUP(AG810,【参考】数式用3!$AD$24:$BA$27,MATCH(N810,【参考】数式用3!$AD$2:$BA$2,0)),"")</f>
        <v/>
      </c>
      <c r="AC810" s="130"/>
      <c r="AD810" s="477" t="str">
        <f t="shared" si="51"/>
        <v/>
      </c>
      <c r="AE810" s="478" t="str">
        <f t="shared" si="52"/>
        <v/>
      </c>
      <c r="AF810" s="478" t="str">
        <f t="shared" si="53"/>
        <v/>
      </c>
      <c r="AG810" s="478" t="str">
        <f t="shared" si="54"/>
        <v/>
      </c>
    </row>
    <row r="811" spans="1:33" ht="24.95" customHeight="1">
      <c r="A811" s="480">
        <v>796</v>
      </c>
      <c r="B811" s="987" t="str">
        <f>IF(基本情報入力シート!C848="","",基本情報入力シート!C848)</f>
        <v/>
      </c>
      <c r="C811" s="988"/>
      <c r="D811" s="988"/>
      <c r="E811" s="988"/>
      <c r="F811" s="988"/>
      <c r="G811" s="988"/>
      <c r="H811" s="988"/>
      <c r="I811" s="989"/>
      <c r="J811" s="481" t="str">
        <f>IF(基本情報入力シート!M848="","",基本情報入力シート!M848)</f>
        <v/>
      </c>
      <c r="K811" s="482" t="str">
        <f>IF(基本情報入力シート!R848="","",基本情報入力シート!R848)</f>
        <v/>
      </c>
      <c r="L811" s="482" t="str">
        <f>IF(基本情報入力シート!W848="","",基本情報入力シート!W848)</f>
        <v/>
      </c>
      <c r="M811" s="483" t="str">
        <f>IF(基本情報入力シート!X848="","",基本情報入力シート!X848)</f>
        <v/>
      </c>
      <c r="N811" s="484" t="str">
        <f>IF(基本情報入力シート!Y848="","",基本情報入力シート!Y848)</f>
        <v/>
      </c>
      <c r="O811" s="118"/>
      <c r="P811" s="119"/>
      <c r="Q811" s="120"/>
      <c r="R811" s="121"/>
      <c r="S811" s="112"/>
      <c r="T811" s="476" t="str">
        <f>IFERROR(S811*VLOOKUP(AE811,【参考】数式用3!$AD$3:$BA$14,MATCH(N811,【参考】数式用3!$AD$2:$BA$2,0)),"")</f>
        <v/>
      </c>
      <c r="U811" s="122"/>
      <c r="V811" s="113"/>
      <c r="W811" s="147"/>
      <c r="X811" s="990" t="str">
        <f>IFERROR(V811*VLOOKUP(AF811,【参考】数式用3!$AD$15:$BA$23,MATCH(N811,【参考】数式用3!$AD$2:$BA$2,0)),"")</f>
        <v/>
      </c>
      <c r="Y811" s="991"/>
      <c r="Z811" s="123"/>
      <c r="AA811" s="114"/>
      <c r="AB811" s="485" t="str">
        <f>IFERROR(AA811*VLOOKUP(AG811,【参考】数式用3!$AD$24:$BA$27,MATCH(N811,【参考】数式用3!$AD$2:$BA$2,0)),"")</f>
        <v/>
      </c>
      <c r="AC811" s="130"/>
      <c r="AD811" s="477" t="str">
        <f t="shared" si="51"/>
        <v/>
      </c>
      <c r="AE811" s="478" t="str">
        <f t="shared" si="52"/>
        <v/>
      </c>
      <c r="AF811" s="478" t="str">
        <f t="shared" si="53"/>
        <v/>
      </c>
      <c r="AG811" s="478" t="str">
        <f t="shared" si="54"/>
        <v/>
      </c>
    </row>
    <row r="812" spans="1:33" ht="24.95" customHeight="1">
      <c r="A812" s="480">
        <v>797</v>
      </c>
      <c r="B812" s="987" t="str">
        <f>IF(基本情報入力シート!C849="","",基本情報入力シート!C849)</f>
        <v/>
      </c>
      <c r="C812" s="988"/>
      <c r="D812" s="988"/>
      <c r="E812" s="988"/>
      <c r="F812" s="988"/>
      <c r="G812" s="988"/>
      <c r="H812" s="988"/>
      <c r="I812" s="989"/>
      <c r="J812" s="481" t="str">
        <f>IF(基本情報入力シート!M849="","",基本情報入力シート!M849)</f>
        <v/>
      </c>
      <c r="K812" s="482" t="str">
        <f>IF(基本情報入力シート!R849="","",基本情報入力シート!R849)</f>
        <v/>
      </c>
      <c r="L812" s="482" t="str">
        <f>IF(基本情報入力シート!W849="","",基本情報入力シート!W849)</f>
        <v/>
      </c>
      <c r="M812" s="483" t="str">
        <f>IF(基本情報入力シート!X849="","",基本情報入力シート!X849)</f>
        <v/>
      </c>
      <c r="N812" s="484" t="str">
        <f>IF(基本情報入力シート!Y849="","",基本情報入力シート!Y849)</f>
        <v/>
      </c>
      <c r="O812" s="118"/>
      <c r="P812" s="119"/>
      <c r="Q812" s="120"/>
      <c r="R812" s="121"/>
      <c r="S812" s="112"/>
      <c r="T812" s="476" t="str">
        <f>IFERROR(S812*VLOOKUP(AE812,【参考】数式用3!$AD$3:$BA$14,MATCH(N812,【参考】数式用3!$AD$2:$BA$2,0)),"")</f>
        <v/>
      </c>
      <c r="U812" s="122"/>
      <c r="V812" s="113"/>
      <c r="W812" s="147"/>
      <c r="X812" s="990" t="str">
        <f>IFERROR(V812*VLOOKUP(AF812,【参考】数式用3!$AD$15:$BA$23,MATCH(N812,【参考】数式用3!$AD$2:$BA$2,0)),"")</f>
        <v/>
      </c>
      <c r="Y812" s="991"/>
      <c r="Z812" s="123"/>
      <c r="AA812" s="114"/>
      <c r="AB812" s="485" t="str">
        <f>IFERROR(AA812*VLOOKUP(AG812,【参考】数式用3!$AD$24:$BA$27,MATCH(N812,【参考】数式用3!$AD$2:$BA$2,0)),"")</f>
        <v/>
      </c>
      <c r="AC812" s="130"/>
      <c r="AD812" s="477" t="str">
        <f t="shared" si="51"/>
        <v/>
      </c>
      <c r="AE812" s="478" t="str">
        <f t="shared" si="52"/>
        <v/>
      </c>
      <c r="AF812" s="478" t="str">
        <f t="shared" si="53"/>
        <v/>
      </c>
      <c r="AG812" s="478" t="str">
        <f t="shared" si="54"/>
        <v/>
      </c>
    </row>
    <row r="813" spans="1:33" ht="24.95" customHeight="1">
      <c r="A813" s="480">
        <v>798</v>
      </c>
      <c r="B813" s="987" t="str">
        <f>IF(基本情報入力シート!C850="","",基本情報入力シート!C850)</f>
        <v/>
      </c>
      <c r="C813" s="988"/>
      <c r="D813" s="988"/>
      <c r="E813" s="988"/>
      <c r="F813" s="988"/>
      <c r="G813" s="988"/>
      <c r="H813" s="988"/>
      <c r="I813" s="989"/>
      <c r="J813" s="481" t="str">
        <f>IF(基本情報入力シート!M850="","",基本情報入力シート!M850)</f>
        <v/>
      </c>
      <c r="K813" s="482" t="str">
        <f>IF(基本情報入力シート!R850="","",基本情報入力シート!R850)</f>
        <v/>
      </c>
      <c r="L813" s="482" t="str">
        <f>IF(基本情報入力シート!W850="","",基本情報入力シート!W850)</f>
        <v/>
      </c>
      <c r="M813" s="483" t="str">
        <f>IF(基本情報入力シート!X850="","",基本情報入力シート!X850)</f>
        <v/>
      </c>
      <c r="N813" s="484" t="str">
        <f>IF(基本情報入力シート!Y850="","",基本情報入力シート!Y850)</f>
        <v/>
      </c>
      <c r="O813" s="118"/>
      <c r="P813" s="119"/>
      <c r="Q813" s="120"/>
      <c r="R813" s="121"/>
      <c r="S813" s="112"/>
      <c r="T813" s="476" t="str">
        <f>IFERROR(S813*VLOOKUP(AE813,【参考】数式用3!$AD$3:$BA$14,MATCH(N813,【参考】数式用3!$AD$2:$BA$2,0)),"")</f>
        <v/>
      </c>
      <c r="U813" s="122"/>
      <c r="V813" s="113"/>
      <c r="W813" s="147"/>
      <c r="X813" s="990" t="str">
        <f>IFERROR(V813*VLOOKUP(AF813,【参考】数式用3!$AD$15:$BA$23,MATCH(N813,【参考】数式用3!$AD$2:$BA$2,0)),"")</f>
        <v/>
      </c>
      <c r="Y813" s="991"/>
      <c r="Z813" s="123"/>
      <c r="AA813" s="114"/>
      <c r="AB813" s="485" t="str">
        <f>IFERROR(AA813*VLOOKUP(AG813,【参考】数式用3!$AD$24:$BA$27,MATCH(N813,【参考】数式用3!$AD$2:$BA$2,0)),"")</f>
        <v/>
      </c>
      <c r="AC813" s="130"/>
      <c r="AD813" s="477" t="str">
        <f t="shared" si="51"/>
        <v/>
      </c>
      <c r="AE813" s="478" t="str">
        <f t="shared" si="52"/>
        <v/>
      </c>
      <c r="AF813" s="478" t="str">
        <f t="shared" si="53"/>
        <v/>
      </c>
      <c r="AG813" s="478" t="str">
        <f t="shared" si="54"/>
        <v/>
      </c>
    </row>
    <row r="814" spans="1:33" ht="24.95" customHeight="1">
      <c r="A814" s="480">
        <v>799</v>
      </c>
      <c r="B814" s="987" t="str">
        <f>IF(基本情報入力シート!C851="","",基本情報入力シート!C851)</f>
        <v/>
      </c>
      <c r="C814" s="988"/>
      <c r="D814" s="988"/>
      <c r="E814" s="988"/>
      <c r="F814" s="988"/>
      <c r="G814" s="988"/>
      <c r="H814" s="988"/>
      <c r="I814" s="989"/>
      <c r="J814" s="481" t="str">
        <f>IF(基本情報入力シート!M851="","",基本情報入力シート!M851)</f>
        <v/>
      </c>
      <c r="K814" s="482" t="str">
        <f>IF(基本情報入力シート!R851="","",基本情報入力シート!R851)</f>
        <v/>
      </c>
      <c r="L814" s="482" t="str">
        <f>IF(基本情報入力シート!W851="","",基本情報入力シート!W851)</f>
        <v/>
      </c>
      <c r="M814" s="483" t="str">
        <f>IF(基本情報入力シート!X851="","",基本情報入力シート!X851)</f>
        <v/>
      </c>
      <c r="N814" s="484" t="str">
        <f>IF(基本情報入力シート!Y851="","",基本情報入力シート!Y851)</f>
        <v/>
      </c>
      <c r="O814" s="118"/>
      <c r="P814" s="119"/>
      <c r="Q814" s="120"/>
      <c r="R814" s="121"/>
      <c r="S814" s="112"/>
      <c r="T814" s="476" t="str">
        <f>IFERROR(S814*VLOOKUP(AE814,【参考】数式用3!$AD$3:$BA$14,MATCH(N814,【参考】数式用3!$AD$2:$BA$2,0)),"")</f>
        <v/>
      </c>
      <c r="U814" s="122"/>
      <c r="V814" s="113"/>
      <c r="W814" s="147"/>
      <c r="X814" s="990" t="str">
        <f>IFERROR(V814*VLOOKUP(AF814,【参考】数式用3!$AD$15:$BA$23,MATCH(N814,【参考】数式用3!$AD$2:$BA$2,0)),"")</f>
        <v/>
      </c>
      <c r="Y814" s="991"/>
      <c r="Z814" s="123"/>
      <c r="AA814" s="114"/>
      <c r="AB814" s="485" t="str">
        <f>IFERROR(AA814*VLOOKUP(AG814,【参考】数式用3!$AD$24:$BA$27,MATCH(N814,【参考】数式用3!$AD$2:$BA$2,0)),"")</f>
        <v/>
      </c>
      <c r="AC814" s="130"/>
      <c r="AD814" s="477" t="str">
        <f t="shared" si="51"/>
        <v/>
      </c>
      <c r="AE814" s="478" t="str">
        <f t="shared" si="52"/>
        <v/>
      </c>
      <c r="AF814" s="478" t="str">
        <f t="shared" si="53"/>
        <v/>
      </c>
      <c r="AG814" s="478" t="str">
        <f t="shared" si="54"/>
        <v/>
      </c>
    </row>
    <row r="815" spans="1:33" ht="24.95" customHeight="1">
      <c r="A815" s="480">
        <v>800</v>
      </c>
      <c r="B815" s="987" t="str">
        <f>IF(基本情報入力シート!C852="","",基本情報入力シート!C852)</f>
        <v/>
      </c>
      <c r="C815" s="988"/>
      <c r="D815" s="988"/>
      <c r="E815" s="988"/>
      <c r="F815" s="988"/>
      <c r="G815" s="988"/>
      <c r="H815" s="988"/>
      <c r="I815" s="989"/>
      <c r="J815" s="481" t="str">
        <f>IF(基本情報入力シート!M852="","",基本情報入力シート!M852)</f>
        <v/>
      </c>
      <c r="K815" s="482" t="str">
        <f>IF(基本情報入力シート!R852="","",基本情報入力シート!R852)</f>
        <v/>
      </c>
      <c r="L815" s="482" t="str">
        <f>IF(基本情報入力シート!W852="","",基本情報入力シート!W852)</f>
        <v/>
      </c>
      <c r="M815" s="483" t="str">
        <f>IF(基本情報入力シート!X852="","",基本情報入力シート!X852)</f>
        <v/>
      </c>
      <c r="N815" s="484" t="str">
        <f>IF(基本情報入力シート!Y852="","",基本情報入力シート!Y852)</f>
        <v/>
      </c>
      <c r="O815" s="118"/>
      <c r="P815" s="119"/>
      <c r="Q815" s="120"/>
      <c r="R815" s="121"/>
      <c r="S815" s="112"/>
      <c r="T815" s="476" t="str">
        <f>IFERROR(S815*VLOOKUP(AE815,【参考】数式用3!$AD$3:$BA$14,MATCH(N815,【参考】数式用3!$AD$2:$BA$2,0)),"")</f>
        <v/>
      </c>
      <c r="U815" s="122"/>
      <c r="V815" s="113"/>
      <c r="W815" s="147"/>
      <c r="X815" s="990" t="str">
        <f>IFERROR(V815*VLOOKUP(AF815,【参考】数式用3!$AD$15:$BA$23,MATCH(N815,【参考】数式用3!$AD$2:$BA$2,0)),"")</f>
        <v/>
      </c>
      <c r="Y815" s="991"/>
      <c r="Z815" s="123"/>
      <c r="AA815" s="114"/>
      <c r="AB815" s="485" t="str">
        <f>IFERROR(AA815*VLOOKUP(AG815,【参考】数式用3!$AD$24:$BA$27,MATCH(N815,【参考】数式用3!$AD$2:$BA$2,0)),"")</f>
        <v/>
      </c>
      <c r="AC815" s="130"/>
      <c r="AD815" s="477" t="str">
        <f t="shared" si="51"/>
        <v/>
      </c>
      <c r="AE815" s="478" t="str">
        <f t="shared" si="52"/>
        <v/>
      </c>
      <c r="AF815" s="478" t="str">
        <f t="shared" si="53"/>
        <v/>
      </c>
      <c r="AG815" s="478" t="str">
        <f t="shared" si="54"/>
        <v/>
      </c>
    </row>
    <row r="816" spans="1:33" ht="24.95" customHeight="1">
      <c r="A816" s="480">
        <v>801</v>
      </c>
      <c r="B816" s="987" t="str">
        <f>IF(基本情報入力シート!C853="","",基本情報入力シート!C853)</f>
        <v/>
      </c>
      <c r="C816" s="988"/>
      <c r="D816" s="988"/>
      <c r="E816" s="988"/>
      <c r="F816" s="988"/>
      <c r="G816" s="988"/>
      <c r="H816" s="988"/>
      <c r="I816" s="989"/>
      <c r="J816" s="481" t="str">
        <f>IF(基本情報入力シート!M853="","",基本情報入力シート!M853)</f>
        <v/>
      </c>
      <c r="K816" s="482" t="str">
        <f>IF(基本情報入力シート!R853="","",基本情報入力シート!R853)</f>
        <v/>
      </c>
      <c r="L816" s="482" t="str">
        <f>IF(基本情報入力シート!W853="","",基本情報入力シート!W853)</f>
        <v/>
      </c>
      <c r="M816" s="483" t="str">
        <f>IF(基本情報入力シート!X853="","",基本情報入力シート!X853)</f>
        <v/>
      </c>
      <c r="N816" s="484" t="str">
        <f>IF(基本情報入力シート!Y853="","",基本情報入力シート!Y853)</f>
        <v/>
      </c>
      <c r="O816" s="118"/>
      <c r="P816" s="119"/>
      <c r="Q816" s="120"/>
      <c r="R816" s="121"/>
      <c r="S816" s="112"/>
      <c r="T816" s="476" t="str">
        <f>IFERROR(S816*VLOOKUP(AE816,【参考】数式用3!$AD$3:$BA$14,MATCH(N816,【参考】数式用3!$AD$2:$BA$2,0)),"")</f>
        <v/>
      </c>
      <c r="U816" s="122"/>
      <c r="V816" s="113"/>
      <c r="W816" s="147"/>
      <c r="X816" s="990" t="str">
        <f>IFERROR(V816*VLOOKUP(AF816,【参考】数式用3!$AD$15:$BA$23,MATCH(N816,【参考】数式用3!$AD$2:$BA$2,0)),"")</f>
        <v/>
      </c>
      <c r="Y816" s="991"/>
      <c r="Z816" s="123"/>
      <c r="AA816" s="114"/>
      <c r="AB816" s="485" t="str">
        <f>IFERROR(AA816*VLOOKUP(AG816,【参考】数式用3!$AD$24:$BA$27,MATCH(N816,【参考】数式用3!$AD$2:$BA$2,0)),"")</f>
        <v/>
      </c>
      <c r="AC816" s="130"/>
      <c r="AD816" s="477" t="str">
        <f t="shared" si="51"/>
        <v/>
      </c>
      <c r="AE816" s="478" t="str">
        <f t="shared" si="52"/>
        <v/>
      </c>
      <c r="AF816" s="478" t="str">
        <f t="shared" si="53"/>
        <v/>
      </c>
      <c r="AG816" s="478" t="str">
        <f t="shared" si="54"/>
        <v/>
      </c>
    </row>
    <row r="817" spans="1:33" ht="24.95" customHeight="1">
      <c r="A817" s="480">
        <v>802</v>
      </c>
      <c r="B817" s="987" t="str">
        <f>IF(基本情報入力シート!C854="","",基本情報入力シート!C854)</f>
        <v/>
      </c>
      <c r="C817" s="988"/>
      <c r="D817" s="988"/>
      <c r="E817" s="988"/>
      <c r="F817" s="988"/>
      <c r="G817" s="988"/>
      <c r="H817" s="988"/>
      <c r="I817" s="989"/>
      <c r="J817" s="481" t="str">
        <f>IF(基本情報入力シート!M854="","",基本情報入力シート!M854)</f>
        <v/>
      </c>
      <c r="K817" s="482" t="str">
        <f>IF(基本情報入力シート!R854="","",基本情報入力シート!R854)</f>
        <v/>
      </c>
      <c r="L817" s="482" t="str">
        <f>IF(基本情報入力シート!W854="","",基本情報入力シート!W854)</f>
        <v/>
      </c>
      <c r="M817" s="483" t="str">
        <f>IF(基本情報入力シート!X854="","",基本情報入力シート!X854)</f>
        <v/>
      </c>
      <c r="N817" s="484" t="str">
        <f>IF(基本情報入力シート!Y854="","",基本情報入力シート!Y854)</f>
        <v/>
      </c>
      <c r="O817" s="118"/>
      <c r="P817" s="119"/>
      <c r="Q817" s="120"/>
      <c r="R817" s="121"/>
      <c r="S817" s="112"/>
      <c r="T817" s="476" t="str">
        <f>IFERROR(S817*VLOOKUP(AE817,【参考】数式用3!$AD$3:$BA$14,MATCH(N817,【参考】数式用3!$AD$2:$BA$2,0)),"")</f>
        <v/>
      </c>
      <c r="U817" s="122"/>
      <c r="V817" s="113"/>
      <c r="W817" s="147"/>
      <c r="X817" s="990" t="str">
        <f>IFERROR(V817*VLOOKUP(AF817,【参考】数式用3!$AD$15:$BA$23,MATCH(N817,【参考】数式用3!$AD$2:$BA$2,0)),"")</f>
        <v/>
      </c>
      <c r="Y817" s="991"/>
      <c r="Z817" s="123"/>
      <c r="AA817" s="114"/>
      <c r="AB817" s="485" t="str">
        <f>IFERROR(AA817*VLOOKUP(AG817,【参考】数式用3!$AD$24:$BA$27,MATCH(N817,【参考】数式用3!$AD$2:$BA$2,0)),"")</f>
        <v/>
      </c>
      <c r="AC817" s="130"/>
      <c r="AD817" s="477" t="str">
        <f t="shared" si="51"/>
        <v/>
      </c>
      <c r="AE817" s="478" t="str">
        <f t="shared" si="52"/>
        <v/>
      </c>
      <c r="AF817" s="478" t="str">
        <f t="shared" si="53"/>
        <v/>
      </c>
      <c r="AG817" s="478" t="str">
        <f t="shared" si="54"/>
        <v/>
      </c>
    </row>
    <row r="818" spans="1:33" ht="24.95" customHeight="1">
      <c r="A818" s="480">
        <v>803</v>
      </c>
      <c r="B818" s="987" t="str">
        <f>IF(基本情報入力シート!C855="","",基本情報入力シート!C855)</f>
        <v/>
      </c>
      <c r="C818" s="988"/>
      <c r="D818" s="988"/>
      <c r="E818" s="988"/>
      <c r="F818" s="988"/>
      <c r="G818" s="988"/>
      <c r="H818" s="988"/>
      <c r="I818" s="989"/>
      <c r="J818" s="481" t="str">
        <f>IF(基本情報入力シート!M855="","",基本情報入力シート!M855)</f>
        <v/>
      </c>
      <c r="K818" s="482" t="str">
        <f>IF(基本情報入力シート!R855="","",基本情報入力シート!R855)</f>
        <v/>
      </c>
      <c r="L818" s="482" t="str">
        <f>IF(基本情報入力シート!W855="","",基本情報入力シート!W855)</f>
        <v/>
      </c>
      <c r="M818" s="483" t="str">
        <f>IF(基本情報入力シート!X855="","",基本情報入力シート!X855)</f>
        <v/>
      </c>
      <c r="N818" s="484" t="str">
        <f>IF(基本情報入力シート!Y855="","",基本情報入力シート!Y855)</f>
        <v/>
      </c>
      <c r="O818" s="118"/>
      <c r="P818" s="119"/>
      <c r="Q818" s="120"/>
      <c r="R818" s="121"/>
      <c r="S818" s="112"/>
      <c r="T818" s="476" t="str">
        <f>IFERROR(S818*VLOOKUP(AE818,【参考】数式用3!$AD$3:$BA$14,MATCH(N818,【参考】数式用3!$AD$2:$BA$2,0)),"")</f>
        <v/>
      </c>
      <c r="U818" s="122"/>
      <c r="V818" s="113"/>
      <c r="W818" s="147"/>
      <c r="X818" s="990" t="str">
        <f>IFERROR(V818*VLOOKUP(AF818,【参考】数式用3!$AD$15:$BA$23,MATCH(N818,【参考】数式用3!$AD$2:$BA$2,0)),"")</f>
        <v/>
      </c>
      <c r="Y818" s="991"/>
      <c r="Z818" s="123"/>
      <c r="AA818" s="114"/>
      <c r="AB818" s="485" t="str">
        <f>IFERROR(AA818*VLOOKUP(AG818,【参考】数式用3!$AD$24:$BA$27,MATCH(N818,【参考】数式用3!$AD$2:$BA$2,0)),"")</f>
        <v/>
      </c>
      <c r="AC818" s="130"/>
      <c r="AD818" s="477" t="str">
        <f t="shared" si="51"/>
        <v/>
      </c>
      <c r="AE818" s="478" t="str">
        <f t="shared" si="52"/>
        <v/>
      </c>
      <c r="AF818" s="478" t="str">
        <f t="shared" si="53"/>
        <v/>
      </c>
      <c r="AG818" s="478" t="str">
        <f t="shared" si="54"/>
        <v/>
      </c>
    </row>
    <row r="819" spans="1:33" ht="24.95" customHeight="1">
      <c r="A819" s="480">
        <v>804</v>
      </c>
      <c r="B819" s="987" t="str">
        <f>IF(基本情報入力シート!C856="","",基本情報入力シート!C856)</f>
        <v/>
      </c>
      <c r="C819" s="988"/>
      <c r="D819" s="988"/>
      <c r="E819" s="988"/>
      <c r="F819" s="988"/>
      <c r="G819" s="988"/>
      <c r="H819" s="988"/>
      <c r="I819" s="989"/>
      <c r="J819" s="481" t="str">
        <f>IF(基本情報入力シート!M856="","",基本情報入力シート!M856)</f>
        <v/>
      </c>
      <c r="K819" s="482" t="str">
        <f>IF(基本情報入力シート!R856="","",基本情報入力シート!R856)</f>
        <v/>
      </c>
      <c r="L819" s="482" t="str">
        <f>IF(基本情報入力シート!W856="","",基本情報入力シート!W856)</f>
        <v/>
      </c>
      <c r="M819" s="483" t="str">
        <f>IF(基本情報入力シート!X856="","",基本情報入力シート!X856)</f>
        <v/>
      </c>
      <c r="N819" s="484" t="str">
        <f>IF(基本情報入力シート!Y856="","",基本情報入力シート!Y856)</f>
        <v/>
      </c>
      <c r="O819" s="118"/>
      <c r="P819" s="119"/>
      <c r="Q819" s="120"/>
      <c r="R819" s="121"/>
      <c r="S819" s="112"/>
      <c r="T819" s="476" t="str">
        <f>IFERROR(S819*VLOOKUP(AE819,【参考】数式用3!$AD$3:$BA$14,MATCH(N819,【参考】数式用3!$AD$2:$BA$2,0)),"")</f>
        <v/>
      </c>
      <c r="U819" s="122"/>
      <c r="V819" s="113"/>
      <c r="W819" s="147"/>
      <c r="X819" s="990" t="str">
        <f>IFERROR(V819*VLOOKUP(AF819,【参考】数式用3!$AD$15:$BA$23,MATCH(N819,【参考】数式用3!$AD$2:$BA$2,0)),"")</f>
        <v/>
      </c>
      <c r="Y819" s="991"/>
      <c r="Z819" s="123"/>
      <c r="AA819" s="114"/>
      <c r="AB819" s="485" t="str">
        <f>IFERROR(AA819*VLOOKUP(AG819,【参考】数式用3!$AD$24:$BA$27,MATCH(N819,【参考】数式用3!$AD$2:$BA$2,0)),"")</f>
        <v/>
      </c>
      <c r="AC819" s="130"/>
      <c r="AD819" s="477" t="str">
        <f t="shared" si="51"/>
        <v/>
      </c>
      <c r="AE819" s="478" t="str">
        <f t="shared" si="52"/>
        <v/>
      </c>
      <c r="AF819" s="478" t="str">
        <f t="shared" si="53"/>
        <v/>
      </c>
      <c r="AG819" s="478" t="str">
        <f t="shared" si="54"/>
        <v/>
      </c>
    </row>
    <row r="820" spans="1:33" ht="24.95" customHeight="1">
      <c r="A820" s="480">
        <v>805</v>
      </c>
      <c r="B820" s="987" t="str">
        <f>IF(基本情報入力シート!C857="","",基本情報入力シート!C857)</f>
        <v/>
      </c>
      <c r="C820" s="988"/>
      <c r="D820" s="988"/>
      <c r="E820" s="988"/>
      <c r="F820" s="988"/>
      <c r="G820" s="988"/>
      <c r="H820" s="988"/>
      <c r="I820" s="989"/>
      <c r="J820" s="481" t="str">
        <f>IF(基本情報入力シート!M857="","",基本情報入力シート!M857)</f>
        <v/>
      </c>
      <c r="K820" s="482" t="str">
        <f>IF(基本情報入力シート!R857="","",基本情報入力シート!R857)</f>
        <v/>
      </c>
      <c r="L820" s="482" t="str">
        <f>IF(基本情報入力シート!W857="","",基本情報入力シート!W857)</f>
        <v/>
      </c>
      <c r="M820" s="483" t="str">
        <f>IF(基本情報入力シート!X857="","",基本情報入力シート!X857)</f>
        <v/>
      </c>
      <c r="N820" s="484" t="str">
        <f>IF(基本情報入力シート!Y857="","",基本情報入力シート!Y857)</f>
        <v/>
      </c>
      <c r="O820" s="118"/>
      <c r="P820" s="119"/>
      <c r="Q820" s="120"/>
      <c r="R820" s="121"/>
      <c r="S820" s="112"/>
      <c r="T820" s="476" t="str">
        <f>IFERROR(S820*VLOOKUP(AE820,【参考】数式用3!$AD$3:$BA$14,MATCH(N820,【参考】数式用3!$AD$2:$BA$2,0)),"")</f>
        <v/>
      </c>
      <c r="U820" s="122"/>
      <c r="V820" s="113"/>
      <c r="W820" s="147"/>
      <c r="X820" s="990" t="str">
        <f>IFERROR(V820*VLOOKUP(AF820,【参考】数式用3!$AD$15:$BA$23,MATCH(N820,【参考】数式用3!$AD$2:$BA$2,0)),"")</f>
        <v/>
      </c>
      <c r="Y820" s="991"/>
      <c r="Z820" s="123"/>
      <c r="AA820" s="114"/>
      <c r="AB820" s="485" t="str">
        <f>IFERROR(AA820*VLOOKUP(AG820,【参考】数式用3!$AD$24:$BA$27,MATCH(N820,【参考】数式用3!$AD$2:$BA$2,0)),"")</f>
        <v/>
      </c>
      <c r="AC820" s="130"/>
      <c r="AD820" s="477" t="str">
        <f t="shared" si="51"/>
        <v/>
      </c>
      <c r="AE820" s="478" t="str">
        <f t="shared" si="52"/>
        <v/>
      </c>
      <c r="AF820" s="478" t="str">
        <f t="shared" si="53"/>
        <v/>
      </c>
      <c r="AG820" s="478" t="str">
        <f t="shared" si="54"/>
        <v/>
      </c>
    </row>
    <row r="821" spans="1:33" ht="24.95" customHeight="1">
      <c r="A821" s="480">
        <v>806</v>
      </c>
      <c r="B821" s="987" t="str">
        <f>IF(基本情報入力シート!C858="","",基本情報入力シート!C858)</f>
        <v/>
      </c>
      <c r="C821" s="988"/>
      <c r="D821" s="988"/>
      <c r="E821" s="988"/>
      <c r="F821" s="988"/>
      <c r="G821" s="988"/>
      <c r="H821" s="988"/>
      <c r="I821" s="989"/>
      <c r="J821" s="481" t="str">
        <f>IF(基本情報入力シート!M858="","",基本情報入力シート!M858)</f>
        <v/>
      </c>
      <c r="K821" s="482" t="str">
        <f>IF(基本情報入力シート!R858="","",基本情報入力シート!R858)</f>
        <v/>
      </c>
      <c r="L821" s="482" t="str">
        <f>IF(基本情報入力シート!W858="","",基本情報入力シート!W858)</f>
        <v/>
      </c>
      <c r="M821" s="483" t="str">
        <f>IF(基本情報入力シート!X858="","",基本情報入力シート!X858)</f>
        <v/>
      </c>
      <c r="N821" s="484" t="str">
        <f>IF(基本情報入力シート!Y858="","",基本情報入力シート!Y858)</f>
        <v/>
      </c>
      <c r="O821" s="118"/>
      <c r="P821" s="119"/>
      <c r="Q821" s="120"/>
      <c r="R821" s="121"/>
      <c r="S821" s="112"/>
      <c r="T821" s="476" t="str">
        <f>IFERROR(S821*VLOOKUP(AE821,【参考】数式用3!$AD$3:$BA$14,MATCH(N821,【参考】数式用3!$AD$2:$BA$2,0)),"")</f>
        <v/>
      </c>
      <c r="U821" s="122"/>
      <c r="V821" s="113"/>
      <c r="W821" s="147"/>
      <c r="X821" s="990" t="str">
        <f>IFERROR(V821*VLOOKUP(AF821,【参考】数式用3!$AD$15:$BA$23,MATCH(N821,【参考】数式用3!$AD$2:$BA$2,0)),"")</f>
        <v/>
      </c>
      <c r="Y821" s="991"/>
      <c r="Z821" s="123"/>
      <c r="AA821" s="114"/>
      <c r="AB821" s="485" t="str">
        <f>IFERROR(AA821*VLOOKUP(AG821,【参考】数式用3!$AD$24:$BA$27,MATCH(N821,【参考】数式用3!$AD$2:$BA$2,0)),"")</f>
        <v/>
      </c>
      <c r="AC821" s="130"/>
      <c r="AD821" s="477" t="str">
        <f t="shared" si="51"/>
        <v/>
      </c>
      <c r="AE821" s="478" t="str">
        <f t="shared" si="52"/>
        <v/>
      </c>
      <c r="AF821" s="478" t="str">
        <f t="shared" si="53"/>
        <v/>
      </c>
      <c r="AG821" s="478" t="str">
        <f t="shared" si="54"/>
        <v/>
      </c>
    </row>
    <row r="822" spans="1:33" ht="24.95" customHeight="1">
      <c r="A822" s="480">
        <v>807</v>
      </c>
      <c r="B822" s="987" t="str">
        <f>IF(基本情報入力シート!C859="","",基本情報入力シート!C859)</f>
        <v/>
      </c>
      <c r="C822" s="988"/>
      <c r="D822" s="988"/>
      <c r="E822" s="988"/>
      <c r="F822" s="988"/>
      <c r="G822" s="988"/>
      <c r="H822" s="988"/>
      <c r="I822" s="989"/>
      <c r="J822" s="481" t="str">
        <f>IF(基本情報入力シート!M859="","",基本情報入力シート!M859)</f>
        <v/>
      </c>
      <c r="K822" s="482" t="str">
        <f>IF(基本情報入力シート!R859="","",基本情報入力シート!R859)</f>
        <v/>
      </c>
      <c r="L822" s="482" t="str">
        <f>IF(基本情報入力シート!W859="","",基本情報入力シート!W859)</f>
        <v/>
      </c>
      <c r="M822" s="483" t="str">
        <f>IF(基本情報入力シート!X859="","",基本情報入力シート!X859)</f>
        <v/>
      </c>
      <c r="N822" s="484" t="str">
        <f>IF(基本情報入力シート!Y859="","",基本情報入力シート!Y859)</f>
        <v/>
      </c>
      <c r="O822" s="118"/>
      <c r="P822" s="119"/>
      <c r="Q822" s="120"/>
      <c r="R822" s="121"/>
      <c r="S822" s="112"/>
      <c r="T822" s="476" t="str">
        <f>IFERROR(S822*VLOOKUP(AE822,【参考】数式用3!$AD$3:$BA$14,MATCH(N822,【参考】数式用3!$AD$2:$BA$2,0)),"")</f>
        <v/>
      </c>
      <c r="U822" s="122"/>
      <c r="V822" s="113"/>
      <c r="W822" s="147"/>
      <c r="X822" s="990" t="str">
        <f>IFERROR(V822*VLOOKUP(AF822,【参考】数式用3!$AD$15:$BA$23,MATCH(N822,【参考】数式用3!$AD$2:$BA$2,0)),"")</f>
        <v/>
      </c>
      <c r="Y822" s="991"/>
      <c r="Z822" s="123"/>
      <c r="AA822" s="114"/>
      <c r="AB822" s="485" t="str">
        <f>IFERROR(AA822*VLOOKUP(AG822,【参考】数式用3!$AD$24:$BA$27,MATCH(N822,【参考】数式用3!$AD$2:$BA$2,0)),"")</f>
        <v/>
      </c>
      <c r="AC822" s="130"/>
      <c r="AD822" s="477" t="str">
        <f t="shared" si="51"/>
        <v/>
      </c>
      <c r="AE822" s="478" t="str">
        <f t="shared" si="52"/>
        <v/>
      </c>
      <c r="AF822" s="478" t="str">
        <f t="shared" si="53"/>
        <v/>
      </c>
      <c r="AG822" s="478" t="str">
        <f t="shared" si="54"/>
        <v/>
      </c>
    </row>
    <row r="823" spans="1:33" ht="24.95" customHeight="1">
      <c r="A823" s="480">
        <v>808</v>
      </c>
      <c r="B823" s="987" t="str">
        <f>IF(基本情報入力シート!C860="","",基本情報入力シート!C860)</f>
        <v/>
      </c>
      <c r="C823" s="988"/>
      <c r="D823" s="988"/>
      <c r="E823" s="988"/>
      <c r="F823" s="988"/>
      <c r="G823" s="988"/>
      <c r="H823" s="988"/>
      <c r="I823" s="989"/>
      <c r="J823" s="481" t="str">
        <f>IF(基本情報入力シート!M860="","",基本情報入力シート!M860)</f>
        <v/>
      </c>
      <c r="K823" s="482" t="str">
        <f>IF(基本情報入力シート!R860="","",基本情報入力シート!R860)</f>
        <v/>
      </c>
      <c r="L823" s="482" t="str">
        <f>IF(基本情報入力シート!W860="","",基本情報入力シート!W860)</f>
        <v/>
      </c>
      <c r="M823" s="483" t="str">
        <f>IF(基本情報入力シート!X860="","",基本情報入力シート!X860)</f>
        <v/>
      </c>
      <c r="N823" s="484" t="str">
        <f>IF(基本情報入力シート!Y860="","",基本情報入力シート!Y860)</f>
        <v/>
      </c>
      <c r="O823" s="118"/>
      <c r="P823" s="119"/>
      <c r="Q823" s="120"/>
      <c r="R823" s="121"/>
      <c r="S823" s="112"/>
      <c r="T823" s="476" t="str">
        <f>IFERROR(S823*VLOOKUP(AE823,【参考】数式用3!$AD$3:$BA$14,MATCH(N823,【参考】数式用3!$AD$2:$BA$2,0)),"")</f>
        <v/>
      </c>
      <c r="U823" s="122"/>
      <c r="V823" s="113"/>
      <c r="W823" s="147"/>
      <c r="X823" s="990" t="str">
        <f>IFERROR(V823*VLOOKUP(AF823,【参考】数式用3!$AD$15:$BA$23,MATCH(N823,【参考】数式用3!$AD$2:$BA$2,0)),"")</f>
        <v/>
      </c>
      <c r="Y823" s="991"/>
      <c r="Z823" s="123"/>
      <c r="AA823" s="114"/>
      <c r="AB823" s="485" t="str">
        <f>IFERROR(AA823*VLOOKUP(AG823,【参考】数式用3!$AD$24:$BA$27,MATCH(N823,【参考】数式用3!$AD$2:$BA$2,0)),"")</f>
        <v/>
      </c>
      <c r="AC823" s="130"/>
      <c r="AD823" s="477" t="str">
        <f t="shared" si="51"/>
        <v/>
      </c>
      <c r="AE823" s="478" t="str">
        <f t="shared" si="52"/>
        <v/>
      </c>
      <c r="AF823" s="478" t="str">
        <f t="shared" si="53"/>
        <v/>
      </c>
      <c r="AG823" s="478" t="str">
        <f t="shared" si="54"/>
        <v/>
      </c>
    </row>
    <row r="824" spans="1:33" ht="24.95" customHeight="1">
      <c r="A824" s="480">
        <v>809</v>
      </c>
      <c r="B824" s="987" t="str">
        <f>IF(基本情報入力シート!C861="","",基本情報入力シート!C861)</f>
        <v/>
      </c>
      <c r="C824" s="988"/>
      <c r="D824" s="988"/>
      <c r="E824" s="988"/>
      <c r="F824" s="988"/>
      <c r="G824" s="988"/>
      <c r="H824" s="988"/>
      <c r="I824" s="989"/>
      <c r="J824" s="481" t="str">
        <f>IF(基本情報入力シート!M861="","",基本情報入力シート!M861)</f>
        <v/>
      </c>
      <c r="K824" s="482" t="str">
        <f>IF(基本情報入力シート!R861="","",基本情報入力シート!R861)</f>
        <v/>
      </c>
      <c r="L824" s="482" t="str">
        <f>IF(基本情報入力シート!W861="","",基本情報入力シート!W861)</f>
        <v/>
      </c>
      <c r="M824" s="483" t="str">
        <f>IF(基本情報入力シート!X861="","",基本情報入力シート!X861)</f>
        <v/>
      </c>
      <c r="N824" s="484" t="str">
        <f>IF(基本情報入力シート!Y861="","",基本情報入力シート!Y861)</f>
        <v/>
      </c>
      <c r="O824" s="118"/>
      <c r="P824" s="119"/>
      <c r="Q824" s="120"/>
      <c r="R824" s="121"/>
      <c r="S824" s="112"/>
      <c r="T824" s="476" t="str">
        <f>IFERROR(S824*VLOOKUP(AE824,【参考】数式用3!$AD$3:$BA$14,MATCH(N824,【参考】数式用3!$AD$2:$BA$2,0)),"")</f>
        <v/>
      </c>
      <c r="U824" s="122"/>
      <c r="V824" s="113"/>
      <c r="W824" s="147"/>
      <c r="X824" s="990" t="str">
        <f>IFERROR(V824*VLOOKUP(AF824,【参考】数式用3!$AD$15:$BA$23,MATCH(N824,【参考】数式用3!$AD$2:$BA$2,0)),"")</f>
        <v/>
      </c>
      <c r="Y824" s="991"/>
      <c r="Z824" s="123"/>
      <c r="AA824" s="114"/>
      <c r="AB824" s="485" t="str">
        <f>IFERROR(AA824*VLOOKUP(AG824,【参考】数式用3!$AD$24:$BA$27,MATCH(N824,【参考】数式用3!$AD$2:$BA$2,0)),"")</f>
        <v/>
      </c>
      <c r="AC824" s="130"/>
      <c r="AD824" s="477" t="str">
        <f t="shared" si="51"/>
        <v/>
      </c>
      <c r="AE824" s="478" t="str">
        <f t="shared" si="52"/>
        <v/>
      </c>
      <c r="AF824" s="478" t="str">
        <f t="shared" si="53"/>
        <v/>
      </c>
      <c r="AG824" s="478" t="str">
        <f t="shared" si="54"/>
        <v/>
      </c>
    </row>
    <row r="825" spans="1:33" ht="24.95" customHeight="1">
      <c r="A825" s="480">
        <v>810</v>
      </c>
      <c r="B825" s="987" t="str">
        <f>IF(基本情報入力シート!C862="","",基本情報入力シート!C862)</f>
        <v/>
      </c>
      <c r="C825" s="988"/>
      <c r="D825" s="988"/>
      <c r="E825" s="988"/>
      <c r="F825" s="988"/>
      <c r="G825" s="988"/>
      <c r="H825" s="988"/>
      <c r="I825" s="989"/>
      <c r="J825" s="481" t="str">
        <f>IF(基本情報入力シート!M862="","",基本情報入力シート!M862)</f>
        <v/>
      </c>
      <c r="K825" s="482" t="str">
        <f>IF(基本情報入力シート!R862="","",基本情報入力シート!R862)</f>
        <v/>
      </c>
      <c r="L825" s="482" t="str">
        <f>IF(基本情報入力シート!W862="","",基本情報入力シート!W862)</f>
        <v/>
      </c>
      <c r="M825" s="483" t="str">
        <f>IF(基本情報入力シート!X862="","",基本情報入力シート!X862)</f>
        <v/>
      </c>
      <c r="N825" s="484" t="str">
        <f>IF(基本情報入力シート!Y862="","",基本情報入力シート!Y862)</f>
        <v/>
      </c>
      <c r="O825" s="118"/>
      <c r="P825" s="119"/>
      <c r="Q825" s="120"/>
      <c r="R825" s="121"/>
      <c r="S825" s="112"/>
      <c r="T825" s="476" t="str">
        <f>IFERROR(S825*VLOOKUP(AE825,【参考】数式用3!$AD$3:$BA$14,MATCH(N825,【参考】数式用3!$AD$2:$BA$2,0)),"")</f>
        <v/>
      </c>
      <c r="U825" s="122"/>
      <c r="V825" s="113"/>
      <c r="W825" s="147"/>
      <c r="X825" s="990" t="str">
        <f>IFERROR(V825*VLOOKUP(AF825,【参考】数式用3!$AD$15:$BA$23,MATCH(N825,【参考】数式用3!$AD$2:$BA$2,0)),"")</f>
        <v/>
      </c>
      <c r="Y825" s="991"/>
      <c r="Z825" s="123"/>
      <c r="AA825" s="114"/>
      <c r="AB825" s="485" t="str">
        <f>IFERROR(AA825*VLOOKUP(AG825,【参考】数式用3!$AD$24:$BA$27,MATCH(N825,【参考】数式用3!$AD$2:$BA$2,0)),"")</f>
        <v/>
      </c>
      <c r="AC825" s="130"/>
      <c r="AD825" s="477" t="str">
        <f t="shared" si="51"/>
        <v/>
      </c>
      <c r="AE825" s="478" t="str">
        <f t="shared" si="52"/>
        <v/>
      </c>
      <c r="AF825" s="478" t="str">
        <f t="shared" si="53"/>
        <v/>
      </c>
      <c r="AG825" s="478" t="str">
        <f t="shared" si="54"/>
        <v/>
      </c>
    </row>
    <row r="826" spans="1:33" ht="24.95" customHeight="1">
      <c r="A826" s="480">
        <v>811</v>
      </c>
      <c r="B826" s="987" t="str">
        <f>IF(基本情報入力シート!C863="","",基本情報入力シート!C863)</f>
        <v/>
      </c>
      <c r="C826" s="988"/>
      <c r="D826" s="988"/>
      <c r="E826" s="988"/>
      <c r="F826" s="988"/>
      <c r="G826" s="988"/>
      <c r="H826" s="988"/>
      <c r="I826" s="989"/>
      <c r="J826" s="481" t="str">
        <f>IF(基本情報入力シート!M863="","",基本情報入力シート!M863)</f>
        <v/>
      </c>
      <c r="K826" s="482" t="str">
        <f>IF(基本情報入力シート!R863="","",基本情報入力シート!R863)</f>
        <v/>
      </c>
      <c r="L826" s="482" t="str">
        <f>IF(基本情報入力シート!W863="","",基本情報入力シート!W863)</f>
        <v/>
      </c>
      <c r="M826" s="483" t="str">
        <f>IF(基本情報入力シート!X863="","",基本情報入力シート!X863)</f>
        <v/>
      </c>
      <c r="N826" s="484" t="str">
        <f>IF(基本情報入力シート!Y863="","",基本情報入力シート!Y863)</f>
        <v/>
      </c>
      <c r="O826" s="118"/>
      <c r="P826" s="119"/>
      <c r="Q826" s="120"/>
      <c r="R826" s="121"/>
      <c r="S826" s="112"/>
      <c r="T826" s="476" t="str">
        <f>IFERROR(S826*VLOOKUP(AE826,【参考】数式用3!$AD$3:$BA$14,MATCH(N826,【参考】数式用3!$AD$2:$BA$2,0)),"")</f>
        <v/>
      </c>
      <c r="U826" s="122"/>
      <c r="V826" s="113"/>
      <c r="W826" s="147"/>
      <c r="X826" s="990" t="str">
        <f>IFERROR(V826*VLOOKUP(AF826,【参考】数式用3!$AD$15:$BA$23,MATCH(N826,【参考】数式用3!$AD$2:$BA$2,0)),"")</f>
        <v/>
      </c>
      <c r="Y826" s="991"/>
      <c r="Z826" s="123"/>
      <c r="AA826" s="114"/>
      <c r="AB826" s="485" t="str">
        <f>IFERROR(AA826*VLOOKUP(AG826,【参考】数式用3!$AD$24:$BA$27,MATCH(N826,【参考】数式用3!$AD$2:$BA$2,0)),"")</f>
        <v/>
      </c>
      <c r="AC826" s="130"/>
      <c r="AD826" s="477" t="str">
        <f t="shared" si="51"/>
        <v/>
      </c>
      <c r="AE826" s="478" t="str">
        <f t="shared" si="52"/>
        <v/>
      </c>
      <c r="AF826" s="478" t="str">
        <f t="shared" si="53"/>
        <v/>
      </c>
      <c r="AG826" s="478" t="str">
        <f t="shared" si="54"/>
        <v/>
      </c>
    </row>
    <row r="827" spans="1:33" ht="24.95" customHeight="1">
      <c r="A827" s="480">
        <v>812</v>
      </c>
      <c r="B827" s="987" t="str">
        <f>IF(基本情報入力シート!C864="","",基本情報入力シート!C864)</f>
        <v/>
      </c>
      <c r="C827" s="988"/>
      <c r="D827" s="988"/>
      <c r="E827" s="988"/>
      <c r="F827" s="988"/>
      <c r="G827" s="988"/>
      <c r="H827" s="988"/>
      <c r="I827" s="989"/>
      <c r="J827" s="481" t="str">
        <f>IF(基本情報入力シート!M864="","",基本情報入力シート!M864)</f>
        <v/>
      </c>
      <c r="K827" s="482" t="str">
        <f>IF(基本情報入力シート!R864="","",基本情報入力シート!R864)</f>
        <v/>
      </c>
      <c r="L827" s="482" t="str">
        <f>IF(基本情報入力シート!W864="","",基本情報入力シート!W864)</f>
        <v/>
      </c>
      <c r="M827" s="483" t="str">
        <f>IF(基本情報入力シート!X864="","",基本情報入力シート!X864)</f>
        <v/>
      </c>
      <c r="N827" s="484" t="str">
        <f>IF(基本情報入力シート!Y864="","",基本情報入力シート!Y864)</f>
        <v/>
      </c>
      <c r="O827" s="118"/>
      <c r="P827" s="119"/>
      <c r="Q827" s="120"/>
      <c r="R827" s="121"/>
      <c r="S827" s="112"/>
      <c r="T827" s="476" t="str">
        <f>IFERROR(S827*VLOOKUP(AE827,【参考】数式用3!$AD$3:$BA$14,MATCH(N827,【参考】数式用3!$AD$2:$BA$2,0)),"")</f>
        <v/>
      </c>
      <c r="U827" s="122"/>
      <c r="V827" s="113"/>
      <c r="W827" s="147"/>
      <c r="X827" s="990" t="str">
        <f>IFERROR(V827*VLOOKUP(AF827,【参考】数式用3!$AD$15:$BA$23,MATCH(N827,【参考】数式用3!$AD$2:$BA$2,0)),"")</f>
        <v/>
      </c>
      <c r="Y827" s="991"/>
      <c r="Z827" s="123"/>
      <c r="AA827" s="114"/>
      <c r="AB827" s="485" t="str">
        <f>IFERROR(AA827*VLOOKUP(AG827,【参考】数式用3!$AD$24:$BA$27,MATCH(N827,【参考】数式用3!$AD$2:$BA$2,0)),"")</f>
        <v/>
      </c>
      <c r="AC827" s="130"/>
      <c r="AD827" s="477" t="str">
        <f t="shared" si="51"/>
        <v/>
      </c>
      <c r="AE827" s="478" t="str">
        <f t="shared" si="52"/>
        <v/>
      </c>
      <c r="AF827" s="478" t="str">
        <f t="shared" si="53"/>
        <v/>
      </c>
      <c r="AG827" s="478" t="str">
        <f t="shared" si="54"/>
        <v/>
      </c>
    </row>
    <row r="828" spans="1:33" ht="24.95" customHeight="1">
      <c r="A828" s="480">
        <v>813</v>
      </c>
      <c r="B828" s="987" t="str">
        <f>IF(基本情報入力シート!C865="","",基本情報入力シート!C865)</f>
        <v/>
      </c>
      <c r="C828" s="988"/>
      <c r="D828" s="988"/>
      <c r="E828" s="988"/>
      <c r="F828" s="988"/>
      <c r="G828" s="988"/>
      <c r="H828" s="988"/>
      <c r="I828" s="989"/>
      <c r="J828" s="481" t="str">
        <f>IF(基本情報入力シート!M865="","",基本情報入力シート!M865)</f>
        <v/>
      </c>
      <c r="K828" s="482" t="str">
        <f>IF(基本情報入力シート!R865="","",基本情報入力シート!R865)</f>
        <v/>
      </c>
      <c r="L828" s="482" t="str">
        <f>IF(基本情報入力シート!W865="","",基本情報入力シート!W865)</f>
        <v/>
      </c>
      <c r="M828" s="483" t="str">
        <f>IF(基本情報入力シート!X865="","",基本情報入力シート!X865)</f>
        <v/>
      </c>
      <c r="N828" s="484" t="str">
        <f>IF(基本情報入力シート!Y865="","",基本情報入力シート!Y865)</f>
        <v/>
      </c>
      <c r="O828" s="118"/>
      <c r="P828" s="119"/>
      <c r="Q828" s="120"/>
      <c r="R828" s="121"/>
      <c r="S828" s="112"/>
      <c r="T828" s="476" t="str">
        <f>IFERROR(S828*VLOOKUP(AE828,【参考】数式用3!$AD$3:$BA$14,MATCH(N828,【参考】数式用3!$AD$2:$BA$2,0)),"")</f>
        <v/>
      </c>
      <c r="U828" s="122"/>
      <c r="V828" s="113"/>
      <c r="W828" s="147"/>
      <c r="X828" s="990" t="str">
        <f>IFERROR(V828*VLOOKUP(AF828,【参考】数式用3!$AD$15:$BA$23,MATCH(N828,【参考】数式用3!$AD$2:$BA$2,0)),"")</f>
        <v/>
      </c>
      <c r="Y828" s="991"/>
      <c r="Z828" s="123"/>
      <c r="AA828" s="114"/>
      <c r="AB828" s="485" t="str">
        <f>IFERROR(AA828*VLOOKUP(AG828,【参考】数式用3!$AD$24:$BA$27,MATCH(N828,【参考】数式用3!$AD$2:$BA$2,0)),"")</f>
        <v/>
      </c>
      <c r="AC828" s="130"/>
      <c r="AD828" s="477" t="str">
        <f t="shared" si="51"/>
        <v/>
      </c>
      <c r="AE828" s="478" t="str">
        <f t="shared" si="52"/>
        <v/>
      </c>
      <c r="AF828" s="478" t="str">
        <f t="shared" si="53"/>
        <v/>
      </c>
      <c r="AG828" s="478" t="str">
        <f t="shared" si="54"/>
        <v/>
      </c>
    </row>
    <row r="829" spans="1:33" ht="24.95" customHeight="1">
      <c r="A829" s="480">
        <v>814</v>
      </c>
      <c r="B829" s="987" t="str">
        <f>IF(基本情報入力シート!C866="","",基本情報入力シート!C866)</f>
        <v/>
      </c>
      <c r="C829" s="988"/>
      <c r="D829" s="988"/>
      <c r="E829" s="988"/>
      <c r="F829" s="988"/>
      <c r="G829" s="988"/>
      <c r="H829" s="988"/>
      <c r="I829" s="989"/>
      <c r="J829" s="481" t="str">
        <f>IF(基本情報入力シート!M866="","",基本情報入力シート!M866)</f>
        <v/>
      </c>
      <c r="K829" s="482" t="str">
        <f>IF(基本情報入力シート!R866="","",基本情報入力シート!R866)</f>
        <v/>
      </c>
      <c r="L829" s="482" t="str">
        <f>IF(基本情報入力シート!W866="","",基本情報入力シート!W866)</f>
        <v/>
      </c>
      <c r="M829" s="483" t="str">
        <f>IF(基本情報入力シート!X866="","",基本情報入力シート!X866)</f>
        <v/>
      </c>
      <c r="N829" s="484" t="str">
        <f>IF(基本情報入力シート!Y866="","",基本情報入力シート!Y866)</f>
        <v/>
      </c>
      <c r="O829" s="118"/>
      <c r="P829" s="119"/>
      <c r="Q829" s="120"/>
      <c r="R829" s="121"/>
      <c r="S829" s="112"/>
      <c r="T829" s="476" t="str">
        <f>IFERROR(S829*VLOOKUP(AE829,【参考】数式用3!$AD$3:$BA$14,MATCH(N829,【参考】数式用3!$AD$2:$BA$2,0)),"")</f>
        <v/>
      </c>
      <c r="U829" s="122"/>
      <c r="V829" s="113"/>
      <c r="W829" s="147"/>
      <c r="X829" s="990" t="str">
        <f>IFERROR(V829*VLOOKUP(AF829,【参考】数式用3!$AD$15:$BA$23,MATCH(N829,【参考】数式用3!$AD$2:$BA$2,0)),"")</f>
        <v/>
      </c>
      <c r="Y829" s="991"/>
      <c r="Z829" s="123"/>
      <c r="AA829" s="114"/>
      <c r="AB829" s="485" t="str">
        <f>IFERROR(AA829*VLOOKUP(AG829,【参考】数式用3!$AD$24:$BA$27,MATCH(N829,【参考】数式用3!$AD$2:$BA$2,0)),"")</f>
        <v/>
      </c>
      <c r="AC829" s="130"/>
      <c r="AD829" s="477" t="str">
        <f t="shared" si="51"/>
        <v/>
      </c>
      <c r="AE829" s="478" t="str">
        <f t="shared" si="52"/>
        <v/>
      </c>
      <c r="AF829" s="478" t="str">
        <f t="shared" si="53"/>
        <v/>
      </c>
      <c r="AG829" s="478" t="str">
        <f t="shared" si="54"/>
        <v/>
      </c>
    </row>
    <row r="830" spans="1:33" ht="24.95" customHeight="1">
      <c r="A830" s="480">
        <v>815</v>
      </c>
      <c r="B830" s="987" t="str">
        <f>IF(基本情報入力シート!C867="","",基本情報入力シート!C867)</f>
        <v/>
      </c>
      <c r="C830" s="988"/>
      <c r="D830" s="988"/>
      <c r="E830" s="988"/>
      <c r="F830" s="988"/>
      <c r="G830" s="988"/>
      <c r="H830" s="988"/>
      <c r="I830" s="989"/>
      <c r="J830" s="481" t="str">
        <f>IF(基本情報入力シート!M867="","",基本情報入力シート!M867)</f>
        <v/>
      </c>
      <c r="K830" s="482" t="str">
        <f>IF(基本情報入力シート!R867="","",基本情報入力シート!R867)</f>
        <v/>
      </c>
      <c r="L830" s="482" t="str">
        <f>IF(基本情報入力シート!W867="","",基本情報入力シート!W867)</f>
        <v/>
      </c>
      <c r="M830" s="483" t="str">
        <f>IF(基本情報入力シート!X867="","",基本情報入力シート!X867)</f>
        <v/>
      </c>
      <c r="N830" s="484" t="str">
        <f>IF(基本情報入力シート!Y867="","",基本情報入力シート!Y867)</f>
        <v/>
      </c>
      <c r="O830" s="118"/>
      <c r="P830" s="119"/>
      <c r="Q830" s="120"/>
      <c r="R830" s="121"/>
      <c r="S830" s="112"/>
      <c r="T830" s="476" t="str">
        <f>IFERROR(S830*VLOOKUP(AE830,【参考】数式用3!$AD$3:$BA$14,MATCH(N830,【参考】数式用3!$AD$2:$BA$2,0)),"")</f>
        <v/>
      </c>
      <c r="U830" s="122"/>
      <c r="V830" s="113"/>
      <c r="W830" s="147"/>
      <c r="X830" s="990" t="str">
        <f>IFERROR(V830*VLOOKUP(AF830,【参考】数式用3!$AD$15:$BA$23,MATCH(N830,【参考】数式用3!$AD$2:$BA$2,0)),"")</f>
        <v/>
      </c>
      <c r="Y830" s="991"/>
      <c r="Z830" s="123"/>
      <c r="AA830" s="114"/>
      <c r="AB830" s="485" t="str">
        <f>IFERROR(AA830*VLOOKUP(AG830,【参考】数式用3!$AD$24:$BA$27,MATCH(N830,【参考】数式用3!$AD$2:$BA$2,0)),"")</f>
        <v/>
      </c>
      <c r="AC830" s="130"/>
      <c r="AD830" s="477" t="str">
        <f t="shared" si="51"/>
        <v/>
      </c>
      <c r="AE830" s="478" t="str">
        <f t="shared" si="52"/>
        <v/>
      </c>
      <c r="AF830" s="478" t="str">
        <f t="shared" si="53"/>
        <v/>
      </c>
      <c r="AG830" s="478" t="str">
        <f t="shared" si="54"/>
        <v/>
      </c>
    </row>
    <row r="831" spans="1:33" ht="24.95" customHeight="1">
      <c r="A831" s="480">
        <v>816</v>
      </c>
      <c r="B831" s="987" t="str">
        <f>IF(基本情報入力シート!C868="","",基本情報入力シート!C868)</f>
        <v/>
      </c>
      <c r="C831" s="988"/>
      <c r="D831" s="988"/>
      <c r="E831" s="988"/>
      <c r="F831" s="988"/>
      <c r="G831" s="988"/>
      <c r="H831" s="988"/>
      <c r="I831" s="989"/>
      <c r="J831" s="481" t="str">
        <f>IF(基本情報入力シート!M868="","",基本情報入力シート!M868)</f>
        <v/>
      </c>
      <c r="K831" s="482" t="str">
        <f>IF(基本情報入力シート!R868="","",基本情報入力シート!R868)</f>
        <v/>
      </c>
      <c r="L831" s="482" t="str">
        <f>IF(基本情報入力シート!W868="","",基本情報入力シート!W868)</f>
        <v/>
      </c>
      <c r="M831" s="483" t="str">
        <f>IF(基本情報入力シート!X868="","",基本情報入力シート!X868)</f>
        <v/>
      </c>
      <c r="N831" s="484" t="str">
        <f>IF(基本情報入力シート!Y868="","",基本情報入力シート!Y868)</f>
        <v/>
      </c>
      <c r="O831" s="118"/>
      <c r="P831" s="119"/>
      <c r="Q831" s="120"/>
      <c r="R831" s="121"/>
      <c r="S831" s="112"/>
      <c r="T831" s="476" t="str">
        <f>IFERROR(S831*VLOOKUP(AE831,【参考】数式用3!$AD$3:$BA$14,MATCH(N831,【参考】数式用3!$AD$2:$BA$2,0)),"")</f>
        <v/>
      </c>
      <c r="U831" s="122"/>
      <c r="V831" s="113"/>
      <c r="W831" s="147"/>
      <c r="X831" s="990" t="str">
        <f>IFERROR(V831*VLOOKUP(AF831,【参考】数式用3!$AD$15:$BA$23,MATCH(N831,【参考】数式用3!$AD$2:$BA$2,0)),"")</f>
        <v/>
      </c>
      <c r="Y831" s="991"/>
      <c r="Z831" s="123"/>
      <c r="AA831" s="114"/>
      <c r="AB831" s="485" t="str">
        <f>IFERROR(AA831*VLOOKUP(AG831,【参考】数式用3!$AD$24:$BA$27,MATCH(N831,【参考】数式用3!$AD$2:$BA$2,0)),"")</f>
        <v/>
      </c>
      <c r="AC831" s="130"/>
      <c r="AD831" s="477" t="str">
        <f t="shared" si="51"/>
        <v/>
      </c>
      <c r="AE831" s="478" t="str">
        <f t="shared" si="52"/>
        <v/>
      </c>
      <c r="AF831" s="478" t="str">
        <f t="shared" si="53"/>
        <v/>
      </c>
      <c r="AG831" s="478" t="str">
        <f t="shared" si="54"/>
        <v/>
      </c>
    </row>
    <row r="832" spans="1:33" ht="24.95" customHeight="1">
      <c r="A832" s="480">
        <v>817</v>
      </c>
      <c r="B832" s="987" t="str">
        <f>IF(基本情報入力シート!C869="","",基本情報入力シート!C869)</f>
        <v/>
      </c>
      <c r="C832" s="988"/>
      <c r="D832" s="988"/>
      <c r="E832" s="988"/>
      <c r="F832" s="988"/>
      <c r="G832" s="988"/>
      <c r="H832" s="988"/>
      <c r="I832" s="989"/>
      <c r="J832" s="481" t="str">
        <f>IF(基本情報入力シート!M869="","",基本情報入力シート!M869)</f>
        <v/>
      </c>
      <c r="K832" s="482" t="str">
        <f>IF(基本情報入力シート!R869="","",基本情報入力シート!R869)</f>
        <v/>
      </c>
      <c r="L832" s="482" t="str">
        <f>IF(基本情報入力シート!W869="","",基本情報入力シート!W869)</f>
        <v/>
      </c>
      <c r="M832" s="483" t="str">
        <f>IF(基本情報入力シート!X869="","",基本情報入力シート!X869)</f>
        <v/>
      </c>
      <c r="N832" s="484" t="str">
        <f>IF(基本情報入力シート!Y869="","",基本情報入力シート!Y869)</f>
        <v/>
      </c>
      <c r="O832" s="118"/>
      <c r="P832" s="119"/>
      <c r="Q832" s="120"/>
      <c r="R832" s="121"/>
      <c r="S832" s="112"/>
      <c r="T832" s="476" t="str">
        <f>IFERROR(S832*VLOOKUP(AE832,【参考】数式用3!$AD$3:$BA$14,MATCH(N832,【参考】数式用3!$AD$2:$BA$2,0)),"")</f>
        <v/>
      </c>
      <c r="U832" s="122"/>
      <c r="V832" s="113"/>
      <c r="W832" s="147"/>
      <c r="X832" s="990" t="str">
        <f>IFERROR(V832*VLOOKUP(AF832,【参考】数式用3!$AD$15:$BA$23,MATCH(N832,【参考】数式用3!$AD$2:$BA$2,0)),"")</f>
        <v/>
      </c>
      <c r="Y832" s="991"/>
      <c r="Z832" s="123"/>
      <c r="AA832" s="114"/>
      <c r="AB832" s="485" t="str">
        <f>IFERROR(AA832*VLOOKUP(AG832,【参考】数式用3!$AD$24:$BA$27,MATCH(N832,【参考】数式用3!$AD$2:$BA$2,0)),"")</f>
        <v/>
      </c>
      <c r="AC832" s="130"/>
      <c r="AD832" s="477" t="str">
        <f t="shared" si="51"/>
        <v/>
      </c>
      <c r="AE832" s="478" t="str">
        <f t="shared" si="52"/>
        <v/>
      </c>
      <c r="AF832" s="478" t="str">
        <f t="shared" si="53"/>
        <v/>
      </c>
      <c r="AG832" s="478" t="str">
        <f t="shared" si="54"/>
        <v/>
      </c>
    </row>
    <row r="833" spans="1:33" ht="24.95" customHeight="1">
      <c r="A833" s="480">
        <v>818</v>
      </c>
      <c r="B833" s="987" t="str">
        <f>IF(基本情報入力シート!C870="","",基本情報入力シート!C870)</f>
        <v/>
      </c>
      <c r="C833" s="988"/>
      <c r="D833" s="988"/>
      <c r="E833" s="988"/>
      <c r="F833" s="988"/>
      <c r="G833" s="988"/>
      <c r="H833" s="988"/>
      <c r="I833" s="989"/>
      <c r="J833" s="481" t="str">
        <f>IF(基本情報入力シート!M870="","",基本情報入力シート!M870)</f>
        <v/>
      </c>
      <c r="K833" s="482" t="str">
        <f>IF(基本情報入力シート!R870="","",基本情報入力シート!R870)</f>
        <v/>
      </c>
      <c r="L833" s="482" t="str">
        <f>IF(基本情報入力シート!W870="","",基本情報入力シート!W870)</f>
        <v/>
      </c>
      <c r="M833" s="483" t="str">
        <f>IF(基本情報入力シート!X870="","",基本情報入力シート!X870)</f>
        <v/>
      </c>
      <c r="N833" s="484" t="str">
        <f>IF(基本情報入力シート!Y870="","",基本情報入力シート!Y870)</f>
        <v/>
      </c>
      <c r="O833" s="118"/>
      <c r="P833" s="119"/>
      <c r="Q833" s="120"/>
      <c r="R833" s="121"/>
      <c r="S833" s="112"/>
      <c r="T833" s="476" t="str">
        <f>IFERROR(S833*VLOOKUP(AE833,【参考】数式用3!$AD$3:$BA$14,MATCH(N833,【参考】数式用3!$AD$2:$BA$2,0)),"")</f>
        <v/>
      </c>
      <c r="U833" s="122"/>
      <c r="V833" s="113"/>
      <c r="W833" s="147"/>
      <c r="X833" s="990" t="str">
        <f>IFERROR(V833*VLOOKUP(AF833,【参考】数式用3!$AD$15:$BA$23,MATCH(N833,【参考】数式用3!$AD$2:$BA$2,0)),"")</f>
        <v/>
      </c>
      <c r="Y833" s="991"/>
      <c r="Z833" s="123"/>
      <c r="AA833" s="114"/>
      <c r="AB833" s="485" t="str">
        <f>IFERROR(AA833*VLOOKUP(AG833,【参考】数式用3!$AD$24:$BA$27,MATCH(N833,【参考】数式用3!$AD$2:$BA$2,0)),"")</f>
        <v/>
      </c>
      <c r="AC833" s="130"/>
      <c r="AD833" s="477" t="str">
        <f t="shared" si="51"/>
        <v/>
      </c>
      <c r="AE833" s="478" t="str">
        <f t="shared" si="52"/>
        <v/>
      </c>
      <c r="AF833" s="478" t="str">
        <f t="shared" si="53"/>
        <v/>
      </c>
      <c r="AG833" s="478" t="str">
        <f t="shared" si="54"/>
        <v/>
      </c>
    </row>
    <row r="834" spans="1:33" ht="24.95" customHeight="1">
      <c r="A834" s="480">
        <v>819</v>
      </c>
      <c r="B834" s="987" t="str">
        <f>IF(基本情報入力シート!C871="","",基本情報入力シート!C871)</f>
        <v/>
      </c>
      <c r="C834" s="988"/>
      <c r="D834" s="988"/>
      <c r="E834" s="988"/>
      <c r="F834" s="988"/>
      <c r="G834" s="988"/>
      <c r="H834" s="988"/>
      <c r="I834" s="989"/>
      <c r="J834" s="481" t="str">
        <f>IF(基本情報入力シート!M871="","",基本情報入力シート!M871)</f>
        <v/>
      </c>
      <c r="K834" s="482" t="str">
        <f>IF(基本情報入力シート!R871="","",基本情報入力シート!R871)</f>
        <v/>
      </c>
      <c r="L834" s="482" t="str">
        <f>IF(基本情報入力シート!W871="","",基本情報入力シート!W871)</f>
        <v/>
      </c>
      <c r="M834" s="483" t="str">
        <f>IF(基本情報入力シート!X871="","",基本情報入力シート!X871)</f>
        <v/>
      </c>
      <c r="N834" s="484" t="str">
        <f>IF(基本情報入力シート!Y871="","",基本情報入力シート!Y871)</f>
        <v/>
      </c>
      <c r="O834" s="118"/>
      <c r="P834" s="119"/>
      <c r="Q834" s="120"/>
      <c r="R834" s="121"/>
      <c r="S834" s="112"/>
      <c r="T834" s="476" t="str">
        <f>IFERROR(S834*VLOOKUP(AE834,【参考】数式用3!$AD$3:$BA$14,MATCH(N834,【参考】数式用3!$AD$2:$BA$2,0)),"")</f>
        <v/>
      </c>
      <c r="U834" s="122"/>
      <c r="V834" s="113"/>
      <c r="W834" s="147"/>
      <c r="X834" s="990" t="str">
        <f>IFERROR(V834*VLOOKUP(AF834,【参考】数式用3!$AD$15:$BA$23,MATCH(N834,【参考】数式用3!$AD$2:$BA$2,0)),"")</f>
        <v/>
      </c>
      <c r="Y834" s="991"/>
      <c r="Z834" s="123"/>
      <c r="AA834" s="114"/>
      <c r="AB834" s="485" t="str">
        <f>IFERROR(AA834*VLOOKUP(AG834,【参考】数式用3!$AD$24:$BA$27,MATCH(N834,【参考】数式用3!$AD$2:$BA$2,0)),"")</f>
        <v/>
      </c>
      <c r="AC834" s="130"/>
      <c r="AD834" s="477" t="str">
        <f t="shared" si="51"/>
        <v/>
      </c>
      <c r="AE834" s="478" t="str">
        <f t="shared" si="52"/>
        <v/>
      </c>
      <c r="AF834" s="478" t="str">
        <f t="shared" si="53"/>
        <v/>
      </c>
      <c r="AG834" s="478" t="str">
        <f t="shared" si="54"/>
        <v/>
      </c>
    </row>
    <row r="835" spans="1:33" ht="24.95" customHeight="1">
      <c r="A835" s="480">
        <v>820</v>
      </c>
      <c r="B835" s="987" t="str">
        <f>IF(基本情報入力シート!C872="","",基本情報入力シート!C872)</f>
        <v/>
      </c>
      <c r="C835" s="988"/>
      <c r="D835" s="988"/>
      <c r="E835" s="988"/>
      <c r="F835" s="988"/>
      <c r="G835" s="988"/>
      <c r="H835" s="988"/>
      <c r="I835" s="989"/>
      <c r="J835" s="481" t="str">
        <f>IF(基本情報入力シート!M872="","",基本情報入力シート!M872)</f>
        <v/>
      </c>
      <c r="K835" s="482" t="str">
        <f>IF(基本情報入力シート!R872="","",基本情報入力シート!R872)</f>
        <v/>
      </c>
      <c r="L835" s="482" t="str">
        <f>IF(基本情報入力シート!W872="","",基本情報入力シート!W872)</f>
        <v/>
      </c>
      <c r="M835" s="483" t="str">
        <f>IF(基本情報入力シート!X872="","",基本情報入力シート!X872)</f>
        <v/>
      </c>
      <c r="N835" s="484" t="str">
        <f>IF(基本情報入力シート!Y872="","",基本情報入力シート!Y872)</f>
        <v/>
      </c>
      <c r="O835" s="118"/>
      <c r="P835" s="119"/>
      <c r="Q835" s="120"/>
      <c r="R835" s="121"/>
      <c r="S835" s="112"/>
      <c r="T835" s="476" t="str">
        <f>IFERROR(S835*VLOOKUP(AE835,【参考】数式用3!$AD$3:$BA$14,MATCH(N835,【参考】数式用3!$AD$2:$BA$2,0)),"")</f>
        <v/>
      </c>
      <c r="U835" s="122"/>
      <c r="V835" s="113"/>
      <c r="W835" s="147"/>
      <c r="X835" s="990" t="str">
        <f>IFERROR(V835*VLOOKUP(AF835,【参考】数式用3!$AD$15:$BA$23,MATCH(N835,【参考】数式用3!$AD$2:$BA$2,0)),"")</f>
        <v/>
      </c>
      <c r="Y835" s="991"/>
      <c r="Z835" s="123"/>
      <c r="AA835" s="114"/>
      <c r="AB835" s="485" t="str">
        <f>IFERROR(AA835*VLOOKUP(AG835,【参考】数式用3!$AD$24:$BA$27,MATCH(N835,【参考】数式用3!$AD$2:$BA$2,0)),"")</f>
        <v/>
      </c>
      <c r="AC835" s="130"/>
      <c r="AD835" s="477" t="str">
        <f t="shared" si="51"/>
        <v/>
      </c>
      <c r="AE835" s="478" t="str">
        <f t="shared" si="52"/>
        <v/>
      </c>
      <c r="AF835" s="478" t="str">
        <f t="shared" si="53"/>
        <v/>
      </c>
      <c r="AG835" s="478" t="str">
        <f t="shared" si="54"/>
        <v/>
      </c>
    </row>
    <row r="836" spans="1:33" ht="24.95" customHeight="1">
      <c r="A836" s="480">
        <v>821</v>
      </c>
      <c r="B836" s="987" t="str">
        <f>IF(基本情報入力シート!C873="","",基本情報入力シート!C873)</f>
        <v/>
      </c>
      <c r="C836" s="988"/>
      <c r="D836" s="988"/>
      <c r="E836" s="988"/>
      <c r="F836" s="988"/>
      <c r="G836" s="988"/>
      <c r="H836" s="988"/>
      <c r="I836" s="989"/>
      <c r="J836" s="481" t="str">
        <f>IF(基本情報入力シート!M873="","",基本情報入力シート!M873)</f>
        <v/>
      </c>
      <c r="K836" s="482" t="str">
        <f>IF(基本情報入力シート!R873="","",基本情報入力シート!R873)</f>
        <v/>
      </c>
      <c r="L836" s="482" t="str">
        <f>IF(基本情報入力シート!W873="","",基本情報入力シート!W873)</f>
        <v/>
      </c>
      <c r="M836" s="483" t="str">
        <f>IF(基本情報入力シート!X873="","",基本情報入力シート!X873)</f>
        <v/>
      </c>
      <c r="N836" s="484" t="str">
        <f>IF(基本情報入力シート!Y873="","",基本情報入力シート!Y873)</f>
        <v/>
      </c>
      <c r="O836" s="118"/>
      <c r="P836" s="119"/>
      <c r="Q836" s="120"/>
      <c r="R836" s="121"/>
      <c r="S836" s="112"/>
      <c r="T836" s="476" t="str">
        <f>IFERROR(S836*VLOOKUP(AE836,【参考】数式用3!$AD$3:$BA$14,MATCH(N836,【参考】数式用3!$AD$2:$BA$2,0)),"")</f>
        <v/>
      </c>
      <c r="U836" s="122"/>
      <c r="V836" s="113"/>
      <c r="W836" s="147"/>
      <c r="X836" s="990" t="str">
        <f>IFERROR(V836*VLOOKUP(AF836,【参考】数式用3!$AD$15:$BA$23,MATCH(N836,【参考】数式用3!$AD$2:$BA$2,0)),"")</f>
        <v/>
      </c>
      <c r="Y836" s="991"/>
      <c r="Z836" s="123"/>
      <c r="AA836" s="114"/>
      <c r="AB836" s="485" t="str">
        <f>IFERROR(AA836*VLOOKUP(AG836,【参考】数式用3!$AD$24:$BA$27,MATCH(N836,【参考】数式用3!$AD$2:$BA$2,0)),"")</f>
        <v/>
      </c>
      <c r="AC836" s="130"/>
      <c r="AD836" s="477" t="str">
        <f t="shared" si="51"/>
        <v/>
      </c>
      <c r="AE836" s="478" t="str">
        <f t="shared" si="52"/>
        <v/>
      </c>
      <c r="AF836" s="478" t="str">
        <f t="shared" si="53"/>
        <v/>
      </c>
      <c r="AG836" s="478" t="str">
        <f t="shared" si="54"/>
        <v/>
      </c>
    </row>
    <row r="837" spans="1:33" ht="24.95" customHeight="1">
      <c r="A837" s="480">
        <v>822</v>
      </c>
      <c r="B837" s="987" t="str">
        <f>IF(基本情報入力シート!C874="","",基本情報入力シート!C874)</f>
        <v/>
      </c>
      <c r="C837" s="988"/>
      <c r="D837" s="988"/>
      <c r="E837" s="988"/>
      <c r="F837" s="988"/>
      <c r="G837" s="988"/>
      <c r="H837" s="988"/>
      <c r="I837" s="989"/>
      <c r="J837" s="481" t="str">
        <f>IF(基本情報入力シート!M874="","",基本情報入力シート!M874)</f>
        <v/>
      </c>
      <c r="K837" s="482" t="str">
        <f>IF(基本情報入力シート!R874="","",基本情報入力シート!R874)</f>
        <v/>
      </c>
      <c r="L837" s="482" t="str">
        <f>IF(基本情報入力シート!W874="","",基本情報入力シート!W874)</f>
        <v/>
      </c>
      <c r="M837" s="483" t="str">
        <f>IF(基本情報入力シート!X874="","",基本情報入力シート!X874)</f>
        <v/>
      </c>
      <c r="N837" s="484" t="str">
        <f>IF(基本情報入力シート!Y874="","",基本情報入力シート!Y874)</f>
        <v/>
      </c>
      <c r="O837" s="118"/>
      <c r="P837" s="119"/>
      <c r="Q837" s="120"/>
      <c r="R837" s="121"/>
      <c r="S837" s="112"/>
      <c r="T837" s="476" t="str">
        <f>IFERROR(S837*VLOOKUP(AE837,【参考】数式用3!$AD$3:$BA$14,MATCH(N837,【参考】数式用3!$AD$2:$BA$2,0)),"")</f>
        <v/>
      </c>
      <c r="U837" s="122"/>
      <c r="V837" s="113"/>
      <c r="W837" s="147"/>
      <c r="X837" s="990" t="str">
        <f>IFERROR(V837*VLOOKUP(AF837,【参考】数式用3!$AD$15:$BA$23,MATCH(N837,【参考】数式用3!$AD$2:$BA$2,0)),"")</f>
        <v/>
      </c>
      <c r="Y837" s="991"/>
      <c r="Z837" s="123"/>
      <c r="AA837" s="114"/>
      <c r="AB837" s="485" t="str">
        <f>IFERROR(AA837*VLOOKUP(AG837,【参考】数式用3!$AD$24:$BA$27,MATCH(N837,【参考】数式用3!$AD$2:$BA$2,0)),"")</f>
        <v/>
      </c>
      <c r="AC837" s="130"/>
      <c r="AD837" s="477" t="str">
        <f t="shared" si="51"/>
        <v/>
      </c>
      <c r="AE837" s="478" t="str">
        <f t="shared" si="52"/>
        <v/>
      </c>
      <c r="AF837" s="478" t="str">
        <f t="shared" si="53"/>
        <v/>
      </c>
      <c r="AG837" s="478" t="str">
        <f t="shared" si="54"/>
        <v/>
      </c>
    </row>
    <row r="838" spans="1:33" ht="24.95" customHeight="1">
      <c r="A838" s="480">
        <v>823</v>
      </c>
      <c r="B838" s="987" t="str">
        <f>IF(基本情報入力シート!C875="","",基本情報入力シート!C875)</f>
        <v/>
      </c>
      <c r="C838" s="988"/>
      <c r="D838" s="988"/>
      <c r="E838" s="988"/>
      <c r="F838" s="988"/>
      <c r="G838" s="988"/>
      <c r="H838" s="988"/>
      <c r="I838" s="989"/>
      <c r="J838" s="481" t="str">
        <f>IF(基本情報入力シート!M875="","",基本情報入力シート!M875)</f>
        <v/>
      </c>
      <c r="K838" s="482" t="str">
        <f>IF(基本情報入力シート!R875="","",基本情報入力シート!R875)</f>
        <v/>
      </c>
      <c r="L838" s="482" t="str">
        <f>IF(基本情報入力シート!W875="","",基本情報入力シート!W875)</f>
        <v/>
      </c>
      <c r="M838" s="483" t="str">
        <f>IF(基本情報入力シート!X875="","",基本情報入力シート!X875)</f>
        <v/>
      </c>
      <c r="N838" s="484" t="str">
        <f>IF(基本情報入力シート!Y875="","",基本情報入力シート!Y875)</f>
        <v/>
      </c>
      <c r="O838" s="118"/>
      <c r="P838" s="119"/>
      <c r="Q838" s="120"/>
      <c r="R838" s="121"/>
      <c r="S838" s="112"/>
      <c r="T838" s="476" t="str">
        <f>IFERROR(S838*VLOOKUP(AE838,【参考】数式用3!$AD$3:$BA$14,MATCH(N838,【参考】数式用3!$AD$2:$BA$2,0)),"")</f>
        <v/>
      </c>
      <c r="U838" s="122"/>
      <c r="V838" s="113"/>
      <c r="W838" s="147"/>
      <c r="X838" s="990" t="str">
        <f>IFERROR(V838*VLOOKUP(AF838,【参考】数式用3!$AD$15:$BA$23,MATCH(N838,【参考】数式用3!$AD$2:$BA$2,0)),"")</f>
        <v/>
      </c>
      <c r="Y838" s="991"/>
      <c r="Z838" s="123"/>
      <c r="AA838" s="114"/>
      <c r="AB838" s="485" t="str">
        <f>IFERROR(AA838*VLOOKUP(AG838,【参考】数式用3!$AD$24:$BA$27,MATCH(N838,【参考】数式用3!$AD$2:$BA$2,0)),"")</f>
        <v/>
      </c>
      <c r="AC838" s="130"/>
      <c r="AD838" s="477" t="str">
        <f t="shared" si="51"/>
        <v/>
      </c>
      <c r="AE838" s="478" t="str">
        <f t="shared" si="52"/>
        <v/>
      </c>
      <c r="AF838" s="478" t="str">
        <f t="shared" si="53"/>
        <v/>
      </c>
      <c r="AG838" s="478" t="str">
        <f t="shared" si="54"/>
        <v/>
      </c>
    </row>
    <row r="839" spans="1:33" ht="24.95" customHeight="1">
      <c r="A839" s="480">
        <v>824</v>
      </c>
      <c r="B839" s="987" t="str">
        <f>IF(基本情報入力シート!C876="","",基本情報入力シート!C876)</f>
        <v/>
      </c>
      <c r="C839" s="988"/>
      <c r="D839" s="988"/>
      <c r="E839" s="988"/>
      <c r="F839" s="988"/>
      <c r="G839" s="988"/>
      <c r="H839" s="988"/>
      <c r="I839" s="989"/>
      <c r="J839" s="481" t="str">
        <f>IF(基本情報入力シート!M876="","",基本情報入力シート!M876)</f>
        <v/>
      </c>
      <c r="K839" s="482" t="str">
        <f>IF(基本情報入力シート!R876="","",基本情報入力シート!R876)</f>
        <v/>
      </c>
      <c r="L839" s="482" t="str">
        <f>IF(基本情報入力シート!W876="","",基本情報入力シート!W876)</f>
        <v/>
      </c>
      <c r="M839" s="483" t="str">
        <f>IF(基本情報入力シート!X876="","",基本情報入力シート!X876)</f>
        <v/>
      </c>
      <c r="N839" s="484" t="str">
        <f>IF(基本情報入力シート!Y876="","",基本情報入力シート!Y876)</f>
        <v/>
      </c>
      <c r="O839" s="118"/>
      <c r="P839" s="119"/>
      <c r="Q839" s="120"/>
      <c r="R839" s="121"/>
      <c r="S839" s="112"/>
      <c r="T839" s="476" t="str">
        <f>IFERROR(S839*VLOOKUP(AE839,【参考】数式用3!$AD$3:$BA$14,MATCH(N839,【参考】数式用3!$AD$2:$BA$2,0)),"")</f>
        <v/>
      </c>
      <c r="U839" s="122"/>
      <c r="V839" s="113"/>
      <c r="W839" s="147"/>
      <c r="X839" s="990" t="str">
        <f>IFERROR(V839*VLOOKUP(AF839,【参考】数式用3!$AD$15:$BA$23,MATCH(N839,【参考】数式用3!$AD$2:$BA$2,0)),"")</f>
        <v/>
      </c>
      <c r="Y839" s="991"/>
      <c r="Z839" s="123"/>
      <c r="AA839" s="114"/>
      <c r="AB839" s="485" t="str">
        <f>IFERROR(AA839*VLOOKUP(AG839,【参考】数式用3!$AD$24:$BA$27,MATCH(N839,【参考】数式用3!$AD$2:$BA$2,0)),"")</f>
        <v/>
      </c>
      <c r="AC839" s="130"/>
      <c r="AD839" s="477" t="str">
        <f t="shared" si="51"/>
        <v/>
      </c>
      <c r="AE839" s="478" t="str">
        <f t="shared" si="52"/>
        <v/>
      </c>
      <c r="AF839" s="478" t="str">
        <f t="shared" si="53"/>
        <v/>
      </c>
      <c r="AG839" s="478" t="str">
        <f t="shared" si="54"/>
        <v/>
      </c>
    </row>
    <row r="840" spans="1:33" ht="24.95" customHeight="1">
      <c r="A840" s="480">
        <v>825</v>
      </c>
      <c r="B840" s="987" t="str">
        <f>IF(基本情報入力シート!C877="","",基本情報入力シート!C877)</f>
        <v/>
      </c>
      <c r="C840" s="988"/>
      <c r="D840" s="988"/>
      <c r="E840" s="988"/>
      <c r="F840" s="988"/>
      <c r="G840" s="988"/>
      <c r="H840" s="988"/>
      <c r="I840" s="989"/>
      <c r="J840" s="481" t="str">
        <f>IF(基本情報入力シート!M877="","",基本情報入力シート!M877)</f>
        <v/>
      </c>
      <c r="K840" s="482" t="str">
        <f>IF(基本情報入力シート!R877="","",基本情報入力シート!R877)</f>
        <v/>
      </c>
      <c r="L840" s="482" t="str">
        <f>IF(基本情報入力シート!W877="","",基本情報入力シート!W877)</f>
        <v/>
      </c>
      <c r="M840" s="483" t="str">
        <f>IF(基本情報入力シート!X877="","",基本情報入力シート!X877)</f>
        <v/>
      </c>
      <c r="N840" s="484" t="str">
        <f>IF(基本情報入力シート!Y877="","",基本情報入力シート!Y877)</f>
        <v/>
      </c>
      <c r="O840" s="118"/>
      <c r="P840" s="119"/>
      <c r="Q840" s="120"/>
      <c r="R840" s="121"/>
      <c r="S840" s="112"/>
      <c r="T840" s="476" t="str">
        <f>IFERROR(S840*VLOOKUP(AE840,【参考】数式用3!$AD$3:$BA$14,MATCH(N840,【参考】数式用3!$AD$2:$BA$2,0)),"")</f>
        <v/>
      </c>
      <c r="U840" s="122"/>
      <c r="V840" s="113"/>
      <c r="W840" s="147"/>
      <c r="X840" s="990" t="str">
        <f>IFERROR(V840*VLOOKUP(AF840,【参考】数式用3!$AD$15:$BA$23,MATCH(N840,【参考】数式用3!$AD$2:$BA$2,0)),"")</f>
        <v/>
      </c>
      <c r="Y840" s="991"/>
      <c r="Z840" s="123"/>
      <c r="AA840" s="114"/>
      <c r="AB840" s="485" t="str">
        <f>IFERROR(AA840*VLOOKUP(AG840,【参考】数式用3!$AD$24:$BA$27,MATCH(N840,【参考】数式用3!$AD$2:$BA$2,0)),"")</f>
        <v/>
      </c>
      <c r="AC840" s="130"/>
      <c r="AD840" s="477" t="str">
        <f t="shared" si="51"/>
        <v/>
      </c>
      <c r="AE840" s="478" t="str">
        <f t="shared" si="52"/>
        <v/>
      </c>
      <c r="AF840" s="478" t="str">
        <f t="shared" si="53"/>
        <v/>
      </c>
      <c r="AG840" s="478" t="str">
        <f t="shared" si="54"/>
        <v/>
      </c>
    </row>
    <row r="841" spans="1:33" ht="24.95" customHeight="1">
      <c r="A841" s="480">
        <v>826</v>
      </c>
      <c r="B841" s="987" t="str">
        <f>IF(基本情報入力シート!C878="","",基本情報入力シート!C878)</f>
        <v/>
      </c>
      <c r="C841" s="988"/>
      <c r="D841" s="988"/>
      <c r="E841" s="988"/>
      <c r="F841" s="988"/>
      <c r="G841" s="988"/>
      <c r="H841" s="988"/>
      <c r="I841" s="989"/>
      <c r="J841" s="481" t="str">
        <f>IF(基本情報入力シート!M878="","",基本情報入力シート!M878)</f>
        <v/>
      </c>
      <c r="K841" s="482" t="str">
        <f>IF(基本情報入力シート!R878="","",基本情報入力シート!R878)</f>
        <v/>
      </c>
      <c r="L841" s="482" t="str">
        <f>IF(基本情報入力シート!W878="","",基本情報入力シート!W878)</f>
        <v/>
      </c>
      <c r="M841" s="483" t="str">
        <f>IF(基本情報入力シート!X878="","",基本情報入力シート!X878)</f>
        <v/>
      </c>
      <c r="N841" s="484" t="str">
        <f>IF(基本情報入力シート!Y878="","",基本情報入力シート!Y878)</f>
        <v/>
      </c>
      <c r="O841" s="118"/>
      <c r="P841" s="119"/>
      <c r="Q841" s="120"/>
      <c r="R841" s="121"/>
      <c r="S841" s="112"/>
      <c r="T841" s="476" t="str">
        <f>IFERROR(S841*VLOOKUP(AE841,【参考】数式用3!$AD$3:$BA$14,MATCH(N841,【参考】数式用3!$AD$2:$BA$2,0)),"")</f>
        <v/>
      </c>
      <c r="U841" s="122"/>
      <c r="V841" s="113"/>
      <c r="W841" s="147"/>
      <c r="X841" s="990" t="str">
        <f>IFERROR(V841*VLOOKUP(AF841,【参考】数式用3!$AD$15:$BA$23,MATCH(N841,【参考】数式用3!$AD$2:$BA$2,0)),"")</f>
        <v/>
      </c>
      <c r="Y841" s="991"/>
      <c r="Z841" s="123"/>
      <c r="AA841" s="114"/>
      <c r="AB841" s="485" t="str">
        <f>IFERROR(AA841*VLOOKUP(AG841,【参考】数式用3!$AD$24:$BA$27,MATCH(N841,【参考】数式用3!$AD$2:$BA$2,0)),"")</f>
        <v/>
      </c>
      <c r="AC841" s="130"/>
      <c r="AD841" s="477" t="str">
        <f t="shared" si="51"/>
        <v/>
      </c>
      <c r="AE841" s="478" t="str">
        <f t="shared" si="52"/>
        <v/>
      </c>
      <c r="AF841" s="478" t="str">
        <f t="shared" si="53"/>
        <v/>
      </c>
      <c r="AG841" s="478" t="str">
        <f t="shared" si="54"/>
        <v/>
      </c>
    </row>
    <row r="842" spans="1:33" ht="24.95" customHeight="1">
      <c r="A842" s="480">
        <v>827</v>
      </c>
      <c r="B842" s="987" t="str">
        <f>IF(基本情報入力シート!C879="","",基本情報入力シート!C879)</f>
        <v/>
      </c>
      <c r="C842" s="988"/>
      <c r="D842" s="988"/>
      <c r="E842" s="988"/>
      <c r="F842" s="988"/>
      <c r="G842" s="988"/>
      <c r="H842" s="988"/>
      <c r="I842" s="989"/>
      <c r="J842" s="481" t="str">
        <f>IF(基本情報入力シート!M879="","",基本情報入力シート!M879)</f>
        <v/>
      </c>
      <c r="K842" s="482" t="str">
        <f>IF(基本情報入力シート!R879="","",基本情報入力シート!R879)</f>
        <v/>
      </c>
      <c r="L842" s="482" t="str">
        <f>IF(基本情報入力シート!W879="","",基本情報入力シート!W879)</f>
        <v/>
      </c>
      <c r="M842" s="483" t="str">
        <f>IF(基本情報入力シート!X879="","",基本情報入力シート!X879)</f>
        <v/>
      </c>
      <c r="N842" s="484" t="str">
        <f>IF(基本情報入力シート!Y879="","",基本情報入力シート!Y879)</f>
        <v/>
      </c>
      <c r="O842" s="118"/>
      <c r="P842" s="119"/>
      <c r="Q842" s="120"/>
      <c r="R842" s="121"/>
      <c r="S842" s="112"/>
      <c r="T842" s="476" t="str">
        <f>IFERROR(S842*VLOOKUP(AE842,【参考】数式用3!$AD$3:$BA$14,MATCH(N842,【参考】数式用3!$AD$2:$BA$2,0)),"")</f>
        <v/>
      </c>
      <c r="U842" s="122"/>
      <c r="V842" s="113"/>
      <c r="W842" s="147"/>
      <c r="X842" s="990" t="str">
        <f>IFERROR(V842*VLOOKUP(AF842,【参考】数式用3!$AD$15:$BA$23,MATCH(N842,【参考】数式用3!$AD$2:$BA$2,0)),"")</f>
        <v/>
      </c>
      <c r="Y842" s="991"/>
      <c r="Z842" s="123"/>
      <c r="AA842" s="114"/>
      <c r="AB842" s="485" t="str">
        <f>IFERROR(AA842*VLOOKUP(AG842,【参考】数式用3!$AD$24:$BA$27,MATCH(N842,【参考】数式用3!$AD$2:$BA$2,0)),"")</f>
        <v/>
      </c>
      <c r="AC842" s="130"/>
      <c r="AD842" s="477" t="str">
        <f t="shared" si="51"/>
        <v/>
      </c>
      <c r="AE842" s="478" t="str">
        <f t="shared" si="52"/>
        <v/>
      </c>
      <c r="AF842" s="478" t="str">
        <f t="shared" si="53"/>
        <v/>
      </c>
      <c r="AG842" s="478" t="str">
        <f t="shared" si="54"/>
        <v/>
      </c>
    </row>
    <row r="843" spans="1:33" ht="24.95" customHeight="1">
      <c r="A843" s="480">
        <v>828</v>
      </c>
      <c r="B843" s="987" t="str">
        <f>IF(基本情報入力シート!C880="","",基本情報入力シート!C880)</f>
        <v/>
      </c>
      <c r="C843" s="988"/>
      <c r="D843" s="988"/>
      <c r="E843" s="988"/>
      <c r="F843" s="988"/>
      <c r="G843" s="988"/>
      <c r="H843" s="988"/>
      <c r="I843" s="989"/>
      <c r="J843" s="481" t="str">
        <f>IF(基本情報入力シート!M880="","",基本情報入力シート!M880)</f>
        <v/>
      </c>
      <c r="K843" s="482" t="str">
        <f>IF(基本情報入力シート!R880="","",基本情報入力シート!R880)</f>
        <v/>
      </c>
      <c r="L843" s="482" t="str">
        <f>IF(基本情報入力シート!W880="","",基本情報入力シート!W880)</f>
        <v/>
      </c>
      <c r="M843" s="483" t="str">
        <f>IF(基本情報入力シート!X880="","",基本情報入力シート!X880)</f>
        <v/>
      </c>
      <c r="N843" s="484" t="str">
        <f>IF(基本情報入力シート!Y880="","",基本情報入力シート!Y880)</f>
        <v/>
      </c>
      <c r="O843" s="118"/>
      <c r="P843" s="119"/>
      <c r="Q843" s="120"/>
      <c r="R843" s="121"/>
      <c r="S843" s="112"/>
      <c r="T843" s="476" t="str">
        <f>IFERROR(S843*VLOOKUP(AE843,【参考】数式用3!$AD$3:$BA$14,MATCH(N843,【参考】数式用3!$AD$2:$BA$2,0)),"")</f>
        <v/>
      </c>
      <c r="U843" s="122"/>
      <c r="V843" s="113"/>
      <c r="W843" s="147"/>
      <c r="X843" s="990" t="str">
        <f>IFERROR(V843*VLOOKUP(AF843,【参考】数式用3!$AD$15:$BA$23,MATCH(N843,【参考】数式用3!$AD$2:$BA$2,0)),"")</f>
        <v/>
      </c>
      <c r="Y843" s="991"/>
      <c r="Z843" s="123"/>
      <c r="AA843" s="114"/>
      <c r="AB843" s="485" t="str">
        <f>IFERROR(AA843*VLOOKUP(AG843,【参考】数式用3!$AD$24:$BA$27,MATCH(N843,【参考】数式用3!$AD$2:$BA$2,0)),"")</f>
        <v/>
      </c>
      <c r="AC843" s="130"/>
      <c r="AD843" s="477" t="str">
        <f t="shared" si="51"/>
        <v/>
      </c>
      <c r="AE843" s="478" t="str">
        <f t="shared" si="52"/>
        <v/>
      </c>
      <c r="AF843" s="478" t="str">
        <f t="shared" si="53"/>
        <v/>
      </c>
      <c r="AG843" s="478" t="str">
        <f t="shared" si="54"/>
        <v/>
      </c>
    </row>
    <row r="844" spans="1:33" ht="24.95" customHeight="1">
      <c r="A844" s="480">
        <v>829</v>
      </c>
      <c r="B844" s="987" t="str">
        <f>IF(基本情報入力シート!C881="","",基本情報入力シート!C881)</f>
        <v/>
      </c>
      <c r="C844" s="988"/>
      <c r="D844" s="988"/>
      <c r="E844" s="988"/>
      <c r="F844" s="988"/>
      <c r="G844" s="988"/>
      <c r="H844" s="988"/>
      <c r="I844" s="989"/>
      <c r="J844" s="481" t="str">
        <f>IF(基本情報入力シート!M881="","",基本情報入力シート!M881)</f>
        <v/>
      </c>
      <c r="K844" s="482" t="str">
        <f>IF(基本情報入力シート!R881="","",基本情報入力シート!R881)</f>
        <v/>
      </c>
      <c r="L844" s="482" t="str">
        <f>IF(基本情報入力シート!W881="","",基本情報入力シート!W881)</f>
        <v/>
      </c>
      <c r="M844" s="483" t="str">
        <f>IF(基本情報入力シート!X881="","",基本情報入力シート!X881)</f>
        <v/>
      </c>
      <c r="N844" s="484" t="str">
        <f>IF(基本情報入力シート!Y881="","",基本情報入力シート!Y881)</f>
        <v/>
      </c>
      <c r="O844" s="118"/>
      <c r="P844" s="119"/>
      <c r="Q844" s="120"/>
      <c r="R844" s="121"/>
      <c r="S844" s="112"/>
      <c r="T844" s="476" t="str">
        <f>IFERROR(S844*VLOOKUP(AE844,【参考】数式用3!$AD$3:$BA$14,MATCH(N844,【参考】数式用3!$AD$2:$BA$2,0)),"")</f>
        <v/>
      </c>
      <c r="U844" s="122"/>
      <c r="V844" s="113"/>
      <c r="W844" s="147"/>
      <c r="X844" s="990" t="str">
        <f>IFERROR(V844*VLOOKUP(AF844,【参考】数式用3!$AD$15:$BA$23,MATCH(N844,【参考】数式用3!$AD$2:$BA$2,0)),"")</f>
        <v/>
      </c>
      <c r="Y844" s="991"/>
      <c r="Z844" s="123"/>
      <c r="AA844" s="114"/>
      <c r="AB844" s="485" t="str">
        <f>IFERROR(AA844*VLOOKUP(AG844,【参考】数式用3!$AD$24:$BA$27,MATCH(N844,【参考】数式用3!$AD$2:$BA$2,0)),"")</f>
        <v/>
      </c>
      <c r="AC844" s="130"/>
      <c r="AD844" s="477" t="str">
        <f t="shared" si="51"/>
        <v/>
      </c>
      <c r="AE844" s="478" t="str">
        <f t="shared" si="52"/>
        <v/>
      </c>
      <c r="AF844" s="478" t="str">
        <f t="shared" si="53"/>
        <v/>
      </c>
      <c r="AG844" s="478" t="str">
        <f t="shared" si="54"/>
        <v/>
      </c>
    </row>
    <row r="845" spans="1:33" ht="24.95" customHeight="1">
      <c r="A845" s="480">
        <v>830</v>
      </c>
      <c r="B845" s="987" t="str">
        <f>IF(基本情報入力シート!C882="","",基本情報入力シート!C882)</f>
        <v/>
      </c>
      <c r="C845" s="988"/>
      <c r="D845" s="988"/>
      <c r="E845" s="988"/>
      <c r="F845" s="988"/>
      <c r="G845" s="988"/>
      <c r="H845" s="988"/>
      <c r="I845" s="989"/>
      <c r="J845" s="481" t="str">
        <f>IF(基本情報入力シート!M882="","",基本情報入力シート!M882)</f>
        <v/>
      </c>
      <c r="K845" s="482" t="str">
        <f>IF(基本情報入力シート!R882="","",基本情報入力シート!R882)</f>
        <v/>
      </c>
      <c r="L845" s="482" t="str">
        <f>IF(基本情報入力シート!W882="","",基本情報入力シート!W882)</f>
        <v/>
      </c>
      <c r="M845" s="483" t="str">
        <f>IF(基本情報入力シート!X882="","",基本情報入力シート!X882)</f>
        <v/>
      </c>
      <c r="N845" s="484" t="str">
        <f>IF(基本情報入力シート!Y882="","",基本情報入力シート!Y882)</f>
        <v/>
      </c>
      <c r="O845" s="118"/>
      <c r="P845" s="119"/>
      <c r="Q845" s="120"/>
      <c r="R845" s="121"/>
      <c r="S845" s="112"/>
      <c r="T845" s="476" t="str">
        <f>IFERROR(S845*VLOOKUP(AE845,【参考】数式用3!$AD$3:$BA$14,MATCH(N845,【参考】数式用3!$AD$2:$BA$2,0)),"")</f>
        <v/>
      </c>
      <c r="U845" s="122"/>
      <c r="V845" s="113"/>
      <c r="W845" s="147"/>
      <c r="X845" s="990" t="str">
        <f>IFERROR(V845*VLOOKUP(AF845,【参考】数式用3!$AD$15:$BA$23,MATCH(N845,【参考】数式用3!$AD$2:$BA$2,0)),"")</f>
        <v/>
      </c>
      <c r="Y845" s="991"/>
      <c r="Z845" s="123"/>
      <c r="AA845" s="114"/>
      <c r="AB845" s="485" t="str">
        <f>IFERROR(AA845*VLOOKUP(AG845,【参考】数式用3!$AD$24:$BA$27,MATCH(N845,【参考】数式用3!$AD$2:$BA$2,0)),"")</f>
        <v/>
      </c>
      <c r="AC845" s="130"/>
      <c r="AD845" s="477" t="str">
        <f t="shared" si="51"/>
        <v/>
      </c>
      <c r="AE845" s="478" t="str">
        <f t="shared" si="52"/>
        <v/>
      </c>
      <c r="AF845" s="478" t="str">
        <f t="shared" si="53"/>
        <v/>
      </c>
      <c r="AG845" s="478" t="str">
        <f t="shared" si="54"/>
        <v/>
      </c>
    </row>
    <row r="846" spans="1:33" ht="24.95" customHeight="1">
      <c r="A846" s="480">
        <v>831</v>
      </c>
      <c r="B846" s="987" t="str">
        <f>IF(基本情報入力シート!C883="","",基本情報入力シート!C883)</f>
        <v/>
      </c>
      <c r="C846" s="988"/>
      <c r="D846" s="988"/>
      <c r="E846" s="988"/>
      <c r="F846" s="988"/>
      <c r="G846" s="988"/>
      <c r="H846" s="988"/>
      <c r="I846" s="989"/>
      <c r="J846" s="481" t="str">
        <f>IF(基本情報入力シート!M883="","",基本情報入力シート!M883)</f>
        <v/>
      </c>
      <c r="K846" s="482" t="str">
        <f>IF(基本情報入力シート!R883="","",基本情報入力シート!R883)</f>
        <v/>
      </c>
      <c r="L846" s="482" t="str">
        <f>IF(基本情報入力シート!W883="","",基本情報入力シート!W883)</f>
        <v/>
      </c>
      <c r="M846" s="483" t="str">
        <f>IF(基本情報入力シート!X883="","",基本情報入力シート!X883)</f>
        <v/>
      </c>
      <c r="N846" s="484" t="str">
        <f>IF(基本情報入力シート!Y883="","",基本情報入力シート!Y883)</f>
        <v/>
      </c>
      <c r="O846" s="118"/>
      <c r="P846" s="119"/>
      <c r="Q846" s="120"/>
      <c r="R846" s="121"/>
      <c r="S846" s="112"/>
      <c r="T846" s="476" t="str">
        <f>IFERROR(S846*VLOOKUP(AE846,【参考】数式用3!$AD$3:$BA$14,MATCH(N846,【参考】数式用3!$AD$2:$BA$2,0)),"")</f>
        <v/>
      </c>
      <c r="U846" s="122"/>
      <c r="V846" s="113"/>
      <c r="W846" s="147"/>
      <c r="X846" s="990" t="str">
        <f>IFERROR(V846*VLOOKUP(AF846,【参考】数式用3!$AD$15:$BA$23,MATCH(N846,【参考】数式用3!$AD$2:$BA$2,0)),"")</f>
        <v/>
      </c>
      <c r="Y846" s="991"/>
      <c r="Z846" s="123"/>
      <c r="AA846" s="114"/>
      <c r="AB846" s="485" t="str">
        <f>IFERROR(AA846*VLOOKUP(AG846,【参考】数式用3!$AD$24:$BA$27,MATCH(N846,【参考】数式用3!$AD$2:$BA$2,0)),"")</f>
        <v/>
      </c>
      <c r="AC846" s="130"/>
      <c r="AD846" s="477" t="str">
        <f t="shared" si="51"/>
        <v/>
      </c>
      <c r="AE846" s="478" t="str">
        <f t="shared" si="52"/>
        <v/>
      </c>
      <c r="AF846" s="478" t="str">
        <f t="shared" si="53"/>
        <v/>
      </c>
      <c r="AG846" s="478" t="str">
        <f t="shared" si="54"/>
        <v/>
      </c>
    </row>
    <row r="847" spans="1:33" ht="24.95" customHeight="1">
      <c r="A847" s="480">
        <v>832</v>
      </c>
      <c r="B847" s="987" t="str">
        <f>IF(基本情報入力シート!C884="","",基本情報入力シート!C884)</f>
        <v/>
      </c>
      <c r="C847" s="988"/>
      <c r="D847" s="988"/>
      <c r="E847" s="988"/>
      <c r="F847" s="988"/>
      <c r="G847" s="988"/>
      <c r="H847" s="988"/>
      <c r="I847" s="989"/>
      <c r="J847" s="481" t="str">
        <f>IF(基本情報入力シート!M884="","",基本情報入力シート!M884)</f>
        <v/>
      </c>
      <c r="K847" s="482" t="str">
        <f>IF(基本情報入力シート!R884="","",基本情報入力シート!R884)</f>
        <v/>
      </c>
      <c r="L847" s="482" t="str">
        <f>IF(基本情報入力シート!W884="","",基本情報入力シート!W884)</f>
        <v/>
      </c>
      <c r="M847" s="483" t="str">
        <f>IF(基本情報入力シート!X884="","",基本情報入力シート!X884)</f>
        <v/>
      </c>
      <c r="N847" s="484" t="str">
        <f>IF(基本情報入力シート!Y884="","",基本情報入力シート!Y884)</f>
        <v/>
      </c>
      <c r="O847" s="118"/>
      <c r="P847" s="119"/>
      <c r="Q847" s="120"/>
      <c r="R847" s="121"/>
      <c r="S847" s="112"/>
      <c r="T847" s="476" t="str">
        <f>IFERROR(S847*VLOOKUP(AE847,【参考】数式用3!$AD$3:$BA$14,MATCH(N847,【参考】数式用3!$AD$2:$BA$2,0)),"")</f>
        <v/>
      </c>
      <c r="U847" s="122"/>
      <c r="V847" s="113"/>
      <c r="W847" s="147"/>
      <c r="X847" s="990" t="str">
        <f>IFERROR(V847*VLOOKUP(AF847,【参考】数式用3!$AD$15:$BA$23,MATCH(N847,【参考】数式用3!$AD$2:$BA$2,0)),"")</f>
        <v/>
      </c>
      <c r="Y847" s="991"/>
      <c r="Z847" s="123"/>
      <c r="AA847" s="114"/>
      <c r="AB847" s="485" t="str">
        <f>IFERROR(AA847*VLOOKUP(AG847,【参考】数式用3!$AD$24:$BA$27,MATCH(N847,【参考】数式用3!$AD$2:$BA$2,0)),"")</f>
        <v/>
      </c>
      <c r="AC847" s="130"/>
      <c r="AD847" s="477" t="str">
        <f t="shared" si="51"/>
        <v/>
      </c>
      <c r="AE847" s="478" t="str">
        <f t="shared" si="52"/>
        <v/>
      </c>
      <c r="AF847" s="478" t="str">
        <f t="shared" si="53"/>
        <v/>
      </c>
      <c r="AG847" s="478" t="str">
        <f t="shared" si="54"/>
        <v/>
      </c>
    </row>
    <row r="848" spans="1:33" ht="24.95" customHeight="1">
      <c r="A848" s="480">
        <v>833</v>
      </c>
      <c r="B848" s="987" t="str">
        <f>IF(基本情報入力シート!C885="","",基本情報入力シート!C885)</f>
        <v/>
      </c>
      <c r="C848" s="988"/>
      <c r="D848" s="988"/>
      <c r="E848" s="988"/>
      <c r="F848" s="988"/>
      <c r="G848" s="988"/>
      <c r="H848" s="988"/>
      <c r="I848" s="989"/>
      <c r="J848" s="481" t="str">
        <f>IF(基本情報入力シート!M885="","",基本情報入力シート!M885)</f>
        <v/>
      </c>
      <c r="K848" s="482" t="str">
        <f>IF(基本情報入力シート!R885="","",基本情報入力シート!R885)</f>
        <v/>
      </c>
      <c r="L848" s="482" t="str">
        <f>IF(基本情報入力シート!W885="","",基本情報入力シート!W885)</f>
        <v/>
      </c>
      <c r="M848" s="483" t="str">
        <f>IF(基本情報入力シート!X885="","",基本情報入力シート!X885)</f>
        <v/>
      </c>
      <c r="N848" s="484" t="str">
        <f>IF(基本情報入力シート!Y885="","",基本情報入力シート!Y885)</f>
        <v/>
      </c>
      <c r="O848" s="118"/>
      <c r="P848" s="119"/>
      <c r="Q848" s="120"/>
      <c r="R848" s="121"/>
      <c r="S848" s="112"/>
      <c r="T848" s="476" t="str">
        <f>IFERROR(S848*VLOOKUP(AE848,【参考】数式用3!$AD$3:$BA$14,MATCH(N848,【参考】数式用3!$AD$2:$BA$2,0)),"")</f>
        <v/>
      </c>
      <c r="U848" s="122"/>
      <c r="V848" s="113"/>
      <c r="W848" s="147"/>
      <c r="X848" s="990" t="str">
        <f>IFERROR(V848*VLOOKUP(AF848,【参考】数式用3!$AD$15:$BA$23,MATCH(N848,【参考】数式用3!$AD$2:$BA$2,0)),"")</f>
        <v/>
      </c>
      <c r="Y848" s="991"/>
      <c r="Z848" s="123"/>
      <c r="AA848" s="114"/>
      <c r="AB848" s="485" t="str">
        <f>IFERROR(AA848*VLOOKUP(AG848,【参考】数式用3!$AD$24:$BA$27,MATCH(N848,【参考】数式用3!$AD$2:$BA$2,0)),"")</f>
        <v/>
      </c>
      <c r="AC848" s="130"/>
      <c r="AD848" s="477" t="str">
        <f t="shared" si="51"/>
        <v/>
      </c>
      <c r="AE848" s="478" t="str">
        <f t="shared" si="52"/>
        <v/>
      </c>
      <c r="AF848" s="478" t="str">
        <f t="shared" si="53"/>
        <v/>
      </c>
      <c r="AG848" s="478" t="str">
        <f t="shared" si="54"/>
        <v/>
      </c>
    </row>
    <row r="849" spans="1:33" ht="24.95" customHeight="1">
      <c r="A849" s="480">
        <v>834</v>
      </c>
      <c r="B849" s="987" t="str">
        <f>IF(基本情報入力シート!C886="","",基本情報入力シート!C886)</f>
        <v/>
      </c>
      <c r="C849" s="988"/>
      <c r="D849" s="988"/>
      <c r="E849" s="988"/>
      <c r="F849" s="988"/>
      <c r="G849" s="988"/>
      <c r="H849" s="988"/>
      <c r="I849" s="989"/>
      <c r="J849" s="481" t="str">
        <f>IF(基本情報入力シート!M886="","",基本情報入力シート!M886)</f>
        <v/>
      </c>
      <c r="K849" s="482" t="str">
        <f>IF(基本情報入力シート!R886="","",基本情報入力シート!R886)</f>
        <v/>
      </c>
      <c r="L849" s="482" t="str">
        <f>IF(基本情報入力シート!W886="","",基本情報入力シート!W886)</f>
        <v/>
      </c>
      <c r="M849" s="483" t="str">
        <f>IF(基本情報入力シート!X886="","",基本情報入力シート!X886)</f>
        <v/>
      </c>
      <c r="N849" s="484" t="str">
        <f>IF(基本情報入力シート!Y886="","",基本情報入力シート!Y886)</f>
        <v/>
      </c>
      <c r="O849" s="118"/>
      <c r="P849" s="119"/>
      <c r="Q849" s="120"/>
      <c r="R849" s="121"/>
      <c r="S849" s="112"/>
      <c r="T849" s="476" t="str">
        <f>IFERROR(S849*VLOOKUP(AE849,【参考】数式用3!$AD$3:$BA$14,MATCH(N849,【参考】数式用3!$AD$2:$BA$2,0)),"")</f>
        <v/>
      </c>
      <c r="U849" s="122"/>
      <c r="V849" s="113"/>
      <c r="W849" s="147"/>
      <c r="X849" s="990" t="str">
        <f>IFERROR(V849*VLOOKUP(AF849,【参考】数式用3!$AD$15:$BA$23,MATCH(N849,【参考】数式用3!$AD$2:$BA$2,0)),"")</f>
        <v/>
      </c>
      <c r="Y849" s="991"/>
      <c r="Z849" s="123"/>
      <c r="AA849" s="114"/>
      <c r="AB849" s="485" t="str">
        <f>IFERROR(AA849*VLOOKUP(AG849,【参考】数式用3!$AD$24:$BA$27,MATCH(N849,【参考】数式用3!$AD$2:$BA$2,0)),"")</f>
        <v/>
      </c>
      <c r="AC849" s="130"/>
      <c r="AD849" s="477" t="str">
        <f t="shared" ref="AD849:AD912" si="55">IF(OR(U849="特定加算Ⅰ",U849="特定加算Ⅱ"),IF(OR(AND(N849&lt;&gt;"訪問型サービス（総合事業）",N849&lt;&gt;"通所型サービス（総合事業）",N849&lt;&gt;"（介護予防）短期入所生活介護",N849&lt;&gt;"（介護予防）短期入所療養介護（老健）",N849&lt;&gt;"（介護予防）短期入所療養介護 （病院等（老健以外）)",N849&lt;&gt;"（介護予防）短期入所療養介護（医療院）"),W849&lt;&gt;""),1,""),"")</f>
        <v/>
      </c>
      <c r="AE849" s="478" t="str">
        <f t="shared" si="52"/>
        <v/>
      </c>
      <c r="AF849" s="478" t="str">
        <f t="shared" si="53"/>
        <v/>
      </c>
      <c r="AG849" s="478" t="str">
        <f t="shared" si="54"/>
        <v/>
      </c>
    </row>
    <row r="850" spans="1:33" ht="24.95" customHeight="1">
      <c r="A850" s="480">
        <v>835</v>
      </c>
      <c r="B850" s="987" t="str">
        <f>IF(基本情報入力シート!C887="","",基本情報入力シート!C887)</f>
        <v/>
      </c>
      <c r="C850" s="988"/>
      <c r="D850" s="988"/>
      <c r="E850" s="988"/>
      <c r="F850" s="988"/>
      <c r="G850" s="988"/>
      <c r="H850" s="988"/>
      <c r="I850" s="989"/>
      <c r="J850" s="481" t="str">
        <f>IF(基本情報入力シート!M887="","",基本情報入力シート!M887)</f>
        <v/>
      </c>
      <c r="K850" s="482" t="str">
        <f>IF(基本情報入力シート!R887="","",基本情報入力シート!R887)</f>
        <v/>
      </c>
      <c r="L850" s="482" t="str">
        <f>IF(基本情報入力シート!W887="","",基本情報入力シート!W887)</f>
        <v/>
      </c>
      <c r="M850" s="483" t="str">
        <f>IF(基本情報入力シート!X887="","",基本情報入力シート!X887)</f>
        <v/>
      </c>
      <c r="N850" s="484" t="str">
        <f>IF(基本情報入力シート!Y887="","",基本情報入力シート!Y887)</f>
        <v/>
      </c>
      <c r="O850" s="118"/>
      <c r="P850" s="119"/>
      <c r="Q850" s="120"/>
      <c r="R850" s="121"/>
      <c r="S850" s="112"/>
      <c r="T850" s="476" t="str">
        <f>IFERROR(S850*VLOOKUP(AE850,【参考】数式用3!$AD$3:$BA$14,MATCH(N850,【参考】数式用3!$AD$2:$BA$2,0)),"")</f>
        <v/>
      </c>
      <c r="U850" s="122"/>
      <c r="V850" s="113"/>
      <c r="W850" s="147"/>
      <c r="X850" s="990" t="str">
        <f>IFERROR(V850*VLOOKUP(AF850,【参考】数式用3!$AD$15:$BA$23,MATCH(N850,【参考】数式用3!$AD$2:$BA$2,0)),"")</f>
        <v/>
      </c>
      <c r="Y850" s="991"/>
      <c r="Z850" s="123"/>
      <c r="AA850" s="114"/>
      <c r="AB850" s="485" t="str">
        <f>IFERROR(AA850*VLOOKUP(AG850,【参考】数式用3!$AD$24:$BA$27,MATCH(N850,【参考】数式用3!$AD$2:$BA$2,0)),"")</f>
        <v/>
      </c>
      <c r="AC850" s="130"/>
      <c r="AD850" s="477" t="str">
        <f t="shared" si="55"/>
        <v/>
      </c>
      <c r="AE850" s="478" t="str">
        <f t="shared" si="52"/>
        <v/>
      </c>
      <c r="AF850" s="478" t="str">
        <f t="shared" si="53"/>
        <v/>
      </c>
      <c r="AG850" s="478" t="str">
        <f t="shared" si="54"/>
        <v/>
      </c>
    </row>
    <row r="851" spans="1:33" ht="24.95" customHeight="1">
      <c r="A851" s="480">
        <v>836</v>
      </c>
      <c r="B851" s="987" t="str">
        <f>IF(基本情報入力シート!C888="","",基本情報入力シート!C888)</f>
        <v/>
      </c>
      <c r="C851" s="988"/>
      <c r="D851" s="988"/>
      <c r="E851" s="988"/>
      <c r="F851" s="988"/>
      <c r="G851" s="988"/>
      <c r="H851" s="988"/>
      <c r="I851" s="989"/>
      <c r="J851" s="481" t="str">
        <f>IF(基本情報入力シート!M888="","",基本情報入力シート!M888)</f>
        <v/>
      </c>
      <c r="K851" s="482" t="str">
        <f>IF(基本情報入力シート!R888="","",基本情報入力シート!R888)</f>
        <v/>
      </c>
      <c r="L851" s="482" t="str">
        <f>IF(基本情報入力シート!W888="","",基本情報入力シート!W888)</f>
        <v/>
      </c>
      <c r="M851" s="483" t="str">
        <f>IF(基本情報入力シート!X888="","",基本情報入力シート!X888)</f>
        <v/>
      </c>
      <c r="N851" s="484" t="str">
        <f>IF(基本情報入力シート!Y888="","",基本情報入力シート!Y888)</f>
        <v/>
      </c>
      <c r="O851" s="118"/>
      <c r="P851" s="119"/>
      <c r="Q851" s="120"/>
      <c r="R851" s="121"/>
      <c r="S851" s="112"/>
      <c r="T851" s="476" t="str">
        <f>IFERROR(S851*VLOOKUP(AE851,【参考】数式用3!$AD$3:$BA$14,MATCH(N851,【参考】数式用3!$AD$2:$BA$2,0)),"")</f>
        <v/>
      </c>
      <c r="U851" s="122"/>
      <c r="V851" s="113"/>
      <c r="W851" s="147"/>
      <c r="X851" s="990" t="str">
        <f>IFERROR(V851*VLOOKUP(AF851,【参考】数式用3!$AD$15:$BA$23,MATCH(N851,【参考】数式用3!$AD$2:$BA$2,0)),"")</f>
        <v/>
      </c>
      <c r="Y851" s="991"/>
      <c r="Z851" s="123"/>
      <c r="AA851" s="114"/>
      <c r="AB851" s="485" t="str">
        <f>IFERROR(AA851*VLOOKUP(AG851,【参考】数式用3!$AD$24:$BA$27,MATCH(N851,【参考】数式用3!$AD$2:$BA$2,0)),"")</f>
        <v/>
      </c>
      <c r="AC851" s="130"/>
      <c r="AD851" s="477" t="str">
        <f t="shared" si="55"/>
        <v/>
      </c>
      <c r="AE851" s="478" t="str">
        <f t="shared" si="52"/>
        <v/>
      </c>
      <c r="AF851" s="478" t="str">
        <f t="shared" si="53"/>
        <v/>
      </c>
      <c r="AG851" s="478" t="str">
        <f t="shared" si="54"/>
        <v/>
      </c>
    </row>
    <row r="852" spans="1:33" ht="24.95" customHeight="1">
      <c r="A852" s="480">
        <v>837</v>
      </c>
      <c r="B852" s="987" t="str">
        <f>IF(基本情報入力シート!C889="","",基本情報入力シート!C889)</f>
        <v/>
      </c>
      <c r="C852" s="988"/>
      <c r="D852" s="988"/>
      <c r="E852" s="988"/>
      <c r="F852" s="988"/>
      <c r="G852" s="988"/>
      <c r="H852" s="988"/>
      <c r="I852" s="989"/>
      <c r="J852" s="481" t="str">
        <f>IF(基本情報入力シート!M889="","",基本情報入力シート!M889)</f>
        <v/>
      </c>
      <c r="K852" s="482" t="str">
        <f>IF(基本情報入力シート!R889="","",基本情報入力シート!R889)</f>
        <v/>
      </c>
      <c r="L852" s="482" t="str">
        <f>IF(基本情報入力シート!W889="","",基本情報入力シート!W889)</f>
        <v/>
      </c>
      <c r="M852" s="483" t="str">
        <f>IF(基本情報入力シート!X889="","",基本情報入力シート!X889)</f>
        <v/>
      </c>
      <c r="N852" s="484" t="str">
        <f>IF(基本情報入力シート!Y889="","",基本情報入力シート!Y889)</f>
        <v/>
      </c>
      <c r="O852" s="118"/>
      <c r="P852" s="119"/>
      <c r="Q852" s="120"/>
      <c r="R852" s="121"/>
      <c r="S852" s="112"/>
      <c r="T852" s="476" t="str">
        <f>IFERROR(S852*VLOOKUP(AE852,【参考】数式用3!$AD$3:$BA$14,MATCH(N852,【参考】数式用3!$AD$2:$BA$2,0)),"")</f>
        <v/>
      </c>
      <c r="U852" s="122"/>
      <c r="V852" s="113"/>
      <c r="W852" s="147"/>
      <c r="X852" s="990" t="str">
        <f>IFERROR(V852*VLOOKUP(AF852,【参考】数式用3!$AD$15:$BA$23,MATCH(N852,【参考】数式用3!$AD$2:$BA$2,0)),"")</f>
        <v/>
      </c>
      <c r="Y852" s="991"/>
      <c r="Z852" s="123"/>
      <c r="AA852" s="114"/>
      <c r="AB852" s="485" t="str">
        <f>IFERROR(AA852*VLOOKUP(AG852,【参考】数式用3!$AD$24:$BA$27,MATCH(N852,【参考】数式用3!$AD$2:$BA$2,0)),"")</f>
        <v/>
      </c>
      <c r="AC852" s="130"/>
      <c r="AD852" s="477" t="str">
        <f t="shared" si="55"/>
        <v/>
      </c>
      <c r="AE852" s="478" t="str">
        <f t="shared" si="52"/>
        <v/>
      </c>
      <c r="AF852" s="478" t="str">
        <f t="shared" si="53"/>
        <v/>
      </c>
      <c r="AG852" s="478" t="str">
        <f t="shared" si="54"/>
        <v/>
      </c>
    </row>
    <row r="853" spans="1:33" ht="24.95" customHeight="1">
      <c r="A853" s="480">
        <v>838</v>
      </c>
      <c r="B853" s="987" t="str">
        <f>IF(基本情報入力シート!C890="","",基本情報入力シート!C890)</f>
        <v/>
      </c>
      <c r="C853" s="988"/>
      <c r="D853" s="988"/>
      <c r="E853" s="988"/>
      <c r="F853" s="988"/>
      <c r="G853" s="988"/>
      <c r="H853" s="988"/>
      <c r="I853" s="989"/>
      <c r="J853" s="481" t="str">
        <f>IF(基本情報入力シート!M890="","",基本情報入力シート!M890)</f>
        <v/>
      </c>
      <c r="K853" s="482" t="str">
        <f>IF(基本情報入力シート!R890="","",基本情報入力シート!R890)</f>
        <v/>
      </c>
      <c r="L853" s="482" t="str">
        <f>IF(基本情報入力シート!W890="","",基本情報入力シート!W890)</f>
        <v/>
      </c>
      <c r="M853" s="483" t="str">
        <f>IF(基本情報入力シート!X890="","",基本情報入力シート!X890)</f>
        <v/>
      </c>
      <c r="N853" s="484" t="str">
        <f>IF(基本情報入力シート!Y890="","",基本情報入力シート!Y890)</f>
        <v/>
      </c>
      <c r="O853" s="118"/>
      <c r="P853" s="119"/>
      <c r="Q853" s="120"/>
      <c r="R853" s="121"/>
      <c r="S853" s="112"/>
      <c r="T853" s="476" t="str">
        <f>IFERROR(S853*VLOOKUP(AE853,【参考】数式用3!$AD$3:$BA$14,MATCH(N853,【参考】数式用3!$AD$2:$BA$2,0)),"")</f>
        <v/>
      </c>
      <c r="U853" s="122"/>
      <c r="V853" s="113"/>
      <c r="W853" s="147"/>
      <c r="X853" s="990" t="str">
        <f>IFERROR(V853*VLOOKUP(AF853,【参考】数式用3!$AD$15:$BA$23,MATCH(N853,【参考】数式用3!$AD$2:$BA$2,0)),"")</f>
        <v/>
      </c>
      <c r="Y853" s="991"/>
      <c r="Z853" s="123"/>
      <c r="AA853" s="114"/>
      <c r="AB853" s="485" t="str">
        <f>IFERROR(AA853*VLOOKUP(AG853,【参考】数式用3!$AD$24:$BA$27,MATCH(N853,【参考】数式用3!$AD$2:$BA$2,0)),"")</f>
        <v/>
      </c>
      <c r="AC853" s="130"/>
      <c r="AD853" s="477" t="str">
        <f t="shared" si="55"/>
        <v/>
      </c>
      <c r="AE853" s="478" t="str">
        <f t="shared" si="52"/>
        <v/>
      </c>
      <c r="AF853" s="478" t="str">
        <f t="shared" si="53"/>
        <v/>
      </c>
      <c r="AG853" s="478" t="str">
        <f t="shared" si="54"/>
        <v/>
      </c>
    </row>
    <row r="854" spans="1:33" ht="24.95" customHeight="1">
      <c r="A854" s="480">
        <v>839</v>
      </c>
      <c r="B854" s="987" t="str">
        <f>IF(基本情報入力シート!C891="","",基本情報入力シート!C891)</f>
        <v/>
      </c>
      <c r="C854" s="988"/>
      <c r="D854" s="988"/>
      <c r="E854" s="988"/>
      <c r="F854" s="988"/>
      <c r="G854" s="988"/>
      <c r="H854" s="988"/>
      <c r="I854" s="989"/>
      <c r="J854" s="481" t="str">
        <f>IF(基本情報入力シート!M891="","",基本情報入力シート!M891)</f>
        <v/>
      </c>
      <c r="K854" s="482" t="str">
        <f>IF(基本情報入力シート!R891="","",基本情報入力シート!R891)</f>
        <v/>
      </c>
      <c r="L854" s="482" t="str">
        <f>IF(基本情報入力シート!W891="","",基本情報入力シート!W891)</f>
        <v/>
      </c>
      <c r="M854" s="483" t="str">
        <f>IF(基本情報入力シート!X891="","",基本情報入力シート!X891)</f>
        <v/>
      </c>
      <c r="N854" s="484" t="str">
        <f>IF(基本情報入力シート!Y891="","",基本情報入力シート!Y891)</f>
        <v/>
      </c>
      <c r="O854" s="118"/>
      <c r="P854" s="119"/>
      <c r="Q854" s="120"/>
      <c r="R854" s="121"/>
      <c r="S854" s="112"/>
      <c r="T854" s="476" t="str">
        <f>IFERROR(S854*VLOOKUP(AE854,【参考】数式用3!$AD$3:$BA$14,MATCH(N854,【参考】数式用3!$AD$2:$BA$2,0)),"")</f>
        <v/>
      </c>
      <c r="U854" s="122"/>
      <c r="V854" s="113"/>
      <c r="W854" s="147"/>
      <c r="X854" s="990" t="str">
        <f>IFERROR(V854*VLOOKUP(AF854,【参考】数式用3!$AD$15:$BA$23,MATCH(N854,【参考】数式用3!$AD$2:$BA$2,0)),"")</f>
        <v/>
      </c>
      <c r="Y854" s="991"/>
      <c r="Z854" s="123"/>
      <c r="AA854" s="114"/>
      <c r="AB854" s="485" t="str">
        <f>IFERROR(AA854*VLOOKUP(AG854,【参考】数式用3!$AD$24:$BA$27,MATCH(N854,【参考】数式用3!$AD$2:$BA$2,0)),"")</f>
        <v/>
      </c>
      <c r="AC854" s="130"/>
      <c r="AD854" s="477" t="str">
        <f t="shared" si="55"/>
        <v/>
      </c>
      <c r="AE854" s="478" t="str">
        <f t="shared" si="52"/>
        <v/>
      </c>
      <c r="AF854" s="478" t="str">
        <f t="shared" si="53"/>
        <v/>
      </c>
      <c r="AG854" s="478" t="str">
        <f t="shared" si="54"/>
        <v/>
      </c>
    </row>
    <row r="855" spans="1:33" ht="24.95" customHeight="1">
      <c r="A855" s="480">
        <v>840</v>
      </c>
      <c r="B855" s="987" t="str">
        <f>IF(基本情報入力シート!C892="","",基本情報入力シート!C892)</f>
        <v/>
      </c>
      <c r="C855" s="988"/>
      <c r="D855" s="988"/>
      <c r="E855" s="988"/>
      <c r="F855" s="988"/>
      <c r="G855" s="988"/>
      <c r="H855" s="988"/>
      <c r="I855" s="989"/>
      <c r="J855" s="481" t="str">
        <f>IF(基本情報入力シート!M892="","",基本情報入力シート!M892)</f>
        <v/>
      </c>
      <c r="K855" s="482" t="str">
        <f>IF(基本情報入力シート!R892="","",基本情報入力シート!R892)</f>
        <v/>
      </c>
      <c r="L855" s="482" t="str">
        <f>IF(基本情報入力シート!W892="","",基本情報入力シート!W892)</f>
        <v/>
      </c>
      <c r="M855" s="483" t="str">
        <f>IF(基本情報入力シート!X892="","",基本情報入力シート!X892)</f>
        <v/>
      </c>
      <c r="N855" s="484" t="str">
        <f>IF(基本情報入力シート!Y892="","",基本情報入力シート!Y892)</f>
        <v/>
      </c>
      <c r="O855" s="118"/>
      <c r="P855" s="119"/>
      <c r="Q855" s="120"/>
      <c r="R855" s="121"/>
      <c r="S855" s="112"/>
      <c r="T855" s="476" t="str">
        <f>IFERROR(S855*VLOOKUP(AE855,【参考】数式用3!$AD$3:$BA$14,MATCH(N855,【参考】数式用3!$AD$2:$BA$2,0)),"")</f>
        <v/>
      </c>
      <c r="U855" s="122"/>
      <c r="V855" s="113"/>
      <c r="W855" s="147"/>
      <c r="X855" s="990" t="str">
        <f>IFERROR(V855*VLOOKUP(AF855,【参考】数式用3!$AD$15:$BA$23,MATCH(N855,【参考】数式用3!$AD$2:$BA$2,0)),"")</f>
        <v/>
      </c>
      <c r="Y855" s="991"/>
      <c r="Z855" s="123"/>
      <c r="AA855" s="114"/>
      <c r="AB855" s="485" t="str">
        <f>IFERROR(AA855*VLOOKUP(AG855,【参考】数式用3!$AD$24:$BA$27,MATCH(N855,【参考】数式用3!$AD$2:$BA$2,0)),"")</f>
        <v/>
      </c>
      <c r="AC855" s="130"/>
      <c r="AD855" s="477" t="str">
        <f t="shared" si="55"/>
        <v/>
      </c>
      <c r="AE855" s="478" t="str">
        <f t="shared" ref="AE855:AE918" si="56">IF(AND(O855="",R855=""),"",O855&amp;"から"&amp;R855)</f>
        <v/>
      </c>
      <c r="AF855" s="478" t="str">
        <f t="shared" ref="AF855:AF918" si="57">IF(AND(P855="",U855=""),"",P855&amp;"から"&amp;U855)</f>
        <v/>
      </c>
      <c r="AG855" s="478" t="str">
        <f t="shared" ref="AG855:AG918" si="58">IF(AND(Q855="",Z855=""),"",Q855&amp;"から"&amp;Z855)</f>
        <v/>
      </c>
    </row>
    <row r="856" spans="1:33" ht="24.95" customHeight="1">
      <c r="A856" s="480">
        <v>841</v>
      </c>
      <c r="B856" s="987" t="str">
        <f>IF(基本情報入力シート!C893="","",基本情報入力シート!C893)</f>
        <v/>
      </c>
      <c r="C856" s="988"/>
      <c r="D856" s="988"/>
      <c r="E856" s="988"/>
      <c r="F856" s="988"/>
      <c r="G856" s="988"/>
      <c r="H856" s="988"/>
      <c r="I856" s="989"/>
      <c r="J856" s="481" t="str">
        <f>IF(基本情報入力シート!M893="","",基本情報入力シート!M893)</f>
        <v/>
      </c>
      <c r="K856" s="482" t="str">
        <f>IF(基本情報入力シート!R893="","",基本情報入力シート!R893)</f>
        <v/>
      </c>
      <c r="L856" s="482" t="str">
        <f>IF(基本情報入力シート!W893="","",基本情報入力シート!W893)</f>
        <v/>
      </c>
      <c r="M856" s="483" t="str">
        <f>IF(基本情報入力シート!X893="","",基本情報入力シート!X893)</f>
        <v/>
      </c>
      <c r="N856" s="484" t="str">
        <f>IF(基本情報入力シート!Y893="","",基本情報入力シート!Y893)</f>
        <v/>
      </c>
      <c r="O856" s="118"/>
      <c r="P856" s="119"/>
      <c r="Q856" s="120"/>
      <c r="R856" s="121"/>
      <c r="S856" s="112"/>
      <c r="T856" s="476" t="str">
        <f>IFERROR(S856*VLOOKUP(AE856,【参考】数式用3!$AD$3:$BA$14,MATCH(N856,【参考】数式用3!$AD$2:$BA$2,0)),"")</f>
        <v/>
      </c>
      <c r="U856" s="122"/>
      <c r="V856" s="113"/>
      <c r="W856" s="147"/>
      <c r="X856" s="990" t="str">
        <f>IFERROR(V856*VLOOKUP(AF856,【参考】数式用3!$AD$15:$BA$23,MATCH(N856,【参考】数式用3!$AD$2:$BA$2,0)),"")</f>
        <v/>
      </c>
      <c r="Y856" s="991"/>
      <c r="Z856" s="123"/>
      <c r="AA856" s="114"/>
      <c r="AB856" s="485" t="str">
        <f>IFERROR(AA856*VLOOKUP(AG856,【参考】数式用3!$AD$24:$BA$27,MATCH(N856,【参考】数式用3!$AD$2:$BA$2,0)),"")</f>
        <v/>
      </c>
      <c r="AC856" s="130"/>
      <c r="AD856" s="477" t="str">
        <f t="shared" si="55"/>
        <v/>
      </c>
      <c r="AE856" s="478" t="str">
        <f t="shared" si="56"/>
        <v/>
      </c>
      <c r="AF856" s="478" t="str">
        <f t="shared" si="57"/>
        <v/>
      </c>
      <c r="AG856" s="478" t="str">
        <f t="shared" si="58"/>
        <v/>
      </c>
    </row>
    <row r="857" spans="1:33" ht="24.95" customHeight="1">
      <c r="A857" s="480">
        <v>842</v>
      </c>
      <c r="B857" s="987" t="str">
        <f>IF(基本情報入力シート!C894="","",基本情報入力シート!C894)</f>
        <v/>
      </c>
      <c r="C857" s="988"/>
      <c r="D857" s="988"/>
      <c r="E857" s="988"/>
      <c r="F857" s="988"/>
      <c r="G857" s="988"/>
      <c r="H857" s="988"/>
      <c r="I857" s="989"/>
      <c r="J857" s="481" t="str">
        <f>IF(基本情報入力シート!M894="","",基本情報入力シート!M894)</f>
        <v/>
      </c>
      <c r="K857" s="482" t="str">
        <f>IF(基本情報入力シート!R894="","",基本情報入力シート!R894)</f>
        <v/>
      </c>
      <c r="L857" s="482" t="str">
        <f>IF(基本情報入力シート!W894="","",基本情報入力シート!W894)</f>
        <v/>
      </c>
      <c r="M857" s="483" t="str">
        <f>IF(基本情報入力シート!X894="","",基本情報入力シート!X894)</f>
        <v/>
      </c>
      <c r="N857" s="484" t="str">
        <f>IF(基本情報入力シート!Y894="","",基本情報入力シート!Y894)</f>
        <v/>
      </c>
      <c r="O857" s="118"/>
      <c r="P857" s="119"/>
      <c r="Q857" s="120"/>
      <c r="R857" s="121"/>
      <c r="S857" s="112"/>
      <c r="T857" s="476" t="str">
        <f>IFERROR(S857*VLOOKUP(AE857,【参考】数式用3!$AD$3:$BA$14,MATCH(N857,【参考】数式用3!$AD$2:$BA$2,0)),"")</f>
        <v/>
      </c>
      <c r="U857" s="122"/>
      <c r="V857" s="113"/>
      <c r="W857" s="147"/>
      <c r="X857" s="990" t="str">
        <f>IFERROR(V857*VLOOKUP(AF857,【参考】数式用3!$AD$15:$BA$23,MATCH(N857,【参考】数式用3!$AD$2:$BA$2,0)),"")</f>
        <v/>
      </c>
      <c r="Y857" s="991"/>
      <c r="Z857" s="123"/>
      <c r="AA857" s="114"/>
      <c r="AB857" s="485" t="str">
        <f>IFERROR(AA857*VLOOKUP(AG857,【参考】数式用3!$AD$24:$BA$27,MATCH(N857,【参考】数式用3!$AD$2:$BA$2,0)),"")</f>
        <v/>
      </c>
      <c r="AC857" s="130"/>
      <c r="AD857" s="477" t="str">
        <f t="shared" si="55"/>
        <v/>
      </c>
      <c r="AE857" s="478" t="str">
        <f t="shared" si="56"/>
        <v/>
      </c>
      <c r="AF857" s="478" t="str">
        <f t="shared" si="57"/>
        <v/>
      </c>
      <c r="AG857" s="478" t="str">
        <f t="shared" si="58"/>
        <v/>
      </c>
    </row>
    <row r="858" spans="1:33" ht="24.95" customHeight="1">
      <c r="A858" s="480">
        <v>843</v>
      </c>
      <c r="B858" s="987" t="str">
        <f>IF(基本情報入力シート!C895="","",基本情報入力シート!C895)</f>
        <v/>
      </c>
      <c r="C858" s="988"/>
      <c r="D858" s="988"/>
      <c r="E858" s="988"/>
      <c r="F858" s="988"/>
      <c r="G858" s="988"/>
      <c r="H858" s="988"/>
      <c r="I858" s="989"/>
      <c r="J858" s="481" t="str">
        <f>IF(基本情報入力シート!M895="","",基本情報入力シート!M895)</f>
        <v/>
      </c>
      <c r="K858" s="482" t="str">
        <f>IF(基本情報入力シート!R895="","",基本情報入力シート!R895)</f>
        <v/>
      </c>
      <c r="L858" s="482" t="str">
        <f>IF(基本情報入力シート!W895="","",基本情報入力シート!W895)</f>
        <v/>
      </c>
      <c r="M858" s="483" t="str">
        <f>IF(基本情報入力シート!X895="","",基本情報入力シート!X895)</f>
        <v/>
      </c>
      <c r="N858" s="484" t="str">
        <f>IF(基本情報入力シート!Y895="","",基本情報入力シート!Y895)</f>
        <v/>
      </c>
      <c r="O858" s="118"/>
      <c r="P858" s="119"/>
      <c r="Q858" s="120"/>
      <c r="R858" s="121"/>
      <c r="S858" s="112"/>
      <c r="T858" s="476" t="str">
        <f>IFERROR(S858*VLOOKUP(AE858,【参考】数式用3!$AD$3:$BA$14,MATCH(N858,【参考】数式用3!$AD$2:$BA$2,0)),"")</f>
        <v/>
      </c>
      <c r="U858" s="122"/>
      <c r="V858" s="113"/>
      <c r="W858" s="147"/>
      <c r="X858" s="990" t="str">
        <f>IFERROR(V858*VLOOKUP(AF858,【参考】数式用3!$AD$15:$BA$23,MATCH(N858,【参考】数式用3!$AD$2:$BA$2,0)),"")</f>
        <v/>
      </c>
      <c r="Y858" s="991"/>
      <c r="Z858" s="123"/>
      <c r="AA858" s="114"/>
      <c r="AB858" s="485" t="str">
        <f>IFERROR(AA858*VLOOKUP(AG858,【参考】数式用3!$AD$24:$BA$27,MATCH(N858,【参考】数式用3!$AD$2:$BA$2,0)),"")</f>
        <v/>
      </c>
      <c r="AC858" s="130"/>
      <c r="AD858" s="477" t="str">
        <f t="shared" si="55"/>
        <v/>
      </c>
      <c r="AE858" s="478" t="str">
        <f t="shared" si="56"/>
        <v/>
      </c>
      <c r="AF858" s="478" t="str">
        <f t="shared" si="57"/>
        <v/>
      </c>
      <c r="AG858" s="478" t="str">
        <f t="shared" si="58"/>
        <v/>
      </c>
    </row>
    <row r="859" spans="1:33" ht="24.95" customHeight="1">
      <c r="A859" s="480">
        <v>844</v>
      </c>
      <c r="B859" s="987" t="str">
        <f>IF(基本情報入力シート!C896="","",基本情報入力シート!C896)</f>
        <v/>
      </c>
      <c r="C859" s="988"/>
      <c r="D859" s="988"/>
      <c r="E859" s="988"/>
      <c r="F859" s="988"/>
      <c r="G859" s="988"/>
      <c r="H859" s="988"/>
      <c r="I859" s="989"/>
      <c r="J859" s="481" t="str">
        <f>IF(基本情報入力シート!M896="","",基本情報入力シート!M896)</f>
        <v/>
      </c>
      <c r="K859" s="482" t="str">
        <f>IF(基本情報入力シート!R896="","",基本情報入力シート!R896)</f>
        <v/>
      </c>
      <c r="L859" s="482" t="str">
        <f>IF(基本情報入力シート!W896="","",基本情報入力シート!W896)</f>
        <v/>
      </c>
      <c r="M859" s="483" t="str">
        <f>IF(基本情報入力シート!X896="","",基本情報入力シート!X896)</f>
        <v/>
      </c>
      <c r="N859" s="484" t="str">
        <f>IF(基本情報入力シート!Y896="","",基本情報入力シート!Y896)</f>
        <v/>
      </c>
      <c r="O859" s="118"/>
      <c r="P859" s="119"/>
      <c r="Q859" s="120"/>
      <c r="R859" s="121"/>
      <c r="S859" s="112"/>
      <c r="T859" s="476" t="str">
        <f>IFERROR(S859*VLOOKUP(AE859,【参考】数式用3!$AD$3:$BA$14,MATCH(N859,【参考】数式用3!$AD$2:$BA$2,0)),"")</f>
        <v/>
      </c>
      <c r="U859" s="122"/>
      <c r="V859" s="113"/>
      <c r="W859" s="147"/>
      <c r="X859" s="990" t="str">
        <f>IFERROR(V859*VLOOKUP(AF859,【参考】数式用3!$AD$15:$BA$23,MATCH(N859,【参考】数式用3!$AD$2:$BA$2,0)),"")</f>
        <v/>
      </c>
      <c r="Y859" s="991"/>
      <c r="Z859" s="123"/>
      <c r="AA859" s="114"/>
      <c r="AB859" s="485" t="str">
        <f>IFERROR(AA859*VLOOKUP(AG859,【参考】数式用3!$AD$24:$BA$27,MATCH(N859,【参考】数式用3!$AD$2:$BA$2,0)),"")</f>
        <v/>
      </c>
      <c r="AC859" s="130"/>
      <c r="AD859" s="477" t="str">
        <f t="shared" si="55"/>
        <v/>
      </c>
      <c r="AE859" s="478" t="str">
        <f t="shared" si="56"/>
        <v/>
      </c>
      <c r="AF859" s="478" t="str">
        <f t="shared" si="57"/>
        <v/>
      </c>
      <c r="AG859" s="478" t="str">
        <f t="shared" si="58"/>
        <v/>
      </c>
    </row>
    <row r="860" spans="1:33" ht="24.95" customHeight="1">
      <c r="A860" s="480">
        <v>845</v>
      </c>
      <c r="B860" s="987" t="str">
        <f>IF(基本情報入力シート!C897="","",基本情報入力シート!C897)</f>
        <v/>
      </c>
      <c r="C860" s="988"/>
      <c r="D860" s="988"/>
      <c r="E860" s="988"/>
      <c r="F860" s="988"/>
      <c r="G860" s="988"/>
      <c r="H860" s="988"/>
      <c r="I860" s="989"/>
      <c r="J860" s="481" t="str">
        <f>IF(基本情報入力シート!M897="","",基本情報入力シート!M897)</f>
        <v/>
      </c>
      <c r="K860" s="482" t="str">
        <f>IF(基本情報入力シート!R897="","",基本情報入力シート!R897)</f>
        <v/>
      </c>
      <c r="L860" s="482" t="str">
        <f>IF(基本情報入力シート!W897="","",基本情報入力シート!W897)</f>
        <v/>
      </c>
      <c r="M860" s="483" t="str">
        <f>IF(基本情報入力シート!X897="","",基本情報入力シート!X897)</f>
        <v/>
      </c>
      <c r="N860" s="484" t="str">
        <f>IF(基本情報入力シート!Y897="","",基本情報入力シート!Y897)</f>
        <v/>
      </c>
      <c r="O860" s="118"/>
      <c r="P860" s="119"/>
      <c r="Q860" s="120"/>
      <c r="R860" s="121"/>
      <c r="S860" s="112"/>
      <c r="T860" s="476" t="str">
        <f>IFERROR(S860*VLOOKUP(AE860,【参考】数式用3!$AD$3:$BA$14,MATCH(N860,【参考】数式用3!$AD$2:$BA$2,0)),"")</f>
        <v/>
      </c>
      <c r="U860" s="122"/>
      <c r="V860" s="113"/>
      <c r="W860" s="147"/>
      <c r="X860" s="990" t="str">
        <f>IFERROR(V860*VLOOKUP(AF860,【参考】数式用3!$AD$15:$BA$23,MATCH(N860,【参考】数式用3!$AD$2:$BA$2,0)),"")</f>
        <v/>
      </c>
      <c r="Y860" s="991"/>
      <c r="Z860" s="123"/>
      <c r="AA860" s="114"/>
      <c r="AB860" s="485" t="str">
        <f>IFERROR(AA860*VLOOKUP(AG860,【参考】数式用3!$AD$24:$BA$27,MATCH(N860,【参考】数式用3!$AD$2:$BA$2,0)),"")</f>
        <v/>
      </c>
      <c r="AC860" s="130"/>
      <c r="AD860" s="477" t="str">
        <f t="shared" si="55"/>
        <v/>
      </c>
      <c r="AE860" s="478" t="str">
        <f t="shared" si="56"/>
        <v/>
      </c>
      <c r="AF860" s="478" t="str">
        <f t="shared" si="57"/>
        <v/>
      </c>
      <c r="AG860" s="478" t="str">
        <f t="shared" si="58"/>
        <v/>
      </c>
    </row>
    <row r="861" spans="1:33" ht="24.95" customHeight="1">
      <c r="A861" s="480">
        <v>846</v>
      </c>
      <c r="B861" s="987" t="str">
        <f>IF(基本情報入力シート!C898="","",基本情報入力シート!C898)</f>
        <v/>
      </c>
      <c r="C861" s="988"/>
      <c r="D861" s="988"/>
      <c r="E861" s="988"/>
      <c r="F861" s="988"/>
      <c r="G861" s="988"/>
      <c r="H861" s="988"/>
      <c r="I861" s="989"/>
      <c r="J861" s="481" t="str">
        <f>IF(基本情報入力シート!M898="","",基本情報入力シート!M898)</f>
        <v/>
      </c>
      <c r="K861" s="482" t="str">
        <f>IF(基本情報入力シート!R898="","",基本情報入力シート!R898)</f>
        <v/>
      </c>
      <c r="L861" s="482" t="str">
        <f>IF(基本情報入力シート!W898="","",基本情報入力シート!W898)</f>
        <v/>
      </c>
      <c r="M861" s="483" t="str">
        <f>IF(基本情報入力シート!X898="","",基本情報入力シート!X898)</f>
        <v/>
      </c>
      <c r="N861" s="484" t="str">
        <f>IF(基本情報入力シート!Y898="","",基本情報入力シート!Y898)</f>
        <v/>
      </c>
      <c r="O861" s="118"/>
      <c r="P861" s="119"/>
      <c r="Q861" s="120"/>
      <c r="R861" s="121"/>
      <c r="S861" s="112"/>
      <c r="T861" s="476" t="str">
        <f>IFERROR(S861*VLOOKUP(AE861,【参考】数式用3!$AD$3:$BA$14,MATCH(N861,【参考】数式用3!$AD$2:$BA$2,0)),"")</f>
        <v/>
      </c>
      <c r="U861" s="122"/>
      <c r="V861" s="113"/>
      <c r="W861" s="147"/>
      <c r="X861" s="990" t="str">
        <f>IFERROR(V861*VLOOKUP(AF861,【参考】数式用3!$AD$15:$BA$23,MATCH(N861,【参考】数式用3!$AD$2:$BA$2,0)),"")</f>
        <v/>
      </c>
      <c r="Y861" s="991"/>
      <c r="Z861" s="123"/>
      <c r="AA861" s="114"/>
      <c r="AB861" s="485" t="str">
        <f>IFERROR(AA861*VLOOKUP(AG861,【参考】数式用3!$AD$24:$BA$27,MATCH(N861,【参考】数式用3!$AD$2:$BA$2,0)),"")</f>
        <v/>
      </c>
      <c r="AC861" s="130"/>
      <c r="AD861" s="477" t="str">
        <f t="shared" si="55"/>
        <v/>
      </c>
      <c r="AE861" s="478" t="str">
        <f t="shared" si="56"/>
        <v/>
      </c>
      <c r="AF861" s="478" t="str">
        <f t="shared" si="57"/>
        <v/>
      </c>
      <c r="AG861" s="478" t="str">
        <f t="shared" si="58"/>
        <v/>
      </c>
    </row>
    <row r="862" spans="1:33" ht="24.95" customHeight="1">
      <c r="A862" s="480">
        <v>847</v>
      </c>
      <c r="B862" s="987" t="str">
        <f>IF(基本情報入力シート!C899="","",基本情報入力シート!C899)</f>
        <v/>
      </c>
      <c r="C862" s="988"/>
      <c r="D862" s="988"/>
      <c r="E862" s="988"/>
      <c r="F862" s="988"/>
      <c r="G862" s="988"/>
      <c r="H862" s="988"/>
      <c r="I862" s="989"/>
      <c r="J862" s="481" t="str">
        <f>IF(基本情報入力シート!M899="","",基本情報入力シート!M899)</f>
        <v/>
      </c>
      <c r="K862" s="482" t="str">
        <f>IF(基本情報入力シート!R899="","",基本情報入力シート!R899)</f>
        <v/>
      </c>
      <c r="L862" s="482" t="str">
        <f>IF(基本情報入力シート!W899="","",基本情報入力シート!W899)</f>
        <v/>
      </c>
      <c r="M862" s="483" t="str">
        <f>IF(基本情報入力シート!X899="","",基本情報入力シート!X899)</f>
        <v/>
      </c>
      <c r="N862" s="484" t="str">
        <f>IF(基本情報入力シート!Y899="","",基本情報入力シート!Y899)</f>
        <v/>
      </c>
      <c r="O862" s="118"/>
      <c r="P862" s="119"/>
      <c r="Q862" s="120"/>
      <c r="R862" s="121"/>
      <c r="S862" s="112"/>
      <c r="T862" s="476" t="str">
        <f>IFERROR(S862*VLOOKUP(AE862,【参考】数式用3!$AD$3:$BA$14,MATCH(N862,【参考】数式用3!$AD$2:$BA$2,0)),"")</f>
        <v/>
      </c>
      <c r="U862" s="122"/>
      <c r="V862" s="113"/>
      <c r="W862" s="147"/>
      <c r="X862" s="990" t="str">
        <f>IFERROR(V862*VLOOKUP(AF862,【参考】数式用3!$AD$15:$BA$23,MATCH(N862,【参考】数式用3!$AD$2:$BA$2,0)),"")</f>
        <v/>
      </c>
      <c r="Y862" s="991"/>
      <c r="Z862" s="123"/>
      <c r="AA862" s="114"/>
      <c r="AB862" s="485" t="str">
        <f>IFERROR(AA862*VLOOKUP(AG862,【参考】数式用3!$AD$24:$BA$27,MATCH(N862,【参考】数式用3!$AD$2:$BA$2,0)),"")</f>
        <v/>
      </c>
      <c r="AC862" s="130"/>
      <c r="AD862" s="477" t="str">
        <f t="shared" si="55"/>
        <v/>
      </c>
      <c r="AE862" s="478" t="str">
        <f t="shared" si="56"/>
        <v/>
      </c>
      <c r="AF862" s="478" t="str">
        <f t="shared" si="57"/>
        <v/>
      </c>
      <c r="AG862" s="478" t="str">
        <f t="shared" si="58"/>
        <v/>
      </c>
    </row>
    <row r="863" spans="1:33" ht="24.95" customHeight="1">
      <c r="A863" s="480">
        <v>848</v>
      </c>
      <c r="B863" s="987" t="str">
        <f>IF(基本情報入力シート!C900="","",基本情報入力シート!C900)</f>
        <v/>
      </c>
      <c r="C863" s="988"/>
      <c r="D863" s="988"/>
      <c r="E863" s="988"/>
      <c r="F863" s="988"/>
      <c r="G863" s="988"/>
      <c r="H863" s="988"/>
      <c r="I863" s="989"/>
      <c r="J863" s="481" t="str">
        <f>IF(基本情報入力シート!M900="","",基本情報入力シート!M900)</f>
        <v/>
      </c>
      <c r="K863" s="482" t="str">
        <f>IF(基本情報入力シート!R900="","",基本情報入力シート!R900)</f>
        <v/>
      </c>
      <c r="L863" s="482" t="str">
        <f>IF(基本情報入力シート!W900="","",基本情報入力シート!W900)</f>
        <v/>
      </c>
      <c r="M863" s="483" t="str">
        <f>IF(基本情報入力シート!X900="","",基本情報入力シート!X900)</f>
        <v/>
      </c>
      <c r="N863" s="484" t="str">
        <f>IF(基本情報入力シート!Y900="","",基本情報入力シート!Y900)</f>
        <v/>
      </c>
      <c r="O863" s="118"/>
      <c r="P863" s="119"/>
      <c r="Q863" s="120"/>
      <c r="R863" s="121"/>
      <c r="S863" s="112"/>
      <c r="T863" s="476" t="str">
        <f>IFERROR(S863*VLOOKUP(AE863,【参考】数式用3!$AD$3:$BA$14,MATCH(N863,【参考】数式用3!$AD$2:$BA$2,0)),"")</f>
        <v/>
      </c>
      <c r="U863" s="122"/>
      <c r="V863" s="113"/>
      <c r="W863" s="147"/>
      <c r="X863" s="990" t="str">
        <f>IFERROR(V863*VLOOKUP(AF863,【参考】数式用3!$AD$15:$BA$23,MATCH(N863,【参考】数式用3!$AD$2:$BA$2,0)),"")</f>
        <v/>
      </c>
      <c r="Y863" s="991"/>
      <c r="Z863" s="123"/>
      <c r="AA863" s="114"/>
      <c r="AB863" s="485" t="str">
        <f>IFERROR(AA863*VLOOKUP(AG863,【参考】数式用3!$AD$24:$BA$27,MATCH(N863,【参考】数式用3!$AD$2:$BA$2,0)),"")</f>
        <v/>
      </c>
      <c r="AC863" s="130"/>
      <c r="AD863" s="477" t="str">
        <f t="shared" si="55"/>
        <v/>
      </c>
      <c r="AE863" s="478" t="str">
        <f t="shared" si="56"/>
        <v/>
      </c>
      <c r="AF863" s="478" t="str">
        <f t="shared" si="57"/>
        <v/>
      </c>
      <c r="AG863" s="478" t="str">
        <f t="shared" si="58"/>
        <v/>
      </c>
    </row>
    <row r="864" spans="1:33" ht="24.95" customHeight="1">
      <c r="A864" s="480">
        <v>849</v>
      </c>
      <c r="B864" s="987" t="str">
        <f>IF(基本情報入力シート!C901="","",基本情報入力シート!C901)</f>
        <v/>
      </c>
      <c r="C864" s="988"/>
      <c r="D864" s="988"/>
      <c r="E864" s="988"/>
      <c r="F864" s="988"/>
      <c r="G864" s="988"/>
      <c r="H864" s="988"/>
      <c r="I864" s="989"/>
      <c r="J864" s="481" t="str">
        <f>IF(基本情報入力シート!M901="","",基本情報入力シート!M901)</f>
        <v/>
      </c>
      <c r="K864" s="482" t="str">
        <f>IF(基本情報入力シート!R901="","",基本情報入力シート!R901)</f>
        <v/>
      </c>
      <c r="L864" s="482" t="str">
        <f>IF(基本情報入力シート!W901="","",基本情報入力シート!W901)</f>
        <v/>
      </c>
      <c r="M864" s="483" t="str">
        <f>IF(基本情報入力シート!X901="","",基本情報入力シート!X901)</f>
        <v/>
      </c>
      <c r="N864" s="484" t="str">
        <f>IF(基本情報入力シート!Y901="","",基本情報入力シート!Y901)</f>
        <v/>
      </c>
      <c r="O864" s="118"/>
      <c r="P864" s="119"/>
      <c r="Q864" s="120"/>
      <c r="R864" s="121"/>
      <c r="S864" s="112"/>
      <c r="T864" s="476" t="str">
        <f>IFERROR(S864*VLOOKUP(AE864,【参考】数式用3!$AD$3:$BA$14,MATCH(N864,【参考】数式用3!$AD$2:$BA$2,0)),"")</f>
        <v/>
      </c>
      <c r="U864" s="122"/>
      <c r="V864" s="113"/>
      <c r="W864" s="147"/>
      <c r="X864" s="990" t="str">
        <f>IFERROR(V864*VLOOKUP(AF864,【参考】数式用3!$AD$15:$BA$23,MATCH(N864,【参考】数式用3!$AD$2:$BA$2,0)),"")</f>
        <v/>
      </c>
      <c r="Y864" s="991"/>
      <c r="Z864" s="123"/>
      <c r="AA864" s="114"/>
      <c r="AB864" s="485" t="str">
        <f>IFERROR(AA864*VLOOKUP(AG864,【参考】数式用3!$AD$24:$BA$27,MATCH(N864,【参考】数式用3!$AD$2:$BA$2,0)),"")</f>
        <v/>
      </c>
      <c r="AC864" s="130"/>
      <c r="AD864" s="477" t="str">
        <f t="shared" si="55"/>
        <v/>
      </c>
      <c r="AE864" s="478" t="str">
        <f t="shared" si="56"/>
        <v/>
      </c>
      <c r="AF864" s="478" t="str">
        <f t="shared" si="57"/>
        <v/>
      </c>
      <c r="AG864" s="478" t="str">
        <f t="shared" si="58"/>
        <v/>
      </c>
    </row>
    <row r="865" spans="1:33" ht="24.95" customHeight="1">
      <c r="A865" s="480">
        <v>850</v>
      </c>
      <c r="B865" s="987" t="str">
        <f>IF(基本情報入力シート!C902="","",基本情報入力シート!C902)</f>
        <v/>
      </c>
      <c r="C865" s="988"/>
      <c r="D865" s="988"/>
      <c r="E865" s="988"/>
      <c r="F865" s="988"/>
      <c r="G865" s="988"/>
      <c r="H865" s="988"/>
      <c r="I865" s="989"/>
      <c r="J865" s="481" t="str">
        <f>IF(基本情報入力シート!M902="","",基本情報入力シート!M902)</f>
        <v/>
      </c>
      <c r="K865" s="482" t="str">
        <f>IF(基本情報入力シート!R902="","",基本情報入力シート!R902)</f>
        <v/>
      </c>
      <c r="L865" s="482" t="str">
        <f>IF(基本情報入力シート!W902="","",基本情報入力シート!W902)</f>
        <v/>
      </c>
      <c r="M865" s="483" t="str">
        <f>IF(基本情報入力シート!X902="","",基本情報入力シート!X902)</f>
        <v/>
      </c>
      <c r="N865" s="484" t="str">
        <f>IF(基本情報入力シート!Y902="","",基本情報入力シート!Y902)</f>
        <v/>
      </c>
      <c r="O865" s="118"/>
      <c r="P865" s="119"/>
      <c r="Q865" s="120"/>
      <c r="R865" s="121"/>
      <c r="S865" s="112"/>
      <c r="T865" s="476" t="str">
        <f>IFERROR(S865*VLOOKUP(AE865,【参考】数式用3!$AD$3:$BA$14,MATCH(N865,【参考】数式用3!$AD$2:$BA$2,0)),"")</f>
        <v/>
      </c>
      <c r="U865" s="122"/>
      <c r="V865" s="113"/>
      <c r="W865" s="147"/>
      <c r="X865" s="990" t="str">
        <f>IFERROR(V865*VLOOKUP(AF865,【参考】数式用3!$AD$15:$BA$23,MATCH(N865,【参考】数式用3!$AD$2:$BA$2,0)),"")</f>
        <v/>
      </c>
      <c r="Y865" s="991"/>
      <c r="Z865" s="123"/>
      <c r="AA865" s="114"/>
      <c r="AB865" s="485" t="str">
        <f>IFERROR(AA865*VLOOKUP(AG865,【参考】数式用3!$AD$24:$BA$27,MATCH(N865,【参考】数式用3!$AD$2:$BA$2,0)),"")</f>
        <v/>
      </c>
      <c r="AC865" s="130"/>
      <c r="AD865" s="477" t="str">
        <f t="shared" si="55"/>
        <v/>
      </c>
      <c r="AE865" s="478" t="str">
        <f t="shared" si="56"/>
        <v/>
      </c>
      <c r="AF865" s="478" t="str">
        <f t="shared" si="57"/>
        <v/>
      </c>
      <c r="AG865" s="478" t="str">
        <f t="shared" si="58"/>
        <v/>
      </c>
    </row>
    <row r="866" spans="1:33" ht="24.95" customHeight="1">
      <c r="A866" s="480">
        <v>851</v>
      </c>
      <c r="B866" s="987" t="str">
        <f>IF(基本情報入力シート!C903="","",基本情報入力シート!C903)</f>
        <v/>
      </c>
      <c r="C866" s="988"/>
      <c r="D866" s="988"/>
      <c r="E866" s="988"/>
      <c r="F866" s="988"/>
      <c r="G866" s="988"/>
      <c r="H866" s="988"/>
      <c r="I866" s="989"/>
      <c r="J866" s="481" t="str">
        <f>IF(基本情報入力シート!M903="","",基本情報入力シート!M903)</f>
        <v/>
      </c>
      <c r="K866" s="482" t="str">
        <f>IF(基本情報入力シート!R903="","",基本情報入力シート!R903)</f>
        <v/>
      </c>
      <c r="L866" s="482" t="str">
        <f>IF(基本情報入力シート!W903="","",基本情報入力シート!W903)</f>
        <v/>
      </c>
      <c r="M866" s="483" t="str">
        <f>IF(基本情報入力シート!X903="","",基本情報入力シート!X903)</f>
        <v/>
      </c>
      <c r="N866" s="484" t="str">
        <f>IF(基本情報入力シート!Y903="","",基本情報入力シート!Y903)</f>
        <v/>
      </c>
      <c r="O866" s="118"/>
      <c r="P866" s="119"/>
      <c r="Q866" s="120"/>
      <c r="R866" s="121"/>
      <c r="S866" s="112"/>
      <c r="T866" s="476" t="str">
        <f>IFERROR(S866*VLOOKUP(AE866,【参考】数式用3!$AD$3:$BA$14,MATCH(N866,【参考】数式用3!$AD$2:$BA$2,0)),"")</f>
        <v/>
      </c>
      <c r="U866" s="122"/>
      <c r="V866" s="113"/>
      <c r="W866" s="147"/>
      <c r="X866" s="990" t="str">
        <f>IFERROR(V866*VLOOKUP(AF866,【参考】数式用3!$AD$15:$BA$23,MATCH(N866,【参考】数式用3!$AD$2:$BA$2,0)),"")</f>
        <v/>
      </c>
      <c r="Y866" s="991"/>
      <c r="Z866" s="123"/>
      <c r="AA866" s="114"/>
      <c r="AB866" s="485" t="str">
        <f>IFERROR(AA866*VLOOKUP(AG866,【参考】数式用3!$AD$24:$BA$27,MATCH(N866,【参考】数式用3!$AD$2:$BA$2,0)),"")</f>
        <v/>
      </c>
      <c r="AC866" s="130"/>
      <c r="AD866" s="477" t="str">
        <f t="shared" si="55"/>
        <v/>
      </c>
      <c r="AE866" s="478" t="str">
        <f t="shared" si="56"/>
        <v/>
      </c>
      <c r="AF866" s="478" t="str">
        <f t="shared" si="57"/>
        <v/>
      </c>
      <c r="AG866" s="478" t="str">
        <f t="shared" si="58"/>
        <v/>
      </c>
    </row>
    <row r="867" spans="1:33" ht="24.95" customHeight="1">
      <c r="A867" s="480">
        <v>852</v>
      </c>
      <c r="B867" s="987" t="str">
        <f>IF(基本情報入力シート!C904="","",基本情報入力シート!C904)</f>
        <v/>
      </c>
      <c r="C867" s="988"/>
      <c r="D867" s="988"/>
      <c r="E867" s="988"/>
      <c r="F867" s="988"/>
      <c r="G867" s="988"/>
      <c r="H867" s="988"/>
      <c r="I867" s="989"/>
      <c r="J867" s="481" t="str">
        <f>IF(基本情報入力シート!M904="","",基本情報入力シート!M904)</f>
        <v/>
      </c>
      <c r="K867" s="482" t="str">
        <f>IF(基本情報入力シート!R904="","",基本情報入力シート!R904)</f>
        <v/>
      </c>
      <c r="L867" s="482" t="str">
        <f>IF(基本情報入力シート!W904="","",基本情報入力シート!W904)</f>
        <v/>
      </c>
      <c r="M867" s="483" t="str">
        <f>IF(基本情報入力シート!X904="","",基本情報入力シート!X904)</f>
        <v/>
      </c>
      <c r="N867" s="484" t="str">
        <f>IF(基本情報入力シート!Y904="","",基本情報入力シート!Y904)</f>
        <v/>
      </c>
      <c r="O867" s="118"/>
      <c r="P867" s="119"/>
      <c r="Q867" s="120"/>
      <c r="R867" s="121"/>
      <c r="S867" s="112"/>
      <c r="T867" s="476" t="str">
        <f>IFERROR(S867*VLOOKUP(AE867,【参考】数式用3!$AD$3:$BA$14,MATCH(N867,【参考】数式用3!$AD$2:$BA$2,0)),"")</f>
        <v/>
      </c>
      <c r="U867" s="122"/>
      <c r="V867" s="113"/>
      <c r="W867" s="147"/>
      <c r="X867" s="990" t="str">
        <f>IFERROR(V867*VLOOKUP(AF867,【参考】数式用3!$AD$15:$BA$23,MATCH(N867,【参考】数式用3!$AD$2:$BA$2,0)),"")</f>
        <v/>
      </c>
      <c r="Y867" s="991"/>
      <c r="Z867" s="123"/>
      <c r="AA867" s="114"/>
      <c r="AB867" s="485" t="str">
        <f>IFERROR(AA867*VLOOKUP(AG867,【参考】数式用3!$AD$24:$BA$27,MATCH(N867,【参考】数式用3!$AD$2:$BA$2,0)),"")</f>
        <v/>
      </c>
      <c r="AC867" s="130"/>
      <c r="AD867" s="477" t="str">
        <f t="shared" si="55"/>
        <v/>
      </c>
      <c r="AE867" s="478" t="str">
        <f t="shared" si="56"/>
        <v/>
      </c>
      <c r="AF867" s="478" t="str">
        <f t="shared" si="57"/>
        <v/>
      </c>
      <c r="AG867" s="478" t="str">
        <f t="shared" si="58"/>
        <v/>
      </c>
    </row>
    <row r="868" spans="1:33" ht="24.95" customHeight="1">
      <c r="A868" s="480">
        <v>853</v>
      </c>
      <c r="B868" s="987" t="str">
        <f>IF(基本情報入力シート!C905="","",基本情報入力シート!C905)</f>
        <v/>
      </c>
      <c r="C868" s="988"/>
      <c r="D868" s="988"/>
      <c r="E868" s="988"/>
      <c r="F868" s="988"/>
      <c r="G868" s="988"/>
      <c r="H868" s="988"/>
      <c r="I868" s="989"/>
      <c r="J868" s="481" t="str">
        <f>IF(基本情報入力シート!M905="","",基本情報入力シート!M905)</f>
        <v/>
      </c>
      <c r="K868" s="482" t="str">
        <f>IF(基本情報入力シート!R905="","",基本情報入力シート!R905)</f>
        <v/>
      </c>
      <c r="L868" s="482" t="str">
        <f>IF(基本情報入力シート!W905="","",基本情報入力シート!W905)</f>
        <v/>
      </c>
      <c r="M868" s="483" t="str">
        <f>IF(基本情報入力シート!X905="","",基本情報入力シート!X905)</f>
        <v/>
      </c>
      <c r="N868" s="484" t="str">
        <f>IF(基本情報入力シート!Y905="","",基本情報入力シート!Y905)</f>
        <v/>
      </c>
      <c r="O868" s="118"/>
      <c r="P868" s="119"/>
      <c r="Q868" s="120"/>
      <c r="R868" s="121"/>
      <c r="S868" s="112"/>
      <c r="T868" s="476" t="str">
        <f>IFERROR(S868*VLOOKUP(AE868,【参考】数式用3!$AD$3:$BA$14,MATCH(N868,【参考】数式用3!$AD$2:$BA$2,0)),"")</f>
        <v/>
      </c>
      <c r="U868" s="122"/>
      <c r="V868" s="113"/>
      <c r="W868" s="147"/>
      <c r="X868" s="990" t="str">
        <f>IFERROR(V868*VLOOKUP(AF868,【参考】数式用3!$AD$15:$BA$23,MATCH(N868,【参考】数式用3!$AD$2:$BA$2,0)),"")</f>
        <v/>
      </c>
      <c r="Y868" s="991"/>
      <c r="Z868" s="123"/>
      <c r="AA868" s="114"/>
      <c r="AB868" s="485" t="str">
        <f>IFERROR(AA868*VLOOKUP(AG868,【参考】数式用3!$AD$24:$BA$27,MATCH(N868,【参考】数式用3!$AD$2:$BA$2,0)),"")</f>
        <v/>
      </c>
      <c r="AC868" s="130"/>
      <c r="AD868" s="477" t="str">
        <f t="shared" si="55"/>
        <v/>
      </c>
      <c r="AE868" s="478" t="str">
        <f t="shared" si="56"/>
        <v/>
      </c>
      <c r="AF868" s="478" t="str">
        <f t="shared" si="57"/>
        <v/>
      </c>
      <c r="AG868" s="478" t="str">
        <f t="shared" si="58"/>
        <v/>
      </c>
    </row>
    <row r="869" spans="1:33" ht="24.95" customHeight="1">
      <c r="A869" s="480">
        <v>854</v>
      </c>
      <c r="B869" s="987" t="str">
        <f>IF(基本情報入力シート!C906="","",基本情報入力シート!C906)</f>
        <v/>
      </c>
      <c r="C869" s="988"/>
      <c r="D869" s="988"/>
      <c r="E869" s="988"/>
      <c r="F869" s="988"/>
      <c r="G869" s="988"/>
      <c r="H869" s="988"/>
      <c r="I869" s="989"/>
      <c r="J869" s="481" t="str">
        <f>IF(基本情報入力シート!M906="","",基本情報入力シート!M906)</f>
        <v/>
      </c>
      <c r="K869" s="482" t="str">
        <f>IF(基本情報入力シート!R906="","",基本情報入力シート!R906)</f>
        <v/>
      </c>
      <c r="L869" s="482" t="str">
        <f>IF(基本情報入力シート!W906="","",基本情報入力シート!W906)</f>
        <v/>
      </c>
      <c r="M869" s="483" t="str">
        <f>IF(基本情報入力シート!X906="","",基本情報入力シート!X906)</f>
        <v/>
      </c>
      <c r="N869" s="484" t="str">
        <f>IF(基本情報入力シート!Y906="","",基本情報入力シート!Y906)</f>
        <v/>
      </c>
      <c r="O869" s="118"/>
      <c r="P869" s="119"/>
      <c r="Q869" s="120"/>
      <c r="R869" s="121"/>
      <c r="S869" s="112"/>
      <c r="T869" s="476" t="str">
        <f>IFERROR(S869*VLOOKUP(AE869,【参考】数式用3!$AD$3:$BA$14,MATCH(N869,【参考】数式用3!$AD$2:$BA$2,0)),"")</f>
        <v/>
      </c>
      <c r="U869" s="122"/>
      <c r="V869" s="113"/>
      <c r="W869" s="147"/>
      <c r="X869" s="990" t="str">
        <f>IFERROR(V869*VLOOKUP(AF869,【参考】数式用3!$AD$15:$BA$23,MATCH(N869,【参考】数式用3!$AD$2:$BA$2,0)),"")</f>
        <v/>
      </c>
      <c r="Y869" s="991"/>
      <c r="Z869" s="123"/>
      <c r="AA869" s="114"/>
      <c r="AB869" s="485" t="str">
        <f>IFERROR(AA869*VLOOKUP(AG869,【参考】数式用3!$AD$24:$BA$27,MATCH(N869,【参考】数式用3!$AD$2:$BA$2,0)),"")</f>
        <v/>
      </c>
      <c r="AC869" s="130"/>
      <c r="AD869" s="477" t="str">
        <f t="shared" si="55"/>
        <v/>
      </c>
      <c r="AE869" s="478" t="str">
        <f t="shared" si="56"/>
        <v/>
      </c>
      <c r="AF869" s="478" t="str">
        <f t="shared" si="57"/>
        <v/>
      </c>
      <c r="AG869" s="478" t="str">
        <f t="shared" si="58"/>
        <v/>
      </c>
    </row>
    <row r="870" spans="1:33" ht="24.95" customHeight="1">
      <c r="A870" s="480">
        <v>855</v>
      </c>
      <c r="B870" s="987" t="str">
        <f>IF(基本情報入力シート!C907="","",基本情報入力シート!C907)</f>
        <v/>
      </c>
      <c r="C870" s="988"/>
      <c r="D870" s="988"/>
      <c r="E870" s="988"/>
      <c r="F870" s="988"/>
      <c r="G870" s="988"/>
      <c r="H870" s="988"/>
      <c r="I870" s="989"/>
      <c r="J870" s="481" t="str">
        <f>IF(基本情報入力シート!M907="","",基本情報入力シート!M907)</f>
        <v/>
      </c>
      <c r="K870" s="482" t="str">
        <f>IF(基本情報入力シート!R907="","",基本情報入力シート!R907)</f>
        <v/>
      </c>
      <c r="L870" s="482" t="str">
        <f>IF(基本情報入力シート!W907="","",基本情報入力シート!W907)</f>
        <v/>
      </c>
      <c r="M870" s="483" t="str">
        <f>IF(基本情報入力シート!X907="","",基本情報入力シート!X907)</f>
        <v/>
      </c>
      <c r="N870" s="484" t="str">
        <f>IF(基本情報入力シート!Y907="","",基本情報入力シート!Y907)</f>
        <v/>
      </c>
      <c r="O870" s="118"/>
      <c r="P870" s="119"/>
      <c r="Q870" s="120"/>
      <c r="R870" s="121"/>
      <c r="S870" s="112"/>
      <c r="T870" s="476" t="str">
        <f>IFERROR(S870*VLOOKUP(AE870,【参考】数式用3!$AD$3:$BA$14,MATCH(N870,【参考】数式用3!$AD$2:$BA$2,0)),"")</f>
        <v/>
      </c>
      <c r="U870" s="122"/>
      <c r="V870" s="113"/>
      <c r="W870" s="147"/>
      <c r="X870" s="990" t="str">
        <f>IFERROR(V870*VLOOKUP(AF870,【参考】数式用3!$AD$15:$BA$23,MATCH(N870,【参考】数式用3!$AD$2:$BA$2,0)),"")</f>
        <v/>
      </c>
      <c r="Y870" s="991"/>
      <c r="Z870" s="123"/>
      <c r="AA870" s="114"/>
      <c r="AB870" s="485" t="str">
        <f>IFERROR(AA870*VLOOKUP(AG870,【参考】数式用3!$AD$24:$BA$27,MATCH(N870,【参考】数式用3!$AD$2:$BA$2,0)),"")</f>
        <v/>
      </c>
      <c r="AC870" s="130"/>
      <c r="AD870" s="477" t="str">
        <f t="shared" si="55"/>
        <v/>
      </c>
      <c r="AE870" s="478" t="str">
        <f t="shared" si="56"/>
        <v/>
      </c>
      <c r="AF870" s="478" t="str">
        <f t="shared" si="57"/>
        <v/>
      </c>
      <c r="AG870" s="478" t="str">
        <f t="shared" si="58"/>
        <v/>
      </c>
    </row>
    <row r="871" spans="1:33" ht="24.95" customHeight="1">
      <c r="A871" s="480">
        <v>856</v>
      </c>
      <c r="B871" s="987" t="str">
        <f>IF(基本情報入力シート!C908="","",基本情報入力シート!C908)</f>
        <v/>
      </c>
      <c r="C871" s="988"/>
      <c r="D871" s="988"/>
      <c r="E871" s="988"/>
      <c r="F871" s="988"/>
      <c r="G871" s="988"/>
      <c r="H871" s="988"/>
      <c r="I871" s="989"/>
      <c r="J871" s="481" t="str">
        <f>IF(基本情報入力シート!M908="","",基本情報入力シート!M908)</f>
        <v/>
      </c>
      <c r="K871" s="482" t="str">
        <f>IF(基本情報入力シート!R908="","",基本情報入力シート!R908)</f>
        <v/>
      </c>
      <c r="L871" s="482" t="str">
        <f>IF(基本情報入力シート!W908="","",基本情報入力シート!W908)</f>
        <v/>
      </c>
      <c r="M871" s="483" t="str">
        <f>IF(基本情報入力シート!X908="","",基本情報入力シート!X908)</f>
        <v/>
      </c>
      <c r="N871" s="484" t="str">
        <f>IF(基本情報入力シート!Y908="","",基本情報入力シート!Y908)</f>
        <v/>
      </c>
      <c r="O871" s="118"/>
      <c r="P871" s="119"/>
      <c r="Q871" s="120"/>
      <c r="R871" s="121"/>
      <c r="S871" s="112"/>
      <c r="T871" s="476" t="str">
        <f>IFERROR(S871*VLOOKUP(AE871,【参考】数式用3!$AD$3:$BA$14,MATCH(N871,【参考】数式用3!$AD$2:$BA$2,0)),"")</f>
        <v/>
      </c>
      <c r="U871" s="122"/>
      <c r="V871" s="113"/>
      <c r="W871" s="147"/>
      <c r="X871" s="990" t="str">
        <f>IFERROR(V871*VLOOKUP(AF871,【参考】数式用3!$AD$15:$BA$23,MATCH(N871,【参考】数式用3!$AD$2:$BA$2,0)),"")</f>
        <v/>
      </c>
      <c r="Y871" s="991"/>
      <c r="Z871" s="123"/>
      <c r="AA871" s="114"/>
      <c r="AB871" s="485" t="str">
        <f>IFERROR(AA871*VLOOKUP(AG871,【参考】数式用3!$AD$24:$BA$27,MATCH(N871,【参考】数式用3!$AD$2:$BA$2,0)),"")</f>
        <v/>
      </c>
      <c r="AC871" s="130"/>
      <c r="AD871" s="477" t="str">
        <f t="shared" si="55"/>
        <v/>
      </c>
      <c r="AE871" s="478" t="str">
        <f t="shared" si="56"/>
        <v/>
      </c>
      <c r="AF871" s="478" t="str">
        <f t="shared" si="57"/>
        <v/>
      </c>
      <c r="AG871" s="478" t="str">
        <f t="shared" si="58"/>
        <v/>
      </c>
    </row>
    <row r="872" spans="1:33" ht="24.95" customHeight="1">
      <c r="A872" s="480">
        <v>857</v>
      </c>
      <c r="B872" s="987" t="str">
        <f>IF(基本情報入力シート!C909="","",基本情報入力シート!C909)</f>
        <v/>
      </c>
      <c r="C872" s="988"/>
      <c r="D872" s="988"/>
      <c r="E872" s="988"/>
      <c r="F872" s="988"/>
      <c r="G872" s="988"/>
      <c r="H872" s="988"/>
      <c r="I872" s="989"/>
      <c r="J872" s="481" t="str">
        <f>IF(基本情報入力シート!M909="","",基本情報入力シート!M909)</f>
        <v/>
      </c>
      <c r="K872" s="482" t="str">
        <f>IF(基本情報入力シート!R909="","",基本情報入力シート!R909)</f>
        <v/>
      </c>
      <c r="L872" s="482" t="str">
        <f>IF(基本情報入力シート!W909="","",基本情報入力シート!W909)</f>
        <v/>
      </c>
      <c r="M872" s="483" t="str">
        <f>IF(基本情報入力シート!X909="","",基本情報入力シート!X909)</f>
        <v/>
      </c>
      <c r="N872" s="484" t="str">
        <f>IF(基本情報入力シート!Y909="","",基本情報入力シート!Y909)</f>
        <v/>
      </c>
      <c r="O872" s="118"/>
      <c r="P872" s="119"/>
      <c r="Q872" s="120"/>
      <c r="R872" s="121"/>
      <c r="S872" s="112"/>
      <c r="T872" s="476" t="str">
        <f>IFERROR(S872*VLOOKUP(AE872,【参考】数式用3!$AD$3:$BA$14,MATCH(N872,【参考】数式用3!$AD$2:$BA$2,0)),"")</f>
        <v/>
      </c>
      <c r="U872" s="122"/>
      <c r="V872" s="113"/>
      <c r="W872" s="147"/>
      <c r="X872" s="990" t="str">
        <f>IFERROR(V872*VLOOKUP(AF872,【参考】数式用3!$AD$15:$BA$23,MATCH(N872,【参考】数式用3!$AD$2:$BA$2,0)),"")</f>
        <v/>
      </c>
      <c r="Y872" s="991"/>
      <c r="Z872" s="123"/>
      <c r="AA872" s="114"/>
      <c r="AB872" s="485" t="str">
        <f>IFERROR(AA872*VLOOKUP(AG872,【参考】数式用3!$AD$24:$BA$27,MATCH(N872,【参考】数式用3!$AD$2:$BA$2,0)),"")</f>
        <v/>
      </c>
      <c r="AC872" s="130"/>
      <c r="AD872" s="477" t="str">
        <f t="shared" si="55"/>
        <v/>
      </c>
      <c r="AE872" s="478" t="str">
        <f t="shared" si="56"/>
        <v/>
      </c>
      <c r="AF872" s="478" t="str">
        <f t="shared" si="57"/>
        <v/>
      </c>
      <c r="AG872" s="478" t="str">
        <f t="shared" si="58"/>
        <v/>
      </c>
    </row>
    <row r="873" spans="1:33" ht="24.95" customHeight="1">
      <c r="A873" s="480">
        <v>858</v>
      </c>
      <c r="B873" s="987" t="str">
        <f>IF(基本情報入力シート!C910="","",基本情報入力シート!C910)</f>
        <v/>
      </c>
      <c r="C873" s="988"/>
      <c r="D873" s="988"/>
      <c r="E873" s="988"/>
      <c r="F873" s="988"/>
      <c r="G873" s="988"/>
      <c r="H873" s="988"/>
      <c r="I873" s="989"/>
      <c r="J873" s="481" t="str">
        <f>IF(基本情報入力シート!M910="","",基本情報入力シート!M910)</f>
        <v/>
      </c>
      <c r="K873" s="482" t="str">
        <f>IF(基本情報入力シート!R910="","",基本情報入力シート!R910)</f>
        <v/>
      </c>
      <c r="L873" s="482" t="str">
        <f>IF(基本情報入力シート!W910="","",基本情報入力シート!W910)</f>
        <v/>
      </c>
      <c r="M873" s="483" t="str">
        <f>IF(基本情報入力シート!X910="","",基本情報入力シート!X910)</f>
        <v/>
      </c>
      <c r="N873" s="484" t="str">
        <f>IF(基本情報入力シート!Y910="","",基本情報入力シート!Y910)</f>
        <v/>
      </c>
      <c r="O873" s="118"/>
      <c r="P873" s="119"/>
      <c r="Q873" s="120"/>
      <c r="R873" s="121"/>
      <c r="S873" s="112"/>
      <c r="T873" s="476" t="str">
        <f>IFERROR(S873*VLOOKUP(AE873,【参考】数式用3!$AD$3:$BA$14,MATCH(N873,【参考】数式用3!$AD$2:$BA$2,0)),"")</f>
        <v/>
      </c>
      <c r="U873" s="122"/>
      <c r="V873" s="113"/>
      <c r="W873" s="147"/>
      <c r="X873" s="990" t="str">
        <f>IFERROR(V873*VLOOKUP(AF873,【参考】数式用3!$AD$15:$BA$23,MATCH(N873,【参考】数式用3!$AD$2:$BA$2,0)),"")</f>
        <v/>
      </c>
      <c r="Y873" s="991"/>
      <c r="Z873" s="123"/>
      <c r="AA873" s="114"/>
      <c r="AB873" s="485" t="str">
        <f>IFERROR(AA873*VLOOKUP(AG873,【参考】数式用3!$AD$24:$BA$27,MATCH(N873,【参考】数式用3!$AD$2:$BA$2,0)),"")</f>
        <v/>
      </c>
      <c r="AC873" s="130"/>
      <c r="AD873" s="477" t="str">
        <f t="shared" si="55"/>
        <v/>
      </c>
      <c r="AE873" s="478" t="str">
        <f t="shared" si="56"/>
        <v/>
      </c>
      <c r="AF873" s="478" t="str">
        <f t="shared" si="57"/>
        <v/>
      </c>
      <c r="AG873" s="478" t="str">
        <f t="shared" si="58"/>
        <v/>
      </c>
    </row>
    <row r="874" spans="1:33" ht="24.95" customHeight="1">
      <c r="A874" s="480">
        <v>859</v>
      </c>
      <c r="B874" s="987" t="str">
        <f>IF(基本情報入力シート!C911="","",基本情報入力シート!C911)</f>
        <v/>
      </c>
      <c r="C874" s="988"/>
      <c r="D874" s="988"/>
      <c r="E874" s="988"/>
      <c r="F874" s="988"/>
      <c r="G874" s="988"/>
      <c r="H874" s="988"/>
      <c r="I874" s="989"/>
      <c r="J874" s="481" t="str">
        <f>IF(基本情報入力シート!M911="","",基本情報入力シート!M911)</f>
        <v/>
      </c>
      <c r="K874" s="482" t="str">
        <f>IF(基本情報入力シート!R911="","",基本情報入力シート!R911)</f>
        <v/>
      </c>
      <c r="L874" s="482" t="str">
        <f>IF(基本情報入力シート!W911="","",基本情報入力シート!W911)</f>
        <v/>
      </c>
      <c r="M874" s="483" t="str">
        <f>IF(基本情報入力シート!X911="","",基本情報入力シート!X911)</f>
        <v/>
      </c>
      <c r="N874" s="484" t="str">
        <f>IF(基本情報入力シート!Y911="","",基本情報入力シート!Y911)</f>
        <v/>
      </c>
      <c r="O874" s="118"/>
      <c r="P874" s="119"/>
      <c r="Q874" s="120"/>
      <c r="R874" s="121"/>
      <c r="S874" s="112"/>
      <c r="T874" s="476" t="str">
        <f>IFERROR(S874*VLOOKUP(AE874,【参考】数式用3!$AD$3:$BA$14,MATCH(N874,【参考】数式用3!$AD$2:$BA$2,0)),"")</f>
        <v/>
      </c>
      <c r="U874" s="122"/>
      <c r="V874" s="113"/>
      <c r="W874" s="147"/>
      <c r="X874" s="990" t="str">
        <f>IFERROR(V874*VLOOKUP(AF874,【参考】数式用3!$AD$15:$BA$23,MATCH(N874,【参考】数式用3!$AD$2:$BA$2,0)),"")</f>
        <v/>
      </c>
      <c r="Y874" s="991"/>
      <c r="Z874" s="123"/>
      <c r="AA874" s="114"/>
      <c r="AB874" s="485" t="str">
        <f>IFERROR(AA874*VLOOKUP(AG874,【参考】数式用3!$AD$24:$BA$27,MATCH(N874,【参考】数式用3!$AD$2:$BA$2,0)),"")</f>
        <v/>
      </c>
      <c r="AC874" s="130"/>
      <c r="AD874" s="477" t="str">
        <f t="shared" si="55"/>
        <v/>
      </c>
      <c r="AE874" s="478" t="str">
        <f t="shared" si="56"/>
        <v/>
      </c>
      <c r="AF874" s="478" t="str">
        <f t="shared" si="57"/>
        <v/>
      </c>
      <c r="AG874" s="478" t="str">
        <f t="shared" si="58"/>
        <v/>
      </c>
    </row>
    <row r="875" spans="1:33" ht="24.95" customHeight="1">
      <c r="A875" s="480">
        <v>860</v>
      </c>
      <c r="B875" s="987" t="str">
        <f>IF(基本情報入力シート!C912="","",基本情報入力シート!C912)</f>
        <v/>
      </c>
      <c r="C875" s="988"/>
      <c r="D875" s="988"/>
      <c r="E875" s="988"/>
      <c r="F875" s="988"/>
      <c r="G875" s="988"/>
      <c r="H875" s="988"/>
      <c r="I875" s="989"/>
      <c r="J875" s="481" t="str">
        <f>IF(基本情報入力シート!M912="","",基本情報入力シート!M912)</f>
        <v/>
      </c>
      <c r="K875" s="482" t="str">
        <f>IF(基本情報入力シート!R912="","",基本情報入力シート!R912)</f>
        <v/>
      </c>
      <c r="L875" s="482" t="str">
        <f>IF(基本情報入力シート!W912="","",基本情報入力シート!W912)</f>
        <v/>
      </c>
      <c r="M875" s="483" t="str">
        <f>IF(基本情報入力シート!X912="","",基本情報入力シート!X912)</f>
        <v/>
      </c>
      <c r="N875" s="484" t="str">
        <f>IF(基本情報入力シート!Y912="","",基本情報入力シート!Y912)</f>
        <v/>
      </c>
      <c r="O875" s="118"/>
      <c r="P875" s="119"/>
      <c r="Q875" s="120"/>
      <c r="R875" s="121"/>
      <c r="S875" s="112"/>
      <c r="T875" s="476" t="str">
        <f>IFERROR(S875*VLOOKUP(AE875,【参考】数式用3!$AD$3:$BA$14,MATCH(N875,【参考】数式用3!$AD$2:$BA$2,0)),"")</f>
        <v/>
      </c>
      <c r="U875" s="122"/>
      <c r="V875" s="113"/>
      <c r="W875" s="147"/>
      <c r="X875" s="990" t="str">
        <f>IFERROR(V875*VLOOKUP(AF875,【参考】数式用3!$AD$15:$BA$23,MATCH(N875,【参考】数式用3!$AD$2:$BA$2,0)),"")</f>
        <v/>
      </c>
      <c r="Y875" s="991"/>
      <c r="Z875" s="123"/>
      <c r="AA875" s="114"/>
      <c r="AB875" s="485" t="str">
        <f>IFERROR(AA875*VLOOKUP(AG875,【参考】数式用3!$AD$24:$BA$27,MATCH(N875,【参考】数式用3!$AD$2:$BA$2,0)),"")</f>
        <v/>
      </c>
      <c r="AC875" s="130"/>
      <c r="AD875" s="477" t="str">
        <f t="shared" si="55"/>
        <v/>
      </c>
      <c r="AE875" s="478" t="str">
        <f t="shared" si="56"/>
        <v/>
      </c>
      <c r="AF875" s="478" t="str">
        <f t="shared" si="57"/>
        <v/>
      </c>
      <c r="AG875" s="478" t="str">
        <f t="shared" si="58"/>
        <v/>
      </c>
    </row>
    <row r="876" spans="1:33" ht="24.95" customHeight="1">
      <c r="A876" s="480">
        <v>861</v>
      </c>
      <c r="B876" s="987" t="str">
        <f>IF(基本情報入力シート!C913="","",基本情報入力シート!C913)</f>
        <v/>
      </c>
      <c r="C876" s="988"/>
      <c r="D876" s="988"/>
      <c r="E876" s="988"/>
      <c r="F876" s="988"/>
      <c r="G876" s="988"/>
      <c r="H876" s="988"/>
      <c r="I876" s="989"/>
      <c r="J876" s="481" t="str">
        <f>IF(基本情報入力シート!M913="","",基本情報入力シート!M913)</f>
        <v/>
      </c>
      <c r="K876" s="482" t="str">
        <f>IF(基本情報入力シート!R913="","",基本情報入力シート!R913)</f>
        <v/>
      </c>
      <c r="L876" s="482" t="str">
        <f>IF(基本情報入力シート!W913="","",基本情報入力シート!W913)</f>
        <v/>
      </c>
      <c r="M876" s="483" t="str">
        <f>IF(基本情報入力シート!X913="","",基本情報入力シート!X913)</f>
        <v/>
      </c>
      <c r="N876" s="484" t="str">
        <f>IF(基本情報入力シート!Y913="","",基本情報入力シート!Y913)</f>
        <v/>
      </c>
      <c r="O876" s="118"/>
      <c r="P876" s="119"/>
      <c r="Q876" s="120"/>
      <c r="R876" s="121"/>
      <c r="S876" s="112"/>
      <c r="T876" s="476" t="str">
        <f>IFERROR(S876*VLOOKUP(AE876,【参考】数式用3!$AD$3:$BA$14,MATCH(N876,【参考】数式用3!$AD$2:$BA$2,0)),"")</f>
        <v/>
      </c>
      <c r="U876" s="122"/>
      <c r="V876" s="113"/>
      <c r="W876" s="147"/>
      <c r="X876" s="990" t="str">
        <f>IFERROR(V876*VLOOKUP(AF876,【参考】数式用3!$AD$15:$BA$23,MATCH(N876,【参考】数式用3!$AD$2:$BA$2,0)),"")</f>
        <v/>
      </c>
      <c r="Y876" s="991"/>
      <c r="Z876" s="123"/>
      <c r="AA876" s="114"/>
      <c r="AB876" s="485" t="str">
        <f>IFERROR(AA876*VLOOKUP(AG876,【参考】数式用3!$AD$24:$BA$27,MATCH(N876,【参考】数式用3!$AD$2:$BA$2,0)),"")</f>
        <v/>
      </c>
      <c r="AC876" s="130"/>
      <c r="AD876" s="477" t="str">
        <f t="shared" si="55"/>
        <v/>
      </c>
      <c r="AE876" s="478" t="str">
        <f t="shared" si="56"/>
        <v/>
      </c>
      <c r="AF876" s="478" t="str">
        <f t="shared" si="57"/>
        <v/>
      </c>
      <c r="AG876" s="478" t="str">
        <f t="shared" si="58"/>
        <v/>
      </c>
    </row>
    <row r="877" spans="1:33" ht="24.95" customHeight="1">
      <c r="A877" s="480">
        <v>862</v>
      </c>
      <c r="B877" s="987" t="str">
        <f>IF(基本情報入力シート!C914="","",基本情報入力シート!C914)</f>
        <v/>
      </c>
      <c r="C877" s="988"/>
      <c r="D877" s="988"/>
      <c r="E877" s="988"/>
      <c r="F877" s="988"/>
      <c r="G877" s="988"/>
      <c r="H877" s="988"/>
      <c r="I877" s="989"/>
      <c r="J877" s="481" t="str">
        <f>IF(基本情報入力シート!M914="","",基本情報入力シート!M914)</f>
        <v/>
      </c>
      <c r="K877" s="482" t="str">
        <f>IF(基本情報入力シート!R914="","",基本情報入力シート!R914)</f>
        <v/>
      </c>
      <c r="L877" s="482" t="str">
        <f>IF(基本情報入力シート!W914="","",基本情報入力シート!W914)</f>
        <v/>
      </c>
      <c r="M877" s="483" t="str">
        <f>IF(基本情報入力シート!X914="","",基本情報入力シート!X914)</f>
        <v/>
      </c>
      <c r="N877" s="484" t="str">
        <f>IF(基本情報入力シート!Y914="","",基本情報入力シート!Y914)</f>
        <v/>
      </c>
      <c r="O877" s="118"/>
      <c r="P877" s="119"/>
      <c r="Q877" s="120"/>
      <c r="R877" s="121"/>
      <c r="S877" s="112"/>
      <c r="T877" s="476" t="str">
        <f>IFERROR(S877*VLOOKUP(AE877,【参考】数式用3!$AD$3:$BA$14,MATCH(N877,【参考】数式用3!$AD$2:$BA$2,0)),"")</f>
        <v/>
      </c>
      <c r="U877" s="122"/>
      <c r="V877" s="113"/>
      <c r="W877" s="147"/>
      <c r="X877" s="990" t="str">
        <f>IFERROR(V877*VLOOKUP(AF877,【参考】数式用3!$AD$15:$BA$23,MATCH(N877,【参考】数式用3!$AD$2:$BA$2,0)),"")</f>
        <v/>
      </c>
      <c r="Y877" s="991"/>
      <c r="Z877" s="123"/>
      <c r="AA877" s="114"/>
      <c r="AB877" s="485" t="str">
        <f>IFERROR(AA877*VLOOKUP(AG877,【参考】数式用3!$AD$24:$BA$27,MATCH(N877,【参考】数式用3!$AD$2:$BA$2,0)),"")</f>
        <v/>
      </c>
      <c r="AC877" s="130"/>
      <c r="AD877" s="477" t="str">
        <f t="shared" si="55"/>
        <v/>
      </c>
      <c r="AE877" s="478" t="str">
        <f t="shared" si="56"/>
        <v/>
      </c>
      <c r="AF877" s="478" t="str">
        <f t="shared" si="57"/>
        <v/>
      </c>
      <c r="AG877" s="478" t="str">
        <f t="shared" si="58"/>
        <v/>
      </c>
    </row>
    <row r="878" spans="1:33" ht="24.95" customHeight="1">
      <c r="A878" s="480">
        <v>863</v>
      </c>
      <c r="B878" s="987" t="str">
        <f>IF(基本情報入力シート!C915="","",基本情報入力シート!C915)</f>
        <v/>
      </c>
      <c r="C878" s="988"/>
      <c r="D878" s="988"/>
      <c r="E878" s="988"/>
      <c r="F878" s="988"/>
      <c r="G878" s="988"/>
      <c r="H878" s="988"/>
      <c r="I878" s="989"/>
      <c r="J878" s="481" t="str">
        <f>IF(基本情報入力シート!M915="","",基本情報入力シート!M915)</f>
        <v/>
      </c>
      <c r="K878" s="482" t="str">
        <f>IF(基本情報入力シート!R915="","",基本情報入力シート!R915)</f>
        <v/>
      </c>
      <c r="L878" s="482" t="str">
        <f>IF(基本情報入力シート!W915="","",基本情報入力シート!W915)</f>
        <v/>
      </c>
      <c r="M878" s="483" t="str">
        <f>IF(基本情報入力シート!X915="","",基本情報入力シート!X915)</f>
        <v/>
      </c>
      <c r="N878" s="484" t="str">
        <f>IF(基本情報入力シート!Y915="","",基本情報入力シート!Y915)</f>
        <v/>
      </c>
      <c r="O878" s="118"/>
      <c r="P878" s="119"/>
      <c r="Q878" s="120"/>
      <c r="R878" s="121"/>
      <c r="S878" s="112"/>
      <c r="T878" s="476" t="str">
        <f>IFERROR(S878*VLOOKUP(AE878,【参考】数式用3!$AD$3:$BA$14,MATCH(N878,【参考】数式用3!$AD$2:$BA$2,0)),"")</f>
        <v/>
      </c>
      <c r="U878" s="122"/>
      <c r="V878" s="113"/>
      <c r="W878" s="147"/>
      <c r="X878" s="990" t="str">
        <f>IFERROR(V878*VLOOKUP(AF878,【参考】数式用3!$AD$15:$BA$23,MATCH(N878,【参考】数式用3!$AD$2:$BA$2,0)),"")</f>
        <v/>
      </c>
      <c r="Y878" s="991"/>
      <c r="Z878" s="123"/>
      <c r="AA878" s="114"/>
      <c r="AB878" s="485" t="str">
        <f>IFERROR(AA878*VLOOKUP(AG878,【参考】数式用3!$AD$24:$BA$27,MATCH(N878,【参考】数式用3!$AD$2:$BA$2,0)),"")</f>
        <v/>
      </c>
      <c r="AC878" s="130"/>
      <c r="AD878" s="477" t="str">
        <f t="shared" si="55"/>
        <v/>
      </c>
      <c r="AE878" s="478" t="str">
        <f t="shared" si="56"/>
        <v/>
      </c>
      <c r="AF878" s="478" t="str">
        <f t="shared" si="57"/>
        <v/>
      </c>
      <c r="AG878" s="478" t="str">
        <f t="shared" si="58"/>
        <v/>
      </c>
    </row>
    <row r="879" spans="1:33" ht="24.95" customHeight="1">
      <c r="A879" s="480">
        <v>864</v>
      </c>
      <c r="B879" s="987" t="str">
        <f>IF(基本情報入力シート!C916="","",基本情報入力シート!C916)</f>
        <v/>
      </c>
      <c r="C879" s="988"/>
      <c r="D879" s="988"/>
      <c r="E879" s="988"/>
      <c r="F879" s="988"/>
      <c r="G879" s="988"/>
      <c r="H879" s="988"/>
      <c r="I879" s="989"/>
      <c r="J879" s="481" t="str">
        <f>IF(基本情報入力シート!M916="","",基本情報入力シート!M916)</f>
        <v/>
      </c>
      <c r="K879" s="482" t="str">
        <f>IF(基本情報入力シート!R916="","",基本情報入力シート!R916)</f>
        <v/>
      </c>
      <c r="L879" s="482" t="str">
        <f>IF(基本情報入力シート!W916="","",基本情報入力シート!W916)</f>
        <v/>
      </c>
      <c r="M879" s="483" t="str">
        <f>IF(基本情報入力シート!X916="","",基本情報入力シート!X916)</f>
        <v/>
      </c>
      <c r="N879" s="484" t="str">
        <f>IF(基本情報入力シート!Y916="","",基本情報入力シート!Y916)</f>
        <v/>
      </c>
      <c r="O879" s="118"/>
      <c r="P879" s="119"/>
      <c r="Q879" s="120"/>
      <c r="R879" s="121"/>
      <c r="S879" s="112"/>
      <c r="T879" s="476" t="str">
        <f>IFERROR(S879*VLOOKUP(AE879,【参考】数式用3!$AD$3:$BA$14,MATCH(N879,【参考】数式用3!$AD$2:$BA$2,0)),"")</f>
        <v/>
      </c>
      <c r="U879" s="122"/>
      <c r="V879" s="113"/>
      <c r="W879" s="147"/>
      <c r="X879" s="990" t="str">
        <f>IFERROR(V879*VLOOKUP(AF879,【参考】数式用3!$AD$15:$BA$23,MATCH(N879,【参考】数式用3!$AD$2:$BA$2,0)),"")</f>
        <v/>
      </c>
      <c r="Y879" s="991"/>
      <c r="Z879" s="123"/>
      <c r="AA879" s="114"/>
      <c r="AB879" s="485" t="str">
        <f>IFERROR(AA879*VLOOKUP(AG879,【参考】数式用3!$AD$24:$BA$27,MATCH(N879,【参考】数式用3!$AD$2:$BA$2,0)),"")</f>
        <v/>
      </c>
      <c r="AC879" s="130"/>
      <c r="AD879" s="477" t="str">
        <f t="shared" si="55"/>
        <v/>
      </c>
      <c r="AE879" s="478" t="str">
        <f t="shared" si="56"/>
        <v/>
      </c>
      <c r="AF879" s="478" t="str">
        <f t="shared" si="57"/>
        <v/>
      </c>
      <c r="AG879" s="478" t="str">
        <f t="shared" si="58"/>
        <v/>
      </c>
    </row>
    <row r="880" spans="1:33" ht="24.95" customHeight="1">
      <c r="A880" s="480">
        <v>865</v>
      </c>
      <c r="B880" s="987" t="str">
        <f>IF(基本情報入力シート!C917="","",基本情報入力シート!C917)</f>
        <v/>
      </c>
      <c r="C880" s="988"/>
      <c r="D880" s="988"/>
      <c r="E880" s="988"/>
      <c r="F880" s="988"/>
      <c r="G880" s="988"/>
      <c r="H880" s="988"/>
      <c r="I880" s="989"/>
      <c r="J880" s="481" t="str">
        <f>IF(基本情報入力シート!M917="","",基本情報入力シート!M917)</f>
        <v/>
      </c>
      <c r="K880" s="482" t="str">
        <f>IF(基本情報入力シート!R917="","",基本情報入力シート!R917)</f>
        <v/>
      </c>
      <c r="L880" s="482" t="str">
        <f>IF(基本情報入力シート!W917="","",基本情報入力シート!W917)</f>
        <v/>
      </c>
      <c r="M880" s="483" t="str">
        <f>IF(基本情報入力シート!X917="","",基本情報入力シート!X917)</f>
        <v/>
      </c>
      <c r="N880" s="484" t="str">
        <f>IF(基本情報入力シート!Y917="","",基本情報入力シート!Y917)</f>
        <v/>
      </c>
      <c r="O880" s="118"/>
      <c r="P880" s="119"/>
      <c r="Q880" s="120"/>
      <c r="R880" s="121"/>
      <c r="S880" s="112"/>
      <c r="T880" s="476" t="str">
        <f>IFERROR(S880*VLOOKUP(AE880,【参考】数式用3!$AD$3:$BA$14,MATCH(N880,【参考】数式用3!$AD$2:$BA$2,0)),"")</f>
        <v/>
      </c>
      <c r="U880" s="122"/>
      <c r="V880" s="113"/>
      <c r="W880" s="147"/>
      <c r="X880" s="990" t="str">
        <f>IFERROR(V880*VLOOKUP(AF880,【参考】数式用3!$AD$15:$BA$23,MATCH(N880,【参考】数式用3!$AD$2:$BA$2,0)),"")</f>
        <v/>
      </c>
      <c r="Y880" s="991"/>
      <c r="Z880" s="123"/>
      <c r="AA880" s="114"/>
      <c r="AB880" s="485" t="str">
        <f>IFERROR(AA880*VLOOKUP(AG880,【参考】数式用3!$AD$24:$BA$27,MATCH(N880,【参考】数式用3!$AD$2:$BA$2,0)),"")</f>
        <v/>
      </c>
      <c r="AC880" s="130"/>
      <c r="AD880" s="477" t="str">
        <f t="shared" si="55"/>
        <v/>
      </c>
      <c r="AE880" s="478" t="str">
        <f t="shared" si="56"/>
        <v/>
      </c>
      <c r="AF880" s="478" t="str">
        <f t="shared" si="57"/>
        <v/>
      </c>
      <c r="AG880" s="478" t="str">
        <f t="shared" si="58"/>
        <v/>
      </c>
    </row>
    <row r="881" spans="1:33" ht="24.95" customHeight="1">
      <c r="A881" s="480">
        <v>866</v>
      </c>
      <c r="B881" s="987" t="str">
        <f>IF(基本情報入力シート!C918="","",基本情報入力シート!C918)</f>
        <v/>
      </c>
      <c r="C881" s="988"/>
      <c r="D881" s="988"/>
      <c r="E881" s="988"/>
      <c r="F881" s="988"/>
      <c r="G881" s="988"/>
      <c r="H881" s="988"/>
      <c r="I881" s="989"/>
      <c r="J881" s="481" t="str">
        <f>IF(基本情報入力シート!M918="","",基本情報入力シート!M918)</f>
        <v/>
      </c>
      <c r="K881" s="482" t="str">
        <f>IF(基本情報入力シート!R918="","",基本情報入力シート!R918)</f>
        <v/>
      </c>
      <c r="L881" s="482" t="str">
        <f>IF(基本情報入力シート!W918="","",基本情報入力シート!W918)</f>
        <v/>
      </c>
      <c r="M881" s="483" t="str">
        <f>IF(基本情報入力シート!X918="","",基本情報入力シート!X918)</f>
        <v/>
      </c>
      <c r="N881" s="484" t="str">
        <f>IF(基本情報入力シート!Y918="","",基本情報入力シート!Y918)</f>
        <v/>
      </c>
      <c r="O881" s="118"/>
      <c r="P881" s="119"/>
      <c r="Q881" s="120"/>
      <c r="R881" s="121"/>
      <c r="S881" s="112"/>
      <c r="T881" s="476" t="str">
        <f>IFERROR(S881*VLOOKUP(AE881,【参考】数式用3!$AD$3:$BA$14,MATCH(N881,【参考】数式用3!$AD$2:$BA$2,0)),"")</f>
        <v/>
      </c>
      <c r="U881" s="122"/>
      <c r="V881" s="113"/>
      <c r="W881" s="147"/>
      <c r="X881" s="990" t="str">
        <f>IFERROR(V881*VLOOKUP(AF881,【参考】数式用3!$AD$15:$BA$23,MATCH(N881,【参考】数式用3!$AD$2:$BA$2,0)),"")</f>
        <v/>
      </c>
      <c r="Y881" s="991"/>
      <c r="Z881" s="123"/>
      <c r="AA881" s="114"/>
      <c r="AB881" s="485" t="str">
        <f>IFERROR(AA881*VLOOKUP(AG881,【参考】数式用3!$AD$24:$BA$27,MATCH(N881,【参考】数式用3!$AD$2:$BA$2,0)),"")</f>
        <v/>
      </c>
      <c r="AC881" s="130"/>
      <c r="AD881" s="477" t="str">
        <f t="shared" si="55"/>
        <v/>
      </c>
      <c r="AE881" s="478" t="str">
        <f t="shared" si="56"/>
        <v/>
      </c>
      <c r="AF881" s="478" t="str">
        <f t="shared" si="57"/>
        <v/>
      </c>
      <c r="AG881" s="478" t="str">
        <f t="shared" si="58"/>
        <v/>
      </c>
    </row>
    <row r="882" spans="1:33" ht="24.95" customHeight="1">
      <c r="A882" s="480">
        <v>867</v>
      </c>
      <c r="B882" s="987" t="str">
        <f>IF(基本情報入力シート!C919="","",基本情報入力シート!C919)</f>
        <v/>
      </c>
      <c r="C882" s="988"/>
      <c r="D882" s="988"/>
      <c r="E882" s="988"/>
      <c r="F882" s="988"/>
      <c r="G882" s="988"/>
      <c r="H882" s="988"/>
      <c r="I882" s="989"/>
      <c r="J882" s="481" t="str">
        <f>IF(基本情報入力シート!M919="","",基本情報入力シート!M919)</f>
        <v/>
      </c>
      <c r="K882" s="482" t="str">
        <f>IF(基本情報入力シート!R919="","",基本情報入力シート!R919)</f>
        <v/>
      </c>
      <c r="L882" s="482" t="str">
        <f>IF(基本情報入力シート!W919="","",基本情報入力シート!W919)</f>
        <v/>
      </c>
      <c r="M882" s="483" t="str">
        <f>IF(基本情報入力シート!X919="","",基本情報入力シート!X919)</f>
        <v/>
      </c>
      <c r="N882" s="484" t="str">
        <f>IF(基本情報入力シート!Y919="","",基本情報入力シート!Y919)</f>
        <v/>
      </c>
      <c r="O882" s="118"/>
      <c r="P882" s="119"/>
      <c r="Q882" s="120"/>
      <c r="R882" s="121"/>
      <c r="S882" s="112"/>
      <c r="T882" s="476" t="str">
        <f>IFERROR(S882*VLOOKUP(AE882,【参考】数式用3!$AD$3:$BA$14,MATCH(N882,【参考】数式用3!$AD$2:$BA$2,0)),"")</f>
        <v/>
      </c>
      <c r="U882" s="122"/>
      <c r="V882" s="113"/>
      <c r="W882" s="147"/>
      <c r="X882" s="990" t="str">
        <f>IFERROR(V882*VLOOKUP(AF882,【参考】数式用3!$AD$15:$BA$23,MATCH(N882,【参考】数式用3!$AD$2:$BA$2,0)),"")</f>
        <v/>
      </c>
      <c r="Y882" s="991"/>
      <c r="Z882" s="123"/>
      <c r="AA882" s="114"/>
      <c r="AB882" s="485" t="str">
        <f>IFERROR(AA882*VLOOKUP(AG882,【参考】数式用3!$AD$24:$BA$27,MATCH(N882,【参考】数式用3!$AD$2:$BA$2,0)),"")</f>
        <v/>
      </c>
      <c r="AC882" s="130"/>
      <c r="AD882" s="477" t="str">
        <f t="shared" si="55"/>
        <v/>
      </c>
      <c r="AE882" s="478" t="str">
        <f t="shared" si="56"/>
        <v/>
      </c>
      <c r="AF882" s="478" t="str">
        <f t="shared" si="57"/>
        <v/>
      </c>
      <c r="AG882" s="478" t="str">
        <f t="shared" si="58"/>
        <v/>
      </c>
    </row>
    <row r="883" spans="1:33" ht="24.95" customHeight="1">
      <c r="A883" s="480">
        <v>868</v>
      </c>
      <c r="B883" s="987" t="str">
        <f>IF(基本情報入力シート!C920="","",基本情報入力シート!C920)</f>
        <v/>
      </c>
      <c r="C883" s="988"/>
      <c r="D883" s="988"/>
      <c r="E883" s="988"/>
      <c r="F883" s="988"/>
      <c r="G883" s="988"/>
      <c r="H883" s="988"/>
      <c r="I883" s="989"/>
      <c r="J883" s="481" t="str">
        <f>IF(基本情報入力シート!M920="","",基本情報入力シート!M920)</f>
        <v/>
      </c>
      <c r="K883" s="482" t="str">
        <f>IF(基本情報入力シート!R920="","",基本情報入力シート!R920)</f>
        <v/>
      </c>
      <c r="L883" s="482" t="str">
        <f>IF(基本情報入力シート!W920="","",基本情報入力シート!W920)</f>
        <v/>
      </c>
      <c r="M883" s="483" t="str">
        <f>IF(基本情報入力シート!X920="","",基本情報入力シート!X920)</f>
        <v/>
      </c>
      <c r="N883" s="484" t="str">
        <f>IF(基本情報入力シート!Y920="","",基本情報入力シート!Y920)</f>
        <v/>
      </c>
      <c r="O883" s="118"/>
      <c r="P883" s="119"/>
      <c r="Q883" s="120"/>
      <c r="R883" s="121"/>
      <c r="S883" s="112"/>
      <c r="T883" s="476" t="str">
        <f>IFERROR(S883*VLOOKUP(AE883,【参考】数式用3!$AD$3:$BA$14,MATCH(N883,【参考】数式用3!$AD$2:$BA$2,0)),"")</f>
        <v/>
      </c>
      <c r="U883" s="122"/>
      <c r="V883" s="113"/>
      <c r="W883" s="147"/>
      <c r="X883" s="990" t="str">
        <f>IFERROR(V883*VLOOKUP(AF883,【参考】数式用3!$AD$15:$BA$23,MATCH(N883,【参考】数式用3!$AD$2:$BA$2,0)),"")</f>
        <v/>
      </c>
      <c r="Y883" s="991"/>
      <c r="Z883" s="123"/>
      <c r="AA883" s="114"/>
      <c r="AB883" s="485" t="str">
        <f>IFERROR(AA883*VLOOKUP(AG883,【参考】数式用3!$AD$24:$BA$27,MATCH(N883,【参考】数式用3!$AD$2:$BA$2,0)),"")</f>
        <v/>
      </c>
      <c r="AC883" s="130"/>
      <c r="AD883" s="477" t="str">
        <f t="shared" si="55"/>
        <v/>
      </c>
      <c r="AE883" s="478" t="str">
        <f t="shared" si="56"/>
        <v/>
      </c>
      <c r="AF883" s="478" t="str">
        <f t="shared" si="57"/>
        <v/>
      </c>
      <c r="AG883" s="478" t="str">
        <f t="shared" si="58"/>
        <v/>
      </c>
    </row>
    <row r="884" spans="1:33" ht="24.95" customHeight="1">
      <c r="A884" s="480">
        <v>869</v>
      </c>
      <c r="B884" s="987" t="str">
        <f>IF(基本情報入力シート!C921="","",基本情報入力シート!C921)</f>
        <v/>
      </c>
      <c r="C884" s="988"/>
      <c r="D884" s="988"/>
      <c r="E884" s="988"/>
      <c r="F884" s="988"/>
      <c r="G884" s="988"/>
      <c r="H884" s="988"/>
      <c r="I884" s="989"/>
      <c r="J884" s="481" t="str">
        <f>IF(基本情報入力シート!M921="","",基本情報入力シート!M921)</f>
        <v/>
      </c>
      <c r="K884" s="482" t="str">
        <f>IF(基本情報入力シート!R921="","",基本情報入力シート!R921)</f>
        <v/>
      </c>
      <c r="L884" s="482" t="str">
        <f>IF(基本情報入力シート!W921="","",基本情報入力シート!W921)</f>
        <v/>
      </c>
      <c r="M884" s="483" t="str">
        <f>IF(基本情報入力シート!X921="","",基本情報入力シート!X921)</f>
        <v/>
      </c>
      <c r="N884" s="484" t="str">
        <f>IF(基本情報入力シート!Y921="","",基本情報入力シート!Y921)</f>
        <v/>
      </c>
      <c r="O884" s="118"/>
      <c r="P884" s="119"/>
      <c r="Q884" s="120"/>
      <c r="R884" s="121"/>
      <c r="S884" s="112"/>
      <c r="T884" s="476" t="str">
        <f>IFERROR(S884*VLOOKUP(AE884,【参考】数式用3!$AD$3:$BA$14,MATCH(N884,【参考】数式用3!$AD$2:$BA$2,0)),"")</f>
        <v/>
      </c>
      <c r="U884" s="122"/>
      <c r="V884" s="113"/>
      <c r="W884" s="147"/>
      <c r="X884" s="990" t="str">
        <f>IFERROR(V884*VLOOKUP(AF884,【参考】数式用3!$AD$15:$BA$23,MATCH(N884,【参考】数式用3!$AD$2:$BA$2,0)),"")</f>
        <v/>
      </c>
      <c r="Y884" s="991"/>
      <c r="Z884" s="123"/>
      <c r="AA884" s="114"/>
      <c r="AB884" s="485" t="str">
        <f>IFERROR(AA884*VLOOKUP(AG884,【参考】数式用3!$AD$24:$BA$27,MATCH(N884,【参考】数式用3!$AD$2:$BA$2,0)),"")</f>
        <v/>
      </c>
      <c r="AC884" s="130"/>
      <c r="AD884" s="477" t="str">
        <f t="shared" si="55"/>
        <v/>
      </c>
      <c r="AE884" s="478" t="str">
        <f t="shared" si="56"/>
        <v/>
      </c>
      <c r="AF884" s="478" t="str">
        <f t="shared" si="57"/>
        <v/>
      </c>
      <c r="AG884" s="478" t="str">
        <f t="shared" si="58"/>
        <v/>
      </c>
    </row>
    <row r="885" spans="1:33" ht="24.95" customHeight="1">
      <c r="A885" s="480">
        <v>870</v>
      </c>
      <c r="B885" s="987" t="str">
        <f>IF(基本情報入力シート!C922="","",基本情報入力シート!C922)</f>
        <v/>
      </c>
      <c r="C885" s="988"/>
      <c r="D885" s="988"/>
      <c r="E885" s="988"/>
      <c r="F885" s="988"/>
      <c r="G885" s="988"/>
      <c r="H885" s="988"/>
      <c r="I885" s="989"/>
      <c r="J885" s="481" t="str">
        <f>IF(基本情報入力シート!M922="","",基本情報入力シート!M922)</f>
        <v/>
      </c>
      <c r="K885" s="482" t="str">
        <f>IF(基本情報入力シート!R922="","",基本情報入力シート!R922)</f>
        <v/>
      </c>
      <c r="L885" s="482" t="str">
        <f>IF(基本情報入力シート!W922="","",基本情報入力シート!W922)</f>
        <v/>
      </c>
      <c r="M885" s="483" t="str">
        <f>IF(基本情報入力シート!X922="","",基本情報入力シート!X922)</f>
        <v/>
      </c>
      <c r="N885" s="484" t="str">
        <f>IF(基本情報入力シート!Y922="","",基本情報入力シート!Y922)</f>
        <v/>
      </c>
      <c r="O885" s="118"/>
      <c r="P885" s="119"/>
      <c r="Q885" s="120"/>
      <c r="R885" s="121"/>
      <c r="S885" s="112"/>
      <c r="T885" s="476" t="str">
        <f>IFERROR(S885*VLOOKUP(AE885,【参考】数式用3!$AD$3:$BA$14,MATCH(N885,【参考】数式用3!$AD$2:$BA$2,0)),"")</f>
        <v/>
      </c>
      <c r="U885" s="122"/>
      <c r="V885" s="113"/>
      <c r="W885" s="147"/>
      <c r="X885" s="990" t="str">
        <f>IFERROR(V885*VLOOKUP(AF885,【参考】数式用3!$AD$15:$BA$23,MATCH(N885,【参考】数式用3!$AD$2:$BA$2,0)),"")</f>
        <v/>
      </c>
      <c r="Y885" s="991"/>
      <c r="Z885" s="123"/>
      <c r="AA885" s="114"/>
      <c r="AB885" s="485" t="str">
        <f>IFERROR(AA885*VLOOKUP(AG885,【参考】数式用3!$AD$24:$BA$27,MATCH(N885,【参考】数式用3!$AD$2:$BA$2,0)),"")</f>
        <v/>
      </c>
      <c r="AC885" s="130"/>
      <c r="AD885" s="477" t="str">
        <f t="shared" si="55"/>
        <v/>
      </c>
      <c r="AE885" s="478" t="str">
        <f t="shared" si="56"/>
        <v/>
      </c>
      <c r="AF885" s="478" t="str">
        <f t="shared" si="57"/>
        <v/>
      </c>
      <c r="AG885" s="478" t="str">
        <f t="shared" si="58"/>
        <v/>
      </c>
    </row>
    <row r="886" spans="1:33" ht="24.95" customHeight="1">
      <c r="A886" s="480">
        <v>871</v>
      </c>
      <c r="B886" s="987" t="str">
        <f>IF(基本情報入力シート!C923="","",基本情報入力シート!C923)</f>
        <v/>
      </c>
      <c r="C886" s="988"/>
      <c r="D886" s="988"/>
      <c r="E886" s="988"/>
      <c r="F886" s="988"/>
      <c r="G886" s="988"/>
      <c r="H886" s="988"/>
      <c r="I886" s="989"/>
      <c r="J886" s="481" t="str">
        <f>IF(基本情報入力シート!M923="","",基本情報入力シート!M923)</f>
        <v/>
      </c>
      <c r="K886" s="482" t="str">
        <f>IF(基本情報入力シート!R923="","",基本情報入力シート!R923)</f>
        <v/>
      </c>
      <c r="L886" s="482" t="str">
        <f>IF(基本情報入力シート!W923="","",基本情報入力シート!W923)</f>
        <v/>
      </c>
      <c r="M886" s="483" t="str">
        <f>IF(基本情報入力シート!X923="","",基本情報入力シート!X923)</f>
        <v/>
      </c>
      <c r="N886" s="484" t="str">
        <f>IF(基本情報入力シート!Y923="","",基本情報入力シート!Y923)</f>
        <v/>
      </c>
      <c r="O886" s="118"/>
      <c r="P886" s="119"/>
      <c r="Q886" s="120"/>
      <c r="R886" s="121"/>
      <c r="S886" s="112"/>
      <c r="T886" s="476" t="str">
        <f>IFERROR(S886*VLOOKUP(AE886,【参考】数式用3!$AD$3:$BA$14,MATCH(N886,【参考】数式用3!$AD$2:$BA$2,0)),"")</f>
        <v/>
      </c>
      <c r="U886" s="122"/>
      <c r="V886" s="113"/>
      <c r="W886" s="147"/>
      <c r="X886" s="990" t="str">
        <f>IFERROR(V886*VLOOKUP(AF886,【参考】数式用3!$AD$15:$BA$23,MATCH(N886,【参考】数式用3!$AD$2:$BA$2,0)),"")</f>
        <v/>
      </c>
      <c r="Y886" s="991"/>
      <c r="Z886" s="123"/>
      <c r="AA886" s="114"/>
      <c r="AB886" s="485" t="str">
        <f>IFERROR(AA886*VLOOKUP(AG886,【参考】数式用3!$AD$24:$BA$27,MATCH(N886,【参考】数式用3!$AD$2:$BA$2,0)),"")</f>
        <v/>
      </c>
      <c r="AC886" s="130"/>
      <c r="AD886" s="477" t="str">
        <f t="shared" si="55"/>
        <v/>
      </c>
      <c r="AE886" s="478" t="str">
        <f t="shared" si="56"/>
        <v/>
      </c>
      <c r="AF886" s="478" t="str">
        <f t="shared" si="57"/>
        <v/>
      </c>
      <c r="AG886" s="478" t="str">
        <f t="shared" si="58"/>
        <v/>
      </c>
    </row>
    <row r="887" spans="1:33" ht="24.95" customHeight="1">
      <c r="A887" s="480">
        <v>872</v>
      </c>
      <c r="B887" s="987" t="str">
        <f>IF(基本情報入力シート!C924="","",基本情報入力シート!C924)</f>
        <v/>
      </c>
      <c r="C887" s="988"/>
      <c r="D887" s="988"/>
      <c r="E887" s="988"/>
      <c r="F887" s="988"/>
      <c r="G887" s="988"/>
      <c r="H887" s="988"/>
      <c r="I887" s="989"/>
      <c r="J887" s="481" t="str">
        <f>IF(基本情報入力シート!M924="","",基本情報入力シート!M924)</f>
        <v/>
      </c>
      <c r="K887" s="482" t="str">
        <f>IF(基本情報入力シート!R924="","",基本情報入力シート!R924)</f>
        <v/>
      </c>
      <c r="L887" s="482" t="str">
        <f>IF(基本情報入力シート!W924="","",基本情報入力シート!W924)</f>
        <v/>
      </c>
      <c r="M887" s="483" t="str">
        <f>IF(基本情報入力シート!X924="","",基本情報入力シート!X924)</f>
        <v/>
      </c>
      <c r="N887" s="484" t="str">
        <f>IF(基本情報入力シート!Y924="","",基本情報入力シート!Y924)</f>
        <v/>
      </c>
      <c r="O887" s="118"/>
      <c r="P887" s="119"/>
      <c r="Q887" s="120"/>
      <c r="R887" s="121"/>
      <c r="S887" s="112"/>
      <c r="T887" s="476" t="str">
        <f>IFERROR(S887*VLOOKUP(AE887,【参考】数式用3!$AD$3:$BA$14,MATCH(N887,【参考】数式用3!$AD$2:$BA$2,0)),"")</f>
        <v/>
      </c>
      <c r="U887" s="122"/>
      <c r="V887" s="113"/>
      <c r="W887" s="147"/>
      <c r="X887" s="990" t="str">
        <f>IFERROR(V887*VLOOKUP(AF887,【参考】数式用3!$AD$15:$BA$23,MATCH(N887,【参考】数式用3!$AD$2:$BA$2,0)),"")</f>
        <v/>
      </c>
      <c r="Y887" s="991"/>
      <c r="Z887" s="123"/>
      <c r="AA887" s="114"/>
      <c r="AB887" s="485" t="str">
        <f>IFERROR(AA887*VLOOKUP(AG887,【参考】数式用3!$AD$24:$BA$27,MATCH(N887,【参考】数式用3!$AD$2:$BA$2,0)),"")</f>
        <v/>
      </c>
      <c r="AC887" s="130"/>
      <c r="AD887" s="477" t="str">
        <f t="shared" si="55"/>
        <v/>
      </c>
      <c r="AE887" s="478" t="str">
        <f t="shared" si="56"/>
        <v/>
      </c>
      <c r="AF887" s="478" t="str">
        <f t="shared" si="57"/>
        <v/>
      </c>
      <c r="AG887" s="478" t="str">
        <f t="shared" si="58"/>
        <v/>
      </c>
    </row>
    <row r="888" spans="1:33" ht="24.95" customHeight="1">
      <c r="A888" s="480">
        <v>873</v>
      </c>
      <c r="B888" s="987" t="str">
        <f>IF(基本情報入力シート!C925="","",基本情報入力シート!C925)</f>
        <v/>
      </c>
      <c r="C888" s="988"/>
      <c r="D888" s="988"/>
      <c r="E888" s="988"/>
      <c r="F888" s="988"/>
      <c r="G888" s="988"/>
      <c r="H888" s="988"/>
      <c r="I888" s="989"/>
      <c r="J888" s="481" t="str">
        <f>IF(基本情報入力シート!M925="","",基本情報入力シート!M925)</f>
        <v/>
      </c>
      <c r="K888" s="482" t="str">
        <f>IF(基本情報入力シート!R925="","",基本情報入力シート!R925)</f>
        <v/>
      </c>
      <c r="L888" s="482" t="str">
        <f>IF(基本情報入力シート!W925="","",基本情報入力シート!W925)</f>
        <v/>
      </c>
      <c r="M888" s="483" t="str">
        <f>IF(基本情報入力シート!X925="","",基本情報入力シート!X925)</f>
        <v/>
      </c>
      <c r="N888" s="484" t="str">
        <f>IF(基本情報入力シート!Y925="","",基本情報入力シート!Y925)</f>
        <v/>
      </c>
      <c r="O888" s="118"/>
      <c r="P888" s="119"/>
      <c r="Q888" s="120"/>
      <c r="R888" s="121"/>
      <c r="S888" s="112"/>
      <c r="T888" s="476" t="str">
        <f>IFERROR(S888*VLOOKUP(AE888,【参考】数式用3!$AD$3:$BA$14,MATCH(N888,【参考】数式用3!$AD$2:$BA$2,0)),"")</f>
        <v/>
      </c>
      <c r="U888" s="122"/>
      <c r="V888" s="113"/>
      <c r="W888" s="147"/>
      <c r="X888" s="990" t="str">
        <f>IFERROR(V888*VLOOKUP(AF888,【参考】数式用3!$AD$15:$BA$23,MATCH(N888,【参考】数式用3!$AD$2:$BA$2,0)),"")</f>
        <v/>
      </c>
      <c r="Y888" s="991"/>
      <c r="Z888" s="123"/>
      <c r="AA888" s="114"/>
      <c r="AB888" s="485" t="str">
        <f>IFERROR(AA888*VLOOKUP(AG888,【参考】数式用3!$AD$24:$BA$27,MATCH(N888,【参考】数式用3!$AD$2:$BA$2,0)),"")</f>
        <v/>
      </c>
      <c r="AC888" s="130"/>
      <c r="AD888" s="477" t="str">
        <f t="shared" si="55"/>
        <v/>
      </c>
      <c r="AE888" s="478" t="str">
        <f t="shared" si="56"/>
        <v/>
      </c>
      <c r="AF888" s="478" t="str">
        <f t="shared" si="57"/>
        <v/>
      </c>
      <c r="AG888" s="478" t="str">
        <f t="shared" si="58"/>
        <v/>
      </c>
    </row>
    <row r="889" spans="1:33" ht="24.95" customHeight="1">
      <c r="A889" s="480">
        <v>874</v>
      </c>
      <c r="B889" s="987" t="str">
        <f>IF(基本情報入力シート!C926="","",基本情報入力シート!C926)</f>
        <v/>
      </c>
      <c r="C889" s="988"/>
      <c r="D889" s="988"/>
      <c r="E889" s="988"/>
      <c r="F889" s="988"/>
      <c r="G889" s="988"/>
      <c r="H889" s="988"/>
      <c r="I889" s="989"/>
      <c r="J889" s="481" t="str">
        <f>IF(基本情報入力シート!M926="","",基本情報入力シート!M926)</f>
        <v/>
      </c>
      <c r="K889" s="482" t="str">
        <f>IF(基本情報入力シート!R926="","",基本情報入力シート!R926)</f>
        <v/>
      </c>
      <c r="L889" s="482" t="str">
        <f>IF(基本情報入力シート!W926="","",基本情報入力シート!W926)</f>
        <v/>
      </c>
      <c r="M889" s="483" t="str">
        <f>IF(基本情報入力シート!X926="","",基本情報入力シート!X926)</f>
        <v/>
      </c>
      <c r="N889" s="484" t="str">
        <f>IF(基本情報入力シート!Y926="","",基本情報入力シート!Y926)</f>
        <v/>
      </c>
      <c r="O889" s="118"/>
      <c r="P889" s="119"/>
      <c r="Q889" s="120"/>
      <c r="R889" s="121"/>
      <c r="S889" s="112"/>
      <c r="T889" s="476" t="str">
        <f>IFERROR(S889*VLOOKUP(AE889,【参考】数式用3!$AD$3:$BA$14,MATCH(N889,【参考】数式用3!$AD$2:$BA$2,0)),"")</f>
        <v/>
      </c>
      <c r="U889" s="122"/>
      <c r="V889" s="113"/>
      <c r="W889" s="147"/>
      <c r="X889" s="990" t="str">
        <f>IFERROR(V889*VLOOKUP(AF889,【参考】数式用3!$AD$15:$BA$23,MATCH(N889,【参考】数式用3!$AD$2:$BA$2,0)),"")</f>
        <v/>
      </c>
      <c r="Y889" s="991"/>
      <c r="Z889" s="123"/>
      <c r="AA889" s="114"/>
      <c r="AB889" s="485" t="str">
        <f>IFERROR(AA889*VLOOKUP(AG889,【参考】数式用3!$AD$24:$BA$27,MATCH(N889,【参考】数式用3!$AD$2:$BA$2,0)),"")</f>
        <v/>
      </c>
      <c r="AC889" s="130"/>
      <c r="AD889" s="477" t="str">
        <f t="shared" si="55"/>
        <v/>
      </c>
      <c r="AE889" s="478" t="str">
        <f t="shared" si="56"/>
        <v/>
      </c>
      <c r="AF889" s="478" t="str">
        <f t="shared" si="57"/>
        <v/>
      </c>
      <c r="AG889" s="478" t="str">
        <f t="shared" si="58"/>
        <v/>
      </c>
    </row>
    <row r="890" spans="1:33" ht="24.95" customHeight="1">
      <c r="A890" s="480">
        <v>875</v>
      </c>
      <c r="B890" s="987" t="str">
        <f>IF(基本情報入力シート!C927="","",基本情報入力シート!C927)</f>
        <v/>
      </c>
      <c r="C890" s="988"/>
      <c r="D890" s="988"/>
      <c r="E890" s="988"/>
      <c r="F890" s="988"/>
      <c r="G890" s="988"/>
      <c r="H890" s="988"/>
      <c r="I890" s="989"/>
      <c r="J890" s="481" t="str">
        <f>IF(基本情報入力シート!M927="","",基本情報入力シート!M927)</f>
        <v/>
      </c>
      <c r="K890" s="482" t="str">
        <f>IF(基本情報入力シート!R927="","",基本情報入力シート!R927)</f>
        <v/>
      </c>
      <c r="L890" s="482" t="str">
        <f>IF(基本情報入力シート!W927="","",基本情報入力シート!W927)</f>
        <v/>
      </c>
      <c r="M890" s="483" t="str">
        <f>IF(基本情報入力シート!X927="","",基本情報入力シート!X927)</f>
        <v/>
      </c>
      <c r="N890" s="484" t="str">
        <f>IF(基本情報入力シート!Y927="","",基本情報入力シート!Y927)</f>
        <v/>
      </c>
      <c r="O890" s="118"/>
      <c r="P890" s="119"/>
      <c r="Q890" s="120"/>
      <c r="R890" s="121"/>
      <c r="S890" s="112"/>
      <c r="T890" s="476" t="str">
        <f>IFERROR(S890*VLOOKUP(AE890,【参考】数式用3!$AD$3:$BA$14,MATCH(N890,【参考】数式用3!$AD$2:$BA$2,0)),"")</f>
        <v/>
      </c>
      <c r="U890" s="122"/>
      <c r="V890" s="113"/>
      <c r="W890" s="147"/>
      <c r="X890" s="990" t="str">
        <f>IFERROR(V890*VLOOKUP(AF890,【参考】数式用3!$AD$15:$BA$23,MATCH(N890,【参考】数式用3!$AD$2:$BA$2,0)),"")</f>
        <v/>
      </c>
      <c r="Y890" s="991"/>
      <c r="Z890" s="123"/>
      <c r="AA890" s="114"/>
      <c r="AB890" s="485" t="str">
        <f>IFERROR(AA890*VLOOKUP(AG890,【参考】数式用3!$AD$24:$BA$27,MATCH(N890,【参考】数式用3!$AD$2:$BA$2,0)),"")</f>
        <v/>
      </c>
      <c r="AC890" s="130"/>
      <c r="AD890" s="477" t="str">
        <f t="shared" si="55"/>
        <v/>
      </c>
      <c r="AE890" s="478" t="str">
        <f t="shared" si="56"/>
        <v/>
      </c>
      <c r="AF890" s="478" t="str">
        <f t="shared" si="57"/>
        <v/>
      </c>
      <c r="AG890" s="478" t="str">
        <f t="shared" si="58"/>
        <v/>
      </c>
    </row>
    <row r="891" spans="1:33" ht="24.95" customHeight="1">
      <c r="A891" s="480">
        <v>876</v>
      </c>
      <c r="B891" s="987" t="str">
        <f>IF(基本情報入力シート!C928="","",基本情報入力シート!C928)</f>
        <v/>
      </c>
      <c r="C891" s="988"/>
      <c r="D891" s="988"/>
      <c r="E891" s="988"/>
      <c r="F891" s="988"/>
      <c r="G891" s="988"/>
      <c r="H891" s="988"/>
      <c r="I891" s="989"/>
      <c r="J891" s="481" t="str">
        <f>IF(基本情報入力シート!M928="","",基本情報入力シート!M928)</f>
        <v/>
      </c>
      <c r="K891" s="482" t="str">
        <f>IF(基本情報入力シート!R928="","",基本情報入力シート!R928)</f>
        <v/>
      </c>
      <c r="L891" s="482" t="str">
        <f>IF(基本情報入力シート!W928="","",基本情報入力シート!W928)</f>
        <v/>
      </c>
      <c r="M891" s="483" t="str">
        <f>IF(基本情報入力シート!X928="","",基本情報入力シート!X928)</f>
        <v/>
      </c>
      <c r="N891" s="484" t="str">
        <f>IF(基本情報入力シート!Y928="","",基本情報入力シート!Y928)</f>
        <v/>
      </c>
      <c r="O891" s="118"/>
      <c r="P891" s="119"/>
      <c r="Q891" s="120"/>
      <c r="R891" s="121"/>
      <c r="S891" s="112"/>
      <c r="T891" s="476" t="str">
        <f>IFERROR(S891*VLOOKUP(AE891,【参考】数式用3!$AD$3:$BA$14,MATCH(N891,【参考】数式用3!$AD$2:$BA$2,0)),"")</f>
        <v/>
      </c>
      <c r="U891" s="122"/>
      <c r="V891" s="113"/>
      <c r="W891" s="147"/>
      <c r="X891" s="990" t="str">
        <f>IFERROR(V891*VLOOKUP(AF891,【参考】数式用3!$AD$15:$BA$23,MATCH(N891,【参考】数式用3!$AD$2:$BA$2,0)),"")</f>
        <v/>
      </c>
      <c r="Y891" s="991"/>
      <c r="Z891" s="123"/>
      <c r="AA891" s="114"/>
      <c r="AB891" s="485" t="str">
        <f>IFERROR(AA891*VLOOKUP(AG891,【参考】数式用3!$AD$24:$BA$27,MATCH(N891,【参考】数式用3!$AD$2:$BA$2,0)),"")</f>
        <v/>
      </c>
      <c r="AC891" s="130"/>
      <c r="AD891" s="477" t="str">
        <f t="shared" si="55"/>
        <v/>
      </c>
      <c r="AE891" s="478" t="str">
        <f t="shared" si="56"/>
        <v/>
      </c>
      <c r="AF891" s="478" t="str">
        <f t="shared" si="57"/>
        <v/>
      </c>
      <c r="AG891" s="478" t="str">
        <f t="shared" si="58"/>
        <v/>
      </c>
    </row>
    <row r="892" spans="1:33" ht="24.95" customHeight="1">
      <c r="A892" s="480">
        <v>877</v>
      </c>
      <c r="B892" s="987" t="str">
        <f>IF(基本情報入力シート!C929="","",基本情報入力シート!C929)</f>
        <v/>
      </c>
      <c r="C892" s="988"/>
      <c r="D892" s="988"/>
      <c r="E892" s="988"/>
      <c r="F892" s="988"/>
      <c r="G892" s="988"/>
      <c r="H892" s="988"/>
      <c r="I892" s="989"/>
      <c r="J892" s="481" t="str">
        <f>IF(基本情報入力シート!M929="","",基本情報入力シート!M929)</f>
        <v/>
      </c>
      <c r="K892" s="482" t="str">
        <f>IF(基本情報入力シート!R929="","",基本情報入力シート!R929)</f>
        <v/>
      </c>
      <c r="L892" s="482" t="str">
        <f>IF(基本情報入力シート!W929="","",基本情報入力シート!W929)</f>
        <v/>
      </c>
      <c r="M892" s="483" t="str">
        <f>IF(基本情報入力シート!X929="","",基本情報入力シート!X929)</f>
        <v/>
      </c>
      <c r="N892" s="484" t="str">
        <f>IF(基本情報入力シート!Y929="","",基本情報入力シート!Y929)</f>
        <v/>
      </c>
      <c r="O892" s="118"/>
      <c r="P892" s="119"/>
      <c r="Q892" s="120"/>
      <c r="R892" s="121"/>
      <c r="S892" s="112"/>
      <c r="T892" s="476" t="str">
        <f>IFERROR(S892*VLOOKUP(AE892,【参考】数式用3!$AD$3:$BA$14,MATCH(N892,【参考】数式用3!$AD$2:$BA$2,0)),"")</f>
        <v/>
      </c>
      <c r="U892" s="122"/>
      <c r="V892" s="113"/>
      <c r="W892" s="147"/>
      <c r="X892" s="990" t="str">
        <f>IFERROR(V892*VLOOKUP(AF892,【参考】数式用3!$AD$15:$BA$23,MATCH(N892,【参考】数式用3!$AD$2:$BA$2,0)),"")</f>
        <v/>
      </c>
      <c r="Y892" s="991"/>
      <c r="Z892" s="123"/>
      <c r="AA892" s="114"/>
      <c r="AB892" s="485" t="str">
        <f>IFERROR(AA892*VLOOKUP(AG892,【参考】数式用3!$AD$24:$BA$27,MATCH(N892,【参考】数式用3!$AD$2:$BA$2,0)),"")</f>
        <v/>
      </c>
      <c r="AC892" s="130"/>
      <c r="AD892" s="477" t="str">
        <f t="shared" si="55"/>
        <v/>
      </c>
      <c r="AE892" s="478" t="str">
        <f t="shared" si="56"/>
        <v/>
      </c>
      <c r="AF892" s="478" t="str">
        <f t="shared" si="57"/>
        <v/>
      </c>
      <c r="AG892" s="478" t="str">
        <f t="shared" si="58"/>
        <v/>
      </c>
    </row>
    <row r="893" spans="1:33" ht="24.95" customHeight="1">
      <c r="A893" s="480">
        <v>878</v>
      </c>
      <c r="B893" s="987" t="str">
        <f>IF(基本情報入力シート!C930="","",基本情報入力シート!C930)</f>
        <v/>
      </c>
      <c r="C893" s="988"/>
      <c r="D893" s="988"/>
      <c r="E893" s="988"/>
      <c r="F893" s="988"/>
      <c r="G893" s="988"/>
      <c r="H893" s="988"/>
      <c r="I893" s="989"/>
      <c r="J893" s="481" t="str">
        <f>IF(基本情報入力シート!M930="","",基本情報入力シート!M930)</f>
        <v/>
      </c>
      <c r="K893" s="482" t="str">
        <f>IF(基本情報入力シート!R930="","",基本情報入力シート!R930)</f>
        <v/>
      </c>
      <c r="L893" s="482" t="str">
        <f>IF(基本情報入力シート!W930="","",基本情報入力シート!W930)</f>
        <v/>
      </c>
      <c r="M893" s="483" t="str">
        <f>IF(基本情報入力シート!X930="","",基本情報入力シート!X930)</f>
        <v/>
      </c>
      <c r="N893" s="484" t="str">
        <f>IF(基本情報入力シート!Y930="","",基本情報入力シート!Y930)</f>
        <v/>
      </c>
      <c r="O893" s="118"/>
      <c r="P893" s="119"/>
      <c r="Q893" s="120"/>
      <c r="R893" s="121"/>
      <c r="S893" s="112"/>
      <c r="T893" s="476" t="str">
        <f>IFERROR(S893*VLOOKUP(AE893,【参考】数式用3!$AD$3:$BA$14,MATCH(N893,【参考】数式用3!$AD$2:$BA$2,0)),"")</f>
        <v/>
      </c>
      <c r="U893" s="122"/>
      <c r="V893" s="113"/>
      <c r="W893" s="147"/>
      <c r="X893" s="990" t="str">
        <f>IFERROR(V893*VLOOKUP(AF893,【参考】数式用3!$AD$15:$BA$23,MATCH(N893,【参考】数式用3!$AD$2:$BA$2,0)),"")</f>
        <v/>
      </c>
      <c r="Y893" s="991"/>
      <c r="Z893" s="123"/>
      <c r="AA893" s="114"/>
      <c r="AB893" s="485" t="str">
        <f>IFERROR(AA893*VLOOKUP(AG893,【参考】数式用3!$AD$24:$BA$27,MATCH(N893,【参考】数式用3!$AD$2:$BA$2,0)),"")</f>
        <v/>
      </c>
      <c r="AC893" s="130"/>
      <c r="AD893" s="477" t="str">
        <f t="shared" si="55"/>
        <v/>
      </c>
      <c r="AE893" s="478" t="str">
        <f t="shared" si="56"/>
        <v/>
      </c>
      <c r="AF893" s="478" t="str">
        <f t="shared" si="57"/>
        <v/>
      </c>
      <c r="AG893" s="478" t="str">
        <f t="shared" si="58"/>
        <v/>
      </c>
    </row>
    <row r="894" spans="1:33" ht="24.95" customHeight="1">
      <c r="A894" s="480">
        <v>879</v>
      </c>
      <c r="B894" s="987" t="str">
        <f>IF(基本情報入力シート!C931="","",基本情報入力シート!C931)</f>
        <v/>
      </c>
      <c r="C894" s="988"/>
      <c r="D894" s="988"/>
      <c r="E894" s="988"/>
      <c r="F894" s="988"/>
      <c r="G894" s="988"/>
      <c r="H894" s="988"/>
      <c r="I894" s="989"/>
      <c r="J894" s="481" t="str">
        <f>IF(基本情報入力シート!M931="","",基本情報入力シート!M931)</f>
        <v/>
      </c>
      <c r="K894" s="482" t="str">
        <f>IF(基本情報入力シート!R931="","",基本情報入力シート!R931)</f>
        <v/>
      </c>
      <c r="L894" s="482" t="str">
        <f>IF(基本情報入力シート!W931="","",基本情報入力シート!W931)</f>
        <v/>
      </c>
      <c r="M894" s="483" t="str">
        <f>IF(基本情報入力シート!X931="","",基本情報入力シート!X931)</f>
        <v/>
      </c>
      <c r="N894" s="484" t="str">
        <f>IF(基本情報入力シート!Y931="","",基本情報入力シート!Y931)</f>
        <v/>
      </c>
      <c r="O894" s="118"/>
      <c r="P894" s="119"/>
      <c r="Q894" s="120"/>
      <c r="R894" s="121"/>
      <c r="S894" s="112"/>
      <c r="T894" s="476" t="str">
        <f>IFERROR(S894*VLOOKUP(AE894,【参考】数式用3!$AD$3:$BA$14,MATCH(N894,【参考】数式用3!$AD$2:$BA$2,0)),"")</f>
        <v/>
      </c>
      <c r="U894" s="122"/>
      <c r="V894" s="113"/>
      <c r="W894" s="147"/>
      <c r="X894" s="990" t="str">
        <f>IFERROR(V894*VLOOKUP(AF894,【参考】数式用3!$AD$15:$BA$23,MATCH(N894,【参考】数式用3!$AD$2:$BA$2,0)),"")</f>
        <v/>
      </c>
      <c r="Y894" s="991"/>
      <c r="Z894" s="123"/>
      <c r="AA894" s="114"/>
      <c r="AB894" s="485" t="str">
        <f>IFERROR(AA894*VLOOKUP(AG894,【参考】数式用3!$AD$24:$BA$27,MATCH(N894,【参考】数式用3!$AD$2:$BA$2,0)),"")</f>
        <v/>
      </c>
      <c r="AC894" s="130"/>
      <c r="AD894" s="477" t="str">
        <f t="shared" si="55"/>
        <v/>
      </c>
      <c r="AE894" s="478" t="str">
        <f t="shared" si="56"/>
        <v/>
      </c>
      <c r="AF894" s="478" t="str">
        <f t="shared" si="57"/>
        <v/>
      </c>
      <c r="AG894" s="478" t="str">
        <f t="shared" si="58"/>
        <v/>
      </c>
    </row>
    <row r="895" spans="1:33" ht="24.95" customHeight="1">
      <c r="A895" s="480">
        <v>880</v>
      </c>
      <c r="B895" s="987" t="str">
        <f>IF(基本情報入力シート!C932="","",基本情報入力シート!C932)</f>
        <v/>
      </c>
      <c r="C895" s="988"/>
      <c r="D895" s="988"/>
      <c r="E895" s="988"/>
      <c r="F895" s="988"/>
      <c r="G895" s="988"/>
      <c r="H895" s="988"/>
      <c r="I895" s="989"/>
      <c r="J895" s="481" t="str">
        <f>IF(基本情報入力シート!M932="","",基本情報入力シート!M932)</f>
        <v/>
      </c>
      <c r="K895" s="482" t="str">
        <f>IF(基本情報入力シート!R932="","",基本情報入力シート!R932)</f>
        <v/>
      </c>
      <c r="L895" s="482" t="str">
        <f>IF(基本情報入力シート!W932="","",基本情報入力シート!W932)</f>
        <v/>
      </c>
      <c r="M895" s="483" t="str">
        <f>IF(基本情報入力シート!X932="","",基本情報入力シート!X932)</f>
        <v/>
      </c>
      <c r="N895" s="484" t="str">
        <f>IF(基本情報入力シート!Y932="","",基本情報入力シート!Y932)</f>
        <v/>
      </c>
      <c r="O895" s="118"/>
      <c r="P895" s="119"/>
      <c r="Q895" s="120"/>
      <c r="R895" s="121"/>
      <c r="S895" s="112"/>
      <c r="T895" s="476" t="str">
        <f>IFERROR(S895*VLOOKUP(AE895,【参考】数式用3!$AD$3:$BA$14,MATCH(N895,【参考】数式用3!$AD$2:$BA$2,0)),"")</f>
        <v/>
      </c>
      <c r="U895" s="122"/>
      <c r="V895" s="113"/>
      <c r="W895" s="147"/>
      <c r="X895" s="990" t="str">
        <f>IFERROR(V895*VLOOKUP(AF895,【参考】数式用3!$AD$15:$BA$23,MATCH(N895,【参考】数式用3!$AD$2:$BA$2,0)),"")</f>
        <v/>
      </c>
      <c r="Y895" s="991"/>
      <c r="Z895" s="123"/>
      <c r="AA895" s="114"/>
      <c r="AB895" s="485" t="str">
        <f>IFERROR(AA895*VLOOKUP(AG895,【参考】数式用3!$AD$24:$BA$27,MATCH(N895,【参考】数式用3!$AD$2:$BA$2,0)),"")</f>
        <v/>
      </c>
      <c r="AC895" s="130"/>
      <c r="AD895" s="477" t="str">
        <f t="shared" si="55"/>
        <v/>
      </c>
      <c r="AE895" s="478" t="str">
        <f t="shared" si="56"/>
        <v/>
      </c>
      <c r="AF895" s="478" t="str">
        <f t="shared" si="57"/>
        <v/>
      </c>
      <c r="AG895" s="478" t="str">
        <f t="shared" si="58"/>
        <v/>
      </c>
    </row>
    <row r="896" spans="1:33" ht="24.95" customHeight="1">
      <c r="A896" s="480">
        <v>881</v>
      </c>
      <c r="B896" s="987" t="str">
        <f>IF(基本情報入力シート!C933="","",基本情報入力シート!C933)</f>
        <v/>
      </c>
      <c r="C896" s="988"/>
      <c r="D896" s="988"/>
      <c r="E896" s="988"/>
      <c r="F896" s="988"/>
      <c r="G896" s="988"/>
      <c r="H896" s="988"/>
      <c r="I896" s="989"/>
      <c r="J896" s="481" t="str">
        <f>IF(基本情報入力シート!M933="","",基本情報入力シート!M933)</f>
        <v/>
      </c>
      <c r="K896" s="482" t="str">
        <f>IF(基本情報入力シート!R933="","",基本情報入力シート!R933)</f>
        <v/>
      </c>
      <c r="L896" s="482" t="str">
        <f>IF(基本情報入力シート!W933="","",基本情報入力シート!W933)</f>
        <v/>
      </c>
      <c r="M896" s="483" t="str">
        <f>IF(基本情報入力シート!X933="","",基本情報入力シート!X933)</f>
        <v/>
      </c>
      <c r="N896" s="484" t="str">
        <f>IF(基本情報入力シート!Y933="","",基本情報入力シート!Y933)</f>
        <v/>
      </c>
      <c r="O896" s="118"/>
      <c r="P896" s="119"/>
      <c r="Q896" s="120"/>
      <c r="R896" s="121"/>
      <c r="S896" s="112"/>
      <c r="T896" s="476" t="str">
        <f>IFERROR(S896*VLOOKUP(AE896,【参考】数式用3!$AD$3:$BA$14,MATCH(N896,【参考】数式用3!$AD$2:$BA$2,0)),"")</f>
        <v/>
      </c>
      <c r="U896" s="122"/>
      <c r="V896" s="113"/>
      <c r="W896" s="147"/>
      <c r="X896" s="990" t="str">
        <f>IFERROR(V896*VLOOKUP(AF896,【参考】数式用3!$AD$15:$BA$23,MATCH(N896,【参考】数式用3!$AD$2:$BA$2,0)),"")</f>
        <v/>
      </c>
      <c r="Y896" s="991"/>
      <c r="Z896" s="123"/>
      <c r="AA896" s="114"/>
      <c r="AB896" s="485" t="str">
        <f>IFERROR(AA896*VLOOKUP(AG896,【参考】数式用3!$AD$24:$BA$27,MATCH(N896,【参考】数式用3!$AD$2:$BA$2,0)),"")</f>
        <v/>
      </c>
      <c r="AC896" s="130"/>
      <c r="AD896" s="477" t="str">
        <f t="shared" si="55"/>
        <v/>
      </c>
      <c r="AE896" s="478" t="str">
        <f t="shared" si="56"/>
        <v/>
      </c>
      <c r="AF896" s="478" t="str">
        <f t="shared" si="57"/>
        <v/>
      </c>
      <c r="AG896" s="478" t="str">
        <f t="shared" si="58"/>
        <v/>
      </c>
    </row>
    <row r="897" spans="1:33" ht="24.95" customHeight="1">
      <c r="A897" s="480">
        <v>882</v>
      </c>
      <c r="B897" s="987" t="str">
        <f>IF(基本情報入力シート!C934="","",基本情報入力シート!C934)</f>
        <v/>
      </c>
      <c r="C897" s="988"/>
      <c r="D897" s="988"/>
      <c r="E897" s="988"/>
      <c r="F897" s="988"/>
      <c r="G897" s="988"/>
      <c r="H897" s="988"/>
      <c r="I897" s="989"/>
      <c r="J897" s="481" t="str">
        <f>IF(基本情報入力シート!M934="","",基本情報入力シート!M934)</f>
        <v/>
      </c>
      <c r="K897" s="482" t="str">
        <f>IF(基本情報入力シート!R934="","",基本情報入力シート!R934)</f>
        <v/>
      </c>
      <c r="L897" s="482" t="str">
        <f>IF(基本情報入力シート!W934="","",基本情報入力シート!W934)</f>
        <v/>
      </c>
      <c r="M897" s="483" t="str">
        <f>IF(基本情報入力シート!X934="","",基本情報入力シート!X934)</f>
        <v/>
      </c>
      <c r="N897" s="484" t="str">
        <f>IF(基本情報入力シート!Y934="","",基本情報入力シート!Y934)</f>
        <v/>
      </c>
      <c r="O897" s="118"/>
      <c r="P897" s="119"/>
      <c r="Q897" s="120"/>
      <c r="R897" s="121"/>
      <c r="S897" s="112"/>
      <c r="T897" s="476" t="str">
        <f>IFERROR(S897*VLOOKUP(AE897,【参考】数式用3!$AD$3:$BA$14,MATCH(N897,【参考】数式用3!$AD$2:$BA$2,0)),"")</f>
        <v/>
      </c>
      <c r="U897" s="122"/>
      <c r="V897" s="113"/>
      <c r="W897" s="147"/>
      <c r="X897" s="990" t="str">
        <f>IFERROR(V897*VLOOKUP(AF897,【参考】数式用3!$AD$15:$BA$23,MATCH(N897,【参考】数式用3!$AD$2:$BA$2,0)),"")</f>
        <v/>
      </c>
      <c r="Y897" s="991"/>
      <c r="Z897" s="123"/>
      <c r="AA897" s="114"/>
      <c r="AB897" s="485" t="str">
        <f>IFERROR(AA897*VLOOKUP(AG897,【参考】数式用3!$AD$24:$BA$27,MATCH(N897,【参考】数式用3!$AD$2:$BA$2,0)),"")</f>
        <v/>
      </c>
      <c r="AC897" s="130"/>
      <c r="AD897" s="477" t="str">
        <f t="shared" si="55"/>
        <v/>
      </c>
      <c r="AE897" s="478" t="str">
        <f t="shared" si="56"/>
        <v/>
      </c>
      <c r="AF897" s="478" t="str">
        <f t="shared" si="57"/>
        <v/>
      </c>
      <c r="AG897" s="478" t="str">
        <f t="shared" si="58"/>
        <v/>
      </c>
    </row>
    <row r="898" spans="1:33" ht="24.95" customHeight="1">
      <c r="A898" s="480">
        <v>883</v>
      </c>
      <c r="B898" s="987" t="str">
        <f>IF(基本情報入力シート!C935="","",基本情報入力シート!C935)</f>
        <v/>
      </c>
      <c r="C898" s="988"/>
      <c r="D898" s="988"/>
      <c r="E898" s="988"/>
      <c r="F898" s="988"/>
      <c r="G898" s="988"/>
      <c r="H898" s="988"/>
      <c r="I898" s="989"/>
      <c r="J898" s="481" t="str">
        <f>IF(基本情報入力シート!M935="","",基本情報入力シート!M935)</f>
        <v/>
      </c>
      <c r="K898" s="482" t="str">
        <f>IF(基本情報入力シート!R935="","",基本情報入力シート!R935)</f>
        <v/>
      </c>
      <c r="L898" s="482" t="str">
        <f>IF(基本情報入力シート!W935="","",基本情報入力シート!W935)</f>
        <v/>
      </c>
      <c r="M898" s="483" t="str">
        <f>IF(基本情報入力シート!X935="","",基本情報入力シート!X935)</f>
        <v/>
      </c>
      <c r="N898" s="484" t="str">
        <f>IF(基本情報入力シート!Y935="","",基本情報入力シート!Y935)</f>
        <v/>
      </c>
      <c r="O898" s="118"/>
      <c r="P898" s="119"/>
      <c r="Q898" s="120"/>
      <c r="R898" s="121"/>
      <c r="S898" s="112"/>
      <c r="T898" s="476" t="str">
        <f>IFERROR(S898*VLOOKUP(AE898,【参考】数式用3!$AD$3:$BA$14,MATCH(N898,【参考】数式用3!$AD$2:$BA$2,0)),"")</f>
        <v/>
      </c>
      <c r="U898" s="122"/>
      <c r="V898" s="113"/>
      <c r="W898" s="147"/>
      <c r="X898" s="990" t="str">
        <f>IFERROR(V898*VLOOKUP(AF898,【参考】数式用3!$AD$15:$BA$23,MATCH(N898,【参考】数式用3!$AD$2:$BA$2,0)),"")</f>
        <v/>
      </c>
      <c r="Y898" s="991"/>
      <c r="Z898" s="123"/>
      <c r="AA898" s="114"/>
      <c r="AB898" s="485" t="str">
        <f>IFERROR(AA898*VLOOKUP(AG898,【参考】数式用3!$AD$24:$BA$27,MATCH(N898,【参考】数式用3!$AD$2:$BA$2,0)),"")</f>
        <v/>
      </c>
      <c r="AC898" s="130"/>
      <c r="AD898" s="477" t="str">
        <f t="shared" si="55"/>
        <v/>
      </c>
      <c r="AE898" s="478" t="str">
        <f t="shared" si="56"/>
        <v/>
      </c>
      <c r="AF898" s="478" t="str">
        <f t="shared" si="57"/>
        <v/>
      </c>
      <c r="AG898" s="478" t="str">
        <f t="shared" si="58"/>
        <v/>
      </c>
    </row>
    <row r="899" spans="1:33" ht="24.95" customHeight="1">
      <c r="A899" s="480">
        <v>884</v>
      </c>
      <c r="B899" s="987" t="str">
        <f>IF(基本情報入力シート!C936="","",基本情報入力シート!C936)</f>
        <v/>
      </c>
      <c r="C899" s="988"/>
      <c r="D899" s="988"/>
      <c r="E899" s="988"/>
      <c r="F899" s="988"/>
      <c r="G899" s="988"/>
      <c r="H899" s="988"/>
      <c r="I899" s="989"/>
      <c r="J899" s="481" t="str">
        <f>IF(基本情報入力シート!M936="","",基本情報入力シート!M936)</f>
        <v/>
      </c>
      <c r="K899" s="482" t="str">
        <f>IF(基本情報入力シート!R936="","",基本情報入力シート!R936)</f>
        <v/>
      </c>
      <c r="L899" s="482" t="str">
        <f>IF(基本情報入力シート!W936="","",基本情報入力シート!W936)</f>
        <v/>
      </c>
      <c r="M899" s="483" t="str">
        <f>IF(基本情報入力シート!X936="","",基本情報入力シート!X936)</f>
        <v/>
      </c>
      <c r="N899" s="484" t="str">
        <f>IF(基本情報入力シート!Y936="","",基本情報入力シート!Y936)</f>
        <v/>
      </c>
      <c r="O899" s="118"/>
      <c r="P899" s="119"/>
      <c r="Q899" s="120"/>
      <c r="R899" s="121"/>
      <c r="S899" s="112"/>
      <c r="T899" s="476" t="str">
        <f>IFERROR(S899*VLOOKUP(AE899,【参考】数式用3!$AD$3:$BA$14,MATCH(N899,【参考】数式用3!$AD$2:$BA$2,0)),"")</f>
        <v/>
      </c>
      <c r="U899" s="122"/>
      <c r="V899" s="113"/>
      <c r="W899" s="147"/>
      <c r="X899" s="990" t="str">
        <f>IFERROR(V899*VLOOKUP(AF899,【参考】数式用3!$AD$15:$BA$23,MATCH(N899,【参考】数式用3!$AD$2:$BA$2,0)),"")</f>
        <v/>
      </c>
      <c r="Y899" s="991"/>
      <c r="Z899" s="123"/>
      <c r="AA899" s="114"/>
      <c r="AB899" s="485" t="str">
        <f>IFERROR(AA899*VLOOKUP(AG899,【参考】数式用3!$AD$24:$BA$27,MATCH(N899,【参考】数式用3!$AD$2:$BA$2,0)),"")</f>
        <v/>
      </c>
      <c r="AC899" s="130"/>
      <c r="AD899" s="477" t="str">
        <f t="shared" si="55"/>
        <v/>
      </c>
      <c r="AE899" s="478" t="str">
        <f t="shared" si="56"/>
        <v/>
      </c>
      <c r="AF899" s="478" t="str">
        <f t="shared" si="57"/>
        <v/>
      </c>
      <c r="AG899" s="478" t="str">
        <f t="shared" si="58"/>
        <v/>
      </c>
    </row>
    <row r="900" spans="1:33" ht="24.95" customHeight="1">
      <c r="A900" s="480">
        <v>885</v>
      </c>
      <c r="B900" s="987" t="str">
        <f>IF(基本情報入力シート!C937="","",基本情報入力シート!C937)</f>
        <v/>
      </c>
      <c r="C900" s="988"/>
      <c r="D900" s="988"/>
      <c r="E900" s="988"/>
      <c r="F900" s="988"/>
      <c r="G900" s="988"/>
      <c r="H900" s="988"/>
      <c r="I900" s="989"/>
      <c r="J900" s="481" t="str">
        <f>IF(基本情報入力シート!M937="","",基本情報入力シート!M937)</f>
        <v/>
      </c>
      <c r="K900" s="482" t="str">
        <f>IF(基本情報入力シート!R937="","",基本情報入力シート!R937)</f>
        <v/>
      </c>
      <c r="L900" s="482" t="str">
        <f>IF(基本情報入力シート!W937="","",基本情報入力シート!W937)</f>
        <v/>
      </c>
      <c r="M900" s="483" t="str">
        <f>IF(基本情報入力シート!X937="","",基本情報入力シート!X937)</f>
        <v/>
      </c>
      <c r="N900" s="484" t="str">
        <f>IF(基本情報入力シート!Y937="","",基本情報入力シート!Y937)</f>
        <v/>
      </c>
      <c r="O900" s="118"/>
      <c r="P900" s="119"/>
      <c r="Q900" s="120"/>
      <c r="R900" s="121"/>
      <c r="S900" s="112"/>
      <c r="T900" s="476" t="str">
        <f>IFERROR(S900*VLOOKUP(AE900,【参考】数式用3!$AD$3:$BA$14,MATCH(N900,【参考】数式用3!$AD$2:$BA$2,0)),"")</f>
        <v/>
      </c>
      <c r="U900" s="122"/>
      <c r="V900" s="113"/>
      <c r="W900" s="147"/>
      <c r="X900" s="990" t="str">
        <f>IFERROR(V900*VLOOKUP(AF900,【参考】数式用3!$AD$15:$BA$23,MATCH(N900,【参考】数式用3!$AD$2:$BA$2,0)),"")</f>
        <v/>
      </c>
      <c r="Y900" s="991"/>
      <c r="Z900" s="123"/>
      <c r="AA900" s="114"/>
      <c r="AB900" s="485" t="str">
        <f>IFERROR(AA900*VLOOKUP(AG900,【参考】数式用3!$AD$24:$BA$27,MATCH(N900,【参考】数式用3!$AD$2:$BA$2,0)),"")</f>
        <v/>
      </c>
      <c r="AC900" s="130"/>
      <c r="AD900" s="477" t="str">
        <f t="shared" si="55"/>
        <v/>
      </c>
      <c r="AE900" s="478" t="str">
        <f t="shared" si="56"/>
        <v/>
      </c>
      <c r="AF900" s="478" t="str">
        <f t="shared" si="57"/>
        <v/>
      </c>
      <c r="AG900" s="478" t="str">
        <f t="shared" si="58"/>
        <v/>
      </c>
    </row>
    <row r="901" spans="1:33" ht="24.95" customHeight="1">
      <c r="A901" s="480">
        <v>886</v>
      </c>
      <c r="B901" s="987" t="str">
        <f>IF(基本情報入力シート!C938="","",基本情報入力シート!C938)</f>
        <v/>
      </c>
      <c r="C901" s="988"/>
      <c r="D901" s="988"/>
      <c r="E901" s="988"/>
      <c r="F901" s="988"/>
      <c r="G901" s="988"/>
      <c r="H901" s="988"/>
      <c r="I901" s="989"/>
      <c r="J901" s="481" t="str">
        <f>IF(基本情報入力シート!M938="","",基本情報入力シート!M938)</f>
        <v/>
      </c>
      <c r="K901" s="482" t="str">
        <f>IF(基本情報入力シート!R938="","",基本情報入力シート!R938)</f>
        <v/>
      </c>
      <c r="L901" s="482" t="str">
        <f>IF(基本情報入力シート!W938="","",基本情報入力シート!W938)</f>
        <v/>
      </c>
      <c r="M901" s="483" t="str">
        <f>IF(基本情報入力シート!X938="","",基本情報入力シート!X938)</f>
        <v/>
      </c>
      <c r="N901" s="484" t="str">
        <f>IF(基本情報入力シート!Y938="","",基本情報入力シート!Y938)</f>
        <v/>
      </c>
      <c r="O901" s="118"/>
      <c r="P901" s="119"/>
      <c r="Q901" s="120"/>
      <c r="R901" s="121"/>
      <c r="S901" s="112"/>
      <c r="T901" s="476" t="str">
        <f>IFERROR(S901*VLOOKUP(AE901,【参考】数式用3!$AD$3:$BA$14,MATCH(N901,【参考】数式用3!$AD$2:$BA$2,0)),"")</f>
        <v/>
      </c>
      <c r="U901" s="122"/>
      <c r="V901" s="113"/>
      <c r="W901" s="147"/>
      <c r="X901" s="990" t="str">
        <f>IFERROR(V901*VLOOKUP(AF901,【参考】数式用3!$AD$15:$BA$23,MATCH(N901,【参考】数式用3!$AD$2:$BA$2,0)),"")</f>
        <v/>
      </c>
      <c r="Y901" s="991"/>
      <c r="Z901" s="123"/>
      <c r="AA901" s="114"/>
      <c r="AB901" s="485" t="str">
        <f>IFERROR(AA901*VLOOKUP(AG901,【参考】数式用3!$AD$24:$BA$27,MATCH(N901,【参考】数式用3!$AD$2:$BA$2,0)),"")</f>
        <v/>
      </c>
      <c r="AC901" s="130"/>
      <c r="AD901" s="477" t="str">
        <f t="shared" si="55"/>
        <v/>
      </c>
      <c r="AE901" s="478" t="str">
        <f t="shared" si="56"/>
        <v/>
      </c>
      <c r="AF901" s="478" t="str">
        <f t="shared" si="57"/>
        <v/>
      </c>
      <c r="AG901" s="478" t="str">
        <f t="shared" si="58"/>
        <v/>
      </c>
    </row>
    <row r="902" spans="1:33" ht="24.95" customHeight="1">
      <c r="A902" s="480">
        <v>887</v>
      </c>
      <c r="B902" s="987" t="str">
        <f>IF(基本情報入力シート!C939="","",基本情報入力シート!C939)</f>
        <v/>
      </c>
      <c r="C902" s="988"/>
      <c r="D902" s="988"/>
      <c r="E902" s="988"/>
      <c r="F902" s="988"/>
      <c r="G902" s="988"/>
      <c r="H902" s="988"/>
      <c r="I902" s="989"/>
      <c r="J902" s="481" t="str">
        <f>IF(基本情報入力シート!M939="","",基本情報入力シート!M939)</f>
        <v/>
      </c>
      <c r="K902" s="482" t="str">
        <f>IF(基本情報入力シート!R939="","",基本情報入力シート!R939)</f>
        <v/>
      </c>
      <c r="L902" s="482" t="str">
        <f>IF(基本情報入力シート!W939="","",基本情報入力シート!W939)</f>
        <v/>
      </c>
      <c r="M902" s="483" t="str">
        <f>IF(基本情報入力シート!X939="","",基本情報入力シート!X939)</f>
        <v/>
      </c>
      <c r="N902" s="484" t="str">
        <f>IF(基本情報入力シート!Y939="","",基本情報入力シート!Y939)</f>
        <v/>
      </c>
      <c r="O902" s="118"/>
      <c r="P902" s="119"/>
      <c r="Q902" s="120"/>
      <c r="R902" s="121"/>
      <c r="S902" s="112"/>
      <c r="T902" s="476" t="str">
        <f>IFERROR(S902*VLOOKUP(AE902,【参考】数式用3!$AD$3:$BA$14,MATCH(N902,【参考】数式用3!$AD$2:$BA$2,0)),"")</f>
        <v/>
      </c>
      <c r="U902" s="122"/>
      <c r="V902" s="113"/>
      <c r="W902" s="147"/>
      <c r="X902" s="990" t="str">
        <f>IFERROR(V902*VLOOKUP(AF902,【参考】数式用3!$AD$15:$BA$23,MATCH(N902,【参考】数式用3!$AD$2:$BA$2,0)),"")</f>
        <v/>
      </c>
      <c r="Y902" s="991"/>
      <c r="Z902" s="123"/>
      <c r="AA902" s="114"/>
      <c r="AB902" s="485" t="str">
        <f>IFERROR(AA902*VLOOKUP(AG902,【参考】数式用3!$AD$24:$BA$27,MATCH(N902,【参考】数式用3!$AD$2:$BA$2,0)),"")</f>
        <v/>
      </c>
      <c r="AC902" s="130"/>
      <c r="AD902" s="477" t="str">
        <f t="shared" si="55"/>
        <v/>
      </c>
      <c r="AE902" s="478" t="str">
        <f t="shared" si="56"/>
        <v/>
      </c>
      <c r="AF902" s="478" t="str">
        <f t="shared" si="57"/>
        <v/>
      </c>
      <c r="AG902" s="478" t="str">
        <f t="shared" si="58"/>
        <v/>
      </c>
    </row>
    <row r="903" spans="1:33" ht="24.95" customHeight="1">
      <c r="A903" s="480">
        <v>888</v>
      </c>
      <c r="B903" s="987" t="str">
        <f>IF(基本情報入力シート!C940="","",基本情報入力シート!C940)</f>
        <v/>
      </c>
      <c r="C903" s="988"/>
      <c r="D903" s="988"/>
      <c r="E903" s="988"/>
      <c r="F903" s="988"/>
      <c r="G903" s="988"/>
      <c r="H903" s="988"/>
      <c r="I903" s="989"/>
      <c r="J903" s="481" t="str">
        <f>IF(基本情報入力シート!M940="","",基本情報入力シート!M940)</f>
        <v/>
      </c>
      <c r="K903" s="482" t="str">
        <f>IF(基本情報入力シート!R940="","",基本情報入力シート!R940)</f>
        <v/>
      </c>
      <c r="L903" s="482" t="str">
        <f>IF(基本情報入力シート!W940="","",基本情報入力シート!W940)</f>
        <v/>
      </c>
      <c r="M903" s="483" t="str">
        <f>IF(基本情報入力シート!X940="","",基本情報入力シート!X940)</f>
        <v/>
      </c>
      <c r="N903" s="484" t="str">
        <f>IF(基本情報入力シート!Y940="","",基本情報入力シート!Y940)</f>
        <v/>
      </c>
      <c r="O903" s="118"/>
      <c r="P903" s="119"/>
      <c r="Q903" s="120"/>
      <c r="R903" s="121"/>
      <c r="S903" s="112"/>
      <c r="T903" s="476" t="str">
        <f>IFERROR(S903*VLOOKUP(AE903,【参考】数式用3!$AD$3:$BA$14,MATCH(N903,【参考】数式用3!$AD$2:$BA$2,0)),"")</f>
        <v/>
      </c>
      <c r="U903" s="122"/>
      <c r="V903" s="113"/>
      <c r="W903" s="147"/>
      <c r="X903" s="990" t="str">
        <f>IFERROR(V903*VLOOKUP(AF903,【参考】数式用3!$AD$15:$BA$23,MATCH(N903,【参考】数式用3!$AD$2:$BA$2,0)),"")</f>
        <v/>
      </c>
      <c r="Y903" s="991"/>
      <c r="Z903" s="123"/>
      <c r="AA903" s="114"/>
      <c r="AB903" s="485" t="str">
        <f>IFERROR(AA903*VLOOKUP(AG903,【参考】数式用3!$AD$24:$BA$27,MATCH(N903,【参考】数式用3!$AD$2:$BA$2,0)),"")</f>
        <v/>
      </c>
      <c r="AC903" s="130"/>
      <c r="AD903" s="477" t="str">
        <f t="shared" si="55"/>
        <v/>
      </c>
      <c r="AE903" s="478" t="str">
        <f t="shared" si="56"/>
        <v/>
      </c>
      <c r="AF903" s="478" t="str">
        <f t="shared" si="57"/>
        <v/>
      </c>
      <c r="AG903" s="478" t="str">
        <f t="shared" si="58"/>
        <v/>
      </c>
    </row>
    <row r="904" spans="1:33" ht="24.95" customHeight="1">
      <c r="A904" s="480">
        <v>889</v>
      </c>
      <c r="B904" s="987" t="str">
        <f>IF(基本情報入力シート!C941="","",基本情報入力シート!C941)</f>
        <v/>
      </c>
      <c r="C904" s="988"/>
      <c r="D904" s="988"/>
      <c r="E904" s="988"/>
      <c r="F904" s="988"/>
      <c r="G904" s="988"/>
      <c r="H904" s="988"/>
      <c r="I904" s="989"/>
      <c r="J904" s="481" t="str">
        <f>IF(基本情報入力シート!M941="","",基本情報入力シート!M941)</f>
        <v/>
      </c>
      <c r="K904" s="482" t="str">
        <f>IF(基本情報入力シート!R941="","",基本情報入力シート!R941)</f>
        <v/>
      </c>
      <c r="L904" s="482" t="str">
        <f>IF(基本情報入力シート!W941="","",基本情報入力シート!W941)</f>
        <v/>
      </c>
      <c r="M904" s="483" t="str">
        <f>IF(基本情報入力シート!X941="","",基本情報入力シート!X941)</f>
        <v/>
      </c>
      <c r="N904" s="484" t="str">
        <f>IF(基本情報入力シート!Y941="","",基本情報入力シート!Y941)</f>
        <v/>
      </c>
      <c r="O904" s="118"/>
      <c r="P904" s="119"/>
      <c r="Q904" s="120"/>
      <c r="R904" s="121"/>
      <c r="S904" s="112"/>
      <c r="T904" s="476" t="str">
        <f>IFERROR(S904*VLOOKUP(AE904,【参考】数式用3!$AD$3:$BA$14,MATCH(N904,【参考】数式用3!$AD$2:$BA$2,0)),"")</f>
        <v/>
      </c>
      <c r="U904" s="122"/>
      <c r="V904" s="113"/>
      <c r="W904" s="147"/>
      <c r="X904" s="990" t="str">
        <f>IFERROR(V904*VLOOKUP(AF904,【参考】数式用3!$AD$15:$BA$23,MATCH(N904,【参考】数式用3!$AD$2:$BA$2,0)),"")</f>
        <v/>
      </c>
      <c r="Y904" s="991"/>
      <c r="Z904" s="123"/>
      <c r="AA904" s="114"/>
      <c r="AB904" s="485" t="str">
        <f>IFERROR(AA904*VLOOKUP(AG904,【参考】数式用3!$AD$24:$BA$27,MATCH(N904,【参考】数式用3!$AD$2:$BA$2,0)),"")</f>
        <v/>
      </c>
      <c r="AC904" s="130"/>
      <c r="AD904" s="477" t="str">
        <f t="shared" si="55"/>
        <v/>
      </c>
      <c r="AE904" s="478" t="str">
        <f t="shared" si="56"/>
        <v/>
      </c>
      <c r="AF904" s="478" t="str">
        <f t="shared" si="57"/>
        <v/>
      </c>
      <c r="AG904" s="478" t="str">
        <f t="shared" si="58"/>
        <v/>
      </c>
    </row>
    <row r="905" spans="1:33" ht="24.95" customHeight="1">
      <c r="A905" s="480">
        <v>890</v>
      </c>
      <c r="B905" s="987" t="str">
        <f>IF(基本情報入力シート!C942="","",基本情報入力シート!C942)</f>
        <v/>
      </c>
      <c r="C905" s="988"/>
      <c r="D905" s="988"/>
      <c r="E905" s="988"/>
      <c r="F905" s="988"/>
      <c r="G905" s="988"/>
      <c r="H905" s="988"/>
      <c r="I905" s="989"/>
      <c r="J905" s="481" t="str">
        <f>IF(基本情報入力シート!M942="","",基本情報入力シート!M942)</f>
        <v/>
      </c>
      <c r="K905" s="482" t="str">
        <f>IF(基本情報入力シート!R942="","",基本情報入力シート!R942)</f>
        <v/>
      </c>
      <c r="L905" s="482" t="str">
        <f>IF(基本情報入力シート!W942="","",基本情報入力シート!W942)</f>
        <v/>
      </c>
      <c r="M905" s="483" t="str">
        <f>IF(基本情報入力シート!X942="","",基本情報入力シート!X942)</f>
        <v/>
      </c>
      <c r="N905" s="484" t="str">
        <f>IF(基本情報入力シート!Y942="","",基本情報入力シート!Y942)</f>
        <v/>
      </c>
      <c r="O905" s="118"/>
      <c r="P905" s="119"/>
      <c r="Q905" s="120"/>
      <c r="R905" s="121"/>
      <c r="S905" s="112"/>
      <c r="T905" s="476" t="str">
        <f>IFERROR(S905*VLOOKUP(AE905,【参考】数式用3!$AD$3:$BA$14,MATCH(N905,【参考】数式用3!$AD$2:$BA$2,0)),"")</f>
        <v/>
      </c>
      <c r="U905" s="122"/>
      <c r="V905" s="113"/>
      <c r="W905" s="147"/>
      <c r="X905" s="990" t="str">
        <f>IFERROR(V905*VLOOKUP(AF905,【参考】数式用3!$AD$15:$BA$23,MATCH(N905,【参考】数式用3!$AD$2:$BA$2,0)),"")</f>
        <v/>
      </c>
      <c r="Y905" s="991"/>
      <c r="Z905" s="123"/>
      <c r="AA905" s="114"/>
      <c r="AB905" s="485" t="str">
        <f>IFERROR(AA905*VLOOKUP(AG905,【参考】数式用3!$AD$24:$BA$27,MATCH(N905,【参考】数式用3!$AD$2:$BA$2,0)),"")</f>
        <v/>
      </c>
      <c r="AC905" s="130"/>
      <c r="AD905" s="477" t="str">
        <f t="shared" si="55"/>
        <v/>
      </c>
      <c r="AE905" s="478" t="str">
        <f t="shared" si="56"/>
        <v/>
      </c>
      <c r="AF905" s="478" t="str">
        <f t="shared" si="57"/>
        <v/>
      </c>
      <c r="AG905" s="478" t="str">
        <f t="shared" si="58"/>
        <v/>
      </c>
    </row>
    <row r="906" spans="1:33" ht="24.95" customHeight="1">
      <c r="A906" s="480">
        <v>891</v>
      </c>
      <c r="B906" s="987" t="str">
        <f>IF(基本情報入力シート!C943="","",基本情報入力シート!C943)</f>
        <v/>
      </c>
      <c r="C906" s="988"/>
      <c r="D906" s="988"/>
      <c r="E906" s="988"/>
      <c r="F906" s="988"/>
      <c r="G906" s="988"/>
      <c r="H906" s="988"/>
      <c r="I906" s="989"/>
      <c r="J906" s="481" t="str">
        <f>IF(基本情報入力シート!M943="","",基本情報入力シート!M943)</f>
        <v/>
      </c>
      <c r="K906" s="482" t="str">
        <f>IF(基本情報入力シート!R943="","",基本情報入力シート!R943)</f>
        <v/>
      </c>
      <c r="L906" s="482" t="str">
        <f>IF(基本情報入力シート!W943="","",基本情報入力シート!W943)</f>
        <v/>
      </c>
      <c r="M906" s="483" t="str">
        <f>IF(基本情報入力シート!X943="","",基本情報入力シート!X943)</f>
        <v/>
      </c>
      <c r="N906" s="484" t="str">
        <f>IF(基本情報入力シート!Y943="","",基本情報入力シート!Y943)</f>
        <v/>
      </c>
      <c r="O906" s="118"/>
      <c r="P906" s="119"/>
      <c r="Q906" s="120"/>
      <c r="R906" s="121"/>
      <c r="S906" s="112"/>
      <c r="T906" s="476" t="str">
        <f>IFERROR(S906*VLOOKUP(AE906,【参考】数式用3!$AD$3:$BA$14,MATCH(N906,【参考】数式用3!$AD$2:$BA$2,0)),"")</f>
        <v/>
      </c>
      <c r="U906" s="122"/>
      <c r="V906" s="113"/>
      <c r="W906" s="147"/>
      <c r="X906" s="990" t="str">
        <f>IFERROR(V906*VLOOKUP(AF906,【参考】数式用3!$AD$15:$BA$23,MATCH(N906,【参考】数式用3!$AD$2:$BA$2,0)),"")</f>
        <v/>
      </c>
      <c r="Y906" s="991"/>
      <c r="Z906" s="123"/>
      <c r="AA906" s="114"/>
      <c r="AB906" s="485" t="str">
        <f>IFERROR(AA906*VLOOKUP(AG906,【参考】数式用3!$AD$24:$BA$27,MATCH(N906,【参考】数式用3!$AD$2:$BA$2,0)),"")</f>
        <v/>
      </c>
      <c r="AC906" s="130"/>
      <c r="AD906" s="477" t="str">
        <f t="shared" si="55"/>
        <v/>
      </c>
      <c r="AE906" s="478" t="str">
        <f t="shared" si="56"/>
        <v/>
      </c>
      <c r="AF906" s="478" t="str">
        <f t="shared" si="57"/>
        <v/>
      </c>
      <c r="AG906" s="478" t="str">
        <f t="shared" si="58"/>
        <v/>
      </c>
    </row>
    <row r="907" spans="1:33" ht="24.95" customHeight="1">
      <c r="A907" s="480">
        <v>892</v>
      </c>
      <c r="B907" s="987" t="str">
        <f>IF(基本情報入力シート!C944="","",基本情報入力シート!C944)</f>
        <v/>
      </c>
      <c r="C907" s="988"/>
      <c r="D907" s="988"/>
      <c r="E907" s="988"/>
      <c r="F907" s="988"/>
      <c r="G907" s="988"/>
      <c r="H907" s="988"/>
      <c r="I907" s="989"/>
      <c r="J907" s="481" t="str">
        <f>IF(基本情報入力シート!M944="","",基本情報入力シート!M944)</f>
        <v/>
      </c>
      <c r="K907" s="482" t="str">
        <f>IF(基本情報入力シート!R944="","",基本情報入力シート!R944)</f>
        <v/>
      </c>
      <c r="L907" s="482" t="str">
        <f>IF(基本情報入力シート!W944="","",基本情報入力シート!W944)</f>
        <v/>
      </c>
      <c r="M907" s="483" t="str">
        <f>IF(基本情報入力シート!X944="","",基本情報入力シート!X944)</f>
        <v/>
      </c>
      <c r="N907" s="484" t="str">
        <f>IF(基本情報入力シート!Y944="","",基本情報入力シート!Y944)</f>
        <v/>
      </c>
      <c r="O907" s="118"/>
      <c r="P907" s="119"/>
      <c r="Q907" s="120"/>
      <c r="R907" s="121"/>
      <c r="S907" s="112"/>
      <c r="T907" s="476" t="str">
        <f>IFERROR(S907*VLOOKUP(AE907,【参考】数式用3!$AD$3:$BA$14,MATCH(N907,【参考】数式用3!$AD$2:$BA$2,0)),"")</f>
        <v/>
      </c>
      <c r="U907" s="122"/>
      <c r="V907" s="113"/>
      <c r="W907" s="147"/>
      <c r="X907" s="990" t="str">
        <f>IFERROR(V907*VLOOKUP(AF907,【参考】数式用3!$AD$15:$BA$23,MATCH(N907,【参考】数式用3!$AD$2:$BA$2,0)),"")</f>
        <v/>
      </c>
      <c r="Y907" s="991"/>
      <c r="Z907" s="123"/>
      <c r="AA907" s="114"/>
      <c r="AB907" s="485" t="str">
        <f>IFERROR(AA907*VLOOKUP(AG907,【参考】数式用3!$AD$24:$BA$27,MATCH(N907,【参考】数式用3!$AD$2:$BA$2,0)),"")</f>
        <v/>
      </c>
      <c r="AC907" s="130"/>
      <c r="AD907" s="477" t="str">
        <f t="shared" si="55"/>
        <v/>
      </c>
      <c r="AE907" s="478" t="str">
        <f t="shared" si="56"/>
        <v/>
      </c>
      <c r="AF907" s="478" t="str">
        <f t="shared" si="57"/>
        <v/>
      </c>
      <c r="AG907" s="478" t="str">
        <f t="shared" si="58"/>
        <v/>
      </c>
    </row>
    <row r="908" spans="1:33" ht="24.95" customHeight="1">
      <c r="A908" s="480">
        <v>893</v>
      </c>
      <c r="B908" s="987" t="str">
        <f>IF(基本情報入力シート!C945="","",基本情報入力シート!C945)</f>
        <v/>
      </c>
      <c r="C908" s="988"/>
      <c r="D908" s="988"/>
      <c r="E908" s="988"/>
      <c r="F908" s="988"/>
      <c r="G908" s="988"/>
      <c r="H908" s="988"/>
      <c r="I908" s="989"/>
      <c r="J908" s="481" t="str">
        <f>IF(基本情報入力シート!M945="","",基本情報入力シート!M945)</f>
        <v/>
      </c>
      <c r="K908" s="482" t="str">
        <f>IF(基本情報入力シート!R945="","",基本情報入力シート!R945)</f>
        <v/>
      </c>
      <c r="L908" s="482" t="str">
        <f>IF(基本情報入力シート!W945="","",基本情報入力シート!W945)</f>
        <v/>
      </c>
      <c r="M908" s="483" t="str">
        <f>IF(基本情報入力シート!X945="","",基本情報入力シート!X945)</f>
        <v/>
      </c>
      <c r="N908" s="484" t="str">
        <f>IF(基本情報入力シート!Y945="","",基本情報入力シート!Y945)</f>
        <v/>
      </c>
      <c r="O908" s="118"/>
      <c r="P908" s="119"/>
      <c r="Q908" s="120"/>
      <c r="R908" s="121"/>
      <c r="S908" s="112"/>
      <c r="T908" s="476" t="str">
        <f>IFERROR(S908*VLOOKUP(AE908,【参考】数式用3!$AD$3:$BA$14,MATCH(N908,【参考】数式用3!$AD$2:$BA$2,0)),"")</f>
        <v/>
      </c>
      <c r="U908" s="122"/>
      <c r="V908" s="113"/>
      <c r="W908" s="147"/>
      <c r="X908" s="990" t="str">
        <f>IFERROR(V908*VLOOKUP(AF908,【参考】数式用3!$AD$15:$BA$23,MATCH(N908,【参考】数式用3!$AD$2:$BA$2,0)),"")</f>
        <v/>
      </c>
      <c r="Y908" s="991"/>
      <c r="Z908" s="123"/>
      <c r="AA908" s="114"/>
      <c r="AB908" s="485" t="str">
        <f>IFERROR(AA908*VLOOKUP(AG908,【参考】数式用3!$AD$24:$BA$27,MATCH(N908,【参考】数式用3!$AD$2:$BA$2,0)),"")</f>
        <v/>
      </c>
      <c r="AC908" s="130"/>
      <c r="AD908" s="477" t="str">
        <f t="shared" si="55"/>
        <v/>
      </c>
      <c r="AE908" s="478" t="str">
        <f t="shared" si="56"/>
        <v/>
      </c>
      <c r="AF908" s="478" t="str">
        <f t="shared" si="57"/>
        <v/>
      </c>
      <c r="AG908" s="478" t="str">
        <f t="shared" si="58"/>
        <v/>
      </c>
    </row>
    <row r="909" spans="1:33" ht="24.95" customHeight="1">
      <c r="A909" s="480">
        <v>894</v>
      </c>
      <c r="B909" s="987" t="str">
        <f>IF(基本情報入力シート!C946="","",基本情報入力シート!C946)</f>
        <v/>
      </c>
      <c r="C909" s="988"/>
      <c r="D909" s="988"/>
      <c r="E909" s="988"/>
      <c r="F909" s="988"/>
      <c r="G909" s="988"/>
      <c r="H909" s="988"/>
      <c r="I909" s="989"/>
      <c r="J909" s="481" t="str">
        <f>IF(基本情報入力シート!M946="","",基本情報入力シート!M946)</f>
        <v/>
      </c>
      <c r="K909" s="482" t="str">
        <f>IF(基本情報入力シート!R946="","",基本情報入力シート!R946)</f>
        <v/>
      </c>
      <c r="L909" s="482" t="str">
        <f>IF(基本情報入力シート!W946="","",基本情報入力シート!W946)</f>
        <v/>
      </c>
      <c r="M909" s="483" t="str">
        <f>IF(基本情報入力シート!X946="","",基本情報入力シート!X946)</f>
        <v/>
      </c>
      <c r="N909" s="484" t="str">
        <f>IF(基本情報入力シート!Y946="","",基本情報入力シート!Y946)</f>
        <v/>
      </c>
      <c r="O909" s="118"/>
      <c r="P909" s="119"/>
      <c r="Q909" s="120"/>
      <c r="R909" s="121"/>
      <c r="S909" s="112"/>
      <c r="T909" s="476" t="str">
        <f>IFERROR(S909*VLOOKUP(AE909,【参考】数式用3!$AD$3:$BA$14,MATCH(N909,【参考】数式用3!$AD$2:$BA$2,0)),"")</f>
        <v/>
      </c>
      <c r="U909" s="122"/>
      <c r="V909" s="113"/>
      <c r="W909" s="147"/>
      <c r="X909" s="990" t="str">
        <f>IFERROR(V909*VLOOKUP(AF909,【参考】数式用3!$AD$15:$BA$23,MATCH(N909,【参考】数式用3!$AD$2:$BA$2,0)),"")</f>
        <v/>
      </c>
      <c r="Y909" s="991"/>
      <c r="Z909" s="123"/>
      <c r="AA909" s="114"/>
      <c r="AB909" s="485" t="str">
        <f>IFERROR(AA909*VLOOKUP(AG909,【参考】数式用3!$AD$24:$BA$27,MATCH(N909,【参考】数式用3!$AD$2:$BA$2,0)),"")</f>
        <v/>
      </c>
      <c r="AC909" s="130"/>
      <c r="AD909" s="477" t="str">
        <f t="shared" si="55"/>
        <v/>
      </c>
      <c r="AE909" s="478" t="str">
        <f t="shared" si="56"/>
        <v/>
      </c>
      <c r="AF909" s="478" t="str">
        <f t="shared" si="57"/>
        <v/>
      </c>
      <c r="AG909" s="478" t="str">
        <f t="shared" si="58"/>
        <v/>
      </c>
    </row>
    <row r="910" spans="1:33" ht="24.95" customHeight="1">
      <c r="A910" s="480">
        <v>895</v>
      </c>
      <c r="B910" s="987" t="str">
        <f>IF(基本情報入力シート!C947="","",基本情報入力シート!C947)</f>
        <v/>
      </c>
      <c r="C910" s="988"/>
      <c r="D910" s="988"/>
      <c r="E910" s="988"/>
      <c r="F910" s="988"/>
      <c r="G910" s="988"/>
      <c r="H910" s="988"/>
      <c r="I910" s="989"/>
      <c r="J910" s="481" t="str">
        <f>IF(基本情報入力シート!M947="","",基本情報入力シート!M947)</f>
        <v/>
      </c>
      <c r="K910" s="482" t="str">
        <f>IF(基本情報入力シート!R947="","",基本情報入力シート!R947)</f>
        <v/>
      </c>
      <c r="L910" s="482" t="str">
        <f>IF(基本情報入力シート!W947="","",基本情報入力シート!W947)</f>
        <v/>
      </c>
      <c r="M910" s="483" t="str">
        <f>IF(基本情報入力シート!X947="","",基本情報入力シート!X947)</f>
        <v/>
      </c>
      <c r="N910" s="484" t="str">
        <f>IF(基本情報入力シート!Y947="","",基本情報入力シート!Y947)</f>
        <v/>
      </c>
      <c r="O910" s="118"/>
      <c r="P910" s="119"/>
      <c r="Q910" s="120"/>
      <c r="R910" s="121"/>
      <c r="S910" s="112"/>
      <c r="T910" s="476" t="str">
        <f>IFERROR(S910*VLOOKUP(AE910,【参考】数式用3!$AD$3:$BA$14,MATCH(N910,【参考】数式用3!$AD$2:$BA$2,0)),"")</f>
        <v/>
      </c>
      <c r="U910" s="122"/>
      <c r="V910" s="113"/>
      <c r="W910" s="147"/>
      <c r="X910" s="990" t="str">
        <f>IFERROR(V910*VLOOKUP(AF910,【参考】数式用3!$AD$15:$BA$23,MATCH(N910,【参考】数式用3!$AD$2:$BA$2,0)),"")</f>
        <v/>
      </c>
      <c r="Y910" s="991"/>
      <c r="Z910" s="123"/>
      <c r="AA910" s="114"/>
      <c r="AB910" s="485" t="str">
        <f>IFERROR(AA910*VLOOKUP(AG910,【参考】数式用3!$AD$24:$BA$27,MATCH(N910,【参考】数式用3!$AD$2:$BA$2,0)),"")</f>
        <v/>
      </c>
      <c r="AC910" s="130"/>
      <c r="AD910" s="477" t="str">
        <f t="shared" si="55"/>
        <v/>
      </c>
      <c r="AE910" s="478" t="str">
        <f t="shared" si="56"/>
        <v/>
      </c>
      <c r="AF910" s="478" t="str">
        <f t="shared" si="57"/>
        <v/>
      </c>
      <c r="AG910" s="478" t="str">
        <f t="shared" si="58"/>
        <v/>
      </c>
    </row>
    <row r="911" spans="1:33" ht="24.95" customHeight="1">
      <c r="A911" s="480">
        <v>896</v>
      </c>
      <c r="B911" s="987" t="str">
        <f>IF(基本情報入力シート!C948="","",基本情報入力シート!C948)</f>
        <v/>
      </c>
      <c r="C911" s="988"/>
      <c r="D911" s="988"/>
      <c r="E911" s="988"/>
      <c r="F911" s="988"/>
      <c r="G911" s="988"/>
      <c r="H911" s="988"/>
      <c r="I911" s="989"/>
      <c r="J911" s="481" t="str">
        <f>IF(基本情報入力シート!M948="","",基本情報入力シート!M948)</f>
        <v/>
      </c>
      <c r="K911" s="482" t="str">
        <f>IF(基本情報入力シート!R948="","",基本情報入力シート!R948)</f>
        <v/>
      </c>
      <c r="L911" s="482" t="str">
        <f>IF(基本情報入力シート!W948="","",基本情報入力シート!W948)</f>
        <v/>
      </c>
      <c r="M911" s="483" t="str">
        <f>IF(基本情報入力シート!X948="","",基本情報入力シート!X948)</f>
        <v/>
      </c>
      <c r="N911" s="484" t="str">
        <f>IF(基本情報入力シート!Y948="","",基本情報入力シート!Y948)</f>
        <v/>
      </c>
      <c r="O911" s="118"/>
      <c r="P911" s="119"/>
      <c r="Q911" s="120"/>
      <c r="R911" s="121"/>
      <c r="S911" s="112"/>
      <c r="T911" s="476" t="str">
        <f>IFERROR(S911*VLOOKUP(AE911,【参考】数式用3!$AD$3:$BA$14,MATCH(N911,【参考】数式用3!$AD$2:$BA$2,0)),"")</f>
        <v/>
      </c>
      <c r="U911" s="122"/>
      <c r="V911" s="113"/>
      <c r="W911" s="147"/>
      <c r="X911" s="990" t="str">
        <f>IFERROR(V911*VLOOKUP(AF911,【参考】数式用3!$AD$15:$BA$23,MATCH(N911,【参考】数式用3!$AD$2:$BA$2,0)),"")</f>
        <v/>
      </c>
      <c r="Y911" s="991"/>
      <c r="Z911" s="123"/>
      <c r="AA911" s="114"/>
      <c r="AB911" s="485" t="str">
        <f>IFERROR(AA911*VLOOKUP(AG911,【参考】数式用3!$AD$24:$BA$27,MATCH(N911,【参考】数式用3!$AD$2:$BA$2,0)),"")</f>
        <v/>
      </c>
      <c r="AC911" s="130"/>
      <c r="AD911" s="477" t="str">
        <f t="shared" si="55"/>
        <v/>
      </c>
      <c r="AE911" s="478" t="str">
        <f t="shared" si="56"/>
        <v/>
      </c>
      <c r="AF911" s="478" t="str">
        <f t="shared" si="57"/>
        <v/>
      </c>
      <c r="AG911" s="478" t="str">
        <f t="shared" si="58"/>
        <v/>
      </c>
    </row>
    <row r="912" spans="1:33" ht="24.95" customHeight="1">
      <c r="A912" s="480">
        <v>897</v>
      </c>
      <c r="B912" s="987" t="str">
        <f>IF(基本情報入力シート!C949="","",基本情報入力シート!C949)</f>
        <v/>
      </c>
      <c r="C912" s="988"/>
      <c r="D912" s="988"/>
      <c r="E912" s="988"/>
      <c r="F912" s="988"/>
      <c r="G912" s="988"/>
      <c r="H912" s="988"/>
      <c r="I912" s="989"/>
      <c r="J912" s="481" t="str">
        <f>IF(基本情報入力シート!M949="","",基本情報入力シート!M949)</f>
        <v/>
      </c>
      <c r="K912" s="482" t="str">
        <f>IF(基本情報入力シート!R949="","",基本情報入力シート!R949)</f>
        <v/>
      </c>
      <c r="L912" s="482" t="str">
        <f>IF(基本情報入力シート!W949="","",基本情報入力シート!W949)</f>
        <v/>
      </c>
      <c r="M912" s="483" t="str">
        <f>IF(基本情報入力シート!X949="","",基本情報入力シート!X949)</f>
        <v/>
      </c>
      <c r="N912" s="484" t="str">
        <f>IF(基本情報入力シート!Y949="","",基本情報入力シート!Y949)</f>
        <v/>
      </c>
      <c r="O912" s="118"/>
      <c r="P912" s="119"/>
      <c r="Q912" s="120"/>
      <c r="R912" s="121"/>
      <c r="S912" s="112"/>
      <c r="T912" s="476" t="str">
        <f>IFERROR(S912*VLOOKUP(AE912,【参考】数式用3!$AD$3:$BA$14,MATCH(N912,【参考】数式用3!$AD$2:$BA$2,0)),"")</f>
        <v/>
      </c>
      <c r="U912" s="122"/>
      <c r="V912" s="113"/>
      <c r="W912" s="147"/>
      <c r="X912" s="990" t="str">
        <f>IFERROR(V912*VLOOKUP(AF912,【参考】数式用3!$AD$15:$BA$23,MATCH(N912,【参考】数式用3!$AD$2:$BA$2,0)),"")</f>
        <v/>
      </c>
      <c r="Y912" s="991"/>
      <c r="Z912" s="123"/>
      <c r="AA912" s="114"/>
      <c r="AB912" s="485" t="str">
        <f>IFERROR(AA912*VLOOKUP(AG912,【参考】数式用3!$AD$24:$BA$27,MATCH(N912,【参考】数式用3!$AD$2:$BA$2,0)),"")</f>
        <v/>
      </c>
      <c r="AC912" s="130"/>
      <c r="AD912" s="477" t="str">
        <f t="shared" si="55"/>
        <v/>
      </c>
      <c r="AE912" s="478" t="str">
        <f t="shared" si="56"/>
        <v/>
      </c>
      <c r="AF912" s="478" t="str">
        <f t="shared" si="57"/>
        <v/>
      </c>
      <c r="AG912" s="478" t="str">
        <f t="shared" si="58"/>
        <v/>
      </c>
    </row>
    <row r="913" spans="1:33" ht="24.95" customHeight="1">
      <c r="A913" s="480">
        <v>898</v>
      </c>
      <c r="B913" s="987" t="str">
        <f>IF(基本情報入力シート!C950="","",基本情報入力シート!C950)</f>
        <v/>
      </c>
      <c r="C913" s="988"/>
      <c r="D913" s="988"/>
      <c r="E913" s="988"/>
      <c r="F913" s="988"/>
      <c r="G913" s="988"/>
      <c r="H913" s="988"/>
      <c r="I913" s="989"/>
      <c r="J913" s="481" t="str">
        <f>IF(基本情報入力シート!M950="","",基本情報入力シート!M950)</f>
        <v/>
      </c>
      <c r="K913" s="482" t="str">
        <f>IF(基本情報入力シート!R950="","",基本情報入力シート!R950)</f>
        <v/>
      </c>
      <c r="L913" s="482" t="str">
        <f>IF(基本情報入力シート!W950="","",基本情報入力シート!W950)</f>
        <v/>
      </c>
      <c r="M913" s="483" t="str">
        <f>IF(基本情報入力シート!X950="","",基本情報入力シート!X950)</f>
        <v/>
      </c>
      <c r="N913" s="484" t="str">
        <f>IF(基本情報入力シート!Y950="","",基本情報入力シート!Y950)</f>
        <v/>
      </c>
      <c r="O913" s="118"/>
      <c r="P913" s="119"/>
      <c r="Q913" s="120"/>
      <c r="R913" s="121"/>
      <c r="S913" s="112"/>
      <c r="T913" s="476" t="str">
        <f>IFERROR(S913*VLOOKUP(AE913,【参考】数式用3!$AD$3:$BA$14,MATCH(N913,【参考】数式用3!$AD$2:$BA$2,0)),"")</f>
        <v/>
      </c>
      <c r="U913" s="122"/>
      <c r="V913" s="113"/>
      <c r="W913" s="147"/>
      <c r="X913" s="990" t="str">
        <f>IFERROR(V913*VLOOKUP(AF913,【参考】数式用3!$AD$15:$BA$23,MATCH(N913,【参考】数式用3!$AD$2:$BA$2,0)),"")</f>
        <v/>
      </c>
      <c r="Y913" s="991"/>
      <c r="Z913" s="123"/>
      <c r="AA913" s="114"/>
      <c r="AB913" s="485" t="str">
        <f>IFERROR(AA913*VLOOKUP(AG913,【参考】数式用3!$AD$24:$BA$27,MATCH(N913,【参考】数式用3!$AD$2:$BA$2,0)),"")</f>
        <v/>
      </c>
      <c r="AC913" s="130"/>
      <c r="AD913" s="477" t="str">
        <f t="shared" ref="AD913:AD976" si="59">IF(OR(U913="特定加算Ⅰ",U913="特定加算Ⅱ"),IF(OR(AND(N913&lt;&gt;"訪問型サービス（総合事業）",N913&lt;&gt;"通所型サービス（総合事業）",N913&lt;&gt;"（介護予防）短期入所生活介護",N913&lt;&gt;"（介護予防）短期入所療養介護（老健）",N913&lt;&gt;"（介護予防）短期入所療養介護 （病院等（老健以外）)",N913&lt;&gt;"（介護予防）短期入所療養介護（医療院）"),W913&lt;&gt;""),1,""),"")</f>
        <v/>
      </c>
      <c r="AE913" s="478" t="str">
        <f t="shared" si="56"/>
        <v/>
      </c>
      <c r="AF913" s="478" t="str">
        <f t="shared" si="57"/>
        <v/>
      </c>
      <c r="AG913" s="478" t="str">
        <f t="shared" si="58"/>
        <v/>
      </c>
    </row>
    <row r="914" spans="1:33" ht="24.95" customHeight="1">
      <c r="A914" s="480">
        <v>899</v>
      </c>
      <c r="B914" s="987" t="str">
        <f>IF(基本情報入力シート!C951="","",基本情報入力シート!C951)</f>
        <v/>
      </c>
      <c r="C914" s="988"/>
      <c r="D914" s="988"/>
      <c r="E914" s="988"/>
      <c r="F914" s="988"/>
      <c r="G914" s="988"/>
      <c r="H914" s="988"/>
      <c r="I914" s="989"/>
      <c r="J914" s="481" t="str">
        <f>IF(基本情報入力シート!M951="","",基本情報入力シート!M951)</f>
        <v/>
      </c>
      <c r="K914" s="482" t="str">
        <f>IF(基本情報入力シート!R951="","",基本情報入力シート!R951)</f>
        <v/>
      </c>
      <c r="L914" s="482" t="str">
        <f>IF(基本情報入力シート!W951="","",基本情報入力シート!W951)</f>
        <v/>
      </c>
      <c r="M914" s="483" t="str">
        <f>IF(基本情報入力シート!X951="","",基本情報入力シート!X951)</f>
        <v/>
      </c>
      <c r="N914" s="484" t="str">
        <f>IF(基本情報入力シート!Y951="","",基本情報入力シート!Y951)</f>
        <v/>
      </c>
      <c r="O914" s="118"/>
      <c r="P914" s="119"/>
      <c r="Q914" s="120"/>
      <c r="R914" s="121"/>
      <c r="S914" s="112"/>
      <c r="T914" s="476" t="str">
        <f>IFERROR(S914*VLOOKUP(AE914,【参考】数式用3!$AD$3:$BA$14,MATCH(N914,【参考】数式用3!$AD$2:$BA$2,0)),"")</f>
        <v/>
      </c>
      <c r="U914" s="122"/>
      <c r="V914" s="113"/>
      <c r="W914" s="147"/>
      <c r="X914" s="990" t="str">
        <f>IFERROR(V914*VLOOKUP(AF914,【参考】数式用3!$AD$15:$BA$23,MATCH(N914,【参考】数式用3!$AD$2:$BA$2,0)),"")</f>
        <v/>
      </c>
      <c r="Y914" s="991"/>
      <c r="Z914" s="123"/>
      <c r="AA914" s="114"/>
      <c r="AB914" s="485" t="str">
        <f>IFERROR(AA914*VLOOKUP(AG914,【参考】数式用3!$AD$24:$BA$27,MATCH(N914,【参考】数式用3!$AD$2:$BA$2,0)),"")</f>
        <v/>
      </c>
      <c r="AC914" s="130"/>
      <c r="AD914" s="477" t="str">
        <f t="shared" si="59"/>
        <v/>
      </c>
      <c r="AE914" s="478" t="str">
        <f t="shared" si="56"/>
        <v/>
      </c>
      <c r="AF914" s="478" t="str">
        <f t="shared" si="57"/>
        <v/>
      </c>
      <c r="AG914" s="478" t="str">
        <f t="shared" si="58"/>
        <v/>
      </c>
    </row>
    <row r="915" spans="1:33" ht="24.95" customHeight="1">
      <c r="A915" s="480">
        <v>900</v>
      </c>
      <c r="B915" s="987" t="str">
        <f>IF(基本情報入力シート!C952="","",基本情報入力シート!C952)</f>
        <v/>
      </c>
      <c r="C915" s="988"/>
      <c r="D915" s="988"/>
      <c r="E915" s="988"/>
      <c r="F915" s="988"/>
      <c r="G915" s="988"/>
      <c r="H915" s="988"/>
      <c r="I915" s="989"/>
      <c r="J915" s="481" t="str">
        <f>IF(基本情報入力シート!M952="","",基本情報入力シート!M952)</f>
        <v/>
      </c>
      <c r="K915" s="482" t="str">
        <f>IF(基本情報入力シート!R952="","",基本情報入力シート!R952)</f>
        <v/>
      </c>
      <c r="L915" s="482" t="str">
        <f>IF(基本情報入力シート!W952="","",基本情報入力シート!W952)</f>
        <v/>
      </c>
      <c r="M915" s="483" t="str">
        <f>IF(基本情報入力シート!X952="","",基本情報入力シート!X952)</f>
        <v/>
      </c>
      <c r="N915" s="484" t="str">
        <f>IF(基本情報入力シート!Y952="","",基本情報入力シート!Y952)</f>
        <v/>
      </c>
      <c r="O915" s="118"/>
      <c r="P915" s="119"/>
      <c r="Q915" s="120"/>
      <c r="R915" s="121"/>
      <c r="S915" s="112"/>
      <c r="T915" s="476" t="str">
        <f>IFERROR(S915*VLOOKUP(AE915,【参考】数式用3!$AD$3:$BA$14,MATCH(N915,【参考】数式用3!$AD$2:$BA$2,0)),"")</f>
        <v/>
      </c>
      <c r="U915" s="122"/>
      <c r="V915" s="113"/>
      <c r="W915" s="147"/>
      <c r="X915" s="990" t="str">
        <f>IFERROR(V915*VLOOKUP(AF915,【参考】数式用3!$AD$15:$BA$23,MATCH(N915,【参考】数式用3!$AD$2:$BA$2,0)),"")</f>
        <v/>
      </c>
      <c r="Y915" s="991"/>
      <c r="Z915" s="123"/>
      <c r="AA915" s="114"/>
      <c r="AB915" s="485" t="str">
        <f>IFERROR(AA915*VLOOKUP(AG915,【参考】数式用3!$AD$24:$BA$27,MATCH(N915,【参考】数式用3!$AD$2:$BA$2,0)),"")</f>
        <v/>
      </c>
      <c r="AC915" s="130"/>
      <c r="AD915" s="477" t="str">
        <f t="shared" si="59"/>
        <v/>
      </c>
      <c r="AE915" s="478" t="str">
        <f t="shared" si="56"/>
        <v/>
      </c>
      <c r="AF915" s="478" t="str">
        <f t="shared" si="57"/>
        <v/>
      </c>
      <c r="AG915" s="478" t="str">
        <f t="shared" si="58"/>
        <v/>
      </c>
    </row>
    <row r="916" spans="1:33" ht="24.95" customHeight="1">
      <c r="A916" s="480">
        <v>901</v>
      </c>
      <c r="B916" s="987" t="str">
        <f>IF(基本情報入力シート!C953="","",基本情報入力シート!C953)</f>
        <v/>
      </c>
      <c r="C916" s="988"/>
      <c r="D916" s="988"/>
      <c r="E916" s="988"/>
      <c r="F916" s="988"/>
      <c r="G916" s="988"/>
      <c r="H916" s="988"/>
      <c r="I916" s="989"/>
      <c r="J916" s="481" t="str">
        <f>IF(基本情報入力シート!M953="","",基本情報入力シート!M953)</f>
        <v/>
      </c>
      <c r="K916" s="482" t="str">
        <f>IF(基本情報入力シート!R953="","",基本情報入力シート!R953)</f>
        <v/>
      </c>
      <c r="L916" s="482" t="str">
        <f>IF(基本情報入力シート!W953="","",基本情報入力シート!W953)</f>
        <v/>
      </c>
      <c r="M916" s="483" t="str">
        <f>IF(基本情報入力シート!X953="","",基本情報入力シート!X953)</f>
        <v/>
      </c>
      <c r="N916" s="484" t="str">
        <f>IF(基本情報入力シート!Y953="","",基本情報入力シート!Y953)</f>
        <v/>
      </c>
      <c r="O916" s="118"/>
      <c r="P916" s="119"/>
      <c r="Q916" s="120"/>
      <c r="R916" s="121"/>
      <c r="S916" s="112"/>
      <c r="T916" s="476" t="str">
        <f>IFERROR(S916*VLOOKUP(AE916,【参考】数式用3!$AD$3:$BA$14,MATCH(N916,【参考】数式用3!$AD$2:$BA$2,0)),"")</f>
        <v/>
      </c>
      <c r="U916" s="122"/>
      <c r="V916" s="113"/>
      <c r="W916" s="147"/>
      <c r="X916" s="990" t="str">
        <f>IFERROR(V916*VLOOKUP(AF916,【参考】数式用3!$AD$15:$BA$23,MATCH(N916,【参考】数式用3!$AD$2:$BA$2,0)),"")</f>
        <v/>
      </c>
      <c r="Y916" s="991"/>
      <c r="Z916" s="123"/>
      <c r="AA916" s="114"/>
      <c r="AB916" s="485" t="str">
        <f>IFERROR(AA916*VLOOKUP(AG916,【参考】数式用3!$AD$24:$BA$27,MATCH(N916,【参考】数式用3!$AD$2:$BA$2,0)),"")</f>
        <v/>
      </c>
      <c r="AC916" s="130"/>
      <c r="AD916" s="477" t="str">
        <f t="shared" si="59"/>
        <v/>
      </c>
      <c r="AE916" s="478" t="str">
        <f t="shared" si="56"/>
        <v/>
      </c>
      <c r="AF916" s="478" t="str">
        <f t="shared" si="57"/>
        <v/>
      </c>
      <c r="AG916" s="478" t="str">
        <f t="shared" si="58"/>
        <v/>
      </c>
    </row>
    <row r="917" spans="1:33" ht="24.95" customHeight="1">
      <c r="A917" s="480">
        <v>902</v>
      </c>
      <c r="B917" s="987" t="str">
        <f>IF(基本情報入力シート!C954="","",基本情報入力シート!C954)</f>
        <v/>
      </c>
      <c r="C917" s="988"/>
      <c r="D917" s="988"/>
      <c r="E917" s="988"/>
      <c r="F917" s="988"/>
      <c r="G917" s="988"/>
      <c r="H917" s="988"/>
      <c r="I917" s="989"/>
      <c r="J917" s="481" t="str">
        <f>IF(基本情報入力シート!M954="","",基本情報入力シート!M954)</f>
        <v/>
      </c>
      <c r="K917" s="482" t="str">
        <f>IF(基本情報入力シート!R954="","",基本情報入力シート!R954)</f>
        <v/>
      </c>
      <c r="L917" s="482" t="str">
        <f>IF(基本情報入力シート!W954="","",基本情報入力シート!W954)</f>
        <v/>
      </c>
      <c r="M917" s="483" t="str">
        <f>IF(基本情報入力シート!X954="","",基本情報入力シート!X954)</f>
        <v/>
      </c>
      <c r="N917" s="484" t="str">
        <f>IF(基本情報入力シート!Y954="","",基本情報入力シート!Y954)</f>
        <v/>
      </c>
      <c r="O917" s="118"/>
      <c r="P917" s="119"/>
      <c r="Q917" s="120"/>
      <c r="R917" s="121"/>
      <c r="S917" s="112"/>
      <c r="T917" s="476" t="str">
        <f>IFERROR(S917*VLOOKUP(AE917,【参考】数式用3!$AD$3:$BA$14,MATCH(N917,【参考】数式用3!$AD$2:$BA$2,0)),"")</f>
        <v/>
      </c>
      <c r="U917" s="122"/>
      <c r="V917" s="113"/>
      <c r="W917" s="147"/>
      <c r="X917" s="990" t="str">
        <f>IFERROR(V917*VLOOKUP(AF917,【参考】数式用3!$AD$15:$BA$23,MATCH(N917,【参考】数式用3!$AD$2:$BA$2,0)),"")</f>
        <v/>
      </c>
      <c r="Y917" s="991"/>
      <c r="Z917" s="123"/>
      <c r="AA917" s="114"/>
      <c r="AB917" s="485" t="str">
        <f>IFERROR(AA917*VLOOKUP(AG917,【参考】数式用3!$AD$24:$BA$27,MATCH(N917,【参考】数式用3!$AD$2:$BA$2,0)),"")</f>
        <v/>
      </c>
      <c r="AC917" s="130"/>
      <c r="AD917" s="477" t="str">
        <f t="shared" si="59"/>
        <v/>
      </c>
      <c r="AE917" s="478" t="str">
        <f t="shared" si="56"/>
        <v/>
      </c>
      <c r="AF917" s="478" t="str">
        <f t="shared" si="57"/>
        <v/>
      </c>
      <c r="AG917" s="478" t="str">
        <f t="shared" si="58"/>
        <v/>
      </c>
    </row>
    <row r="918" spans="1:33" ht="24.95" customHeight="1">
      <c r="A918" s="480">
        <v>903</v>
      </c>
      <c r="B918" s="987" t="str">
        <f>IF(基本情報入力シート!C955="","",基本情報入力シート!C955)</f>
        <v/>
      </c>
      <c r="C918" s="988"/>
      <c r="D918" s="988"/>
      <c r="E918" s="988"/>
      <c r="F918" s="988"/>
      <c r="G918" s="988"/>
      <c r="H918" s="988"/>
      <c r="I918" s="989"/>
      <c r="J918" s="481" t="str">
        <f>IF(基本情報入力シート!M955="","",基本情報入力シート!M955)</f>
        <v/>
      </c>
      <c r="K918" s="482" t="str">
        <f>IF(基本情報入力シート!R955="","",基本情報入力シート!R955)</f>
        <v/>
      </c>
      <c r="L918" s="482" t="str">
        <f>IF(基本情報入力シート!W955="","",基本情報入力シート!W955)</f>
        <v/>
      </c>
      <c r="M918" s="483" t="str">
        <f>IF(基本情報入力シート!X955="","",基本情報入力シート!X955)</f>
        <v/>
      </c>
      <c r="N918" s="484" t="str">
        <f>IF(基本情報入力シート!Y955="","",基本情報入力シート!Y955)</f>
        <v/>
      </c>
      <c r="O918" s="118"/>
      <c r="P918" s="119"/>
      <c r="Q918" s="120"/>
      <c r="R918" s="121"/>
      <c r="S918" s="112"/>
      <c r="T918" s="476" t="str">
        <f>IFERROR(S918*VLOOKUP(AE918,【参考】数式用3!$AD$3:$BA$14,MATCH(N918,【参考】数式用3!$AD$2:$BA$2,0)),"")</f>
        <v/>
      </c>
      <c r="U918" s="122"/>
      <c r="V918" s="113"/>
      <c r="W918" s="147"/>
      <c r="X918" s="990" t="str">
        <f>IFERROR(V918*VLOOKUP(AF918,【参考】数式用3!$AD$15:$BA$23,MATCH(N918,【参考】数式用3!$AD$2:$BA$2,0)),"")</f>
        <v/>
      </c>
      <c r="Y918" s="991"/>
      <c r="Z918" s="123"/>
      <c r="AA918" s="114"/>
      <c r="AB918" s="485" t="str">
        <f>IFERROR(AA918*VLOOKUP(AG918,【参考】数式用3!$AD$24:$BA$27,MATCH(N918,【参考】数式用3!$AD$2:$BA$2,0)),"")</f>
        <v/>
      </c>
      <c r="AC918" s="130"/>
      <c r="AD918" s="477" t="str">
        <f t="shared" si="59"/>
        <v/>
      </c>
      <c r="AE918" s="478" t="str">
        <f t="shared" si="56"/>
        <v/>
      </c>
      <c r="AF918" s="478" t="str">
        <f t="shared" si="57"/>
        <v/>
      </c>
      <c r="AG918" s="478" t="str">
        <f t="shared" si="58"/>
        <v/>
      </c>
    </row>
    <row r="919" spans="1:33" ht="24.95" customHeight="1">
      <c r="A919" s="480">
        <v>904</v>
      </c>
      <c r="B919" s="987" t="str">
        <f>IF(基本情報入力シート!C956="","",基本情報入力シート!C956)</f>
        <v/>
      </c>
      <c r="C919" s="988"/>
      <c r="D919" s="988"/>
      <c r="E919" s="988"/>
      <c r="F919" s="988"/>
      <c r="G919" s="988"/>
      <c r="H919" s="988"/>
      <c r="I919" s="989"/>
      <c r="J919" s="481" t="str">
        <f>IF(基本情報入力シート!M956="","",基本情報入力シート!M956)</f>
        <v/>
      </c>
      <c r="K919" s="482" t="str">
        <f>IF(基本情報入力シート!R956="","",基本情報入力シート!R956)</f>
        <v/>
      </c>
      <c r="L919" s="482" t="str">
        <f>IF(基本情報入力シート!W956="","",基本情報入力シート!W956)</f>
        <v/>
      </c>
      <c r="M919" s="483" t="str">
        <f>IF(基本情報入力シート!X956="","",基本情報入力シート!X956)</f>
        <v/>
      </c>
      <c r="N919" s="484" t="str">
        <f>IF(基本情報入力シート!Y956="","",基本情報入力シート!Y956)</f>
        <v/>
      </c>
      <c r="O919" s="118"/>
      <c r="P919" s="119"/>
      <c r="Q919" s="120"/>
      <c r="R919" s="121"/>
      <c r="S919" s="112"/>
      <c r="T919" s="476" t="str">
        <f>IFERROR(S919*VLOOKUP(AE919,【参考】数式用3!$AD$3:$BA$14,MATCH(N919,【参考】数式用3!$AD$2:$BA$2,0)),"")</f>
        <v/>
      </c>
      <c r="U919" s="122"/>
      <c r="V919" s="113"/>
      <c r="W919" s="147"/>
      <c r="X919" s="990" t="str">
        <f>IFERROR(V919*VLOOKUP(AF919,【参考】数式用3!$AD$15:$BA$23,MATCH(N919,【参考】数式用3!$AD$2:$BA$2,0)),"")</f>
        <v/>
      </c>
      <c r="Y919" s="991"/>
      <c r="Z919" s="123"/>
      <c r="AA919" s="114"/>
      <c r="AB919" s="485" t="str">
        <f>IFERROR(AA919*VLOOKUP(AG919,【参考】数式用3!$AD$24:$BA$27,MATCH(N919,【参考】数式用3!$AD$2:$BA$2,0)),"")</f>
        <v/>
      </c>
      <c r="AC919" s="130"/>
      <c r="AD919" s="477" t="str">
        <f t="shared" si="59"/>
        <v/>
      </c>
      <c r="AE919" s="478" t="str">
        <f t="shared" ref="AE919:AE982" si="60">IF(AND(O919="",R919=""),"",O919&amp;"から"&amp;R919)</f>
        <v/>
      </c>
      <c r="AF919" s="478" t="str">
        <f t="shared" ref="AF919:AF982" si="61">IF(AND(P919="",U919=""),"",P919&amp;"から"&amp;U919)</f>
        <v/>
      </c>
      <c r="AG919" s="478" t="str">
        <f t="shared" ref="AG919:AG982" si="62">IF(AND(Q919="",Z919=""),"",Q919&amp;"から"&amp;Z919)</f>
        <v/>
      </c>
    </row>
    <row r="920" spans="1:33" ht="24.95" customHeight="1">
      <c r="A920" s="480">
        <v>905</v>
      </c>
      <c r="B920" s="987" t="str">
        <f>IF(基本情報入力シート!C957="","",基本情報入力シート!C957)</f>
        <v/>
      </c>
      <c r="C920" s="988"/>
      <c r="D920" s="988"/>
      <c r="E920" s="988"/>
      <c r="F920" s="988"/>
      <c r="G920" s="988"/>
      <c r="H920" s="988"/>
      <c r="I920" s="989"/>
      <c r="J920" s="481" t="str">
        <f>IF(基本情報入力シート!M957="","",基本情報入力シート!M957)</f>
        <v/>
      </c>
      <c r="K920" s="482" t="str">
        <f>IF(基本情報入力シート!R957="","",基本情報入力シート!R957)</f>
        <v/>
      </c>
      <c r="L920" s="482" t="str">
        <f>IF(基本情報入力シート!W957="","",基本情報入力シート!W957)</f>
        <v/>
      </c>
      <c r="M920" s="483" t="str">
        <f>IF(基本情報入力シート!X957="","",基本情報入力シート!X957)</f>
        <v/>
      </c>
      <c r="N920" s="484" t="str">
        <f>IF(基本情報入力シート!Y957="","",基本情報入力シート!Y957)</f>
        <v/>
      </c>
      <c r="O920" s="118"/>
      <c r="P920" s="119"/>
      <c r="Q920" s="120"/>
      <c r="R920" s="121"/>
      <c r="S920" s="112"/>
      <c r="T920" s="476" t="str">
        <f>IFERROR(S920*VLOOKUP(AE920,【参考】数式用3!$AD$3:$BA$14,MATCH(N920,【参考】数式用3!$AD$2:$BA$2,0)),"")</f>
        <v/>
      </c>
      <c r="U920" s="122"/>
      <c r="V920" s="113"/>
      <c r="W920" s="147"/>
      <c r="X920" s="990" t="str">
        <f>IFERROR(V920*VLOOKUP(AF920,【参考】数式用3!$AD$15:$BA$23,MATCH(N920,【参考】数式用3!$AD$2:$BA$2,0)),"")</f>
        <v/>
      </c>
      <c r="Y920" s="991"/>
      <c r="Z920" s="123"/>
      <c r="AA920" s="114"/>
      <c r="AB920" s="485" t="str">
        <f>IFERROR(AA920*VLOOKUP(AG920,【参考】数式用3!$AD$24:$BA$27,MATCH(N920,【参考】数式用3!$AD$2:$BA$2,0)),"")</f>
        <v/>
      </c>
      <c r="AC920" s="130"/>
      <c r="AD920" s="477" t="str">
        <f t="shared" si="59"/>
        <v/>
      </c>
      <c r="AE920" s="478" t="str">
        <f t="shared" si="60"/>
        <v/>
      </c>
      <c r="AF920" s="478" t="str">
        <f t="shared" si="61"/>
        <v/>
      </c>
      <c r="AG920" s="478" t="str">
        <f t="shared" si="62"/>
        <v/>
      </c>
    </row>
    <row r="921" spans="1:33" ht="24.95" customHeight="1">
      <c r="A921" s="480">
        <v>906</v>
      </c>
      <c r="B921" s="987" t="str">
        <f>IF(基本情報入力シート!C958="","",基本情報入力シート!C958)</f>
        <v/>
      </c>
      <c r="C921" s="988"/>
      <c r="D921" s="988"/>
      <c r="E921" s="988"/>
      <c r="F921" s="988"/>
      <c r="G921" s="988"/>
      <c r="H921" s="988"/>
      <c r="I921" s="989"/>
      <c r="J921" s="481" t="str">
        <f>IF(基本情報入力シート!M958="","",基本情報入力シート!M958)</f>
        <v/>
      </c>
      <c r="K921" s="482" t="str">
        <f>IF(基本情報入力シート!R958="","",基本情報入力シート!R958)</f>
        <v/>
      </c>
      <c r="L921" s="482" t="str">
        <f>IF(基本情報入力シート!W958="","",基本情報入力シート!W958)</f>
        <v/>
      </c>
      <c r="M921" s="483" t="str">
        <f>IF(基本情報入力シート!X958="","",基本情報入力シート!X958)</f>
        <v/>
      </c>
      <c r="N921" s="484" t="str">
        <f>IF(基本情報入力シート!Y958="","",基本情報入力シート!Y958)</f>
        <v/>
      </c>
      <c r="O921" s="118"/>
      <c r="P921" s="119"/>
      <c r="Q921" s="120"/>
      <c r="R921" s="121"/>
      <c r="S921" s="112"/>
      <c r="T921" s="476" t="str">
        <f>IFERROR(S921*VLOOKUP(AE921,【参考】数式用3!$AD$3:$BA$14,MATCH(N921,【参考】数式用3!$AD$2:$BA$2,0)),"")</f>
        <v/>
      </c>
      <c r="U921" s="122"/>
      <c r="V921" s="113"/>
      <c r="W921" s="147"/>
      <c r="X921" s="990" t="str">
        <f>IFERROR(V921*VLOOKUP(AF921,【参考】数式用3!$AD$15:$BA$23,MATCH(N921,【参考】数式用3!$AD$2:$BA$2,0)),"")</f>
        <v/>
      </c>
      <c r="Y921" s="991"/>
      <c r="Z921" s="123"/>
      <c r="AA921" s="114"/>
      <c r="AB921" s="485" t="str">
        <f>IFERROR(AA921*VLOOKUP(AG921,【参考】数式用3!$AD$24:$BA$27,MATCH(N921,【参考】数式用3!$AD$2:$BA$2,0)),"")</f>
        <v/>
      </c>
      <c r="AC921" s="130"/>
      <c r="AD921" s="477" t="str">
        <f t="shared" si="59"/>
        <v/>
      </c>
      <c r="AE921" s="478" t="str">
        <f t="shared" si="60"/>
        <v/>
      </c>
      <c r="AF921" s="478" t="str">
        <f t="shared" si="61"/>
        <v/>
      </c>
      <c r="AG921" s="478" t="str">
        <f t="shared" si="62"/>
        <v/>
      </c>
    </row>
    <row r="922" spans="1:33" ht="24.95" customHeight="1">
      <c r="A922" s="480">
        <v>907</v>
      </c>
      <c r="B922" s="987" t="str">
        <f>IF(基本情報入力シート!C959="","",基本情報入力シート!C959)</f>
        <v/>
      </c>
      <c r="C922" s="988"/>
      <c r="D922" s="988"/>
      <c r="E922" s="988"/>
      <c r="F922" s="988"/>
      <c r="G922" s="988"/>
      <c r="H922" s="988"/>
      <c r="I922" s="989"/>
      <c r="J922" s="481" t="str">
        <f>IF(基本情報入力シート!M959="","",基本情報入力シート!M959)</f>
        <v/>
      </c>
      <c r="K922" s="482" t="str">
        <f>IF(基本情報入力シート!R959="","",基本情報入力シート!R959)</f>
        <v/>
      </c>
      <c r="L922" s="482" t="str">
        <f>IF(基本情報入力シート!W959="","",基本情報入力シート!W959)</f>
        <v/>
      </c>
      <c r="M922" s="483" t="str">
        <f>IF(基本情報入力シート!X959="","",基本情報入力シート!X959)</f>
        <v/>
      </c>
      <c r="N922" s="484" t="str">
        <f>IF(基本情報入力シート!Y959="","",基本情報入力シート!Y959)</f>
        <v/>
      </c>
      <c r="O922" s="118"/>
      <c r="P922" s="119"/>
      <c r="Q922" s="120"/>
      <c r="R922" s="121"/>
      <c r="S922" s="112"/>
      <c r="T922" s="476" t="str">
        <f>IFERROR(S922*VLOOKUP(AE922,【参考】数式用3!$AD$3:$BA$14,MATCH(N922,【参考】数式用3!$AD$2:$BA$2,0)),"")</f>
        <v/>
      </c>
      <c r="U922" s="122"/>
      <c r="V922" s="113"/>
      <c r="W922" s="147"/>
      <c r="X922" s="990" t="str">
        <f>IFERROR(V922*VLOOKUP(AF922,【参考】数式用3!$AD$15:$BA$23,MATCH(N922,【参考】数式用3!$AD$2:$BA$2,0)),"")</f>
        <v/>
      </c>
      <c r="Y922" s="991"/>
      <c r="Z922" s="123"/>
      <c r="AA922" s="114"/>
      <c r="AB922" s="485" t="str">
        <f>IFERROR(AA922*VLOOKUP(AG922,【参考】数式用3!$AD$24:$BA$27,MATCH(N922,【参考】数式用3!$AD$2:$BA$2,0)),"")</f>
        <v/>
      </c>
      <c r="AC922" s="130"/>
      <c r="AD922" s="477" t="str">
        <f t="shared" si="59"/>
        <v/>
      </c>
      <c r="AE922" s="478" t="str">
        <f t="shared" si="60"/>
        <v/>
      </c>
      <c r="AF922" s="478" t="str">
        <f t="shared" si="61"/>
        <v/>
      </c>
      <c r="AG922" s="478" t="str">
        <f t="shared" si="62"/>
        <v/>
      </c>
    </row>
    <row r="923" spans="1:33" ht="24.95" customHeight="1">
      <c r="A923" s="480">
        <v>908</v>
      </c>
      <c r="B923" s="987" t="str">
        <f>IF(基本情報入力シート!C960="","",基本情報入力シート!C960)</f>
        <v/>
      </c>
      <c r="C923" s="988"/>
      <c r="D923" s="988"/>
      <c r="E923" s="988"/>
      <c r="F923" s="988"/>
      <c r="G923" s="988"/>
      <c r="H923" s="988"/>
      <c r="I923" s="989"/>
      <c r="J923" s="481" t="str">
        <f>IF(基本情報入力シート!M960="","",基本情報入力シート!M960)</f>
        <v/>
      </c>
      <c r="K923" s="482" t="str">
        <f>IF(基本情報入力シート!R960="","",基本情報入力シート!R960)</f>
        <v/>
      </c>
      <c r="L923" s="482" t="str">
        <f>IF(基本情報入力シート!W960="","",基本情報入力シート!W960)</f>
        <v/>
      </c>
      <c r="M923" s="483" t="str">
        <f>IF(基本情報入力シート!X960="","",基本情報入力シート!X960)</f>
        <v/>
      </c>
      <c r="N923" s="484" t="str">
        <f>IF(基本情報入力シート!Y960="","",基本情報入力シート!Y960)</f>
        <v/>
      </c>
      <c r="O923" s="118"/>
      <c r="P923" s="119"/>
      <c r="Q923" s="120"/>
      <c r="R923" s="121"/>
      <c r="S923" s="112"/>
      <c r="T923" s="476" t="str">
        <f>IFERROR(S923*VLOOKUP(AE923,【参考】数式用3!$AD$3:$BA$14,MATCH(N923,【参考】数式用3!$AD$2:$BA$2,0)),"")</f>
        <v/>
      </c>
      <c r="U923" s="122"/>
      <c r="V923" s="113"/>
      <c r="W923" s="147"/>
      <c r="X923" s="990" t="str">
        <f>IFERROR(V923*VLOOKUP(AF923,【参考】数式用3!$AD$15:$BA$23,MATCH(N923,【参考】数式用3!$AD$2:$BA$2,0)),"")</f>
        <v/>
      </c>
      <c r="Y923" s="991"/>
      <c r="Z923" s="123"/>
      <c r="AA923" s="114"/>
      <c r="AB923" s="485" t="str">
        <f>IFERROR(AA923*VLOOKUP(AG923,【参考】数式用3!$AD$24:$BA$27,MATCH(N923,【参考】数式用3!$AD$2:$BA$2,0)),"")</f>
        <v/>
      </c>
      <c r="AC923" s="130"/>
      <c r="AD923" s="477" t="str">
        <f t="shared" si="59"/>
        <v/>
      </c>
      <c r="AE923" s="478" t="str">
        <f t="shared" si="60"/>
        <v/>
      </c>
      <c r="AF923" s="478" t="str">
        <f t="shared" si="61"/>
        <v/>
      </c>
      <c r="AG923" s="478" t="str">
        <f t="shared" si="62"/>
        <v/>
      </c>
    </row>
    <row r="924" spans="1:33" ht="24.95" customHeight="1">
      <c r="A924" s="480">
        <v>909</v>
      </c>
      <c r="B924" s="987" t="str">
        <f>IF(基本情報入力シート!C961="","",基本情報入力シート!C961)</f>
        <v/>
      </c>
      <c r="C924" s="988"/>
      <c r="D924" s="988"/>
      <c r="E924" s="988"/>
      <c r="F924" s="988"/>
      <c r="G924" s="988"/>
      <c r="H924" s="988"/>
      <c r="I924" s="989"/>
      <c r="J924" s="481" t="str">
        <f>IF(基本情報入力シート!M961="","",基本情報入力シート!M961)</f>
        <v/>
      </c>
      <c r="K924" s="482" t="str">
        <f>IF(基本情報入力シート!R961="","",基本情報入力シート!R961)</f>
        <v/>
      </c>
      <c r="L924" s="482" t="str">
        <f>IF(基本情報入力シート!W961="","",基本情報入力シート!W961)</f>
        <v/>
      </c>
      <c r="M924" s="483" t="str">
        <f>IF(基本情報入力シート!X961="","",基本情報入力シート!X961)</f>
        <v/>
      </c>
      <c r="N924" s="484" t="str">
        <f>IF(基本情報入力シート!Y961="","",基本情報入力シート!Y961)</f>
        <v/>
      </c>
      <c r="O924" s="118"/>
      <c r="P924" s="119"/>
      <c r="Q924" s="120"/>
      <c r="R924" s="121"/>
      <c r="S924" s="112"/>
      <c r="T924" s="476" t="str">
        <f>IFERROR(S924*VLOOKUP(AE924,【参考】数式用3!$AD$3:$BA$14,MATCH(N924,【参考】数式用3!$AD$2:$BA$2,0)),"")</f>
        <v/>
      </c>
      <c r="U924" s="122"/>
      <c r="V924" s="113"/>
      <c r="W924" s="147"/>
      <c r="X924" s="990" t="str">
        <f>IFERROR(V924*VLOOKUP(AF924,【参考】数式用3!$AD$15:$BA$23,MATCH(N924,【参考】数式用3!$AD$2:$BA$2,0)),"")</f>
        <v/>
      </c>
      <c r="Y924" s="991"/>
      <c r="Z924" s="123"/>
      <c r="AA924" s="114"/>
      <c r="AB924" s="485" t="str">
        <f>IFERROR(AA924*VLOOKUP(AG924,【参考】数式用3!$AD$24:$BA$27,MATCH(N924,【参考】数式用3!$AD$2:$BA$2,0)),"")</f>
        <v/>
      </c>
      <c r="AC924" s="130"/>
      <c r="AD924" s="477" t="str">
        <f t="shared" si="59"/>
        <v/>
      </c>
      <c r="AE924" s="478" t="str">
        <f t="shared" si="60"/>
        <v/>
      </c>
      <c r="AF924" s="478" t="str">
        <f t="shared" si="61"/>
        <v/>
      </c>
      <c r="AG924" s="478" t="str">
        <f t="shared" si="62"/>
        <v/>
      </c>
    </row>
    <row r="925" spans="1:33" ht="24.95" customHeight="1">
      <c r="A925" s="480">
        <v>910</v>
      </c>
      <c r="B925" s="987" t="str">
        <f>IF(基本情報入力シート!C962="","",基本情報入力シート!C962)</f>
        <v/>
      </c>
      <c r="C925" s="988"/>
      <c r="D925" s="988"/>
      <c r="E925" s="988"/>
      <c r="F925" s="988"/>
      <c r="G925" s="988"/>
      <c r="H925" s="988"/>
      <c r="I925" s="989"/>
      <c r="J925" s="481" t="str">
        <f>IF(基本情報入力シート!M962="","",基本情報入力シート!M962)</f>
        <v/>
      </c>
      <c r="K925" s="482" t="str">
        <f>IF(基本情報入力シート!R962="","",基本情報入力シート!R962)</f>
        <v/>
      </c>
      <c r="L925" s="482" t="str">
        <f>IF(基本情報入力シート!W962="","",基本情報入力シート!W962)</f>
        <v/>
      </c>
      <c r="M925" s="483" t="str">
        <f>IF(基本情報入力シート!X962="","",基本情報入力シート!X962)</f>
        <v/>
      </c>
      <c r="N925" s="484" t="str">
        <f>IF(基本情報入力シート!Y962="","",基本情報入力シート!Y962)</f>
        <v/>
      </c>
      <c r="O925" s="118"/>
      <c r="P925" s="119"/>
      <c r="Q925" s="120"/>
      <c r="R925" s="121"/>
      <c r="S925" s="112"/>
      <c r="T925" s="476" t="str">
        <f>IFERROR(S925*VLOOKUP(AE925,【参考】数式用3!$AD$3:$BA$14,MATCH(N925,【参考】数式用3!$AD$2:$BA$2,0)),"")</f>
        <v/>
      </c>
      <c r="U925" s="122"/>
      <c r="V925" s="113"/>
      <c r="W925" s="147"/>
      <c r="X925" s="990" t="str">
        <f>IFERROR(V925*VLOOKUP(AF925,【参考】数式用3!$AD$15:$BA$23,MATCH(N925,【参考】数式用3!$AD$2:$BA$2,0)),"")</f>
        <v/>
      </c>
      <c r="Y925" s="991"/>
      <c r="Z925" s="123"/>
      <c r="AA925" s="114"/>
      <c r="AB925" s="485" t="str">
        <f>IFERROR(AA925*VLOOKUP(AG925,【参考】数式用3!$AD$24:$BA$27,MATCH(N925,【参考】数式用3!$AD$2:$BA$2,0)),"")</f>
        <v/>
      </c>
      <c r="AC925" s="130"/>
      <c r="AD925" s="477" t="str">
        <f t="shared" si="59"/>
        <v/>
      </c>
      <c r="AE925" s="478" t="str">
        <f t="shared" si="60"/>
        <v/>
      </c>
      <c r="AF925" s="478" t="str">
        <f t="shared" si="61"/>
        <v/>
      </c>
      <c r="AG925" s="478" t="str">
        <f t="shared" si="62"/>
        <v/>
      </c>
    </row>
    <row r="926" spans="1:33" ht="24.95" customHeight="1">
      <c r="A926" s="480">
        <v>911</v>
      </c>
      <c r="B926" s="987" t="str">
        <f>IF(基本情報入力シート!C963="","",基本情報入力シート!C963)</f>
        <v/>
      </c>
      <c r="C926" s="988"/>
      <c r="D926" s="988"/>
      <c r="E926" s="988"/>
      <c r="F926" s="988"/>
      <c r="G926" s="988"/>
      <c r="H926" s="988"/>
      <c r="I926" s="989"/>
      <c r="J926" s="481" t="str">
        <f>IF(基本情報入力シート!M963="","",基本情報入力シート!M963)</f>
        <v/>
      </c>
      <c r="K926" s="482" t="str">
        <f>IF(基本情報入力シート!R963="","",基本情報入力シート!R963)</f>
        <v/>
      </c>
      <c r="L926" s="482" t="str">
        <f>IF(基本情報入力シート!W963="","",基本情報入力シート!W963)</f>
        <v/>
      </c>
      <c r="M926" s="483" t="str">
        <f>IF(基本情報入力シート!X963="","",基本情報入力シート!X963)</f>
        <v/>
      </c>
      <c r="N926" s="484" t="str">
        <f>IF(基本情報入力シート!Y963="","",基本情報入力シート!Y963)</f>
        <v/>
      </c>
      <c r="O926" s="118"/>
      <c r="P926" s="119"/>
      <c r="Q926" s="120"/>
      <c r="R926" s="121"/>
      <c r="S926" s="112"/>
      <c r="T926" s="476" t="str">
        <f>IFERROR(S926*VLOOKUP(AE926,【参考】数式用3!$AD$3:$BA$14,MATCH(N926,【参考】数式用3!$AD$2:$BA$2,0)),"")</f>
        <v/>
      </c>
      <c r="U926" s="122"/>
      <c r="V926" s="113"/>
      <c r="W926" s="147"/>
      <c r="X926" s="990" t="str">
        <f>IFERROR(V926*VLOOKUP(AF926,【参考】数式用3!$AD$15:$BA$23,MATCH(N926,【参考】数式用3!$AD$2:$BA$2,0)),"")</f>
        <v/>
      </c>
      <c r="Y926" s="991"/>
      <c r="Z926" s="123"/>
      <c r="AA926" s="114"/>
      <c r="AB926" s="485" t="str">
        <f>IFERROR(AA926*VLOOKUP(AG926,【参考】数式用3!$AD$24:$BA$27,MATCH(N926,【参考】数式用3!$AD$2:$BA$2,0)),"")</f>
        <v/>
      </c>
      <c r="AC926" s="130"/>
      <c r="AD926" s="477" t="str">
        <f t="shared" si="59"/>
        <v/>
      </c>
      <c r="AE926" s="478" t="str">
        <f t="shared" si="60"/>
        <v/>
      </c>
      <c r="AF926" s="478" t="str">
        <f t="shared" si="61"/>
        <v/>
      </c>
      <c r="AG926" s="478" t="str">
        <f t="shared" si="62"/>
        <v/>
      </c>
    </row>
    <row r="927" spans="1:33" ht="24.95" customHeight="1">
      <c r="A927" s="480">
        <v>912</v>
      </c>
      <c r="B927" s="987" t="str">
        <f>IF(基本情報入力シート!C964="","",基本情報入力シート!C964)</f>
        <v/>
      </c>
      <c r="C927" s="988"/>
      <c r="D927" s="988"/>
      <c r="E927" s="988"/>
      <c r="F927" s="988"/>
      <c r="G927" s="988"/>
      <c r="H927" s="988"/>
      <c r="I927" s="989"/>
      <c r="J927" s="481" t="str">
        <f>IF(基本情報入力シート!M964="","",基本情報入力シート!M964)</f>
        <v/>
      </c>
      <c r="K927" s="482" t="str">
        <f>IF(基本情報入力シート!R964="","",基本情報入力シート!R964)</f>
        <v/>
      </c>
      <c r="L927" s="482" t="str">
        <f>IF(基本情報入力シート!W964="","",基本情報入力シート!W964)</f>
        <v/>
      </c>
      <c r="M927" s="483" t="str">
        <f>IF(基本情報入力シート!X964="","",基本情報入力シート!X964)</f>
        <v/>
      </c>
      <c r="N927" s="484" t="str">
        <f>IF(基本情報入力シート!Y964="","",基本情報入力シート!Y964)</f>
        <v/>
      </c>
      <c r="O927" s="118"/>
      <c r="P927" s="119"/>
      <c r="Q927" s="120"/>
      <c r="R927" s="121"/>
      <c r="S927" s="112"/>
      <c r="T927" s="476" t="str">
        <f>IFERROR(S927*VLOOKUP(AE927,【参考】数式用3!$AD$3:$BA$14,MATCH(N927,【参考】数式用3!$AD$2:$BA$2,0)),"")</f>
        <v/>
      </c>
      <c r="U927" s="122"/>
      <c r="V927" s="113"/>
      <c r="W927" s="147"/>
      <c r="X927" s="990" t="str">
        <f>IFERROR(V927*VLOOKUP(AF927,【参考】数式用3!$AD$15:$BA$23,MATCH(N927,【参考】数式用3!$AD$2:$BA$2,0)),"")</f>
        <v/>
      </c>
      <c r="Y927" s="991"/>
      <c r="Z927" s="123"/>
      <c r="AA927" s="114"/>
      <c r="AB927" s="485" t="str">
        <f>IFERROR(AA927*VLOOKUP(AG927,【参考】数式用3!$AD$24:$BA$27,MATCH(N927,【参考】数式用3!$AD$2:$BA$2,0)),"")</f>
        <v/>
      </c>
      <c r="AC927" s="130"/>
      <c r="AD927" s="477" t="str">
        <f t="shared" si="59"/>
        <v/>
      </c>
      <c r="AE927" s="478" t="str">
        <f t="shared" si="60"/>
        <v/>
      </c>
      <c r="AF927" s="478" t="str">
        <f t="shared" si="61"/>
        <v/>
      </c>
      <c r="AG927" s="478" t="str">
        <f t="shared" si="62"/>
        <v/>
      </c>
    </row>
    <row r="928" spans="1:33" ht="24.95" customHeight="1">
      <c r="A928" s="480">
        <v>913</v>
      </c>
      <c r="B928" s="987" t="str">
        <f>IF(基本情報入力シート!C965="","",基本情報入力シート!C965)</f>
        <v/>
      </c>
      <c r="C928" s="988"/>
      <c r="D928" s="988"/>
      <c r="E928" s="988"/>
      <c r="F928" s="988"/>
      <c r="G928" s="988"/>
      <c r="H928" s="988"/>
      <c r="I928" s="989"/>
      <c r="J928" s="481" t="str">
        <f>IF(基本情報入力シート!M965="","",基本情報入力シート!M965)</f>
        <v/>
      </c>
      <c r="K928" s="482" t="str">
        <f>IF(基本情報入力シート!R965="","",基本情報入力シート!R965)</f>
        <v/>
      </c>
      <c r="L928" s="482" t="str">
        <f>IF(基本情報入力シート!W965="","",基本情報入力シート!W965)</f>
        <v/>
      </c>
      <c r="M928" s="483" t="str">
        <f>IF(基本情報入力シート!X965="","",基本情報入力シート!X965)</f>
        <v/>
      </c>
      <c r="N928" s="484" t="str">
        <f>IF(基本情報入力シート!Y965="","",基本情報入力シート!Y965)</f>
        <v/>
      </c>
      <c r="O928" s="118"/>
      <c r="P928" s="119"/>
      <c r="Q928" s="120"/>
      <c r="R928" s="121"/>
      <c r="S928" s="112"/>
      <c r="T928" s="476" t="str">
        <f>IFERROR(S928*VLOOKUP(AE928,【参考】数式用3!$AD$3:$BA$14,MATCH(N928,【参考】数式用3!$AD$2:$BA$2,0)),"")</f>
        <v/>
      </c>
      <c r="U928" s="122"/>
      <c r="V928" s="113"/>
      <c r="W928" s="147"/>
      <c r="X928" s="990" t="str">
        <f>IFERROR(V928*VLOOKUP(AF928,【参考】数式用3!$AD$15:$BA$23,MATCH(N928,【参考】数式用3!$AD$2:$BA$2,0)),"")</f>
        <v/>
      </c>
      <c r="Y928" s="991"/>
      <c r="Z928" s="123"/>
      <c r="AA928" s="114"/>
      <c r="AB928" s="485" t="str">
        <f>IFERROR(AA928*VLOOKUP(AG928,【参考】数式用3!$AD$24:$BA$27,MATCH(N928,【参考】数式用3!$AD$2:$BA$2,0)),"")</f>
        <v/>
      </c>
      <c r="AC928" s="130"/>
      <c r="AD928" s="477" t="str">
        <f t="shared" si="59"/>
        <v/>
      </c>
      <c r="AE928" s="478" t="str">
        <f t="shared" si="60"/>
        <v/>
      </c>
      <c r="AF928" s="478" t="str">
        <f t="shared" si="61"/>
        <v/>
      </c>
      <c r="AG928" s="478" t="str">
        <f t="shared" si="62"/>
        <v/>
      </c>
    </row>
    <row r="929" spans="1:33" ht="24.95" customHeight="1">
      <c r="A929" s="480">
        <v>914</v>
      </c>
      <c r="B929" s="987" t="str">
        <f>IF(基本情報入力シート!C966="","",基本情報入力シート!C966)</f>
        <v/>
      </c>
      <c r="C929" s="988"/>
      <c r="D929" s="988"/>
      <c r="E929" s="988"/>
      <c r="F929" s="988"/>
      <c r="G929" s="988"/>
      <c r="H929" s="988"/>
      <c r="I929" s="989"/>
      <c r="J929" s="481" t="str">
        <f>IF(基本情報入力シート!M966="","",基本情報入力シート!M966)</f>
        <v/>
      </c>
      <c r="K929" s="482" t="str">
        <f>IF(基本情報入力シート!R966="","",基本情報入力シート!R966)</f>
        <v/>
      </c>
      <c r="L929" s="482" t="str">
        <f>IF(基本情報入力シート!W966="","",基本情報入力シート!W966)</f>
        <v/>
      </c>
      <c r="M929" s="483" t="str">
        <f>IF(基本情報入力シート!X966="","",基本情報入力シート!X966)</f>
        <v/>
      </c>
      <c r="N929" s="484" t="str">
        <f>IF(基本情報入力シート!Y966="","",基本情報入力シート!Y966)</f>
        <v/>
      </c>
      <c r="O929" s="118"/>
      <c r="P929" s="119"/>
      <c r="Q929" s="120"/>
      <c r="R929" s="121"/>
      <c r="S929" s="112"/>
      <c r="T929" s="476" t="str">
        <f>IFERROR(S929*VLOOKUP(AE929,【参考】数式用3!$AD$3:$BA$14,MATCH(N929,【参考】数式用3!$AD$2:$BA$2,0)),"")</f>
        <v/>
      </c>
      <c r="U929" s="122"/>
      <c r="V929" s="113"/>
      <c r="W929" s="147"/>
      <c r="X929" s="990" t="str">
        <f>IFERROR(V929*VLOOKUP(AF929,【参考】数式用3!$AD$15:$BA$23,MATCH(N929,【参考】数式用3!$AD$2:$BA$2,0)),"")</f>
        <v/>
      </c>
      <c r="Y929" s="991"/>
      <c r="Z929" s="123"/>
      <c r="AA929" s="114"/>
      <c r="AB929" s="485" t="str">
        <f>IFERROR(AA929*VLOOKUP(AG929,【参考】数式用3!$AD$24:$BA$27,MATCH(N929,【参考】数式用3!$AD$2:$BA$2,0)),"")</f>
        <v/>
      </c>
      <c r="AC929" s="130"/>
      <c r="AD929" s="477" t="str">
        <f t="shared" si="59"/>
        <v/>
      </c>
      <c r="AE929" s="478" t="str">
        <f t="shared" si="60"/>
        <v/>
      </c>
      <c r="AF929" s="478" t="str">
        <f t="shared" si="61"/>
        <v/>
      </c>
      <c r="AG929" s="478" t="str">
        <f t="shared" si="62"/>
        <v/>
      </c>
    </row>
    <row r="930" spans="1:33" ht="24.95" customHeight="1">
      <c r="A930" s="480">
        <v>915</v>
      </c>
      <c r="B930" s="987" t="str">
        <f>IF(基本情報入力シート!C967="","",基本情報入力シート!C967)</f>
        <v/>
      </c>
      <c r="C930" s="988"/>
      <c r="D930" s="988"/>
      <c r="E930" s="988"/>
      <c r="F930" s="988"/>
      <c r="G930" s="988"/>
      <c r="H930" s="988"/>
      <c r="I930" s="989"/>
      <c r="J930" s="481" t="str">
        <f>IF(基本情報入力シート!M967="","",基本情報入力シート!M967)</f>
        <v/>
      </c>
      <c r="K930" s="482" t="str">
        <f>IF(基本情報入力シート!R967="","",基本情報入力シート!R967)</f>
        <v/>
      </c>
      <c r="L930" s="482" t="str">
        <f>IF(基本情報入力シート!W967="","",基本情報入力シート!W967)</f>
        <v/>
      </c>
      <c r="M930" s="483" t="str">
        <f>IF(基本情報入力シート!X967="","",基本情報入力シート!X967)</f>
        <v/>
      </c>
      <c r="N930" s="484" t="str">
        <f>IF(基本情報入力シート!Y967="","",基本情報入力シート!Y967)</f>
        <v/>
      </c>
      <c r="O930" s="118"/>
      <c r="P930" s="119"/>
      <c r="Q930" s="120"/>
      <c r="R930" s="121"/>
      <c r="S930" s="112"/>
      <c r="T930" s="476" t="str">
        <f>IFERROR(S930*VLOOKUP(AE930,【参考】数式用3!$AD$3:$BA$14,MATCH(N930,【参考】数式用3!$AD$2:$BA$2,0)),"")</f>
        <v/>
      </c>
      <c r="U930" s="122"/>
      <c r="V930" s="113"/>
      <c r="W930" s="147"/>
      <c r="X930" s="990" t="str">
        <f>IFERROR(V930*VLOOKUP(AF930,【参考】数式用3!$AD$15:$BA$23,MATCH(N930,【参考】数式用3!$AD$2:$BA$2,0)),"")</f>
        <v/>
      </c>
      <c r="Y930" s="991"/>
      <c r="Z930" s="123"/>
      <c r="AA930" s="114"/>
      <c r="AB930" s="485" t="str">
        <f>IFERROR(AA930*VLOOKUP(AG930,【参考】数式用3!$AD$24:$BA$27,MATCH(N930,【参考】数式用3!$AD$2:$BA$2,0)),"")</f>
        <v/>
      </c>
      <c r="AC930" s="130"/>
      <c r="AD930" s="477" t="str">
        <f t="shared" si="59"/>
        <v/>
      </c>
      <c r="AE930" s="478" t="str">
        <f t="shared" si="60"/>
        <v/>
      </c>
      <c r="AF930" s="478" t="str">
        <f t="shared" si="61"/>
        <v/>
      </c>
      <c r="AG930" s="478" t="str">
        <f t="shared" si="62"/>
        <v/>
      </c>
    </row>
    <row r="931" spans="1:33" ht="24.95" customHeight="1">
      <c r="A931" s="480">
        <v>916</v>
      </c>
      <c r="B931" s="987" t="str">
        <f>IF(基本情報入力シート!C968="","",基本情報入力シート!C968)</f>
        <v/>
      </c>
      <c r="C931" s="988"/>
      <c r="D931" s="988"/>
      <c r="E931" s="988"/>
      <c r="F931" s="988"/>
      <c r="G931" s="988"/>
      <c r="H931" s="988"/>
      <c r="I931" s="989"/>
      <c r="J931" s="481" t="str">
        <f>IF(基本情報入力シート!M968="","",基本情報入力シート!M968)</f>
        <v/>
      </c>
      <c r="K931" s="482" t="str">
        <f>IF(基本情報入力シート!R968="","",基本情報入力シート!R968)</f>
        <v/>
      </c>
      <c r="L931" s="482" t="str">
        <f>IF(基本情報入力シート!W968="","",基本情報入力シート!W968)</f>
        <v/>
      </c>
      <c r="M931" s="483" t="str">
        <f>IF(基本情報入力シート!X968="","",基本情報入力シート!X968)</f>
        <v/>
      </c>
      <c r="N931" s="484" t="str">
        <f>IF(基本情報入力シート!Y968="","",基本情報入力シート!Y968)</f>
        <v/>
      </c>
      <c r="O931" s="118"/>
      <c r="P931" s="119"/>
      <c r="Q931" s="120"/>
      <c r="R931" s="121"/>
      <c r="S931" s="112"/>
      <c r="T931" s="476" t="str">
        <f>IFERROR(S931*VLOOKUP(AE931,【参考】数式用3!$AD$3:$BA$14,MATCH(N931,【参考】数式用3!$AD$2:$BA$2,0)),"")</f>
        <v/>
      </c>
      <c r="U931" s="122"/>
      <c r="V931" s="113"/>
      <c r="W931" s="147"/>
      <c r="X931" s="990" t="str">
        <f>IFERROR(V931*VLOOKUP(AF931,【参考】数式用3!$AD$15:$BA$23,MATCH(N931,【参考】数式用3!$AD$2:$BA$2,0)),"")</f>
        <v/>
      </c>
      <c r="Y931" s="991"/>
      <c r="Z931" s="123"/>
      <c r="AA931" s="114"/>
      <c r="AB931" s="485" t="str">
        <f>IFERROR(AA931*VLOOKUP(AG931,【参考】数式用3!$AD$24:$BA$27,MATCH(N931,【参考】数式用3!$AD$2:$BA$2,0)),"")</f>
        <v/>
      </c>
      <c r="AC931" s="130"/>
      <c r="AD931" s="477" t="str">
        <f t="shared" si="59"/>
        <v/>
      </c>
      <c r="AE931" s="478" t="str">
        <f t="shared" si="60"/>
        <v/>
      </c>
      <c r="AF931" s="478" t="str">
        <f t="shared" si="61"/>
        <v/>
      </c>
      <c r="AG931" s="478" t="str">
        <f t="shared" si="62"/>
        <v/>
      </c>
    </row>
    <row r="932" spans="1:33" ht="24.95" customHeight="1">
      <c r="A932" s="480">
        <v>917</v>
      </c>
      <c r="B932" s="987" t="str">
        <f>IF(基本情報入力シート!C969="","",基本情報入力シート!C969)</f>
        <v/>
      </c>
      <c r="C932" s="988"/>
      <c r="D932" s="988"/>
      <c r="E932" s="988"/>
      <c r="F932" s="988"/>
      <c r="G932" s="988"/>
      <c r="H932" s="988"/>
      <c r="I932" s="989"/>
      <c r="J932" s="481" t="str">
        <f>IF(基本情報入力シート!M969="","",基本情報入力シート!M969)</f>
        <v/>
      </c>
      <c r="K932" s="482" t="str">
        <f>IF(基本情報入力シート!R969="","",基本情報入力シート!R969)</f>
        <v/>
      </c>
      <c r="L932" s="482" t="str">
        <f>IF(基本情報入力シート!W969="","",基本情報入力シート!W969)</f>
        <v/>
      </c>
      <c r="M932" s="483" t="str">
        <f>IF(基本情報入力シート!X969="","",基本情報入力シート!X969)</f>
        <v/>
      </c>
      <c r="N932" s="484" t="str">
        <f>IF(基本情報入力シート!Y969="","",基本情報入力シート!Y969)</f>
        <v/>
      </c>
      <c r="O932" s="118"/>
      <c r="P932" s="119"/>
      <c r="Q932" s="120"/>
      <c r="R932" s="121"/>
      <c r="S932" s="112"/>
      <c r="T932" s="476" t="str">
        <f>IFERROR(S932*VLOOKUP(AE932,【参考】数式用3!$AD$3:$BA$14,MATCH(N932,【参考】数式用3!$AD$2:$BA$2,0)),"")</f>
        <v/>
      </c>
      <c r="U932" s="122"/>
      <c r="V932" s="113"/>
      <c r="W932" s="147"/>
      <c r="X932" s="990" t="str">
        <f>IFERROR(V932*VLOOKUP(AF932,【参考】数式用3!$AD$15:$BA$23,MATCH(N932,【参考】数式用3!$AD$2:$BA$2,0)),"")</f>
        <v/>
      </c>
      <c r="Y932" s="991"/>
      <c r="Z932" s="123"/>
      <c r="AA932" s="114"/>
      <c r="AB932" s="485" t="str">
        <f>IFERROR(AA932*VLOOKUP(AG932,【参考】数式用3!$AD$24:$BA$27,MATCH(N932,【参考】数式用3!$AD$2:$BA$2,0)),"")</f>
        <v/>
      </c>
      <c r="AC932" s="130"/>
      <c r="AD932" s="477" t="str">
        <f t="shared" si="59"/>
        <v/>
      </c>
      <c r="AE932" s="478" t="str">
        <f t="shared" si="60"/>
        <v/>
      </c>
      <c r="AF932" s="478" t="str">
        <f t="shared" si="61"/>
        <v/>
      </c>
      <c r="AG932" s="478" t="str">
        <f t="shared" si="62"/>
        <v/>
      </c>
    </row>
    <row r="933" spans="1:33" ht="24.95" customHeight="1">
      <c r="A933" s="480">
        <v>918</v>
      </c>
      <c r="B933" s="987" t="str">
        <f>IF(基本情報入力シート!C970="","",基本情報入力シート!C970)</f>
        <v/>
      </c>
      <c r="C933" s="988"/>
      <c r="D933" s="988"/>
      <c r="E933" s="988"/>
      <c r="F933" s="988"/>
      <c r="G933" s="988"/>
      <c r="H933" s="988"/>
      <c r="I933" s="989"/>
      <c r="J933" s="481" t="str">
        <f>IF(基本情報入力シート!M970="","",基本情報入力シート!M970)</f>
        <v/>
      </c>
      <c r="K933" s="482" t="str">
        <f>IF(基本情報入力シート!R970="","",基本情報入力シート!R970)</f>
        <v/>
      </c>
      <c r="L933" s="482" t="str">
        <f>IF(基本情報入力シート!W970="","",基本情報入力シート!W970)</f>
        <v/>
      </c>
      <c r="M933" s="483" t="str">
        <f>IF(基本情報入力シート!X970="","",基本情報入力シート!X970)</f>
        <v/>
      </c>
      <c r="N933" s="484" t="str">
        <f>IF(基本情報入力シート!Y970="","",基本情報入力シート!Y970)</f>
        <v/>
      </c>
      <c r="O933" s="118"/>
      <c r="P933" s="119"/>
      <c r="Q933" s="120"/>
      <c r="R933" s="121"/>
      <c r="S933" s="112"/>
      <c r="T933" s="476" t="str">
        <f>IFERROR(S933*VLOOKUP(AE933,【参考】数式用3!$AD$3:$BA$14,MATCH(N933,【参考】数式用3!$AD$2:$BA$2,0)),"")</f>
        <v/>
      </c>
      <c r="U933" s="122"/>
      <c r="V933" s="113"/>
      <c r="W933" s="147"/>
      <c r="X933" s="990" t="str">
        <f>IFERROR(V933*VLOOKUP(AF933,【参考】数式用3!$AD$15:$BA$23,MATCH(N933,【参考】数式用3!$AD$2:$BA$2,0)),"")</f>
        <v/>
      </c>
      <c r="Y933" s="991"/>
      <c r="Z933" s="123"/>
      <c r="AA933" s="114"/>
      <c r="AB933" s="485" t="str">
        <f>IFERROR(AA933*VLOOKUP(AG933,【参考】数式用3!$AD$24:$BA$27,MATCH(N933,【参考】数式用3!$AD$2:$BA$2,0)),"")</f>
        <v/>
      </c>
      <c r="AC933" s="130"/>
      <c r="AD933" s="477" t="str">
        <f t="shared" si="59"/>
        <v/>
      </c>
      <c r="AE933" s="478" t="str">
        <f t="shared" si="60"/>
        <v/>
      </c>
      <c r="AF933" s="478" t="str">
        <f t="shared" si="61"/>
        <v/>
      </c>
      <c r="AG933" s="478" t="str">
        <f t="shared" si="62"/>
        <v/>
      </c>
    </row>
    <row r="934" spans="1:33" ht="24.95" customHeight="1">
      <c r="A934" s="480">
        <v>919</v>
      </c>
      <c r="B934" s="987" t="str">
        <f>IF(基本情報入力シート!C971="","",基本情報入力シート!C971)</f>
        <v/>
      </c>
      <c r="C934" s="988"/>
      <c r="D934" s="988"/>
      <c r="E934" s="988"/>
      <c r="F934" s="988"/>
      <c r="G934" s="988"/>
      <c r="H934" s="988"/>
      <c r="I934" s="989"/>
      <c r="J934" s="481" t="str">
        <f>IF(基本情報入力シート!M971="","",基本情報入力シート!M971)</f>
        <v/>
      </c>
      <c r="K934" s="482" t="str">
        <f>IF(基本情報入力シート!R971="","",基本情報入力シート!R971)</f>
        <v/>
      </c>
      <c r="L934" s="482" t="str">
        <f>IF(基本情報入力シート!W971="","",基本情報入力シート!W971)</f>
        <v/>
      </c>
      <c r="M934" s="483" t="str">
        <f>IF(基本情報入力シート!X971="","",基本情報入力シート!X971)</f>
        <v/>
      </c>
      <c r="N934" s="484" t="str">
        <f>IF(基本情報入力シート!Y971="","",基本情報入力シート!Y971)</f>
        <v/>
      </c>
      <c r="O934" s="118"/>
      <c r="P934" s="119"/>
      <c r="Q934" s="120"/>
      <c r="R934" s="121"/>
      <c r="S934" s="112"/>
      <c r="T934" s="476" t="str">
        <f>IFERROR(S934*VLOOKUP(AE934,【参考】数式用3!$AD$3:$BA$14,MATCH(N934,【参考】数式用3!$AD$2:$BA$2,0)),"")</f>
        <v/>
      </c>
      <c r="U934" s="122"/>
      <c r="V934" s="113"/>
      <c r="W934" s="147"/>
      <c r="X934" s="990" t="str">
        <f>IFERROR(V934*VLOOKUP(AF934,【参考】数式用3!$AD$15:$BA$23,MATCH(N934,【参考】数式用3!$AD$2:$BA$2,0)),"")</f>
        <v/>
      </c>
      <c r="Y934" s="991"/>
      <c r="Z934" s="123"/>
      <c r="AA934" s="114"/>
      <c r="AB934" s="485" t="str">
        <f>IFERROR(AA934*VLOOKUP(AG934,【参考】数式用3!$AD$24:$BA$27,MATCH(N934,【参考】数式用3!$AD$2:$BA$2,0)),"")</f>
        <v/>
      </c>
      <c r="AC934" s="130"/>
      <c r="AD934" s="477" t="str">
        <f t="shared" si="59"/>
        <v/>
      </c>
      <c r="AE934" s="478" t="str">
        <f t="shared" si="60"/>
        <v/>
      </c>
      <c r="AF934" s="478" t="str">
        <f t="shared" si="61"/>
        <v/>
      </c>
      <c r="AG934" s="478" t="str">
        <f t="shared" si="62"/>
        <v/>
      </c>
    </row>
    <row r="935" spans="1:33" ht="24.95" customHeight="1">
      <c r="A935" s="480">
        <v>920</v>
      </c>
      <c r="B935" s="987" t="str">
        <f>IF(基本情報入力シート!C972="","",基本情報入力シート!C972)</f>
        <v/>
      </c>
      <c r="C935" s="988"/>
      <c r="D935" s="988"/>
      <c r="E935" s="988"/>
      <c r="F935" s="988"/>
      <c r="G935" s="988"/>
      <c r="H935" s="988"/>
      <c r="I935" s="989"/>
      <c r="J935" s="481" t="str">
        <f>IF(基本情報入力シート!M972="","",基本情報入力シート!M972)</f>
        <v/>
      </c>
      <c r="K935" s="482" t="str">
        <f>IF(基本情報入力シート!R972="","",基本情報入力シート!R972)</f>
        <v/>
      </c>
      <c r="L935" s="482" t="str">
        <f>IF(基本情報入力シート!W972="","",基本情報入力シート!W972)</f>
        <v/>
      </c>
      <c r="M935" s="483" t="str">
        <f>IF(基本情報入力シート!X972="","",基本情報入力シート!X972)</f>
        <v/>
      </c>
      <c r="N935" s="484" t="str">
        <f>IF(基本情報入力シート!Y972="","",基本情報入力シート!Y972)</f>
        <v/>
      </c>
      <c r="O935" s="118"/>
      <c r="P935" s="119"/>
      <c r="Q935" s="120"/>
      <c r="R935" s="121"/>
      <c r="S935" s="112"/>
      <c r="T935" s="476" t="str">
        <f>IFERROR(S935*VLOOKUP(AE935,【参考】数式用3!$AD$3:$BA$14,MATCH(N935,【参考】数式用3!$AD$2:$BA$2,0)),"")</f>
        <v/>
      </c>
      <c r="U935" s="122"/>
      <c r="V935" s="113"/>
      <c r="W935" s="147"/>
      <c r="X935" s="990" t="str">
        <f>IFERROR(V935*VLOOKUP(AF935,【参考】数式用3!$AD$15:$BA$23,MATCH(N935,【参考】数式用3!$AD$2:$BA$2,0)),"")</f>
        <v/>
      </c>
      <c r="Y935" s="991"/>
      <c r="Z935" s="123"/>
      <c r="AA935" s="114"/>
      <c r="AB935" s="485" t="str">
        <f>IFERROR(AA935*VLOOKUP(AG935,【参考】数式用3!$AD$24:$BA$27,MATCH(N935,【参考】数式用3!$AD$2:$BA$2,0)),"")</f>
        <v/>
      </c>
      <c r="AC935" s="130"/>
      <c r="AD935" s="477" t="str">
        <f t="shared" si="59"/>
        <v/>
      </c>
      <c r="AE935" s="478" t="str">
        <f t="shared" si="60"/>
        <v/>
      </c>
      <c r="AF935" s="478" t="str">
        <f t="shared" si="61"/>
        <v/>
      </c>
      <c r="AG935" s="478" t="str">
        <f t="shared" si="62"/>
        <v/>
      </c>
    </row>
    <row r="936" spans="1:33" ht="24.95" customHeight="1">
      <c r="A936" s="480">
        <v>921</v>
      </c>
      <c r="B936" s="987" t="str">
        <f>IF(基本情報入力シート!C973="","",基本情報入力シート!C973)</f>
        <v/>
      </c>
      <c r="C936" s="988"/>
      <c r="D936" s="988"/>
      <c r="E936" s="988"/>
      <c r="F936" s="988"/>
      <c r="G936" s="988"/>
      <c r="H936" s="988"/>
      <c r="I936" s="989"/>
      <c r="J936" s="481" t="str">
        <f>IF(基本情報入力シート!M973="","",基本情報入力シート!M973)</f>
        <v/>
      </c>
      <c r="K936" s="482" t="str">
        <f>IF(基本情報入力シート!R973="","",基本情報入力シート!R973)</f>
        <v/>
      </c>
      <c r="L936" s="482" t="str">
        <f>IF(基本情報入力シート!W973="","",基本情報入力シート!W973)</f>
        <v/>
      </c>
      <c r="M936" s="483" t="str">
        <f>IF(基本情報入力シート!X973="","",基本情報入力シート!X973)</f>
        <v/>
      </c>
      <c r="N936" s="484" t="str">
        <f>IF(基本情報入力シート!Y973="","",基本情報入力シート!Y973)</f>
        <v/>
      </c>
      <c r="O936" s="118"/>
      <c r="P936" s="119"/>
      <c r="Q936" s="120"/>
      <c r="R936" s="121"/>
      <c r="S936" s="112"/>
      <c r="T936" s="476" t="str">
        <f>IFERROR(S936*VLOOKUP(AE936,【参考】数式用3!$AD$3:$BA$14,MATCH(N936,【参考】数式用3!$AD$2:$BA$2,0)),"")</f>
        <v/>
      </c>
      <c r="U936" s="122"/>
      <c r="V936" s="113"/>
      <c r="W936" s="147"/>
      <c r="X936" s="990" t="str">
        <f>IFERROR(V936*VLOOKUP(AF936,【参考】数式用3!$AD$15:$BA$23,MATCH(N936,【参考】数式用3!$AD$2:$BA$2,0)),"")</f>
        <v/>
      </c>
      <c r="Y936" s="991"/>
      <c r="Z936" s="123"/>
      <c r="AA936" s="114"/>
      <c r="AB936" s="485" t="str">
        <f>IFERROR(AA936*VLOOKUP(AG936,【参考】数式用3!$AD$24:$BA$27,MATCH(N936,【参考】数式用3!$AD$2:$BA$2,0)),"")</f>
        <v/>
      </c>
      <c r="AC936" s="130"/>
      <c r="AD936" s="477" t="str">
        <f t="shared" si="59"/>
        <v/>
      </c>
      <c r="AE936" s="478" t="str">
        <f t="shared" si="60"/>
        <v/>
      </c>
      <c r="AF936" s="478" t="str">
        <f t="shared" si="61"/>
        <v/>
      </c>
      <c r="AG936" s="478" t="str">
        <f t="shared" si="62"/>
        <v/>
      </c>
    </row>
    <row r="937" spans="1:33" ht="24.95" customHeight="1">
      <c r="A937" s="480">
        <v>922</v>
      </c>
      <c r="B937" s="987" t="str">
        <f>IF(基本情報入力シート!C974="","",基本情報入力シート!C974)</f>
        <v/>
      </c>
      <c r="C937" s="988"/>
      <c r="D937" s="988"/>
      <c r="E937" s="988"/>
      <c r="F937" s="988"/>
      <c r="G937" s="988"/>
      <c r="H937" s="988"/>
      <c r="I937" s="989"/>
      <c r="J937" s="481" t="str">
        <f>IF(基本情報入力シート!M974="","",基本情報入力シート!M974)</f>
        <v/>
      </c>
      <c r="K937" s="482" t="str">
        <f>IF(基本情報入力シート!R974="","",基本情報入力シート!R974)</f>
        <v/>
      </c>
      <c r="L937" s="482" t="str">
        <f>IF(基本情報入力シート!W974="","",基本情報入力シート!W974)</f>
        <v/>
      </c>
      <c r="M937" s="483" t="str">
        <f>IF(基本情報入力シート!X974="","",基本情報入力シート!X974)</f>
        <v/>
      </c>
      <c r="N937" s="484" t="str">
        <f>IF(基本情報入力シート!Y974="","",基本情報入力シート!Y974)</f>
        <v/>
      </c>
      <c r="O937" s="118"/>
      <c r="P937" s="119"/>
      <c r="Q937" s="120"/>
      <c r="R937" s="121"/>
      <c r="S937" s="112"/>
      <c r="T937" s="476" t="str">
        <f>IFERROR(S937*VLOOKUP(AE937,【参考】数式用3!$AD$3:$BA$14,MATCH(N937,【参考】数式用3!$AD$2:$BA$2,0)),"")</f>
        <v/>
      </c>
      <c r="U937" s="122"/>
      <c r="V937" s="113"/>
      <c r="W937" s="147"/>
      <c r="X937" s="990" t="str">
        <f>IFERROR(V937*VLOOKUP(AF937,【参考】数式用3!$AD$15:$BA$23,MATCH(N937,【参考】数式用3!$AD$2:$BA$2,0)),"")</f>
        <v/>
      </c>
      <c r="Y937" s="991"/>
      <c r="Z937" s="123"/>
      <c r="AA937" s="114"/>
      <c r="AB937" s="485" t="str">
        <f>IFERROR(AA937*VLOOKUP(AG937,【参考】数式用3!$AD$24:$BA$27,MATCH(N937,【参考】数式用3!$AD$2:$BA$2,0)),"")</f>
        <v/>
      </c>
      <c r="AC937" s="130"/>
      <c r="AD937" s="477" t="str">
        <f t="shared" si="59"/>
        <v/>
      </c>
      <c r="AE937" s="478" t="str">
        <f t="shared" si="60"/>
        <v/>
      </c>
      <c r="AF937" s="478" t="str">
        <f t="shared" si="61"/>
        <v/>
      </c>
      <c r="AG937" s="478" t="str">
        <f t="shared" si="62"/>
        <v/>
      </c>
    </row>
    <row r="938" spans="1:33" ht="24.95" customHeight="1">
      <c r="A938" s="480">
        <v>923</v>
      </c>
      <c r="B938" s="987" t="str">
        <f>IF(基本情報入力シート!C975="","",基本情報入力シート!C975)</f>
        <v/>
      </c>
      <c r="C938" s="988"/>
      <c r="D938" s="988"/>
      <c r="E938" s="988"/>
      <c r="F938" s="988"/>
      <c r="G938" s="988"/>
      <c r="H938" s="988"/>
      <c r="I938" s="989"/>
      <c r="J938" s="481" t="str">
        <f>IF(基本情報入力シート!M975="","",基本情報入力シート!M975)</f>
        <v/>
      </c>
      <c r="K938" s="482" t="str">
        <f>IF(基本情報入力シート!R975="","",基本情報入力シート!R975)</f>
        <v/>
      </c>
      <c r="L938" s="482" t="str">
        <f>IF(基本情報入力シート!W975="","",基本情報入力シート!W975)</f>
        <v/>
      </c>
      <c r="M938" s="483" t="str">
        <f>IF(基本情報入力シート!X975="","",基本情報入力シート!X975)</f>
        <v/>
      </c>
      <c r="N938" s="484" t="str">
        <f>IF(基本情報入力シート!Y975="","",基本情報入力シート!Y975)</f>
        <v/>
      </c>
      <c r="O938" s="118"/>
      <c r="P938" s="119"/>
      <c r="Q938" s="120"/>
      <c r="R938" s="121"/>
      <c r="S938" s="112"/>
      <c r="T938" s="476" t="str">
        <f>IFERROR(S938*VLOOKUP(AE938,【参考】数式用3!$AD$3:$BA$14,MATCH(N938,【参考】数式用3!$AD$2:$BA$2,0)),"")</f>
        <v/>
      </c>
      <c r="U938" s="122"/>
      <c r="V938" s="113"/>
      <c r="W938" s="147"/>
      <c r="X938" s="990" t="str">
        <f>IFERROR(V938*VLOOKUP(AF938,【参考】数式用3!$AD$15:$BA$23,MATCH(N938,【参考】数式用3!$AD$2:$BA$2,0)),"")</f>
        <v/>
      </c>
      <c r="Y938" s="991"/>
      <c r="Z938" s="123"/>
      <c r="AA938" s="114"/>
      <c r="AB938" s="485" t="str">
        <f>IFERROR(AA938*VLOOKUP(AG938,【参考】数式用3!$AD$24:$BA$27,MATCH(N938,【参考】数式用3!$AD$2:$BA$2,0)),"")</f>
        <v/>
      </c>
      <c r="AC938" s="130"/>
      <c r="AD938" s="477" t="str">
        <f t="shared" si="59"/>
        <v/>
      </c>
      <c r="AE938" s="478" t="str">
        <f t="shared" si="60"/>
        <v/>
      </c>
      <c r="AF938" s="478" t="str">
        <f t="shared" si="61"/>
        <v/>
      </c>
      <c r="AG938" s="478" t="str">
        <f t="shared" si="62"/>
        <v/>
      </c>
    </row>
    <row r="939" spans="1:33" ht="24.95" customHeight="1">
      <c r="A939" s="480">
        <v>924</v>
      </c>
      <c r="B939" s="987" t="str">
        <f>IF(基本情報入力シート!C976="","",基本情報入力シート!C976)</f>
        <v/>
      </c>
      <c r="C939" s="988"/>
      <c r="D939" s="988"/>
      <c r="E939" s="988"/>
      <c r="F939" s="988"/>
      <c r="G939" s="988"/>
      <c r="H939" s="988"/>
      <c r="I939" s="989"/>
      <c r="J939" s="481" t="str">
        <f>IF(基本情報入力シート!M976="","",基本情報入力シート!M976)</f>
        <v/>
      </c>
      <c r="K939" s="482" t="str">
        <f>IF(基本情報入力シート!R976="","",基本情報入力シート!R976)</f>
        <v/>
      </c>
      <c r="L939" s="482" t="str">
        <f>IF(基本情報入力シート!W976="","",基本情報入力シート!W976)</f>
        <v/>
      </c>
      <c r="M939" s="483" t="str">
        <f>IF(基本情報入力シート!X976="","",基本情報入力シート!X976)</f>
        <v/>
      </c>
      <c r="N939" s="484" t="str">
        <f>IF(基本情報入力シート!Y976="","",基本情報入力シート!Y976)</f>
        <v/>
      </c>
      <c r="O939" s="118"/>
      <c r="P939" s="119"/>
      <c r="Q939" s="120"/>
      <c r="R939" s="121"/>
      <c r="S939" s="112"/>
      <c r="T939" s="476" t="str">
        <f>IFERROR(S939*VLOOKUP(AE939,【参考】数式用3!$AD$3:$BA$14,MATCH(N939,【参考】数式用3!$AD$2:$BA$2,0)),"")</f>
        <v/>
      </c>
      <c r="U939" s="122"/>
      <c r="V939" s="113"/>
      <c r="W939" s="147"/>
      <c r="X939" s="990" t="str">
        <f>IFERROR(V939*VLOOKUP(AF939,【参考】数式用3!$AD$15:$BA$23,MATCH(N939,【参考】数式用3!$AD$2:$BA$2,0)),"")</f>
        <v/>
      </c>
      <c r="Y939" s="991"/>
      <c r="Z939" s="123"/>
      <c r="AA939" s="114"/>
      <c r="AB939" s="485" t="str">
        <f>IFERROR(AA939*VLOOKUP(AG939,【参考】数式用3!$AD$24:$BA$27,MATCH(N939,【参考】数式用3!$AD$2:$BA$2,0)),"")</f>
        <v/>
      </c>
      <c r="AC939" s="130"/>
      <c r="AD939" s="477" t="str">
        <f t="shared" si="59"/>
        <v/>
      </c>
      <c r="AE939" s="478" t="str">
        <f t="shared" si="60"/>
        <v/>
      </c>
      <c r="AF939" s="478" t="str">
        <f t="shared" si="61"/>
        <v/>
      </c>
      <c r="AG939" s="478" t="str">
        <f t="shared" si="62"/>
        <v/>
      </c>
    </row>
    <row r="940" spans="1:33" ht="24.95" customHeight="1">
      <c r="A940" s="480">
        <v>925</v>
      </c>
      <c r="B940" s="987" t="str">
        <f>IF(基本情報入力シート!C977="","",基本情報入力シート!C977)</f>
        <v/>
      </c>
      <c r="C940" s="988"/>
      <c r="D940" s="988"/>
      <c r="E940" s="988"/>
      <c r="F940" s="988"/>
      <c r="G940" s="988"/>
      <c r="H940" s="988"/>
      <c r="I940" s="989"/>
      <c r="J940" s="481" t="str">
        <f>IF(基本情報入力シート!M977="","",基本情報入力シート!M977)</f>
        <v/>
      </c>
      <c r="K940" s="482" t="str">
        <f>IF(基本情報入力シート!R977="","",基本情報入力シート!R977)</f>
        <v/>
      </c>
      <c r="L940" s="482" t="str">
        <f>IF(基本情報入力シート!W977="","",基本情報入力シート!W977)</f>
        <v/>
      </c>
      <c r="M940" s="483" t="str">
        <f>IF(基本情報入力シート!X977="","",基本情報入力シート!X977)</f>
        <v/>
      </c>
      <c r="N940" s="484" t="str">
        <f>IF(基本情報入力シート!Y977="","",基本情報入力シート!Y977)</f>
        <v/>
      </c>
      <c r="O940" s="118"/>
      <c r="P940" s="119"/>
      <c r="Q940" s="120"/>
      <c r="R940" s="121"/>
      <c r="S940" s="112"/>
      <c r="T940" s="476" t="str">
        <f>IFERROR(S940*VLOOKUP(AE940,【参考】数式用3!$AD$3:$BA$14,MATCH(N940,【参考】数式用3!$AD$2:$BA$2,0)),"")</f>
        <v/>
      </c>
      <c r="U940" s="122"/>
      <c r="V940" s="113"/>
      <c r="W940" s="147"/>
      <c r="X940" s="990" t="str">
        <f>IFERROR(V940*VLOOKUP(AF940,【参考】数式用3!$AD$15:$BA$23,MATCH(N940,【参考】数式用3!$AD$2:$BA$2,0)),"")</f>
        <v/>
      </c>
      <c r="Y940" s="991"/>
      <c r="Z940" s="123"/>
      <c r="AA940" s="114"/>
      <c r="AB940" s="485" t="str">
        <f>IFERROR(AA940*VLOOKUP(AG940,【参考】数式用3!$AD$24:$BA$27,MATCH(N940,【参考】数式用3!$AD$2:$BA$2,0)),"")</f>
        <v/>
      </c>
      <c r="AC940" s="130"/>
      <c r="AD940" s="477" t="str">
        <f t="shared" si="59"/>
        <v/>
      </c>
      <c r="AE940" s="478" t="str">
        <f t="shared" si="60"/>
        <v/>
      </c>
      <c r="AF940" s="478" t="str">
        <f t="shared" si="61"/>
        <v/>
      </c>
      <c r="AG940" s="478" t="str">
        <f t="shared" si="62"/>
        <v/>
      </c>
    </row>
    <row r="941" spans="1:33" ht="24.95" customHeight="1">
      <c r="A941" s="480">
        <v>926</v>
      </c>
      <c r="B941" s="987" t="str">
        <f>IF(基本情報入力シート!C978="","",基本情報入力シート!C978)</f>
        <v/>
      </c>
      <c r="C941" s="988"/>
      <c r="D941" s="988"/>
      <c r="E941" s="988"/>
      <c r="F941" s="988"/>
      <c r="G941" s="988"/>
      <c r="H941" s="988"/>
      <c r="I941" s="989"/>
      <c r="J941" s="481" t="str">
        <f>IF(基本情報入力シート!M978="","",基本情報入力シート!M978)</f>
        <v/>
      </c>
      <c r="K941" s="482" t="str">
        <f>IF(基本情報入力シート!R978="","",基本情報入力シート!R978)</f>
        <v/>
      </c>
      <c r="L941" s="482" t="str">
        <f>IF(基本情報入力シート!W978="","",基本情報入力シート!W978)</f>
        <v/>
      </c>
      <c r="M941" s="483" t="str">
        <f>IF(基本情報入力シート!X978="","",基本情報入力シート!X978)</f>
        <v/>
      </c>
      <c r="N941" s="484" t="str">
        <f>IF(基本情報入力シート!Y978="","",基本情報入力シート!Y978)</f>
        <v/>
      </c>
      <c r="O941" s="118"/>
      <c r="P941" s="119"/>
      <c r="Q941" s="120"/>
      <c r="R941" s="121"/>
      <c r="S941" s="112"/>
      <c r="T941" s="476" t="str">
        <f>IFERROR(S941*VLOOKUP(AE941,【参考】数式用3!$AD$3:$BA$14,MATCH(N941,【参考】数式用3!$AD$2:$BA$2,0)),"")</f>
        <v/>
      </c>
      <c r="U941" s="122"/>
      <c r="V941" s="113"/>
      <c r="W941" s="147"/>
      <c r="X941" s="990" t="str">
        <f>IFERROR(V941*VLOOKUP(AF941,【参考】数式用3!$AD$15:$BA$23,MATCH(N941,【参考】数式用3!$AD$2:$BA$2,0)),"")</f>
        <v/>
      </c>
      <c r="Y941" s="991"/>
      <c r="Z941" s="123"/>
      <c r="AA941" s="114"/>
      <c r="AB941" s="485" t="str">
        <f>IFERROR(AA941*VLOOKUP(AG941,【参考】数式用3!$AD$24:$BA$27,MATCH(N941,【参考】数式用3!$AD$2:$BA$2,0)),"")</f>
        <v/>
      </c>
      <c r="AC941" s="130"/>
      <c r="AD941" s="477" t="str">
        <f t="shared" si="59"/>
        <v/>
      </c>
      <c r="AE941" s="478" t="str">
        <f t="shared" si="60"/>
        <v/>
      </c>
      <c r="AF941" s="478" t="str">
        <f t="shared" si="61"/>
        <v/>
      </c>
      <c r="AG941" s="478" t="str">
        <f t="shared" si="62"/>
        <v/>
      </c>
    </row>
    <row r="942" spans="1:33" ht="24.95" customHeight="1">
      <c r="A942" s="480">
        <v>927</v>
      </c>
      <c r="B942" s="987" t="str">
        <f>IF(基本情報入力シート!C979="","",基本情報入力シート!C979)</f>
        <v/>
      </c>
      <c r="C942" s="988"/>
      <c r="D942" s="988"/>
      <c r="E942" s="988"/>
      <c r="F942" s="988"/>
      <c r="G942" s="988"/>
      <c r="H942" s="988"/>
      <c r="I942" s="989"/>
      <c r="J942" s="481" t="str">
        <f>IF(基本情報入力シート!M979="","",基本情報入力シート!M979)</f>
        <v/>
      </c>
      <c r="K942" s="482" t="str">
        <f>IF(基本情報入力シート!R979="","",基本情報入力シート!R979)</f>
        <v/>
      </c>
      <c r="L942" s="482" t="str">
        <f>IF(基本情報入力シート!W979="","",基本情報入力シート!W979)</f>
        <v/>
      </c>
      <c r="M942" s="483" t="str">
        <f>IF(基本情報入力シート!X979="","",基本情報入力シート!X979)</f>
        <v/>
      </c>
      <c r="N942" s="484" t="str">
        <f>IF(基本情報入力シート!Y979="","",基本情報入力シート!Y979)</f>
        <v/>
      </c>
      <c r="O942" s="118"/>
      <c r="P942" s="119"/>
      <c r="Q942" s="120"/>
      <c r="R942" s="121"/>
      <c r="S942" s="112"/>
      <c r="T942" s="476" t="str">
        <f>IFERROR(S942*VLOOKUP(AE942,【参考】数式用3!$AD$3:$BA$14,MATCH(N942,【参考】数式用3!$AD$2:$BA$2,0)),"")</f>
        <v/>
      </c>
      <c r="U942" s="122"/>
      <c r="V942" s="113"/>
      <c r="W942" s="147"/>
      <c r="X942" s="990" t="str">
        <f>IFERROR(V942*VLOOKUP(AF942,【参考】数式用3!$AD$15:$BA$23,MATCH(N942,【参考】数式用3!$AD$2:$BA$2,0)),"")</f>
        <v/>
      </c>
      <c r="Y942" s="991"/>
      <c r="Z942" s="123"/>
      <c r="AA942" s="114"/>
      <c r="AB942" s="485" t="str">
        <f>IFERROR(AA942*VLOOKUP(AG942,【参考】数式用3!$AD$24:$BA$27,MATCH(N942,【参考】数式用3!$AD$2:$BA$2,0)),"")</f>
        <v/>
      </c>
      <c r="AC942" s="130"/>
      <c r="AD942" s="477" t="str">
        <f t="shared" si="59"/>
        <v/>
      </c>
      <c r="AE942" s="478" t="str">
        <f t="shared" si="60"/>
        <v/>
      </c>
      <c r="AF942" s="478" t="str">
        <f t="shared" si="61"/>
        <v/>
      </c>
      <c r="AG942" s="478" t="str">
        <f t="shared" si="62"/>
        <v/>
      </c>
    </row>
    <row r="943" spans="1:33" ht="24.95" customHeight="1">
      <c r="A943" s="480">
        <v>928</v>
      </c>
      <c r="B943" s="987" t="str">
        <f>IF(基本情報入力シート!C980="","",基本情報入力シート!C980)</f>
        <v/>
      </c>
      <c r="C943" s="988"/>
      <c r="D943" s="988"/>
      <c r="E943" s="988"/>
      <c r="F943" s="988"/>
      <c r="G943" s="988"/>
      <c r="H943" s="988"/>
      <c r="I943" s="989"/>
      <c r="J943" s="481" t="str">
        <f>IF(基本情報入力シート!M980="","",基本情報入力シート!M980)</f>
        <v/>
      </c>
      <c r="K943" s="482" t="str">
        <f>IF(基本情報入力シート!R980="","",基本情報入力シート!R980)</f>
        <v/>
      </c>
      <c r="L943" s="482" t="str">
        <f>IF(基本情報入力シート!W980="","",基本情報入力シート!W980)</f>
        <v/>
      </c>
      <c r="M943" s="483" t="str">
        <f>IF(基本情報入力シート!X980="","",基本情報入力シート!X980)</f>
        <v/>
      </c>
      <c r="N943" s="484" t="str">
        <f>IF(基本情報入力シート!Y980="","",基本情報入力シート!Y980)</f>
        <v/>
      </c>
      <c r="O943" s="118"/>
      <c r="P943" s="119"/>
      <c r="Q943" s="120"/>
      <c r="R943" s="121"/>
      <c r="S943" s="112"/>
      <c r="T943" s="476" t="str">
        <f>IFERROR(S943*VLOOKUP(AE943,【参考】数式用3!$AD$3:$BA$14,MATCH(N943,【参考】数式用3!$AD$2:$BA$2,0)),"")</f>
        <v/>
      </c>
      <c r="U943" s="122"/>
      <c r="V943" s="113"/>
      <c r="W943" s="147"/>
      <c r="X943" s="990" t="str">
        <f>IFERROR(V943*VLOOKUP(AF943,【参考】数式用3!$AD$15:$BA$23,MATCH(N943,【参考】数式用3!$AD$2:$BA$2,0)),"")</f>
        <v/>
      </c>
      <c r="Y943" s="991"/>
      <c r="Z943" s="123"/>
      <c r="AA943" s="114"/>
      <c r="AB943" s="485" t="str">
        <f>IFERROR(AA943*VLOOKUP(AG943,【参考】数式用3!$AD$24:$BA$27,MATCH(N943,【参考】数式用3!$AD$2:$BA$2,0)),"")</f>
        <v/>
      </c>
      <c r="AC943" s="130"/>
      <c r="AD943" s="477" t="str">
        <f t="shared" si="59"/>
        <v/>
      </c>
      <c r="AE943" s="478" t="str">
        <f t="shared" si="60"/>
        <v/>
      </c>
      <c r="AF943" s="478" t="str">
        <f t="shared" si="61"/>
        <v/>
      </c>
      <c r="AG943" s="478" t="str">
        <f t="shared" si="62"/>
        <v/>
      </c>
    </row>
    <row r="944" spans="1:33" ht="24.95" customHeight="1">
      <c r="A944" s="480">
        <v>929</v>
      </c>
      <c r="B944" s="987" t="str">
        <f>IF(基本情報入力シート!C981="","",基本情報入力シート!C981)</f>
        <v/>
      </c>
      <c r="C944" s="988"/>
      <c r="D944" s="988"/>
      <c r="E944" s="988"/>
      <c r="F944" s="988"/>
      <c r="G944" s="988"/>
      <c r="H944" s="988"/>
      <c r="I944" s="989"/>
      <c r="J944" s="481" t="str">
        <f>IF(基本情報入力シート!M981="","",基本情報入力シート!M981)</f>
        <v/>
      </c>
      <c r="K944" s="482" t="str">
        <f>IF(基本情報入力シート!R981="","",基本情報入力シート!R981)</f>
        <v/>
      </c>
      <c r="L944" s="482" t="str">
        <f>IF(基本情報入力シート!W981="","",基本情報入力シート!W981)</f>
        <v/>
      </c>
      <c r="M944" s="483" t="str">
        <f>IF(基本情報入力シート!X981="","",基本情報入力シート!X981)</f>
        <v/>
      </c>
      <c r="N944" s="484" t="str">
        <f>IF(基本情報入力シート!Y981="","",基本情報入力シート!Y981)</f>
        <v/>
      </c>
      <c r="O944" s="118"/>
      <c r="P944" s="119"/>
      <c r="Q944" s="120"/>
      <c r="R944" s="121"/>
      <c r="S944" s="112"/>
      <c r="T944" s="476" t="str">
        <f>IFERROR(S944*VLOOKUP(AE944,【参考】数式用3!$AD$3:$BA$14,MATCH(N944,【参考】数式用3!$AD$2:$BA$2,0)),"")</f>
        <v/>
      </c>
      <c r="U944" s="122"/>
      <c r="V944" s="113"/>
      <c r="W944" s="147"/>
      <c r="X944" s="990" t="str">
        <f>IFERROR(V944*VLOOKUP(AF944,【参考】数式用3!$AD$15:$BA$23,MATCH(N944,【参考】数式用3!$AD$2:$BA$2,0)),"")</f>
        <v/>
      </c>
      <c r="Y944" s="991"/>
      <c r="Z944" s="123"/>
      <c r="AA944" s="114"/>
      <c r="AB944" s="485" t="str">
        <f>IFERROR(AA944*VLOOKUP(AG944,【参考】数式用3!$AD$24:$BA$27,MATCH(N944,【参考】数式用3!$AD$2:$BA$2,0)),"")</f>
        <v/>
      </c>
      <c r="AC944" s="130"/>
      <c r="AD944" s="477" t="str">
        <f t="shared" si="59"/>
        <v/>
      </c>
      <c r="AE944" s="478" t="str">
        <f t="shared" si="60"/>
        <v/>
      </c>
      <c r="AF944" s="478" t="str">
        <f t="shared" si="61"/>
        <v/>
      </c>
      <c r="AG944" s="478" t="str">
        <f t="shared" si="62"/>
        <v/>
      </c>
    </row>
    <row r="945" spans="1:33" ht="24.95" customHeight="1">
      <c r="A945" s="480">
        <v>930</v>
      </c>
      <c r="B945" s="987" t="str">
        <f>IF(基本情報入力シート!C982="","",基本情報入力シート!C982)</f>
        <v/>
      </c>
      <c r="C945" s="988"/>
      <c r="D945" s="988"/>
      <c r="E945" s="988"/>
      <c r="F945" s="988"/>
      <c r="G945" s="988"/>
      <c r="H945" s="988"/>
      <c r="I945" s="989"/>
      <c r="J945" s="481" t="str">
        <f>IF(基本情報入力シート!M982="","",基本情報入力シート!M982)</f>
        <v/>
      </c>
      <c r="K945" s="482" t="str">
        <f>IF(基本情報入力シート!R982="","",基本情報入力シート!R982)</f>
        <v/>
      </c>
      <c r="L945" s="482" t="str">
        <f>IF(基本情報入力シート!W982="","",基本情報入力シート!W982)</f>
        <v/>
      </c>
      <c r="M945" s="483" t="str">
        <f>IF(基本情報入力シート!X982="","",基本情報入力シート!X982)</f>
        <v/>
      </c>
      <c r="N945" s="484" t="str">
        <f>IF(基本情報入力シート!Y982="","",基本情報入力シート!Y982)</f>
        <v/>
      </c>
      <c r="O945" s="118"/>
      <c r="P945" s="119"/>
      <c r="Q945" s="120"/>
      <c r="R945" s="121"/>
      <c r="S945" s="112"/>
      <c r="T945" s="476" t="str">
        <f>IFERROR(S945*VLOOKUP(AE945,【参考】数式用3!$AD$3:$BA$14,MATCH(N945,【参考】数式用3!$AD$2:$BA$2,0)),"")</f>
        <v/>
      </c>
      <c r="U945" s="122"/>
      <c r="V945" s="113"/>
      <c r="W945" s="147"/>
      <c r="X945" s="990" t="str">
        <f>IFERROR(V945*VLOOKUP(AF945,【参考】数式用3!$AD$15:$BA$23,MATCH(N945,【参考】数式用3!$AD$2:$BA$2,0)),"")</f>
        <v/>
      </c>
      <c r="Y945" s="991"/>
      <c r="Z945" s="123"/>
      <c r="AA945" s="114"/>
      <c r="AB945" s="485" t="str">
        <f>IFERROR(AA945*VLOOKUP(AG945,【参考】数式用3!$AD$24:$BA$27,MATCH(N945,【参考】数式用3!$AD$2:$BA$2,0)),"")</f>
        <v/>
      </c>
      <c r="AC945" s="130"/>
      <c r="AD945" s="477" t="str">
        <f t="shared" si="59"/>
        <v/>
      </c>
      <c r="AE945" s="478" t="str">
        <f t="shared" si="60"/>
        <v/>
      </c>
      <c r="AF945" s="478" t="str">
        <f t="shared" si="61"/>
        <v/>
      </c>
      <c r="AG945" s="478" t="str">
        <f t="shared" si="62"/>
        <v/>
      </c>
    </row>
    <row r="946" spans="1:33" ht="24.95" customHeight="1">
      <c r="A946" s="480">
        <v>931</v>
      </c>
      <c r="B946" s="987" t="str">
        <f>IF(基本情報入力シート!C983="","",基本情報入力シート!C983)</f>
        <v/>
      </c>
      <c r="C946" s="988"/>
      <c r="D946" s="988"/>
      <c r="E946" s="988"/>
      <c r="F946" s="988"/>
      <c r="G946" s="988"/>
      <c r="H946" s="988"/>
      <c r="I946" s="989"/>
      <c r="J946" s="481" t="str">
        <f>IF(基本情報入力シート!M983="","",基本情報入力シート!M983)</f>
        <v/>
      </c>
      <c r="K946" s="482" t="str">
        <f>IF(基本情報入力シート!R983="","",基本情報入力シート!R983)</f>
        <v/>
      </c>
      <c r="L946" s="482" t="str">
        <f>IF(基本情報入力シート!W983="","",基本情報入力シート!W983)</f>
        <v/>
      </c>
      <c r="M946" s="483" t="str">
        <f>IF(基本情報入力シート!X983="","",基本情報入力シート!X983)</f>
        <v/>
      </c>
      <c r="N946" s="484" t="str">
        <f>IF(基本情報入力シート!Y983="","",基本情報入力シート!Y983)</f>
        <v/>
      </c>
      <c r="O946" s="118"/>
      <c r="P946" s="119"/>
      <c r="Q946" s="120"/>
      <c r="R946" s="121"/>
      <c r="S946" s="112"/>
      <c r="T946" s="476" t="str">
        <f>IFERROR(S946*VLOOKUP(AE946,【参考】数式用3!$AD$3:$BA$14,MATCH(N946,【参考】数式用3!$AD$2:$BA$2,0)),"")</f>
        <v/>
      </c>
      <c r="U946" s="122"/>
      <c r="V946" s="113"/>
      <c r="W946" s="147"/>
      <c r="X946" s="990" t="str">
        <f>IFERROR(V946*VLOOKUP(AF946,【参考】数式用3!$AD$15:$BA$23,MATCH(N946,【参考】数式用3!$AD$2:$BA$2,0)),"")</f>
        <v/>
      </c>
      <c r="Y946" s="991"/>
      <c r="Z946" s="123"/>
      <c r="AA946" s="114"/>
      <c r="AB946" s="485" t="str">
        <f>IFERROR(AA946*VLOOKUP(AG946,【参考】数式用3!$AD$24:$BA$27,MATCH(N946,【参考】数式用3!$AD$2:$BA$2,0)),"")</f>
        <v/>
      </c>
      <c r="AC946" s="130"/>
      <c r="AD946" s="477" t="str">
        <f t="shared" si="59"/>
        <v/>
      </c>
      <c r="AE946" s="478" t="str">
        <f t="shared" si="60"/>
        <v/>
      </c>
      <c r="AF946" s="478" t="str">
        <f t="shared" si="61"/>
        <v/>
      </c>
      <c r="AG946" s="478" t="str">
        <f t="shared" si="62"/>
        <v/>
      </c>
    </row>
    <row r="947" spans="1:33" ht="24.95" customHeight="1">
      <c r="A947" s="480">
        <v>932</v>
      </c>
      <c r="B947" s="987" t="str">
        <f>IF(基本情報入力シート!C984="","",基本情報入力シート!C984)</f>
        <v/>
      </c>
      <c r="C947" s="988"/>
      <c r="D947" s="988"/>
      <c r="E947" s="988"/>
      <c r="F947" s="988"/>
      <c r="G947" s="988"/>
      <c r="H947" s="988"/>
      <c r="I947" s="989"/>
      <c r="J947" s="481" t="str">
        <f>IF(基本情報入力シート!M984="","",基本情報入力シート!M984)</f>
        <v/>
      </c>
      <c r="K947" s="482" t="str">
        <f>IF(基本情報入力シート!R984="","",基本情報入力シート!R984)</f>
        <v/>
      </c>
      <c r="L947" s="482" t="str">
        <f>IF(基本情報入力シート!W984="","",基本情報入力シート!W984)</f>
        <v/>
      </c>
      <c r="M947" s="483" t="str">
        <f>IF(基本情報入力シート!X984="","",基本情報入力シート!X984)</f>
        <v/>
      </c>
      <c r="N947" s="484" t="str">
        <f>IF(基本情報入力シート!Y984="","",基本情報入力シート!Y984)</f>
        <v/>
      </c>
      <c r="O947" s="118"/>
      <c r="P947" s="119"/>
      <c r="Q947" s="120"/>
      <c r="R947" s="121"/>
      <c r="S947" s="112"/>
      <c r="T947" s="476" t="str">
        <f>IFERROR(S947*VLOOKUP(AE947,【参考】数式用3!$AD$3:$BA$14,MATCH(N947,【参考】数式用3!$AD$2:$BA$2,0)),"")</f>
        <v/>
      </c>
      <c r="U947" s="122"/>
      <c r="V947" s="113"/>
      <c r="W947" s="147"/>
      <c r="X947" s="990" t="str">
        <f>IFERROR(V947*VLOOKUP(AF947,【参考】数式用3!$AD$15:$BA$23,MATCH(N947,【参考】数式用3!$AD$2:$BA$2,0)),"")</f>
        <v/>
      </c>
      <c r="Y947" s="991"/>
      <c r="Z947" s="123"/>
      <c r="AA947" s="114"/>
      <c r="AB947" s="485" t="str">
        <f>IFERROR(AA947*VLOOKUP(AG947,【参考】数式用3!$AD$24:$BA$27,MATCH(N947,【参考】数式用3!$AD$2:$BA$2,0)),"")</f>
        <v/>
      </c>
      <c r="AC947" s="130"/>
      <c r="AD947" s="477" t="str">
        <f t="shared" si="59"/>
        <v/>
      </c>
      <c r="AE947" s="478" t="str">
        <f t="shared" si="60"/>
        <v/>
      </c>
      <c r="AF947" s="478" t="str">
        <f t="shared" si="61"/>
        <v/>
      </c>
      <c r="AG947" s="478" t="str">
        <f t="shared" si="62"/>
        <v/>
      </c>
    </row>
    <row r="948" spans="1:33" ht="24.95" customHeight="1">
      <c r="A948" s="480">
        <v>933</v>
      </c>
      <c r="B948" s="987" t="str">
        <f>IF(基本情報入力シート!C985="","",基本情報入力シート!C985)</f>
        <v/>
      </c>
      <c r="C948" s="988"/>
      <c r="D948" s="988"/>
      <c r="E948" s="988"/>
      <c r="F948" s="988"/>
      <c r="G948" s="988"/>
      <c r="H948" s="988"/>
      <c r="I948" s="989"/>
      <c r="J948" s="481" t="str">
        <f>IF(基本情報入力シート!M985="","",基本情報入力シート!M985)</f>
        <v/>
      </c>
      <c r="K948" s="482" t="str">
        <f>IF(基本情報入力シート!R985="","",基本情報入力シート!R985)</f>
        <v/>
      </c>
      <c r="L948" s="482" t="str">
        <f>IF(基本情報入力シート!W985="","",基本情報入力シート!W985)</f>
        <v/>
      </c>
      <c r="M948" s="483" t="str">
        <f>IF(基本情報入力シート!X985="","",基本情報入力シート!X985)</f>
        <v/>
      </c>
      <c r="N948" s="484" t="str">
        <f>IF(基本情報入力シート!Y985="","",基本情報入力シート!Y985)</f>
        <v/>
      </c>
      <c r="O948" s="118"/>
      <c r="P948" s="119"/>
      <c r="Q948" s="120"/>
      <c r="R948" s="121"/>
      <c r="S948" s="112"/>
      <c r="T948" s="476" t="str">
        <f>IFERROR(S948*VLOOKUP(AE948,【参考】数式用3!$AD$3:$BA$14,MATCH(N948,【参考】数式用3!$AD$2:$BA$2,0)),"")</f>
        <v/>
      </c>
      <c r="U948" s="122"/>
      <c r="V948" s="113"/>
      <c r="W948" s="147"/>
      <c r="X948" s="990" t="str">
        <f>IFERROR(V948*VLOOKUP(AF948,【参考】数式用3!$AD$15:$BA$23,MATCH(N948,【参考】数式用3!$AD$2:$BA$2,0)),"")</f>
        <v/>
      </c>
      <c r="Y948" s="991"/>
      <c r="Z948" s="123"/>
      <c r="AA948" s="114"/>
      <c r="AB948" s="485" t="str">
        <f>IFERROR(AA948*VLOOKUP(AG948,【参考】数式用3!$AD$24:$BA$27,MATCH(N948,【参考】数式用3!$AD$2:$BA$2,0)),"")</f>
        <v/>
      </c>
      <c r="AC948" s="130"/>
      <c r="AD948" s="477" t="str">
        <f t="shared" si="59"/>
        <v/>
      </c>
      <c r="AE948" s="478" t="str">
        <f t="shared" si="60"/>
        <v/>
      </c>
      <c r="AF948" s="478" t="str">
        <f t="shared" si="61"/>
        <v/>
      </c>
      <c r="AG948" s="478" t="str">
        <f t="shared" si="62"/>
        <v/>
      </c>
    </row>
    <row r="949" spans="1:33" ht="24.95" customHeight="1">
      <c r="A949" s="480">
        <v>934</v>
      </c>
      <c r="B949" s="987" t="str">
        <f>IF(基本情報入力シート!C986="","",基本情報入力シート!C986)</f>
        <v/>
      </c>
      <c r="C949" s="988"/>
      <c r="D949" s="988"/>
      <c r="E949" s="988"/>
      <c r="F949" s="988"/>
      <c r="G949" s="988"/>
      <c r="H949" s="988"/>
      <c r="I949" s="989"/>
      <c r="J949" s="481" t="str">
        <f>IF(基本情報入力シート!M986="","",基本情報入力シート!M986)</f>
        <v/>
      </c>
      <c r="K949" s="482" t="str">
        <f>IF(基本情報入力シート!R986="","",基本情報入力シート!R986)</f>
        <v/>
      </c>
      <c r="L949" s="482" t="str">
        <f>IF(基本情報入力シート!W986="","",基本情報入力シート!W986)</f>
        <v/>
      </c>
      <c r="M949" s="483" t="str">
        <f>IF(基本情報入力シート!X986="","",基本情報入力シート!X986)</f>
        <v/>
      </c>
      <c r="N949" s="484" t="str">
        <f>IF(基本情報入力シート!Y986="","",基本情報入力シート!Y986)</f>
        <v/>
      </c>
      <c r="O949" s="118"/>
      <c r="P949" s="119"/>
      <c r="Q949" s="120"/>
      <c r="R949" s="121"/>
      <c r="S949" s="112"/>
      <c r="T949" s="476" t="str">
        <f>IFERROR(S949*VLOOKUP(AE949,【参考】数式用3!$AD$3:$BA$14,MATCH(N949,【参考】数式用3!$AD$2:$BA$2,0)),"")</f>
        <v/>
      </c>
      <c r="U949" s="122"/>
      <c r="V949" s="113"/>
      <c r="W949" s="147"/>
      <c r="X949" s="990" t="str">
        <f>IFERROR(V949*VLOOKUP(AF949,【参考】数式用3!$AD$15:$BA$23,MATCH(N949,【参考】数式用3!$AD$2:$BA$2,0)),"")</f>
        <v/>
      </c>
      <c r="Y949" s="991"/>
      <c r="Z949" s="123"/>
      <c r="AA949" s="114"/>
      <c r="AB949" s="485" t="str">
        <f>IFERROR(AA949*VLOOKUP(AG949,【参考】数式用3!$AD$24:$BA$27,MATCH(N949,【参考】数式用3!$AD$2:$BA$2,0)),"")</f>
        <v/>
      </c>
      <c r="AC949" s="130"/>
      <c r="AD949" s="477" t="str">
        <f t="shared" si="59"/>
        <v/>
      </c>
      <c r="AE949" s="478" t="str">
        <f t="shared" si="60"/>
        <v/>
      </c>
      <c r="AF949" s="478" t="str">
        <f t="shared" si="61"/>
        <v/>
      </c>
      <c r="AG949" s="478" t="str">
        <f t="shared" si="62"/>
        <v/>
      </c>
    </row>
    <row r="950" spans="1:33" ht="24.95" customHeight="1">
      <c r="A950" s="480">
        <v>935</v>
      </c>
      <c r="B950" s="987" t="str">
        <f>IF(基本情報入力シート!C987="","",基本情報入力シート!C987)</f>
        <v/>
      </c>
      <c r="C950" s="988"/>
      <c r="D950" s="988"/>
      <c r="E950" s="988"/>
      <c r="F950" s="988"/>
      <c r="G950" s="988"/>
      <c r="H950" s="988"/>
      <c r="I950" s="989"/>
      <c r="J950" s="481" t="str">
        <f>IF(基本情報入力シート!M987="","",基本情報入力シート!M987)</f>
        <v/>
      </c>
      <c r="K950" s="482" t="str">
        <f>IF(基本情報入力シート!R987="","",基本情報入力シート!R987)</f>
        <v/>
      </c>
      <c r="L950" s="482" t="str">
        <f>IF(基本情報入力シート!W987="","",基本情報入力シート!W987)</f>
        <v/>
      </c>
      <c r="M950" s="483" t="str">
        <f>IF(基本情報入力シート!X987="","",基本情報入力シート!X987)</f>
        <v/>
      </c>
      <c r="N950" s="484" t="str">
        <f>IF(基本情報入力シート!Y987="","",基本情報入力シート!Y987)</f>
        <v/>
      </c>
      <c r="O950" s="118"/>
      <c r="P950" s="119"/>
      <c r="Q950" s="120"/>
      <c r="R950" s="121"/>
      <c r="S950" s="112"/>
      <c r="T950" s="476" t="str">
        <f>IFERROR(S950*VLOOKUP(AE950,【参考】数式用3!$AD$3:$BA$14,MATCH(N950,【参考】数式用3!$AD$2:$BA$2,0)),"")</f>
        <v/>
      </c>
      <c r="U950" s="122"/>
      <c r="V950" s="113"/>
      <c r="W950" s="147"/>
      <c r="X950" s="990" t="str">
        <f>IFERROR(V950*VLOOKUP(AF950,【参考】数式用3!$AD$15:$BA$23,MATCH(N950,【参考】数式用3!$AD$2:$BA$2,0)),"")</f>
        <v/>
      </c>
      <c r="Y950" s="991"/>
      <c r="Z950" s="123"/>
      <c r="AA950" s="114"/>
      <c r="AB950" s="485" t="str">
        <f>IFERROR(AA950*VLOOKUP(AG950,【参考】数式用3!$AD$24:$BA$27,MATCH(N950,【参考】数式用3!$AD$2:$BA$2,0)),"")</f>
        <v/>
      </c>
      <c r="AC950" s="130"/>
      <c r="AD950" s="477" t="str">
        <f t="shared" si="59"/>
        <v/>
      </c>
      <c r="AE950" s="478" t="str">
        <f t="shared" si="60"/>
        <v/>
      </c>
      <c r="AF950" s="478" t="str">
        <f t="shared" si="61"/>
        <v/>
      </c>
      <c r="AG950" s="478" t="str">
        <f t="shared" si="62"/>
        <v/>
      </c>
    </row>
    <row r="951" spans="1:33" ht="24.95" customHeight="1">
      <c r="A951" s="480">
        <v>936</v>
      </c>
      <c r="B951" s="987" t="str">
        <f>IF(基本情報入力シート!C988="","",基本情報入力シート!C988)</f>
        <v/>
      </c>
      <c r="C951" s="988"/>
      <c r="D951" s="988"/>
      <c r="E951" s="988"/>
      <c r="F951" s="988"/>
      <c r="G951" s="988"/>
      <c r="H951" s="988"/>
      <c r="I951" s="989"/>
      <c r="J951" s="481" t="str">
        <f>IF(基本情報入力シート!M988="","",基本情報入力シート!M988)</f>
        <v/>
      </c>
      <c r="K951" s="482" t="str">
        <f>IF(基本情報入力シート!R988="","",基本情報入力シート!R988)</f>
        <v/>
      </c>
      <c r="L951" s="482" t="str">
        <f>IF(基本情報入力シート!W988="","",基本情報入力シート!W988)</f>
        <v/>
      </c>
      <c r="M951" s="483" t="str">
        <f>IF(基本情報入力シート!X988="","",基本情報入力シート!X988)</f>
        <v/>
      </c>
      <c r="N951" s="484" t="str">
        <f>IF(基本情報入力シート!Y988="","",基本情報入力シート!Y988)</f>
        <v/>
      </c>
      <c r="O951" s="118"/>
      <c r="P951" s="119"/>
      <c r="Q951" s="120"/>
      <c r="R951" s="121"/>
      <c r="S951" s="112"/>
      <c r="T951" s="476" t="str">
        <f>IFERROR(S951*VLOOKUP(AE951,【参考】数式用3!$AD$3:$BA$14,MATCH(N951,【参考】数式用3!$AD$2:$BA$2,0)),"")</f>
        <v/>
      </c>
      <c r="U951" s="122"/>
      <c r="V951" s="113"/>
      <c r="W951" s="147"/>
      <c r="X951" s="990" t="str">
        <f>IFERROR(V951*VLOOKUP(AF951,【参考】数式用3!$AD$15:$BA$23,MATCH(N951,【参考】数式用3!$AD$2:$BA$2,0)),"")</f>
        <v/>
      </c>
      <c r="Y951" s="991"/>
      <c r="Z951" s="123"/>
      <c r="AA951" s="114"/>
      <c r="AB951" s="485" t="str">
        <f>IFERROR(AA951*VLOOKUP(AG951,【参考】数式用3!$AD$24:$BA$27,MATCH(N951,【参考】数式用3!$AD$2:$BA$2,0)),"")</f>
        <v/>
      </c>
      <c r="AC951" s="130"/>
      <c r="AD951" s="477" t="str">
        <f t="shared" si="59"/>
        <v/>
      </c>
      <c r="AE951" s="478" t="str">
        <f t="shared" si="60"/>
        <v/>
      </c>
      <c r="AF951" s="478" t="str">
        <f t="shared" si="61"/>
        <v/>
      </c>
      <c r="AG951" s="478" t="str">
        <f t="shared" si="62"/>
        <v/>
      </c>
    </row>
    <row r="952" spans="1:33" ht="24.95" customHeight="1">
      <c r="A952" s="480">
        <v>937</v>
      </c>
      <c r="B952" s="987" t="str">
        <f>IF(基本情報入力シート!C989="","",基本情報入力シート!C989)</f>
        <v/>
      </c>
      <c r="C952" s="988"/>
      <c r="D952" s="988"/>
      <c r="E952" s="988"/>
      <c r="F952" s="988"/>
      <c r="G952" s="988"/>
      <c r="H952" s="988"/>
      <c r="I952" s="989"/>
      <c r="J952" s="481" t="str">
        <f>IF(基本情報入力シート!M989="","",基本情報入力シート!M989)</f>
        <v/>
      </c>
      <c r="K952" s="482" t="str">
        <f>IF(基本情報入力シート!R989="","",基本情報入力シート!R989)</f>
        <v/>
      </c>
      <c r="L952" s="482" t="str">
        <f>IF(基本情報入力シート!W989="","",基本情報入力シート!W989)</f>
        <v/>
      </c>
      <c r="M952" s="483" t="str">
        <f>IF(基本情報入力シート!X989="","",基本情報入力シート!X989)</f>
        <v/>
      </c>
      <c r="N952" s="484" t="str">
        <f>IF(基本情報入力シート!Y989="","",基本情報入力シート!Y989)</f>
        <v/>
      </c>
      <c r="O952" s="118"/>
      <c r="P952" s="119"/>
      <c r="Q952" s="120"/>
      <c r="R952" s="121"/>
      <c r="S952" s="112"/>
      <c r="T952" s="476" t="str">
        <f>IFERROR(S952*VLOOKUP(AE952,【参考】数式用3!$AD$3:$BA$14,MATCH(N952,【参考】数式用3!$AD$2:$BA$2,0)),"")</f>
        <v/>
      </c>
      <c r="U952" s="122"/>
      <c r="V952" s="113"/>
      <c r="W952" s="147"/>
      <c r="X952" s="990" t="str">
        <f>IFERROR(V952*VLOOKUP(AF952,【参考】数式用3!$AD$15:$BA$23,MATCH(N952,【参考】数式用3!$AD$2:$BA$2,0)),"")</f>
        <v/>
      </c>
      <c r="Y952" s="991"/>
      <c r="Z952" s="123"/>
      <c r="AA952" s="114"/>
      <c r="AB952" s="485" t="str">
        <f>IFERROR(AA952*VLOOKUP(AG952,【参考】数式用3!$AD$24:$BA$27,MATCH(N952,【参考】数式用3!$AD$2:$BA$2,0)),"")</f>
        <v/>
      </c>
      <c r="AC952" s="130"/>
      <c r="AD952" s="477" t="str">
        <f t="shared" si="59"/>
        <v/>
      </c>
      <c r="AE952" s="478" t="str">
        <f t="shared" si="60"/>
        <v/>
      </c>
      <c r="AF952" s="478" t="str">
        <f t="shared" si="61"/>
        <v/>
      </c>
      <c r="AG952" s="478" t="str">
        <f t="shared" si="62"/>
        <v/>
      </c>
    </row>
    <row r="953" spans="1:33" ht="24.95" customHeight="1">
      <c r="A953" s="480">
        <v>938</v>
      </c>
      <c r="B953" s="987" t="str">
        <f>IF(基本情報入力シート!C990="","",基本情報入力シート!C990)</f>
        <v/>
      </c>
      <c r="C953" s="988"/>
      <c r="D953" s="988"/>
      <c r="E953" s="988"/>
      <c r="F953" s="988"/>
      <c r="G953" s="988"/>
      <c r="H953" s="988"/>
      <c r="I953" s="989"/>
      <c r="J953" s="481" t="str">
        <f>IF(基本情報入力シート!M990="","",基本情報入力シート!M990)</f>
        <v/>
      </c>
      <c r="K953" s="482" t="str">
        <f>IF(基本情報入力シート!R990="","",基本情報入力シート!R990)</f>
        <v/>
      </c>
      <c r="L953" s="482" t="str">
        <f>IF(基本情報入力シート!W990="","",基本情報入力シート!W990)</f>
        <v/>
      </c>
      <c r="M953" s="483" t="str">
        <f>IF(基本情報入力シート!X990="","",基本情報入力シート!X990)</f>
        <v/>
      </c>
      <c r="N953" s="484" t="str">
        <f>IF(基本情報入力シート!Y990="","",基本情報入力シート!Y990)</f>
        <v/>
      </c>
      <c r="O953" s="118"/>
      <c r="P953" s="119"/>
      <c r="Q953" s="120"/>
      <c r="R953" s="121"/>
      <c r="S953" s="112"/>
      <c r="T953" s="476" t="str">
        <f>IFERROR(S953*VLOOKUP(AE953,【参考】数式用3!$AD$3:$BA$14,MATCH(N953,【参考】数式用3!$AD$2:$BA$2,0)),"")</f>
        <v/>
      </c>
      <c r="U953" s="122"/>
      <c r="V953" s="113"/>
      <c r="W953" s="147"/>
      <c r="X953" s="990" t="str">
        <f>IFERROR(V953*VLOOKUP(AF953,【参考】数式用3!$AD$15:$BA$23,MATCH(N953,【参考】数式用3!$AD$2:$BA$2,0)),"")</f>
        <v/>
      </c>
      <c r="Y953" s="991"/>
      <c r="Z953" s="123"/>
      <c r="AA953" s="114"/>
      <c r="AB953" s="485" t="str">
        <f>IFERROR(AA953*VLOOKUP(AG953,【参考】数式用3!$AD$24:$BA$27,MATCH(N953,【参考】数式用3!$AD$2:$BA$2,0)),"")</f>
        <v/>
      </c>
      <c r="AC953" s="130"/>
      <c r="AD953" s="477" t="str">
        <f t="shared" si="59"/>
        <v/>
      </c>
      <c r="AE953" s="478" t="str">
        <f t="shared" si="60"/>
        <v/>
      </c>
      <c r="AF953" s="478" t="str">
        <f t="shared" si="61"/>
        <v/>
      </c>
      <c r="AG953" s="478" t="str">
        <f t="shared" si="62"/>
        <v/>
      </c>
    </row>
    <row r="954" spans="1:33" ht="24.95" customHeight="1">
      <c r="A954" s="480">
        <v>939</v>
      </c>
      <c r="B954" s="987" t="str">
        <f>IF(基本情報入力シート!C991="","",基本情報入力シート!C991)</f>
        <v/>
      </c>
      <c r="C954" s="988"/>
      <c r="D954" s="988"/>
      <c r="E954" s="988"/>
      <c r="F954" s="988"/>
      <c r="G954" s="988"/>
      <c r="H954" s="988"/>
      <c r="I954" s="989"/>
      <c r="J954" s="481" t="str">
        <f>IF(基本情報入力シート!M991="","",基本情報入力シート!M991)</f>
        <v/>
      </c>
      <c r="K954" s="482" t="str">
        <f>IF(基本情報入力シート!R991="","",基本情報入力シート!R991)</f>
        <v/>
      </c>
      <c r="L954" s="482" t="str">
        <f>IF(基本情報入力シート!W991="","",基本情報入力シート!W991)</f>
        <v/>
      </c>
      <c r="M954" s="483" t="str">
        <f>IF(基本情報入力シート!X991="","",基本情報入力シート!X991)</f>
        <v/>
      </c>
      <c r="N954" s="484" t="str">
        <f>IF(基本情報入力シート!Y991="","",基本情報入力シート!Y991)</f>
        <v/>
      </c>
      <c r="O954" s="118"/>
      <c r="P954" s="119"/>
      <c r="Q954" s="120"/>
      <c r="R954" s="121"/>
      <c r="S954" s="112"/>
      <c r="T954" s="476" t="str">
        <f>IFERROR(S954*VLOOKUP(AE954,【参考】数式用3!$AD$3:$BA$14,MATCH(N954,【参考】数式用3!$AD$2:$BA$2,0)),"")</f>
        <v/>
      </c>
      <c r="U954" s="122"/>
      <c r="V954" s="113"/>
      <c r="W954" s="147"/>
      <c r="X954" s="990" t="str">
        <f>IFERROR(V954*VLOOKUP(AF954,【参考】数式用3!$AD$15:$BA$23,MATCH(N954,【参考】数式用3!$AD$2:$BA$2,0)),"")</f>
        <v/>
      </c>
      <c r="Y954" s="991"/>
      <c r="Z954" s="123"/>
      <c r="AA954" s="114"/>
      <c r="AB954" s="485" t="str">
        <f>IFERROR(AA954*VLOOKUP(AG954,【参考】数式用3!$AD$24:$BA$27,MATCH(N954,【参考】数式用3!$AD$2:$BA$2,0)),"")</f>
        <v/>
      </c>
      <c r="AC954" s="130"/>
      <c r="AD954" s="477" t="str">
        <f t="shared" si="59"/>
        <v/>
      </c>
      <c r="AE954" s="478" t="str">
        <f t="shared" si="60"/>
        <v/>
      </c>
      <c r="AF954" s="478" t="str">
        <f t="shared" si="61"/>
        <v/>
      </c>
      <c r="AG954" s="478" t="str">
        <f t="shared" si="62"/>
        <v/>
      </c>
    </row>
    <row r="955" spans="1:33" ht="24.95" customHeight="1">
      <c r="A955" s="480">
        <v>940</v>
      </c>
      <c r="B955" s="987" t="str">
        <f>IF(基本情報入力シート!C992="","",基本情報入力シート!C992)</f>
        <v/>
      </c>
      <c r="C955" s="988"/>
      <c r="D955" s="988"/>
      <c r="E955" s="988"/>
      <c r="F955" s="988"/>
      <c r="G955" s="988"/>
      <c r="H955" s="988"/>
      <c r="I955" s="989"/>
      <c r="J955" s="481" t="str">
        <f>IF(基本情報入力シート!M992="","",基本情報入力シート!M992)</f>
        <v/>
      </c>
      <c r="K955" s="482" t="str">
        <f>IF(基本情報入力シート!R992="","",基本情報入力シート!R992)</f>
        <v/>
      </c>
      <c r="L955" s="482" t="str">
        <f>IF(基本情報入力シート!W992="","",基本情報入力シート!W992)</f>
        <v/>
      </c>
      <c r="M955" s="483" t="str">
        <f>IF(基本情報入力シート!X992="","",基本情報入力シート!X992)</f>
        <v/>
      </c>
      <c r="N955" s="484" t="str">
        <f>IF(基本情報入力シート!Y992="","",基本情報入力シート!Y992)</f>
        <v/>
      </c>
      <c r="O955" s="118"/>
      <c r="P955" s="119"/>
      <c r="Q955" s="120"/>
      <c r="R955" s="121"/>
      <c r="S955" s="112"/>
      <c r="T955" s="476" t="str">
        <f>IFERROR(S955*VLOOKUP(AE955,【参考】数式用3!$AD$3:$BA$14,MATCH(N955,【参考】数式用3!$AD$2:$BA$2,0)),"")</f>
        <v/>
      </c>
      <c r="U955" s="122"/>
      <c r="V955" s="113"/>
      <c r="W955" s="147"/>
      <c r="X955" s="990" t="str">
        <f>IFERROR(V955*VLOOKUP(AF955,【参考】数式用3!$AD$15:$BA$23,MATCH(N955,【参考】数式用3!$AD$2:$BA$2,0)),"")</f>
        <v/>
      </c>
      <c r="Y955" s="991"/>
      <c r="Z955" s="123"/>
      <c r="AA955" s="114"/>
      <c r="AB955" s="485" t="str">
        <f>IFERROR(AA955*VLOOKUP(AG955,【参考】数式用3!$AD$24:$BA$27,MATCH(N955,【参考】数式用3!$AD$2:$BA$2,0)),"")</f>
        <v/>
      </c>
      <c r="AC955" s="130"/>
      <c r="AD955" s="477" t="str">
        <f t="shared" si="59"/>
        <v/>
      </c>
      <c r="AE955" s="478" t="str">
        <f t="shared" si="60"/>
        <v/>
      </c>
      <c r="AF955" s="478" t="str">
        <f t="shared" si="61"/>
        <v/>
      </c>
      <c r="AG955" s="478" t="str">
        <f t="shared" si="62"/>
        <v/>
      </c>
    </row>
    <row r="956" spans="1:33" ht="24.95" customHeight="1">
      <c r="A956" s="480">
        <v>941</v>
      </c>
      <c r="B956" s="987" t="str">
        <f>IF(基本情報入力シート!C993="","",基本情報入力シート!C993)</f>
        <v/>
      </c>
      <c r="C956" s="988"/>
      <c r="D956" s="988"/>
      <c r="E956" s="988"/>
      <c r="F956" s="988"/>
      <c r="G956" s="988"/>
      <c r="H956" s="988"/>
      <c r="I956" s="989"/>
      <c r="J956" s="481" t="str">
        <f>IF(基本情報入力シート!M993="","",基本情報入力シート!M993)</f>
        <v/>
      </c>
      <c r="K956" s="482" t="str">
        <f>IF(基本情報入力シート!R993="","",基本情報入力シート!R993)</f>
        <v/>
      </c>
      <c r="L956" s="482" t="str">
        <f>IF(基本情報入力シート!W993="","",基本情報入力シート!W993)</f>
        <v/>
      </c>
      <c r="M956" s="483" t="str">
        <f>IF(基本情報入力シート!X993="","",基本情報入力シート!X993)</f>
        <v/>
      </c>
      <c r="N956" s="484" t="str">
        <f>IF(基本情報入力シート!Y993="","",基本情報入力シート!Y993)</f>
        <v/>
      </c>
      <c r="O956" s="118"/>
      <c r="P956" s="119"/>
      <c r="Q956" s="120"/>
      <c r="R956" s="121"/>
      <c r="S956" s="112"/>
      <c r="T956" s="476" t="str">
        <f>IFERROR(S956*VLOOKUP(AE956,【参考】数式用3!$AD$3:$BA$14,MATCH(N956,【参考】数式用3!$AD$2:$BA$2,0)),"")</f>
        <v/>
      </c>
      <c r="U956" s="122"/>
      <c r="V956" s="113"/>
      <c r="W956" s="147"/>
      <c r="X956" s="990" t="str">
        <f>IFERROR(V956*VLOOKUP(AF956,【参考】数式用3!$AD$15:$BA$23,MATCH(N956,【参考】数式用3!$AD$2:$BA$2,0)),"")</f>
        <v/>
      </c>
      <c r="Y956" s="991"/>
      <c r="Z956" s="123"/>
      <c r="AA956" s="114"/>
      <c r="AB956" s="485" t="str">
        <f>IFERROR(AA956*VLOOKUP(AG956,【参考】数式用3!$AD$24:$BA$27,MATCH(N956,【参考】数式用3!$AD$2:$BA$2,0)),"")</f>
        <v/>
      </c>
      <c r="AC956" s="130"/>
      <c r="AD956" s="477" t="str">
        <f t="shared" si="59"/>
        <v/>
      </c>
      <c r="AE956" s="478" t="str">
        <f t="shared" si="60"/>
        <v/>
      </c>
      <c r="AF956" s="478" t="str">
        <f t="shared" si="61"/>
        <v/>
      </c>
      <c r="AG956" s="478" t="str">
        <f t="shared" si="62"/>
        <v/>
      </c>
    </row>
    <row r="957" spans="1:33" ht="24.95" customHeight="1">
      <c r="A957" s="480">
        <v>942</v>
      </c>
      <c r="B957" s="987" t="str">
        <f>IF(基本情報入力シート!C994="","",基本情報入力シート!C994)</f>
        <v/>
      </c>
      <c r="C957" s="988"/>
      <c r="D957" s="988"/>
      <c r="E957" s="988"/>
      <c r="F957" s="988"/>
      <c r="G957" s="988"/>
      <c r="H957" s="988"/>
      <c r="I957" s="989"/>
      <c r="J957" s="481" t="str">
        <f>IF(基本情報入力シート!M994="","",基本情報入力シート!M994)</f>
        <v/>
      </c>
      <c r="K957" s="482" t="str">
        <f>IF(基本情報入力シート!R994="","",基本情報入力シート!R994)</f>
        <v/>
      </c>
      <c r="L957" s="482" t="str">
        <f>IF(基本情報入力シート!W994="","",基本情報入力シート!W994)</f>
        <v/>
      </c>
      <c r="M957" s="483" t="str">
        <f>IF(基本情報入力シート!X994="","",基本情報入力シート!X994)</f>
        <v/>
      </c>
      <c r="N957" s="484" t="str">
        <f>IF(基本情報入力シート!Y994="","",基本情報入力シート!Y994)</f>
        <v/>
      </c>
      <c r="O957" s="118"/>
      <c r="P957" s="119"/>
      <c r="Q957" s="120"/>
      <c r="R957" s="121"/>
      <c r="S957" s="112"/>
      <c r="T957" s="476" t="str">
        <f>IFERROR(S957*VLOOKUP(AE957,【参考】数式用3!$AD$3:$BA$14,MATCH(N957,【参考】数式用3!$AD$2:$BA$2,0)),"")</f>
        <v/>
      </c>
      <c r="U957" s="122"/>
      <c r="V957" s="113"/>
      <c r="W957" s="147"/>
      <c r="X957" s="990" t="str">
        <f>IFERROR(V957*VLOOKUP(AF957,【参考】数式用3!$AD$15:$BA$23,MATCH(N957,【参考】数式用3!$AD$2:$BA$2,0)),"")</f>
        <v/>
      </c>
      <c r="Y957" s="991"/>
      <c r="Z957" s="123"/>
      <c r="AA957" s="114"/>
      <c r="AB957" s="485" t="str">
        <f>IFERROR(AA957*VLOOKUP(AG957,【参考】数式用3!$AD$24:$BA$27,MATCH(N957,【参考】数式用3!$AD$2:$BA$2,0)),"")</f>
        <v/>
      </c>
      <c r="AC957" s="130"/>
      <c r="AD957" s="477" t="str">
        <f t="shared" si="59"/>
        <v/>
      </c>
      <c r="AE957" s="478" t="str">
        <f t="shared" si="60"/>
        <v/>
      </c>
      <c r="AF957" s="478" t="str">
        <f t="shared" si="61"/>
        <v/>
      </c>
      <c r="AG957" s="478" t="str">
        <f t="shared" si="62"/>
        <v/>
      </c>
    </row>
    <row r="958" spans="1:33" ht="24.95" customHeight="1">
      <c r="A958" s="480">
        <v>943</v>
      </c>
      <c r="B958" s="987" t="str">
        <f>IF(基本情報入力シート!C995="","",基本情報入力シート!C995)</f>
        <v/>
      </c>
      <c r="C958" s="988"/>
      <c r="D958" s="988"/>
      <c r="E958" s="988"/>
      <c r="F958" s="988"/>
      <c r="G958" s="988"/>
      <c r="H958" s="988"/>
      <c r="I958" s="989"/>
      <c r="J958" s="481" t="str">
        <f>IF(基本情報入力シート!M995="","",基本情報入力シート!M995)</f>
        <v/>
      </c>
      <c r="K958" s="482" t="str">
        <f>IF(基本情報入力シート!R995="","",基本情報入力シート!R995)</f>
        <v/>
      </c>
      <c r="L958" s="482" t="str">
        <f>IF(基本情報入力シート!W995="","",基本情報入力シート!W995)</f>
        <v/>
      </c>
      <c r="M958" s="483" t="str">
        <f>IF(基本情報入力シート!X995="","",基本情報入力シート!X995)</f>
        <v/>
      </c>
      <c r="N958" s="484" t="str">
        <f>IF(基本情報入力シート!Y995="","",基本情報入力シート!Y995)</f>
        <v/>
      </c>
      <c r="O958" s="118"/>
      <c r="P958" s="119"/>
      <c r="Q958" s="120"/>
      <c r="R958" s="121"/>
      <c r="S958" s="112"/>
      <c r="T958" s="476" t="str">
        <f>IFERROR(S958*VLOOKUP(AE958,【参考】数式用3!$AD$3:$BA$14,MATCH(N958,【参考】数式用3!$AD$2:$BA$2,0)),"")</f>
        <v/>
      </c>
      <c r="U958" s="122"/>
      <c r="V958" s="113"/>
      <c r="W958" s="147"/>
      <c r="X958" s="990" t="str">
        <f>IFERROR(V958*VLOOKUP(AF958,【参考】数式用3!$AD$15:$BA$23,MATCH(N958,【参考】数式用3!$AD$2:$BA$2,0)),"")</f>
        <v/>
      </c>
      <c r="Y958" s="991"/>
      <c r="Z958" s="123"/>
      <c r="AA958" s="114"/>
      <c r="AB958" s="485" t="str">
        <f>IFERROR(AA958*VLOOKUP(AG958,【参考】数式用3!$AD$24:$BA$27,MATCH(N958,【参考】数式用3!$AD$2:$BA$2,0)),"")</f>
        <v/>
      </c>
      <c r="AC958" s="130"/>
      <c r="AD958" s="477" t="str">
        <f t="shared" si="59"/>
        <v/>
      </c>
      <c r="AE958" s="478" t="str">
        <f t="shared" si="60"/>
        <v/>
      </c>
      <c r="AF958" s="478" t="str">
        <f t="shared" si="61"/>
        <v/>
      </c>
      <c r="AG958" s="478" t="str">
        <f t="shared" si="62"/>
        <v/>
      </c>
    </row>
    <row r="959" spans="1:33" ht="24.95" customHeight="1">
      <c r="A959" s="480">
        <v>944</v>
      </c>
      <c r="B959" s="987" t="str">
        <f>IF(基本情報入力シート!C996="","",基本情報入力シート!C996)</f>
        <v/>
      </c>
      <c r="C959" s="988"/>
      <c r="D959" s="988"/>
      <c r="E959" s="988"/>
      <c r="F959" s="988"/>
      <c r="G959" s="988"/>
      <c r="H959" s="988"/>
      <c r="I959" s="989"/>
      <c r="J959" s="481" t="str">
        <f>IF(基本情報入力シート!M996="","",基本情報入力シート!M996)</f>
        <v/>
      </c>
      <c r="K959" s="482" t="str">
        <f>IF(基本情報入力シート!R996="","",基本情報入力シート!R996)</f>
        <v/>
      </c>
      <c r="L959" s="482" t="str">
        <f>IF(基本情報入力シート!W996="","",基本情報入力シート!W996)</f>
        <v/>
      </c>
      <c r="M959" s="483" t="str">
        <f>IF(基本情報入力シート!X996="","",基本情報入力シート!X996)</f>
        <v/>
      </c>
      <c r="N959" s="484" t="str">
        <f>IF(基本情報入力シート!Y996="","",基本情報入力シート!Y996)</f>
        <v/>
      </c>
      <c r="O959" s="118"/>
      <c r="P959" s="119"/>
      <c r="Q959" s="120"/>
      <c r="R959" s="121"/>
      <c r="S959" s="112"/>
      <c r="T959" s="476" t="str">
        <f>IFERROR(S959*VLOOKUP(AE959,【参考】数式用3!$AD$3:$BA$14,MATCH(N959,【参考】数式用3!$AD$2:$BA$2,0)),"")</f>
        <v/>
      </c>
      <c r="U959" s="122"/>
      <c r="V959" s="113"/>
      <c r="W959" s="147"/>
      <c r="X959" s="990" t="str">
        <f>IFERROR(V959*VLOOKUP(AF959,【参考】数式用3!$AD$15:$BA$23,MATCH(N959,【参考】数式用3!$AD$2:$BA$2,0)),"")</f>
        <v/>
      </c>
      <c r="Y959" s="991"/>
      <c r="Z959" s="123"/>
      <c r="AA959" s="114"/>
      <c r="AB959" s="485" t="str">
        <f>IFERROR(AA959*VLOOKUP(AG959,【参考】数式用3!$AD$24:$BA$27,MATCH(N959,【参考】数式用3!$AD$2:$BA$2,0)),"")</f>
        <v/>
      </c>
      <c r="AC959" s="130"/>
      <c r="AD959" s="477" t="str">
        <f t="shared" si="59"/>
        <v/>
      </c>
      <c r="AE959" s="478" t="str">
        <f t="shared" si="60"/>
        <v/>
      </c>
      <c r="AF959" s="478" t="str">
        <f t="shared" si="61"/>
        <v/>
      </c>
      <c r="AG959" s="478" t="str">
        <f t="shared" si="62"/>
        <v/>
      </c>
    </row>
    <row r="960" spans="1:33" ht="24.95" customHeight="1">
      <c r="A960" s="480">
        <v>945</v>
      </c>
      <c r="B960" s="987" t="str">
        <f>IF(基本情報入力シート!C997="","",基本情報入力シート!C997)</f>
        <v/>
      </c>
      <c r="C960" s="988"/>
      <c r="D960" s="988"/>
      <c r="E960" s="988"/>
      <c r="F960" s="988"/>
      <c r="G960" s="988"/>
      <c r="H960" s="988"/>
      <c r="I960" s="989"/>
      <c r="J960" s="481" t="str">
        <f>IF(基本情報入力シート!M997="","",基本情報入力シート!M997)</f>
        <v/>
      </c>
      <c r="K960" s="482" t="str">
        <f>IF(基本情報入力シート!R997="","",基本情報入力シート!R997)</f>
        <v/>
      </c>
      <c r="L960" s="482" t="str">
        <f>IF(基本情報入力シート!W997="","",基本情報入力シート!W997)</f>
        <v/>
      </c>
      <c r="M960" s="483" t="str">
        <f>IF(基本情報入力シート!X997="","",基本情報入力シート!X997)</f>
        <v/>
      </c>
      <c r="N960" s="484" t="str">
        <f>IF(基本情報入力シート!Y997="","",基本情報入力シート!Y997)</f>
        <v/>
      </c>
      <c r="O960" s="118"/>
      <c r="P960" s="119"/>
      <c r="Q960" s="120"/>
      <c r="R960" s="121"/>
      <c r="S960" s="112"/>
      <c r="T960" s="476" t="str">
        <f>IFERROR(S960*VLOOKUP(AE960,【参考】数式用3!$AD$3:$BA$14,MATCH(N960,【参考】数式用3!$AD$2:$BA$2,0)),"")</f>
        <v/>
      </c>
      <c r="U960" s="122"/>
      <c r="V960" s="113"/>
      <c r="W960" s="147"/>
      <c r="X960" s="990" t="str">
        <f>IFERROR(V960*VLOOKUP(AF960,【参考】数式用3!$AD$15:$BA$23,MATCH(N960,【参考】数式用3!$AD$2:$BA$2,0)),"")</f>
        <v/>
      </c>
      <c r="Y960" s="991"/>
      <c r="Z960" s="123"/>
      <c r="AA960" s="114"/>
      <c r="AB960" s="485" t="str">
        <f>IFERROR(AA960*VLOOKUP(AG960,【参考】数式用3!$AD$24:$BA$27,MATCH(N960,【参考】数式用3!$AD$2:$BA$2,0)),"")</f>
        <v/>
      </c>
      <c r="AC960" s="130"/>
      <c r="AD960" s="477" t="str">
        <f t="shared" si="59"/>
        <v/>
      </c>
      <c r="AE960" s="478" t="str">
        <f t="shared" si="60"/>
        <v/>
      </c>
      <c r="AF960" s="478" t="str">
        <f t="shared" si="61"/>
        <v/>
      </c>
      <c r="AG960" s="478" t="str">
        <f t="shared" si="62"/>
        <v/>
      </c>
    </row>
    <row r="961" spans="1:33" ht="24.95" customHeight="1">
      <c r="A961" s="480">
        <v>946</v>
      </c>
      <c r="B961" s="987" t="str">
        <f>IF(基本情報入力シート!C998="","",基本情報入力シート!C998)</f>
        <v/>
      </c>
      <c r="C961" s="988"/>
      <c r="D961" s="988"/>
      <c r="E961" s="988"/>
      <c r="F961" s="988"/>
      <c r="G961" s="988"/>
      <c r="H961" s="988"/>
      <c r="I961" s="989"/>
      <c r="J961" s="481" t="str">
        <f>IF(基本情報入力シート!M998="","",基本情報入力シート!M998)</f>
        <v/>
      </c>
      <c r="K961" s="482" t="str">
        <f>IF(基本情報入力シート!R998="","",基本情報入力シート!R998)</f>
        <v/>
      </c>
      <c r="L961" s="482" t="str">
        <f>IF(基本情報入力シート!W998="","",基本情報入力シート!W998)</f>
        <v/>
      </c>
      <c r="M961" s="483" t="str">
        <f>IF(基本情報入力シート!X998="","",基本情報入力シート!X998)</f>
        <v/>
      </c>
      <c r="N961" s="484" t="str">
        <f>IF(基本情報入力シート!Y998="","",基本情報入力シート!Y998)</f>
        <v/>
      </c>
      <c r="O961" s="118"/>
      <c r="P961" s="119"/>
      <c r="Q961" s="120"/>
      <c r="R961" s="121"/>
      <c r="S961" s="112"/>
      <c r="T961" s="476" t="str">
        <f>IFERROR(S961*VLOOKUP(AE961,【参考】数式用3!$AD$3:$BA$14,MATCH(N961,【参考】数式用3!$AD$2:$BA$2,0)),"")</f>
        <v/>
      </c>
      <c r="U961" s="122"/>
      <c r="V961" s="113"/>
      <c r="W961" s="147"/>
      <c r="X961" s="990" t="str">
        <f>IFERROR(V961*VLOOKUP(AF961,【参考】数式用3!$AD$15:$BA$23,MATCH(N961,【参考】数式用3!$AD$2:$BA$2,0)),"")</f>
        <v/>
      </c>
      <c r="Y961" s="991"/>
      <c r="Z961" s="123"/>
      <c r="AA961" s="114"/>
      <c r="AB961" s="485" t="str">
        <f>IFERROR(AA961*VLOOKUP(AG961,【参考】数式用3!$AD$24:$BA$27,MATCH(N961,【参考】数式用3!$AD$2:$BA$2,0)),"")</f>
        <v/>
      </c>
      <c r="AC961" s="130"/>
      <c r="AD961" s="477" t="str">
        <f t="shared" si="59"/>
        <v/>
      </c>
      <c r="AE961" s="478" t="str">
        <f t="shared" si="60"/>
        <v/>
      </c>
      <c r="AF961" s="478" t="str">
        <f t="shared" si="61"/>
        <v/>
      </c>
      <c r="AG961" s="478" t="str">
        <f t="shared" si="62"/>
        <v/>
      </c>
    </row>
    <row r="962" spans="1:33" ht="24.95" customHeight="1">
      <c r="A962" s="480">
        <v>947</v>
      </c>
      <c r="B962" s="987" t="str">
        <f>IF(基本情報入力シート!C999="","",基本情報入力シート!C999)</f>
        <v/>
      </c>
      <c r="C962" s="988"/>
      <c r="D962" s="988"/>
      <c r="E962" s="988"/>
      <c r="F962" s="988"/>
      <c r="G962" s="988"/>
      <c r="H962" s="988"/>
      <c r="I962" s="989"/>
      <c r="J962" s="481" t="str">
        <f>IF(基本情報入力シート!M999="","",基本情報入力シート!M999)</f>
        <v/>
      </c>
      <c r="K962" s="482" t="str">
        <f>IF(基本情報入力シート!R999="","",基本情報入力シート!R999)</f>
        <v/>
      </c>
      <c r="L962" s="482" t="str">
        <f>IF(基本情報入力シート!W999="","",基本情報入力シート!W999)</f>
        <v/>
      </c>
      <c r="M962" s="483" t="str">
        <f>IF(基本情報入力シート!X999="","",基本情報入力シート!X999)</f>
        <v/>
      </c>
      <c r="N962" s="484" t="str">
        <f>IF(基本情報入力シート!Y999="","",基本情報入力シート!Y999)</f>
        <v/>
      </c>
      <c r="O962" s="118"/>
      <c r="P962" s="119"/>
      <c r="Q962" s="120"/>
      <c r="R962" s="121"/>
      <c r="S962" s="112"/>
      <c r="T962" s="476" t="str">
        <f>IFERROR(S962*VLOOKUP(AE962,【参考】数式用3!$AD$3:$BA$14,MATCH(N962,【参考】数式用3!$AD$2:$BA$2,0)),"")</f>
        <v/>
      </c>
      <c r="U962" s="122"/>
      <c r="V962" s="113"/>
      <c r="W962" s="147"/>
      <c r="X962" s="990" t="str">
        <f>IFERROR(V962*VLOOKUP(AF962,【参考】数式用3!$AD$15:$BA$23,MATCH(N962,【参考】数式用3!$AD$2:$BA$2,0)),"")</f>
        <v/>
      </c>
      <c r="Y962" s="991"/>
      <c r="Z962" s="123"/>
      <c r="AA962" s="114"/>
      <c r="AB962" s="485" t="str">
        <f>IFERROR(AA962*VLOOKUP(AG962,【参考】数式用3!$AD$24:$BA$27,MATCH(N962,【参考】数式用3!$AD$2:$BA$2,0)),"")</f>
        <v/>
      </c>
      <c r="AC962" s="130"/>
      <c r="AD962" s="477" t="str">
        <f t="shared" si="59"/>
        <v/>
      </c>
      <c r="AE962" s="478" t="str">
        <f t="shared" si="60"/>
        <v/>
      </c>
      <c r="AF962" s="478" t="str">
        <f t="shared" si="61"/>
        <v/>
      </c>
      <c r="AG962" s="478" t="str">
        <f t="shared" si="62"/>
        <v/>
      </c>
    </row>
    <row r="963" spans="1:33" ht="24.95" customHeight="1">
      <c r="A963" s="480">
        <v>948</v>
      </c>
      <c r="B963" s="987" t="str">
        <f>IF(基本情報入力シート!C1000="","",基本情報入力シート!C1000)</f>
        <v/>
      </c>
      <c r="C963" s="988"/>
      <c r="D963" s="988"/>
      <c r="E963" s="988"/>
      <c r="F963" s="988"/>
      <c r="G963" s="988"/>
      <c r="H963" s="988"/>
      <c r="I963" s="989"/>
      <c r="J963" s="481" t="str">
        <f>IF(基本情報入力シート!M1000="","",基本情報入力シート!M1000)</f>
        <v/>
      </c>
      <c r="K963" s="482" t="str">
        <f>IF(基本情報入力シート!R1000="","",基本情報入力シート!R1000)</f>
        <v/>
      </c>
      <c r="L963" s="482" t="str">
        <f>IF(基本情報入力シート!W1000="","",基本情報入力シート!W1000)</f>
        <v/>
      </c>
      <c r="M963" s="483" t="str">
        <f>IF(基本情報入力シート!X1000="","",基本情報入力シート!X1000)</f>
        <v/>
      </c>
      <c r="N963" s="484" t="str">
        <f>IF(基本情報入力シート!Y1000="","",基本情報入力シート!Y1000)</f>
        <v/>
      </c>
      <c r="O963" s="118"/>
      <c r="P963" s="119"/>
      <c r="Q963" s="120"/>
      <c r="R963" s="121"/>
      <c r="S963" s="112"/>
      <c r="T963" s="476" t="str">
        <f>IFERROR(S963*VLOOKUP(AE963,【参考】数式用3!$AD$3:$BA$14,MATCH(N963,【参考】数式用3!$AD$2:$BA$2,0)),"")</f>
        <v/>
      </c>
      <c r="U963" s="122"/>
      <c r="V963" s="113"/>
      <c r="W963" s="147"/>
      <c r="X963" s="990" t="str">
        <f>IFERROR(V963*VLOOKUP(AF963,【参考】数式用3!$AD$15:$BA$23,MATCH(N963,【参考】数式用3!$AD$2:$BA$2,0)),"")</f>
        <v/>
      </c>
      <c r="Y963" s="991"/>
      <c r="Z963" s="123"/>
      <c r="AA963" s="114"/>
      <c r="AB963" s="485" t="str">
        <f>IFERROR(AA963*VLOOKUP(AG963,【参考】数式用3!$AD$24:$BA$27,MATCH(N963,【参考】数式用3!$AD$2:$BA$2,0)),"")</f>
        <v/>
      </c>
      <c r="AC963" s="130"/>
      <c r="AD963" s="477" t="str">
        <f t="shared" si="59"/>
        <v/>
      </c>
      <c r="AE963" s="478" t="str">
        <f t="shared" si="60"/>
        <v/>
      </c>
      <c r="AF963" s="478" t="str">
        <f t="shared" si="61"/>
        <v/>
      </c>
      <c r="AG963" s="478" t="str">
        <f t="shared" si="62"/>
        <v/>
      </c>
    </row>
    <row r="964" spans="1:33" ht="24.95" customHeight="1">
      <c r="A964" s="480">
        <v>949</v>
      </c>
      <c r="B964" s="987" t="str">
        <f>IF(基本情報入力シート!C1001="","",基本情報入力シート!C1001)</f>
        <v/>
      </c>
      <c r="C964" s="988"/>
      <c r="D964" s="988"/>
      <c r="E964" s="988"/>
      <c r="F964" s="988"/>
      <c r="G964" s="988"/>
      <c r="H964" s="988"/>
      <c r="I964" s="989"/>
      <c r="J964" s="481" t="str">
        <f>IF(基本情報入力シート!M1001="","",基本情報入力シート!M1001)</f>
        <v/>
      </c>
      <c r="K964" s="482" t="str">
        <f>IF(基本情報入力シート!R1001="","",基本情報入力シート!R1001)</f>
        <v/>
      </c>
      <c r="L964" s="482" t="str">
        <f>IF(基本情報入力シート!W1001="","",基本情報入力シート!W1001)</f>
        <v/>
      </c>
      <c r="M964" s="483" t="str">
        <f>IF(基本情報入力シート!X1001="","",基本情報入力シート!X1001)</f>
        <v/>
      </c>
      <c r="N964" s="484" t="str">
        <f>IF(基本情報入力シート!Y1001="","",基本情報入力シート!Y1001)</f>
        <v/>
      </c>
      <c r="O964" s="118"/>
      <c r="P964" s="119"/>
      <c r="Q964" s="120"/>
      <c r="R964" s="121"/>
      <c r="S964" s="112"/>
      <c r="T964" s="476" t="str">
        <f>IFERROR(S964*VLOOKUP(AE964,【参考】数式用3!$AD$3:$BA$14,MATCH(N964,【参考】数式用3!$AD$2:$BA$2,0)),"")</f>
        <v/>
      </c>
      <c r="U964" s="122"/>
      <c r="V964" s="113"/>
      <c r="W964" s="147"/>
      <c r="X964" s="990" t="str">
        <f>IFERROR(V964*VLOOKUP(AF964,【参考】数式用3!$AD$15:$BA$23,MATCH(N964,【参考】数式用3!$AD$2:$BA$2,0)),"")</f>
        <v/>
      </c>
      <c r="Y964" s="991"/>
      <c r="Z964" s="123"/>
      <c r="AA964" s="114"/>
      <c r="AB964" s="485" t="str">
        <f>IFERROR(AA964*VLOOKUP(AG964,【参考】数式用3!$AD$24:$BA$27,MATCH(N964,【参考】数式用3!$AD$2:$BA$2,0)),"")</f>
        <v/>
      </c>
      <c r="AC964" s="130"/>
      <c r="AD964" s="477" t="str">
        <f t="shared" si="59"/>
        <v/>
      </c>
      <c r="AE964" s="478" t="str">
        <f t="shared" si="60"/>
        <v/>
      </c>
      <c r="AF964" s="478" t="str">
        <f t="shared" si="61"/>
        <v/>
      </c>
      <c r="AG964" s="478" t="str">
        <f t="shared" si="62"/>
        <v/>
      </c>
    </row>
    <row r="965" spans="1:33" ht="24.95" customHeight="1">
      <c r="A965" s="480">
        <v>950</v>
      </c>
      <c r="B965" s="987" t="str">
        <f>IF(基本情報入力シート!C1002="","",基本情報入力シート!C1002)</f>
        <v/>
      </c>
      <c r="C965" s="988"/>
      <c r="D965" s="988"/>
      <c r="E965" s="988"/>
      <c r="F965" s="988"/>
      <c r="G965" s="988"/>
      <c r="H965" s="988"/>
      <c r="I965" s="989"/>
      <c r="J965" s="481" t="str">
        <f>IF(基本情報入力シート!M1002="","",基本情報入力シート!M1002)</f>
        <v/>
      </c>
      <c r="K965" s="482" t="str">
        <f>IF(基本情報入力シート!R1002="","",基本情報入力シート!R1002)</f>
        <v/>
      </c>
      <c r="L965" s="482" t="str">
        <f>IF(基本情報入力シート!W1002="","",基本情報入力シート!W1002)</f>
        <v/>
      </c>
      <c r="M965" s="483" t="str">
        <f>IF(基本情報入力シート!X1002="","",基本情報入力シート!X1002)</f>
        <v/>
      </c>
      <c r="N965" s="484" t="str">
        <f>IF(基本情報入力シート!Y1002="","",基本情報入力シート!Y1002)</f>
        <v/>
      </c>
      <c r="O965" s="118"/>
      <c r="P965" s="119"/>
      <c r="Q965" s="120"/>
      <c r="R965" s="121"/>
      <c r="S965" s="112"/>
      <c r="T965" s="476" t="str">
        <f>IFERROR(S965*VLOOKUP(AE965,【参考】数式用3!$AD$3:$BA$14,MATCH(N965,【参考】数式用3!$AD$2:$BA$2,0)),"")</f>
        <v/>
      </c>
      <c r="U965" s="122"/>
      <c r="V965" s="113"/>
      <c r="W965" s="147"/>
      <c r="X965" s="990" t="str">
        <f>IFERROR(V965*VLOOKUP(AF965,【参考】数式用3!$AD$15:$BA$23,MATCH(N965,【参考】数式用3!$AD$2:$BA$2,0)),"")</f>
        <v/>
      </c>
      <c r="Y965" s="991"/>
      <c r="Z965" s="123"/>
      <c r="AA965" s="114"/>
      <c r="AB965" s="485" t="str">
        <f>IFERROR(AA965*VLOOKUP(AG965,【参考】数式用3!$AD$24:$BA$27,MATCH(N965,【参考】数式用3!$AD$2:$BA$2,0)),"")</f>
        <v/>
      </c>
      <c r="AC965" s="130"/>
      <c r="AD965" s="477" t="str">
        <f t="shared" si="59"/>
        <v/>
      </c>
      <c r="AE965" s="478" t="str">
        <f t="shared" si="60"/>
        <v/>
      </c>
      <c r="AF965" s="478" t="str">
        <f t="shared" si="61"/>
        <v/>
      </c>
      <c r="AG965" s="478" t="str">
        <f t="shared" si="62"/>
        <v/>
      </c>
    </row>
    <row r="966" spans="1:33" ht="24.95" customHeight="1">
      <c r="A966" s="480">
        <v>951</v>
      </c>
      <c r="B966" s="987" t="str">
        <f>IF(基本情報入力シート!C1003="","",基本情報入力シート!C1003)</f>
        <v/>
      </c>
      <c r="C966" s="988"/>
      <c r="D966" s="988"/>
      <c r="E966" s="988"/>
      <c r="F966" s="988"/>
      <c r="G966" s="988"/>
      <c r="H966" s="988"/>
      <c r="I966" s="989"/>
      <c r="J966" s="481" t="str">
        <f>IF(基本情報入力シート!M1003="","",基本情報入力シート!M1003)</f>
        <v/>
      </c>
      <c r="K966" s="482" t="str">
        <f>IF(基本情報入力シート!R1003="","",基本情報入力シート!R1003)</f>
        <v/>
      </c>
      <c r="L966" s="482" t="str">
        <f>IF(基本情報入力シート!W1003="","",基本情報入力シート!W1003)</f>
        <v/>
      </c>
      <c r="M966" s="483" t="str">
        <f>IF(基本情報入力シート!X1003="","",基本情報入力シート!X1003)</f>
        <v/>
      </c>
      <c r="N966" s="484" t="str">
        <f>IF(基本情報入力シート!Y1003="","",基本情報入力シート!Y1003)</f>
        <v/>
      </c>
      <c r="O966" s="118"/>
      <c r="P966" s="119"/>
      <c r="Q966" s="120"/>
      <c r="R966" s="121"/>
      <c r="S966" s="112"/>
      <c r="T966" s="476" t="str">
        <f>IFERROR(S966*VLOOKUP(AE966,【参考】数式用3!$AD$3:$BA$14,MATCH(N966,【参考】数式用3!$AD$2:$BA$2,0)),"")</f>
        <v/>
      </c>
      <c r="U966" s="122"/>
      <c r="V966" s="113"/>
      <c r="W966" s="147"/>
      <c r="X966" s="990" t="str">
        <f>IFERROR(V966*VLOOKUP(AF966,【参考】数式用3!$AD$15:$BA$23,MATCH(N966,【参考】数式用3!$AD$2:$BA$2,0)),"")</f>
        <v/>
      </c>
      <c r="Y966" s="991"/>
      <c r="Z966" s="123"/>
      <c r="AA966" s="114"/>
      <c r="AB966" s="485" t="str">
        <f>IFERROR(AA966*VLOOKUP(AG966,【参考】数式用3!$AD$24:$BA$27,MATCH(N966,【参考】数式用3!$AD$2:$BA$2,0)),"")</f>
        <v/>
      </c>
      <c r="AC966" s="130"/>
      <c r="AD966" s="477" t="str">
        <f t="shared" si="59"/>
        <v/>
      </c>
      <c r="AE966" s="478" t="str">
        <f t="shared" si="60"/>
        <v/>
      </c>
      <c r="AF966" s="478" t="str">
        <f t="shared" si="61"/>
        <v/>
      </c>
      <c r="AG966" s="478" t="str">
        <f t="shared" si="62"/>
        <v/>
      </c>
    </row>
    <row r="967" spans="1:33" ht="24.95" customHeight="1">
      <c r="A967" s="480">
        <v>952</v>
      </c>
      <c r="B967" s="987" t="str">
        <f>IF(基本情報入力シート!C1004="","",基本情報入力シート!C1004)</f>
        <v/>
      </c>
      <c r="C967" s="988"/>
      <c r="D967" s="988"/>
      <c r="E967" s="988"/>
      <c r="F967" s="988"/>
      <c r="G967" s="988"/>
      <c r="H967" s="988"/>
      <c r="I967" s="989"/>
      <c r="J967" s="481" t="str">
        <f>IF(基本情報入力シート!M1004="","",基本情報入力シート!M1004)</f>
        <v/>
      </c>
      <c r="K967" s="482" t="str">
        <f>IF(基本情報入力シート!R1004="","",基本情報入力シート!R1004)</f>
        <v/>
      </c>
      <c r="L967" s="482" t="str">
        <f>IF(基本情報入力シート!W1004="","",基本情報入力シート!W1004)</f>
        <v/>
      </c>
      <c r="M967" s="483" t="str">
        <f>IF(基本情報入力シート!X1004="","",基本情報入力シート!X1004)</f>
        <v/>
      </c>
      <c r="N967" s="484" t="str">
        <f>IF(基本情報入力シート!Y1004="","",基本情報入力シート!Y1004)</f>
        <v/>
      </c>
      <c r="O967" s="118"/>
      <c r="P967" s="119"/>
      <c r="Q967" s="120"/>
      <c r="R967" s="121"/>
      <c r="S967" s="112"/>
      <c r="T967" s="476" t="str">
        <f>IFERROR(S967*VLOOKUP(AE967,【参考】数式用3!$AD$3:$BA$14,MATCH(N967,【参考】数式用3!$AD$2:$BA$2,0)),"")</f>
        <v/>
      </c>
      <c r="U967" s="122"/>
      <c r="V967" s="113"/>
      <c r="W967" s="147"/>
      <c r="X967" s="990" t="str">
        <f>IFERROR(V967*VLOOKUP(AF967,【参考】数式用3!$AD$15:$BA$23,MATCH(N967,【参考】数式用3!$AD$2:$BA$2,0)),"")</f>
        <v/>
      </c>
      <c r="Y967" s="991"/>
      <c r="Z967" s="123"/>
      <c r="AA967" s="114"/>
      <c r="AB967" s="485" t="str">
        <f>IFERROR(AA967*VLOOKUP(AG967,【参考】数式用3!$AD$24:$BA$27,MATCH(N967,【参考】数式用3!$AD$2:$BA$2,0)),"")</f>
        <v/>
      </c>
      <c r="AC967" s="130"/>
      <c r="AD967" s="477" t="str">
        <f t="shared" si="59"/>
        <v/>
      </c>
      <c r="AE967" s="478" t="str">
        <f t="shared" si="60"/>
        <v/>
      </c>
      <c r="AF967" s="478" t="str">
        <f t="shared" si="61"/>
        <v/>
      </c>
      <c r="AG967" s="478" t="str">
        <f t="shared" si="62"/>
        <v/>
      </c>
    </row>
    <row r="968" spans="1:33" ht="24.95" customHeight="1">
      <c r="A968" s="480">
        <v>953</v>
      </c>
      <c r="B968" s="987" t="str">
        <f>IF(基本情報入力シート!C1005="","",基本情報入力シート!C1005)</f>
        <v/>
      </c>
      <c r="C968" s="988"/>
      <c r="D968" s="988"/>
      <c r="E968" s="988"/>
      <c r="F968" s="988"/>
      <c r="G968" s="988"/>
      <c r="H968" s="988"/>
      <c r="I968" s="989"/>
      <c r="J968" s="481" t="str">
        <f>IF(基本情報入力シート!M1005="","",基本情報入力シート!M1005)</f>
        <v/>
      </c>
      <c r="K968" s="482" t="str">
        <f>IF(基本情報入力シート!R1005="","",基本情報入力シート!R1005)</f>
        <v/>
      </c>
      <c r="L968" s="482" t="str">
        <f>IF(基本情報入力シート!W1005="","",基本情報入力シート!W1005)</f>
        <v/>
      </c>
      <c r="M968" s="483" t="str">
        <f>IF(基本情報入力シート!X1005="","",基本情報入力シート!X1005)</f>
        <v/>
      </c>
      <c r="N968" s="484" t="str">
        <f>IF(基本情報入力シート!Y1005="","",基本情報入力シート!Y1005)</f>
        <v/>
      </c>
      <c r="O968" s="118"/>
      <c r="P968" s="119"/>
      <c r="Q968" s="120"/>
      <c r="R968" s="121"/>
      <c r="S968" s="112"/>
      <c r="T968" s="476" t="str">
        <f>IFERROR(S968*VLOOKUP(AE968,【参考】数式用3!$AD$3:$BA$14,MATCH(N968,【参考】数式用3!$AD$2:$BA$2,0)),"")</f>
        <v/>
      </c>
      <c r="U968" s="122"/>
      <c r="V968" s="113"/>
      <c r="W968" s="147"/>
      <c r="X968" s="990" t="str">
        <f>IFERROR(V968*VLOOKUP(AF968,【参考】数式用3!$AD$15:$BA$23,MATCH(N968,【参考】数式用3!$AD$2:$BA$2,0)),"")</f>
        <v/>
      </c>
      <c r="Y968" s="991"/>
      <c r="Z968" s="123"/>
      <c r="AA968" s="114"/>
      <c r="AB968" s="485" t="str">
        <f>IFERROR(AA968*VLOOKUP(AG968,【参考】数式用3!$AD$24:$BA$27,MATCH(N968,【参考】数式用3!$AD$2:$BA$2,0)),"")</f>
        <v/>
      </c>
      <c r="AC968" s="130"/>
      <c r="AD968" s="477" t="str">
        <f t="shared" si="59"/>
        <v/>
      </c>
      <c r="AE968" s="478" t="str">
        <f t="shared" si="60"/>
        <v/>
      </c>
      <c r="AF968" s="478" t="str">
        <f t="shared" si="61"/>
        <v/>
      </c>
      <c r="AG968" s="478" t="str">
        <f t="shared" si="62"/>
        <v/>
      </c>
    </row>
    <row r="969" spans="1:33" ht="24.95" customHeight="1">
      <c r="A969" s="480">
        <v>954</v>
      </c>
      <c r="B969" s="987" t="str">
        <f>IF(基本情報入力シート!C1006="","",基本情報入力シート!C1006)</f>
        <v/>
      </c>
      <c r="C969" s="988"/>
      <c r="D969" s="988"/>
      <c r="E969" s="988"/>
      <c r="F969" s="988"/>
      <c r="G969" s="988"/>
      <c r="H969" s="988"/>
      <c r="I969" s="989"/>
      <c r="J969" s="481" t="str">
        <f>IF(基本情報入力シート!M1006="","",基本情報入力シート!M1006)</f>
        <v/>
      </c>
      <c r="K969" s="482" t="str">
        <f>IF(基本情報入力シート!R1006="","",基本情報入力シート!R1006)</f>
        <v/>
      </c>
      <c r="L969" s="482" t="str">
        <f>IF(基本情報入力シート!W1006="","",基本情報入力シート!W1006)</f>
        <v/>
      </c>
      <c r="M969" s="483" t="str">
        <f>IF(基本情報入力シート!X1006="","",基本情報入力シート!X1006)</f>
        <v/>
      </c>
      <c r="N969" s="484" t="str">
        <f>IF(基本情報入力シート!Y1006="","",基本情報入力シート!Y1006)</f>
        <v/>
      </c>
      <c r="O969" s="118"/>
      <c r="P969" s="119"/>
      <c r="Q969" s="120"/>
      <c r="R969" s="121"/>
      <c r="S969" s="112"/>
      <c r="T969" s="476" t="str">
        <f>IFERROR(S969*VLOOKUP(AE969,【参考】数式用3!$AD$3:$BA$14,MATCH(N969,【参考】数式用3!$AD$2:$BA$2,0)),"")</f>
        <v/>
      </c>
      <c r="U969" s="122"/>
      <c r="V969" s="113"/>
      <c r="W969" s="147"/>
      <c r="X969" s="990" t="str">
        <f>IFERROR(V969*VLOOKUP(AF969,【参考】数式用3!$AD$15:$BA$23,MATCH(N969,【参考】数式用3!$AD$2:$BA$2,0)),"")</f>
        <v/>
      </c>
      <c r="Y969" s="991"/>
      <c r="Z969" s="123"/>
      <c r="AA969" s="114"/>
      <c r="AB969" s="485" t="str">
        <f>IFERROR(AA969*VLOOKUP(AG969,【参考】数式用3!$AD$24:$BA$27,MATCH(N969,【参考】数式用3!$AD$2:$BA$2,0)),"")</f>
        <v/>
      </c>
      <c r="AC969" s="130"/>
      <c r="AD969" s="477" t="str">
        <f t="shared" si="59"/>
        <v/>
      </c>
      <c r="AE969" s="478" t="str">
        <f t="shared" si="60"/>
        <v/>
      </c>
      <c r="AF969" s="478" t="str">
        <f t="shared" si="61"/>
        <v/>
      </c>
      <c r="AG969" s="478" t="str">
        <f t="shared" si="62"/>
        <v/>
      </c>
    </row>
    <row r="970" spans="1:33" ht="24.95" customHeight="1">
      <c r="A970" s="480">
        <v>955</v>
      </c>
      <c r="B970" s="987" t="str">
        <f>IF(基本情報入力シート!C1007="","",基本情報入力シート!C1007)</f>
        <v/>
      </c>
      <c r="C970" s="988"/>
      <c r="D970" s="988"/>
      <c r="E970" s="988"/>
      <c r="F970" s="988"/>
      <c r="G970" s="988"/>
      <c r="H970" s="988"/>
      <c r="I970" s="989"/>
      <c r="J970" s="481" t="str">
        <f>IF(基本情報入力シート!M1007="","",基本情報入力シート!M1007)</f>
        <v/>
      </c>
      <c r="K970" s="482" t="str">
        <f>IF(基本情報入力シート!R1007="","",基本情報入力シート!R1007)</f>
        <v/>
      </c>
      <c r="L970" s="482" t="str">
        <f>IF(基本情報入力シート!W1007="","",基本情報入力シート!W1007)</f>
        <v/>
      </c>
      <c r="M970" s="483" t="str">
        <f>IF(基本情報入力シート!X1007="","",基本情報入力シート!X1007)</f>
        <v/>
      </c>
      <c r="N970" s="484" t="str">
        <f>IF(基本情報入力シート!Y1007="","",基本情報入力シート!Y1007)</f>
        <v/>
      </c>
      <c r="O970" s="118"/>
      <c r="P970" s="119"/>
      <c r="Q970" s="120"/>
      <c r="R970" s="121"/>
      <c r="S970" s="112"/>
      <c r="T970" s="476" t="str">
        <f>IFERROR(S970*VLOOKUP(AE970,【参考】数式用3!$AD$3:$BA$14,MATCH(N970,【参考】数式用3!$AD$2:$BA$2,0)),"")</f>
        <v/>
      </c>
      <c r="U970" s="122"/>
      <c r="V970" s="113"/>
      <c r="W970" s="147"/>
      <c r="X970" s="990" t="str">
        <f>IFERROR(V970*VLOOKUP(AF970,【参考】数式用3!$AD$15:$BA$23,MATCH(N970,【参考】数式用3!$AD$2:$BA$2,0)),"")</f>
        <v/>
      </c>
      <c r="Y970" s="991"/>
      <c r="Z970" s="123"/>
      <c r="AA970" s="114"/>
      <c r="AB970" s="485" t="str">
        <f>IFERROR(AA970*VLOOKUP(AG970,【参考】数式用3!$AD$24:$BA$27,MATCH(N970,【参考】数式用3!$AD$2:$BA$2,0)),"")</f>
        <v/>
      </c>
      <c r="AC970" s="130"/>
      <c r="AD970" s="477" t="str">
        <f t="shared" si="59"/>
        <v/>
      </c>
      <c r="AE970" s="478" t="str">
        <f t="shared" si="60"/>
        <v/>
      </c>
      <c r="AF970" s="478" t="str">
        <f t="shared" si="61"/>
        <v/>
      </c>
      <c r="AG970" s="478" t="str">
        <f t="shared" si="62"/>
        <v/>
      </c>
    </row>
    <row r="971" spans="1:33" ht="24.95" customHeight="1">
      <c r="A971" s="480">
        <v>956</v>
      </c>
      <c r="B971" s="987" t="str">
        <f>IF(基本情報入力シート!C1008="","",基本情報入力シート!C1008)</f>
        <v/>
      </c>
      <c r="C971" s="988"/>
      <c r="D971" s="988"/>
      <c r="E971" s="988"/>
      <c r="F971" s="988"/>
      <c r="G971" s="988"/>
      <c r="H971" s="988"/>
      <c r="I971" s="989"/>
      <c r="J971" s="481" t="str">
        <f>IF(基本情報入力シート!M1008="","",基本情報入力シート!M1008)</f>
        <v/>
      </c>
      <c r="K971" s="482" t="str">
        <f>IF(基本情報入力シート!R1008="","",基本情報入力シート!R1008)</f>
        <v/>
      </c>
      <c r="L971" s="482" t="str">
        <f>IF(基本情報入力シート!W1008="","",基本情報入力シート!W1008)</f>
        <v/>
      </c>
      <c r="M971" s="483" t="str">
        <f>IF(基本情報入力シート!X1008="","",基本情報入力シート!X1008)</f>
        <v/>
      </c>
      <c r="N971" s="484" t="str">
        <f>IF(基本情報入力シート!Y1008="","",基本情報入力シート!Y1008)</f>
        <v/>
      </c>
      <c r="O971" s="118"/>
      <c r="P971" s="119"/>
      <c r="Q971" s="120"/>
      <c r="R971" s="121"/>
      <c r="S971" s="112"/>
      <c r="T971" s="476" t="str">
        <f>IFERROR(S971*VLOOKUP(AE971,【参考】数式用3!$AD$3:$BA$14,MATCH(N971,【参考】数式用3!$AD$2:$BA$2,0)),"")</f>
        <v/>
      </c>
      <c r="U971" s="122"/>
      <c r="V971" s="113"/>
      <c r="W971" s="147"/>
      <c r="X971" s="990" t="str">
        <f>IFERROR(V971*VLOOKUP(AF971,【参考】数式用3!$AD$15:$BA$23,MATCH(N971,【参考】数式用3!$AD$2:$BA$2,0)),"")</f>
        <v/>
      </c>
      <c r="Y971" s="991"/>
      <c r="Z971" s="123"/>
      <c r="AA971" s="114"/>
      <c r="AB971" s="485" t="str">
        <f>IFERROR(AA971*VLOOKUP(AG971,【参考】数式用3!$AD$24:$BA$27,MATCH(N971,【参考】数式用3!$AD$2:$BA$2,0)),"")</f>
        <v/>
      </c>
      <c r="AC971" s="130"/>
      <c r="AD971" s="477" t="str">
        <f t="shared" si="59"/>
        <v/>
      </c>
      <c r="AE971" s="478" t="str">
        <f t="shared" si="60"/>
        <v/>
      </c>
      <c r="AF971" s="478" t="str">
        <f t="shared" si="61"/>
        <v/>
      </c>
      <c r="AG971" s="478" t="str">
        <f t="shared" si="62"/>
        <v/>
      </c>
    </row>
    <row r="972" spans="1:33" ht="24.95" customHeight="1">
      <c r="A972" s="480">
        <v>957</v>
      </c>
      <c r="B972" s="987" t="str">
        <f>IF(基本情報入力シート!C1009="","",基本情報入力シート!C1009)</f>
        <v/>
      </c>
      <c r="C972" s="988"/>
      <c r="D972" s="988"/>
      <c r="E972" s="988"/>
      <c r="F972" s="988"/>
      <c r="G972" s="988"/>
      <c r="H972" s="988"/>
      <c r="I972" s="989"/>
      <c r="J972" s="481" t="str">
        <f>IF(基本情報入力シート!M1009="","",基本情報入力シート!M1009)</f>
        <v/>
      </c>
      <c r="K972" s="482" t="str">
        <f>IF(基本情報入力シート!R1009="","",基本情報入力シート!R1009)</f>
        <v/>
      </c>
      <c r="L972" s="482" t="str">
        <f>IF(基本情報入力シート!W1009="","",基本情報入力シート!W1009)</f>
        <v/>
      </c>
      <c r="M972" s="483" t="str">
        <f>IF(基本情報入力シート!X1009="","",基本情報入力シート!X1009)</f>
        <v/>
      </c>
      <c r="N972" s="484" t="str">
        <f>IF(基本情報入力シート!Y1009="","",基本情報入力シート!Y1009)</f>
        <v/>
      </c>
      <c r="O972" s="118"/>
      <c r="P972" s="119"/>
      <c r="Q972" s="120"/>
      <c r="R972" s="121"/>
      <c r="S972" s="112"/>
      <c r="T972" s="476" t="str">
        <f>IFERROR(S972*VLOOKUP(AE972,【参考】数式用3!$AD$3:$BA$14,MATCH(N972,【参考】数式用3!$AD$2:$BA$2,0)),"")</f>
        <v/>
      </c>
      <c r="U972" s="122"/>
      <c r="V972" s="113"/>
      <c r="W972" s="147"/>
      <c r="X972" s="990" t="str">
        <f>IFERROR(V972*VLOOKUP(AF972,【参考】数式用3!$AD$15:$BA$23,MATCH(N972,【参考】数式用3!$AD$2:$BA$2,0)),"")</f>
        <v/>
      </c>
      <c r="Y972" s="991"/>
      <c r="Z972" s="123"/>
      <c r="AA972" s="114"/>
      <c r="AB972" s="485" t="str">
        <f>IFERROR(AA972*VLOOKUP(AG972,【参考】数式用3!$AD$24:$BA$27,MATCH(N972,【参考】数式用3!$AD$2:$BA$2,0)),"")</f>
        <v/>
      </c>
      <c r="AC972" s="130"/>
      <c r="AD972" s="477" t="str">
        <f t="shared" si="59"/>
        <v/>
      </c>
      <c r="AE972" s="478" t="str">
        <f t="shared" si="60"/>
        <v/>
      </c>
      <c r="AF972" s="478" t="str">
        <f t="shared" si="61"/>
        <v/>
      </c>
      <c r="AG972" s="478" t="str">
        <f t="shared" si="62"/>
        <v/>
      </c>
    </row>
    <row r="973" spans="1:33" ht="24.95" customHeight="1">
      <c r="A973" s="480">
        <v>958</v>
      </c>
      <c r="B973" s="987" t="str">
        <f>IF(基本情報入力シート!C1010="","",基本情報入力シート!C1010)</f>
        <v/>
      </c>
      <c r="C973" s="988"/>
      <c r="D973" s="988"/>
      <c r="E973" s="988"/>
      <c r="F973" s="988"/>
      <c r="G973" s="988"/>
      <c r="H973" s="988"/>
      <c r="I973" s="989"/>
      <c r="J973" s="481" t="str">
        <f>IF(基本情報入力シート!M1010="","",基本情報入力シート!M1010)</f>
        <v/>
      </c>
      <c r="K973" s="482" t="str">
        <f>IF(基本情報入力シート!R1010="","",基本情報入力シート!R1010)</f>
        <v/>
      </c>
      <c r="L973" s="482" t="str">
        <f>IF(基本情報入力シート!W1010="","",基本情報入力シート!W1010)</f>
        <v/>
      </c>
      <c r="M973" s="483" t="str">
        <f>IF(基本情報入力シート!X1010="","",基本情報入力シート!X1010)</f>
        <v/>
      </c>
      <c r="N973" s="484" t="str">
        <f>IF(基本情報入力シート!Y1010="","",基本情報入力シート!Y1010)</f>
        <v/>
      </c>
      <c r="O973" s="118"/>
      <c r="P973" s="119"/>
      <c r="Q973" s="120"/>
      <c r="R973" s="121"/>
      <c r="S973" s="112"/>
      <c r="T973" s="476" t="str">
        <f>IFERROR(S973*VLOOKUP(AE973,【参考】数式用3!$AD$3:$BA$14,MATCH(N973,【参考】数式用3!$AD$2:$BA$2,0)),"")</f>
        <v/>
      </c>
      <c r="U973" s="122"/>
      <c r="V973" s="113"/>
      <c r="W973" s="147"/>
      <c r="X973" s="990" t="str">
        <f>IFERROR(V973*VLOOKUP(AF973,【参考】数式用3!$AD$15:$BA$23,MATCH(N973,【参考】数式用3!$AD$2:$BA$2,0)),"")</f>
        <v/>
      </c>
      <c r="Y973" s="991"/>
      <c r="Z973" s="123"/>
      <c r="AA973" s="114"/>
      <c r="AB973" s="485" t="str">
        <f>IFERROR(AA973*VLOOKUP(AG973,【参考】数式用3!$AD$24:$BA$27,MATCH(N973,【参考】数式用3!$AD$2:$BA$2,0)),"")</f>
        <v/>
      </c>
      <c r="AC973" s="130"/>
      <c r="AD973" s="477" t="str">
        <f t="shared" si="59"/>
        <v/>
      </c>
      <c r="AE973" s="478" t="str">
        <f t="shared" si="60"/>
        <v/>
      </c>
      <c r="AF973" s="478" t="str">
        <f t="shared" si="61"/>
        <v/>
      </c>
      <c r="AG973" s="478" t="str">
        <f t="shared" si="62"/>
        <v/>
      </c>
    </row>
    <row r="974" spans="1:33" ht="24.95" customHeight="1">
      <c r="A974" s="480">
        <v>959</v>
      </c>
      <c r="B974" s="987" t="str">
        <f>IF(基本情報入力シート!C1011="","",基本情報入力シート!C1011)</f>
        <v/>
      </c>
      <c r="C974" s="988"/>
      <c r="D974" s="988"/>
      <c r="E974" s="988"/>
      <c r="F974" s="988"/>
      <c r="G974" s="988"/>
      <c r="H974" s="988"/>
      <c r="I974" s="989"/>
      <c r="J974" s="481" t="str">
        <f>IF(基本情報入力シート!M1011="","",基本情報入力シート!M1011)</f>
        <v/>
      </c>
      <c r="K974" s="482" t="str">
        <f>IF(基本情報入力シート!R1011="","",基本情報入力シート!R1011)</f>
        <v/>
      </c>
      <c r="L974" s="482" t="str">
        <f>IF(基本情報入力シート!W1011="","",基本情報入力シート!W1011)</f>
        <v/>
      </c>
      <c r="M974" s="483" t="str">
        <f>IF(基本情報入力シート!X1011="","",基本情報入力シート!X1011)</f>
        <v/>
      </c>
      <c r="N974" s="484" t="str">
        <f>IF(基本情報入力シート!Y1011="","",基本情報入力シート!Y1011)</f>
        <v/>
      </c>
      <c r="O974" s="118"/>
      <c r="P974" s="119"/>
      <c r="Q974" s="120"/>
      <c r="R974" s="121"/>
      <c r="S974" s="112"/>
      <c r="T974" s="476" t="str">
        <f>IFERROR(S974*VLOOKUP(AE974,【参考】数式用3!$AD$3:$BA$14,MATCH(N974,【参考】数式用3!$AD$2:$BA$2,0)),"")</f>
        <v/>
      </c>
      <c r="U974" s="122"/>
      <c r="V974" s="113"/>
      <c r="W974" s="147"/>
      <c r="X974" s="990" t="str">
        <f>IFERROR(V974*VLOOKUP(AF974,【参考】数式用3!$AD$15:$BA$23,MATCH(N974,【参考】数式用3!$AD$2:$BA$2,0)),"")</f>
        <v/>
      </c>
      <c r="Y974" s="991"/>
      <c r="Z974" s="123"/>
      <c r="AA974" s="114"/>
      <c r="AB974" s="485" t="str">
        <f>IFERROR(AA974*VLOOKUP(AG974,【参考】数式用3!$AD$24:$BA$27,MATCH(N974,【参考】数式用3!$AD$2:$BA$2,0)),"")</f>
        <v/>
      </c>
      <c r="AC974" s="130"/>
      <c r="AD974" s="477" t="str">
        <f t="shared" si="59"/>
        <v/>
      </c>
      <c r="AE974" s="478" t="str">
        <f t="shared" si="60"/>
        <v/>
      </c>
      <c r="AF974" s="478" t="str">
        <f t="shared" si="61"/>
        <v/>
      </c>
      <c r="AG974" s="478" t="str">
        <f t="shared" si="62"/>
        <v/>
      </c>
    </row>
    <row r="975" spans="1:33" ht="24.95" customHeight="1">
      <c r="A975" s="480">
        <v>960</v>
      </c>
      <c r="B975" s="987" t="str">
        <f>IF(基本情報入力シート!C1012="","",基本情報入力シート!C1012)</f>
        <v/>
      </c>
      <c r="C975" s="988"/>
      <c r="D975" s="988"/>
      <c r="E975" s="988"/>
      <c r="F975" s="988"/>
      <c r="G975" s="988"/>
      <c r="H975" s="988"/>
      <c r="I975" s="989"/>
      <c r="J975" s="481" t="str">
        <f>IF(基本情報入力シート!M1012="","",基本情報入力シート!M1012)</f>
        <v/>
      </c>
      <c r="K975" s="482" t="str">
        <f>IF(基本情報入力シート!R1012="","",基本情報入力シート!R1012)</f>
        <v/>
      </c>
      <c r="L975" s="482" t="str">
        <f>IF(基本情報入力シート!W1012="","",基本情報入力シート!W1012)</f>
        <v/>
      </c>
      <c r="M975" s="483" t="str">
        <f>IF(基本情報入力シート!X1012="","",基本情報入力シート!X1012)</f>
        <v/>
      </c>
      <c r="N975" s="484" t="str">
        <f>IF(基本情報入力シート!Y1012="","",基本情報入力シート!Y1012)</f>
        <v/>
      </c>
      <c r="O975" s="118"/>
      <c r="P975" s="119"/>
      <c r="Q975" s="120"/>
      <c r="R975" s="121"/>
      <c r="S975" s="112"/>
      <c r="T975" s="476" t="str">
        <f>IFERROR(S975*VLOOKUP(AE975,【参考】数式用3!$AD$3:$BA$14,MATCH(N975,【参考】数式用3!$AD$2:$BA$2,0)),"")</f>
        <v/>
      </c>
      <c r="U975" s="122"/>
      <c r="V975" s="113"/>
      <c r="W975" s="147"/>
      <c r="X975" s="990" t="str">
        <f>IFERROR(V975*VLOOKUP(AF975,【参考】数式用3!$AD$15:$BA$23,MATCH(N975,【参考】数式用3!$AD$2:$BA$2,0)),"")</f>
        <v/>
      </c>
      <c r="Y975" s="991"/>
      <c r="Z975" s="123"/>
      <c r="AA975" s="114"/>
      <c r="AB975" s="485" t="str">
        <f>IFERROR(AA975*VLOOKUP(AG975,【参考】数式用3!$AD$24:$BA$27,MATCH(N975,【参考】数式用3!$AD$2:$BA$2,0)),"")</f>
        <v/>
      </c>
      <c r="AC975" s="130"/>
      <c r="AD975" s="477" t="str">
        <f t="shared" si="59"/>
        <v/>
      </c>
      <c r="AE975" s="478" t="str">
        <f t="shared" si="60"/>
        <v/>
      </c>
      <c r="AF975" s="478" t="str">
        <f t="shared" si="61"/>
        <v/>
      </c>
      <c r="AG975" s="478" t="str">
        <f t="shared" si="62"/>
        <v/>
      </c>
    </row>
    <row r="976" spans="1:33" ht="24.95" customHeight="1">
      <c r="A976" s="480">
        <v>961</v>
      </c>
      <c r="B976" s="987" t="str">
        <f>IF(基本情報入力シート!C1013="","",基本情報入力シート!C1013)</f>
        <v/>
      </c>
      <c r="C976" s="988"/>
      <c r="D976" s="988"/>
      <c r="E976" s="988"/>
      <c r="F976" s="988"/>
      <c r="G976" s="988"/>
      <c r="H976" s="988"/>
      <c r="I976" s="989"/>
      <c r="J976" s="481" t="str">
        <f>IF(基本情報入力シート!M1013="","",基本情報入力シート!M1013)</f>
        <v/>
      </c>
      <c r="K976" s="482" t="str">
        <f>IF(基本情報入力シート!R1013="","",基本情報入力シート!R1013)</f>
        <v/>
      </c>
      <c r="L976" s="482" t="str">
        <f>IF(基本情報入力シート!W1013="","",基本情報入力シート!W1013)</f>
        <v/>
      </c>
      <c r="M976" s="483" t="str">
        <f>IF(基本情報入力シート!X1013="","",基本情報入力シート!X1013)</f>
        <v/>
      </c>
      <c r="N976" s="484" t="str">
        <f>IF(基本情報入力シート!Y1013="","",基本情報入力シート!Y1013)</f>
        <v/>
      </c>
      <c r="O976" s="118"/>
      <c r="P976" s="119"/>
      <c r="Q976" s="120"/>
      <c r="R976" s="121"/>
      <c r="S976" s="112"/>
      <c r="T976" s="476" t="str">
        <f>IFERROR(S976*VLOOKUP(AE976,【参考】数式用3!$AD$3:$BA$14,MATCH(N976,【参考】数式用3!$AD$2:$BA$2,0)),"")</f>
        <v/>
      </c>
      <c r="U976" s="122"/>
      <c r="V976" s="113"/>
      <c r="W976" s="147"/>
      <c r="X976" s="990" t="str">
        <f>IFERROR(V976*VLOOKUP(AF976,【参考】数式用3!$AD$15:$BA$23,MATCH(N976,【参考】数式用3!$AD$2:$BA$2,0)),"")</f>
        <v/>
      </c>
      <c r="Y976" s="991"/>
      <c r="Z976" s="123"/>
      <c r="AA976" s="114"/>
      <c r="AB976" s="485" t="str">
        <f>IFERROR(AA976*VLOOKUP(AG976,【参考】数式用3!$AD$24:$BA$27,MATCH(N976,【参考】数式用3!$AD$2:$BA$2,0)),"")</f>
        <v/>
      </c>
      <c r="AC976" s="130"/>
      <c r="AD976" s="477" t="str">
        <f t="shared" si="59"/>
        <v/>
      </c>
      <c r="AE976" s="478" t="str">
        <f t="shared" si="60"/>
        <v/>
      </c>
      <c r="AF976" s="478" t="str">
        <f t="shared" si="61"/>
        <v/>
      </c>
      <c r="AG976" s="478" t="str">
        <f t="shared" si="62"/>
        <v/>
      </c>
    </row>
    <row r="977" spans="1:33" ht="24.95" customHeight="1">
      <c r="A977" s="480">
        <v>962</v>
      </c>
      <c r="B977" s="987" t="str">
        <f>IF(基本情報入力シート!C1014="","",基本情報入力シート!C1014)</f>
        <v/>
      </c>
      <c r="C977" s="988"/>
      <c r="D977" s="988"/>
      <c r="E977" s="988"/>
      <c r="F977" s="988"/>
      <c r="G977" s="988"/>
      <c r="H977" s="988"/>
      <c r="I977" s="989"/>
      <c r="J977" s="481" t="str">
        <f>IF(基本情報入力シート!M1014="","",基本情報入力シート!M1014)</f>
        <v/>
      </c>
      <c r="K977" s="482" t="str">
        <f>IF(基本情報入力シート!R1014="","",基本情報入力シート!R1014)</f>
        <v/>
      </c>
      <c r="L977" s="482" t="str">
        <f>IF(基本情報入力シート!W1014="","",基本情報入力シート!W1014)</f>
        <v/>
      </c>
      <c r="M977" s="483" t="str">
        <f>IF(基本情報入力シート!X1014="","",基本情報入力シート!X1014)</f>
        <v/>
      </c>
      <c r="N977" s="484" t="str">
        <f>IF(基本情報入力シート!Y1014="","",基本情報入力シート!Y1014)</f>
        <v/>
      </c>
      <c r="O977" s="118"/>
      <c r="P977" s="119"/>
      <c r="Q977" s="120"/>
      <c r="R977" s="121"/>
      <c r="S977" s="112"/>
      <c r="T977" s="476" t="str">
        <f>IFERROR(S977*VLOOKUP(AE977,【参考】数式用3!$AD$3:$BA$14,MATCH(N977,【参考】数式用3!$AD$2:$BA$2,0)),"")</f>
        <v/>
      </c>
      <c r="U977" s="122"/>
      <c r="V977" s="113"/>
      <c r="W977" s="147"/>
      <c r="X977" s="990" t="str">
        <f>IFERROR(V977*VLOOKUP(AF977,【参考】数式用3!$AD$15:$BA$23,MATCH(N977,【参考】数式用3!$AD$2:$BA$2,0)),"")</f>
        <v/>
      </c>
      <c r="Y977" s="991"/>
      <c r="Z977" s="123"/>
      <c r="AA977" s="114"/>
      <c r="AB977" s="485" t="str">
        <f>IFERROR(AA977*VLOOKUP(AG977,【参考】数式用3!$AD$24:$BA$27,MATCH(N977,【参考】数式用3!$AD$2:$BA$2,0)),"")</f>
        <v/>
      </c>
      <c r="AC977" s="130"/>
      <c r="AD977" s="477" t="str">
        <f t="shared" ref="AD977:AD1040" si="63">IF(OR(U977="特定加算Ⅰ",U977="特定加算Ⅱ"),IF(OR(AND(N977&lt;&gt;"訪問型サービス（総合事業）",N977&lt;&gt;"通所型サービス（総合事業）",N977&lt;&gt;"（介護予防）短期入所生活介護",N977&lt;&gt;"（介護予防）短期入所療養介護（老健）",N977&lt;&gt;"（介護予防）短期入所療養介護 （病院等（老健以外）)",N977&lt;&gt;"（介護予防）短期入所療養介護（医療院）"),W977&lt;&gt;""),1,""),"")</f>
        <v/>
      </c>
      <c r="AE977" s="478" t="str">
        <f t="shared" si="60"/>
        <v/>
      </c>
      <c r="AF977" s="478" t="str">
        <f t="shared" si="61"/>
        <v/>
      </c>
      <c r="AG977" s="478" t="str">
        <f t="shared" si="62"/>
        <v/>
      </c>
    </row>
    <row r="978" spans="1:33" ht="24.95" customHeight="1">
      <c r="A978" s="480">
        <v>963</v>
      </c>
      <c r="B978" s="987" t="str">
        <f>IF(基本情報入力シート!C1015="","",基本情報入力シート!C1015)</f>
        <v/>
      </c>
      <c r="C978" s="988"/>
      <c r="D978" s="988"/>
      <c r="E978" s="988"/>
      <c r="F978" s="988"/>
      <c r="G978" s="988"/>
      <c r="H978" s="988"/>
      <c r="I978" s="989"/>
      <c r="J978" s="481" t="str">
        <f>IF(基本情報入力シート!M1015="","",基本情報入力シート!M1015)</f>
        <v/>
      </c>
      <c r="K978" s="482" t="str">
        <f>IF(基本情報入力シート!R1015="","",基本情報入力シート!R1015)</f>
        <v/>
      </c>
      <c r="L978" s="482" t="str">
        <f>IF(基本情報入力シート!W1015="","",基本情報入力シート!W1015)</f>
        <v/>
      </c>
      <c r="M978" s="483" t="str">
        <f>IF(基本情報入力シート!X1015="","",基本情報入力シート!X1015)</f>
        <v/>
      </c>
      <c r="N978" s="484" t="str">
        <f>IF(基本情報入力シート!Y1015="","",基本情報入力シート!Y1015)</f>
        <v/>
      </c>
      <c r="O978" s="118"/>
      <c r="P978" s="119"/>
      <c r="Q978" s="120"/>
      <c r="R978" s="121"/>
      <c r="S978" s="112"/>
      <c r="T978" s="476" t="str">
        <f>IFERROR(S978*VLOOKUP(AE978,【参考】数式用3!$AD$3:$BA$14,MATCH(N978,【参考】数式用3!$AD$2:$BA$2,0)),"")</f>
        <v/>
      </c>
      <c r="U978" s="122"/>
      <c r="V978" s="113"/>
      <c r="W978" s="147"/>
      <c r="X978" s="990" t="str">
        <f>IFERROR(V978*VLOOKUP(AF978,【参考】数式用3!$AD$15:$BA$23,MATCH(N978,【参考】数式用3!$AD$2:$BA$2,0)),"")</f>
        <v/>
      </c>
      <c r="Y978" s="991"/>
      <c r="Z978" s="123"/>
      <c r="AA978" s="114"/>
      <c r="AB978" s="485" t="str">
        <f>IFERROR(AA978*VLOOKUP(AG978,【参考】数式用3!$AD$24:$BA$27,MATCH(N978,【参考】数式用3!$AD$2:$BA$2,0)),"")</f>
        <v/>
      </c>
      <c r="AC978" s="130"/>
      <c r="AD978" s="477" t="str">
        <f t="shared" si="63"/>
        <v/>
      </c>
      <c r="AE978" s="478" t="str">
        <f t="shared" si="60"/>
        <v/>
      </c>
      <c r="AF978" s="478" t="str">
        <f t="shared" si="61"/>
        <v/>
      </c>
      <c r="AG978" s="478" t="str">
        <f t="shared" si="62"/>
        <v/>
      </c>
    </row>
    <row r="979" spans="1:33" ht="24.95" customHeight="1">
      <c r="A979" s="480">
        <v>964</v>
      </c>
      <c r="B979" s="987" t="str">
        <f>IF(基本情報入力シート!C1016="","",基本情報入力シート!C1016)</f>
        <v/>
      </c>
      <c r="C979" s="988"/>
      <c r="D979" s="988"/>
      <c r="E979" s="988"/>
      <c r="F979" s="988"/>
      <c r="G979" s="988"/>
      <c r="H979" s="988"/>
      <c r="I979" s="989"/>
      <c r="J979" s="481" t="str">
        <f>IF(基本情報入力シート!M1016="","",基本情報入力シート!M1016)</f>
        <v/>
      </c>
      <c r="K979" s="482" t="str">
        <f>IF(基本情報入力シート!R1016="","",基本情報入力シート!R1016)</f>
        <v/>
      </c>
      <c r="L979" s="482" t="str">
        <f>IF(基本情報入力シート!W1016="","",基本情報入力シート!W1016)</f>
        <v/>
      </c>
      <c r="M979" s="483" t="str">
        <f>IF(基本情報入力シート!X1016="","",基本情報入力シート!X1016)</f>
        <v/>
      </c>
      <c r="N979" s="484" t="str">
        <f>IF(基本情報入力シート!Y1016="","",基本情報入力シート!Y1016)</f>
        <v/>
      </c>
      <c r="O979" s="118"/>
      <c r="P979" s="119"/>
      <c r="Q979" s="120"/>
      <c r="R979" s="121"/>
      <c r="S979" s="112"/>
      <c r="T979" s="476" t="str">
        <f>IFERROR(S979*VLOOKUP(AE979,【参考】数式用3!$AD$3:$BA$14,MATCH(N979,【参考】数式用3!$AD$2:$BA$2,0)),"")</f>
        <v/>
      </c>
      <c r="U979" s="122"/>
      <c r="V979" s="113"/>
      <c r="W979" s="147"/>
      <c r="X979" s="990" t="str">
        <f>IFERROR(V979*VLOOKUP(AF979,【参考】数式用3!$AD$15:$BA$23,MATCH(N979,【参考】数式用3!$AD$2:$BA$2,0)),"")</f>
        <v/>
      </c>
      <c r="Y979" s="991"/>
      <c r="Z979" s="123"/>
      <c r="AA979" s="114"/>
      <c r="AB979" s="485" t="str">
        <f>IFERROR(AA979*VLOOKUP(AG979,【参考】数式用3!$AD$24:$BA$27,MATCH(N979,【参考】数式用3!$AD$2:$BA$2,0)),"")</f>
        <v/>
      </c>
      <c r="AC979" s="130"/>
      <c r="AD979" s="477" t="str">
        <f t="shared" si="63"/>
        <v/>
      </c>
      <c r="AE979" s="478" t="str">
        <f t="shared" si="60"/>
        <v/>
      </c>
      <c r="AF979" s="478" t="str">
        <f t="shared" si="61"/>
        <v/>
      </c>
      <c r="AG979" s="478" t="str">
        <f t="shared" si="62"/>
        <v/>
      </c>
    </row>
    <row r="980" spans="1:33" ht="24.95" customHeight="1">
      <c r="A980" s="480">
        <v>965</v>
      </c>
      <c r="B980" s="987" t="str">
        <f>IF(基本情報入力シート!C1017="","",基本情報入力シート!C1017)</f>
        <v/>
      </c>
      <c r="C980" s="988"/>
      <c r="D980" s="988"/>
      <c r="E980" s="988"/>
      <c r="F980" s="988"/>
      <c r="G980" s="988"/>
      <c r="H980" s="988"/>
      <c r="I980" s="989"/>
      <c r="J980" s="481" t="str">
        <f>IF(基本情報入力シート!M1017="","",基本情報入力シート!M1017)</f>
        <v/>
      </c>
      <c r="K980" s="482" t="str">
        <f>IF(基本情報入力シート!R1017="","",基本情報入力シート!R1017)</f>
        <v/>
      </c>
      <c r="L980" s="482" t="str">
        <f>IF(基本情報入力シート!W1017="","",基本情報入力シート!W1017)</f>
        <v/>
      </c>
      <c r="M980" s="483" t="str">
        <f>IF(基本情報入力シート!X1017="","",基本情報入力シート!X1017)</f>
        <v/>
      </c>
      <c r="N980" s="484" t="str">
        <f>IF(基本情報入力シート!Y1017="","",基本情報入力シート!Y1017)</f>
        <v/>
      </c>
      <c r="O980" s="118"/>
      <c r="P980" s="119"/>
      <c r="Q980" s="120"/>
      <c r="R980" s="121"/>
      <c r="S980" s="112"/>
      <c r="T980" s="476" t="str">
        <f>IFERROR(S980*VLOOKUP(AE980,【参考】数式用3!$AD$3:$BA$14,MATCH(N980,【参考】数式用3!$AD$2:$BA$2,0)),"")</f>
        <v/>
      </c>
      <c r="U980" s="122"/>
      <c r="V980" s="113"/>
      <c r="W980" s="147"/>
      <c r="X980" s="990" t="str">
        <f>IFERROR(V980*VLOOKUP(AF980,【参考】数式用3!$AD$15:$BA$23,MATCH(N980,【参考】数式用3!$AD$2:$BA$2,0)),"")</f>
        <v/>
      </c>
      <c r="Y980" s="991"/>
      <c r="Z980" s="123"/>
      <c r="AA980" s="114"/>
      <c r="AB980" s="485" t="str">
        <f>IFERROR(AA980*VLOOKUP(AG980,【参考】数式用3!$AD$24:$BA$27,MATCH(N980,【参考】数式用3!$AD$2:$BA$2,0)),"")</f>
        <v/>
      </c>
      <c r="AC980" s="130"/>
      <c r="AD980" s="477" t="str">
        <f t="shared" si="63"/>
        <v/>
      </c>
      <c r="AE980" s="478" t="str">
        <f t="shared" si="60"/>
        <v/>
      </c>
      <c r="AF980" s="478" t="str">
        <f t="shared" si="61"/>
        <v/>
      </c>
      <c r="AG980" s="478" t="str">
        <f t="shared" si="62"/>
        <v/>
      </c>
    </row>
    <row r="981" spans="1:33" ht="24.95" customHeight="1">
      <c r="A981" s="480">
        <v>966</v>
      </c>
      <c r="B981" s="987" t="str">
        <f>IF(基本情報入力シート!C1018="","",基本情報入力シート!C1018)</f>
        <v/>
      </c>
      <c r="C981" s="988"/>
      <c r="D981" s="988"/>
      <c r="E981" s="988"/>
      <c r="F981" s="988"/>
      <c r="G981" s="988"/>
      <c r="H981" s="988"/>
      <c r="I981" s="989"/>
      <c r="J981" s="481" t="str">
        <f>IF(基本情報入力シート!M1018="","",基本情報入力シート!M1018)</f>
        <v/>
      </c>
      <c r="K981" s="482" t="str">
        <f>IF(基本情報入力シート!R1018="","",基本情報入力シート!R1018)</f>
        <v/>
      </c>
      <c r="L981" s="482" t="str">
        <f>IF(基本情報入力シート!W1018="","",基本情報入力シート!W1018)</f>
        <v/>
      </c>
      <c r="M981" s="483" t="str">
        <f>IF(基本情報入力シート!X1018="","",基本情報入力シート!X1018)</f>
        <v/>
      </c>
      <c r="N981" s="484" t="str">
        <f>IF(基本情報入力シート!Y1018="","",基本情報入力シート!Y1018)</f>
        <v/>
      </c>
      <c r="O981" s="118"/>
      <c r="P981" s="119"/>
      <c r="Q981" s="120"/>
      <c r="R981" s="121"/>
      <c r="S981" s="112"/>
      <c r="T981" s="476" t="str">
        <f>IFERROR(S981*VLOOKUP(AE981,【参考】数式用3!$AD$3:$BA$14,MATCH(N981,【参考】数式用3!$AD$2:$BA$2,0)),"")</f>
        <v/>
      </c>
      <c r="U981" s="122"/>
      <c r="V981" s="113"/>
      <c r="W981" s="147"/>
      <c r="X981" s="990" t="str">
        <f>IFERROR(V981*VLOOKUP(AF981,【参考】数式用3!$AD$15:$BA$23,MATCH(N981,【参考】数式用3!$AD$2:$BA$2,0)),"")</f>
        <v/>
      </c>
      <c r="Y981" s="991"/>
      <c r="Z981" s="123"/>
      <c r="AA981" s="114"/>
      <c r="AB981" s="485" t="str">
        <f>IFERROR(AA981*VLOOKUP(AG981,【参考】数式用3!$AD$24:$BA$27,MATCH(N981,【参考】数式用3!$AD$2:$BA$2,0)),"")</f>
        <v/>
      </c>
      <c r="AC981" s="130"/>
      <c r="AD981" s="477" t="str">
        <f t="shared" si="63"/>
        <v/>
      </c>
      <c r="AE981" s="478" t="str">
        <f t="shared" si="60"/>
        <v/>
      </c>
      <c r="AF981" s="478" t="str">
        <f t="shared" si="61"/>
        <v/>
      </c>
      <c r="AG981" s="478" t="str">
        <f t="shared" si="62"/>
        <v/>
      </c>
    </row>
    <row r="982" spans="1:33" ht="24.95" customHeight="1">
      <c r="A982" s="480">
        <v>967</v>
      </c>
      <c r="B982" s="987" t="str">
        <f>IF(基本情報入力シート!C1019="","",基本情報入力シート!C1019)</f>
        <v/>
      </c>
      <c r="C982" s="988"/>
      <c r="D982" s="988"/>
      <c r="E982" s="988"/>
      <c r="F982" s="988"/>
      <c r="G982" s="988"/>
      <c r="H982" s="988"/>
      <c r="I982" s="989"/>
      <c r="J982" s="481" t="str">
        <f>IF(基本情報入力シート!M1019="","",基本情報入力シート!M1019)</f>
        <v/>
      </c>
      <c r="K982" s="482" t="str">
        <f>IF(基本情報入力シート!R1019="","",基本情報入力シート!R1019)</f>
        <v/>
      </c>
      <c r="L982" s="482" t="str">
        <f>IF(基本情報入力シート!W1019="","",基本情報入力シート!W1019)</f>
        <v/>
      </c>
      <c r="M982" s="483" t="str">
        <f>IF(基本情報入力シート!X1019="","",基本情報入力シート!X1019)</f>
        <v/>
      </c>
      <c r="N982" s="484" t="str">
        <f>IF(基本情報入力シート!Y1019="","",基本情報入力シート!Y1019)</f>
        <v/>
      </c>
      <c r="O982" s="118"/>
      <c r="P982" s="119"/>
      <c r="Q982" s="120"/>
      <c r="R982" s="121"/>
      <c r="S982" s="112"/>
      <c r="T982" s="476" t="str">
        <f>IFERROR(S982*VLOOKUP(AE982,【参考】数式用3!$AD$3:$BA$14,MATCH(N982,【参考】数式用3!$AD$2:$BA$2,0)),"")</f>
        <v/>
      </c>
      <c r="U982" s="122"/>
      <c r="V982" s="113"/>
      <c r="W982" s="147"/>
      <c r="X982" s="990" t="str">
        <f>IFERROR(V982*VLOOKUP(AF982,【参考】数式用3!$AD$15:$BA$23,MATCH(N982,【参考】数式用3!$AD$2:$BA$2,0)),"")</f>
        <v/>
      </c>
      <c r="Y982" s="991"/>
      <c r="Z982" s="123"/>
      <c r="AA982" s="114"/>
      <c r="AB982" s="485" t="str">
        <f>IFERROR(AA982*VLOOKUP(AG982,【参考】数式用3!$AD$24:$BA$27,MATCH(N982,【参考】数式用3!$AD$2:$BA$2,0)),"")</f>
        <v/>
      </c>
      <c r="AC982" s="130"/>
      <c r="AD982" s="477" t="str">
        <f t="shared" si="63"/>
        <v/>
      </c>
      <c r="AE982" s="478" t="str">
        <f t="shared" si="60"/>
        <v/>
      </c>
      <c r="AF982" s="478" t="str">
        <f t="shared" si="61"/>
        <v/>
      </c>
      <c r="AG982" s="478" t="str">
        <f t="shared" si="62"/>
        <v/>
      </c>
    </row>
    <row r="983" spans="1:33" ht="24.95" customHeight="1">
      <c r="A983" s="480">
        <v>968</v>
      </c>
      <c r="B983" s="987" t="str">
        <f>IF(基本情報入力シート!C1020="","",基本情報入力シート!C1020)</f>
        <v/>
      </c>
      <c r="C983" s="988"/>
      <c r="D983" s="988"/>
      <c r="E983" s="988"/>
      <c r="F983" s="988"/>
      <c r="G983" s="988"/>
      <c r="H983" s="988"/>
      <c r="I983" s="989"/>
      <c r="J983" s="481" t="str">
        <f>IF(基本情報入力シート!M1020="","",基本情報入力シート!M1020)</f>
        <v/>
      </c>
      <c r="K983" s="482" t="str">
        <f>IF(基本情報入力シート!R1020="","",基本情報入力シート!R1020)</f>
        <v/>
      </c>
      <c r="L983" s="482" t="str">
        <f>IF(基本情報入力シート!W1020="","",基本情報入力シート!W1020)</f>
        <v/>
      </c>
      <c r="M983" s="483" t="str">
        <f>IF(基本情報入力シート!X1020="","",基本情報入力シート!X1020)</f>
        <v/>
      </c>
      <c r="N983" s="484" t="str">
        <f>IF(基本情報入力シート!Y1020="","",基本情報入力シート!Y1020)</f>
        <v/>
      </c>
      <c r="O983" s="118"/>
      <c r="P983" s="119"/>
      <c r="Q983" s="120"/>
      <c r="R983" s="121"/>
      <c r="S983" s="112"/>
      <c r="T983" s="476" t="str">
        <f>IFERROR(S983*VLOOKUP(AE983,【参考】数式用3!$AD$3:$BA$14,MATCH(N983,【参考】数式用3!$AD$2:$BA$2,0)),"")</f>
        <v/>
      </c>
      <c r="U983" s="122"/>
      <c r="V983" s="113"/>
      <c r="W983" s="147"/>
      <c r="X983" s="990" t="str">
        <f>IFERROR(V983*VLOOKUP(AF983,【参考】数式用3!$AD$15:$BA$23,MATCH(N983,【参考】数式用3!$AD$2:$BA$2,0)),"")</f>
        <v/>
      </c>
      <c r="Y983" s="991"/>
      <c r="Z983" s="123"/>
      <c r="AA983" s="114"/>
      <c r="AB983" s="485" t="str">
        <f>IFERROR(AA983*VLOOKUP(AG983,【参考】数式用3!$AD$24:$BA$27,MATCH(N983,【参考】数式用3!$AD$2:$BA$2,0)),"")</f>
        <v/>
      </c>
      <c r="AC983" s="130"/>
      <c r="AD983" s="477" t="str">
        <f t="shared" si="63"/>
        <v/>
      </c>
      <c r="AE983" s="478" t="str">
        <f t="shared" ref="AE983:AE1046" si="64">IF(AND(O983="",R983=""),"",O983&amp;"から"&amp;R983)</f>
        <v/>
      </c>
      <c r="AF983" s="478" t="str">
        <f t="shared" ref="AF983:AF1046" si="65">IF(AND(P983="",U983=""),"",P983&amp;"から"&amp;U983)</f>
        <v/>
      </c>
      <c r="AG983" s="478" t="str">
        <f t="shared" ref="AG983:AG1046" si="66">IF(AND(Q983="",Z983=""),"",Q983&amp;"から"&amp;Z983)</f>
        <v/>
      </c>
    </row>
    <row r="984" spans="1:33" ht="24.95" customHeight="1">
      <c r="A984" s="480">
        <v>969</v>
      </c>
      <c r="B984" s="987" t="str">
        <f>IF(基本情報入力シート!C1021="","",基本情報入力シート!C1021)</f>
        <v/>
      </c>
      <c r="C984" s="988"/>
      <c r="D984" s="988"/>
      <c r="E984" s="988"/>
      <c r="F984" s="988"/>
      <c r="G984" s="988"/>
      <c r="H984" s="988"/>
      <c r="I984" s="989"/>
      <c r="J984" s="481" t="str">
        <f>IF(基本情報入力シート!M1021="","",基本情報入力シート!M1021)</f>
        <v/>
      </c>
      <c r="K984" s="482" t="str">
        <f>IF(基本情報入力シート!R1021="","",基本情報入力シート!R1021)</f>
        <v/>
      </c>
      <c r="L984" s="482" t="str">
        <f>IF(基本情報入力シート!W1021="","",基本情報入力シート!W1021)</f>
        <v/>
      </c>
      <c r="M984" s="483" t="str">
        <f>IF(基本情報入力シート!X1021="","",基本情報入力シート!X1021)</f>
        <v/>
      </c>
      <c r="N984" s="484" t="str">
        <f>IF(基本情報入力シート!Y1021="","",基本情報入力シート!Y1021)</f>
        <v/>
      </c>
      <c r="O984" s="118"/>
      <c r="P984" s="119"/>
      <c r="Q984" s="120"/>
      <c r="R984" s="121"/>
      <c r="S984" s="112"/>
      <c r="T984" s="476" t="str">
        <f>IFERROR(S984*VLOOKUP(AE984,【参考】数式用3!$AD$3:$BA$14,MATCH(N984,【参考】数式用3!$AD$2:$BA$2,0)),"")</f>
        <v/>
      </c>
      <c r="U984" s="122"/>
      <c r="V984" s="113"/>
      <c r="W984" s="147"/>
      <c r="X984" s="990" t="str">
        <f>IFERROR(V984*VLOOKUP(AF984,【参考】数式用3!$AD$15:$BA$23,MATCH(N984,【参考】数式用3!$AD$2:$BA$2,0)),"")</f>
        <v/>
      </c>
      <c r="Y984" s="991"/>
      <c r="Z984" s="123"/>
      <c r="AA984" s="114"/>
      <c r="AB984" s="485" t="str">
        <f>IFERROR(AA984*VLOOKUP(AG984,【参考】数式用3!$AD$24:$BA$27,MATCH(N984,【参考】数式用3!$AD$2:$BA$2,0)),"")</f>
        <v/>
      </c>
      <c r="AC984" s="130"/>
      <c r="AD984" s="477" t="str">
        <f t="shared" si="63"/>
        <v/>
      </c>
      <c r="AE984" s="478" t="str">
        <f t="shared" si="64"/>
        <v/>
      </c>
      <c r="AF984" s="478" t="str">
        <f t="shared" si="65"/>
        <v/>
      </c>
      <c r="AG984" s="478" t="str">
        <f t="shared" si="66"/>
        <v/>
      </c>
    </row>
    <row r="985" spans="1:33" ht="24.95" customHeight="1">
      <c r="A985" s="480">
        <v>970</v>
      </c>
      <c r="B985" s="987" t="str">
        <f>IF(基本情報入力シート!C1022="","",基本情報入力シート!C1022)</f>
        <v/>
      </c>
      <c r="C985" s="988"/>
      <c r="D985" s="988"/>
      <c r="E985" s="988"/>
      <c r="F985" s="988"/>
      <c r="G985" s="988"/>
      <c r="H985" s="988"/>
      <c r="I985" s="989"/>
      <c r="J985" s="481" t="str">
        <f>IF(基本情報入力シート!M1022="","",基本情報入力シート!M1022)</f>
        <v/>
      </c>
      <c r="K985" s="482" t="str">
        <f>IF(基本情報入力シート!R1022="","",基本情報入力シート!R1022)</f>
        <v/>
      </c>
      <c r="L985" s="482" t="str">
        <f>IF(基本情報入力シート!W1022="","",基本情報入力シート!W1022)</f>
        <v/>
      </c>
      <c r="M985" s="483" t="str">
        <f>IF(基本情報入力シート!X1022="","",基本情報入力シート!X1022)</f>
        <v/>
      </c>
      <c r="N985" s="484" t="str">
        <f>IF(基本情報入力シート!Y1022="","",基本情報入力シート!Y1022)</f>
        <v/>
      </c>
      <c r="O985" s="118"/>
      <c r="P985" s="119"/>
      <c r="Q985" s="120"/>
      <c r="R985" s="121"/>
      <c r="S985" s="112"/>
      <c r="T985" s="476" t="str">
        <f>IFERROR(S985*VLOOKUP(AE985,【参考】数式用3!$AD$3:$BA$14,MATCH(N985,【参考】数式用3!$AD$2:$BA$2,0)),"")</f>
        <v/>
      </c>
      <c r="U985" s="122"/>
      <c r="V985" s="113"/>
      <c r="W985" s="147"/>
      <c r="X985" s="990" t="str">
        <f>IFERROR(V985*VLOOKUP(AF985,【参考】数式用3!$AD$15:$BA$23,MATCH(N985,【参考】数式用3!$AD$2:$BA$2,0)),"")</f>
        <v/>
      </c>
      <c r="Y985" s="991"/>
      <c r="Z985" s="123"/>
      <c r="AA985" s="114"/>
      <c r="AB985" s="485" t="str">
        <f>IFERROR(AA985*VLOOKUP(AG985,【参考】数式用3!$AD$24:$BA$27,MATCH(N985,【参考】数式用3!$AD$2:$BA$2,0)),"")</f>
        <v/>
      </c>
      <c r="AC985" s="130"/>
      <c r="AD985" s="477" t="str">
        <f t="shared" si="63"/>
        <v/>
      </c>
      <c r="AE985" s="478" t="str">
        <f t="shared" si="64"/>
        <v/>
      </c>
      <c r="AF985" s="478" t="str">
        <f t="shared" si="65"/>
        <v/>
      </c>
      <c r="AG985" s="478" t="str">
        <f t="shared" si="66"/>
        <v/>
      </c>
    </row>
    <row r="986" spans="1:33" ht="24.95" customHeight="1">
      <c r="A986" s="480">
        <v>971</v>
      </c>
      <c r="B986" s="987" t="str">
        <f>IF(基本情報入力シート!C1023="","",基本情報入力シート!C1023)</f>
        <v/>
      </c>
      <c r="C986" s="988"/>
      <c r="D986" s="988"/>
      <c r="E986" s="988"/>
      <c r="F986" s="988"/>
      <c r="G986" s="988"/>
      <c r="H986" s="988"/>
      <c r="I986" s="989"/>
      <c r="J986" s="481" t="str">
        <f>IF(基本情報入力シート!M1023="","",基本情報入力シート!M1023)</f>
        <v/>
      </c>
      <c r="K986" s="482" t="str">
        <f>IF(基本情報入力シート!R1023="","",基本情報入力シート!R1023)</f>
        <v/>
      </c>
      <c r="L986" s="482" t="str">
        <f>IF(基本情報入力シート!W1023="","",基本情報入力シート!W1023)</f>
        <v/>
      </c>
      <c r="M986" s="483" t="str">
        <f>IF(基本情報入力シート!X1023="","",基本情報入力シート!X1023)</f>
        <v/>
      </c>
      <c r="N986" s="484" t="str">
        <f>IF(基本情報入力シート!Y1023="","",基本情報入力シート!Y1023)</f>
        <v/>
      </c>
      <c r="O986" s="118"/>
      <c r="P986" s="119"/>
      <c r="Q986" s="120"/>
      <c r="R986" s="121"/>
      <c r="S986" s="112"/>
      <c r="T986" s="476" t="str">
        <f>IFERROR(S986*VLOOKUP(AE986,【参考】数式用3!$AD$3:$BA$14,MATCH(N986,【参考】数式用3!$AD$2:$BA$2,0)),"")</f>
        <v/>
      </c>
      <c r="U986" s="122"/>
      <c r="V986" s="113"/>
      <c r="W986" s="147"/>
      <c r="X986" s="990" t="str">
        <f>IFERROR(V986*VLOOKUP(AF986,【参考】数式用3!$AD$15:$BA$23,MATCH(N986,【参考】数式用3!$AD$2:$BA$2,0)),"")</f>
        <v/>
      </c>
      <c r="Y986" s="991"/>
      <c r="Z986" s="123"/>
      <c r="AA986" s="114"/>
      <c r="AB986" s="485" t="str">
        <f>IFERROR(AA986*VLOOKUP(AG986,【参考】数式用3!$AD$24:$BA$27,MATCH(N986,【参考】数式用3!$AD$2:$BA$2,0)),"")</f>
        <v/>
      </c>
      <c r="AC986" s="130"/>
      <c r="AD986" s="477" t="str">
        <f t="shared" si="63"/>
        <v/>
      </c>
      <c r="AE986" s="478" t="str">
        <f t="shared" si="64"/>
        <v/>
      </c>
      <c r="AF986" s="478" t="str">
        <f t="shared" si="65"/>
        <v/>
      </c>
      <c r="AG986" s="478" t="str">
        <f t="shared" si="66"/>
        <v/>
      </c>
    </row>
    <row r="987" spans="1:33" ht="24.95" customHeight="1">
      <c r="A987" s="480">
        <v>972</v>
      </c>
      <c r="B987" s="987" t="str">
        <f>IF(基本情報入力シート!C1024="","",基本情報入力シート!C1024)</f>
        <v/>
      </c>
      <c r="C987" s="988"/>
      <c r="D987" s="988"/>
      <c r="E987" s="988"/>
      <c r="F987" s="988"/>
      <c r="G987" s="988"/>
      <c r="H987" s="988"/>
      <c r="I987" s="989"/>
      <c r="J987" s="481" t="str">
        <f>IF(基本情報入力シート!M1024="","",基本情報入力シート!M1024)</f>
        <v/>
      </c>
      <c r="K987" s="482" t="str">
        <f>IF(基本情報入力シート!R1024="","",基本情報入力シート!R1024)</f>
        <v/>
      </c>
      <c r="L987" s="482" t="str">
        <f>IF(基本情報入力シート!W1024="","",基本情報入力シート!W1024)</f>
        <v/>
      </c>
      <c r="M987" s="483" t="str">
        <f>IF(基本情報入力シート!X1024="","",基本情報入力シート!X1024)</f>
        <v/>
      </c>
      <c r="N987" s="484" t="str">
        <f>IF(基本情報入力シート!Y1024="","",基本情報入力シート!Y1024)</f>
        <v/>
      </c>
      <c r="O987" s="118"/>
      <c r="P987" s="119"/>
      <c r="Q987" s="120"/>
      <c r="R987" s="121"/>
      <c r="S987" s="112"/>
      <c r="T987" s="476" t="str">
        <f>IFERROR(S987*VLOOKUP(AE987,【参考】数式用3!$AD$3:$BA$14,MATCH(N987,【参考】数式用3!$AD$2:$BA$2,0)),"")</f>
        <v/>
      </c>
      <c r="U987" s="122"/>
      <c r="V987" s="113"/>
      <c r="W987" s="147"/>
      <c r="X987" s="990" t="str">
        <f>IFERROR(V987*VLOOKUP(AF987,【参考】数式用3!$AD$15:$BA$23,MATCH(N987,【参考】数式用3!$AD$2:$BA$2,0)),"")</f>
        <v/>
      </c>
      <c r="Y987" s="991"/>
      <c r="Z987" s="123"/>
      <c r="AA987" s="114"/>
      <c r="AB987" s="485" t="str">
        <f>IFERROR(AA987*VLOOKUP(AG987,【参考】数式用3!$AD$24:$BA$27,MATCH(N987,【参考】数式用3!$AD$2:$BA$2,0)),"")</f>
        <v/>
      </c>
      <c r="AC987" s="130"/>
      <c r="AD987" s="477" t="str">
        <f t="shared" si="63"/>
        <v/>
      </c>
      <c r="AE987" s="478" t="str">
        <f t="shared" si="64"/>
        <v/>
      </c>
      <c r="AF987" s="478" t="str">
        <f t="shared" si="65"/>
        <v/>
      </c>
      <c r="AG987" s="478" t="str">
        <f t="shared" si="66"/>
        <v/>
      </c>
    </row>
    <row r="988" spans="1:33" ht="24.95" customHeight="1">
      <c r="A988" s="480">
        <v>973</v>
      </c>
      <c r="B988" s="987" t="str">
        <f>IF(基本情報入力シート!C1025="","",基本情報入力シート!C1025)</f>
        <v/>
      </c>
      <c r="C988" s="988"/>
      <c r="D988" s="988"/>
      <c r="E988" s="988"/>
      <c r="F988" s="988"/>
      <c r="G988" s="988"/>
      <c r="H988" s="988"/>
      <c r="I988" s="989"/>
      <c r="J988" s="481" t="str">
        <f>IF(基本情報入力シート!M1025="","",基本情報入力シート!M1025)</f>
        <v/>
      </c>
      <c r="K988" s="482" t="str">
        <f>IF(基本情報入力シート!R1025="","",基本情報入力シート!R1025)</f>
        <v/>
      </c>
      <c r="L988" s="482" t="str">
        <f>IF(基本情報入力シート!W1025="","",基本情報入力シート!W1025)</f>
        <v/>
      </c>
      <c r="M988" s="483" t="str">
        <f>IF(基本情報入力シート!X1025="","",基本情報入力シート!X1025)</f>
        <v/>
      </c>
      <c r="N988" s="484" t="str">
        <f>IF(基本情報入力シート!Y1025="","",基本情報入力シート!Y1025)</f>
        <v/>
      </c>
      <c r="O988" s="118"/>
      <c r="P988" s="119"/>
      <c r="Q988" s="120"/>
      <c r="R988" s="121"/>
      <c r="S988" s="112"/>
      <c r="T988" s="476" t="str">
        <f>IFERROR(S988*VLOOKUP(AE988,【参考】数式用3!$AD$3:$BA$14,MATCH(N988,【参考】数式用3!$AD$2:$BA$2,0)),"")</f>
        <v/>
      </c>
      <c r="U988" s="122"/>
      <c r="V988" s="113"/>
      <c r="W988" s="147"/>
      <c r="X988" s="990" t="str">
        <f>IFERROR(V988*VLOOKUP(AF988,【参考】数式用3!$AD$15:$BA$23,MATCH(N988,【参考】数式用3!$AD$2:$BA$2,0)),"")</f>
        <v/>
      </c>
      <c r="Y988" s="991"/>
      <c r="Z988" s="123"/>
      <c r="AA988" s="114"/>
      <c r="AB988" s="485" t="str">
        <f>IFERROR(AA988*VLOOKUP(AG988,【参考】数式用3!$AD$24:$BA$27,MATCH(N988,【参考】数式用3!$AD$2:$BA$2,0)),"")</f>
        <v/>
      </c>
      <c r="AC988" s="130"/>
      <c r="AD988" s="477" t="str">
        <f t="shared" si="63"/>
        <v/>
      </c>
      <c r="AE988" s="478" t="str">
        <f t="shared" si="64"/>
        <v/>
      </c>
      <c r="AF988" s="478" t="str">
        <f t="shared" si="65"/>
        <v/>
      </c>
      <c r="AG988" s="478" t="str">
        <f t="shared" si="66"/>
        <v/>
      </c>
    </row>
    <row r="989" spans="1:33" ht="24.95" customHeight="1">
      <c r="A989" s="480">
        <v>974</v>
      </c>
      <c r="B989" s="987" t="str">
        <f>IF(基本情報入力シート!C1026="","",基本情報入力シート!C1026)</f>
        <v/>
      </c>
      <c r="C989" s="988"/>
      <c r="D989" s="988"/>
      <c r="E989" s="988"/>
      <c r="F989" s="988"/>
      <c r="G989" s="988"/>
      <c r="H989" s="988"/>
      <c r="I989" s="989"/>
      <c r="J989" s="481" t="str">
        <f>IF(基本情報入力シート!M1026="","",基本情報入力シート!M1026)</f>
        <v/>
      </c>
      <c r="K989" s="482" t="str">
        <f>IF(基本情報入力シート!R1026="","",基本情報入力シート!R1026)</f>
        <v/>
      </c>
      <c r="L989" s="482" t="str">
        <f>IF(基本情報入力シート!W1026="","",基本情報入力シート!W1026)</f>
        <v/>
      </c>
      <c r="M989" s="483" t="str">
        <f>IF(基本情報入力シート!X1026="","",基本情報入力シート!X1026)</f>
        <v/>
      </c>
      <c r="N989" s="484" t="str">
        <f>IF(基本情報入力シート!Y1026="","",基本情報入力シート!Y1026)</f>
        <v/>
      </c>
      <c r="O989" s="118"/>
      <c r="P989" s="119"/>
      <c r="Q989" s="120"/>
      <c r="R989" s="121"/>
      <c r="S989" s="112"/>
      <c r="T989" s="476" t="str">
        <f>IFERROR(S989*VLOOKUP(AE989,【参考】数式用3!$AD$3:$BA$14,MATCH(N989,【参考】数式用3!$AD$2:$BA$2,0)),"")</f>
        <v/>
      </c>
      <c r="U989" s="122"/>
      <c r="V989" s="113"/>
      <c r="W989" s="147"/>
      <c r="X989" s="990" t="str">
        <f>IFERROR(V989*VLOOKUP(AF989,【参考】数式用3!$AD$15:$BA$23,MATCH(N989,【参考】数式用3!$AD$2:$BA$2,0)),"")</f>
        <v/>
      </c>
      <c r="Y989" s="991"/>
      <c r="Z989" s="123"/>
      <c r="AA989" s="114"/>
      <c r="AB989" s="485" t="str">
        <f>IFERROR(AA989*VLOOKUP(AG989,【参考】数式用3!$AD$24:$BA$27,MATCH(N989,【参考】数式用3!$AD$2:$BA$2,0)),"")</f>
        <v/>
      </c>
      <c r="AC989" s="130"/>
      <c r="AD989" s="477" t="str">
        <f t="shared" si="63"/>
        <v/>
      </c>
      <c r="AE989" s="478" t="str">
        <f t="shared" si="64"/>
        <v/>
      </c>
      <c r="AF989" s="478" t="str">
        <f t="shared" si="65"/>
        <v/>
      </c>
      <c r="AG989" s="478" t="str">
        <f t="shared" si="66"/>
        <v/>
      </c>
    </row>
    <row r="990" spans="1:33" ht="24.95" customHeight="1">
      <c r="A990" s="480">
        <v>975</v>
      </c>
      <c r="B990" s="987" t="str">
        <f>IF(基本情報入力シート!C1027="","",基本情報入力シート!C1027)</f>
        <v/>
      </c>
      <c r="C990" s="988"/>
      <c r="D990" s="988"/>
      <c r="E990" s="988"/>
      <c r="F990" s="988"/>
      <c r="G990" s="988"/>
      <c r="H990" s="988"/>
      <c r="I990" s="989"/>
      <c r="J990" s="481" t="str">
        <f>IF(基本情報入力シート!M1027="","",基本情報入力シート!M1027)</f>
        <v/>
      </c>
      <c r="K990" s="482" t="str">
        <f>IF(基本情報入力シート!R1027="","",基本情報入力シート!R1027)</f>
        <v/>
      </c>
      <c r="L990" s="482" t="str">
        <f>IF(基本情報入力シート!W1027="","",基本情報入力シート!W1027)</f>
        <v/>
      </c>
      <c r="M990" s="483" t="str">
        <f>IF(基本情報入力シート!X1027="","",基本情報入力シート!X1027)</f>
        <v/>
      </c>
      <c r="N990" s="484" t="str">
        <f>IF(基本情報入力シート!Y1027="","",基本情報入力シート!Y1027)</f>
        <v/>
      </c>
      <c r="O990" s="118"/>
      <c r="P990" s="119"/>
      <c r="Q990" s="120"/>
      <c r="R990" s="121"/>
      <c r="S990" s="112"/>
      <c r="T990" s="476" t="str">
        <f>IFERROR(S990*VLOOKUP(AE990,【参考】数式用3!$AD$3:$BA$14,MATCH(N990,【参考】数式用3!$AD$2:$BA$2,0)),"")</f>
        <v/>
      </c>
      <c r="U990" s="122"/>
      <c r="V990" s="113"/>
      <c r="W990" s="147"/>
      <c r="X990" s="990" t="str">
        <f>IFERROR(V990*VLOOKUP(AF990,【参考】数式用3!$AD$15:$BA$23,MATCH(N990,【参考】数式用3!$AD$2:$BA$2,0)),"")</f>
        <v/>
      </c>
      <c r="Y990" s="991"/>
      <c r="Z990" s="123"/>
      <c r="AA990" s="114"/>
      <c r="AB990" s="485" t="str">
        <f>IFERROR(AA990*VLOOKUP(AG990,【参考】数式用3!$AD$24:$BA$27,MATCH(N990,【参考】数式用3!$AD$2:$BA$2,0)),"")</f>
        <v/>
      </c>
      <c r="AC990" s="130"/>
      <c r="AD990" s="477" t="str">
        <f t="shared" si="63"/>
        <v/>
      </c>
      <c r="AE990" s="478" t="str">
        <f t="shared" si="64"/>
        <v/>
      </c>
      <c r="AF990" s="478" t="str">
        <f t="shared" si="65"/>
        <v/>
      </c>
      <c r="AG990" s="478" t="str">
        <f t="shared" si="66"/>
        <v/>
      </c>
    </row>
    <row r="991" spans="1:33" ht="24.95" customHeight="1">
      <c r="A991" s="480">
        <v>976</v>
      </c>
      <c r="B991" s="987" t="str">
        <f>IF(基本情報入力シート!C1028="","",基本情報入力シート!C1028)</f>
        <v/>
      </c>
      <c r="C991" s="988"/>
      <c r="D991" s="988"/>
      <c r="E991" s="988"/>
      <c r="F991" s="988"/>
      <c r="G991" s="988"/>
      <c r="H991" s="988"/>
      <c r="I991" s="989"/>
      <c r="J991" s="481" t="str">
        <f>IF(基本情報入力シート!M1028="","",基本情報入力シート!M1028)</f>
        <v/>
      </c>
      <c r="K991" s="482" t="str">
        <f>IF(基本情報入力シート!R1028="","",基本情報入力シート!R1028)</f>
        <v/>
      </c>
      <c r="L991" s="482" t="str">
        <f>IF(基本情報入力シート!W1028="","",基本情報入力シート!W1028)</f>
        <v/>
      </c>
      <c r="M991" s="483" t="str">
        <f>IF(基本情報入力シート!X1028="","",基本情報入力シート!X1028)</f>
        <v/>
      </c>
      <c r="N991" s="484" t="str">
        <f>IF(基本情報入力シート!Y1028="","",基本情報入力シート!Y1028)</f>
        <v/>
      </c>
      <c r="O991" s="118"/>
      <c r="P991" s="119"/>
      <c r="Q991" s="120"/>
      <c r="R991" s="121"/>
      <c r="S991" s="112"/>
      <c r="T991" s="476" t="str">
        <f>IFERROR(S991*VLOOKUP(AE991,【参考】数式用3!$AD$3:$BA$14,MATCH(N991,【参考】数式用3!$AD$2:$BA$2,0)),"")</f>
        <v/>
      </c>
      <c r="U991" s="122"/>
      <c r="V991" s="113"/>
      <c r="W991" s="147"/>
      <c r="X991" s="990" t="str">
        <f>IFERROR(V991*VLOOKUP(AF991,【参考】数式用3!$AD$15:$BA$23,MATCH(N991,【参考】数式用3!$AD$2:$BA$2,0)),"")</f>
        <v/>
      </c>
      <c r="Y991" s="991"/>
      <c r="Z991" s="123"/>
      <c r="AA991" s="114"/>
      <c r="AB991" s="485" t="str">
        <f>IFERROR(AA991*VLOOKUP(AG991,【参考】数式用3!$AD$24:$BA$27,MATCH(N991,【参考】数式用3!$AD$2:$BA$2,0)),"")</f>
        <v/>
      </c>
      <c r="AC991" s="130"/>
      <c r="AD991" s="477" t="str">
        <f t="shared" si="63"/>
        <v/>
      </c>
      <c r="AE991" s="478" t="str">
        <f t="shared" si="64"/>
        <v/>
      </c>
      <c r="AF991" s="478" t="str">
        <f t="shared" si="65"/>
        <v/>
      </c>
      <c r="AG991" s="478" t="str">
        <f t="shared" si="66"/>
        <v/>
      </c>
    </row>
    <row r="992" spans="1:33" ht="24.95" customHeight="1">
      <c r="A992" s="480">
        <v>977</v>
      </c>
      <c r="B992" s="987" t="str">
        <f>IF(基本情報入力シート!C1029="","",基本情報入力シート!C1029)</f>
        <v/>
      </c>
      <c r="C992" s="988"/>
      <c r="D992" s="988"/>
      <c r="E992" s="988"/>
      <c r="F992" s="988"/>
      <c r="G992" s="988"/>
      <c r="H992" s="988"/>
      <c r="I992" s="989"/>
      <c r="J992" s="481" t="str">
        <f>IF(基本情報入力シート!M1029="","",基本情報入力シート!M1029)</f>
        <v/>
      </c>
      <c r="K992" s="482" t="str">
        <f>IF(基本情報入力シート!R1029="","",基本情報入力シート!R1029)</f>
        <v/>
      </c>
      <c r="L992" s="482" t="str">
        <f>IF(基本情報入力シート!W1029="","",基本情報入力シート!W1029)</f>
        <v/>
      </c>
      <c r="M992" s="483" t="str">
        <f>IF(基本情報入力シート!X1029="","",基本情報入力シート!X1029)</f>
        <v/>
      </c>
      <c r="N992" s="484" t="str">
        <f>IF(基本情報入力シート!Y1029="","",基本情報入力シート!Y1029)</f>
        <v/>
      </c>
      <c r="O992" s="118"/>
      <c r="P992" s="119"/>
      <c r="Q992" s="120"/>
      <c r="R992" s="121"/>
      <c r="S992" s="112"/>
      <c r="T992" s="476" t="str">
        <f>IFERROR(S992*VLOOKUP(AE992,【参考】数式用3!$AD$3:$BA$14,MATCH(N992,【参考】数式用3!$AD$2:$BA$2,0)),"")</f>
        <v/>
      </c>
      <c r="U992" s="122"/>
      <c r="V992" s="113"/>
      <c r="W992" s="147"/>
      <c r="X992" s="990" t="str">
        <f>IFERROR(V992*VLOOKUP(AF992,【参考】数式用3!$AD$15:$BA$23,MATCH(N992,【参考】数式用3!$AD$2:$BA$2,0)),"")</f>
        <v/>
      </c>
      <c r="Y992" s="991"/>
      <c r="Z992" s="123"/>
      <c r="AA992" s="114"/>
      <c r="AB992" s="485" t="str">
        <f>IFERROR(AA992*VLOOKUP(AG992,【参考】数式用3!$AD$24:$BA$27,MATCH(N992,【参考】数式用3!$AD$2:$BA$2,0)),"")</f>
        <v/>
      </c>
      <c r="AC992" s="130"/>
      <c r="AD992" s="477" t="str">
        <f t="shared" si="63"/>
        <v/>
      </c>
      <c r="AE992" s="478" t="str">
        <f t="shared" si="64"/>
        <v/>
      </c>
      <c r="AF992" s="478" t="str">
        <f t="shared" si="65"/>
        <v/>
      </c>
      <c r="AG992" s="478" t="str">
        <f t="shared" si="66"/>
        <v/>
      </c>
    </row>
    <row r="993" spans="1:33" ht="24.95" customHeight="1">
      <c r="A993" s="480">
        <v>978</v>
      </c>
      <c r="B993" s="987" t="str">
        <f>IF(基本情報入力シート!C1030="","",基本情報入力シート!C1030)</f>
        <v/>
      </c>
      <c r="C993" s="988"/>
      <c r="D993" s="988"/>
      <c r="E993" s="988"/>
      <c r="F993" s="988"/>
      <c r="G993" s="988"/>
      <c r="H993" s="988"/>
      <c r="I993" s="989"/>
      <c r="J993" s="481" t="str">
        <f>IF(基本情報入力シート!M1030="","",基本情報入力シート!M1030)</f>
        <v/>
      </c>
      <c r="K993" s="482" t="str">
        <f>IF(基本情報入力シート!R1030="","",基本情報入力シート!R1030)</f>
        <v/>
      </c>
      <c r="L993" s="482" t="str">
        <f>IF(基本情報入力シート!W1030="","",基本情報入力シート!W1030)</f>
        <v/>
      </c>
      <c r="M993" s="483" t="str">
        <f>IF(基本情報入力シート!X1030="","",基本情報入力シート!X1030)</f>
        <v/>
      </c>
      <c r="N993" s="484" t="str">
        <f>IF(基本情報入力シート!Y1030="","",基本情報入力シート!Y1030)</f>
        <v/>
      </c>
      <c r="O993" s="118"/>
      <c r="P993" s="119"/>
      <c r="Q993" s="120"/>
      <c r="R993" s="121"/>
      <c r="S993" s="112"/>
      <c r="T993" s="476" t="str">
        <f>IFERROR(S993*VLOOKUP(AE993,【参考】数式用3!$AD$3:$BA$14,MATCH(N993,【参考】数式用3!$AD$2:$BA$2,0)),"")</f>
        <v/>
      </c>
      <c r="U993" s="122"/>
      <c r="V993" s="113"/>
      <c r="W993" s="147"/>
      <c r="X993" s="990" t="str">
        <f>IFERROR(V993*VLOOKUP(AF993,【参考】数式用3!$AD$15:$BA$23,MATCH(N993,【参考】数式用3!$AD$2:$BA$2,0)),"")</f>
        <v/>
      </c>
      <c r="Y993" s="991"/>
      <c r="Z993" s="123"/>
      <c r="AA993" s="114"/>
      <c r="AB993" s="485" t="str">
        <f>IFERROR(AA993*VLOOKUP(AG993,【参考】数式用3!$AD$24:$BA$27,MATCH(N993,【参考】数式用3!$AD$2:$BA$2,0)),"")</f>
        <v/>
      </c>
      <c r="AC993" s="130"/>
      <c r="AD993" s="477" t="str">
        <f t="shared" si="63"/>
        <v/>
      </c>
      <c r="AE993" s="478" t="str">
        <f t="shared" si="64"/>
        <v/>
      </c>
      <c r="AF993" s="478" t="str">
        <f t="shared" si="65"/>
        <v/>
      </c>
      <c r="AG993" s="478" t="str">
        <f t="shared" si="66"/>
        <v/>
      </c>
    </row>
    <row r="994" spans="1:33" ht="24.95" customHeight="1">
      <c r="A994" s="480">
        <v>979</v>
      </c>
      <c r="B994" s="987" t="str">
        <f>IF(基本情報入力シート!C1031="","",基本情報入力シート!C1031)</f>
        <v/>
      </c>
      <c r="C994" s="988"/>
      <c r="D994" s="988"/>
      <c r="E994" s="988"/>
      <c r="F994" s="988"/>
      <c r="G994" s="988"/>
      <c r="H994" s="988"/>
      <c r="I994" s="989"/>
      <c r="J994" s="481" t="str">
        <f>IF(基本情報入力シート!M1031="","",基本情報入力シート!M1031)</f>
        <v/>
      </c>
      <c r="K994" s="482" t="str">
        <f>IF(基本情報入力シート!R1031="","",基本情報入力シート!R1031)</f>
        <v/>
      </c>
      <c r="L994" s="482" t="str">
        <f>IF(基本情報入力シート!W1031="","",基本情報入力シート!W1031)</f>
        <v/>
      </c>
      <c r="M994" s="483" t="str">
        <f>IF(基本情報入力シート!X1031="","",基本情報入力シート!X1031)</f>
        <v/>
      </c>
      <c r="N994" s="484" t="str">
        <f>IF(基本情報入力シート!Y1031="","",基本情報入力シート!Y1031)</f>
        <v/>
      </c>
      <c r="O994" s="118"/>
      <c r="P994" s="119"/>
      <c r="Q994" s="120"/>
      <c r="R994" s="121"/>
      <c r="S994" s="112"/>
      <c r="T994" s="476" t="str">
        <f>IFERROR(S994*VLOOKUP(AE994,【参考】数式用3!$AD$3:$BA$14,MATCH(N994,【参考】数式用3!$AD$2:$BA$2,0)),"")</f>
        <v/>
      </c>
      <c r="U994" s="122"/>
      <c r="V994" s="113"/>
      <c r="W994" s="147"/>
      <c r="X994" s="990" t="str">
        <f>IFERROR(V994*VLOOKUP(AF994,【参考】数式用3!$AD$15:$BA$23,MATCH(N994,【参考】数式用3!$AD$2:$BA$2,0)),"")</f>
        <v/>
      </c>
      <c r="Y994" s="991"/>
      <c r="Z994" s="123"/>
      <c r="AA994" s="114"/>
      <c r="AB994" s="485" t="str">
        <f>IFERROR(AA994*VLOOKUP(AG994,【参考】数式用3!$AD$24:$BA$27,MATCH(N994,【参考】数式用3!$AD$2:$BA$2,0)),"")</f>
        <v/>
      </c>
      <c r="AC994" s="130"/>
      <c r="AD994" s="477" t="str">
        <f t="shared" si="63"/>
        <v/>
      </c>
      <c r="AE994" s="478" t="str">
        <f t="shared" si="64"/>
        <v/>
      </c>
      <c r="AF994" s="478" t="str">
        <f t="shared" si="65"/>
        <v/>
      </c>
      <c r="AG994" s="478" t="str">
        <f t="shared" si="66"/>
        <v/>
      </c>
    </row>
    <row r="995" spans="1:33" ht="24.95" customHeight="1">
      <c r="A995" s="480">
        <v>980</v>
      </c>
      <c r="B995" s="987" t="str">
        <f>IF(基本情報入力シート!C1032="","",基本情報入力シート!C1032)</f>
        <v/>
      </c>
      <c r="C995" s="988"/>
      <c r="D995" s="988"/>
      <c r="E995" s="988"/>
      <c r="F995" s="988"/>
      <c r="G995" s="988"/>
      <c r="H995" s="988"/>
      <c r="I995" s="989"/>
      <c r="J995" s="481" t="str">
        <f>IF(基本情報入力シート!M1032="","",基本情報入力シート!M1032)</f>
        <v/>
      </c>
      <c r="K995" s="482" t="str">
        <f>IF(基本情報入力シート!R1032="","",基本情報入力シート!R1032)</f>
        <v/>
      </c>
      <c r="L995" s="482" t="str">
        <f>IF(基本情報入力シート!W1032="","",基本情報入力シート!W1032)</f>
        <v/>
      </c>
      <c r="M995" s="483" t="str">
        <f>IF(基本情報入力シート!X1032="","",基本情報入力シート!X1032)</f>
        <v/>
      </c>
      <c r="N995" s="484" t="str">
        <f>IF(基本情報入力シート!Y1032="","",基本情報入力シート!Y1032)</f>
        <v/>
      </c>
      <c r="O995" s="118"/>
      <c r="P995" s="119"/>
      <c r="Q995" s="120"/>
      <c r="R995" s="121"/>
      <c r="S995" s="112"/>
      <c r="T995" s="476" t="str">
        <f>IFERROR(S995*VLOOKUP(AE995,【参考】数式用3!$AD$3:$BA$14,MATCH(N995,【参考】数式用3!$AD$2:$BA$2,0)),"")</f>
        <v/>
      </c>
      <c r="U995" s="122"/>
      <c r="V995" s="113"/>
      <c r="W995" s="147"/>
      <c r="X995" s="990" t="str">
        <f>IFERROR(V995*VLOOKUP(AF995,【参考】数式用3!$AD$15:$BA$23,MATCH(N995,【参考】数式用3!$AD$2:$BA$2,0)),"")</f>
        <v/>
      </c>
      <c r="Y995" s="991"/>
      <c r="Z995" s="123"/>
      <c r="AA995" s="114"/>
      <c r="AB995" s="485" t="str">
        <f>IFERROR(AA995*VLOOKUP(AG995,【参考】数式用3!$AD$24:$BA$27,MATCH(N995,【参考】数式用3!$AD$2:$BA$2,0)),"")</f>
        <v/>
      </c>
      <c r="AC995" s="130"/>
      <c r="AD995" s="477" t="str">
        <f t="shared" si="63"/>
        <v/>
      </c>
      <c r="AE995" s="478" t="str">
        <f t="shared" si="64"/>
        <v/>
      </c>
      <c r="AF995" s="478" t="str">
        <f t="shared" si="65"/>
        <v/>
      </c>
      <c r="AG995" s="478" t="str">
        <f t="shared" si="66"/>
        <v/>
      </c>
    </row>
    <row r="996" spans="1:33" ht="24.95" customHeight="1">
      <c r="A996" s="480">
        <v>981</v>
      </c>
      <c r="B996" s="987" t="str">
        <f>IF(基本情報入力シート!C1033="","",基本情報入力シート!C1033)</f>
        <v/>
      </c>
      <c r="C996" s="988"/>
      <c r="D996" s="988"/>
      <c r="E996" s="988"/>
      <c r="F996" s="988"/>
      <c r="G996" s="988"/>
      <c r="H996" s="988"/>
      <c r="I996" s="989"/>
      <c r="J996" s="481" t="str">
        <f>IF(基本情報入力シート!M1033="","",基本情報入力シート!M1033)</f>
        <v/>
      </c>
      <c r="K996" s="482" t="str">
        <f>IF(基本情報入力シート!R1033="","",基本情報入力シート!R1033)</f>
        <v/>
      </c>
      <c r="L996" s="482" t="str">
        <f>IF(基本情報入力シート!W1033="","",基本情報入力シート!W1033)</f>
        <v/>
      </c>
      <c r="M996" s="483" t="str">
        <f>IF(基本情報入力シート!X1033="","",基本情報入力シート!X1033)</f>
        <v/>
      </c>
      <c r="N996" s="484" t="str">
        <f>IF(基本情報入力シート!Y1033="","",基本情報入力シート!Y1033)</f>
        <v/>
      </c>
      <c r="O996" s="118"/>
      <c r="P996" s="119"/>
      <c r="Q996" s="120"/>
      <c r="R996" s="121"/>
      <c r="S996" s="112"/>
      <c r="T996" s="476" t="str">
        <f>IFERROR(S996*VLOOKUP(AE996,【参考】数式用3!$AD$3:$BA$14,MATCH(N996,【参考】数式用3!$AD$2:$BA$2,0)),"")</f>
        <v/>
      </c>
      <c r="U996" s="122"/>
      <c r="V996" s="113"/>
      <c r="W996" s="147"/>
      <c r="X996" s="990" t="str">
        <f>IFERROR(V996*VLOOKUP(AF996,【参考】数式用3!$AD$15:$BA$23,MATCH(N996,【参考】数式用3!$AD$2:$BA$2,0)),"")</f>
        <v/>
      </c>
      <c r="Y996" s="991"/>
      <c r="Z996" s="123"/>
      <c r="AA996" s="114"/>
      <c r="AB996" s="485" t="str">
        <f>IFERROR(AA996*VLOOKUP(AG996,【参考】数式用3!$AD$24:$BA$27,MATCH(N996,【参考】数式用3!$AD$2:$BA$2,0)),"")</f>
        <v/>
      </c>
      <c r="AC996" s="130"/>
      <c r="AD996" s="477" t="str">
        <f t="shared" si="63"/>
        <v/>
      </c>
      <c r="AE996" s="478" t="str">
        <f t="shared" si="64"/>
        <v/>
      </c>
      <c r="AF996" s="478" t="str">
        <f t="shared" si="65"/>
        <v/>
      </c>
      <c r="AG996" s="478" t="str">
        <f t="shared" si="66"/>
        <v/>
      </c>
    </row>
    <row r="997" spans="1:33" ht="24.95" customHeight="1">
      <c r="A997" s="480">
        <v>982</v>
      </c>
      <c r="B997" s="987" t="str">
        <f>IF(基本情報入力シート!C1034="","",基本情報入力シート!C1034)</f>
        <v/>
      </c>
      <c r="C997" s="988"/>
      <c r="D997" s="988"/>
      <c r="E997" s="988"/>
      <c r="F997" s="988"/>
      <c r="G997" s="988"/>
      <c r="H997" s="988"/>
      <c r="I997" s="989"/>
      <c r="J997" s="481" t="str">
        <f>IF(基本情報入力シート!M1034="","",基本情報入力シート!M1034)</f>
        <v/>
      </c>
      <c r="K997" s="482" t="str">
        <f>IF(基本情報入力シート!R1034="","",基本情報入力シート!R1034)</f>
        <v/>
      </c>
      <c r="L997" s="482" t="str">
        <f>IF(基本情報入力シート!W1034="","",基本情報入力シート!W1034)</f>
        <v/>
      </c>
      <c r="M997" s="483" t="str">
        <f>IF(基本情報入力シート!X1034="","",基本情報入力シート!X1034)</f>
        <v/>
      </c>
      <c r="N997" s="484" t="str">
        <f>IF(基本情報入力シート!Y1034="","",基本情報入力シート!Y1034)</f>
        <v/>
      </c>
      <c r="O997" s="118"/>
      <c r="P997" s="119"/>
      <c r="Q997" s="120"/>
      <c r="R997" s="121"/>
      <c r="S997" s="112"/>
      <c r="T997" s="476" t="str">
        <f>IFERROR(S997*VLOOKUP(AE997,【参考】数式用3!$AD$3:$BA$14,MATCH(N997,【参考】数式用3!$AD$2:$BA$2,0)),"")</f>
        <v/>
      </c>
      <c r="U997" s="122"/>
      <c r="V997" s="113"/>
      <c r="W997" s="147"/>
      <c r="X997" s="990" t="str">
        <f>IFERROR(V997*VLOOKUP(AF997,【参考】数式用3!$AD$15:$BA$23,MATCH(N997,【参考】数式用3!$AD$2:$BA$2,0)),"")</f>
        <v/>
      </c>
      <c r="Y997" s="991"/>
      <c r="Z997" s="123"/>
      <c r="AA997" s="114"/>
      <c r="AB997" s="485" t="str">
        <f>IFERROR(AA997*VLOOKUP(AG997,【参考】数式用3!$AD$24:$BA$27,MATCH(N997,【参考】数式用3!$AD$2:$BA$2,0)),"")</f>
        <v/>
      </c>
      <c r="AC997" s="130"/>
      <c r="AD997" s="477" t="str">
        <f t="shared" si="63"/>
        <v/>
      </c>
      <c r="AE997" s="478" t="str">
        <f t="shared" si="64"/>
        <v/>
      </c>
      <c r="AF997" s="478" t="str">
        <f t="shared" si="65"/>
        <v/>
      </c>
      <c r="AG997" s="478" t="str">
        <f t="shared" si="66"/>
        <v/>
      </c>
    </row>
    <row r="998" spans="1:33" ht="24.95" customHeight="1">
      <c r="A998" s="480">
        <v>983</v>
      </c>
      <c r="B998" s="987" t="str">
        <f>IF(基本情報入力シート!C1035="","",基本情報入力シート!C1035)</f>
        <v/>
      </c>
      <c r="C998" s="988"/>
      <c r="D998" s="988"/>
      <c r="E998" s="988"/>
      <c r="F998" s="988"/>
      <c r="G998" s="988"/>
      <c r="H998" s="988"/>
      <c r="I998" s="989"/>
      <c r="J998" s="481" t="str">
        <f>IF(基本情報入力シート!M1035="","",基本情報入力シート!M1035)</f>
        <v/>
      </c>
      <c r="K998" s="482" t="str">
        <f>IF(基本情報入力シート!R1035="","",基本情報入力シート!R1035)</f>
        <v/>
      </c>
      <c r="L998" s="482" t="str">
        <f>IF(基本情報入力シート!W1035="","",基本情報入力シート!W1035)</f>
        <v/>
      </c>
      <c r="M998" s="483" t="str">
        <f>IF(基本情報入力シート!X1035="","",基本情報入力シート!X1035)</f>
        <v/>
      </c>
      <c r="N998" s="484" t="str">
        <f>IF(基本情報入力シート!Y1035="","",基本情報入力シート!Y1035)</f>
        <v/>
      </c>
      <c r="O998" s="118"/>
      <c r="P998" s="119"/>
      <c r="Q998" s="120"/>
      <c r="R998" s="121"/>
      <c r="S998" s="112"/>
      <c r="T998" s="476" t="str">
        <f>IFERROR(S998*VLOOKUP(AE998,【参考】数式用3!$AD$3:$BA$14,MATCH(N998,【参考】数式用3!$AD$2:$BA$2,0)),"")</f>
        <v/>
      </c>
      <c r="U998" s="122"/>
      <c r="V998" s="113"/>
      <c r="W998" s="147"/>
      <c r="X998" s="990" t="str">
        <f>IFERROR(V998*VLOOKUP(AF998,【参考】数式用3!$AD$15:$BA$23,MATCH(N998,【参考】数式用3!$AD$2:$BA$2,0)),"")</f>
        <v/>
      </c>
      <c r="Y998" s="991"/>
      <c r="Z998" s="123"/>
      <c r="AA998" s="114"/>
      <c r="AB998" s="485" t="str">
        <f>IFERROR(AA998*VLOOKUP(AG998,【参考】数式用3!$AD$24:$BA$27,MATCH(N998,【参考】数式用3!$AD$2:$BA$2,0)),"")</f>
        <v/>
      </c>
      <c r="AC998" s="130"/>
      <c r="AD998" s="477" t="str">
        <f t="shared" si="63"/>
        <v/>
      </c>
      <c r="AE998" s="478" t="str">
        <f t="shared" si="64"/>
        <v/>
      </c>
      <c r="AF998" s="478" t="str">
        <f t="shared" si="65"/>
        <v/>
      </c>
      <c r="AG998" s="478" t="str">
        <f t="shared" si="66"/>
        <v/>
      </c>
    </row>
    <row r="999" spans="1:33" ht="24.95" customHeight="1">
      <c r="A999" s="480">
        <v>984</v>
      </c>
      <c r="B999" s="987" t="str">
        <f>IF(基本情報入力シート!C1036="","",基本情報入力シート!C1036)</f>
        <v/>
      </c>
      <c r="C999" s="988"/>
      <c r="D999" s="988"/>
      <c r="E999" s="988"/>
      <c r="F999" s="988"/>
      <c r="G999" s="988"/>
      <c r="H999" s="988"/>
      <c r="I999" s="989"/>
      <c r="J999" s="481" t="str">
        <f>IF(基本情報入力シート!M1036="","",基本情報入力シート!M1036)</f>
        <v/>
      </c>
      <c r="K999" s="482" t="str">
        <f>IF(基本情報入力シート!R1036="","",基本情報入力シート!R1036)</f>
        <v/>
      </c>
      <c r="L999" s="482" t="str">
        <f>IF(基本情報入力シート!W1036="","",基本情報入力シート!W1036)</f>
        <v/>
      </c>
      <c r="M999" s="483" t="str">
        <f>IF(基本情報入力シート!X1036="","",基本情報入力シート!X1036)</f>
        <v/>
      </c>
      <c r="N999" s="484" t="str">
        <f>IF(基本情報入力シート!Y1036="","",基本情報入力シート!Y1036)</f>
        <v/>
      </c>
      <c r="O999" s="118"/>
      <c r="P999" s="119"/>
      <c r="Q999" s="120"/>
      <c r="R999" s="121"/>
      <c r="S999" s="112"/>
      <c r="T999" s="476" t="str">
        <f>IFERROR(S999*VLOOKUP(AE999,【参考】数式用3!$AD$3:$BA$14,MATCH(N999,【参考】数式用3!$AD$2:$BA$2,0)),"")</f>
        <v/>
      </c>
      <c r="U999" s="122"/>
      <c r="V999" s="113"/>
      <c r="W999" s="147"/>
      <c r="X999" s="990" t="str">
        <f>IFERROR(V999*VLOOKUP(AF999,【参考】数式用3!$AD$15:$BA$23,MATCH(N999,【参考】数式用3!$AD$2:$BA$2,0)),"")</f>
        <v/>
      </c>
      <c r="Y999" s="991"/>
      <c r="Z999" s="123"/>
      <c r="AA999" s="114"/>
      <c r="AB999" s="485" t="str">
        <f>IFERROR(AA999*VLOOKUP(AG999,【参考】数式用3!$AD$24:$BA$27,MATCH(N999,【参考】数式用3!$AD$2:$BA$2,0)),"")</f>
        <v/>
      </c>
      <c r="AC999" s="130"/>
      <c r="AD999" s="477" t="str">
        <f t="shared" si="63"/>
        <v/>
      </c>
      <c r="AE999" s="478" t="str">
        <f t="shared" si="64"/>
        <v/>
      </c>
      <c r="AF999" s="478" t="str">
        <f t="shared" si="65"/>
        <v/>
      </c>
      <c r="AG999" s="478" t="str">
        <f t="shared" si="66"/>
        <v/>
      </c>
    </row>
    <row r="1000" spans="1:33" ht="24.95" customHeight="1">
      <c r="A1000" s="480">
        <v>985</v>
      </c>
      <c r="B1000" s="987" t="str">
        <f>IF(基本情報入力シート!C1037="","",基本情報入力シート!C1037)</f>
        <v/>
      </c>
      <c r="C1000" s="988"/>
      <c r="D1000" s="988"/>
      <c r="E1000" s="988"/>
      <c r="F1000" s="988"/>
      <c r="G1000" s="988"/>
      <c r="H1000" s="988"/>
      <c r="I1000" s="989"/>
      <c r="J1000" s="481" t="str">
        <f>IF(基本情報入力シート!M1037="","",基本情報入力シート!M1037)</f>
        <v/>
      </c>
      <c r="K1000" s="482" t="str">
        <f>IF(基本情報入力シート!R1037="","",基本情報入力シート!R1037)</f>
        <v/>
      </c>
      <c r="L1000" s="482" t="str">
        <f>IF(基本情報入力シート!W1037="","",基本情報入力シート!W1037)</f>
        <v/>
      </c>
      <c r="M1000" s="483" t="str">
        <f>IF(基本情報入力シート!X1037="","",基本情報入力シート!X1037)</f>
        <v/>
      </c>
      <c r="N1000" s="484" t="str">
        <f>IF(基本情報入力シート!Y1037="","",基本情報入力シート!Y1037)</f>
        <v/>
      </c>
      <c r="O1000" s="118"/>
      <c r="P1000" s="119"/>
      <c r="Q1000" s="120"/>
      <c r="R1000" s="121"/>
      <c r="S1000" s="112"/>
      <c r="T1000" s="476" t="str">
        <f>IFERROR(S1000*VLOOKUP(AE1000,【参考】数式用3!$AD$3:$BA$14,MATCH(N1000,【参考】数式用3!$AD$2:$BA$2,0)),"")</f>
        <v/>
      </c>
      <c r="U1000" s="122"/>
      <c r="V1000" s="113"/>
      <c r="W1000" s="147"/>
      <c r="X1000" s="990" t="str">
        <f>IFERROR(V1000*VLOOKUP(AF1000,【参考】数式用3!$AD$15:$BA$23,MATCH(N1000,【参考】数式用3!$AD$2:$BA$2,0)),"")</f>
        <v/>
      </c>
      <c r="Y1000" s="991"/>
      <c r="Z1000" s="123"/>
      <c r="AA1000" s="114"/>
      <c r="AB1000" s="485" t="str">
        <f>IFERROR(AA1000*VLOOKUP(AG1000,【参考】数式用3!$AD$24:$BA$27,MATCH(N1000,【参考】数式用3!$AD$2:$BA$2,0)),"")</f>
        <v/>
      </c>
      <c r="AC1000" s="130"/>
      <c r="AD1000" s="477" t="str">
        <f t="shared" si="63"/>
        <v/>
      </c>
      <c r="AE1000" s="478" t="str">
        <f t="shared" si="64"/>
        <v/>
      </c>
      <c r="AF1000" s="478" t="str">
        <f t="shared" si="65"/>
        <v/>
      </c>
      <c r="AG1000" s="478" t="str">
        <f t="shared" si="66"/>
        <v/>
      </c>
    </row>
    <row r="1001" spans="1:33" ht="24.95" customHeight="1">
      <c r="A1001" s="480">
        <v>986</v>
      </c>
      <c r="B1001" s="987" t="str">
        <f>IF(基本情報入力シート!C1038="","",基本情報入力シート!C1038)</f>
        <v/>
      </c>
      <c r="C1001" s="988"/>
      <c r="D1001" s="988"/>
      <c r="E1001" s="988"/>
      <c r="F1001" s="988"/>
      <c r="G1001" s="988"/>
      <c r="H1001" s="988"/>
      <c r="I1001" s="989"/>
      <c r="J1001" s="481" t="str">
        <f>IF(基本情報入力シート!M1038="","",基本情報入力シート!M1038)</f>
        <v/>
      </c>
      <c r="K1001" s="482" t="str">
        <f>IF(基本情報入力シート!R1038="","",基本情報入力シート!R1038)</f>
        <v/>
      </c>
      <c r="L1001" s="482" t="str">
        <f>IF(基本情報入力シート!W1038="","",基本情報入力シート!W1038)</f>
        <v/>
      </c>
      <c r="M1001" s="483" t="str">
        <f>IF(基本情報入力シート!X1038="","",基本情報入力シート!X1038)</f>
        <v/>
      </c>
      <c r="N1001" s="484" t="str">
        <f>IF(基本情報入力シート!Y1038="","",基本情報入力シート!Y1038)</f>
        <v/>
      </c>
      <c r="O1001" s="118"/>
      <c r="P1001" s="119"/>
      <c r="Q1001" s="120"/>
      <c r="R1001" s="121"/>
      <c r="S1001" s="112"/>
      <c r="T1001" s="476" t="str">
        <f>IFERROR(S1001*VLOOKUP(AE1001,【参考】数式用3!$AD$3:$BA$14,MATCH(N1001,【参考】数式用3!$AD$2:$BA$2,0)),"")</f>
        <v/>
      </c>
      <c r="U1001" s="122"/>
      <c r="V1001" s="113"/>
      <c r="W1001" s="147"/>
      <c r="X1001" s="990" t="str">
        <f>IFERROR(V1001*VLOOKUP(AF1001,【参考】数式用3!$AD$15:$BA$23,MATCH(N1001,【参考】数式用3!$AD$2:$BA$2,0)),"")</f>
        <v/>
      </c>
      <c r="Y1001" s="991"/>
      <c r="Z1001" s="123"/>
      <c r="AA1001" s="114"/>
      <c r="AB1001" s="485" t="str">
        <f>IFERROR(AA1001*VLOOKUP(AG1001,【参考】数式用3!$AD$24:$BA$27,MATCH(N1001,【参考】数式用3!$AD$2:$BA$2,0)),"")</f>
        <v/>
      </c>
      <c r="AC1001" s="130"/>
      <c r="AD1001" s="477" t="str">
        <f t="shared" si="63"/>
        <v/>
      </c>
      <c r="AE1001" s="478" t="str">
        <f t="shared" si="64"/>
        <v/>
      </c>
      <c r="AF1001" s="478" t="str">
        <f t="shared" si="65"/>
        <v/>
      </c>
      <c r="AG1001" s="478" t="str">
        <f t="shared" si="66"/>
        <v/>
      </c>
    </row>
    <row r="1002" spans="1:33" ht="24.95" customHeight="1">
      <c r="A1002" s="480">
        <v>987</v>
      </c>
      <c r="B1002" s="987" t="str">
        <f>IF(基本情報入力シート!C1039="","",基本情報入力シート!C1039)</f>
        <v/>
      </c>
      <c r="C1002" s="988"/>
      <c r="D1002" s="988"/>
      <c r="E1002" s="988"/>
      <c r="F1002" s="988"/>
      <c r="G1002" s="988"/>
      <c r="H1002" s="988"/>
      <c r="I1002" s="989"/>
      <c r="J1002" s="481" t="str">
        <f>IF(基本情報入力シート!M1039="","",基本情報入力シート!M1039)</f>
        <v/>
      </c>
      <c r="K1002" s="482" t="str">
        <f>IF(基本情報入力シート!R1039="","",基本情報入力シート!R1039)</f>
        <v/>
      </c>
      <c r="L1002" s="482" t="str">
        <f>IF(基本情報入力シート!W1039="","",基本情報入力シート!W1039)</f>
        <v/>
      </c>
      <c r="M1002" s="483" t="str">
        <f>IF(基本情報入力シート!X1039="","",基本情報入力シート!X1039)</f>
        <v/>
      </c>
      <c r="N1002" s="484" t="str">
        <f>IF(基本情報入力シート!Y1039="","",基本情報入力シート!Y1039)</f>
        <v/>
      </c>
      <c r="O1002" s="118"/>
      <c r="P1002" s="119"/>
      <c r="Q1002" s="120"/>
      <c r="R1002" s="121"/>
      <c r="S1002" s="112"/>
      <c r="T1002" s="476" t="str">
        <f>IFERROR(S1002*VLOOKUP(AE1002,【参考】数式用3!$AD$3:$BA$14,MATCH(N1002,【参考】数式用3!$AD$2:$BA$2,0)),"")</f>
        <v/>
      </c>
      <c r="U1002" s="122"/>
      <c r="V1002" s="113"/>
      <c r="W1002" s="147"/>
      <c r="X1002" s="990" t="str">
        <f>IFERROR(V1002*VLOOKUP(AF1002,【参考】数式用3!$AD$15:$BA$23,MATCH(N1002,【参考】数式用3!$AD$2:$BA$2,0)),"")</f>
        <v/>
      </c>
      <c r="Y1002" s="991"/>
      <c r="Z1002" s="123"/>
      <c r="AA1002" s="114"/>
      <c r="AB1002" s="485" t="str">
        <f>IFERROR(AA1002*VLOOKUP(AG1002,【参考】数式用3!$AD$24:$BA$27,MATCH(N1002,【参考】数式用3!$AD$2:$BA$2,0)),"")</f>
        <v/>
      </c>
      <c r="AC1002" s="130"/>
      <c r="AD1002" s="477" t="str">
        <f t="shared" si="63"/>
        <v/>
      </c>
      <c r="AE1002" s="478" t="str">
        <f t="shared" si="64"/>
        <v/>
      </c>
      <c r="AF1002" s="478" t="str">
        <f t="shared" si="65"/>
        <v/>
      </c>
      <c r="AG1002" s="478" t="str">
        <f t="shared" si="66"/>
        <v/>
      </c>
    </row>
    <row r="1003" spans="1:33" ht="24.95" customHeight="1">
      <c r="A1003" s="480">
        <v>988</v>
      </c>
      <c r="B1003" s="987" t="str">
        <f>IF(基本情報入力シート!C1040="","",基本情報入力シート!C1040)</f>
        <v/>
      </c>
      <c r="C1003" s="988"/>
      <c r="D1003" s="988"/>
      <c r="E1003" s="988"/>
      <c r="F1003" s="988"/>
      <c r="G1003" s="988"/>
      <c r="H1003" s="988"/>
      <c r="I1003" s="989"/>
      <c r="J1003" s="481" t="str">
        <f>IF(基本情報入力シート!M1040="","",基本情報入力シート!M1040)</f>
        <v/>
      </c>
      <c r="K1003" s="482" t="str">
        <f>IF(基本情報入力シート!R1040="","",基本情報入力シート!R1040)</f>
        <v/>
      </c>
      <c r="L1003" s="482" t="str">
        <f>IF(基本情報入力シート!W1040="","",基本情報入力シート!W1040)</f>
        <v/>
      </c>
      <c r="M1003" s="483" t="str">
        <f>IF(基本情報入力シート!X1040="","",基本情報入力シート!X1040)</f>
        <v/>
      </c>
      <c r="N1003" s="484" t="str">
        <f>IF(基本情報入力シート!Y1040="","",基本情報入力シート!Y1040)</f>
        <v/>
      </c>
      <c r="O1003" s="118"/>
      <c r="P1003" s="119"/>
      <c r="Q1003" s="120"/>
      <c r="R1003" s="121"/>
      <c r="S1003" s="112"/>
      <c r="T1003" s="476" t="str">
        <f>IFERROR(S1003*VLOOKUP(AE1003,【参考】数式用3!$AD$3:$BA$14,MATCH(N1003,【参考】数式用3!$AD$2:$BA$2,0)),"")</f>
        <v/>
      </c>
      <c r="U1003" s="122"/>
      <c r="V1003" s="113"/>
      <c r="W1003" s="147"/>
      <c r="X1003" s="990" t="str">
        <f>IFERROR(V1003*VLOOKUP(AF1003,【参考】数式用3!$AD$15:$BA$23,MATCH(N1003,【参考】数式用3!$AD$2:$BA$2,0)),"")</f>
        <v/>
      </c>
      <c r="Y1003" s="991"/>
      <c r="Z1003" s="123"/>
      <c r="AA1003" s="114"/>
      <c r="AB1003" s="485" t="str">
        <f>IFERROR(AA1003*VLOOKUP(AG1003,【参考】数式用3!$AD$24:$BA$27,MATCH(N1003,【参考】数式用3!$AD$2:$BA$2,0)),"")</f>
        <v/>
      </c>
      <c r="AC1003" s="130"/>
      <c r="AD1003" s="477" t="str">
        <f t="shared" si="63"/>
        <v/>
      </c>
      <c r="AE1003" s="478" t="str">
        <f t="shared" si="64"/>
        <v/>
      </c>
      <c r="AF1003" s="478" t="str">
        <f t="shared" si="65"/>
        <v/>
      </c>
      <c r="AG1003" s="478" t="str">
        <f t="shared" si="66"/>
        <v/>
      </c>
    </row>
    <row r="1004" spans="1:33" ht="24.95" customHeight="1">
      <c r="A1004" s="480">
        <v>989</v>
      </c>
      <c r="B1004" s="987" t="str">
        <f>IF(基本情報入力シート!C1041="","",基本情報入力シート!C1041)</f>
        <v/>
      </c>
      <c r="C1004" s="988"/>
      <c r="D1004" s="988"/>
      <c r="E1004" s="988"/>
      <c r="F1004" s="988"/>
      <c r="G1004" s="988"/>
      <c r="H1004" s="988"/>
      <c r="I1004" s="989"/>
      <c r="J1004" s="481" t="str">
        <f>IF(基本情報入力シート!M1041="","",基本情報入力シート!M1041)</f>
        <v/>
      </c>
      <c r="K1004" s="482" t="str">
        <f>IF(基本情報入力シート!R1041="","",基本情報入力シート!R1041)</f>
        <v/>
      </c>
      <c r="L1004" s="482" t="str">
        <f>IF(基本情報入力シート!W1041="","",基本情報入力シート!W1041)</f>
        <v/>
      </c>
      <c r="M1004" s="483" t="str">
        <f>IF(基本情報入力シート!X1041="","",基本情報入力シート!X1041)</f>
        <v/>
      </c>
      <c r="N1004" s="484" t="str">
        <f>IF(基本情報入力シート!Y1041="","",基本情報入力シート!Y1041)</f>
        <v/>
      </c>
      <c r="O1004" s="118"/>
      <c r="P1004" s="119"/>
      <c r="Q1004" s="120"/>
      <c r="R1004" s="121"/>
      <c r="S1004" s="112"/>
      <c r="T1004" s="476" t="str">
        <f>IFERROR(S1004*VLOOKUP(AE1004,【参考】数式用3!$AD$3:$BA$14,MATCH(N1004,【参考】数式用3!$AD$2:$BA$2,0)),"")</f>
        <v/>
      </c>
      <c r="U1004" s="122"/>
      <c r="V1004" s="113"/>
      <c r="W1004" s="147"/>
      <c r="X1004" s="990" t="str">
        <f>IFERROR(V1004*VLOOKUP(AF1004,【参考】数式用3!$AD$15:$BA$23,MATCH(N1004,【参考】数式用3!$AD$2:$BA$2,0)),"")</f>
        <v/>
      </c>
      <c r="Y1004" s="991"/>
      <c r="Z1004" s="123"/>
      <c r="AA1004" s="114"/>
      <c r="AB1004" s="485" t="str">
        <f>IFERROR(AA1004*VLOOKUP(AG1004,【参考】数式用3!$AD$24:$BA$27,MATCH(N1004,【参考】数式用3!$AD$2:$BA$2,0)),"")</f>
        <v/>
      </c>
      <c r="AC1004" s="130"/>
      <c r="AD1004" s="477" t="str">
        <f t="shared" si="63"/>
        <v/>
      </c>
      <c r="AE1004" s="478" t="str">
        <f t="shared" si="64"/>
        <v/>
      </c>
      <c r="AF1004" s="478" t="str">
        <f t="shared" si="65"/>
        <v/>
      </c>
      <c r="AG1004" s="478" t="str">
        <f t="shared" si="66"/>
        <v/>
      </c>
    </row>
    <row r="1005" spans="1:33" ht="24.95" customHeight="1">
      <c r="A1005" s="480">
        <v>990</v>
      </c>
      <c r="B1005" s="987" t="str">
        <f>IF(基本情報入力シート!C1042="","",基本情報入力シート!C1042)</f>
        <v/>
      </c>
      <c r="C1005" s="988"/>
      <c r="D1005" s="988"/>
      <c r="E1005" s="988"/>
      <c r="F1005" s="988"/>
      <c r="G1005" s="988"/>
      <c r="H1005" s="988"/>
      <c r="I1005" s="989"/>
      <c r="J1005" s="481" t="str">
        <f>IF(基本情報入力シート!M1042="","",基本情報入力シート!M1042)</f>
        <v/>
      </c>
      <c r="K1005" s="482" t="str">
        <f>IF(基本情報入力シート!R1042="","",基本情報入力シート!R1042)</f>
        <v/>
      </c>
      <c r="L1005" s="482" t="str">
        <f>IF(基本情報入力シート!W1042="","",基本情報入力シート!W1042)</f>
        <v/>
      </c>
      <c r="M1005" s="483" t="str">
        <f>IF(基本情報入力シート!X1042="","",基本情報入力シート!X1042)</f>
        <v/>
      </c>
      <c r="N1005" s="484" t="str">
        <f>IF(基本情報入力シート!Y1042="","",基本情報入力シート!Y1042)</f>
        <v/>
      </c>
      <c r="O1005" s="118"/>
      <c r="P1005" s="119"/>
      <c r="Q1005" s="120"/>
      <c r="R1005" s="121"/>
      <c r="S1005" s="112"/>
      <c r="T1005" s="476" t="str">
        <f>IFERROR(S1005*VLOOKUP(AE1005,【参考】数式用3!$AD$3:$BA$14,MATCH(N1005,【参考】数式用3!$AD$2:$BA$2,0)),"")</f>
        <v/>
      </c>
      <c r="U1005" s="122"/>
      <c r="V1005" s="113"/>
      <c r="W1005" s="147"/>
      <c r="X1005" s="990" t="str">
        <f>IFERROR(V1005*VLOOKUP(AF1005,【参考】数式用3!$AD$15:$BA$23,MATCH(N1005,【参考】数式用3!$AD$2:$BA$2,0)),"")</f>
        <v/>
      </c>
      <c r="Y1005" s="991"/>
      <c r="Z1005" s="123"/>
      <c r="AA1005" s="114"/>
      <c r="AB1005" s="485" t="str">
        <f>IFERROR(AA1005*VLOOKUP(AG1005,【参考】数式用3!$AD$24:$BA$27,MATCH(N1005,【参考】数式用3!$AD$2:$BA$2,0)),"")</f>
        <v/>
      </c>
      <c r="AC1005" s="130"/>
      <c r="AD1005" s="477" t="str">
        <f t="shared" si="63"/>
        <v/>
      </c>
      <c r="AE1005" s="478" t="str">
        <f t="shared" si="64"/>
        <v/>
      </c>
      <c r="AF1005" s="478" t="str">
        <f t="shared" si="65"/>
        <v/>
      </c>
      <c r="AG1005" s="478" t="str">
        <f t="shared" si="66"/>
        <v/>
      </c>
    </row>
    <row r="1006" spans="1:33" ht="24.95" customHeight="1">
      <c r="A1006" s="480">
        <v>991</v>
      </c>
      <c r="B1006" s="987" t="str">
        <f>IF(基本情報入力シート!C1043="","",基本情報入力シート!C1043)</f>
        <v/>
      </c>
      <c r="C1006" s="988"/>
      <c r="D1006" s="988"/>
      <c r="E1006" s="988"/>
      <c r="F1006" s="988"/>
      <c r="G1006" s="988"/>
      <c r="H1006" s="988"/>
      <c r="I1006" s="989"/>
      <c r="J1006" s="481" t="str">
        <f>IF(基本情報入力シート!M1043="","",基本情報入力シート!M1043)</f>
        <v/>
      </c>
      <c r="K1006" s="482" t="str">
        <f>IF(基本情報入力シート!R1043="","",基本情報入力シート!R1043)</f>
        <v/>
      </c>
      <c r="L1006" s="482" t="str">
        <f>IF(基本情報入力シート!W1043="","",基本情報入力シート!W1043)</f>
        <v/>
      </c>
      <c r="M1006" s="483" t="str">
        <f>IF(基本情報入力シート!X1043="","",基本情報入力シート!X1043)</f>
        <v/>
      </c>
      <c r="N1006" s="484" t="str">
        <f>IF(基本情報入力シート!Y1043="","",基本情報入力シート!Y1043)</f>
        <v/>
      </c>
      <c r="O1006" s="118"/>
      <c r="P1006" s="119"/>
      <c r="Q1006" s="120"/>
      <c r="R1006" s="121"/>
      <c r="S1006" s="112"/>
      <c r="T1006" s="476" t="str">
        <f>IFERROR(S1006*VLOOKUP(AE1006,【参考】数式用3!$AD$3:$BA$14,MATCH(N1006,【参考】数式用3!$AD$2:$BA$2,0)),"")</f>
        <v/>
      </c>
      <c r="U1006" s="122"/>
      <c r="V1006" s="113"/>
      <c r="W1006" s="147"/>
      <c r="X1006" s="990" t="str">
        <f>IFERROR(V1006*VLOOKUP(AF1006,【参考】数式用3!$AD$15:$BA$23,MATCH(N1006,【参考】数式用3!$AD$2:$BA$2,0)),"")</f>
        <v/>
      </c>
      <c r="Y1006" s="991"/>
      <c r="Z1006" s="123"/>
      <c r="AA1006" s="114"/>
      <c r="AB1006" s="485" t="str">
        <f>IFERROR(AA1006*VLOOKUP(AG1006,【参考】数式用3!$AD$24:$BA$27,MATCH(N1006,【参考】数式用3!$AD$2:$BA$2,0)),"")</f>
        <v/>
      </c>
      <c r="AC1006" s="130"/>
      <c r="AD1006" s="477" t="str">
        <f t="shared" si="63"/>
        <v/>
      </c>
      <c r="AE1006" s="478" t="str">
        <f t="shared" si="64"/>
        <v/>
      </c>
      <c r="AF1006" s="478" t="str">
        <f t="shared" si="65"/>
        <v/>
      </c>
      <c r="AG1006" s="478" t="str">
        <f t="shared" si="66"/>
        <v/>
      </c>
    </row>
    <row r="1007" spans="1:33" ht="24.95" customHeight="1">
      <c r="A1007" s="480">
        <v>992</v>
      </c>
      <c r="B1007" s="987" t="str">
        <f>IF(基本情報入力シート!C1044="","",基本情報入力シート!C1044)</f>
        <v/>
      </c>
      <c r="C1007" s="988"/>
      <c r="D1007" s="988"/>
      <c r="E1007" s="988"/>
      <c r="F1007" s="988"/>
      <c r="G1007" s="988"/>
      <c r="H1007" s="988"/>
      <c r="I1007" s="989"/>
      <c r="J1007" s="481" t="str">
        <f>IF(基本情報入力シート!M1044="","",基本情報入力シート!M1044)</f>
        <v/>
      </c>
      <c r="K1007" s="482" t="str">
        <f>IF(基本情報入力シート!R1044="","",基本情報入力シート!R1044)</f>
        <v/>
      </c>
      <c r="L1007" s="482" t="str">
        <f>IF(基本情報入力シート!W1044="","",基本情報入力シート!W1044)</f>
        <v/>
      </c>
      <c r="M1007" s="483" t="str">
        <f>IF(基本情報入力シート!X1044="","",基本情報入力シート!X1044)</f>
        <v/>
      </c>
      <c r="N1007" s="484" t="str">
        <f>IF(基本情報入力シート!Y1044="","",基本情報入力シート!Y1044)</f>
        <v/>
      </c>
      <c r="O1007" s="118"/>
      <c r="P1007" s="119"/>
      <c r="Q1007" s="120"/>
      <c r="R1007" s="121"/>
      <c r="S1007" s="112"/>
      <c r="T1007" s="476" t="str">
        <f>IFERROR(S1007*VLOOKUP(AE1007,【参考】数式用3!$AD$3:$BA$14,MATCH(N1007,【参考】数式用3!$AD$2:$BA$2,0)),"")</f>
        <v/>
      </c>
      <c r="U1007" s="122"/>
      <c r="V1007" s="113"/>
      <c r="W1007" s="147"/>
      <c r="X1007" s="990" t="str">
        <f>IFERROR(V1007*VLOOKUP(AF1007,【参考】数式用3!$AD$15:$BA$23,MATCH(N1007,【参考】数式用3!$AD$2:$BA$2,0)),"")</f>
        <v/>
      </c>
      <c r="Y1007" s="991"/>
      <c r="Z1007" s="123"/>
      <c r="AA1007" s="114"/>
      <c r="AB1007" s="485" t="str">
        <f>IFERROR(AA1007*VLOOKUP(AG1007,【参考】数式用3!$AD$24:$BA$27,MATCH(N1007,【参考】数式用3!$AD$2:$BA$2,0)),"")</f>
        <v/>
      </c>
      <c r="AC1007" s="130"/>
      <c r="AD1007" s="477" t="str">
        <f t="shared" si="63"/>
        <v/>
      </c>
      <c r="AE1007" s="478" t="str">
        <f t="shared" si="64"/>
        <v/>
      </c>
      <c r="AF1007" s="478" t="str">
        <f t="shared" si="65"/>
        <v/>
      </c>
      <c r="AG1007" s="478" t="str">
        <f t="shared" si="66"/>
        <v/>
      </c>
    </row>
    <row r="1008" spans="1:33" ht="24.95" customHeight="1">
      <c r="A1008" s="480">
        <v>993</v>
      </c>
      <c r="B1008" s="987" t="str">
        <f>IF(基本情報入力シート!C1045="","",基本情報入力シート!C1045)</f>
        <v/>
      </c>
      <c r="C1008" s="988"/>
      <c r="D1008" s="988"/>
      <c r="E1008" s="988"/>
      <c r="F1008" s="988"/>
      <c r="G1008" s="988"/>
      <c r="H1008" s="988"/>
      <c r="I1008" s="989"/>
      <c r="J1008" s="481" t="str">
        <f>IF(基本情報入力シート!M1045="","",基本情報入力シート!M1045)</f>
        <v/>
      </c>
      <c r="K1008" s="482" t="str">
        <f>IF(基本情報入力シート!R1045="","",基本情報入力シート!R1045)</f>
        <v/>
      </c>
      <c r="L1008" s="482" t="str">
        <f>IF(基本情報入力シート!W1045="","",基本情報入力シート!W1045)</f>
        <v/>
      </c>
      <c r="M1008" s="483" t="str">
        <f>IF(基本情報入力シート!X1045="","",基本情報入力シート!X1045)</f>
        <v/>
      </c>
      <c r="N1008" s="484" t="str">
        <f>IF(基本情報入力シート!Y1045="","",基本情報入力シート!Y1045)</f>
        <v/>
      </c>
      <c r="O1008" s="118"/>
      <c r="P1008" s="119"/>
      <c r="Q1008" s="120"/>
      <c r="R1008" s="121"/>
      <c r="S1008" s="112"/>
      <c r="T1008" s="476" t="str">
        <f>IFERROR(S1008*VLOOKUP(AE1008,【参考】数式用3!$AD$3:$BA$14,MATCH(N1008,【参考】数式用3!$AD$2:$BA$2,0)),"")</f>
        <v/>
      </c>
      <c r="U1008" s="122"/>
      <c r="V1008" s="113"/>
      <c r="W1008" s="147"/>
      <c r="X1008" s="990" t="str">
        <f>IFERROR(V1008*VLOOKUP(AF1008,【参考】数式用3!$AD$15:$BA$23,MATCH(N1008,【参考】数式用3!$AD$2:$BA$2,0)),"")</f>
        <v/>
      </c>
      <c r="Y1008" s="991"/>
      <c r="Z1008" s="123"/>
      <c r="AA1008" s="114"/>
      <c r="AB1008" s="485" t="str">
        <f>IFERROR(AA1008*VLOOKUP(AG1008,【参考】数式用3!$AD$24:$BA$27,MATCH(N1008,【参考】数式用3!$AD$2:$BA$2,0)),"")</f>
        <v/>
      </c>
      <c r="AC1008" s="130"/>
      <c r="AD1008" s="477" t="str">
        <f t="shared" si="63"/>
        <v/>
      </c>
      <c r="AE1008" s="478" t="str">
        <f t="shared" si="64"/>
        <v/>
      </c>
      <c r="AF1008" s="478" t="str">
        <f t="shared" si="65"/>
        <v/>
      </c>
      <c r="AG1008" s="478" t="str">
        <f t="shared" si="66"/>
        <v/>
      </c>
    </row>
    <row r="1009" spans="1:33" ht="24.95" customHeight="1">
      <c r="A1009" s="480">
        <v>994</v>
      </c>
      <c r="B1009" s="987" t="str">
        <f>IF(基本情報入力シート!C1046="","",基本情報入力シート!C1046)</f>
        <v/>
      </c>
      <c r="C1009" s="988"/>
      <c r="D1009" s="988"/>
      <c r="E1009" s="988"/>
      <c r="F1009" s="988"/>
      <c r="G1009" s="988"/>
      <c r="H1009" s="988"/>
      <c r="I1009" s="989"/>
      <c r="J1009" s="481" t="str">
        <f>IF(基本情報入力シート!M1046="","",基本情報入力シート!M1046)</f>
        <v/>
      </c>
      <c r="K1009" s="482" t="str">
        <f>IF(基本情報入力シート!R1046="","",基本情報入力シート!R1046)</f>
        <v/>
      </c>
      <c r="L1009" s="482" t="str">
        <f>IF(基本情報入力シート!W1046="","",基本情報入力シート!W1046)</f>
        <v/>
      </c>
      <c r="M1009" s="483" t="str">
        <f>IF(基本情報入力シート!X1046="","",基本情報入力シート!X1046)</f>
        <v/>
      </c>
      <c r="N1009" s="484" t="str">
        <f>IF(基本情報入力シート!Y1046="","",基本情報入力シート!Y1046)</f>
        <v/>
      </c>
      <c r="O1009" s="118"/>
      <c r="P1009" s="119"/>
      <c r="Q1009" s="120"/>
      <c r="R1009" s="121"/>
      <c r="S1009" s="112"/>
      <c r="T1009" s="476" t="str">
        <f>IFERROR(S1009*VLOOKUP(AE1009,【参考】数式用3!$AD$3:$BA$14,MATCH(N1009,【参考】数式用3!$AD$2:$BA$2,0)),"")</f>
        <v/>
      </c>
      <c r="U1009" s="122"/>
      <c r="V1009" s="113"/>
      <c r="W1009" s="147"/>
      <c r="X1009" s="990" t="str">
        <f>IFERROR(V1009*VLOOKUP(AF1009,【参考】数式用3!$AD$15:$BA$23,MATCH(N1009,【参考】数式用3!$AD$2:$BA$2,0)),"")</f>
        <v/>
      </c>
      <c r="Y1009" s="991"/>
      <c r="Z1009" s="123"/>
      <c r="AA1009" s="114"/>
      <c r="AB1009" s="485" t="str">
        <f>IFERROR(AA1009*VLOOKUP(AG1009,【参考】数式用3!$AD$24:$BA$27,MATCH(N1009,【参考】数式用3!$AD$2:$BA$2,0)),"")</f>
        <v/>
      </c>
      <c r="AC1009" s="130"/>
      <c r="AD1009" s="477" t="str">
        <f t="shared" si="63"/>
        <v/>
      </c>
      <c r="AE1009" s="478" t="str">
        <f t="shared" si="64"/>
        <v/>
      </c>
      <c r="AF1009" s="478" t="str">
        <f t="shared" si="65"/>
        <v/>
      </c>
      <c r="AG1009" s="478" t="str">
        <f t="shared" si="66"/>
        <v/>
      </c>
    </row>
    <row r="1010" spans="1:33" ht="24.95" customHeight="1">
      <c r="A1010" s="480">
        <v>995</v>
      </c>
      <c r="B1010" s="987" t="str">
        <f>IF(基本情報入力シート!C1047="","",基本情報入力シート!C1047)</f>
        <v/>
      </c>
      <c r="C1010" s="988"/>
      <c r="D1010" s="988"/>
      <c r="E1010" s="988"/>
      <c r="F1010" s="988"/>
      <c r="G1010" s="988"/>
      <c r="H1010" s="988"/>
      <c r="I1010" s="989"/>
      <c r="J1010" s="481" t="str">
        <f>IF(基本情報入力シート!M1047="","",基本情報入力シート!M1047)</f>
        <v/>
      </c>
      <c r="K1010" s="482" t="str">
        <f>IF(基本情報入力シート!R1047="","",基本情報入力シート!R1047)</f>
        <v/>
      </c>
      <c r="L1010" s="482" t="str">
        <f>IF(基本情報入力シート!W1047="","",基本情報入力シート!W1047)</f>
        <v/>
      </c>
      <c r="M1010" s="483" t="str">
        <f>IF(基本情報入力シート!X1047="","",基本情報入力シート!X1047)</f>
        <v/>
      </c>
      <c r="N1010" s="484" t="str">
        <f>IF(基本情報入力シート!Y1047="","",基本情報入力シート!Y1047)</f>
        <v/>
      </c>
      <c r="O1010" s="118"/>
      <c r="P1010" s="119"/>
      <c r="Q1010" s="120"/>
      <c r="R1010" s="121"/>
      <c r="S1010" s="112"/>
      <c r="T1010" s="476" t="str">
        <f>IFERROR(S1010*VLOOKUP(AE1010,【参考】数式用3!$AD$3:$BA$14,MATCH(N1010,【参考】数式用3!$AD$2:$BA$2,0)),"")</f>
        <v/>
      </c>
      <c r="U1010" s="122"/>
      <c r="V1010" s="113"/>
      <c r="W1010" s="147"/>
      <c r="X1010" s="990" t="str">
        <f>IFERROR(V1010*VLOOKUP(AF1010,【参考】数式用3!$AD$15:$BA$23,MATCH(N1010,【参考】数式用3!$AD$2:$BA$2,0)),"")</f>
        <v/>
      </c>
      <c r="Y1010" s="991"/>
      <c r="Z1010" s="123"/>
      <c r="AA1010" s="114"/>
      <c r="AB1010" s="485" t="str">
        <f>IFERROR(AA1010*VLOOKUP(AG1010,【参考】数式用3!$AD$24:$BA$27,MATCH(N1010,【参考】数式用3!$AD$2:$BA$2,0)),"")</f>
        <v/>
      </c>
      <c r="AC1010" s="130"/>
      <c r="AD1010" s="477" t="str">
        <f t="shared" si="63"/>
        <v/>
      </c>
      <c r="AE1010" s="478" t="str">
        <f t="shared" si="64"/>
        <v/>
      </c>
      <c r="AF1010" s="478" t="str">
        <f t="shared" si="65"/>
        <v/>
      </c>
      <c r="AG1010" s="478" t="str">
        <f t="shared" si="66"/>
        <v/>
      </c>
    </row>
    <row r="1011" spans="1:33" ht="24.95" customHeight="1">
      <c r="A1011" s="480">
        <v>996</v>
      </c>
      <c r="B1011" s="987" t="str">
        <f>IF(基本情報入力シート!C1048="","",基本情報入力シート!C1048)</f>
        <v/>
      </c>
      <c r="C1011" s="988"/>
      <c r="D1011" s="988"/>
      <c r="E1011" s="988"/>
      <c r="F1011" s="988"/>
      <c r="G1011" s="988"/>
      <c r="H1011" s="988"/>
      <c r="I1011" s="989"/>
      <c r="J1011" s="481" t="str">
        <f>IF(基本情報入力シート!M1048="","",基本情報入力シート!M1048)</f>
        <v/>
      </c>
      <c r="K1011" s="482" t="str">
        <f>IF(基本情報入力シート!R1048="","",基本情報入力シート!R1048)</f>
        <v/>
      </c>
      <c r="L1011" s="482" t="str">
        <f>IF(基本情報入力シート!W1048="","",基本情報入力シート!W1048)</f>
        <v/>
      </c>
      <c r="M1011" s="483" t="str">
        <f>IF(基本情報入力シート!X1048="","",基本情報入力シート!X1048)</f>
        <v/>
      </c>
      <c r="N1011" s="484" t="str">
        <f>IF(基本情報入力シート!Y1048="","",基本情報入力シート!Y1048)</f>
        <v/>
      </c>
      <c r="O1011" s="118"/>
      <c r="P1011" s="119"/>
      <c r="Q1011" s="120"/>
      <c r="R1011" s="121"/>
      <c r="S1011" s="112"/>
      <c r="T1011" s="476" t="str">
        <f>IFERROR(S1011*VLOOKUP(AE1011,【参考】数式用3!$AD$3:$BA$14,MATCH(N1011,【参考】数式用3!$AD$2:$BA$2,0)),"")</f>
        <v/>
      </c>
      <c r="U1011" s="122"/>
      <c r="V1011" s="113"/>
      <c r="W1011" s="147"/>
      <c r="X1011" s="990" t="str">
        <f>IFERROR(V1011*VLOOKUP(AF1011,【参考】数式用3!$AD$15:$BA$23,MATCH(N1011,【参考】数式用3!$AD$2:$BA$2,0)),"")</f>
        <v/>
      </c>
      <c r="Y1011" s="991"/>
      <c r="Z1011" s="123"/>
      <c r="AA1011" s="114"/>
      <c r="AB1011" s="485" t="str">
        <f>IFERROR(AA1011*VLOOKUP(AG1011,【参考】数式用3!$AD$24:$BA$27,MATCH(N1011,【参考】数式用3!$AD$2:$BA$2,0)),"")</f>
        <v/>
      </c>
      <c r="AC1011" s="130"/>
      <c r="AD1011" s="477" t="str">
        <f t="shared" si="63"/>
        <v/>
      </c>
      <c r="AE1011" s="478" t="str">
        <f t="shared" si="64"/>
        <v/>
      </c>
      <c r="AF1011" s="478" t="str">
        <f t="shared" si="65"/>
        <v/>
      </c>
      <c r="AG1011" s="478" t="str">
        <f t="shared" si="66"/>
        <v/>
      </c>
    </row>
    <row r="1012" spans="1:33" ht="24.95" customHeight="1">
      <c r="A1012" s="480">
        <v>997</v>
      </c>
      <c r="B1012" s="987" t="str">
        <f>IF(基本情報入力シート!C1049="","",基本情報入力シート!C1049)</f>
        <v/>
      </c>
      <c r="C1012" s="988"/>
      <c r="D1012" s="988"/>
      <c r="E1012" s="988"/>
      <c r="F1012" s="988"/>
      <c r="G1012" s="988"/>
      <c r="H1012" s="988"/>
      <c r="I1012" s="989"/>
      <c r="J1012" s="481" t="str">
        <f>IF(基本情報入力シート!M1049="","",基本情報入力シート!M1049)</f>
        <v/>
      </c>
      <c r="K1012" s="482" t="str">
        <f>IF(基本情報入力シート!R1049="","",基本情報入力シート!R1049)</f>
        <v/>
      </c>
      <c r="L1012" s="482" t="str">
        <f>IF(基本情報入力シート!W1049="","",基本情報入力シート!W1049)</f>
        <v/>
      </c>
      <c r="M1012" s="483" t="str">
        <f>IF(基本情報入力シート!X1049="","",基本情報入力シート!X1049)</f>
        <v/>
      </c>
      <c r="N1012" s="484" t="str">
        <f>IF(基本情報入力シート!Y1049="","",基本情報入力シート!Y1049)</f>
        <v/>
      </c>
      <c r="O1012" s="118"/>
      <c r="P1012" s="119"/>
      <c r="Q1012" s="120"/>
      <c r="R1012" s="121"/>
      <c r="S1012" s="112"/>
      <c r="T1012" s="476" t="str">
        <f>IFERROR(S1012*VLOOKUP(AE1012,【参考】数式用3!$AD$3:$BA$14,MATCH(N1012,【参考】数式用3!$AD$2:$BA$2,0)),"")</f>
        <v/>
      </c>
      <c r="U1012" s="122"/>
      <c r="V1012" s="113"/>
      <c r="W1012" s="147"/>
      <c r="X1012" s="990" t="str">
        <f>IFERROR(V1012*VLOOKUP(AF1012,【参考】数式用3!$AD$15:$BA$23,MATCH(N1012,【参考】数式用3!$AD$2:$BA$2,0)),"")</f>
        <v/>
      </c>
      <c r="Y1012" s="991"/>
      <c r="Z1012" s="123"/>
      <c r="AA1012" s="114"/>
      <c r="AB1012" s="485" t="str">
        <f>IFERROR(AA1012*VLOOKUP(AG1012,【参考】数式用3!$AD$24:$BA$27,MATCH(N1012,【参考】数式用3!$AD$2:$BA$2,0)),"")</f>
        <v/>
      </c>
      <c r="AC1012" s="130"/>
      <c r="AD1012" s="477" t="str">
        <f t="shared" si="63"/>
        <v/>
      </c>
      <c r="AE1012" s="478" t="str">
        <f t="shared" si="64"/>
        <v/>
      </c>
      <c r="AF1012" s="478" t="str">
        <f t="shared" si="65"/>
        <v/>
      </c>
      <c r="AG1012" s="478" t="str">
        <f t="shared" si="66"/>
        <v/>
      </c>
    </row>
    <row r="1013" spans="1:33" ht="24.95" customHeight="1">
      <c r="A1013" s="480">
        <v>998</v>
      </c>
      <c r="B1013" s="987" t="str">
        <f>IF(基本情報入力シート!C1050="","",基本情報入力シート!C1050)</f>
        <v/>
      </c>
      <c r="C1013" s="988"/>
      <c r="D1013" s="988"/>
      <c r="E1013" s="988"/>
      <c r="F1013" s="988"/>
      <c r="G1013" s="988"/>
      <c r="H1013" s="988"/>
      <c r="I1013" s="989"/>
      <c r="J1013" s="481" t="str">
        <f>IF(基本情報入力シート!M1050="","",基本情報入力シート!M1050)</f>
        <v/>
      </c>
      <c r="K1013" s="482" t="str">
        <f>IF(基本情報入力シート!R1050="","",基本情報入力シート!R1050)</f>
        <v/>
      </c>
      <c r="L1013" s="482" t="str">
        <f>IF(基本情報入力シート!W1050="","",基本情報入力シート!W1050)</f>
        <v/>
      </c>
      <c r="M1013" s="483" t="str">
        <f>IF(基本情報入力シート!X1050="","",基本情報入力シート!X1050)</f>
        <v/>
      </c>
      <c r="N1013" s="484" t="str">
        <f>IF(基本情報入力シート!Y1050="","",基本情報入力シート!Y1050)</f>
        <v/>
      </c>
      <c r="O1013" s="118"/>
      <c r="P1013" s="119"/>
      <c r="Q1013" s="120"/>
      <c r="R1013" s="121"/>
      <c r="S1013" s="112"/>
      <c r="T1013" s="476" t="str">
        <f>IFERROR(S1013*VLOOKUP(AE1013,【参考】数式用3!$AD$3:$BA$14,MATCH(N1013,【参考】数式用3!$AD$2:$BA$2,0)),"")</f>
        <v/>
      </c>
      <c r="U1013" s="122"/>
      <c r="V1013" s="113"/>
      <c r="W1013" s="147"/>
      <c r="X1013" s="990" t="str">
        <f>IFERROR(V1013*VLOOKUP(AF1013,【参考】数式用3!$AD$15:$BA$23,MATCH(N1013,【参考】数式用3!$AD$2:$BA$2,0)),"")</f>
        <v/>
      </c>
      <c r="Y1013" s="991"/>
      <c r="Z1013" s="123"/>
      <c r="AA1013" s="114"/>
      <c r="AB1013" s="485" t="str">
        <f>IFERROR(AA1013*VLOOKUP(AG1013,【参考】数式用3!$AD$24:$BA$27,MATCH(N1013,【参考】数式用3!$AD$2:$BA$2,0)),"")</f>
        <v/>
      </c>
      <c r="AC1013" s="130"/>
      <c r="AD1013" s="477" t="str">
        <f t="shared" si="63"/>
        <v/>
      </c>
      <c r="AE1013" s="478" t="str">
        <f t="shared" si="64"/>
        <v/>
      </c>
      <c r="AF1013" s="478" t="str">
        <f t="shared" si="65"/>
        <v/>
      </c>
      <c r="AG1013" s="478" t="str">
        <f t="shared" si="66"/>
        <v/>
      </c>
    </row>
    <row r="1014" spans="1:33" ht="24.95" customHeight="1">
      <c r="A1014" s="480">
        <v>999</v>
      </c>
      <c r="B1014" s="987" t="str">
        <f>IF(基本情報入力シート!C1051="","",基本情報入力シート!C1051)</f>
        <v/>
      </c>
      <c r="C1014" s="988"/>
      <c r="D1014" s="988"/>
      <c r="E1014" s="988"/>
      <c r="F1014" s="988"/>
      <c r="G1014" s="988"/>
      <c r="H1014" s="988"/>
      <c r="I1014" s="989"/>
      <c r="J1014" s="481" t="str">
        <f>IF(基本情報入力シート!M1051="","",基本情報入力シート!M1051)</f>
        <v/>
      </c>
      <c r="K1014" s="482" t="str">
        <f>IF(基本情報入力シート!R1051="","",基本情報入力シート!R1051)</f>
        <v/>
      </c>
      <c r="L1014" s="482" t="str">
        <f>IF(基本情報入力シート!W1051="","",基本情報入力シート!W1051)</f>
        <v/>
      </c>
      <c r="M1014" s="483" t="str">
        <f>IF(基本情報入力シート!X1051="","",基本情報入力シート!X1051)</f>
        <v/>
      </c>
      <c r="N1014" s="484" t="str">
        <f>IF(基本情報入力シート!Y1051="","",基本情報入力シート!Y1051)</f>
        <v/>
      </c>
      <c r="O1014" s="118"/>
      <c r="P1014" s="119"/>
      <c r="Q1014" s="120"/>
      <c r="R1014" s="121"/>
      <c r="S1014" s="112"/>
      <c r="T1014" s="476" t="str">
        <f>IFERROR(S1014*VLOOKUP(AE1014,【参考】数式用3!$AD$3:$BA$14,MATCH(N1014,【参考】数式用3!$AD$2:$BA$2,0)),"")</f>
        <v/>
      </c>
      <c r="U1014" s="122"/>
      <c r="V1014" s="113"/>
      <c r="W1014" s="147"/>
      <c r="X1014" s="990" t="str">
        <f>IFERROR(V1014*VLOOKUP(AF1014,【参考】数式用3!$AD$15:$BA$23,MATCH(N1014,【参考】数式用3!$AD$2:$BA$2,0)),"")</f>
        <v/>
      </c>
      <c r="Y1014" s="991"/>
      <c r="Z1014" s="123"/>
      <c r="AA1014" s="114"/>
      <c r="AB1014" s="485" t="str">
        <f>IFERROR(AA1014*VLOOKUP(AG1014,【参考】数式用3!$AD$24:$BA$27,MATCH(N1014,【参考】数式用3!$AD$2:$BA$2,0)),"")</f>
        <v/>
      </c>
      <c r="AC1014" s="130"/>
      <c r="AD1014" s="477" t="str">
        <f t="shared" si="63"/>
        <v/>
      </c>
      <c r="AE1014" s="478" t="str">
        <f t="shared" si="64"/>
        <v/>
      </c>
      <c r="AF1014" s="478" t="str">
        <f t="shared" si="65"/>
        <v/>
      </c>
      <c r="AG1014" s="478" t="str">
        <f t="shared" si="66"/>
        <v/>
      </c>
    </row>
    <row r="1015" spans="1:33" ht="24.95" customHeight="1">
      <c r="A1015" s="480">
        <v>1000</v>
      </c>
      <c r="B1015" s="987" t="str">
        <f>IF(基本情報入力シート!C1052="","",基本情報入力シート!C1052)</f>
        <v/>
      </c>
      <c r="C1015" s="988"/>
      <c r="D1015" s="988"/>
      <c r="E1015" s="988"/>
      <c r="F1015" s="988"/>
      <c r="G1015" s="988"/>
      <c r="H1015" s="988"/>
      <c r="I1015" s="989"/>
      <c r="J1015" s="481" t="str">
        <f>IF(基本情報入力シート!M1052="","",基本情報入力シート!M1052)</f>
        <v/>
      </c>
      <c r="K1015" s="482" t="str">
        <f>IF(基本情報入力シート!R1052="","",基本情報入力シート!R1052)</f>
        <v/>
      </c>
      <c r="L1015" s="482" t="str">
        <f>IF(基本情報入力シート!W1052="","",基本情報入力シート!W1052)</f>
        <v/>
      </c>
      <c r="M1015" s="483" t="str">
        <f>IF(基本情報入力シート!X1052="","",基本情報入力シート!X1052)</f>
        <v/>
      </c>
      <c r="N1015" s="484" t="str">
        <f>IF(基本情報入力シート!Y1052="","",基本情報入力シート!Y1052)</f>
        <v/>
      </c>
      <c r="O1015" s="118"/>
      <c r="P1015" s="119"/>
      <c r="Q1015" s="120"/>
      <c r="R1015" s="121"/>
      <c r="S1015" s="112"/>
      <c r="T1015" s="476" t="str">
        <f>IFERROR(S1015*VLOOKUP(AE1015,【参考】数式用3!$AD$3:$BA$14,MATCH(N1015,【参考】数式用3!$AD$2:$BA$2,0)),"")</f>
        <v/>
      </c>
      <c r="U1015" s="122"/>
      <c r="V1015" s="113"/>
      <c r="W1015" s="147"/>
      <c r="X1015" s="990" t="str">
        <f>IFERROR(V1015*VLOOKUP(AF1015,【参考】数式用3!$AD$15:$BA$23,MATCH(N1015,【参考】数式用3!$AD$2:$BA$2,0)),"")</f>
        <v/>
      </c>
      <c r="Y1015" s="991"/>
      <c r="Z1015" s="123"/>
      <c r="AA1015" s="114"/>
      <c r="AB1015" s="485" t="str">
        <f>IFERROR(AA1015*VLOOKUP(AG1015,【参考】数式用3!$AD$24:$BA$27,MATCH(N1015,【参考】数式用3!$AD$2:$BA$2,0)),"")</f>
        <v/>
      </c>
      <c r="AC1015" s="130"/>
      <c r="AD1015" s="477" t="str">
        <f t="shared" si="63"/>
        <v/>
      </c>
      <c r="AE1015" s="478" t="str">
        <f t="shared" si="64"/>
        <v/>
      </c>
      <c r="AF1015" s="478" t="str">
        <f t="shared" si="65"/>
        <v/>
      </c>
      <c r="AG1015" s="478" t="str">
        <f t="shared" si="66"/>
        <v/>
      </c>
    </row>
    <row r="1016" spans="1:33" ht="24.95" customHeight="1">
      <c r="A1016" s="480">
        <v>1001</v>
      </c>
      <c r="B1016" s="987" t="str">
        <f>IF(基本情報入力シート!C1053="","",基本情報入力シート!C1053)</f>
        <v/>
      </c>
      <c r="C1016" s="988"/>
      <c r="D1016" s="988"/>
      <c r="E1016" s="988"/>
      <c r="F1016" s="988"/>
      <c r="G1016" s="988"/>
      <c r="H1016" s="988"/>
      <c r="I1016" s="989"/>
      <c r="J1016" s="481" t="str">
        <f>IF(基本情報入力シート!M1053="","",基本情報入力シート!M1053)</f>
        <v/>
      </c>
      <c r="K1016" s="482" t="str">
        <f>IF(基本情報入力シート!R1053="","",基本情報入力シート!R1053)</f>
        <v/>
      </c>
      <c r="L1016" s="482" t="str">
        <f>IF(基本情報入力シート!W1053="","",基本情報入力シート!W1053)</f>
        <v/>
      </c>
      <c r="M1016" s="483" t="str">
        <f>IF(基本情報入力シート!X1053="","",基本情報入力シート!X1053)</f>
        <v/>
      </c>
      <c r="N1016" s="484" t="str">
        <f>IF(基本情報入力シート!Y1053="","",基本情報入力シート!Y1053)</f>
        <v/>
      </c>
      <c r="O1016" s="118"/>
      <c r="P1016" s="119"/>
      <c r="Q1016" s="120"/>
      <c r="R1016" s="121"/>
      <c r="S1016" s="112"/>
      <c r="T1016" s="476" t="str">
        <f>IFERROR(S1016*VLOOKUP(AE1016,【参考】数式用3!$AD$3:$BA$14,MATCH(N1016,【参考】数式用3!$AD$2:$BA$2,0)),"")</f>
        <v/>
      </c>
      <c r="U1016" s="122"/>
      <c r="V1016" s="113"/>
      <c r="W1016" s="147"/>
      <c r="X1016" s="990" t="str">
        <f>IFERROR(V1016*VLOOKUP(AF1016,【参考】数式用3!$AD$15:$BA$23,MATCH(N1016,【参考】数式用3!$AD$2:$BA$2,0)),"")</f>
        <v/>
      </c>
      <c r="Y1016" s="991"/>
      <c r="Z1016" s="123"/>
      <c r="AA1016" s="114"/>
      <c r="AB1016" s="485" t="str">
        <f>IFERROR(AA1016*VLOOKUP(AG1016,【参考】数式用3!$AD$24:$BA$27,MATCH(N1016,【参考】数式用3!$AD$2:$BA$2,0)),"")</f>
        <v/>
      </c>
      <c r="AC1016" s="130"/>
      <c r="AD1016" s="477" t="str">
        <f t="shared" si="63"/>
        <v/>
      </c>
      <c r="AE1016" s="478" t="str">
        <f t="shared" si="64"/>
        <v/>
      </c>
      <c r="AF1016" s="478" t="str">
        <f t="shared" si="65"/>
        <v/>
      </c>
      <c r="AG1016" s="478" t="str">
        <f t="shared" si="66"/>
        <v/>
      </c>
    </row>
    <row r="1017" spans="1:33" ht="24.95" customHeight="1">
      <c r="A1017" s="480">
        <v>1002</v>
      </c>
      <c r="B1017" s="987" t="str">
        <f>IF(基本情報入力シート!C1054="","",基本情報入力シート!C1054)</f>
        <v/>
      </c>
      <c r="C1017" s="988"/>
      <c r="D1017" s="988"/>
      <c r="E1017" s="988"/>
      <c r="F1017" s="988"/>
      <c r="G1017" s="988"/>
      <c r="H1017" s="988"/>
      <c r="I1017" s="989"/>
      <c r="J1017" s="481" t="str">
        <f>IF(基本情報入力シート!M1054="","",基本情報入力シート!M1054)</f>
        <v/>
      </c>
      <c r="K1017" s="482" t="str">
        <f>IF(基本情報入力シート!R1054="","",基本情報入力シート!R1054)</f>
        <v/>
      </c>
      <c r="L1017" s="482" t="str">
        <f>IF(基本情報入力シート!W1054="","",基本情報入力シート!W1054)</f>
        <v/>
      </c>
      <c r="M1017" s="483" t="str">
        <f>IF(基本情報入力シート!X1054="","",基本情報入力シート!X1054)</f>
        <v/>
      </c>
      <c r="N1017" s="484" t="str">
        <f>IF(基本情報入力シート!Y1054="","",基本情報入力シート!Y1054)</f>
        <v/>
      </c>
      <c r="O1017" s="118"/>
      <c r="P1017" s="119"/>
      <c r="Q1017" s="120"/>
      <c r="R1017" s="121"/>
      <c r="S1017" s="112"/>
      <c r="T1017" s="476" t="str">
        <f>IFERROR(S1017*VLOOKUP(AE1017,【参考】数式用3!$AD$3:$BA$14,MATCH(N1017,【参考】数式用3!$AD$2:$BA$2,0)),"")</f>
        <v/>
      </c>
      <c r="U1017" s="122"/>
      <c r="V1017" s="113"/>
      <c r="W1017" s="147"/>
      <c r="X1017" s="990" t="str">
        <f>IFERROR(V1017*VLOOKUP(AF1017,【参考】数式用3!$AD$15:$BA$23,MATCH(N1017,【参考】数式用3!$AD$2:$BA$2,0)),"")</f>
        <v/>
      </c>
      <c r="Y1017" s="991"/>
      <c r="Z1017" s="123"/>
      <c r="AA1017" s="114"/>
      <c r="AB1017" s="485" t="str">
        <f>IFERROR(AA1017*VLOOKUP(AG1017,【参考】数式用3!$AD$24:$BA$27,MATCH(N1017,【参考】数式用3!$AD$2:$BA$2,0)),"")</f>
        <v/>
      </c>
      <c r="AC1017" s="130"/>
      <c r="AD1017" s="477" t="str">
        <f t="shared" si="63"/>
        <v/>
      </c>
      <c r="AE1017" s="478" t="str">
        <f t="shared" si="64"/>
        <v/>
      </c>
      <c r="AF1017" s="478" t="str">
        <f t="shared" si="65"/>
        <v/>
      </c>
      <c r="AG1017" s="478" t="str">
        <f t="shared" si="66"/>
        <v/>
      </c>
    </row>
    <row r="1018" spans="1:33" ht="24.95" customHeight="1">
      <c r="A1018" s="480">
        <v>1003</v>
      </c>
      <c r="B1018" s="987" t="str">
        <f>IF(基本情報入力シート!C1055="","",基本情報入力シート!C1055)</f>
        <v/>
      </c>
      <c r="C1018" s="988"/>
      <c r="D1018" s="988"/>
      <c r="E1018" s="988"/>
      <c r="F1018" s="988"/>
      <c r="G1018" s="988"/>
      <c r="H1018" s="988"/>
      <c r="I1018" s="989"/>
      <c r="J1018" s="481" t="str">
        <f>IF(基本情報入力シート!M1055="","",基本情報入力シート!M1055)</f>
        <v/>
      </c>
      <c r="K1018" s="482" t="str">
        <f>IF(基本情報入力シート!R1055="","",基本情報入力シート!R1055)</f>
        <v/>
      </c>
      <c r="L1018" s="482" t="str">
        <f>IF(基本情報入力シート!W1055="","",基本情報入力シート!W1055)</f>
        <v/>
      </c>
      <c r="M1018" s="483" t="str">
        <f>IF(基本情報入力シート!X1055="","",基本情報入力シート!X1055)</f>
        <v/>
      </c>
      <c r="N1018" s="484" t="str">
        <f>IF(基本情報入力シート!Y1055="","",基本情報入力シート!Y1055)</f>
        <v/>
      </c>
      <c r="O1018" s="118"/>
      <c r="P1018" s="119"/>
      <c r="Q1018" s="120"/>
      <c r="R1018" s="121"/>
      <c r="S1018" s="112"/>
      <c r="T1018" s="476" t="str">
        <f>IFERROR(S1018*VLOOKUP(AE1018,【参考】数式用3!$AD$3:$BA$14,MATCH(N1018,【参考】数式用3!$AD$2:$BA$2,0)),"")</f>
        <v/>
      </c>
      <c r="U1018" s="122"/>
      <c r="V1018" s="113"/>
      <c r="W1018" s="147"/>
      <c r="X1018" s="990" t="str">
        <f>IFERROR(V1018*VLOOKUP(AF1018,【参考】数式用3!$AD$15:$BA$23,MATCH(N1018,【参考】数式用3!$AD$2:$BA$2,0)),"")</f>
        <v/>
      </c>
      <c r="Y1018" s="991"/>
      <c r="Z1018" s="123"/>
      <c r="AA1018" s="114"/>
      <c r="AB1018" s="485" t="str">
        <f>IFERROR(AA1018*VLOOKUP(AG1018,【参考】数式用3!$AD$24:$BA$27,MATCH(N1018,【参考】数式用3!$AD$2:$BA$2,0)),"")</f>
        <v/>
      </c>
      <c r="AC1018" s="130"/>
      <c r="AD1018" s="477" t="str">
        <f t="shared" si="63"/>
        <v/>
      </c>
      <c r="AE1018" s="478" t="str">
        <f t="shared" si="64"/>
        <v/>
      </c>
      <c r="AF1018" s="478" t="str">
        <f t="shared" si="65"/>
        <v/>
      </c>
      <c r="AG1018" s="478" t="str">
        <f t="shared" si="66"/>
        <v/>
      </c>
    </row>
    <row r="1019" spans="1:33" ht="24.95" customHeight="1">
      <c r="A1019" s="480">
        <v>1004</v>
      </c>
      <c r="B1019" s="987" t="str">
        <f>IF(基本情報入力シート!C1056="","",基本情報入力シート!C1056)</f>
        <v/>
      </c>
      <c r="C1019" s="988"/>
      <c r="D1019" s="988"/>
      <c r="E1019" s="988"/>
      <c r="F1019" s="988"/>
      <c r="G1019" s="988"/>
      <c r="H1019" s="988"/>
      <c r="I1019" s="989"/>
      <c r="J1019" s="481" t="str">
        <f>IF(基本情報入力シート!M1056="","",基本情報入力シート!M1056)</f>
        <v/>
      </c>
      <c r="K1019" s="482" t="str">
        <f>IF(基本情報入力シート!R1056="","",基本情報入力シート!R1056)</f>
        <v/>
      </c>
      <c r="L1019" s="482" t="str">
        <f>IF(基本情報入力シート!W1056="","",基本情報入力シート!W1056)</f>
        <v/>
      </c>
      <c r="M1019" s="483" t="str">
        <f>IF(基本情報入力シート!X1056="","",基本情報入力シート!X1056)</f>
        <v/>
      </c>
      <c r="N1019" s="484" t="str">
        <f>IF(基本情報入力シート!Y1056="","",基本情報入力シート!Y1056)</f>
        <v/>
      </c>
      <c r="O1019" s="118"/>
      <c r="P1019" s="119"/>
      <c r="Q1019" s="120"/>
      <c r="R1019" s="121"/>
      <c r="S1019" s="112"/>
      <c r="T1019" s="476" t="str">
        <f>IFERROR(S1019*VLOOKUP(AE1019,【参考】数式用3!$AD$3:$BA$14,MATCH(N1019,【参考】数式用3!$AD$2:$BA$2,0)),"")</f>
        <v/>
      </c>
      <c r="U1019" s="122"/>
      <c r="V1019" s="113"/>
      <c r="W1019" s="147"/>
      <c r="X1019" s="990" t="str">
        <f>IFERROR(V1019*VLOOKUP(AF1019,【参考】数式用3!$AD$15:$BA$23,MATCH(N1019,【参考】数式用3!$AD$2:$BA$2,0)),"")</f>
        <v/>
      </c>
      <c r="Y1019" s="991"/>
      <c r="Z1019" s="123"/>
      <c r="AA1019" s="114"/>
      <c r="AB1019" s="485" t="str">
        <f>IFERROR(AA1019*VLOOKUP(AG1019,【参考】数式用3!$AD$24:$BA$27,MATCH(N1019,【参考】数式用3!$AD$2:$BA$2,0)),"")</f>
        <v/>
      </c>
      <c r="AC1019" s="130"/>
      <c r="AD1019" s="477" t="str">
        <f t="shared" si="63"/>
        <v/>
      </c>
      <c r="AE1019" s="478" t="str">
        <f t="shared" si="64"/>
        <v/>
      </c>
      <c r="AF1019" s="478" t="str">
        <f t="shared" si="65"/>
        <v/>
      </c>
      <c r="AG1019" s="478" t="str">
        <f t="shared" si="66"/>
        <v/>
      </c>
    </row>
    <row r="1020" spans="1:33" ht="24.95" customHeight="1">
      <c r="A1020" s="480">
        <v>1005</v>
      </c>
      <c r="B1020" s="987" t="str">
        <f>IF(基本情報入力シート!C1057="","",基本情報入力シート!C1057)</f>
        <v/>
      </c>
      <c r="C1020" s="988"/>
      <c r="D1020" s="988"/>
      <c r="E1020" s="988"/>
      <c r="F1020" s="988"/>
      <c r="G1020" s="988"/>
      <c r="H1020" s="988"/>
      <c r="I1020" s="989"/>
      <c r="J1020" s="481" t="str">
        <f>IF(基本情報入力シート!M1057="","",基本情報入力シート!M1057)</f>
        <v/>
      </c>
      <c r="K1020" s="482" t="str">
        <f>IF(基本情報入力シート!R1057="","",基本情報入力シート!R1057)</f>
        <v/>
      </c>
      <c r="L1020" s="482" t="str">
        <f>IF(基本情報入力シート!W1057="","",基本情報入力シート!W1057)</f>
        <v/>
      </c>
      <c r="M1020" s="483" t="str">
        <f>IF(基本情報入力シート!X1057="","",基本情報入力シート!X1057)</f>
        <v/>
      </c>
      <c r="N1020" s="484" t="str">
        <f>IF(基本情報入力シート!Y1057="","",基本情報入力シート!Y1057)</f>
        <v/>
      </c>
      <c r="O1020" s="118"/>
      <c r="P1020" s="119"/>
      <c r="Q1020" s="120"/>
      <c r="R1020" s="121"/>
      <c r="S1020" s="112"/>
      <c r="T1020" s="476" t="str">
        <f>IFERROR(S1020*VLOOKUP(AE1020,【参考】数式用3!$AD$3:$BA$14,MATCH(N1020,【参考】数式用3!$AD$2:$BA$2,0)),"")</f>
        <v/>
      </c>
      <c r="U1020" s="122"/>
      <c r="V1020" s="113"/>
      <c r="W1020" s="147"/>
      <c r="X1020" s="990" t="str">
        <f>IFERROR(V1020*VLOOKUP(AF1020,【参考】数式用3!$AD$15:$BA$23,MATCH(N1020,【参考】数式用3!$AD$2:$BA$2,0)),"")</f>
        <v/>
      </c>
      <c r="Y1020" s="991"/>
      <c r="Z1020" s="123"/>
      <c r="AA1020" s="114"/>
      <c r="AB1020" s="485" t="str">
        <f>IFERROR(AA1020*VLOOKUP(AG1020,【参考】数式用3!$AD$24:$BA$27,MATCH(N1020,【参考】数式用3!$AD$2:$BA$2,0)),"")</f>
        <v/>
      </c>
      <c r="AC1020" s="130"/>
      <c r="AD1020" s="477" t="str">
        <f t="shared" si="63"/>
        <v/>
      </c>
      <c r="AE1020" s="478" t="str">
        <f t="shared" si="64"/>
        <v/>
      </c>
      <c r="AF1020" s="478" t="str">
        <f t="shared" si="65"/>
        <v/>
      </c>
      <c r="AG1020" s="478" t="str">
        <f t="shared" si="66"/>
        <v/>
      </c>
    </row>
    <row r="1021" spans="1:33" ht="24.95" customHeight="1">
      <c r="A1021" s="480">
        <v>1006</v>
      </c>
      <c r="B1021" s="987" t="str">
        <f>IF(基本情報入力シート!C1058="","",基本情報入力シート!C1058)</f>
        <v/>
      </c>
      <c r="C1021" s="988"/>
      <c r="D1021" s="988"/>
      <c r="E1021" s="988"/>
      <c r="F1021" s="988"/>
      <c r="G1021" s="988"/>
      <c r="H1021" s="988"/>
      <c r="I1021" s="989"/>
      <c r="J1021" s="481" t="str">
        <f>IF(基本情報入力シート!M1058="","",基本情報入力シート!M1058)</f>
        <v/>
      </c>
      <c r="K1021" s="482" t="str">
        <f>IF(基本情報入力シート!R1058="","",基本情報入力シート!R1058)</f>
        <v/>
      </c>
      <c r="L1021" s="482" t="str">
        <f>IF(基本情報入力シート!W1058="","",基本情報入力シート!W1058)</f>
        <v/>
      </c>
      <c r="M1021" s="483" t="str">
        <f>IF(基本情報入力シート!X1058="","",基本情報入力シート!X1058)</f>
        <v/>
      </c>
      <c r="N1021" s="484" t="str">
        <f>IF(基本情報入力シート!Y1058="","",基本情報入力シート!Y1058)</f>
        <v/>
      </c>
      <c r="O1021" s="118"/>
      <c r="P1021" s="119"/>
      <c r="Q1021" s="120"/>
      <c r="R1021" s="121"/>
      <c r="S1021" s="112"/>
      <c r="T1021" s="476" t="str">
        <f>IFERROR(S1021*VLOOKUP(AE1021,【参考】数式用3!$AD$3:$BA$14,MATCH(N1021,【参考】数式用3!$AD$2:$BA$2,0)),"")</f>
        <v/>
      </c>
      <c r="U1021" s="122"/>
      <c r="V1021" s="113"/>
      <c r="W1021" s="147"/>
      <c r="X1021" s="990" t="str">
        <f>IFERROR(V1021*VLOOKUP(AF1021,【参考】数式用3!$AD$15:$BA$23,MATCH(N1021,【参考】数式用3!$AD$2:$BA$2,0)),"")</f>
        <v/>
      </c>
      <c r="Y1021" s="991"/>
      <c r="Z1021" s="123"/>
      <c r="AA1021" s="114"/>
      <c r="AB1021" s="485" t="str">
        <f>IFERROR(AA1021*VLOOKUP(AG1021,【参考】数式用3!$AD$24:$BA$27,MATCH(N1021,【参考】数式用3!$AD$2:$BA$2,0)),"")</f>
        <v/>
      </c>
      <c r="AC1021" s="130"/>
      <c r="AD1021" s="477" t="str">
        <f t="shared" si="63"/>
        <v/>
      </c>
      <c r="AE1021" s="478" t="str">
        <f t="shared" si="64"/>
        <v/>
      </c>
      <c r="AF1021" s="478" t="str">
        <f t="shared" si="65"/>
        <v/>
      </c>
      <c r="AG1021" s="478" t="str">
        <f t="shared" si="66"/>
        <v/>
      </c>
    </row>
    <row r="1022" spans="1:33" ht="24.95" customHeight="1">
      <c r="A1022" s="480">
        <v>1007</v>
      </c>
      <c r="B1022" s="987" t="str">
        <f>IF(基本情報入力シート!C1059="","",基本情報入力シート!C1059)</f>
        <v/>
      </c>
      <c r="C1022" s="988"/>
      <c r="D1022" s="988"/>
      <c r="E1022" s="988"/>
      <c r="F1022" s="988"/>
      <c r="G1022" s="988"/>
      <c r="H1022" s="988"/>
      <c r="I1022" s="989"/>
      <c r="J1022" s="481" t="str">
        <f>IF(基本情報入力シート!M1059="","",基本情報入力シート!M1059)</f>
        <v/>
      </c>
      <c r="K1022" s="482" t="str">
        <f>IF(基本情報入力シート!R1059="","",基本情報入力シート!R1059)</f>
        <v/>
      </c>
      <c r="L1022" s="482" t="str">
        <f>IF(基本情報入力シート!W1059="","",基本情報入力シート!W1059)</f>
        <v/>
      </c>
      <c r="M1022" s="483" t="str">
        <f>IF(基本情報入力シート!X1059="","",基本情報入力シート!X1059)</f>
        <v/>
      </c>
      <c r="N1022" s="484" t="str">
        <f>IF(基本情報入力シート!Y1059="","",基本情報入力シート!Y1059)</f>
        <v/>
      </c>
      <c r="O1022" s="118"/>
      <c r="P1022" s="119"/>
      <c r="Q1022" s="120"/>
      <c r="R1022" s="121"/>
      <c r="S1022" s="112"/>
      <c r="T1022" s="476" t="str">
        <f>IFERROR(S1022*VLOOKUP(AE1022,【参考】数式用3!$AD$3:$BA$14,MATCH(N1022,【参考】数式用3!$AD$2:$BA$2,0)),"")</f>
        <v/>
      </c>
      <c r="U1022" s="122"/>
      <c r="V1022" s="113"/>
      <c r="W1022" s="147"/>
      <c r="X1022" s="990" t="str">
        <f>IFERROR(V1022*VLOOKUP(AF1022,【参考】数式用3!$AD$15:$BA$23,MATCH(N1022,【参考】数式用3!$AD$2:$BA$2,0)),"")</f>
        <v/>
      </c>
      <c r="Y1022" s="991"/>
      <c r="Z1022" s="123"/>
      <c r="AA1022" s="114"/>
      <c r="AB1022" s="485" t="str">
        <f>IFERROR(AA1022*VLOOKUP(AG1022,【参考】数式用3!$AD$24:$BA$27,MATCH(N1022,【参考】数式用3!$AD$2:$BA$2,0)),"")</f>
        <v/>
      </c>
      <c r="AC1022" s="130"/>
      <c r="AD1022" s="477" t="str">
        <f t="shared" si="63"/>
        <v/>
      </c>
      <c r="AE1022" s="478" t="str">
        <f t="shared" si="64"/>
        <v/>
      </c>
      <c r="AF1022" s="478" t="str">
        <f t="shared" si="65"/>
        <v/>
      </c>
      <c r="AG1022" s="478" t="str">
        <f t="shared" si="66"/>
        <v/>
      </c>
    </row>
    <row r="1023" spans="1:33" ht="24.95" customHeight="1">
      <c r="A1023" s="480">
        <v>1008</v>
      </c>
      <c r="B1023" s="987" t="str">
        <f>IF(基本情報入力シート!C1060="","",基本情報入力シート!C1060)</f>
        <v/>
      </c>
      <c r="C1023" s="988"/>
      <c r="D1023" s="988"/>
      <c r="E1023" s="988"/>
      <c r="F1023" s="988"/>
      <c r="G1023" s="988"/>
      <c r="H1023" s="988"/>
      <c r="I1023" s="989"/>
      <c r="J1023" s="481" t="str">
        <f>IF(基本情報入力シート!M1060="","",基本情報入力シート!M1060)</f>
        <v/>
      </c>
      <c r="K1023" s="482" t="str">
        <f>IF(基本情報入力シート!R1060="","",基本情報入力シート!R1060)</f>
        <v/>
      </c>
      <c r="L1023" s="482" t="str">
        <f>IF(基本情報入力シート!W1060="","",基本情報入力シート!W1060)</f>
        <v/>
      </c>
      <c r="M1023" s="483" t="str">
        <f>IF(基本情報入力シート!X1060="","",基本情報入力シート!X1060)</f>
        <v/>
      </c>
      <c r="N1023" s="484" t="str">
        <f>IF(基本情報入力シート!Y1060="","",基本情報入力シート!Y1060)</f>
        <v/>
      </c>
      <c r="O1023" s="118"/>
      <c r="P1023" s="119"/>
      <c r="Q1023" s="120"/>
      <c r="R1023" s="121"/>
      <c r="S1023" s="112"/>
      <c r="T1023" s="476" t="str">
        <f>IFERROR(S1023*VLOOKUP(AE1023,【参考】数式用3!$AD$3:$BA$14,MATCH(N1023,【参考】数式用3!$AD$2:$BA$2,0)),"")</f>
        <v/>
      </c>
      <c r="U1023" s="122"/>
      <c r="V1023" s="113"/>
      <c r="W1023" s="147"/>
      <c r="X1023" s="990" t="str">
        <f>IFERROR(V1023*VLOOKUP(AF1023,【参考】数式用3!$AD$15:$BA$23,MATCH(N1023,【参考】数式用3!$AD$2:$BA$2,0)),"")</f>
        <v/>
      </c>
      <c r="Y1023" s="991"/>
      <c r="Z1023" s="123"/>
      <c r="AA1023" s="114"/>
      <c r="AB1023" s="485" t="str">
        <f>IFERROR(AA1023*VLOOKUP(AG1023,【参考】数式用3!$AD$24:$BA$27,MATCH(N1023,【参考】数式用3!$AD$2:$BA$2,0)),"")</f>
        <v/>
      </c>
      <c r="AC1023" s="130"/>
      <c r="AD1023" s="477" t="str">
        <f t="shared" si="63"/>
        <v/>
      </c>
      <c r="AE1023" s="478" t="str">
        <f t="shared" si="64"/>
        <v/>
      </c>
      <c r="AF1023" s="478" t="str">
        <f t="shared" si="65"/>
        <v/>
      </c>
      <c r="AG1023" s="478" t="str">
        <f t="shared" si="66"/>
        <v/>
      </c>
    </row>
    <row r="1024" spans="1:33" ht="24.95" customHeight="1">
      <c r="A1024" s="480">
        <v>1009</v>
      </c>
      <c r="B1024" s="987" t="str">
        <f>IF(基本情報入力シート!C1061="","",基本情報入力シート!C1061)</f>
        <v/>
      </c>
      <c r="C1024" s="988"/>
      <c r="D1024" s="988"/>
      <c r="E1024" s="988"/>
      <c r="F1024" s="988"/>
      <c r="G1024" s="988"/>
      <c r="H1024" s="988"/>
      <c r="I1024" s="989"/>
      <c r="J1024" s="481" t="str">
        <f>IF(基本情報入力シート!M1061="","",基本情報入力シート!M1061)</f>
        <v/>
      </c>
      <c r="K1024" s="482" t="str">
        <f>IF(基本情報入力シート!R1061="","",基本情報入力シート!R1061)</f>
        <v/>
      </c>
      <c r="L1024" s="482" t="str">
        <f>IF(基本情報入力シート!W1061="","",基本情報入力シート!W1061)</f>
        <v/>
      </c>
      <c r="M1024" s="483" t="str">
        <f>IF(基本情報入力シート!X1061="","",基本情報入力シート!X1061)</f>
        <v/>
      </c>
      <c r="N1024" s="484" t="str">
        <f>IF(基本情報入力シート!Y1061="","",基本情報入力シート!Y1061)</f>
        <v/>
      </c>
      <c r="O1024" s="118"/>
      <c r="P1024" s="119"/>
      <c r="Q1024" s="120"/>
      <c r="R1024" s="121"/>
      <c r="S1024" s="112"/>
      <c r="T1024" s="476" t="str">
        <f>IFERROR(S1024*VLOOKUP(AE1024,【参考】数式用3!$AD$3:$BA$14,MATCH(N1024,【参考】数式用3!$AD$2:$BA$2,0)),"")</f>
        <v/>
      </c>
      <c r="U1024" s="122"/>
      <c r="V1024" s="113"/>
      <c r="W1024" s="147"/>
      <c r="X1024" s="990" t="str">
        <f>IFERROR(V1024*VLOOKUP(AF1024,【参考】数式用3!$AD$15:$BA$23,MATCH(N1024,【参考】数式用3!$AD$2:$BA$2,0)),"")</f>
        <v/>
      </c>
      <c r="Y1024" s="991"/>
      <c r="Z1024" s="123"/>
      <c r="AA1024" s="114"/>
      <c r="AB1024" s="485" t="str">
        <f>IFERROR(AA1024*VLOOKUP(AG1024,【参考】数式用3!$AD$24:$BA$27,MATCH(N1024,【参考】数式用3!$AD$2:$BA$2,0)),"")</f>
        <v/>
      </c>
      <c r="AC1024" s="130"/>
      <c r="AD1024" s="477" t="str">
        <f t="shared" si="63"/>
        <v/>
      </c>
      <c r="AE1024" s="478" t="str">
        <f t="shared" si="64"/>
        <v/>
      </c>
      <c r="AF1024" s="478" t="str">
        <f t="shared" si="65"/>
        <v/>
      </c>
      <c r="AG1024" s="478" t="str">
        <f t="shared" si="66"/>
        <v/>
      </c>
    </row>
    <row r="1025" spans="1:33" ht="24.95" customHeight="1">
      <c r="A1025" s="480">
        <v>1010</v>
      </c>
      <c r="B1025" s="987" t="str">
        <f>IF(基本情報入力シート!C1062="","",基本情報入力シート!C1062)</f>
        <v/>
      </c>
      <c r="C1025" s="988"/>
      <c r="D1025" s="988"/>
      <c r="E1025" s="988"/>
      <c r="F1025" s="988"/>
      <c r="G1025" s="988"/>
      <c r="H1025" s="988"/>
      <c r="I1025" s="989"/>
      <c r="J1025" s="481" t="str">
        <f>IF(基本情報入力シート!M1062="","",基本情報入力シート!M1062)</f>
        <v/>
      </c>
      <c r="K1025" s="482" t="str">
        <f>IF(基本情報入力シート!R1062="","",基本情報入力シート!R1062)</f>
        <v/>
      </c>
      <c r="L1025" s="482" t="str">
        <f>IF(基本情報入力シート!W1062="","",基本情報入力シート!W1062)</f>
        <v/>
      </c>
      <c r="M1025" s="483" t="str">
        <f>IF(基本情報入力シート!X1062="","",基本情報入力シート!X1062)</f>
        <v/>
      </c>
      <c r="N1025" s="484" t="str">
        <f>IF(基本情報入力シート!Y1062="","",基本情報入力シート!Y1062)</f>
        <v/>
      </c>
      <c r="O1025" s="118"/>
      <c r="P1025" s="119"/>
      <c r="Q1025" s="120"/>
      <c r="R1025" s="121"/>
      <c r="S1025" s="112"/>
      <c r="T1025" s="476" t="str">
        <f>IFERROR(S1025*VLOOKUP(AE1025,【参考】数式用3!$AD$3:$BA$14,MATCH(N1025,【参考】数式用3!$AD$2:$BA$2,0)),"")</f>
        <v/>
      </c>
      <c r="U1025" s="122"/>
      <c r="V1025" s="113"/>
      <c r="W1025" s="147"/>
      <c r="X1025" s="990" t="str">
        <f>IFERROR(V1025*VLOOKUP(AF1025,【参考】数式用3!$AD$15:$BA$23,MATCH(N1025,【参考】数式用3!$AD$2:$BA$2,0)),"")</f>
        <v/>
      </c>
      <c r="Y1025" s="991"/>
      <c r="Z1025" s="123"/>
      <c r="AA1025" s="114"/>
      <c r="AB1025" s="485" t="str">
        <f>IFERROR(AA1025*VLOOKUP(AG1025,【参考】数式用3!$AD$24:$BA$27,MATCH(N1025,【参考】数式用3!$AD$2:$BA$2,0)),"")</f>
        <v/>
      </c>
      <c r="AC1025" s="130"/>
      <c r="AD1025" s="477" t="str">
        <f t="shared" si="63"/>
        <v/>
      </c>
      <c r="AE1025" s="478" t="str">
        <f t="shared" si="64"/>
        <v/>
      </c>
      <c r="AF1025" s="478" t="str">
        <f t="shared" si="65"/>
        <v/>
      </c>
      <c r="AG1025" s="478" t="str">
        <f t="shared" si="66"/>
        <v/>
      </c>
    </row>
    <row r="1026" spans="1:33" ht="24.95" customHeight="1">
      <c r="A1026" s="480">
        <v>1011</v>
      </c>
      <c r="B1026" s="987" t="str">
        <f>IF(基本情報入力シート!C1063="","",基本情報入力シート!C1063)</f>
        <v/>
      </c>
      <c r="C1026" s="988"/>
      <c r="D1026" s="988"/>
      <c r="E1026" s="988"/>
      <c r="F1026" s="988"/>
      <c r="G1026" s="988"/>
      <c r="H1026" s="988"/>
      <c r="I1026" s="989"/>
      <c r="J1026" s="481" t="str">
        <f>IF(基本情報入力シート!M1063="","",基本情報入力シート!M1063)</f>
        <v/>
      </c>
      <c r="K1026" s="482" t="str">
        <f>IF(基本情報入力シート!R1063="","",基本情報入力シート!R1063)</f>
        <v/>
      </c>
      <c r="L1026" s="482" t="str">
        <f>IF(基本情報入力シート!W1063="","",基本情報入力シート!W1063)</f>
        <v/>
      </c>
      <c r="M1026" s="483" t="str">
        <f>IF(基本情報入力シート!X1063="","",基本情報入力シート!X1063)</f>
        <v/>
      </c>
      <c r="N1026" s="484" t="str">
        <f>IF(基本情報入力シート!Y1063="","",基本情報入力シート!Y1063)</f>
        <v/>
      </c>
      <c r="O1026" s="118"/>
      <c r="P1026" s="119"/>
      <c r="Q1026" s="120"/>
      <c r="R1026" s="121"/>
      <c r="S1026" s="112"/>
      <c r="T1026" s="476" t="str">
        <f>IFERROR(S1026*VLOOKUP(AE1026,【参考】数式用3!$AD$3:$BA$14,MATCH(N1026,【参考】数式用3!$AD$2:$BA$2,0)),"")</f>
        <v/>
      </c>
      <c r="U1026" s="122"/>
      <c r="V1026" s="113"/>
      <c r="W1026" s="147"/>
      <c r="X1026" s="990" t="str">
        <f>IFERROR(V1026*VLOOKUP(AF1026,【参考】数式用3!$AD$15:$BA$23,MATCH(N1026,【参考】数式用3!$AD$2:$BA$2,0)),"")</f>
        <v/>
      </c>
      <c r="Y1026" s="991"/>
      <c r="Z1026" s="123"/>
      <c r="AA1026" s="114"/>
      <c r="AB1026" s="485" t="str">
        <f>IFERROR(AA1026*VLOOKUP(AG1026,【参考】数式用3!$AD$24:$BA$27,MATCH(N1026,【参考】数式用3!$AD$2:$BA$2,0)),"")</f>
        <v/>
      </c>
      <c r="AC1026" s="130"/>
      <c r="AD1026" s="477" t="str">
        <f t="shared" si="63"/>
        <v/>
      </c>
      <c r="AE1026" s="478" t="str">
        <f t="shared" si="64"/>
        <v/>
      </c>
      <c r="AF1026" s="478" t="str">
        <f t="shared" si="65"/>
        <v/>
      </c>
      <c r="AG1026" s="478" t="str">
        <f t="shared" si="66"/>
        <v/>
      </c>
    </row>
    <row r="1027" spans="1:33" ht="24.95" customHeight="1">
      <c r="A1027" s="480">
        <v>1012</v>
      </c>
      <c r="B1027" s="987" t="str">
        <f>IF(基本情報入力シート!C1064="","",基本情報入力シート!C1064)</f>
        <v/>
      </c>
      <c r="C1027" s="988"/>
      <c r="D1027" s="988"/>
      <c r="E1027" s="988"/>
      <c r="F1027" s="988"/>
      <c r="G1027" s="988"/>
      <c r="H1027" s="988"/>
      <c r="I1027" s="989"/>
      <c r="J1027" s="481" t="str">
        <f>IF(基本情報入力シート!M1064="","",基本情報入力シート!M1064)</f>
        <v/>
      </c>
      <c r="K1027" s="482" t="str">
        <f>IF(基本情報入力シート!R1064="","",基本情報入力シート!R1064)</f>
        <v/>
      </c>
      <c r="L1027" s="482" t="str">
        <f>IF(基本情報入力シート!W1064="","",基本情報入力シート!W1064)</f>
        <v/>
      </c>
      <c r="M1027" s="483" t="str">
        <f>IF(基本情報入力シート!X1064="","",基本情報入力シート!X1064)</f>
        <v/>
      </c>
      <c r="N1027" s="484" t="str">
        <f>IF(基本情報入力シート!Y1064="","",基本情報入力シート!Y1064)</f>
        <v/>
      </c>
      <c r="O1027" s="118"/>
      <c r="P1027" s="119"/>
      <c r="Q1027" s="120"/>
      <c r="R1027" s="121"/>
      <c r="S1027" s="112"/>
      <c r="T1027" s="476" t="str">
        <f>IFERROR(S1027*VLOOKUP(AE1027,【参考】数式用3!$AD$3:$BA$14,MATCH(N1027,【参考】数式用3!$AD$2:$BA$2,0)),"")</f>
        <v/>
      </c>
      <c r="U1027" s="122"/>
      <c r="V1027" s="113"/>
      <c r="W1027" s="147"/>
      <c r="X1027" s="990" t="str">
        <f>IFERROR(V1027*VLOOKUP(AF1027,【参考】数式用3!$AD$15:$BA$23,MATCH(N1027,【参考】数式用3!$AD$2:$BA$2,0)),"")</f>
        <v/>
      </c>
      <c r="Y1027" s="991"/>
      <c r="Z1027" s="123"/>
      <c r="AA1027" s="114"/>
      <c r="AB1027" s="485" t="str">
        <f>IFERROR(AA1027*VLOOKUP(AG1027,【参考】数式用3!$AD$24:$BA$27,MATCH(N1027,【参考】数式用3!$AD$2:$BA$2,0)),"")</f>
        <v/>
      </c>
      <c r="AC1027" s="130"/>
      <c r="AD1027" s="477" t="str">
        <f t="shared" si="63"/>
        <v/>
      </c>
      <c r="AE1027" s="478" t="str">
        <f t="shared" si="64"/>
        <v/>
      </c>
      <c r="AF1027" s="478" t="str">
        <f t="shared" si="65"/>
        <v/>
      </c>
      <c r="AG1027" s="478" t="str">
        <f t="shared" si="66"/>
        <v/>
      </c>
    </row>
    <row r="1028" spans="1:33" ht="24.95" customHeight="1">
      <c r="A1028" s="480">
        <v>1013</v>
      </c>
      <c r="B1028" s="987" t="str">
        <f>IF(基本情報入力シート!C1065="","",基本情報入力シート!C1065)</f>
        <v/>
      </c>
      <c r="C1028" s="988"/>
      <c r="D1028" s="988"/>
      <c r="E1028" s="988"/>
      <c r="F1028" s="988"/>
      <c r="G1028" s="988"/>
      <c r="H1028" s="988"/>
      <c r="I1028" s="989"/>
      <c r="J1028" s="481" t="str">
        <f>IF(基本情報入力シート!M1065="","",基本情報入力シート!M1065)</f>
        <v/>
      </c>
      <c r="K1028" s="482" t="str">
        <f>IF(基本情報入力シート!R1065="","",基本情報入力シート!R1065)</f>
        <v/>
      </c>
      <c r="L1028" s="482" t="str">
        <f>IF(基本情報入力シート!W1065="","",基本情報入力シート!W1065)</f>
        <v/>
      </c>
      <c r="M1028" s="483" t="str">
        <f>IF(基本情報入力シート!X1065="","",基本情報入力シート!X1065)</f>
        <v/>
      </c>
      <c r="N1028" s="484" t="str">
        <f>IF(基本情報入力シート!Y1065="","",基本情報入力シート!Y1065)</f>
        <v/>
      </c>
      <c r="O1028" s="118"/>
      <c r="P1028" s="119"/>
      <c r="Q1028" s="120"/>
      <c r="R1028" s="121"/>
      <c r="S1028" s="112"/>
      <c r="T1028" s="476" t="str">
        <f>IFERROR(S1028*VLOOKUP(AE1028,【参考】数式用3!$AD$3:$BA$14,MATCH(N1028,【参考】数式用3!$AD$2:$BA$2,0)),"")</f>
        <v/>
      </c>
      <c r="U1028" s="122"/>
      <c r="V1028" s="113"/>
      <c r="W1028" s="147"/>
      <c r="X1028" s="990" t="str">
        <f>IFERROR(V1028*VLOOKUP(AF1028,【参考】数式用3!$AD$15:$BA$23,MATCH(N1028,【参考】数式用3!$AD$2:$BA$2,0)),"")</f>
        <v/>
      </c>
      <c r="Y1028" s="991"/>
      <c r="Z1028" s="123"/>
      <c r="AA1028" s="114"/>
      <c r="AB1028" s="485" t="str">
        <f>IFERROR(AA1028*VLOOKUP(AG1028,【参考】数式用3!$AD$24:$BA$27,MATCH(N1028,【参考】数式用3!$AD$2:$BA$2,0)),"")</f>
        <v/>
      </c>
      <c r="AC1028" s="130"/>
      <c r="AD1028" s="477" t="str">
        <f t="shared" si="63"/>
        <v/>
      </c>
      <c r="AE1028" s="478" t="str">
        <f t="shared" si="64"/>
        <v/>
      </c>
      <c r="AF1028" s="478" t="str">
        <f t="shared" si="65"/>
        <v/>
      </c>
      <c r="AG1028" s="478" t="str">
        <f t="shared" si="66"/>
        <v/>
      </c>
    </row>
    <row r="1029" spans="1:33" ht="24.95" customHeight="1">
      <c r="A1029" s="480">
        <v>1014</v>
      </c>
      <c r="B1029" s="987" t="str">
        <f>IF(基本情報入力シート!C1066="","",基本情報入力シート!C1066)</f>
        <v/>
      </c>
      <c r="C1029" s="988"/>
      <c r="D1029" s="988"/>
      <c r="E1029" s="988"/>
      <c r="F1029" s="988"/>
      <c r="G1029" s="988"/>
      <c r="H1029" s="988"/>
      <c r="I1029" s="989"/>
      <c r="J1029" s="481" t="str">
        <f>IF(基本情報入力シート!M1066="","",基本情報入力シート!M1066)</f>
        <v/>
      </c>
      <c r="K1029" s="482" t="str">
        <f>IF(基本情報入力シート!R1066="","",基本情報入力シート!R1066)</f>
        <v/>
      </c>
      <c r="L1029" s="482" t="str">
        <f>IF(基本情報入力シート!W1066="","",基本情報入力シート!W1066)</f>
        <v/>
      </c>
      <c r="M1029" s="483" t="str">
        <f>IF(基本情報入力シート!X1066="","",基本情報入力シート!X1066)</f>
        <v/>
      </c>
      <c r="N1029" s="484" t="str">
        <f>IF(基本情報入力シート!Y1066="","",基本情報入力シート!Y1066)</f>
        <v/>
      </c>
      <c r="O1029" s="118"/>
      <c r="P1029" s="119"/>
      <c r="Q1029" s="120"/>
      <c r="R1029" s="121"/>
      <c r="S1029" s="112"/>
      <c r="T1029" s="476" t="str">
        <f>IFERROR(S1029*VLOOKUP(AE1029,【参考】数式用3!$AD$3:$BA$14,MATCH(N1029,【参考】数式用3!$AD$2:$BA$2,0)),"")</f>
        <v/>
      </c>
      <c r="U1029" s="122"/>
      <c r="V1029" s="113"/>
      <c r="W1029" s="147"/>
      <c r="X1029" s="990" t="str">
        <f>IFERROR(V1029*VLOOKUP(AF1029,【参考】数式用3!$AD$15:$BA$23,MATCH(N1029,【参考】数式用3!$AD$2:$BA$2,0)),"")</f>
        <v/>
      </c>
      <c r="Y1029" s="991"/>
      <c r="Z1029" s="123"/>
      <c r="AA1029" s="114"/>
      <c r="AB1029" s="485" t="str">
        <f>IFERROR(AA1029*VLOOKUP(AG1029,【参考】数式用3!$AD$24:$BA$27,MATCH(N1029,【参考】数式用3!$AD$2:$BA$2,0)),"")</f>
        <v/>
      </c>
      <c r="AC1029" s="130"/>
      <c r="AD1029" s="477" t="str">
        <f t="shared" si="63"/>
        <v/>
      </c>
      <c r="AE1029" s="478" t="str">
        <f t="shared" si="64"/>
        <v/>
      </c>
      <c r="AF1029" s="478" t="str">
        <f t="shared" si="65"/>
        <v/>
      </c>
      <c r="AG1029" s="478" t="str">
        <f t="shared" si="66"/>
        <v/>
      </c>
    </row>
    <row r="1030" spans="1:33" ht="24.95" customHeight="1">
      <c r="A1030" s="480">
        <v>1015</v>
      </c>
      <c r="B1030" s="987" t="str">
        <f>IF(基本情報入力シート!C1067="","",基本情報入力シート!C1067)</f>
        <v/>
      </c>
      <c r="C1030" s="988"/>
      <c r="D1030" s="988"/>
      <c r="E1030" s="988"/>
      <c r="F1030" s="988"/>
      <c r="G1030" s="988"/>
      <c r="H1030" s="988"/>
      <c r="I1030" s="989"/>
      <c r="J1030" s="481" t="str">
        <f>IF(基本情報入力シート!M1067="","",基本情報入力シート!M1067)</f>
        <v/>
      </c>
      <c r="K1030" s="482" t="str">
        <f>IF(基本情報入力シート!R1067="","",基本情報入力シート!R1067)</f>
        <v/>
      </c>
      <c r="L1030" s="482" t="str">
        <f>IF(基本情報入力シート!W1067="","",基本情報入力シート!W1067)</f>
        <v/>
      </c>
      <c r="M1030" s="483" t="str">
        <f>IF(基本情報入力シート!X1067="","",基本情報入力シート!X1067)</f>
        <v/>
      </c>
      <c r="N1030" s="484" t="str">
        <f>IF(基本情報入力シート!Y1067="","",基本情報入力シート!Y1067)</f>
        <v/>
      </c>
      <c r="O1030" s="118"/>
      <c r="P1030" s="119"/>
      <c r="Q1030" s="120"/>
      <c r="R1030" s="121"/>
      <c r="S1030" s="112"/>
      <c r="T1030" s="476" t="str">
        <f>IFERROR(S1030*VLOOKUP(AE1030,【参考】数式用3!$AD$3:$BA$14,MATCH(N1030,【参考】数式用3!$AD$2:$BA$2,0)),"")</f>
        <v/>
      </c>
      <c r="U1030" s="122"/>
      <c r="V1030" s="113"/>
      <c r="W1030" s="147"/>
      <c r="X1030" s="990" t="str">
        <f>IFERROR(V1030*VLOOKUP(AF1030,【参考】数式用3!$AD$15:$BA$23,MATCH(N1030,【参考】数式用3!$AD$2:$BA$2,0)),"")</f>
        <v/>
      </c>
      <c r="Y1030" s="991"/>
      <c r="Z1030" s="123"/>
      <c r="AA1030" s="114"/>
      <c r="AB1030" s="485" t="str">
        <f>IFERROR(AA1030*VLOOKUP(AG1030,【参考】数式用3!$AD$24:$BA$27,MATCH(N1030,【参考】数式用3!$AD$2:$BA$2,0)),"")</f>
        <v/>
      </c>
      <c r="AC1030" s="130"/>
      <c r="AD1030" s="477" t="str">
        <f t="shared" si="63"/>
        <v/>
      </c>
      <c r="AE1030" s="478" t="str">
        <f t="shared" si="64"/>
        <v/>
      </c>
      <c r="AF1030" s="478" t="str">
        <f t="shared" si="65"/>
        <v/>
      </c>
      <c r="AG1030" s="478" t="str">
        <f t="shared" si="66"/>
        <v/>
      </c>
    </row>
    <row r="1031" spans="1:33" ht="24.95" customHeight="1">
      <c r="A1031" s="480">
        <v>1016</v>
      </c>
      <c r="B1031" s="987" t="str">
        <f>IF(基本情報入力シート!C1068="","",基本情報入力シート!C1068)</f>
        <v/>
      </c>
      <c r="C1031" s="988"/>
      <c r="D1031" s="988"/>
      <c r="E1031" s="988"/>
      <c r="F1031" s="988"/>
      <c r="G1031" s="988"/>
      <c r="H1031" s="988"/>
      <c r="I1031" s="989"/>
      <c r="J1031" s="481" t="str">
        <f>IF(基本情報入力シート!M1068="","",基本情報入力シート!M1068)</f>
        <v/>
      </c>
      <c r="K1031" s="482" t="str">
        <f>IF(基本情報入力シート!R1068="","",基本情報入力シート!R1068)</f>
        <v/>
      </c>
      <c r="L1031" s="482" t="str">
        <f>IF(基本情報入力シート!W1068="","",基本情報入力シート!W1068)</f>
        <v/>
      </c>
      <c r="M1031" s="483" t="str">
        <f>IF(基本情報入力シート!X1068="","",基本情報入力シート!X1068)</f>
        <v/>
      </c>
      <c r="N1031" s="484" t="str">
        <f>IF(基本情報入力シート!Y1068="","",基本情報入力シート!Y1068)</f>
        <v/>
      </c>
      <c r="O1031" s="118"/>
      <c r="P1031" s="119"/>
      <c r="Q1031" s="120"/>
      <c r="R1031" s="121"/>
      <c r="S1031" s="112"/>
      <c r="T1031" s="476" t="str">
        <f>IFERROR(S1031*VLOOKUP(AE1031,【参考】数式用3!$AD$3:$BA$14,MATCH(N1031,【参考】数式用3!$AD$2:$BA$2,0)),"")</f>
        <v/>
      </c>
      <c r="U1031" s="122"/>
      <c r="V1031" s="113"/>
      <c r="W1031" s="147"/>
      <c r="X1031" s="990" t="str">
        <f>IFERROR(V1031*VLOOKUP(AF1031,【参考】数式用3!$AD$15:$BA$23,MATCH(N1031,【参考】数式用3!$AD$2:$BA$2,0)),"")</f>
        <v/>
      </c>
      <c r="Y1031" s="991"/>
      <c r="Z1031" s="123"/>
      <c r="AA1031" s="114"/>
      <c r="AB1031" s="485" t="str">
        <f>IFERROR(AA1031*VLOOKUP(AG1031,【参考】数式用3!$AD$24:$BA$27,MATCH(N1031,【参考】数式用3!$AD$2:$BA$2,0)),"")</f>
        <v/>
      </c>
      <c r="AC1031" s="130"/>
      <c r="AD1031" s="477" t="str">
        <f t="shared" si="63"/>
        <v/>
      </c>
      <c r="AE1031" s="478" t="str">
        <f t="shared" si="64"/>
        <v/>
      </c>
      <c r="AF1031" s="478" t="str">
        <f t="shared" si="65"/>
        <v/>
      </c>
      <c r="AG1031" s="478" t="str">
        <f t="shared" si="66"/>
        <v/>
      </c>
    </row>
    <row r="1032" spans="1:33" ht="24.95" customHeight="1">
      <c r="A1032" s="480">
        <v>1017</v>
      </c>
      <c r="B1032" s="987" t="str">
        <f>IF(基本情報入力シート!C1069="","",基本情報入力シート!C1069)</f>
        <v/>
      </c>
      <c r="C1032" s="988"/>
      <c r="D1032" s="988"/>
      <c r="E1032" s="988"/>
      <c r="F1032" s="988"/>
      <c r="G1032" s="988"/>
      <c r="H1032" s="988"/>
      <c r="I1032" s="989"/>
      <c r="J1032" s="481" t="str">
        <f>IF(基本情報入力シート!M1069="","",基本情報入力シート!M1069)</f>
        <v/>
      </c>
      <c r="K1032" s="482" t="str">
        <f>IF(基本情報入力シート!R1069="","",基本情報入力シート!R1069)</f>
        <v/>
      </c>
      <c r="L1032" s="482" t="str">
        <f>IF(基本情報入力シート!W1069="","",基本情報入力シート!W1069)</f>
        <v/>
      </c>
      <c r="M1032" s="483" t="str">
        <f>IF(基本情報入力シート!X1069="","",基本情報入力シート!X1069)</f>
        <v/>
      </c>
      <c r="N1032" s="484" t="str">
        <f>IF(基本情報入力シート!Y1069="","",基本情報入力シート!Y1069)</f>
        <v/>
      </c>
      <c r="O1032" s="118"/>
      <c r="P1032" s="119"/>
      <c r="Q1032" s="120"/>
      <c r="R1032" s="121"/>
      <c r="S1032" s="112"/>
      <c r="T1032" s="476" t="str">
        <f>IFERROR(S1032*VLOOKUP(AE1032,【参考】数式用3!$AD$3:$BA$14,MATCH(N1032,【参考】数式用3!$AD$2:$BA$2,0)),"")</f>
        <v/>
      </c>
      <c r="U1032" s="122"/>
      <c r="V1032" s="113"/>
      <c r="W1032" s="147"/>
      <c r="X1032" s="990" t="str">
        <f>IFERROR(V1032*VLOOKUP(AF1032,【参考】数式用3!$AD$15:$BA$23,MATCH(N1032,【参考】数式用3!$AD$2:$BA$2,0)),"")</f>
        <v/>
      </c>
      <c r="Y1032" s="991"/>
      <c r="Z1032" s="123"/>
      <c r="AA1032" s="114"/>
      <c r="AB1032" s="485" t="str">
        <f>IFERROR(AA1032*VLOOKUP(AG1032,【参考】数式用3!$AD$24:$BA$27,MATCH(N1032,【参考】数式用3!$AD$2:$BA$2,0)),"")</f>
        <v/>
      </c>
      <c r="AC1032" s="130"/>
      <c r="AD1032" s="477" t="str">
        <f t="shared" si="63"/>
        <v/>
      </c>
      <c r="AE1032" s="478" t="str">
        <f t="shared" si="64"/>
        <v/>
      </c>
      <c r="AF1032" s="478" t="str">
        <f t="shared" si="65"/>
        <v/>
      </c>
      <c r="AG1032" s="478" t="str">
        <f t="shared" si="66"/>
        <v/>
      </c>
    </row>
    <row r="1033" spans="1:33" ht="24.95" customHeight="1">
      <c r="A1033" s="480">
        <v>1018</v>
      </c>
      <c r="B1033" s="987" t="str">
        <f>IF(基本情報入力シート!C1070="","",基本情報入力シート!C1070)</f>
        <v/>
      </c>
      <c r="C1033" s="988"/>
      <c r="D1033" s="988"/>
      <c r="E1033" s="988"/>
      <c r="F1033" s="988"/>
      <c r="G1033" s="988"/>
      <c r="H1033" s="988"/>
      <c r="I1033" s="989"/>
      <c r="J1033" s="481" t="str">
        <f>IF(基本情報入力シート!M1070="","",基本情報入力シート!M1070)</f>
        <v/>
      </c>
      <c r="K1033" s="482" t="str">
        <f>IF(基本情報入力シート!R1070="","",基本情報入力シート!R1070)</f>
        <v/>
      </c>
      <c r="L1033" s="482" t="str">
        <f>IF(基本情報入力シート!W1070="","",基本情報入力シート!W1070)</f>
        <v/>
      </c>
      <c r="M1033" s="483" t="str">
        <f>IF(基本情報入力シート!X1070="","",基本情報入力シート!X1070)</f>
        <v/>
      </c>
      <c r="N1033" s="484" t="str">
        <f>IF(基本情報入力シート!Y1070="","",基本情報入力シート!Y1070)</f>
        <v/>
      </c>
      <c r="O1033" s="118"/>
      <c r="P1033" s="119"/>
      <c r="Q1033" s="120"/>
      <c r="R1033" s="121"/>
      <c r="S1033" s="112"/>
      <c r="T1033" s="476" t="str">
        <f>IFERROR(S1033*VLOOKUP(AE1033,【参考】数式用3!$AD$3:$BA$14,MATCH(N1033,【参考】数式用3!$AD$2:$BA$2,0)),"")</f>
        <v/>
      </c>
      <c r="U1033" s="122"/>
      <c r="V1033" s="113"/>
      <c r="W1033" s="147"/>
      <c r="X1033" s="990" t="str">
        <f>IFERROR(V1033*VLOOKUP(AF1033,【参考】数式用3!$AD$15:$BA$23,MATCH(N1033,【参考】数式用3!$AD$2:$BA$2,0)),"")</f>
        <v/>
      </c>
      <c r="Y1033" s="991"/>
      <c r="Z1033" s="123"/>
      <c r="AA1033" s="114"/>
      <c r="AB1033" s="485" t="str">
        <f>IFERROR(AA1033*VLOOKUP(AG1033,【参考】数式用3!$AD$24:$BA$27,MATCH(N1033,【参考】数式用3!$AD$2:$BA$2,0)),"")</f>
        <v/>
      </c>
      <c r="AC1033" s="130"/>
      <c r="AD1033" s="477" t="str">
        <f t="shared" si="63"/>
        <v/>
      </c>
      <c r="AE1033" s="478" t="str">
        <f t="shared" si="64"/>
        <v/>
      </c>
      <c r="AF1033" s="478" t="str">
        <f t="shared" si="65"/>
        <v/>
      </c>
      <c r="AG1033" s="478" t="str">
        <f t="shared" si="66"/>
        <v/>
      </c>
    </row>
    <row r="1034" spans="1:33" ht="24.95" customHeight="1">
      <c r="A1034" s="480">
        <v>1019</v>
      </c>
      <c r="B1034" s="987" t="str">
        <f>IF(基本情報入力シート!C1071="","",基本情報入力シート!C1071)</f>
        <v/>
      </c>
      <c r="C1034" s="988"/>
      <c r="D1034" s="988"/>
      <c r="E1034" s="988"/>
      <c r="F1034" s="988"/>
      <c r="G1034" s="988"/>
      <c r="H1034" s="988"/>
      <c r="I1034" s="989"/>
      <c r="J1034" s="481" t="str">
        <f>IF(基本情報入力シート!M1071="","",基本情報入力シート!M1071)</f>
        <v/>
      </c>
      <c r="K1034" s="482" t="str">
        <f>IF(基本情報入力シート!R1071="","",基本情報入力シート!R1071)</f>
        <v/>
      </c>
      <c r="L1034" s="482" t="str">
        <f>IF(基本情報入力シート!W1071="","",基本情報入力シート!W1071)</f>
        <v/>
      </c>
      <c r="M1034" s="483" t="str">
        <f>IF(基本情報入力シート!X1071="","",基本情報入力シート!X1071)</f>
        <v/>
      </c>
      <c r="N1034" s="484" t="str">
        <f>IF(基本情報入力シート!Y1071="","",基本情報入力シート!Y1071)</f>
        <v/>
      </c>
      <c r="O1034" s="118"/>
      <c r="P1034" s="119"/>
      <c r="Q1034" s="120"/>
      <c r="R1034" s="121"/>
      <c r="S1034" s="112"/>
      <c r="T1034" s="476" t="str">
        <f>IFERROR(S1034*VLOOKUP(AE1034,【参考】数式用3!$AD$3:$BA$14,MATCH(N1034,【参考】数式用3!$AD$2:$BA$2,0)),"")</f>
        <v/>
      </c>
      <c r="U1034" s="122"/>
      <c r="V1034" s="113"/>
      <c r="W1034" s="147"/>
      <c r="X1034" s="990" t="str">
        <f>IFERROR(V1034*VLOOKUP(AF1034,【参考】数式用3!$AD$15:$BA$23,MATCH(N1034,【参考】数式用3!$AD$2:$BA$2,0)),"")</f>
        <v/>
      </c>
      <c r="Y1034" s="991"/>
      <c r="Z1034" s="123"/>
      <c r="AA1034" s="114"/>
      <c r="AB1034" s="485" t="str">
        <f>IFERROR(AA1034*VLOOKUP(AG1034,【参考】数式用3!$AD$24:$BA$27,MATCH(N1034,【参考】数式用3!$AD$2:$BA$2,0)),"")</f>
        <v/>
      </c>
      <c r="AC1034" s="130"/>
      <c r="AD1034" s="477" t="str">
        <f t="shared" si="63"/>
        <v/>
      </c>
      <c r="AE1034" s="478" t="str">
        <f t="shared" si="64"/>
        <v/>
      </c>
      <c r="AF1034" s="478" t="str">
        <f t="shared" si="65"/>
        <v/>
      </c>
      <c r="AG1034" s="478" t="str">
        <f t="shared" si="66"/>
        <v/>
      </c>
    </row>
    <row r="1035" spans="1:33" ht="24.95" customHeight="1">
      <c r="A1035" s="480">
        <v>1020</v>
      </c>
      <c r="B1035" s="987" t="str">
        <f>IF(基本情報入力シート!C1072="","",基本情報入力シート!C1072)</f>
        <v/>
      </c>
      <c r="C1035" s="988"/>
      <c r="D1035" s="988"/>
      <c r="E1035" s="988"/>
      <c r="F1035" s="988"/>
      <c r="G1035" s="988"/>
      <c r="H1035" s="988"/>
      <c r="I1035" s="989"/>
      <c r="J1035" s="481" t="str">
        <f>IF(基本情報入力シート!M1072="","",基本情報入力シート!M1072)</f>
        <v/>
      </c>
      <c r="K1035" s="482" t="str">
        <f>IF(基本情報入力シート!R1072="","",基本情報入力シート!R1072)</f>
        <v/>
      </c>
      <c r="L1035" s="482" t="str">
        <f>IF(基本情報入力シート!W1072="","",基本情報入力シート!W1072)</f>
        <v/>
      </c>
      <c r="M1035" s="483" t="str">
        <f>IF(基本情報入力シート!X1072="","",基本情報入力シート!X1072)</f>
        <v/>
      </c>
      <c r="N1035" s="484" t="str">
        <f>IF(基本情報入力シート!Y1072="","",基本情報入力シート!Y1072)</f>
        <v/>
      </c>
      <c r="O1035" s="118"/>
      <c r="P1035" s="119"/>
      <c r="Q1035" s="120"/>
      <c r="R1035" s="121"/>
      <c r="S1035" s="112"/>
      <c r="T1035" s="476" t="str">
        <f>IFERROR(S1035*VLOOKUP(AE1035,【参考】数式用3!$AD$3:$BA$14,MATCH(N1035,【参考】数式用3!$AD$2:$BA$2,0)),"")</f>
        <v/>
      </c>
      <c r="U1035" s="122"/>
      <c r="V1035" s="113"/>
      <c r="W1035" s="147"/>
      <c r="X1035" s="990" t="str">
        <f>IFERROR(V1035*VLOOKUP(AF1035,【参考】数式用3!$AD$15:$BA$23,MATCH(N1035,【参考】数式用3!$AD$2:$BA$2,0)),"")</f>
        <v/>
      </c>
      <c r="Y1035" s="991"/>
      <c r="Z1035" s="123"/>
      <c r="AA1035" s="114"/>
      <c r="AB1035" s="485" t="str">
        <f>IFERROR(AA1035*VLOOKUP(AG1035,【参考】数式用3!$AD$24:$BA$27,MATCH(N1035,【参考】数式用3!$AD$2:$BA$2,0)),"")</f>
        <v/>
      </c>
      <c r="AC1035" s="130"/>
      <c r="AD1035" s="477" t="str">
        <f t="shared" si="63"/>
        <v/>
      </c>
      <c r="AE1035" s="478" t="str">
        <f t="shared" si="64"/>
        <v/>
      </c>
      <c r="AF1035" s="478" t="str">
        <f t="shared" si="65"/>
        <v/>
      </c>
      <c r="AG1035" s="478" t="str">
        <f t="shared" si="66"/>
        <v/>
      </c>
    </row>
    <row r="1036" spans="1:33" ht="24.95" customHeight="1">
      <c r="A1036" s="480">
        <v>1021</v>
      </c>
      <c r="B1036" s="987" t="str">
        <f>IF(基本情報入力シート!C1073="","",基本情報入力シート!C1073)</f>
        <v/>
      </c>
      <c r="C1036" s="988"/>
      <c r="D1036" s="988"/>
      <c r="E1036" s="988"/>
      <c r="F1036" s="988"/>
      <c r="G1036" s="988"/>
      <c r="H1036" s="988"/>
      <c r="I1036" s="989"/>
      <c r="J1036" s="481" t="str">
        <f>IF(基本情報入力シート!M1073="","",基本情報入力シート!M1073)</f>
        <v/>
      </c>
      <c r="K1036" s="482" t="str">
        <f>IF(基本情報入力シート!R1073="","",基本情報入力シート!R1073)</f>
        <v/>
      </c>
      <c r="L1036" s="482" t="str">
        <f>IF(基本情報入力シート!W1073="","",基本情報入力シート!W1073)</f>
        <v/>
      </c>
      <c r="M1036" s="483" t="str">
        <f>IF(基本情報入力シート!X1073="","",基本情報入力シート!X1073)</f>
        <v/>
      </c>
      <c r="N1036" s="484" t="str">
        <f>IF(基本情報入力シート!Y1073="","",基本情報入力シート!Y1073)</f>
        <v/>
      </c>
      <c r="O1036" s="118"/>
      <c r="P1036" s="119"/>
      <c r="Q1036" s="120"/>
      <c r="R1036" s="121"/>
      <c r="S1036" s="112"/>
      <c r="T1036" s="476" t="str">
        <f>IFERROR(S1036*VLOOKUP(AE1036,【参考】数式用3!$AD$3:$BA$14,MATCH(N1036,【参考】数式用3!$AD$2:$BA$2,0)),"")</f>
        <v/>
      </c>
      <c r="U1036" s="122"/>
      <c r="V1036" s="113"/>
      <c r="W1036" s="147"/>
      <c r="X1036" s="990" t="str">
        <f>IFERROR(V1036*VLOOKUP(AF1036,【参考】数式用3!$AD$15:$BA$23,MATCH(N1036,【参考】数式用3!$AD$2:$BA$2,0)),"")</f>
        <v/>
      </c>
      <c r="Y1036" s="991"/>
      <c r="Z1036" s="123"/>
      <c r="AA1036" s="114"/>
      <c r="AB1036" s="485" t="str">
        <f>IFERROR(AA1036*VLOOKUP(AG1036,【参考】数式用3!$AD$24:$BA$27,MATCH(N1036,【参考】数式用3!$AD$2:$BA$2,0)),"")</f>
        <v/>
      </c>
      <c r="AC1036" s="130"/>
      <c r="AD1036" s="477" t="str">
        <f t="shared" si="63"/>
        <v/>
      </c>
      <c r="AE1036" s="478" t="str">
        <f t="shared" si="64"/>
        <v/>
      </c>
      <c r="AF1036" s="478" t="str">
        <f t="shared" si="65"/>
        <v/>
      </c>
      <c r="AG1036" s="478" t="str">
        <f t="shared" si="66"/>
        <v/>
      </c>
    </row>
    <row r="1037" spans="1:33" ht="24.95" customHeight="1">
      <c r="A1037" s="480">
        <v>1022</v>
      </c>
      <c r="B1037" s="987" t="str">
        <f>IF(基本情報入力シート!C1074="","",基本情報入力シート!C1074)</f>
        <v/>
      </c>
      <c r="C1037" s="988"/>
      <c r="D1037" s="988"/>
      <c r="E1037" s="988"/>
      <c r="F1037" s="988"/>
      <c r="G1037" s="988"/>
      <c r="H1037" s="988"/>
      <c r="I1037" s="989"/>
      <c r="J1037" s="481" t="str">
        <f>IF(基本情報入力シート!M1074="","",基本情報入力シート!M1074)</f>
        <v/>
      </c>
      <c r="K1037" s="482" t="str">
        <f>IF(基本情報入力シート!R1074="","",基本情報入力シート!R1074)</f>
        <v/>
      </c>
      <c r="L1037" s="482" t="str">
        <f>IF(基本情報入力シート!W1074="","",基本情報入力シート!W1074)</f>
        <v/>
      </c>
      <c r="M1037" s="483" t="str">
        <f>IF(基本情報入力シート!X1074="","",基本情報入力シート!X1074)</f>
        <v/>
      </c>
      <c r="N1037" s="484" t="str">
        <f>IF(基本情報入力シート!Y1074="","",基本情報入力シート!Y1074)</f>
        <v/>
      </c>
      <c r="O1037" s="118"/>
      <c r="P1037" s="119"/>
      <c r="Q1037" s="120"/>
      <c r="R1037" s="121"/>
      <c r="S1037" s="112"/>
      <c r="T1037" s="476" t="str">
        <f>IFERROR(S1037*VLOOKUP(AE1037,【参考】数式用3!$AD$3:$BA$14,MATCH(N1037,【参考】数式用3!$AD$2:$BA$2,0)),"")</f>
        <v/>
      </c>
      <c r="U1037" s="122"/>
      <c r="V1037" s="113"/>
      <c r="W1037" s="147"/>
      <c r="X1037" s="990" t="str">
        <f>IFERROR(V1037*VLOOKUP(AF1037,【参考】数式用3!$AD$15:$BA$23,MATCH(N1037,【参考】数式用3!$AD$2:$BA$2,0)),"")</f>
        <v/>
      </c>
      <c r="Y1037" s="991"/>
      <c r="Z1037" s="123"/>
      <c r="AA1037" s="114"/>
      <c r="AB1037" s="485" t="str">
        <f>IFERROR(AA1037*VLOOKUP(AG1037,【参考】数式用3!$AD$24:$BA$27,MATCH(N1037,【参考】数式用3!$AD$2:$BA$2,0)),"")</f>
        <v/>
      </c>
      <c r="AC1037" s="130"/>
      <c r="AD1037" s="477" t="str">
        <f t="shared" si="63"/>
        <v/>
      </c>
      <c r="AE1037" s="478" t="str">
        <f t="shared" si="64"/>
        <v/>
      </c>
      <c r="AF1037" s="478" t="str">
        <f t="shared" si="65"/>
        <v/>
      </c>
      <c r="AG1037" s="478" t="str">
        <f t="shared" si="66"/>
        <v/>
      </c>
    </row>
    <row r="1038" spans="1:33" ht="24.95" customHeight="1">
      <c r="A1038" s="480">
        <v>1023</v>
      </c>
      <c r="B1038" s="987" t="str">
        <f>IF(基本情報入力シート!C1075="","",基本情報入力シート!C1075)</f>
        <v/>
      </c>
      <c r="C1038" s="988"/>
      <c r="D1038" s="988"/>
      <c r="E1038" s="988"/>
      <c r="F1038" s="988"/>
      <c r="G1038" s="988"/>
      <c r="H1038" s="988"/>
      <c r="I1038" s="989"/>
      <c r="J1038" s="481" t="str">
        <f>IF(基本情報入力シート!M1075="","",基本情報入力シート!M1075)</f>
        <v/>
      </c>
      <c r="K1038" s="482" t="str">
        <f>IF(基本情報入力シート!R1075="","",基本情報入力シート!R1075)</f>
        <v/>
      </c>
      <c r="L1038" s="482" t="str">
        <f>IF(基本情報入力シート!W1075="","",基本情報入力シート!W1075)</f>
        <v/>
      </c>
      <c r="M1038" s="483" t="str">
        <f>IF(基本情報入力シート!X1075="","",基本情報入力シート!X1075)</f>
        <v/>
      </c>
      <c r="N1038" s="484" t="str">
        <f>IF(基本情報入力シート!Y1075="","",基本情報入力シート!Y1075)</f>
        <v/>
      </c>
      <c r="O1038" s="118"/>
      <c r="P1038" s="119"/>
      <c r="Q1038" s="120"/>
      <c r="R1038" s="121"/>
      <c r="S1038" s="112"/>
      <c r="T1038" s="476" t="str">
        <f>IFERROR(S1038*VLOOKUP(AE1038,【参考】数式用3!$AD$3:$BA$14,MATCH(N1038,【参考】数式用3!$AD$2:$BA$2,0)),"")</f>
        <v/>
      </c>
      <c r="U1038" s="122"/>
      <c r="V1038" s="113"/>
      <c r="W1038" s="147"/>
      <c r="X1038" s="990" t="str">
        <f>IFERROR(V1038*VLOOKUP(AF1038,【参考】数式用3!$AD$15:$BA$23,MATCH(N1038,【参考】数式用3!$AD$2:$BA$2,0)),"")</f>
        <v/>
      </c>
      <c r="Y1038" s="991"/>
      <c r="Z1038" s="123"/>
      <c r="AA1038" s="114"/>
      <c r="AB1038" s="485" t="str">
        <f>IFERROR(AA1038*VLOOKUP(AG1038,【参考】数式用3!$AD$24:$BA$27,MATCH(N1038,【参考】数式用3!$AD$2:$BA$2,0)),"")</f>
        <v/>
      </c>
      <c r="AC1038" s="130"/>
      <c r="AD1038" s="477" t="str">
        <f t="shared" si="63"/>
        <v/>
      </c>
      <c r="AE1038" s="478" t="str">
        <f t="shared" si="64"/>
        <v/>
      </c>
      <c r="AF1038" s="478" t="str">
        <f t="shared" si="65"/>
        <v/>
      </c>
      <c r="AG1038" s="478" t="str">
        <f t="shared" si="66"/>
        <v/>
      </c>
    </row>
    <row r="1039" spans="1:33" ht="24.95" customHeight="1">
      <c r="A1039" s="480">
        <v>1024</v>
      </c>
      <c r="B1039" s="987" t="str">
        <f>IF(基本情報入力シート!C1076="","",基本情報入力シート!C1076)</f>
        <v/>
      </c>
      <c r="C1039" s="988"/>
      <c r="D1039" s="988"/>
      <c r="E1039" s="988"/>
      <c r="F1039" s="988"/>
      <c r="G1039" s="988"/>
      <c r="H1039" s="988"/>
      <c r="I1039" s="989"/>
      <c r="J1039" s="481" t="str">
        <f>IF(基本情報入力シート!M1076="","",基本情報入力シート!M1076)</f>
        <v/>
      </c>
      <c r="K1039" s="482" t="str">
        <f>IF(基本情報入力シート!R1076="","",基本情報入力シート!R1076)</f>
        <v/>
      </c>
      <c r="L1039" s="482" t="str">
        <f>IF(基本情報入力シート!W1076="","",基本情報入力シート!W1076)</f>
        <v/>
      </c>
      <c r="M1039" s="483" t="str">
        <f>IF(基本情報入力シート!X1076="","",基本情報入力シート!X1076)</f>
        <v/>
      </c>
      <c r="N1039" s="484" t="str">
        <f>IF(基本情報入力シート!Y1076="","",基本情報入力シート!Y1076)</f>
        <v/>
      </c>
      <c r="O1039" s="118"/>
      <c r="P1039" s="119"/>
      <c r="Q1039" s="120"/>
      <c r="R1039" s="121"/>
      <c r="S1039" s="112"/>
      <c r="T1039" s="476" t="str">
        <f>IFERROR(S1039*VLOOKUP(AE1039,【参考】数式用3!$AD$3:$BA$14,MATCH(N1039,【参考】数式用3!$AD$2:$BA$2,0)),"")</f>
        <v/>
      </c>
      <c r="U1039" s="122"/>
      <c r="V1039" s="113"/>
      <c r="W1039" s="147"/>
      <c r="X1039" s="990" t="str">
        <f>IFERROR(V1039*VLOOKUP(AF1039,【参考】数式用3!$AD$15:$BA$23,MATCH(N1039,【参考】数式用3!$AD$2:$BA$2,0)),"")</f>
        <v/>
      </c>
      <c r="Y1039" s="991"/>
      <c r="Z1039" s="123"/>
      <c r="AA1039" s="114"/>
      <c r="AB1039" s="485" t="str">
        <f>IFERROR(AA1039*VLOOKUP(AG1039,【参考】数式用3!$AD$24:$BA$27,MATCH(N1039,【参考】数式用3!$AD$2:$BA$2,0)),"")</f>
        <v/>
      </c>
      <c r="AC1039" s="130"/>
      <c r="AD1039" s="477" t="str">
        <f t="shared" si="63"/>
        <v/>
      </c>
      <c r="AE1039" s="478" t="str">
        <f t="shared" si="64"/>
        <v/>
      </c>
      <c r="AF1039" s="478" t="str">
        <f t="shared" si="65"/>
        <v/>
      </c>
      <c r="AG1039" s="478" t="str">
        <f t="shared" si="66"/>
        <v/>
      </c>
    </row>
    <row r="1040" spans="1:33" ht="24.95" customHeight="1">
      <c r="A1040" s="480">
        <v>1025</v>
      </c>
      <c r="B1040" s="987" t="str">
        <f>IF(基本情報入力シート!C1077="","",基本情報入力シート!C1077)</f>
        <v/>
      </c>
      <c r="C1040" s="988"/>
      <c r="D1040" s="988"/>
      <c r="E1040" s="988"/>
      <c r="F1040" s="988"/>
      <c r="G1040" s="988"/>
      <c r="H1040" s="988"/>
      <c r="I1040" s="989"/>
      <c r="J1040" s="481" t="str">
        <f>IF(基本情報入力シート!M1077="","",基本情報入力シート!M1077)</f>
        <v/>
      </c>
      <c r="K1040" s="482" t="str">
        <f>IF(基本情報入力シート!R1077="","",基本情報入力シート!R1077)</f>
        <v/>
      </c>
      <c r="L1040" s="482" t="str">
        <f>IF(基本情報入力シート!W1077="","",基本情報入力シート!W1077)</f>
        <v/>
      </c>
      <c r="M1040" s="483" t="str">
        <f>IF(基本情報入力シート!X1077="","",基本情報入力シート!X1077)</f>
        <v/>
      </c>
      <c r="N1040" s="484" t="str">
        <f>IF(基本情報入力シート!Y1077="","",基本情報入力シート!Y1077)</f>
        <v/>
      </c>
      <c r="O1040" s="118"/>
      <c r="P1040" s="119"/>
      <c r="Q1040" s="120"/>
      <c r="R1040" s="121"/>
      <c r="S1040" s="112"/>
      <c r="T1040" s="476" t="str">
        <f>IFERROR(S1040*VLOOKUP(AE1040,【参考】数式用3!$AD$3:$BA$14,MATCH(N1040,【参考】数式用3!$AD$2:$BA$2,0)),"")</f>
        <v/>
      </c>
      <c r="U1040" s="122"/>
      <c r="V1040" s="113"/>
      <c r="W1040" s="147"/>
      <c r="X1040" s="990" t="str">
        <f>IFERROR(V1040*VLOOKUP(AF1040,【参考】数式用3!$AD$15:$BA$23,MATCH(N1040,【参考】数式用3!$AD$2:$BA$2,0)),"")</f>
        <v/>
      </c>
      <c r="Y1040" s="991"/>
      <c r="Z1040" s="123"/>
      <c r="AA1040" s="114"/>
      <c r="AB1040" s="485" t="str">
        <f>IFERROR(AA1040*VLOOKUP(AG1040,【参考】数式用3!$AD$24:$BA$27,MATCH(N1040,【参考】数式用3!$AD$2:$BA$2,0)),"")</f>
        <v/>
      </c>
      <c r="AC1040" s="130"/>
      <c r="AD1040" s="477" t="str">
        <f t="shared" si="63"/>
        <v/>
      </c>
      <c r="AE1040" s="478" t="str">
        <f t="shared" si="64"/>
        <v/>
      </c>
      <c r="AF1040" s="478" t="str">
        <f t="shared" si="65"/>
        <v/>
      </c>
      <c r="AG1040" s="478" t="str">
        <f t="shared" si="66"/>
        <v/>
      </c>
    </row>
    <row r="1041" spans="1:33" ht="24.95" customHeight="1">
      <c r="A1041" s="480">
        <v>1026</v>
      </c>
      <c r="B1041" s="987" t="str">
        <f>IF(基本情報入力シート!C1078="","",基本情報入力シート!C1078)</f>
        <v/>
      </c>
      <c r="C1041" s="988"/>
      <c r="D1041" s="988"/>
      <c r="E1041" s="988"/>
      <c r="F1041" s="988"/>
      <c r="G1041" s="988"/>
      <c r="H1041" s="988"/>
      <c r="I1041" s="989"/>
      <c r="J1041" s="481" t="str">
        <f>IF(基本情報入力シート!M1078="","",基本情報入力シート!M1078)</f>
        <v/>
      </c>
      <c r="K1041" s="482" t="str">
        <f>IF(基本情報入力シート!R1078="","",基本情報入力シート!R1078)</f>
        <v/>
      </c>
      <c r="L1041" s="482" t="str">
        <f>IF(基本情報入力シート!W1078="","",基本情報入力シート!W1078)</f>
        <v/>
      </c>
      <c r="M1041" s="483" t="str">
        <f>IF(基本情報入力シート!X1078="","",基本情報入力シート!X1078)</f>
        <v/>
      </c>
      <c r="N1041" s="484" t="str">
        <f>IF(基本情報入力シート!Y1078="","",基本情報入力シート!Y1078)</f>
        <v/>
      </c>
      <c r="O1041" s="118"/>
      <c r="P1041" s="119"/>
      <c r="Q1041" s="120"/>
      <c r="R1041" s="121"/>
      <c r="S1041" s="112"/>
      <c r="T1041" s="476" t="str">
        <f>IFERROR(S1041*VLOOKUP(AE1041,【参考】数式用3!$AD$3:$BA$14,MATCH(N1041,【参考】数式用3!$AD$2:$BA$2,0)),"")</f>
        <v/>
      </c>
      <c r="U1041" s="122"/>
      <c r="V1041" s="113"/>
      <c r="W1041" s="147"/>
      <c r="X1041" s="990" t="str">
        <f>IFERROR(V1041*VLOOKUP(AF1041,【参考】数式用3!$AD$15:$BA$23,MATCH(N1041,【参考】数式用3!$AD$2:$BA$2,0)),"")</f>
        <v/>
      </c>
      <c r="Y1041" s="991"/>
      <c r="Z1041" s="123"/>
      <c r="AA1041" s="114"/>
      <c r="AB1041" s="485" t="str">
        <f>IFERROR(AA1041*VLOOKUP(AG1041,【参考】数式用3!$AD$24:$BA$27,MATCH(N1041,【参考】数式用3!$AD$2:$BA$2,0)),"")</f>
        <v/>
      </c>
      <c r="AC1041" s="130"/>
      <c r="AD1041" s="477" t="str">
        <f t="shared" ref="AD1041:AD1104" si="67">IF(OR(U1041="特定加算Ⅰ",U1041="特定加算Ⅱ"),IF(OR(AND(N1041&lt;&gt;"訪問型サービス（総合事業）",N1041&lt;&gt;"通所型サービス（総合事業）",N1041&lt;&gt;"（介護予防）短期入所生活介護",N1041&lt;&gt;"（介護予防）短期入所療養介護（老健）",N1041&lt;&gt;"（介護予防）短期入所療養介護 （病院等（老健以外）)",N1041&lt;&gt;"（介護予防）短期入所療養介護（医療院）"),W1041&lt;&gt;""),1,""),"")</f>
        <v/>
      </c>
      <c r="AE1041" s="478" t="str">
        <f t="shared" si="64"/>
        <v/>
      </c>
      <c r="AF1041" s="478" t="str">
        <f t="shared" si="65"/>
        <v/>
      </c>
      <c r="AG1041" s="478" t="str">
        <f t="shared" si="66"/>
        <v/>
      </c>
    </row>
    <row r="1042" spans="1:33" ht="24.95" customHeight="1">
      <c r="A1042" s="480">
        <v>1027</v>
      </c>
      <c r="B1042" s="987" t="str">
        <f>IF(基本情報入力シート!C1079="","",基本情報入力シート!C1079)</f>
        <v/>
      </c>
      <c r="C1042" s="988"/>
      <c r="D1042" s="988"/>
      <c r="E1042" s="988"/>
      <c r="F1042" s="988"/>
      <c r="G1042" s="988"/>
      <c r="H1042" s="988"/>
      <c r="I1042" s="989"/>
      <c r="J1042" s="481" t="str">
        <f>IF(基本情報入力シート!M1079="","",基本情報入力シート!M1079)</f>
        <v/>
      </c>
      <c r="K1042" s="482" t="str">
        <f>IF(基本情報入力シート!R1079="","",基本情報入力シート!R1079)</f>
        <v/>
      </c>
      <c r="L1042" s="482" t="str">
        <f>IF(基本情報入力シート!W1079="","",基本情報入力シート!W1079)</f>
        <v/>
      </c>
      <c r="M1042" s="483" t="str">
        <f>IF(基本情報入力シート!X1079="","",基本情報入力シート!X1079)</f>
        <v/>
      </c>
      <c r="N1042" s="484" t="str">
        <f>IF(基本情報入力シート!Y1079="","",基本情報入力シート!Y1079)</f>
        <v/>
      </c>
      <c r="O1042" s="118"/>
      <c r="P1042" s="119"/>
      <c r="Q1042" s="120"/>
      <c r="R1042" s="121"/>
      <c r="S1042" s="112"/>
      <c r="T1042" s="476" t="str">
        <f>IFERROR(S1042*VLOOKUP(AE1042,【参考】数式用3!$AD$3:$BA$14,MATCH(N1042,【参考】数式用3!$AD$2:$BA$2,0)),"")</f>
        <v/>
      </c>
      <c r="U1042" s="122"/>
      <c r="V1042" s="113"/>
      <c r="W1042" s="147"/>
      <c r="X1042" s="990" t="str">
        <f>IFERROR(V1042*VLOOKUP(AF1042,【参考】数式用3!$AD$15:$BA$23,MATCH(N1042,【参考】数式用3!$AD$2:$BA$2,0)),"")</f>
        <v/>
      </c>
      <c r="Y1042" s="991"/>
      <c r="Z1042" s="123"/>
      <c r="AA1042" s="114"/>
      <c r="AB1042" s="485" t="str">
        <f>IFERROR(AA1042*VLOOKUP(AG1042,【参考】数式用3!$AD$24:$BA$27,MATCH(N1042,【参考】数式用3!$AD$2:$BA$2,0)),"")</f>
        <v/>
      </c>
      <c r="AC1042" s="130"/>
      <c r="AD1042" s="477" t="str">
        <f t="shared" si="67"/>
        <v/>
      </c>
      <c r="AE1042" s="478" t="str">
        <f t="shared" si="64"/>
        <v/>
      </c>
      <c r="AF1042" s="478" t="str">
        <f t="shared" si="65"/>
        <v/>
      </c>
      <c r="AG1042" s="478" t="str">
        <f t="shared" si="66"/>
        <v/>
      </c>
    </row>
    <row r="1043" spans="1:33" ht="24.95" customHeight="1">
      <c r="A1043" s="480">
        <v>1028</v>
      </c>
      <c r="B1043" s="987" t="str">
        <f>IF(基本情報入力シート!C1080="","",基本情報入力シート!C1080)</f>
        <v/>
      </c>
      <c r="C1043" s="988"/>
      <c r="D1043" s="988"/>
      <c r="E1043" s="988"/>
      <c r="F1043" s="988"/>
      <c r="G1043" s="988"/>
      <c r="H1043" s="988"/>
      <c r="I1043" s="989"/>
      <c r="J1043" s="481" t="str">
        <f>IF(基本情報入力シート!M1080="","",基本情報入力シート!M1080)</f>
        <v/>
      </c>
      <c r="K1043" s="482" t="str">
        <f>IF(基本情報入力シート!R1080="","",基本情報入力シート!R1080)</f>
        <v/>
      </c>
      <c r="L1043" s="482" t="str">
        <f>IF(基本情報入力シート!W1080="","",基本情報入力シート!W1080)</f>
        <v/>
      </c>
      <c r="M1043" s="483" t="str">
        <f>IF(基本情報入力シート!X1080="","",基本情報入力シート!X1080)</f>
        <v/>
      </c>
      <c r="N1043" s="484" t="str">
        <f>IF(基本情報入力シート!Y1080="","",基本情報入力シート!Y1080)</f>
        <v/>
      </c>
      <c r="O1043" s="118"/>
      <c r="P1043" s="119"/>
      <c r="Q1043" s="120"/>
      <c r="R1043" s="121"/>
      <c r="S1043" s="112"/>
      <c r="T1043" s="476" t="str">
        <f>IFERROR(S1043*VLOOKUP(AE1043,【参考】数式用3!$AD$3:$BA$14,MATCH(N1043,【参考】数式用3!$AD$2:$BA$2,0)),"")</f>
        <v/>
      </c>
      <c r="U1043" s="122"/>
      <c r="V1043" s="113"/>
      <c r="W1043" s="147"/>
      <c r="X1043" s="990" t="str">
        <f>IFERROR(V1043*VLOOKUP(AF1043,【参考】数式用3!$AD$15:$BA$23,MATCH(N1043,【参考】数式用3!$AD$2:$BA$2,0)),"")</f>
        <v/>
      </c>
      <c r="Y1043" s="991"/>
      <c r="Z1043" s="123"/>
      <c r="AA1043" s="114"/>
      <c r="AB1043" s="485" t="str">
        <f>IFERROR(AA1043*VLOOKUP(AG1043,【参考】数式用3!$AD$24:$BA$27,MATCH(N1043,【参考】数式用3!$AD$2:$BA$2,0)),"")</f>
        <v/>
      </c>
      <c r="AC1043" s="130"/>
      <c r="AD1043" s="477" t="str">
        <f t="shared" si="67"/>
        <v/>
      </c>
      <c r="AE1043" s="478" t="str">
        <f t="shared" si="64"/>
        <v/>
      </c>
      <c r="AF1043" s="478" t="str">
        <f t="shared" si="65"/>
        <v/>
      </c>
      <c r="AG1043" s="478" t="str">
        <f t="shared" si="66"/>
        <v/>
      </c>
    </row>
    <row r="1044" spans="1:33" ht="24.95" customHeight="1">
      <c r="A1044" s="480">
        <v>1029</v>
      </c>
      <c r="B1044" s="987" t="str">
        <f>IF(基本情報入力シート!C1081="","",基本情報入力シート!C1081)</f>
        <v/>
      </c>
      <c r="C1044" s="988"/>
      <c r="D1044" s="988"/>
      <c r="E1044" s="988"/>
      <c r="F1044" s="988"/>
      <c r="G1044" s="988"/>
      <c r="H1044" s="988"/>
      <c r="I1044" s="989"/>
      <c r="J1044" s="481" t="str">
        <f>IF(基本情報入力シート!M1081="","",基本情報入力シート!M1081)</f>
        <v/>
      </c>
      <c r="K1044" s="482" t="str">
        <f>IF(基本情報入力シート!R1081="","",基本情報入力シート!R1081)</f>
        <v/>
      </c>
      <c r="L1044" s="482" t="str">
        <f>IF(基本情報入力シート!W1081="","",基本情報入力シート!W1081)</f>
        <v/>
      </c>
      <c r="M1044" s="483" t="str">
        <f>IF(基本情報入力シート!X1081="","",基本情報入力シート!X1081)</f>
        <v/>
      </c>
      <c r="N1044" s="484" t="str">
        <f>IF(基本情報入力シート!Y1081="","",基本情報入力シート!Y1081)</f>
        <v/>
      </c>
      <c r="O1044" s="118"/>
      <c r="P1044" s="119"/>
      <c r="Q1044" s="120"/>
      <c r="R1044" s="121"/>
      <c r="S1044" s="112"/>
      <c r="T1044" s="476" t="str">
        <f>IFERROR(S1044*VLOOKUP(AE1044,【参考】数式用3!$AD$3:$BA$14,MATCH(N1044,【参考】数式用3!$AD$2:$BA$2,0)),"")</f>
        <v/>
      </c>
      <c r="U1044" s="122"/>
      <c r="V1044" s="113"/>
      <c r="W1044" s="147"/>
      <c r="X1044" s="990" t="str">
        <f>IFERROR(V1044*VLOOKUP(AF1044,【参考】数式用3!$AD$15:$BA$23,MATCH(N1044,【参考】数式用3!$AD$2:$BA$2,0)),"")</f>
        <v/>
      </c>
      <c r="Y1044" s="991"/>
      <c r="Z1044" s="123"/>
      <c r="AA1044" s="114"/>
      <c r="AB1044" s="485" t="str">
        <f>IFERROR(AA1044*VLOOKUP(AG1044,【参考】数式用3!$AD$24:$BA$27,MATCH(N1044,【参考】数式用3!$AD$2:$BA$2,0)),"")</f>
        <v/>
      </c>
      <c r="AC1044" s="130"/>
      <c r="AD1044" s="477" t="str">
        <f t="shared" si="67"/>
        <v/>
      </c>
      <c r="AE1044" s="478" t="str">
        <f t="shared" si="64"/>
        <v/>
      </c>
      <c r="AF1044" s="478" t="str">
        <f t="shared" si="65"/>
        <v/>
      </c>
      <c r="AG1044" s="478" t="str">
        <f t="shared" si="66"/>
        <v/>
      </c>
    </row>
    <row r="1045" spans="1:33" ht="24.95" customHeight="1">
      <c r="A1045" s="480">
        <v>1030</v>
      </c>
      <c r="B1045" s="987" t="str">
        <f>IF(基本情報入力シート!C1082="","",基本情報入力シート!C1082)</f>
        <v/>
      </c>
      <c r="C1045" s="988"/>
      <c r="D1045" s="988"/>
      <c r="E1045" s="988"/>
      <c r="F1045" s="988"/>
      <c r="G1045" s="988"/>
      <c r="H1045" s="988"/>
      <c r="I1045" s="989"/>
      <c r="J1045" s="481" t="str">
        <f>IF(基本情報入力シート!M1082="","",基本情報入力シート!M1082)</f>
        <v/>
      </c>
      <c r="K1045" s="482" t="str">
        <f>IF(基本情報入力シート!R1082="","",基本情報入力シート!R1082)</f>
        <v/>
      </c>
      <c r="L1045" s="482" t="str">
        <f>IF(基本情報入力シート!W1082="","",基本情報入力シート!W1082)</f>
        <v/>
      </c>
      <c r="M1045" s="483" t="str">
        <f>IF(基本情報入力シート!X1082="","",基本情報入力シート!X1082)</f>
        <v/>
      </c>
      <c r="N1045" s="484" t="str">
        <f>IF(基本情報入力シート!Y1082="","",基本情報入力シート!Y1082)</f>
        <v/>
      </c>
      <c r="O1045" s="118"/>
      <c r="P1045" s="119"/>
      <c r="Q1045" s="120"/>
      <c r="R1045" s="121"/>
      <c r="S1045" s="112"/>
      <c r="T1045" s="476" t="str">
        <f>IFERROR(S1045*VLOOKUP(AE1045,【参考】数式用3!$AD$3:$BA$14,MATCH(N1045,【参考】数式用3!$AD$2:$BA$2,0)),"")</f>
        <v/>
      </c>
      <c r="U1045" s="122"/>
      <c r="V1045" s="113"/>
      <c r="W1045" s="147"/>
      <c r="X1045" s="990" t="str">
        <f>IFERROR(V1045*VLOOKUP(AF1045,【参考】数式用3!$AD$15:$BA$23,MATCH(N1045,【参考】数式用3!$AD$2:$BA$2,0)),"")</f>
        <v/>
      </c>
      <c r="Y1045" s="991"/>
      <c r="Z1045" s="123"/>
      <c r="AA1045" s="114"/>
      <c r="AB1045" s="485" t="str">
        <f>IFERROR(AA1045*VLOOKUP(AG1045,【参考】数式用3!$AD$24:$BA$27,MATCH(N1045,【参考】数式用3!$AD$2:$BA$2,0)),"")</f>
        <v/>
      </c>
      <c r="AC1045" s="130"/>
      <c r="AD1045" s="477" t="str">
        <f t="shared" si="67"/>
        <v/>
      </c>
      <c r="AE1045" s="478" t="str">
        <f t="shared" si="64"/>
        <v/>
      </c>
      <c r="AF1045" s="478" t="str">
        <f t="shared" si="65"/>
        <v/>
      </c>
      <c r="AG1045" s="478" t="str">
        <f t="shared" si="66"/>
        <v/>
      </c>
    </row>
    <row r="1046" spans="1:33" ht="24.95" customHeight="1">
      <c r="A1046" s="480">
        <v>1031</v>
      </c>
      <c r="B1046" s="987" t="str">
        <f>IF(基本情報入力シート!C1083="","",基本情報入力シート!C1083)</f>
        <v/>
      </c>
      <c r="C1046" s="988"/>
      <c r="D1046" s="988"/>
      <c r="E1046" s="988"/>
      <c r="F1046" s="988"/>
      <c r="G1046" s="988"/>
      <c r="H1046" s="988"/>
      <c r="I1046" s="989"/>
      <c r="J1046" s="481" t="str">
        <f>IF(基本情報入力シート!M1083="","",基本情報入力シート!M1083)</f>
        <v/>
      </c>
      <c r="K1046" s="482" t="str">
        <f>IF(基本情報入力シート!R1083="","",基本情報入力シート!R1083)</f>
        <v/>
      </c>
      <c r="L1046" s="482" t="str">
        <f>IF(基本情報入力シート!W1083="","",基本情報入力シート!W1083)</f>
        <v/>
      </c>
      <c r="M1046" s="483" t="str">
        <f>IF(基本情報入力シート!X1083="","",基本情報入力シート!X1083)</f>
        <v/>
      </c>
      <c r="N1046" s="484" t="str">
        <f>IF(基本情報入力シート!Y1083="","",基本情報入力シート!Y1083)</f>
        <v/>
      </c>
      <c r="O1046" s="118"/>
      <c r="P1046" s="119"/>
      <c r="Q1046" s="120"/>
      <c r="R1046" s="121"/>
      <c r="S1046" s="112"/>
      <c r="T1046" s="476" t="str">
        <f>IFERROR(S1046*VLOOKUP(AE1046,【参考】数式用3!$AD$3:$BA$14,MATCH(N1046,【参考】数式用3!$AD$2:$BA$2,0)),"")</f>
        <v/>
      </c>
      <c r="U1046" s="122"/>
      <c r="V1046" s="113"/>
      <c r="W1046" s="147"/>
      <c r="X1046" s="990" t="str">
        <f>IFERROR(V1046*VLOOKUP(AF1046,【参考】数式用3!$AD$15:$BA$23,MATCH(N1046,【参考】数式用3!$AD$2:$BA$2,0)),"")</f>
        <v/>
      </c>
      <c r="Y1046" s="991"/>
      <c r="Z1046" s="123"/>
      <c r="AA1046" s="114"/>
      <c r="AB1046" s="485" t="str">
        <f>IFERROR(AA1046*VLOOKUP(AG1046,【参考】数式用3!$AD$24:$BA$27,MATCH(N1046,【参考】数式用3!$AD$2:$BA$2,0)),"")</f>
        <v/>
      </c>
      <c r="AC1046" s="130"/>
      <c r="AD1046" s="477" t="str">
        <f t="shared" si="67"/>
        <v/>
      </c>
      <c r="AE1046" s="478" t="str">
        <f t="shared" si="64"/>
        <v/>
      </c>
      <c r="AF1046" s="478" t="str">
        <f t="shared" si="65"/>
        <v/>
      </c>
      <c r="AG1046" s="478" t="str">
        <f t="shared" si="66"/>
        <v/>
      </c>
    </row>
    <row r="1047" spans="1:33" ht="24.95" customHeight="1">
      <c r="A1047" s="480">
        <v>1032</v>
      </c>
      <c r="B1047" s="987" t="str">
        <f>IF(基本情報入力シート!C1084="","",基本情報入力シート!C1084)</f>
        <v/>
      </c>
      <c r="C1047" s="988"/>
      <c r="D1047" s="988"/>
      <c r="E1047" s="988"/>
      <c r="F1047" s="988"/>
      <c r="G1047" s="988"/>
      <c r="H1047" s="988"/>
      <c r="I1047" s="989"/>
      <c r="J1047" s="481" t="str">
        <f>IF(基本情報入力シート!M1084="","",基本情報入力シート!M1084)</f>
        <v/>
      </c>
      <c r="K1047" s="482" t="str">
        <f>IF(基本情報入力シート!R1084="","",基本情報入力シート!R1084)</f>
        <v/>
      </c>
      <c r="L1047" s="482" t="str">
        <f>IF(基本情報入力シート!W1084="","",基本情報入力シート!W1084)</f>
        <v/>
      </c>
      <c r="M1047" s="483" t="str">
        <f>IF(基本情報入力シート!X1084="","",基本情報入力シート!X1084)</f>
        <v/>
      </c>
      <c r="N1047" s="484" t="str">
        <f>IF(基本情報入力シート!Y1084="","",基本情報入力シート!Y1084)</f>
        <v/>
      </c>
      <c r="O1047" s="118"/>
      <c r="P1047" s="119"/>
      <c r="Q1047" s="120"/>
      <c r="R1047" s="121"/>
      <c r="S1047" s="112"/>
      <c r="T1047" s="476" t="str">
        <f>IFERROR(S1047*VLOOKUP(AE1047,【参考】数式用3!$AD$3:$BA$14,MATCH(N1047,【参考】数式用3!$AD$2:$BA$2,0)),"")</f>
        <v/>
      </c>
      <c r="U1047" s="122"/>
      <c r="V1047" s="113"/>
      <c r="W1047" s="147"/>
      <c r="X1047" s="990" t="str">
        <f>IFERROR(V1047*VLOOKUP(AF1047,【参考】数式用3!$AD$15:$BA$23,MATCH(N1047,【参考】数式用3!$AD$2:$BA$2,0)),"")</f>
        <v/>
      </c>
      <c r="Y1047" s="991"/>
      <c r="Z1047" s="123"/>
      <c r="AA1047" s="114"/>
      <c r="AB1047" s="485" t="str">
        <f>IFERROR(AA1047*VLOOKUP(AG1047,【参考】数式用3!$AD$24:$BA$27,MATCH(N1047,【参考】数式用3!$AD$2:$BA$2,0)),"")</f>
        <v/>
      </c>
      <c r="AC1047" s="130"/>
      <c r="AD1047" s="477" t="str">
        <f t="shared" si="67"/>
        <v/>
      </c>
      <c r="AE1047" s="478" t="str">
        <f t="shared" ref="AE1047:AE1110" si="68">IF(AND(O1047="",R1047=""),"",O1047&amp;"から"&amp;R1047)</f>
        <v/>
      </c>
      <c r="AF1047" s="478" t="str">
        <f t="shared" ref="AF1047:AF1110" si="69">IF(AND(P1047="",U1047=""),"",P1047&amp;"から"&amp;U1047)</f>
        <v/>
      </c>
      <c r="AG1047" s="478" t="str">
        <f t="shared" ref="AG1047:AG1110" si="70">IF(AND(Q1047="",Z1047=""),"",Q1047&amp;"から"&amp;Z1047)</f>
        <v/>
      </c>
    </row>
    <row r="1048" spans="1:33" ht="24.95" customHeight="1">
      <c r="A1048" s="480">
        <v>1033</v>
      </c>
      <c r="B1048" s="987" t="str">
        <f>IF(基本情報入力シート!C1085="","",基本情報入力シート!C1085)</f>
        <v/>
      </c>
      <c r="C1048" s="988"/>
      <c r="D1048" s="988"/>
      <c r="E1048" s="988"/>
      <c r="F1048" s="988"/>
      <c r="G1048" s="988"/>
      <c r="H1048" s="988"/>
      <c r="I1048" s="989"/>
      <c r="J1048" s="481" t="str">
        <f>IF(基本情報入力シート!M1085="","",基本情報入力シート!M1085)</f>
        <v/>
      </c>
      <c r="K1048" s="482" t="str">
        <f>IF(基本情報入力シート!R1085="","",基本情報入力シート!R1085)</f>
        <v/>
      </c>
      <c r="L1048" s="482" t="str">
        <f>IF(基本情報入力シート!W1085="","",基本情報入力シート!W1085)</f>
        <v/>
      </c>
      <c r="M1048" s="483" t="str">
        <f>IF(基本情報入力シート!X1085="","",基本情報入力シート!X1085)</f>
        <v/>
      </c>
      <c r="N1048" s="484" t="str">
        <f>IF(基本情報入力シート!Y1085="","",基本情報入力シート!Y1085)</f>
        <v/>
      </c>
      <c r="O1048" s="118"/>
      <c r="P1048" s="119"/>
      <c r="Q1048" s="120"/>
      <c r="R1048" s="121"/>
      <c r="S1048" s="112"/>
      <c r="T1048" s="476" t="str">
        <f>IFERROR(S1048*VLOOKUP(AE1048,【参考】数式用3!$AD$3:$BA$14,MATCH(N1048,【参考】数式用3!$AD$2:$BA$2,0)),"")</f>
        <v/>
      </c>
      <c r="U1048" s="122"/>
      <c r="V1048" s="113"/>
      <c r="W1048" s="147"/>
      <c r="X1048" s="990" t="str">
        <f>IFERROR(V1048*VLOOKUP(AF1048,【参考】数式用3!$AD$15:$BA$23,MATCH(N1048,【参考】数式用3!$AD$2:$BA$2,0)),"")</f>
        <v/>
      </c>
      <c r="Y1048" s="991"/>
      <c r="Z1048" s="123"/>
      <c r="AA1048" s="114"/>
      <c r="AB1048" s="485" t="str">
        <f>IFERROR(AA1048*VLOOKUP(AG1048,【参考】数式用3!$AD$24:$BA$27,MATCH(N1048,【参考】数式用3!$AD$2:$BA$2,0)),"")</f>
        <v/>
      </c>
      <c r="AC1048" s="130"/>
      <c r="AD1048" s="477" t="str">
        <f t="shared" si="67"/>
        <v/>
      </c>
      <c r="AE1048" s="478" t="str">
        <f t="shared" si="68"/>
        <v/>
      </c>
      <c r="AF1048" s="478" t="str">
        <f t="shared" si="69"/>
        <v/>
      </c>
      <c r="AG1048" s="478" t="str">
        <f t="shared" si="70"/>
        <v/>
      </c>
    </row>
    <row r="1049" spans="1:33" ht="24.95" customHeight="1">
      <c r="A1049" s="480">
        <v>1034</v>
      </c>
      <c r="B1049" s="987" t="str">
        <f>IF(基本情報入力シート!C1086="","",基本情報入力シート!C1086)</f>
        <v/>
      </c>
      <c r="C1049" s="988"/>
      <c r="D1049" s="988"/>
      <c r="E1049" s="988"/>
      <c r="F1049" s="988"/>
      <c r="G1049" s="988"/>
      <c r="H1049" s="988"/>
      <c r="I1049" s="989"/>
      <c r="J1049" s="481" t="str">
        <f>IF(基本情報入力シート!M1086="","",基本情報入力シート!M1086)</f>
        <v/>
      </c>
      <c r="K1049" s="482" t="str">
        <f>IF(基本情報入力シート!R1086="","",基本情報入力シート!R1086)</f>
        <v/>
      </c>
      <c r="L1049" s="482" t="str">
        <f>IF(基本情報入力シート!W1086="","",基本情報入力シート!W1086)</f>
        <v/>
      </c>
      <c r="M1049" s="483" t="str">
        <f>IF(基本情報入力シート!X1086="","",基本情報入力シート!X1086)</f>
        <v/>
      </c>
      <c r="N1049" s="484" t="str">
        <f>IF(基本情報入力シート!Y1086="","",基本情報入力シート!Y1086)</f>
        <v/>
      </c>
      <c r="O1049" s="118"/>
      <c r="P1049" s="119"/>
      <c r="Q1049" s="120"/>
      <c r="R1049" s="121"/>
      <c r="S1049" s="112"/>
      <c r="T1049" s="476" t="str">
        <f>IFERROR(S1049*VLOOKUP(AE1049,【参考】数式用3!$AD$3:$BA$14,MATCH(N1049,【参考】数式用3!$AD$2:$BA$2,0)),"")</f>
        <v/>
      </c>
      <c r="U1049" s="122"/>
      <c r="V1049" s="113"/>
      <c r="W1049" s="147"/>
      <c r="X1049" s="990" t="str">
        <f>IFERROR(V1049*VLOOKUP(AF1049,【参考】数式用3!$AD$15:$BA$23,MATCH(N1049,【参考】数式用3!$AD$2:$BA$2,0)),"")</f>
        <v/>
      </c>
      <c r="Y1049" s="991"/>
      <c r="Z1049" s="123"/>
      <c r="AA1049" s="114"/>
      <c r="AB1049" s="485" t="str">
        <f>IFERROR(AA1049*VLOOKUP(AG1049,【参考】数式用3!$AD$24:$BA$27,MATCH(N1049,【参考】数式用3!$AD$2:$BA$2,0)),"")</f>
        <v/>
      </c>
      <c r="AC1049" s="130"/>
      <c r="AD1049" s="477" t="str">
        <f t="shared" si="67"/>
        <v/>
      </c>
      <c r="AE1049" s="478" t="str">
        <f t="shared" si="68"/>
        <v/>
      </c>
      <c r="AF1049" s="478" t="str">
        <f t="shared" si="69"/>
        <v/>
      </c>
      <c r="AG1049" s="478" t="str">
        <f t="shared" si="70"/>
        <v/>
      </c>
    </row>
    <row r="1050" spans="1:33" ht="24.95" customHeight="1">
      <c r="A1050" s="480">
        <v>1035</v>
      </c>
      <c r="B1050" s="987" t="str">
        <f>IF(基本情報入力シート!C1087="","",基本情報入力シート!C1087)</f>
        <v/>
      </c>
      <c r="C1050" s="988"/>
      <c r="D1050" s="988"/>
      <c r="E1050" s="988"/>
      <c r="F1050" s="988"/>
      <c r="G1050" s="988"/>
      <c r="H1050" s="988"/>
      <c r="I1050" s="989"/>
      <c r="J1050" s="481" t="str">
        <f>IF(基本情報入力シート!M1087="","",基本情報入力シート!M1087)</f>
        <v/>
      </c>
      <c r="K1050" s="482" t="str">
        <f>IF(基本情報入力シート!R1087="","",基本情報入力シート!R1087)</f>
        <v/>
      </c>
      <c r="L1050" s="482" t="str">
        <f>IF(基本情報入力シート!W1087="","",基本情報入力シート!W1087)</f>
        <v/>
      </c>
      <c r="M1050" s="483" t="str">
        <f>IF(基本情報入力シート!X1087="","",基本情報入力シート!X1087)</f>
        <v/>
      </c>
      <c r="N1050" s="484" t="str">
        <f>IF(基本情報入力シート!Y1087="","",基本情報入力シート!Y1087)</f>
        <v/>
      </c>
      <c r="O1050" s="118"/>
      <c r="P1050" s="119"/>
      <c r="Q1050" s="120"/>
      <c r="R1050" s="121"/>
      <c r="S1050" s="112"/>
      <c r="T1050" s="476" t="str">
        <f>IFERROR(S1050*VLOOKUP(AE1050,【参考】数式用3!$AD$3:$BA$14,MATCH(N1050,【参考】数式用3!$AD$2:$BA$2,0)),"")</f>
        <v/>
      </c>
      <c r="U1050" s="122"/>
      <c r="V1050" s="113"/>
      <c r="W1050" s="147"/>
      <c r="X1050" s="990" t="str">
        <f>IFERROR(V1050*VLOOKUP(AF1050,【参考】数式用3!$AD$15:$BA$23,MATCH(N1050,【参考】数式用3!$AD$2:$BA$2,0)),"")</f>
        <v/>
      </c>
      <c r="Y1050" s="991"/>
      <c r="Z1050" s="123"/>
      <c r="AA1050" s="114"/>
      <c r="AB1050" s="485" t="str">
        <f>IFERROR(AA1050*VLOOKUP(AG1050,【参考】数式用3!$AD$24:$BA$27,MATCH(N1050,【参考】数式用3!$AD$2:$BA$2,0)),"")</f>
        <v/>
      </c>
      <c r="AC1050" s="130"/>
      <c r="AD1050" s="477" t="str">
        <f t="shared" si="67"/>
        <v/>
      </c>
      <c r="AE1050" s="478" t="str">
        <f t="shared" si="68"/>
        <v/>
      </c>
      <c r="AF1050" s="478" t="str">
        <f t="shared" si="69"/>
        <v/>
      </c>
      <c r="AG1050" s="478" t="str">
        <f t="shared" si="70"/>
        <v/>
      </c>
    </row>
    <row r="1051" spans="1:33" ht="24.95" customHeight="1">
      <c r="A1051" s="480">
        <v>1036</v>
      </c>
      <c r="B1051" s="987" t="str">
        <f>IF(基本情報入力シート!C1088="","",基本情報入力シート!C1088)</f>
        <v/>
      </c>
      <c r="C1051" s="988"/>
      <c r="D1051" s="988"/>
      <c r="E1051" s="988"/>
      <c r="F1051" s="988"/>
      <c r="G1051" s="988"/>
      <c r="H1051" s="988"/>
      <c r="I1051" s="989"/>
      <c r="J1051" s="481" t="str">
        <f>IF(基本情報入力シート!M1088="","",基本情報入力シート!M1088)</f>
        <v/>
      </c>
      <c r="K1051" s="482" t="str">
        <f>IF(基本情報入力シート!R1088="","",基本情報入力シート!R1088)</f>
        <v/>
      </c>
      <c r="L1051" s="482" t="str">
        <f>IF(基本情報入力シート!W1088="","",基本情報入力シート!W1088)</f>
        <v/>
      </c>
      <c r="M1051" s="483" t="str">
        <f>IF(基本情報入力シート!X1088="","",基本情報入力シート!X1088)</f>
        <v/>
      </c>
      <c r="N1051" s="484" t="str">
        <f>IF(基本情報入力シート!Y1088="","",基本情報入力シート!Y1088)</f>
        <v/>
      </c>
      <c r="O1051" s="118"/>
      <c r="P1051" s="119"/>
      <c r="Q1051" s="120"/>
      <c r="R1051" s="121"/>
      <c r="S1051" s="112"/>
      <c r="T1051" s="476" t="str">
        <f>IFERROR(S1051*VLOOKUP(AE1051,【参考】数式用3!$AD$3:$BA$14,MATCH(N1051,【参考】数式用3!$AD$2:$BA$2,0)),"")</f>
        <v/>
      </c>
      <c r="U1051" s="122"/>
      <c r="V1051" s="113"/>
      <c r="W1051" s="147"/>
      <c r="X1051" s="990" t="str">
        <f>IFERROR(V1051*VLOOKUP(AF1051,【参考】数式用3!$AD$15:$BA$23,MATCH(N1051,【参考】数式用3!$AD$2:$BA$2,0)),"")</f>
        <v/>
      </c>
      <c r="Y1051" s="991"/>
      <c r="Z1051" s="123"/>
      <c r="AA1051" s="114"/>
      <c r="AB1051" s="485" t="str">
        <f>IFERROR(AA1051*VLOOKUP(AG1051,【参考】数式用3!$AD$24:$BA$27,MATCH(N1051,【参考】数式用3!$AD$2:$BA$2,0)),"")</f>
        <v/>
      </c>
      <c r="AC1051" s="130"/>
      <c r="AD1051" s="477" t="str">
        <f t="shared" si="67"/>
        <v/>
      </c>
      <c r="AE1051" s="478" t="str">
        <f t="shared" si="68"/>
        <v/>
      </c>
      <c r="AF1051" s="478" t="str">
        <f t="shared" si="69"/>
        <v/>
      </c>
      <c r="AG1051" s="478" t="str">
        <f t="shared" si="70"/>
        <v/>
      </c>
    </row>
    <row r="1052" spans="1:33" ht="24.95" customHeight="1">
      <c r="A1052" s="480">
        <v>1037</v>
      </c>
      <c r="B1052" s="987" t="str">
        <f>IF(基本情報入力シート!C1089="","",基本情報入力シート!C1089)</f>
        <v/>
      </c>
      <c r="C1052" s="988"/>
      <c r="D1052" s="988"/>
      <c r="E1052" s="988"/>
      <c r="F1052" s="988"/>
      <c r="G1052" s="988"/>
      <c r="H1052" s="988"/>
      <c r="I1052" s="989"/>
      <c r="J1052" s="481" t="str">
        <f>IF(基本情報入力シート!M1089="","",基本情報入力シート!M1089)</f>
        <v/>
      </c>
      <c r="K1052" s="482" t="str">
        <f>IF(基本情報入力シート!R1089="","",基本情報入力シート!R1089)</f>
        <v/>
      </c>
      <c r="L1052" s="482" t="str">
        <f>IF(基本情報入力シート!W1089="","",基本情報入力シート!W1089)</f>
        <v/>
      </c>
      <c r="M1052" s="483" t="str">
        <f>IF(基本情報入力シート!X1089="","",基本情報入力シート!X1089)</f>
        <v/>
      </c>
      <c r="N1052" s="484" t="str">
        <f>IF(基本情報入力シート!Y1089="","",基本情報入力シート!Y1089)</f>
        <v/>
      </c>
      <c r="O1052" s="118"/>
      <c r="P1052" s="119"/>
      <c r="Q1052" s="120"/>
      <c r="R1052" s="121"/>
      <c r="S1052" s="112"/>
      <c r="T1052" s="476" t="str">
        <f>IFERROR(S1052*VLOOKUP(AE1052,【参考】数式用3!$AD$3:$BA$14,MATCH(N1052,【参考】数式用3!$AD$2:$BA$2,0)),"")</f>
        <v/>
      </c>
      <c r="U1052" s="122"/>
      <c r="V1052" s="113"/>
      <c r="W1052" s="147"/>
      <c r="X1052" s="990" t="str">
        <f>IFERROR(V1052*VLOOKUP(AF1052,【参考】数式用3!$AD$15:$BA$23,MATCH(N1052,【参考】数式用3!$AD$2:$BA$2,0)),"")</f>
        <v/>
      </c>
      <c r="Y1052" s="991"/>
      <c r="Z1052" s="123"/>
      <c r="AA1052" s="114"/>
      <c r="AB1052" s="485" t="str">
        <f>IFERROR(AA1052*VLOOKUP(AG1052,【参考】数式用3!$AD$24:$BA$27,MATCH(N1052,【参考】数式用3!$AD$2:$BA$2,0)),"")</f>
        <v/>
      </c>
      <c r="AC1052" s="130"/>
      <c r="AD1052" s="477" t="str">
        <f t="shared" si="67"/>
        <v/>
      </c>
      <c r="AE1052" s="478" t="str">
        <f t="shared" si="68"/>
        <v/>
      </c>
      <c r="AF1052" s="478" t="str">
        <f t="shared" si="69"/>
        <v/>
      </c>
      <c r="AG1052" s="478" t="str">
        <f t="shared" si="70"/>
        <v/>
      </c>
    </row>
    <row r="1053" spans="1:33" ht="24.95" customHeight="1">
      <c r="A1053" s="480">
        <v>1038</v>
      </c>
      <c r="B1053" s="987" t="str">
        <f>IF(基本情報入力シート!C1090="","",基本情報入力シート!C1090)</f>
        <v/>
      </c>
      <c r="C1053" s="988"/>
      <c r="D1053" s="988"/>
      <c r="E1053" s="988"/>
      <c r="F1053" s="988"/>
      <c r="G1053" s="988"/>
      <c r="H1053" s="988"/>
      <c r="I1053" s="989"/>
      <c r="J1053" s="481" t="str">
        <f>IF(基本情報入力シート!M1090="","",基本情報入力シート!M1090)</f>
        <v/>
      </c>
      <c r="K1053" s="482" t="str">
        <f>IF(基本情報入力シート!R1090="","",基本情報入力シート!R1090)</f>
        <v/>
      </c>
      <c r="L1053" s="482" t="str">
        <f>IF(基本情報入力シート!W1090="","",基本情報入力シート!W1090)</f>
        <v/>
      </c>
      <c r="M1053" s="483" t="str">
        <f>IF(基本情報入力シート!X1090="","",基本情報入力シート!X1090)</f>
        <v/>
      </c>
      <c r="N1053" s="484" t="str">
        <f>IF(基本情報入力シート!Y1090="","",基本情報入力シート!Y1090)</f>
        <v/>
      </c>
      <c r="O1053" s="118"/>
      <c r="P1053" s="119"/>
      <c r="Q1053" s="120"/>
      <c r="R1053" s="121"/>
      <c r="S1053" s="112"/>
      <c r="T1053" s="476" t="str">
        <f>IFERROR(S1053*VLOOKUP(AE1053,【参考】数式用3!$AD$3:$BA$14,MATCH(N1053,【参考】数式用3!$AD$2:$BA$2,0)),"")</f>
        <v/>
      </c>
      <c r="U1053" s="122"/>
      <c r="V1053" s="113"/>
      <c r="W1053" s="147"/>
      <c r="X1053" s="990" t="str">
        <f>IFERROR(V1053*VLOOKUP(AF1053,【参考】数式用3!$AD$15:$BA$23,MATCH(N1053,【参考】数式用3!$AD$2:$BA$2,0)),"")</f>
        <v/>
      </c>
      <c r="Y1053" s="991"/>
      <c r="Z1053" s="123"/>
      <c r="AA1053" s="114"/>
      <c r="AB1053" s="485" t="str">
        <f>IFERROR(AA1053*VLOOKUP(AG1053,【参考】数式用3!$AD$24:$BA$27,MATCH(N1053,【参考】数式用3!$AD$2:$BA$2,0)),"")</f>
        <v/>
      </c>
      <c r="AC1053" s="130"/>
      <c r="AD1053" s="477" t="str">
        <f t="shared" si="67"/>
        <v/>
      </c>
      <c r="AE1053" s="478" t="str">
        <f t="shared" si="68"/>
        <v/>
      </c>
      <c r="AF1053" s="478" t="str">
        <f t="shared" si="69"/>
        <v/>
      </c>
      <c r="AG1053" s="478" t="str">
        <f t="shared" si="70"/>
        <v/>
      </c>
    </row>
    <row r="1054" spans="1:33" ht="24.95" customHeight="1">
      <c r="A1054" s="480">
        <v>1039</v>
      </c>
      <c r="B1054" s="987" t="str">
        <f>IF(基本情報入力シート!C1091="","",基本情報入力シート!C1091)</f>
        <v/>
      </c>
      <c r="C1054" s="988"/>
      <c r="D1054" s="988"/>
      <c r="E1054" s="988"/>
      <c r="F1054" s="988"/>
      <c r="G1054" s="988"/>
      <c r="H1054" s="988"/>
      <c r="I1054" s="989"/>
      <c r="J1054" s="481" t="str">
        <f>IF(基本情報入力シート!M1091="","",基本情報入力シート!M1091)</f>
        <v/>
      </c>
      <c r="K1054" s="482" t="str">
        <f>IF(基本情報入力シート!R1091="","",基本情報入力シート!R1091)</f>
        <v/>
      </c>
      <c r="L1054" s="482" t="str">
        <f>IF(基本情報入力シート!W1091="","",基本情報入力シート!W1091)</f>
        <v/>
      </c>
      <c r="M1054" s="483" t="str">
        <f>IF(基本情報入力シート!X1091="","",基本情報入力シート!X1091)</f>
        <v/>
      </c>
      <c r="N1054" s="484" t="str">
        <f>IF(基本情報入力シート!Y1091="","",基本情報入力シート!Y1091)</f>
        <v/>
      </c>
      <c r="O1054" s="118"/>
      <c r="P1054" s="119"/>
      <c r="Q1054" s="120"/>
      <c r="R1054" s="121"/>
      <c r="S1054" s="112"/>
      <c r="T1054" s="476" t="str">
        <f>IFERROR(S1054*VLOOKUP(AE1054,【参考】数式用3!$AD$3:$BA$14,MATCH(N1054,【参考】数式用3!$AD$2:$BA$2,0)),"")</f>
        <v/>
      </c>
      <c r="U1054" s="122"/>
      <c r="V1054" s="113"/>
      <c r="W1054" s="147"/>
      <c r="X1054" s="990" t="str">
        <f>IFERROR(V1054*VLOOKUP(AF1054,【参考】数式用3!$AD$15:$BA$23,MATCH(N1054,【参考】数式用3!$AD$2:$BA$2,0)),"")</f>
        <v/>
      </c>
      <c r="Y1054" s="991"/>
      <c r="Z1054" s="123"/>
      <c r="AA1054" s="114"/>
      <c r="AB1054" s="485" t="str">
        <f>IFERROR(AA1054*VLOOKUP(AG1054,【参考】数式用3!$AD$24:$BA$27,MATCH(N1054,【参考】数式用3!$AD$2:$BA$2,0)),"")</f>
        <v/>
      </c>
      <c r="AC1054" s="130"/>
      <c r="AD1054" s="477" t="str">
        <f t="shared" si="67"/>
        <v/>
      </c>
      <c r="AE1054" s="478" t="str">
        <f t="shared" si="68"/>
        <v/>
      </c>
      <c r="AF1054" s="478" t="str">
        <f t="shared" si="69"/>
        <v/>
      </c>
      <c r="AG1054" s="478" t="str">
        <f t="shared" si="70"/>
        <v/>
      </c>
    </row>
    <row r="1055" spans="1:33" ht="24.95" customHeight="1">
      <c r="A1055" s="480">
        <v>1040</v>
      </c>
      <c r="B1055" s="987" t="str">
        <f>IF(基本情報入力シート!C1092="","",基本情報入力シート!C1092)</f>
        <v/>
      </c>
      <c r="C1055" s="988"/>
      <c r="D1055" s="988"/>
      <c r="E1055" s="988"/>
      <c r="F1055" s="988"/>
      <c r="G1055" s="988"/>
      <c r="H1055" s="988"/>
      <c r="I1055" s="989"/>
      <c r="J1055" s="481" t="str">
        <f>IF(基本情報入力シート!M1092="","",基本情報入力シート!M1092)</f>
        <v/>
      </c>
      <c r="K1055" s="482" t="str">
        <f>IF(基本情報入力シート!R1092="","",基本情報入力シート!R1092)</f>
        <v/>
      </c>
      <c r="L1055" s="482" t="str">
        <f>IF(基本情報入力シート!W1092="","",基本情報入力シート!W1092)</f>
        <v/>
      </c>
      <c r="M1055" s="483" t="str">
        <f>IF(基本情報入力シート!X1092="","",基本情報入力シート!X1092)</f>
        <v/>
      </c>
      <c r="N1055" s="484" t="str">
        <f>IF(基本情報入力シート!Y1092="","",基本情報入力シート!Y1092)</f>
        <v/>
      </c>
      <c r="O1055" s="118"/>
      <c r="P1055" s="119"/>
      <c r="Q1055" s="120"/>
      <c r="R1055" s="121"/>
      <c r="S1055" s="112"/>
      <c r="T1055" s="476" t="str">
        <f>IFERROR(S1055*VLOOKUP(AE1055,【参考】数式用3!$AD$3:$BA$14,MATCH(N1055,【参考】数式用3!$AD$2:$BA$2,0)),"")</f>
        <v/>
      </c>
      <c r="U1055" s="122"/>
      <c r="V1055" s="113"/>
      <c r="W1055" s="147"/>
      <c r="X1055" s="990" t="str">
        <f>IFERROR(V1055*VLOOKUP(AF1055,【参考】数式用3!$AD$15:$BA$23,MATCH(N1055,【参考】数式用3!$AD$2:$BA$2,0)),"")</f>
        <v/>
      </c>
      <c r="Y1055" s="991"/>
      <c r="Z1055" s="123"/>
      <c r="AA1055" s="114"/>
      <c r="AB1055" s="485" t="str">
        <f>IFERROR(AA1055*VLOOKUP(AG1055,【参考】数式用3!$AD$24:$BA$27,MATCH(N1055,【参考】数式用3!$AD$2:$BA$2,0)),"")</f>
        <v/>
      </c>
      <c r="AC1055" s="130"/>
      <c r="AD1055" s="477" t="str">
        <f t="shared" si="67"/>
        <v/>
      </c>
      <c r="AE1055" s="478" t="str">
        <f t="shared" si="68"/>
        <v/>
      </c>
      <c r="AF1055" s="478" t="str">
        <f t="shared" si="69"/>
        <v/>
      </c>
      <c r="AG1055" s="478" t="str">
        <f t="shared" si="70"/>
        <v/>
      </c>
    </row>
    <row r="1056" spans="1:33" ht="24.95" customHeight="1">
      <c r="A1056" s="480">
        <v>1041</v>
      </c>
      <c r="B1056" s="987" t="str">
        <f>IF(基本情報入力シート!C1093="","",基本情報入力シート!C1093)</f>
        <v/>
      </c>
      <c r="C1056" s="988"/>
      <c r="D1056" s="988"/>
      <c r="E1056" s="988"/>
      <c r="F1056" s="988"/>
      <c r="G1056" s="988"/>
      <c r="H1056" s="988"/>
      <c r="I1056" s="989"/>
      <c r="J1056" s="481" t="str">
        <f>IF(基本情報入力シート!M1093="","",基本情報入力シート!M1093)</f>
        <v/>
      </c>
      <c r="K1056" s="482" t="str">
        <f>IF(基本情報入力シート!R1093="","",基本情報入力シート!R1093)</f>
        <v/>
      </c>
      <c r="L1056" s="482" t="str">
        <f>IF(基本情報入力シート!W1093="","",基本情報入力シート!W1093)</f>
        <v/>
      </c>
      <c r="M1056" s="483" t="str">
        <f>IF(基本情報入力シート!X1093="","",基本情報入力シート!X1093)</f>
        <v/>
      </c>
      <c r="N1056" s="484" t="str">
        <f>IF(基本情報入力シート!Y1093="","",基本情報入力シート!Y1093)</f>
        <v/>
      </c>
      <c r="O1056" s="118"/>
      <c r="P1056" s="119"/>
      <c r="Q1056" s="120"/>
      <c r="R1056" s="121"/>
      <c r="S1056" s="112"/>
      <c r="T1056" s="476" t="str">
        <f>IFERROR(S1056*VLOOKUP(AE1056,【参考】数式用3!$AD$3:$BA$14,MATCH(N1056,【参考】数式用3!$AD$2:$BA$2,0)),"")</f>
        <v/>
      </c>
      <c r="U1056" s="122"/>
      <c r="V1056" s="113"/>
      <c r="W1056" s="147"/>
      <c r="X1056" s="990" t="str">
        <f>IFERROR(V1056*VLOOKUP(AF1056,【参考】数式用3!$AD$15:$BA$23,MATCH(N1056,【参考】数式用3!$AD$2:$BA$2,0)),"")</f>
        <v/>
      </c>
      <c r="Y1056" s="991"/>
      <c r="Z1056" s="123"/>
      <c r="AA1056" s="114"/>
      <c r="AB1056" s="485" t="str">
        <f>IFERROR(AA1056*VLOOKUP(AG1056,【参考】数式用3!$AD$24:$BA$27,MATCH(N1056,【参考】数式用3!$AD$2:$BA$2,0)),"")</f>
        <v/>
      </c>
      <c r="AC1056" s="130"/>
      <c r="AD1056" s="477" t="str">
        <f t="shared" si="67"/>
        <v/>
      </c>
      <c r="AE1056" s="478" t="str">
        <f t="shared" si="68"/>
        <v/>
      </c>
      <c r="AF1056" s="478" t="str">
        <f t="shared" si="69"/>
        <v/>
      </c>
      <c r="AG1056" s="478" t="str">
        <f t="shared" si="70"/>
        <v/>
      </c>
    </row>
    <row r="1057" spans="1:33" ht="24.95" customHeight="1">
      <c r="A1057" s="480">
        <v>1042</v>
      </c>
      <c r="B1057" s="987" t="str">
        <f>IF(基本情報入力シート!C1094="","",基本情報入力シート!C1094)</f>
        <v/>
      </c>
      <c r="C1057" s="988"/>
      <c r="D1057" s="988"/>
      <c r="E1057" s="988"/>
      <c r="F1057" s="988"/>
      <c r="G1057" s="988"/>
      <c r="H1057" s="988"/>
      <c r="I1057" s="989"/>
      <c r="J1057" s="481" t="str">
        <f>IF(基本情報入力シート!M1094="","",基本情報入力シート!M1094)</f>
        <v/>
      </c>
      <c r="K1057" s="482" t="str">
        <f>IF(基本情報入力シート!R1094="","",基本情報入力シート!R1094)</f>
        <v/>
      </c>
      <c r="L1057" s="482" t="str">
        <f>IF(基本情報入力シート!W1094="","",基本情報入力シート!W1094)</f>
        <v/>
      </c>
      <c r="M1057" s="483" t="str">
        <f>IF(基本情報入力シート!X1094="","",基本情報入力シート!X1094)</f>
        <v/>
      </c>
      <c r="N1057" s="484" t="str">
        <f>IF(基本情報入力シート!Y1094="","",基本情報入力シート!Y1094)</f>
        <v/>
      </c>
      <c r="O1057" s="118"/>
      <c r="P1057" s="119"/>
      <c r="Q1057" s="120"/>
      <c r="R1057" s="121"/>
      <c r="S1057" s="112"/>
      <c r="T1057" s="476" t="str">
        <f>IFERROR(S1057*VLOOKUP(AE1057,【参考】数式用3!$AD$3:$BA$14,MATCH(N1057,【参考】数式用3!$AD$2:$BA$2,0)),"")</f>
        <v/>
      </c>
      <c r="U1057" s="122"/>
      <c r="V1057" s="113"/>
      <c r="W1057" s="147"/>
      <c r="X1057" s="990" t="str">
        <f>IFERROR(V1057*VLOOKUP(AF1057,【参考】数式用3!$AD$15:$BA$23,MATCH(N1057,【参考】数式用3!$AD$2:$BA$2,0)),"")</f>
        <v/>
      </c>
      <c r="Y1057" s="991"/>
      <c r="Z1057" s="123"/>
      <c r="AA1057" s="114"/>
      <c r="AB1057" s="485" t="str">
        <f>IFERROR(AA1057*VLOOKUP(AG1057,【参考】数式用3!$AD$24:$BA$27,MATCH(N1057,【参考】数式用3!$AD$2:$BA$2,0)),"")</f>
        <v/>
      </c>
      <c r="AC1057" s="130"/>
      <c r="AD1057" s="477" t="str">
        <f t="shared" si="67"/>
        <v/>
      </c>
      <c r="AE1057" s="478" t="str">
        <f t="shared" si="68"/>
        <v/>
      </c>
      <c r="AF1057" s="478" t="str">
        <f t="shared" si="69"/>
        <v/>
      </c>
      <c r="AG1057" s="478" t="str">
        <f t="shared" si="70"/>
        <v/>
      </c>
    </row>
    <row r="1058" spans="1:33" ht="24.95" customHeight="1">
      <c r="A1058" s="480">
        <v>1043</v>
      </c>
      <c r="B1058" s="987" t="str">
        <f>IF(基本情報入力シート!C1095="","",基本情報入力シート!C1095)</f>
        <v/>
      </c>
      <c r="C1058" s="988"/>
      <c r="D1058" s="988"/>
      <c r="E1058" s="988"/>
      <c r="F1058" s="988"/>
      <c r="G1058" s="988"/>
      <c r="H1058" s="988"/>
      <c r="I1058" s="989"/>
      <c r="J1058" s="481" t="str">
        <f>IF(基本情報入力シート!M1095="","",基本情報入力シート!M1095)</f>
        <v/>
      </c>
      <c r="K1058" s="482" t="str">
        <f>IF(基本情報入力シート!R1095="","",基本情報入力シート!R1095)</f>
        <v/>
      </c>
      <c r="L1058" s="482" t="str">
        <f>IF(基本情報入力シート!W1095="","",基本情報入力シート!W1095)</f>
        <v/>
      </c>
      <c r="M1058" s="483" t="str">
        <f>IF(基本情報入力シート!X1095="","",基本情報入力シート!X1095)</f>
        <v/>
      </c>
      <c r="N1058" s="484" t="str">
        <f>IF(基本情報入力シート!Y1095="","",基本情報入力シート!Y1095)</f>
        <v/>
      </c>
      <c r="O1058" s="118"/>
      <c r="P1058" s="119"/>
      <c r="Q1058" s="120"/>
      <c r="R1058" s="121"/>
      <c r="S1058" s="112"/>
      <c r="T1058" s="476" t="str">
        <f>IFERROR(S1058*VLOOKUP(AE1058,【参考】数式用3!$AD$3:$BA$14,MATCH(N1058,【参考】数式用3!$AD$2:$BA$2,0)),"")</f>
        <v/>
      </c>
      <c r="U1058" s="122"/>
      <c r="V1058" s="113"/>
      <c r="W1058" s="147"/>
      <c r="X1058" s="990" t="str">
        <f>IFERROR(V1058*VLOOKUP(AF1058,【参考】数式用3!$AD$15:$BA$23,MATCH(N1058,【参考】数式用3!$AD$2:$BA$2,0)),"")</f>
        <v/>
      </c>
      <c r="Y1058" s="991"/>
      <c r="Z1058" s="123"/>
      <c r="AA1058" s="114"/>
      <c r="AB1058" s="485" t="str">
        <f>IFERROR(AA1058*VLOOKUP(AG1058,【参考】数式用3!$AD$24:$BA$27,MATCH(N1058,【参考】数式用3!$AD$2:$BA$2,0)),"")</f>
        <v/>
      </c>
      <c r="AC1058" s="130"/>
      <c r="AD1058" s="477" t="str">
        <f t="shared" si="67"/>
        <v/>
      </c>
      <c r="AE1058" s="478" t="str">
        <f t="shared" si="68"/>
        <v/>
      </c>
      <c r="AF1058" s="478" t="str">
        <f t="shared" si="69"/>
        <v/>
      </c>
      <c r="AG1058" s="478" t="str">
        <f t="shared" si="70"/>
        <v/>
      </c>
    </row>
    <row r="1059" spans="1:33" ht="24.95" customHeight="1">
      <c r="A1059" s="480">
        <v>1044</v>
      </c>
      <c r="B1059" s="987" t="str">
        <f>IF(基本情報入力シート!C1096="","",基本情報入力シート!C1096)</f>
        <v/>
      </c>
      <c r="C1059" s="988"/>
      <c r="D1059" s="988"/>
      <c r="E1059" s="988"/>
      <c r="F1059" s="988"/>
      <c r="G1059" s="988"/>
      <c r="H1059" s="988"/>
      <c r="I1059" s="989"/>
      <c r="J1059" s="481" t="str">
        <f>IF(基本情報入力シート!M1096="","",基本情報入力シート!M1096)</f>
        <v/>
      </c>
      <c r="K1059" s="482" t="str">
        <f>IF(基本情報入力シート!R1096="","",基本情報入力シート!R1096)</f>
        <v/>
      </c>
      <c r="L1059" s="482" t="str">
        <f>IF(基本情報入力シート!W1096="","",基本情報入力シート!W1096)</f>
        <v/>
      </c>
      <c r="M1059" s="483" t="str">
        <f>IF(基本情報入力シート!X1096="","",基本情報入力シート!X1096)</f>
        <v/>
      </c>
      <c r="N1059" s="484" t="str">
        <f>IF(基本情報入力シート!Y1096="","",基本情報入力シート!Y1096)</f>
        <v/>
      </c>
      <c r="O1059" s="118"/>
      <c r="P1059" s="119"/>
      <c r="Q1059" s="120"/>
      <c r="R1059" s="121"/>
      <c r="S1059" s="112"/>
      <c r="T1059" s="476" t="str">
        <f>IFERROR(S1059*VLOOKUP(AE1059,【参考】数式用3!$AD$3:$BA$14,MATCH(N1059,【参考】数式用3!$AD$2:$BA$2,0)),"")</f>
        <v/>
      </c>
      <c r="U1059" s="122"/>
      <c r="V1059" s="113"/>
      <c r="W1059" s="147"/>
      <c r="X1059" s="990" t="str">
        <f>IFERROR(V1059*VLOOKUP(AF1059,【参考】数式用3!$AD$15:$BA$23,MATCH(N1059,【参考】数式用3!$AD$2:$BA$2,0)),"")</f>
        <v/>
      </c>
      <c r="Y1059" s="991"/>
      <c r="Z1059" s="123"/>
      <c r="AA1059" s="114"/>
      <c r="AB1059" s="485" t="str">
        <f>IFERROR(AA1059*VLOOKUP(AG1059,【参考】数式用3!$AD$24:$BA$27,MATCH(N1059,【参考】数式用3!$AD$2:$BA$2,0)),"")</f>
        <v/>
      </c>
      <c r="AC1059" s="130"/>
      <c r="AD1059" s="477" t="str">
        <f t="shared" si="67"/>
        <v/>
      </c>
      <c r="AE1059" s="478" t="str">
        <f t="shared" si="68"/>
        <v/>
      </c>
      <c r="AF1059" s="478" t="str">
        <f t="shared" si="69"/>
        <v/>
      </c>
      <c r="AG1059" s="478" t="str">
        <f t="shared" si="70"/>
        <v/>
      </c>
    </row>
    <row r="1060" spans="1:33" ht="24.95" customHeight="1">
      <c r="A1060" s="480">
        <v>1045</v>
      </c>
      <c r="B1060" s="987" t="str">
        <f>IF(基本情報入力シート!C1097="","",基本情報入力シート!C1097)</f>
        <v/>
      </c>
      <c r="C1060" s="988"/>
      <c r="D1060" s="988"/>
      <c r="E1060" s="988"/>
      <c r="F1060" s="988"/>
      <c r="G1060" s="988"/>
      <c r="H1060" s="988"/>
      <c r="I1060" s="989"/>
      <c r="J1060" s="481" t="str">
        <f>IF(基本情報入力シート!M1097="","",基本情報入力シート!M1097)</f>
        <v/>
      </c>
      <c r="K1060" s="482" t="str">
        <f>IF(基本情報入力シート!R1097="","",基本情報入力シート!R1097)</f>
        <v/>
      </c>
      <c r="L1060" s="482" t="str">
        <f>IF(基本情報入力シート!W1097="","",基本情報入力シート!W1097)</f>
        <v/>
      </c>
      <c r="M1060" s="483" t="str">
        <f>IF(基本情報入力シート!X1097="","",基本情報入力シート!X1097)</f>
        <v/>
      </c>
      <c r="N1060" s="484" t="str">
        <f>IF(基本情報入力シート!Y1097="","",基本情報入力シート!Y1097)</f>
        <v/>
      </c>
      <c r="O1060" s="118"/>
      <c r="P1060" s="119"/>
      <c r="Q1060" s="120"/>
      <c r="R1060" s="121"/>
      <c r="S1060" s="112"/>
      <c r="T1060" s="476" t="str">
        <f>IFERROR(S1060*VLOOKUP(AE1060,【参考】数式用3!$AD$3:$BA$14,MATCH(N1060,【参考】数式用3!$AD$2:$BA$2,0)),"")</f>
        <v/>
      </c>
      <c r="U1060" s="122"/>
      <c r="V1060" s="113"/>
      <c r="W1060" s="147"/>
      <c r="X1060" s="990" t="str">
        <f>IFERROR(V1060*VLOOKUP(AF1060,【参考】数式用3!$AD$15:$BA$23,MATCH(N1060,【参考】数式用3!$AD$2:$BA$2,0)),"")</f>
        <v/>
      </c>
      <c r="Y1060" s="991"/>
      <c r="Z1060" s="123"/>
      <c r="AA1060" s="114"/>
      <c r="AB1060" s="485" t="str">
        <f>IFERROR(AA1060*VLOOKUP(AG1060,【参考】数式用3!$AD$24:$BA$27,MATCH(N1060,【参考】数式用3!$AD$2:$BA$2,0)),"")</f>
        <v/>
      </c>
      <c r="AC1060" s="130"/>
      <c r="AD1060" s="477" t="str">
        <f t="shared" si="67"/>
        <v/>
      </c>
      <c r="AE1060" s="478" t="str">
        <f t="shared" si="68"/>
        <v/>
      </c>
      <c r="AF1060" s="478" t="str">
        <f t="shared" si="69"/>
        <v/>
      </c>
      <c r="AG1060" s="478" t="str">
        <f t="shared" si="70"/>
        <v/>
      </c>
    </row>
    <row r="1061" spans="1:33" ht="24.95" customHeight="1">
      <c r="A1061" s="480">
        <v>1046</v>
      </c>
      <c r="B1061" s="987" t="str">
        <f>IF(基本情報入力シート!C1098="","",基本情報入力シート!C1098)</f>
        <v/>
      </c>
      <c r="C1061" s="988"/>
      <c r="D1061" s="988"/>
      <c r="E1061" s="988"/>
      <c r="F1061" s="988"/>
      <c r="G1061" s="988"/>
      <c r="H1061" s="988"/>
      <c r="I1061" s="989"/>
      <c r="J1061" s="481" t="str">
        <f>IF(基本情報入力シート!M1098="","",基本情報入力シート!M1098)</f>
        <v/>
      </c>
      <c r="K1061" s="482" t="str">
        <f>IF(基本情報入力シート!R1098="","",基本情報入力シート!R1098)</f>
        <v/>
      </c>
      <c r="L1061" s="482" t="str">
        <f>IF(基本情報入力シート!W1098="","",基本情報入力シート!W1098)</f>
        <v/>
      </c>
      <c r="M1061" s="483" t="str">
        <f>IF(基本情報入力シート!X1098="","",基本情報入力シート!X1098)</f>
        <v/>
      </c>
      <c r="N1061" s="484" t="str">
        <f>IF(基本情報入力シート!Y1098="","",基本情報入力シート!Y1098)</f>
        <v/>
      </c>
      <c r="O1061" s="118"/>
      <c r="P1061" s="119"/>
      <c r="Q1061" s="120"/>
      <c r="R1061" s="121"/>
      <c r="S1061" s="112"/>
      <c r="T1061" s="476" t="str">
        <f>IFERROR(S1061*VLOOKUP(AE1061,【参考】数式用3!$AD$3:$BA$14,MATCH(N1061,【参考】数式用3!$AD$2:$BA$2,0)),"")</f>
        <v/>
      </c>
      <c r="U1061" s="122"/>
      <c r="V1061" s="113"/>
      <c r="W1061" s="147"/>
      <c r="X1061" s="990" t="str">
        <f>IFERROR(V1061*VLOOKUP(AF1061,【参考】数式用3!$AD$15:$BA$23,MATCH(N1061,【参考】数式用3!$AD$2:$BA$2,0)),"")</f>
        <v/>
      </c>
      <c r="Y1061" s="991"/>
      <c r="Z1061" s="123"/>
      <c r="AA1061" s="114"/>
      <c r="AB1061" s="485" t="str">
        <f>IFERROR(AA1061*VLOOKUP(AG1061,【参考】数式用3!$AD$24:$BA$27,MATCH(N1061,【参考】数式用3!$AD$2:$BA$2,0)),"")</f>
        <v/>
      </c>
      <c r="AC1061" s="130"/>
      <c r="AD1061" s="477" t="str">
        <f t="shared" si="67"/>
        <v/>
      </c>
      <c r="AE1061" s="478" t="str">
        <f t="shared" si="68"/>
        <v/>
      </c>
      <c r="AF1061" s="478" t="str">
        <f t="shared" si="69"/>
        <v/>
      </c>
      <c r="AG1061" s="478" t="str">
        <f t="shared" si="70"/>
        <v/>
      </c>
    </row>
    <row r="1062" spans="1:33" ht="24.95" customHeight="1">
      <c r="A1062" s="480">
        <v>1047</v>
      </c>
      <c r="B1062" s="987" t="str">
        <f>IF(基本情報入力シート!C1099="","",基本情報入力シート!C1099)</f>
        <v/>
      </c>
      <c r="C1062" s="988"/>
      <c r="D1062" s="988"/>
      <c r="E1062" s="988"/>
      <c r="F1062" s="988"/>
      <c r="G1062" s="988"/>
      <c r="H1062" s="988"/>
      <c r="I1062" s="989"/>
      <c r="J1062" s="481" t="str">
        <f>IF(基本情報入力シート!M1099="","",基本情報入力シート!M1099)</f>
        <v/>
      </c>
      <c r="K1062" s="482" t="str">
        <f>IF(基本情報入力シート!R1099="","",基本情報入力シート!R1099)</f>
        <v/>
      </c>
      <c r="L1062" s="482" t="str">
        <f>IF(基本情報入力シート!W1099="","",基本情報入力シート!W1099)</f>
        <v/>
      </c>
      <c r="M1062" s="483" t="str">
        <f>IF(基本情報入力シート!X1099="","",基本情報入力シート!X1099)</f>
        <v/>
      </c>
      <c r="N1062" s="484" t="str">
        <f>IF(基本情報入力シート!Y1099="","",基本情報入力シート!Y1099)</f>
        <v/>
      </c>
      <c r="O1062" s="118"/>
      <c r="P1062" s="119"/>
      <c r="Q1062" s="120"/>
      <c r="R1062" s="121"/>
      <c r="S1062" s="112"/>
      <c r="T1062" s="476" t="str">
        <f>IFERROR(S1062*VLOOKUP(AE1062,【参考】数式用3!$AD$3:$BA$14,MATCH(N1062,【参考】数式用3!$AD$2:$BA$2,0)),"")</f>
        <v/>
      </c>
      <c r="U1062" s="122"/>
      <c r="V1062" s="113"/>
      <c r="W1062" s="147"/>
      <c r="X1062" s="990" t="str">
        <f>IFERROR(V1062*VLOOKUP(AF1062,【参考】数式用3!$AD$15:$BA$23,MATCH(N1062,【参考】数式用3!$AD$2:$BA$2,0)),"")</f>
        <v/>
      </c>
      <c r="Y1062" s="991"/>
      <c r="Z1062" s="123"/>
      <c r="AA1062" s="114"/>
      <c r="AB1062" s="485" t="str">
        <f>IFERROR(AA1062*VLOOKUP(AG1062,【参考】数式用3!$AD$24:$BA$27,MATCH(N1062,【参考】数式用3!$AD$2:$BA$2,0)),"")</f>
        <v/>
      </c>
      <c r="AC1062" s="130"/>
      <c r="AD1062" s="477" t="str">
        <f t="shared" si="67"/>
        <v/>
      </c>
      <c r="AE1062" s="478" t="str">
        <f t="shared" si="68"/>
        <v/>
      </c>
      <c r="AF1062" s="478" t="str">
        <f t="shared" si="69"/>
        <v/>
      </c>
      <c r="AG1062" s="478" t="str">
        <f t="shared" si="70"/>
        <v/>
      </c>
    </row>
    <row r="1063" spans="1:33" ht="24.95" customHeight="1">
      <c r="A1063" s="480">
        <v>1048</v>
      </c>
      <c r="B1063" s="987" t="str">
        <f>IF(基本情報入力シート!C1100="","",基本情報入力シート!C1100)</f>
        <v/>
      </c>
      <c r="C1063" s="988"/>
      <c r="D1063" s="988"/>
      <c r="E1063" s="988"/>
      <c r="F1063" s="988"/>
      <c r="G1063" s="988"/>
      <c r="H1063" s="988"/>
      <c r="I1063" s="989"/>
      <c r="J1063" s="481" t="str">
        <f>IF(基本情報入力シート!M1100="","",基本情報入力シート!M1100)</f>
        <v/>
      </c>
      <c r="K1063" s="482" t="str">
        <f>IF(基本情報入力シート!R1100="","",基本情報入力シート!R1100)</f>
        <v/>
      </c>
      <c r="L1063" s="482" t="str">
        <f>IF(基本情報入力シート!W1100="","",基本情報入力シート!W1100)</f>
        <v/>
      </c>
      <c r="M1063" s="483" t="str">
        <f>IF(基本情報入力シート!X1100="","",基本情報入力シート!X1100)</f>
        <v/>
      </c>
      <c r="N1063" s="484" t="str">
        <f>IF(基本情報入力シート!Y1100="","",基本情報入力シート!Y1100)</f>
        <v/>
      </c>
      <c r="O1063" s="118"/>
      <c r="P1063" s="119"/>
      <c r="Q1063" s="120"/>
      <c r="R1063" s="121"/>
      <c r="S1063" s="112"/>
      <c r="T1063" s="476" t="str">
        <f>IFERROR(S1063*VLOOKUP(AE1063,【参考】数式用3!$AD$3:$BA$14,MATCH(N1063,【参考】数式用3!$AD$2:$BA$2,0)),"")</f>
        <v/>
      </c>
      <c r="U1063" s="122"/>
      <c r="V1063" s="113"/>
      <c r="W1063" s="147"/>
      <c r="X1063" s="990" t="str">
        <f>IFERROR(V1063*VLOOKUP(AF1063,【参考】数式用3!$AD$15:$BA$23,MATCH(N1063,【参考】数式用3!$AD$2:$BA$2,0)),"")</f>
        <v/>
      </c>
      <c r="Y1063" s="991"/>
      <c r="Z1063" s="123"/>
      <c r="AA1063" s="114"/>
      <c r="AB1063" s="485" t="str">
        <f>IFERROR(AA1063*VLOOKUP(AG1063,【参考】数式用3!$AD$24:$BA$27,MATCH(N1063,【参考】数式用3!$AD$2:$BA$2,0)),"")</f>
        <v/>
      </c>
      <c r="AC1063" s="130"/>
      <c r="AD1063" s="477" t="str">
        <f t="shared" si="67"/>
        <v/>
      </c>
      <c r="AE1063" s="478" t="str">
        <f t="shared" si="68"/>
        <v/>
      </c>
      <c r="AF1063" s="478" t="str">
        <f t="shared" si="69"/>
        <v/>
      </c>
      <c r="AG1063" s="478" t="str">
        <f t="shared" si="70"/>
        <v/>
      </c>
    </row>
    <row r="1064" spans="1:33" ht="24.95" customHeight="1">
      <c r="A1064" s="480">
        <v>1049</v>
      </c>
      <c r="B1064" s="987" t="str">
        <f>IF(基本情報入力シート!C1101="","",基本情報入力シート!C1101)</f>
        <v/>
      </c>
      <c r="C1064" s="988"/>
      <c r="D1064" s="988"/>
      <c r="E1064" s="988"/>
      <c r="F1064" s="988"/>
      <c r="G1064" s="988"/>
      <c r="H1064" s="988"/>
      <c r="I1064" s="989"/>
      <c r="J1064" s="481" t="str">
        <f>IF(基本情報入力シート!M1101="","",基本情報入力シート!M1101)</f>
        <v/>
      </c>
      <c r="K1064" s="482" t="str">
        <f>IF(基本情報入力シート!R1101="","",基本情報入力シート!R1101)</f>
        <v/>
      </c>
      <c r="L1064" s="482" t="str">
        <f>IF(基本情報入力シート!W1101="","",基本情報入力シート!W1101)</f>
        <v/>
      </c>
      <c r="M1064" s="483" t="str">
        <f>IF(基本情報入力シート!X1101="","",基本情報入力シート!X1101)</f>
        <v/>
      </c>
      <c r="N1064" s="484" t="str">
        <f>IF(基本情報入力シート!Y1101="","",基本情報入力シート!Y1101)</f>
        <v/>
      </c>
      <c r="O1064" s="118"/>
      <c r="P1064" s="119"/>
      <c r="Q1064" s="120"/>
      <c r="R1064" s="121"/>
      <c r="S1064" s="112"/>
      <c r="T1064" s="476" t="str">
        <f>IFERROR(S1064*VLOOKUP(AE1064,【参考】数式用3!$AD$3:$BA$14,MATCH(N1064,【参考】数式用3!$AD$2:$BA$2,0)),"")</f>
        <v/>
      </c>
      <c r="U1064" s="122"/>
      <c r="V1064" s="113"/>
      <c r="W1064" s="147"/>
      <c r="X1064" s="990" t="str">
        <f>IFERROR(V1064*VLOOKUP(AF1064,【参考】数式用3!$AD$15:$BA$23,MATCH(N1064,【参考】数式用3!$AD$2:$BA$2,0)),"")</f>
        <v/>
      </c>
      <c r="Y1064" s="991"/>
      <c r="Z1064" s="123"/>
      <c r="AA1064" s="114"/>
      <c r="AB1064" s="485" t="str">
        <f>IFERROR(AA1064*VLOOKUP(AG1064,【参考】数式用3!$AD$24:$BA$27,MATCH(N1064,【参考】数式用3!$AD$2:$BA$2,0)),"")</f>
        <v/>
      </c>
      <c r="AC1064" s="130"/>
      <c r="AD1064" s="477" t="str">
        <f t="shared" si="67"/>
        <v/>
      </c>
      <c r="AE1064" s="478" t="str">
        <f t="shared" si="68"/>
        <v/>
      </c>
      <c r="AF1064" s="478" t="str">
        <f t="shared" si="69"/>
        <v/>
      </c>
      <c r="AG1064" s="478" t="str">
        <f t="shared" si="70"/>
        <v/>
      </c>
    </row>
    <row r="1065" spans="1:33" ht="24.95" customHeight="1">
      <c r="A1065" s="480">
        <v>1050</v>
      </c>
      <c r="B1065" s="987" t="str">
        <f>IF(基本情報入力シート!C1102="","",基本情報入力シート!C1102)</f>
        <v/>
      </c>
      <c r="C1065" s="988"/>
      <c r="D1065" s="988"/>
      <c r="E1065" s="988"/>
      <c r="F1065" s="988"/>
      <c r="G1065" s="988"/>
      <c r="H1065" s="988"/>
      <c r="I1065" s="989"/>
      <c r="J1065" s="481" t="str">
        <f>IF(基本情報入力シート!M1102="","",基本情報入力シート!M1102)</f>
        <v/>
      </c>
      <c r="K1065" s="482" t="str">
        <f>IF(基本情報入力シート!R1102="","",基本情報入力シート!R1102)</f>
        <v/>
      </c>
      <c r="L1065" s="482" t="str">
        <f>IF(基本情報入力シート!W1102="","",基本情報入力シート!W1102)</f>
        <v/>
      </c>
      <c r="M1065" s="483" t="str">
        <f>IF(基本情報入力シート!X1102="","",基本情報入力シート!X1102)</f>
        <v/>
      </c>
      <c r="N1065" s="484" t="str">
        <f>IF(基本情報入力シート!Y1102="","",基本情報入力シート!Y1102)</f>
        <v/>
      </c>
      <c r="O1065" s="118"/>
      <c r="P1065" s="119"/>
      <c r="Q1065" s="120"/>
      <c r="R1065" s="121"/>
      <c r="S1065" s="112"/>
      <c r="T1065" s="476" t="str">
        <f>IFERROR(S1065*VLOOKUP(AE1065,【参考】数式用3!$AD$3:$BA$14,MATCH(N1065,【参考】数式用3!$AD$2:$BA$2,0)),"")</f>
        <v/>
      </c>
      <c r="U1065" s="122"/>
      <c r="V1065" s="113"/>
      <c r="W1065" s="147"/>
      <c r="X1065" s="990" t="str">
        <f>IFERROR(V1065*VLOOKUP(AF1065,【参考】数式用3!$AD$15:$BA$23,MATCH(N1065,【参考】数式用3!$AD$2:$BA$2,0)),"")</f>
        <v/>
      </c>
      <c r="Y1065" s="991"/>
      <c r="Z1065" s="123"/>
      <c r="AA1065" s="114"/>
      <c r="AB1065" s="485" t="str">
        <f>IFERROR(AA1065*VLOOKUP(AG1065,【参考】数式用3!$AD$24:$BA$27,MATCH(N1065,【参考】数式用3!$AD$2:$BA$2,0)),"")</f>
        <v/>
      </c>
      <c r="AC1065" s="130"/>
      <c r="AD1065" s="477" t="str">
        <f t="shared" si="67"/>
        <v/>
      </c>
      <c r="AE1065" s="478" t="str">
        <f t="shared" si="68"/>
        <v/>
      </c>
      <c r="AF1065" s="478" t="str">
        <f t="shared" si="69"/>
        <v/>
      </c>
      <c r="AG1065" s="478" t="str">
        <f t="shared" si="70"/>
        <v/>
      </c>
    </row>
    <row r="1066" spans="1:33" ht="24.95" customHeight="1">
      <c r="A1066" s="480">
        <v>1051</v>
      </c>
      <c r="B1066" s="987" t="str">
        <f>IF(基本情報入力シート!C1103="","",基本情報入力シート!C1103)</f>
        <v/>
      </c>
      <c r="C1066" s="988"/>
      <c r="D1066" s="988"/>
      <c r="E1066" s="988"/>
      <c r="F1066" s="988"/>
      <c r="G1066" s="988"/>
      <c r="H1066" s="988"/>
      <c r="I1066" s="989"/>
      <c r="J1066" s="481" t="str">
        <f>IF(基本情報入力シート!M1103="","",基本情報入力シート!M1103)</f>
        <v/>
      </c>
      <c r="K1066" s="482" t="str">
        <f>IF(基本情報入力シート!R1103="","",基本情報入力シート!R1103)</f>
        <v/>
      </c>
      <c r="L1066" s="482" t="str">
        <f>IF(基本情報入力シート!W1103="","",基本情報入力シート!W1103)</f>
        <v/>
      </c>
      <c r="M1066" s="483" t="str">
        <f>IF(基本情報入力シート!X1103="","",基本情報入力シート!X1103)</f>
        <v/>
      </c>
      <c r="N1066" s="484" t="str">
        <f>IF(基本情報入力シート!Y1103="","",基本情報入力シート!Y1103)</f>
        <v/>
      </c>
      <c r="O1066" s="118"/>
      <c r="P1066" s="119"/>
      <c r="Q1066" s="120"/>
      <c r="R1066" s="121"/>
      <c r="S1066" s="112"/>
      <c r="T1066" s="476" t="str">
        <f>IFERROR(S1066*VLOOKUP(AE1066,【参考】数式用3!$AD$3:$BA$14,MATCH(N1066,【参考】数式用3!$AD$2:$BA$2,0)),"")</f>
        <v/>
      </c>
      <c r="U1066" s="122"/>
      <c r="V1066" s="113"/>
      <c r="W1066" s="147"/>
      <c r="X1066" s="990" t="str">
        <f>IFERROR(V1066*VLOOKUP(AF1066,【参考】数式用3!$AD$15:$BA$23,MATCH(N1066,【参考】数式用3!$AD$2:$BA$2,0)),"")</f>
        <v/>
      </c>
      <c r="Y1066" s="991"/>
      <c r="Z1066" s="123"/>
      <c r="AA1066" s="114"/>
      <c r="AB1066" s="485" t="str">
        <f>IFERROR(AA1066*VLOOKUP(AG1066,【参考】数式用3!$AD$24:$BA$27,MATCH(N1066,【参考】数式用3!$AD$2:$BA$2,0)),"")</f>
        <v/>
      </c>
      <c r="AC1066" s="130"/>
      <c r="AD1066" s="477" t="str">
        <f t="shared" si="67"/>
        <v/>
      </c>
      <c r="AE1066" s="478" t="str">
        <f t="shared" si="68"/>
        <v/>
      </c>
      <c r="AF1066" s="478" t="str">
        <f t="shared" si="69"/>
        <v/>
      </c>
      <c r="AG1066" s="478" t="str">
        <f t="shared" si="70"/>
        <v/>
      </c>
    </row>
    <row r="1067" spans="1:33" ht="24.95" customHeight="1">
      <c r="A1067" s="480">
        <v>1052</v>
      </c>
      <c r="B1067" s="987" t="str">
        <f>IF(基本情報入力シート!C1104="","",基本情報入力シート!C1104)</f>
        <v/>
      </c>
      <c r="C1067" s="988"/>
      <c r="D1067" s="988"/>
      <c r="E1067" s="988"/>
      <c r="F1067" s="988"/>
      <c r="G1067" s="988"/>
      <c r="H1067" s="988"/>
      <c r="I1067" s="989"/>
      <c r="J1067" s="481" t="str">
        <f>IF(基本情報入力シート!M1104="","",基本情報入力シート!M1104)</f>
        <v/>
      </c>
      <c r="K1067" s="482" t="str">
        <f>IF(基本情報入力シート!R1104="","",基本情報入力シート!R1104)</f>
        <v/>
      </c>
      <c r="L1067" s="482" t="str">
        <f>IF(基本情報入力シート!W1104="","",基本情報入力シート!W1104)</f>
        <v/>
      </c>
      <c r="M1067" s="483" t="str">
        <f>IF(基本情報入力シート!X1104="","",基本情報入力シート!X1104)</f>
        <v/>
      </c>
      <c r="N1067" s="484" t="str">
        <f>IF(基本情報入力シート!Y1104="","",基本情報入力シート!Y1104)</f>
        <v/>
      </c>
      <c r="O1067" s="118"/>
      <c r="P1067" s="119"/>
      <c r="Q1067" s="120"/>
      <c r="R1067" s="121"/>
      <c r="S1067" s="112"/>
      <c r="T1067" s="476" t="str">
        <f>IFERROR(S1067*VLOOKUP(AE1067,【参考】数式用3!$AD$3:$BA$14,MATCH(N1067,【参考】数式用3!$AD$2:$BA$2,0)),"")</f>
        <v/>
      </c>
      <c r="U1067" s="122"/>
      <c r="V1067" s="113"/>
      <c r="W1067" s="147"/>
      <c r="X1067" s="990" t="str">
        <f>IFERROR(V1067*VLOOKUP(AF1067,【参考】数式用3!$AD$15:$BA$23,MATCH(N1067,【参考】数式用3!$AD$2:$BA$2,0)),"")</f>
        <v/>
      </c>
      <c r="Y1067" s="991"/>
      <c r="Z1067" s="123"/>
      <c r="AA1067" s="114"/>
      <c r="AB1067" s="485" t="str">
        <f>IFERROR(AA1067*VLOOKUP(AG1067,【参考】数式用3!$AD$24:$BA$27,MATCH(N1067,【参考】数式用3!$AD$2:$BA$2,0)),"")</f>
        <v/>
      </c>
      <c r="AC1067" s="130"/>
      <c r="AD1067" s="477" t="str">
        <f t="shared" si="67"/>
        <v/>
      </c>
      <c r="AE1067" s="478" t="str">
        <f t="shared" si="68"/>
        <v/>
      </c>
      <c r="AF1067" s="478" t="str">
        <f t="shared" si="69"/>
        <v/>
      </c>
      <c r="AG1067" s="478" t="str">
        <f t="shared" si="70"/>
        <v/>
      </c>
    </row>
    <row r="1068" spans="1:33" ht="24.95" customHeight="1">
      <c r="A1068" s="480">
        <v>1053</v>
      </c>
      <c r="B1068" s="987" t="str">
        <f>IF(基本情報入力シート!C1105="","",基本情報入力シート!C1105)</f>
        <v/>
      </c>
      <c r="C1068" s="988"/>
      <c r="D1068" s="988"/>
      <c r="E1068" s="988"/>
      <c r="F1068" s="988"/>
      <c r="G1068" s="988"/>
      <c r="H1068" s="988"/>
      <c r="I1068" s="989"/>
      <c r="J1068" s="481" t="str">
        <f>IF(基本情報入力シート!M1105="","",基本情報入力シート!M1105)</f>
        <v/>
      </c>
      <c r="K1068" s="482" t="str">
        <f>IF(基本情報入力シート!R1105="","",基本情報入力シート!R1105)</f>
        <v/>
      </c>
      <c r="L1068" s="482" t="str">
        <f>IF(基本情報入力シート!W1105="","",基本情報入力シート!W1105)</f>
        <v/>
      </c>
      <c r="M1068" s="483" t="str">
        <f>IF(基本情報入力シート!X1105="","",基本情報入力シート!X1105)</f>
        <v/>
      </c>
      <c r="N1068" s="484" t="str">
        <f>IF(基本情報入力シート!Y1105="","",基本情報入力シート!Y1105)</f>
        <v/>
      </c>
      <c r="O1068" s="118"/>
      <c r="P1068" s="119"/>
      <c r="Q1068" s="120"/>
      <c r="R1068" s="121"/>
      <c r="S1068" s="112"/>
      <c r="T1068" s="476" t="str">
        <f>IFERROR(S1068*VLOOKUP(AE1068,【参考】数式用3!$AD$3:$BA$14,MATCH(N1068,【参考】数式用3!$AD$2:$BA$2,0)),"")</f>
        <v/>
      </c>
      <c r="U1068" s="122"/>
      <c r="V1068" s="113"/>
      <c r="W1068" s="147"/>
      <c r="X1068" s="990" t="str">
        <f>IFERROR(V1068*VLOOKUP(AF1068,【参考】数式用3!$AD$15:$BA$23,MATCH(N1068,【参考】数式用3!$AD$2:$BA$2,0)),"")</f>
        <v/>
      </c>
      <c r="Y1068" s="991"/>
      <c r="Z1068" s="123"/>
      <c r="AA1068" s="114"/>
      <c r="AB1068" s="485" t="str">
        <f>IFERROR(AA1068*VLOOKUP(AG1068,【参考】数式用3!$AD$24:$BA$27,MATCH(N1068,【参考】数式用3!$AD$2:$BA$2,0)),"")</f>
        <v/>
      </c>
      <c r="AC1068" s="130"/>
      <c r="AD1068" s="477" t="str">
        <f t="shared" si="67"/>
        <v/>
      </c>
      <c r="AE1068" s="478" t="str">
        <f t="shared" si="68"/>
        <v/>
      </c>
      <c r="AF1068" s="478" t="str">
        <f t="shared" si="69"/>
        <v/>
      </c>
      <c r="AG1068" s="478" t="str">
        <f t="shared" si="70"/>
        <v/>
      </c>
    </row>
    <row r="1069" spans="1:33" ht="24.95" customHeight="1">
      <c r="A1069" s="480">
        <v>1054</v>
      </c>
      <c r="B1069" s="987" t="str">
        <f>IF(基本情報入力シート!C1106="","",基本情報入力シート!C1106)</f>
        <v/>
      </c>
      <c r="C1069" s="988"/>
      <c r="D1069" s="988"/>
      <c r="E1069" s="988"/>
      <c r="F1069" s="988"/>
      <c r="G1069" s="988"/>
      <c r="H1069" s="988"/>
      <c r="I1069" s="989"/>
      <c r="J1069" s="481" t="str">
        <f>IF(基本情報入力シート!M1106="","",基本情報入力シート!M1106)</f>
        <v/>
      </c>
      <c r="K1069" s="482" t="str">
        <f>IF(基本情報入力シート!R1106="","",基本情報入力シート!R1106)</f>
        <v/>
      </c>
      <c r="L1069" s="482" t="str">
        <f>IF(基本情報入力シート!W1106="","",基本情報入力シート!W1106)</f>
        <v/>
      </c>
      <c r="M1069" s="483" t="str">
        <f>IF(基本情報入力シート!X1106="","",基本情報入力シート!X1106)</f>
        <v/>
      </c>
      <c r="N1069" s="484" t="str">
        <f>IF(基本情報入力シート!Y1106="","",基本情報入力シート!Y1106)</f>
        <v/>
      </c>
      <c r="O1069" s="118"/>
      <c r="P1069" s="119"/>
      <c r="Q1069" s="120"/>
      <c r="R1069" s="121"/>
      <c r="S1069" s="112"/>
      <c r="T1069" s="476" t="str">
        <f>IFERROR(S1069*VLOOKUP(AE1069,【参考】数式用3!$AD$3:$BA$14,MATCH(N1069,【参考】数式用3!$AD$2:$BA$2,0)),"")</f>
        <v/>
      </c>
      <c r="U1069" s="122"/>
      <c r="V1069" s="113"/>
      <c r="W1069" s="147"/>
      <c r="X1069" s="990" t="str">
        <f>IFERROR(V1069*VLOOKUP(AF1069,【参考】数式用3!$AD$15:$BA$23,MATCH(N1069,【参考】数式用3!$AD$2:$BA$2,0)),"")</f>
        <v/>
      </c>
      <c r="Y1069" s="991"/>
      <c r="Z1069" s="123"/>
      <c r="AA1069" s="114"/>
      <c r="AB1069" s="485" t="str">
        <f>IFERROR(AA1069*VLOOKUP(AG1069,【参考】数式用3!$AD$24:$BA$27,MATCH(N1069,【参考】数式用3!$AD$2:$BA$2,0)),"")</f>
        <v/>
      </c>
      <c r="AC1069" s="130"/>
      <c r="AD1069" s="477" t="str">
        <f t="shared" si="67"/>
        <v/>
      </c>
      <c r="AE1069" s="478" t="str">
        <f t="shared" si="68"/>
        <v/>
      </c>
      <c r="AF1069" s="478" t="str">
        <f t="shared" si="69"/>
        <v/>
      </c>
      <c r="AG1069" s="478" t="str">
        <f t="shared" si="70"/>
        <v/>
      </c>
    </row>
    <row r="1070" spans="1:33" ht="24.95" customHeight="1">
      <c r="A1070" s="480">
        <v>1055</v>
      </c>
      <c r="B1070" s="987" t="str">
        <f>IF(基本情報入力シート!C1107="","",基本情報入力シート!C1107)</f>
        <v/>
      </c>
      <c r="C1070" s="988"/>
      <c r="D1070" s="988"/>
      <c r="E1070" s="988"/>
      <c r="F1070" s="988"/>
      <c r="G1070" s="988"/>
      <c r="H1070" s="988"/>
      <c r="I1070" s="989"/>
      <c r="J1070" s="481" t="str">
        <f>IF(基本情報入力シート!M1107="","",基本情報入力シート!M1107)</f>
        <v/>
      </c>
      <c r="K1070" s="482" t="str">
        <f>IF(基本情報入力シート!R1107="","",基本情報入力シート!R1107)</f>
        <v/>
      </c>
      <c r="L1070" s="482" t="str">
        <f>IF(基本情報入力シート!W1107="","",基本情報入力シート!W1107)</f>
        <v/>
      </c>
      <c r="M1070" s="483" t="str">
        <f>IF(基本情報入力シート!X1107="","",基本情報入力シート!X1107)</f>
        <v/>
      </c>
      <c r="N1070" s="484" t="str">
        <f>IF(基本情報入力シート!Y1107="","",基本情報入力シート!Y1107)</f>
        <v/>
      </c>
      <c r="O1070" s="118"/>
      <c r="P1070" s="119"/>
      <c r="Q1070" s="120"/>
      <c r="R1070" s="121"/>
      <c r="S1070" s="112"/>
      <c r="T1070" s="476" t="str">
        <f>IFERROR(S1070*VLOOKUP(AE1070,【参考】数式用3!$AD$3:$BA$14,MATCH(N1070,【参考】数式用3!$AD$2:$BA$2,0)),"")</f>
        <v/>
      </c>
      <c r="U1070" s="122"/>
      <c r="V1070" s="113"/>
      <c r="W1070" s="147"/>
      <c r="X1070" s="990" t="str">
        <f>IFERROR(V1070*VLOOKUP(AF1070,【参考】数式用3!$AD$15:$BA$23,MATCH(N1070,【参考】数式用3!$AD$2:$BA$2,0)),"")</f>
        <v/>
      </c>
      <c r="Y1070" s="991"/>
      <c r="Z1070" s="123"/>
      <c r="AA1070" s="114"/>
      <c r="AB1070" s="485" t="str">
        <f>IFERROR(AA1070*VLOOKUP(AG1070,【参考】数式用3!$AD$24:$BA$27,MATCH(N1070,【参考】数式用3!$AD$2:$BA$2,0)),"")</f>
        <v/>
      </c>
      <c r="AC1070" s="130"/>
      <c r="AD1070" s="477" t="str">
        <f t="shared" si="67"/>
        <v/>
      </c>
      <c r="AE1070" s="478" t="str">
        <f t="shared" si="68"/>
        <v/>
      </c>
      <c r="AF1070" s="478" t="str">
        <f t="shared" si="69"/>
        <v/>
      </c>
      <c r="AG1070" s="478" t="str">
        <f t="shared" si="70"/>
        <v/>
      </c>
    </row>
    <row r="1071" spans="1:33" ht="24.95" customHeight="1">
      <c r="A1071" s="480">
        <v>1056</v>
      </c>
      <c r="B1071" s="987" t="str">
        <f>IF(基本情報入力シート!C1108="","",基本情報入力シート!C1108)</f>
        <v/>
      </c>
      <c r="C1071" s="988"/>
      <c r="D1071" s="988"/>
      <c r="E1071" s="988"/>
      <c r="F1071" s="988"/>
      <c r="G1071" s="988"/>
      <c r="H1071" s="988"/>
      <c r="I1071" s="989"/>
      <c r="J1071" s="481" t="str">
        <f>IF(基本情報入力シート!M1108="","",基本情報入力シート!M1108)</f>
        <v/>
      </c>
      <c r="K1071" s="482" t="str">
        <f>IF(基本情報入力シート!R1108="","",基本情報入力シート!R1108)</f>
        <v/>
      </c>
      <c r="L1071" s="482" t="str">
        <f>IF(基本情報入力シート!W1108="","",基本情報入力シート!W1108)</f>
        <v/>
      </c>
      <c r="M1071" s="483" t="str">
        <f>IF(基本情報入力シート!X1108="","",基本情報入力シート!X1108)</f>
        <v/>
      </c>
      <c r="N1071" s="484" t="str">
        <f>IF(基本情報入力シート!Y1108="","",基本情報入力シート!Y1108)</f>
        <v/>
      </c>
      <c r="O1071" s="118"/>
      <c r="P1071" s="119"/>
      <c r="Q1071" s="120"/>
      <c r="R1071" s="121"/>
      <c r="S1071" s="112"/>
      <c r="T1071" s="476" t="str">
        <f>IFERROR(S1071*VLOOKUP(AE1071,【参考】数式用3!$AD$3:$BA$14,MATCH(N1071,【参考】数式用3!$AD$2:$BA$2,0)),"")</f>
        <v/>
      </c>
      <c r="U1071" s="122"/>
      <c r="V1071" s="113"/>
      <c r="W1071" s="147"/>
      <c r="X1071" s="990" t="str">
        <f>IFERROR(V1071*VLOOKUP(AF1071,【参考】数式用3!$AD$15:$BA$23,MATCH(N1071,【参考】数式用3!$AD$2:$BA$2,0)),"")</f>
        <v/>
      </c>
      <c r="Y1071" s="991"/>
      <c r="Z1071" s="123"/>
      <c r="AA1071" s="114"/>
      <c r="AB1071" s="485" t="str">
        <f>IFERROR(AA1071*VLOOKUP(AG1071,【参考】数式用3!$AD$24:$BA$27,MATCH(N1071,【参考】数式用3!$AD$2:$BA$2,0)),"")</f>
        <v/>
      </c>
      <c r="AC1071" s="130"/>
      <c r="AD1071" s="477" t="str">
        <f t="shared" si="67"/>
        <v/>
      </c>
      <c r="AE1071" s="478" t="str">
        <f t="shared" si="68"/>
        <v/>
      </c>
      <c r="AF1071" s="478" t="str">
        <f t="shared" si="69"/>
        <v/>
      </c>
      <c r="AG1071" s="478" t="str">
        <f t="shared" si="70"/>
        <v/>
      </c>
    </row>
    <row r="1072" spans="1:33" ht="24.95" customHeight="1">
      <c r="A1072" s="480">
        <v>1057</v>
      </c>
      <c r="B1072" s="987" t="str">
        <f>IF(基本情報入力シート!C1109="","",基本情報入力シート!C1109)</f>
        <v/>
      </c>
      <c r="C1072" s="988"/>
      <c r="D1072" s="988"/>
      <c r="E1072" s="988"/>
      <c r="F1072" s="988"/>
      <c r="G1072" s="988"/>
      <c r="H1072" s="988"/>
      <c r="I1072" s="989"/>
      <c r="J1072" s="481" t="str">
        <f>IF(基本情報入力シート!M1109="","",基本情報入力シート!M1109)</f>
        <v/>
      </c>
      <c r="K1072" s="482" t="str">
        <f>IF(基本情報入力シート!R1109="","",基本情報入力シート!R1109)</f>
        <v/>
      </c>
      <c r="L1072" s="482" t="str">
        <f>IF(基本情報入力シート!W1109="","",基本情報入力シート!W1109)</f>
        <v/>
      </c>
      <c r="M1072" s="483" t="str">
        <f>IF(基本情報入力シート!X1109="","",基本情報入力シート!X1109)</f>
        <v/>
      </c>
      <c r="N1072" s="484" t="str">
        <f>IF(基本情報入力シート!Y1109="","",基本情報入力シート!Y1109)</f>
        <v/>
      </c>
      <c r="O1072" s="118"/>
      <c r="P1072" s="119"/>
      <c r="Q1072" s="120"/>
      <c r="R1072" s="121"/>
      <c r="S1072" s="112"/>
      <c r="T1072" s="476" t="str">
        <f>IFERROR(S1072*VLOOKUP(AE1072,【参考】数式用3!$AD$3:$BA$14,MATCH(N1072,【参考】数式用3!$AD$2:$BA$2,0)),"")</f>
        <v/>
      </c>
      <c r="U1072" s="122"/>
      <c r="V1072" s="113"/>
      <c r="W1072" s="147"/>
      <c r="X1072" s="990" t="str">
        <f>IFERROR(V1072*VLOOKUP(AF1072,【参考】数式用3!$AD$15:$BA$23,MATCH(N1072,【参考】数式用3!$AD$2:$BA$2,0)),"")</f>
        <v/>
      </c>
      <c r="Y1072" s="991"/>
      <c r="Z1072" s="123"/>
      <c r="AA1072" s="114"/>
      <c r="AB1072" s="485" t="str">
        <f>IFERROR(AA1072*VLOOKUP(AG1072,【参考】数式用3!$AD$24:$BA$27,MATCH(N1072,【参考】数式用3!$AD$2:$BA$2,0)),"")</f>
        <v/>
      </c>
      <c r="AC1072" s="130"/>
      <c r="AD1072" s="477" t="str">
        <f t="shared" si="67"/>
        <v/>
      </c>
      <c r="AE1072" s="478" t="str">
        <f t="shared" si="68"/>
        <v/>
      </c>
      <c r="AF1072" s="478" t="str">
        <f t="shared" si="69"/>
        <v/>
      </c>
      <c r="AG1072" s="478" t="str">
        <f t="shared" si="70"/>
        <v/>
      </c>
    </row>
    <row r="1073" spans="1:33" ht="24.95" customHeight="1">
      <c r="A1073" s="480">
        <v>1058</v>
      </c>
      <c r="B1073" s="987" t="str">
        <f>IF(基本情報入力シート!C1110="","",基本情報入力シート!C1110)</f>
        <v/>
      </c>
      <c r="C1073" s="988"/>
      <c r="D1073" s="988"/>
      <c r="E1073" s="988"/>
      <c r="F1073" s="988"/>
      <c r="G1073" s="988"/>
      <c r="H1073" s="988"/>
      <c r="I1073" s="989"/>
      <c r="J1073" s="481" t="str">
        <f>IF(基本情報入力シート!M1110="","",基本情報入力シート!M1110)</f>
        <v/>
      </c>
      <c r="K1073" s="482" t="str">
        <f>IF(基本情報入力シート!R1110="","",基本情報入力シート!R1110)</f>
        <v/>
      </c>
      <c r="L1073" s="482" t="str">
        <f>IF(基本情報入力シート!W1110="","",基本情報入力シート!W1110)</f>
        <v/>
      </c>
      <c r="M1073" s="483" t="str">
        <f>IF(基本情報入力シート!X1110="","",基本情報入力シート!X1110)</f>
        <v/>
      </c>
      <c r="N1073" s="484" t="str">
        <f>IF(基本情報入力シート!Y1110="","",基本情報入力シート!Y1110)</f>
        <v/>
      </c>
      <c r="O1073" s="118"/>
      <c r="P1073" s="119"/>
      <c r="Q1073" s="120"/>
      <c r="R1073" s="121"/>
      <c r="S1073" s="112"/>
      <c r="T1073" s="476" t="str">
        <f>IFERROR(S1073*VLOOKUP(AE1073,【参考】数式用3!$AD$3:$BA$14,MATCH(N1073,【参考】数式用3!$AD$2:$BA$2,0)),"")</f>
        <v/>
      </c>
      <c r="U1073" s="122"/>
      <c r="V1073" s="113"/>
      <c r="W1073" s="147"/>
      <c r="X1073" s="990" t="str">
        <f>IFERROR(V1073*VLOOKUP(AF1073,【参考】数式用3!$AD$15:$BA$23,MATCH(N1073,【参考】数式用3!$AD$2:$BA$2,0)),"")</f>
        <v/>
      </c>
      <c r="Y1073" s="991"/>
      <c r="Z1073" s="123"/>
      <c r="AA1073" s="114"/>
      <c r="AB1073" s="485" t="str">
        <f>IFERROR(AA1073*VLOOKUP(AG1073,【参考】数式用3!$AD$24:$BA$27,MATCH(N1073,【参考】数式用3!$AD$2:$BA$2,0)),"")</f>
        <v/>
      </c>
      <c r="AC1073" s="130"/>
      <c r="AD1073" s="477" t="str">
        <f t="shared" si="67"/>
        <v/>
      </c>
      <c r="AE1073" s="478" t="str">
        <f t="shared" si="68"/>
        <v/>
      </c>
      <c r="AF1073" s="478" t="str">
        <f t="shared" si="69"/>
        <v/>
      </c>
      <c r="AG1073" s="478" t="str">
        <f t="shared" si="70"/>
        <v/>
      </c>
    </row>
    <row r="1074" spans="1:33" ht="24.95" customHeight="1">
      <c r="A1074" s="480">
        <v>1059</v>
      </c>
      <c r="B1074" s="987" t="str">
        <f>IF(基本情報入力シート!C1111="","",基本情報入力シート!C1111)</f>
        <v/>
      </c>
      <c r="C1074" s="988"/>
      <c r="D1074" s="988"/>
      <c r="E1074" s="988"/>
      <c r="F1074" s="988"/>
      <c r="G1074" s="988"/>
      <c r="H1074" s="988"/>
      <c r="I1074" s="989"/>
      <c r="J1074" s="481" t="str">
        <f>IF(基本情報入力シート!M1111="","",基本情報入力シート!M1111)</f>
        <v/>
      </c>
      <c r="K1074" s="482" t="str">
        <f>IF(基本情報入力シート!R1111="","",基本情報入力シート!R1111)</f>
        <v/>
      </c>
      <c r="L1074" s="482" t="str">
        <f>IF(基本情報入力シート!W1111="","",基本情報入力シート!W1111)</f>
        <v/>
      </c>
      <c r="M1074" s="483" t="str">
        <f>IF(基本情報入力シート!X1111="","",基本情報入力シート!X1111)</f>
        <v/>
      </c>
      <c r="N1074" s="484" t="str">
        <f>IF(基本情報入力シート!Y1111="","",基本情報入力シート!Y1111)</f>
        <v/>
      </c>
      <c r="O1074" s="118"/>
      <c r="P1074" s="119"/>
      <c r="Q1074" s="120"/>
      <c r="R1074" s="121"/>
      <c r="S1074" s="112"/>
      <c r="T1074" s="476" t="str">
        <f>IFERROR(S1074*VLOOKUP(AE1074,【参考】数式用3!$AD$3:$BA$14,MATCH(N1074,【参考】数式用3!$AD$2:$BA$2,0)),"")</f>
        <v/>
      </c>
      <c r="U1074" s="122"/>
      <c r="V1074" s="113"/>
      <c r="W1074" s="147"/>
      <c r="X1074" s="990" t="str">
        <f>IFERROR(V1074*VLOOKUP(AF1074,【参考】数式用3!$AD$15:$BA$23,MATCH(N1074,【参考】数式用3!$AD$2:$BA$2,0)),"")</f>
        <v/>
      </c>
      <c r="Y1074" s="991"/>
      <c r="Z1074" s="123"/>
      <c r="AA1074" s="114"/>
      <c r="AB1074" s="485" t="str">
        <f>IFERROR(AA1074*VLOOKUP(AG1074,【参考】数式用3!$AD$24:$BA$27,MATCH(N1074,【参考】数式用3!$AD$2:$BA$2,0)),"")</f>
        <v/>
      </c>
      <c r="AC1074" s="130"/>
      <c r="AD1074" s="477" t="str">
        <f t="shared" si="67"/>
        <v/>
      </c>
      <c r="AE1074" s="478" t="str">
        <f t="shared" si="68"/>
        <v/>
      </c>
      <c r="AF1074" s="478" t="str">
        <f t="shared" si="69"/>
        <v/>
      </c>
      <c r="AG1074" s="478" t="str">
        <f t="shared" si="70"/>
        <v/>
      </c>
    </row>
    <row r="1075" spans="1:33" ht="24.95" customHeight="1">
      <c r="A1075" s="480">
        <v>1060</v>
      </c>
      <c r="B1075" s="987" t="str">
        <f>IF(基本情報入力シート!C1112="","",基本情報入力シート!C1112)</f>
        <v/>
      </c>
      <c r="C1075" s="988"/>
      <c r="D1075" s="988"/>
      <c r="E1075" s="988"/>
      <c r="F1075" s="988"/>
      <c r="G1075" s="988"/>
      <c r="H1075" s="988"/>
      <c r="I1075" s="989"/>
      <c r="J1075" s="481" t="str">
        <f>IF(基本情報入力シート!M1112="","",基本情報入力シート!M1112)</f>
        <v/>
      </c>
      <c r="K1075" s="482" t="str">
        <f>IF(基本情報入力シート!R1112="","",基本情報入力シート!R1112)</f>
        <v/>
      </c>
      <c r="L1075" s="482" t="str">
        <f>IF(基本情報入力シート!W1112="","",基本情報入力シート!W1112)</f>
        <v/>
      </c>
      <c r="M1075" s="483" t="str">
        <f>IF(基本情報入力シート!X1112="","",基本情報入力シート!X1112)</f>
        <v/>
      </c>
      <c r="N1075" s="484" t="str">
        <f>IF(基本情報入力シート!Y1112="","",基本情報入力シート!Y1112)</f>
        <v/>
      </c>
      <c r="O1075" s="118"/>
      <c r="P1075" s="119"/>
      <c r="Q1075" s="120"/>
      <c r="R1075" s="121"/>
      <c r="S1075" s="112"/>
      <c r="T1075" s="476" t="str">
        <f>IFERROR(S1075*VLOOKUP(AE1075,【参考】数式用3!$AD$3:$BA$14,MATCH(N1075,【参考】数式用3!$AD$2:$BA$2,0)),"")</f>
        <v/>
      </c>
      <c r="U1075" s="122"/>
      <c r="V1075" s="113"/>
      <c r="W1075" s="147"/>
      <c r="X1075" s="990" t="str">
        <f>IFERROR(V1075*VLOOKUP(AF1075,【参考】数式用3!$AD$15:$BA$23,MATCH(N1075,【参考】数式用3!$AD$2:$BA$2,0)),"")</f>
        <v/>
      </c>
      <c r="Y1075" s="991"/>
      <c r="Z1075" s="123"/>
      <c r="AA1075" s="114"/>
      <c r="AB1075" s="485" t="str">
        <f>IFERROR(AA1075*VLOOKUP(AG1075,【参考】数式用3!$AD$24:$BA$27,MATCH(N1075,【参考】数式用3!$AD$2:$BA$2,0)),"")</f>
        <v/>
      </c>
      <c r="AC1075" s="130"/>
      <c r="AD1075" s="477" t="str">
        <f t="shared" si="67"/>
        <v/>
      </c>
      <c r="AE1075" s="478" t="str">
        <f t="shared" si="68"/>
        <v/>
      </c>
      <c r="AF1075" s="478" t="str">
        <f t="shared" si="69"/>
        <v/>
      </c>
      <c r="AG1075" s="478" t="str">
        <f t="shared" si="70"/>
        <v/>
      </c>
    </row>
    <row r="1076" spans="1:33" ht="24.95" customHeight="1">
      <c r="A1076" s="480">
        <v>1061</v>
      </c>
      <c r="B1076" s="987" t="str">
        <f>IF(基本情報入力シート!C1113="","",基本情報入力シート!C1113)</f>
        <v/>
      </c>
      <c r="C1076" s="988"/>
      <c r="D1076" s="988"/>
      <c r="E1076" s="988"/>
      <c r="F1076" s="988"/>
      <c r="G1076" s="988"/>
      <c r="H1076" s="988"/>
      <c r="I1076" s="989"/>
      <c r="J1076" s="481" t="str">
        <f>IF(基本情報入力シート!M1113="","",基本情報入力シート!M1113)</f>
        <v/>
      </c>
      <c r="K1076" s="482" t="str">
        <f>IF(基本情報入力シート!R1113="","",基本情報入力シート!R1113)</f>
        <v/>
      </c>
      <c r="L1076" s="482" t="str">
        <f>IF(基本情報入力シート!W1113="","",基本情報入力シート!W1113)</f>
        <v/>
      </c>
      <c r="M1076" s="483" t="str">
        <f>IF(基本情報入力シート!X1113="","",基本情報入力シート!X1113)</f>
        <v/>
      </c>
      <c r="N1076" s="484" t="str">
        <f>IF(基本情報入力シート!Y1113="","",基本情報入力シート!Y1113)</f>
        <v/>
      </c>
      <c r="O1076" s="118"/>
      <c r="P1076" s="119"/>
      <c r="Q1076" s="120"/>
      <c r="R1076" s="121"/>
      <c r="S1076" s="112"/>
      <c r="T1076" s="476" t="str">
        <f>IFERROR(S1076*VLOOKUP(AE1076,【参考】数式用3!$AD$3:$BA$14,MATCH(N1076,【参考】数式用3!$AD$2:$BA$2,0)),"")</f>
        <v/>
      </c>
      <c r="U1076" s="122"/>
      <c r="V1076" s="113"/>
      <c r="W1076" s="147"/>
      <c r="X1076" s="990" t="str">
        <f>IFERROR(V1076*VLOOKUP(AF1076,【参考】数式用3!$AD$15:$BA$23,MATCH(N1076,【参考】数式用3!$AD$2:$BA$2,0)),"")</f>
        <v/>
      </c>
      <c r="Y1076" s="991"/>
      <c r="Z1076" s="123"/>
      <c r="AA1076" s="114"/>
      <c r="AB1076" s="485" t="str">
        <f>IFERROR(AA1076*VLOOKUP(AG1076,【参考】数式用3!$AD$24:$BA$27,MATCH(N1076,【参考】数式用3!$AD$2:$BA$2,0)),"")</f>
        <v/>
      </c>
      <c r="AC1076" s="130"/>
      <c r="AD1076" s="477" t="str">
        <f t="shared" si="67"/>
        <v/>
      </c>
      <c r="AE1076" s="478" t="str">
        <f t="shared" si="68"/>
        <v/>
      </c>
      <c r="AF1076" s="478" t="str">
        <f t="shared" si="69"/>
        <v/>
      </c>
      <c r="AG1076" s="478" t="str">
        <f t="shared" si="70"/>
        <v/>
      </c>
    </row>
    <row r="1077" spans="1:33" ht="24.95" customHeight="1">
      <c r="A1077" s="480">
        <v>1062</v>
      </c>
      <c r="B1077" s="987" t="str">
        <f>IF(基本情報入力シート!C1114="","",基本情報入力シート!C1114)</f>
        <v/>
      </c>
      <c r="C1077" s="988"/>
      <c r="D1077" s="988"/>
      <c r="E1077" s="988"/>
      <c r="F1077" s="988"/>
      <c r="G1077" s="988"/>
      <c r="H1077" s="988"/>
      <c r="I1077" s="989"/>
      <c r="J1077" s="481" t="str">
        <f>IF(基本情報入力シート!M1114="","",基本情報入力シート!M1114)</f>
        <v/>
      </c>
      <c r="K1077" s="482" t="str">
        <f>IF(基本情報入力シート!R1114="","",基本情報入力シート!R1114)</f>
        <v/>
      </c>
      <c r="L1077" s="482" t="str">
        <f>IF(基本情報入力シート!W1114="","",基本情報入力シート!W1114)</f>
        <v/>
      </c>
      <c r="M1077" s="483" t="str">
        <f>IF(基本情報入力シート!X1114="","",基本情報入力シート!X1114)</f>
        <v/>
      </c>
      <c r="N1077" s="484" t="str">
        <f>IF(基本情報入力シート!Y1114="","",基本情報入力シート!Y1114)</f>
        <v/>
      </c>
      <c r="O1077" s="118"/>
      <c r="P1077" s="119"/>
      <c r="Q1077" s="120"/>
      <c r="R1077" s="121"/>
      <c r="S1077" s="112"/>
      <c r="T1077" s="476" t="str">
        <f>IFERROR(S1077*VLOOKUP(AE1077,【参考】数式用3!$AD$3:$BA$14,MATCH(N1077,【参考】数式用3!$AD$2:$BA$2,0)),"")</f>
        <v/>
      </c>
      <c r="U1077" s="122"/>
      <c r="V1077" s="113"/>
      <c r="W1077" s="147"/>
      <c r="X1077" s="990" t="str">
        <f>IFERROR(V1077*VLOOKUP(AF1077,【参考】数式用3!$AD$15:$BA$23,MATCH(N1077,【参考】数式用3!$AD$2:$BA$2,0)),"")</f>
        <v/>
      </c>
      <c r="Y1077" s="991"/>
      <c r="Z1077" s="123"/>
      <c r="AA1077" s="114"/>
      <c r="AB1077" s="485" t="str">
        <f>IFERROR(AA1077*VLOOKUP(AG1077,【参考】数式用3!$AD$24:$BA$27,MATCH(N1077,【参考】数式用3!$AD$2:$BA$2,0)),"")</f>
        <v/>
      </c>
      <c r="AC1077" s="130"/>
      <c r="AD1077" s="477" t="str">
        <f t="shared" si="67"/>
        <v/>
      </c>
      <c r="AE1077" s="478" t="str">
        <f t="shared" si="68"/>
        <v/>
      </c>
      <c r="AF1077" s="478" t="str">
        <f t="shared" si="69"/>
        <v/>
      </c>
      <c r="AG1077" s="478" t="str">
        <f t="shared" si="70"/>
        <v/>
      </c>
    </row>
    <row r="1078" spans="1:33" ht="24.95" customHeight="1">
      <c r="A1078" s="480">
        <v>1063</v>
      </c>
      <c r="B1078" s="987" t="str">
        <f>IF(基本情報入力シート!C1115="","",基本情報入力シート!C1115)</f>
        <v/>
      </c>
      <c r="C1078" s="988"/>
      <c r="D1078" s="988"/>
      <c r="E1078" s="988"/>
      <c r="F1078" s="988"/>
      <c r="G1078" s="988"/>
      <c r="H1078" s="988"/>
      <c r="I1078" s="989"/>
      <c r="J1078" s="481" t="str">
        <f>IF(基本情報入力シート!M1115="","",基本情報入力シート!M1115)</f>
        <v/>
      </c>
      <c r="K1078" s="482" t="str">
        <f>IF(基本情報入力シート!R1115="","",基本情報入力シート!R1115)</f>
        <v/>
      </c>
      <c r="L1078" s="482" t="str">
        <f>IF(基本情報入力シート!W1115="","",基本情報入力シート!W1115)</f>
        <v/>
      </c>
      <c r="M1078" s="483" t="str">
        <f>IF(基本情報入力シート!X1115="","",基本情報入力シート!X1115)</f>
        <v/>
      </c>
      <c r="N1078" s="484" t="str">
        <f>IF(基本情報入力シート!Y1115="","",基本情報入力シート!Y1115)</f>
        <v/>
      </c>
      <c r="O1078" s="118"/>
      <c r="P1078" s="119"/>
      <c r="Q1078" s="120"/>
      <c r="R1078" s="121"/>
      <c r="S1078" s="112"/>
      <c r="T1078" s="476" t="str">
        <f>IFERROR(S1078*VLOOKUP(AE1078,【参考】数式用3!$AD$3:$BA$14,MATCH(N1078,【参考】数式用3!$AD$2:$BA$2,0)),"")</f>
        <v/>
      </c>
      <c r="U1078" s="122"/>
      <c r="V1078" s="113"/>
      <c r="W1078" s="147"/>
      <c r="X1078" s="990" t="str">
        <f>IFERROR(V1078*VLOOKUP(AF1078,【参考】数式用3!$AD$15:$BA$23,MATCH(N1078,【参考】数式用3!$AD$2:$BA$2,0)),"")</f>
        <v/>
      </c>
      <c r="Y1078" s="991"/>
      <c r="Z1078" s="123"/>
      <c r="AA1078" s="114"/>
      <c r="AB1078" s="485" t="str">
        <f>IFERROR(AA1078*VLOOKUP(AG1078,【参考】数式用3!$AD$24:$BA$27,MATCH(N1078,【参考】数式用3!$AD$2:$BA$2,0)),"")</f>
        <v/>
      </c>
      <c r="AC1078" s="130"/>
      <c r="AD1078" s="477" t="str">
        <f t="shared" si="67"/>
        <v/>
      </c>
      <c r="AE1078" s="478" t="str">
        <f t="shared" si="68"/>
        <v/>
      </c>
      <c r="AF1078" s="478" t="str">
        <f t="shared" si="69"/>
        <v/>
      </c>
      <c r="AG1078" s="478" t="str">
        <f t="shared" si="70"/>
        <v/>
      </c>
    </row>
    <row r="1079" spans="1:33" ht="24.95" customHeight="1">
      <c r="A1079" s="480">
        <v>1064</v>
      </c>
      <c r="B1079" s="987" t="str">
        <f>IF(基本情報入力シート!C1116="","",基本情報入力シート!C1116)</f>
        <v/>
      </c>
      <c r="C1079" s="988"/>
      <c r="D1079" s="988"/>
      <c r="E1079" s="988"/>
      <c r="F1079" s="988"/>
      <c r="G1079" s="988"/>
      <c r="H1079" s="988"/>
      <c r="I1079" s="989"/>
      <c r="J1079" s="481" t="str">
        <f>IF(基本情報入力シート!M1116="","",基本情報入力シート!M1116)</f>
        <v/>
      </c>
      <c r="K1079" s="482" t="str">
        <f>IF(基本情報入力シート!R1116="","",基本情報入力シート!R1116)</f>
        <v/>
      </c>
      <c r="L1079" s="482" t="str">
        <f>IF(基本情報入力シート!W1116="","",基本情報入力シート!W1116)</f>
        <v/>
      </c>
      <c r="M1079" s="483" t="str">
        <f>IF(基本情報入力シート!X1116="","",基本情報入力シート!X1116)</f>
        <v/>
      </c>
      <c r="N1079" s="484" t="str">
        <f>IF(基本情報入力シート!Y1116="","",基本情報入力シート!Y1116)</f>
        <v/>
      </c>
      <c r="O1079" s="118"/>
      <c r="P1079" s="119"/>
      <c r="Q1079" s="120"/>
      <c r="R1079" s="121"/>
      <c r="S1079" s="112"/>
      <c r="T1079" s="476" t="str">
        <f>IFERROR(S1079*VLOOKUP(AE1079,【参考】数式用3!$AD$3:$BA$14,MATCH(N1079,【参考】数式用3!$AD$2:$BA$2,0)),"")</f>
        <v/>
      </c>
      <c r="U1079" s="122"/>
      <c r="V1079" s="113"/>
      <c r="W1079" s="147"/>
      <c r="X1079" s="990" t="str">
        <f>IFERROR(V1079*VLOOKUP(AF1079,【参考】数式用3!$AD$15:$BA$23,MATCH(N1079,【参考】数式用3!$AD$2:$BA$2,0)),"")</f>
        <v/>
      </c>
      <c r="Y1079" s="991"/>
      <c r="Z1079" s="123"/>
      <c r="AA1079" s="114"/>
      <c r="AB1079" s="485" t="str">
        <f>IFERROR(AA1079*VLOOKUP(AG1079,【参考】数式用3!$AD$24:$BA$27,MATCH(N1079,【参考】数式用3!$AD$2:$BA$2,0)),"")</f>
        <v/>
      </c>
      <c r="AC1079" s="130"/>
      <c r="AD1079" s="477" t="str">
        <f t="shared" si="67"/>
        <v/>
      </c>
      <c r="AE1079" s="478" t="str">
        <f t="shared" si="68"/>
        <v/>
      </c>
      <c r="AF1079" s="478" t="str">
        <f t="shared" si="69"/>
        <v/>
      </c>
      <c r="AG1079" s="478" t="str">
        <f t="shared" si="70"/>
        <v/>
      </c>
    </row>
    <row r="1080" spans="1:33" ht="24.95" customHeight="1">
      <c r="A1080" s="480">
        <v>1065</v>
      </c>
      <c r="B1080" s="987" t="str">
        <f>IF(基本情報入力シート!C1117="","",基本情報入力シート!C1117)</f>
        <v/>
      </c>
      <c r="C1080" s="988"/>
      <c r="D1080" s="988"/>
      <c r="E1080" s="988"/>
      <c r="F1080" s="988"/>
      <c r="G1080" s="988"/>
      <c r="H1080" s="988"/>
      <c r="I1080" s="989"/>
      <c r="J1080" s="481" t="str">
        <f>IF(基本情報入力シート!M1117="","",基本情報入力シート!M1117)</f>
        <v/>
      </c>
      <c r="K1080" s="482" t="str">
        <f>IF(基本情報入力シート!R1117="","",基本情報入力シート!R1117)</f>
        <v/>
      </c>
      <c r="L1080" s="482" t="str">
        <f>IF(基本情報入力シート!W1117="","",基本情報入力シート!W1117)</f>
        <v/>
      </c>
      <c r="M1080" s="483" t="str">
        <f>IF(基本情報入力シート!X1117="","",基本情報入力シート!X1117)</f>
        <v/>
      </c>
      <c r="N1080" s="484" t="str">
        <f>IF(基本情報入力シート!Y1117="","",基本情報入力シート!Y1117)</f>
        <v/>
      </c>
      <c r="O1080" s="118"/>
      <c r="P1080" s="119"/>
      <c r="Q1080" s="120"/>
      <c r="R1080" s="121"/>
      <c r="S1080" s="112"/>
      <c r="T1080" s="476" t="str">
        <f>IFERROR(S1080*VLOOKUP(AE1080,【参考】数式用3!$AD$3:$BA$14,MATCH(N1080,【参考】数式用3!$AD$2:$BA$2,0)),"")</f>
        <v/>
      </c>
      <c r="U1080" s="122"/>
      <c r="V1080" s="113"/>
      <c r="W1080" s="147"/>
      <c r="X1080" s="990" t="str">
        <f>IFERROR(V1080*VLOOKUP(AF1080,【参考】数式用3!$AD$15:$BA$23,MATCH(N1080,【参考】数式用3!$AD$2:$BA$2,0)),"")</f>
        <v/>
      </c>
      <c r="Y1080" s="991"/>
      <c r="Z1080" s="123"/>
      <c r="AA1080" s="114"/>
      <c r="AB1080" s="485" t="str">
        <f>IFERROR(AA1080*VLOOKUP(AG1080,【参考】数式用3!$AD$24:$BA$27,MATCH(N1080,【参考】数式用3!$AD$2:$BA$2,0)),"")</f>
        <v/>
      </c>
      <c r="AC1080" s="130"/>
      <c r="AD1080" s="477" t="str">
        <f t="shared" si="67"/>
        <v/>
      </c>
      <c r="AE1080" s="478" t="str">
        <f t="shared" si="68"/>
        <v/>
      </c>
      <c r="AF1080" s="478" t="str">
        <f t="shared" si="69"/>
        <v/>
      </c>
      <c r="AG1080" s="478" t="str">
        <f t="shared" si="70"/>
        <v/>
      </c>
    </row>
    <row r="1081" spans="1:33" ht="24.95" customHeight="1">
      <c r="A1081" s="480">
        <v>1066</v>
      </c>
      <c r="B1081" s="987" t="str">
        <f>IF(基本情報入力シート!C1118="","",基本情報入力シート!C1118)</f>
        <v/>
      </c>
      <c r="C1081" s="988"/>
      <c r="D1081" s="988"/>
      <c r="E1081" s="988"/>
      <c r="F1081" s="988"/>
      <c r="G1081" s="988"/>
      <c r="H1081" s="988"/>
      <c r="I1081" s="989"/>
      <c r="J1081" s="481" t="str">
        <f>IF(基本情報入力シート!M1118="","",基本情報入力シート!M1118)</f>
        <v/>
      </c>
      <c r="K1081" s="482" t="str">
        <f>IF(基本情報入力シート!R1118="","",基本情報入力シート!R1118)</f>
        <v/>
      </c>
      <c r="L1081" s="482" t="str">
        <f>IF(基本情報入力シート!W1118="","",基本情報入力シート!W1118)</f>
        <v/>
      </c>
      <c r="M1081" s="483" t="str">
        <f>IF(基本情報入力シート!X1118="","",基本情報入力シート!X1118)</f>
        <v/>
      </c>
      <c r="N1081" s="484" t="str">
        <f>IF(基本情報入力シート!Y1118="","",基本情報入力シート!Y1118)</f>
        <v/>
      </c>
      <c r="O1081" s="118"/>
      <c r="P1081" s="119"/>
      <c r="Q1081" s="120"/>
      <c r="R1081" s="121"/>
      <c r="S1081" s="112"/>
      <c r="T1081" s="476" t="str">
        <f>IFERROR(S1081*VLOOKUP(AE1081,【参考】数式用3!$AD$3:$BA$14,MATCH(N1081,【参考】数式用3!$AD$2:$BA$2,0)),"")</f>
        <v/>
      </c>
      <c r="U1081" s="122"/>
      <c r="V1081" s="113"/>
      <c r="W1081" s="147"/>
      <c r="X1081" s="990" t="str">
        <f>IFERROR(V1081*VLOOKUP(AF1081,【参考】数式用3!$AD$15:$BA$23,MATCH(N1081,【参考】数式用3!$AD$2:$BA$2,0)),"")</f>
        <v/>
      </c>
      <c r="Y1081" s="991"/>
      <c r="Z1081" s="123"/>
      <c r="AA1081" s="114"/>
      <c r="AB1081" s="485" t="str">
        <f>IFERROR(AA1081*VLOOKUP(AG1081,【参考】数式用3!$AD$24:$BA$27,MATCH(N1081,【参考】数式用3!$AD$2:$BA$2,0)),"")</f>
        <v/>
      </c>
      <c r="AC1081" s="130"/>
      <c r="AD1081" s="477" t="str">
        <f t="shared" si="67"/>
        <v/>
      </c>
      <c r="AE1081" s="478" t="str">
        <f t="shared" si="68"/>
        <v/>
      </c>
      <c r="AF1081" s="478" t="str">
        <f t="shared" si="69"/>
        <v/>
      </c>
      <c r="AG1081" s="478" t="str">
        <f t="shared" si="70"/>
        <v/>
      </c>
    </row>
    <row r="1082" spans="1:33" ht="24.95" customHeight="1">
      <c r="A1082" s="480">
        <v>1067</v>
      </c>
      <c r="B1082" s="987" t="str">
        <f>IF(基本情報入力シート!C1119="","",基本情報入力シート!C1119)</f>
        <v/>
      </c>
      <c r="C1082" s="988"/>
      <c r="D1082" s="988"/>
      <c r="E1082" s="988"/>
      <c r="F1082" s="988"/>
      <c r="G1082" s="988"/>
      <c r="H1082" s="988"/>
      <c r="I1082" s="989"/>
      <c r="J1082" s="481" t="str">
        <f>IF(基本情報入力シート!M1119="","",基本情報入力シート!M1119)</f>
        <v/>
      </c>
      <c r="K1082" s="482" t="str">
        <f>IF(基本情報入力シート!R1119="","",基本情報入力シート!R1119)</f>
        <v/>
      </c>
      <c r="L1082" s="482" t="str">
        <f>IF(基本情報入力シート!W1119="","",基本情報入力シート!W1119)</f>
        <v/>
      </c>
      <c r="M1082" s="483" t="str">
        <f>IF(基本情報入力シート!X1119="","",基本情報入力シート!X1119)</f>
        <v/>
      </c>
      <c r="N1082" s="484" t="str">
        <f>IF(基本情報入力シート!Y1119="","",基本情報入力シート!Y1119)</f>
        <v/>
      </c>
      <c r="O1082" s="118"/>
      <c r="P1082" s="119"/>
      <c r="Q1082" s="120"/>
      <c r="R1082" s="121"/>
      <c r="S1082" s="112"/>
      <c r="T1082" s="476" t="str">
        <f>IFERROR(S1082*VLOOKUP(AE1082,【参考】数式用3!$AD$3:$BA$14,MATCH(N1082,【参考】数式用3!$AD$2:$BA$2,0)),"")</f>
        <v/>
      </c>
      <c r="U1082" s="122"/>
      <c r="V1082" s="113"/>
      <c r="W1082" s="147"/>
      <c r="X1082" s="990" t="str">
        <f>IFERROR(V1082*VLOOKUP(AF1082,【参考】数式用3!$AD$15:$BA$23,MATCH(N1082,【参考】数式用3!$AD$2:$BA$2,0)),"")</f>
        <v/>
      </c>
      <c r="Y1082" s="991"/>
      <c r="Z1082" s="123"/>
      <c r="AA1082" s="114"/>
      <c r="AB1082" s="485" t="str">
        <f>IFERROR(AA1082*VLOOKUP(AG1082,【参考】数式用3!$AD$24:$BA$27,MATCH(N1082,【参考】数式用3!$AD$2:$BA$2,0)),"")</f>
        <v/>
      </c>
      <c r="AC1082" s="130"/>
      <c r="AD1082" s="477" t="str">
        <f t="shared" si="67"/>
        <v/>
      </c>
      <c r="AE1082" s="478" t="str">
        <f t="shared" si="68"/>
        <v/>
      </c>
      <c r="AF1082" s="478" t="str">
        <f t="shared" si="69"/>
        <v/>
      </c>
      <c r="AG1082" s="478" t="str">
        <f t="shared" si="70"/>
        <v/>
      </c>
    </row>
    <row r="1083" spans="1:33" ht="24.95" customHeight="1">
      <c r="A1083" s="480">
        <v>1068</v>
      </c>
      <c r="B1083" s="987" t="str">
        <f>IF(基本情報入力シート!C1120="","",基本情報入力シート!C1120)</f>
        <v/>
      </c>
      <c r="C1083" s="988"/>
      <c r="D1083" s="988"/>
      <c r="E1083" s="988"/>
      <c r="F1083" s="988"/>
      <c r="G1083" s="988"/>
      <c r="H1083" s="988"/>
      <c r="I1083" s="989"/>
      <c r="J1083" s="481" t="str">
        <f>IF(基本情報入力シート!M1120="","",基本情報入力シート!M1120)</f>
        <v/>
      </c>
      <c r="K1083" s="482" t="str">
        <f>IF(基本情報入力シート!R1120="","",基本情報入力シート!R1120)</f>
        <v/>
      </c>
      <c r="L1083" s="482" t="str">
        <f>IF(基本情報入力シート!W1120="","",基本情報入力シート!W1120)</f>
        <v/>
      </c>
      <c r="M1083" s="483" t="str">
        <f>IF(基本情報入力シート!X1120="","",基本情報入力シート!X1120)</f>
        <v/>
      </c>
      <c r="N1083" s="484" t="str">
        <f>IF(基本情報入力シート!Y1120="","",基本情報入力シート!Y1120)</f>
        <v/>
      </c>
      <c r="O1083" s="118"/>
      <c r="P1083" s="119"/>
      <c r="Q1083" s="120"/>
      <c r="R1083" s="121"/>
      <c r="S1083" s="112"/>
      <c r="T1083" s="476" t="str">
        <f>IFERROR(S1083*VLOOKUP(AE1083,【参考】数式用3!$AD$3:$BA$14,MATCH(N1083,【参考】数式用3!$AD$2:$BA$2,0)),"")</f>
        <v/>
      </c>
      <c r="U1083" s="122"/>
      <c r="V1083" s="113"/>
      <c r="W1083" s="147"/>
      <c r="X1083" s="990" t="str">
        <f>IFERROR(V1083*VLOOKUP(AF1083,【参考】数式用3!$AD$15:$BA$23,MATCH(N1083,【参考】数式用3!$AD$2:$BA$2,0)),"")</f>
        <v/>
      </c>
      <c r="Y1083" s="991"/>
      <c r="Z1083" s="123"/>
      <c r="AA1083" s="114"/>
      <c r="AB1083" s="485" t="str">
        <f>IFERROR(AA1083*VLOOKUP(AG1083,【参考】数式用3!$AD$24:$BA$27,MATCH(N1083,【参考】数式用3!$AD$2:$BA$2,0)),"")</f>
        <v/>
      </c>
      <c r="AC1083" s="130"/>
      <c r="AD1083" s="477" t="str">
        <f t="shared" si="67"/>
        <v/>
      </c>
      <c r="AE1083" s="478" t="str">
        <f t="shared" si="68"/>
        <v/>
      </c>
      <c r="AF1083" s="478" t="str">
        <f t="shared" si="69"/>
        <v/>
      </c>
      <c r="AG1083" s="478" t="str">
        <f t="shared" si="70"/>
        <v/>
      </c>
    </row>
    <row r="1084" spans="1:33" ht="24.95" customHeight="1">
      <c r="A1084" s="480">
        <v>1069</v>
      </c>
      <c r="B1084" s="987" t="str">
        <f>IF(基本情報入力シート!C1121="","",基本情報入力シート!C1121)</f>
        <v/>
      </c>
      <c r="C1084" s="988"/>
      <c r="D1084" s="988"/>
      <c r="E1084" s="988"/>
      <c r="F1084" s="988"/>
      <c r="G1084" s="988"/>
      <c r="H1084" s="988"/>
      <c r="I1084" s="989"/>
      <c r="J1084" s="481" t="str">
        <f>IF(基本情報入力シート!M1121="","",基本情報入力シート!M1121)</f>
        <v/>
      </c>
      <c r="K1084" s="482" t="str">
        <f>IF(基本情報入力シート!R1121="","",基本情報入力シート!R1121)</f>
        <v/>
      </c>
      <c r="L1084" s="482" t="str">
        <f>IF(基本情報入力シート!W1121="","",基本情報入力シート!W1121)</f>
        <v/>
      </c>
      <c r="M1084" s="483" t="str">
        <f>IF(基本情報入力シート!X1121="","",基本情報入力シート!X1121)</f>
        <v/>
      </c>
      <c r="N1084" s="484" t="str">
        <f>IF(基本情報入力シート!Y1121="","",基本情報入力シート!Y1121)</f>
        <v/>
      </c>
      <c r="O1084" s="118"/>
      <c r="P1084" s="119"/>
      <c r="Q1084" s="120"/>
      <c r="R1084" s="121"/>
      <c r="S1084" s="112"/>
      <c r="T1084" s="476" t="str">
        <f>IFERROR(S1084*VLOOKUP(AE1084,【参考】数式用3!$AD$3:$BA$14,MATCH(N1084,【参考】数式用3!$AD$2:$BA$2,0)),"")</f>
        <v/>
      </c>
      <c r="U1084" s="122"/>
      <c r="V1084" s="113"/>
      <c r="W1084" s="147"/>
      <c r="X1084" s="990" t="str">
        <f>IFERROR(V1084*VLOOKUP(AF1084,【参考】数式用3!$AD$15:$BA$23,MATCH(N1084,【参考】数式用3!$AD$2:$BA$2,0)),"")</f>
        <v/>
      </c>
      <c r="Y1084" s="991"/>
      <c r="Z1084" s="123"/>
      <c r="AA1084" s="114"/>
      <c r="AB1084" s="485" t="str">
        <f>IFERROR(AA1084*VLOOKUP(AG1084,【参考】数式用3!$AD$24:$BA$27,MATCH(N1084,【参考】数式用3!$AD$2:$BA$2,0)),"")</f>
        <v/>
      </c>
      <c r="AC1084" s="130"/>
      <c r="AD1084" s="477" t="str">
        <f t="shared" si="67"/>
        <v/>
      </c>
      <c r="AE1084" s="478" t="str">
        <f t="shared" si="68"/>
        <v/>
      </c>
      <c r="AF1084" s="478" t="str">
        <f t="shared" si="69"/>
        <v/>
      </c>
      <c r="AG1084" s="478" t="str">
        <f t="shared" si="70"/>
        <v/>
      </c>
    </row>
    <row r="1085" spans="1:33" ht="24.95" customHeight="1">
      <c r="A1085" s="480">
        <v>1070</v>
      </c>
      <c r="B1085" s="987" t="str">
        <f>IF(基本情報入力シート!C1122="","",基本情報入力シート!C1122)</f>
        <v/>
      </c>
      <c r="C1085" s="988"/>
      <c r="D1085" s="988"/>
      <c r="E1085" s="988"/>
      <c r="F1085" s="988"/>
      <c r="G1085" s="988"/>
      <c r="H1085" s="988"/>
      <c r="I1085" s="989"/>
      <c r="J1085" s="481" t="str">
        <f>IF(基本情報入力シート!M1122="","",基本情報入力シート!M1122)</f>
        <v/>
      </c>
      <c r="K1085" s="482" t="str">
        <f>IF(基本情報入力シート!R1122="","",基本情報入力シート!R1122)</f>
        <v/>
      </c>
      <c r="L1085" s="482" t="str">
        <f>IF(基本情報入力シート!W1122="","",基本情報入力シート!W1122)</f>
        <v/>
      </c>
      <c r="M1085" s="483" t="str">
        <f>IF(基本情報入力シート!X1122="","",基本情報入力シート!X1122)</f>
        <v/>
      </c>
      <c r="N1085" s="484" t="str">
        <f>IF(基本情報入力シート!Y1122="","",基本情報入力シート!Y1122)</f>
        <v/>
      </c>
      <c r="O1085" s="118"/>
      <c r="P1085" s="119"/>
      <c r="Q1085" s="120"/>
      <c r="R1085" s="121"/>
      <c r="S1085" s="112"/>
      <c r="T1085" s="476" t="str">
        <f>IFERROR(S1085*VLOOKUP(AE1085,【参考】数式用3!$AD$3:$BA$14,MATCH(N1085,【参考】数式用3!$AD$2:$BA$2,0)),"")</f>
        <v/>
      </c>
      <c r="U1085" s="122"/>
      <c r="V1085" s="113"/>
      <c r="W1085" s="147"/>
      <c r="X1085" s="990" t="str">
        <f>IFERROR(V1085*VLOOKUP(AF1085,【参考】数式用3!$AD$15:$BA$23,MATCH(N1085,【参考】数式用3!$AD$2:$BA$2,0)),"")</f>
        <v/>
      </c>
      <c r="Y1085" s="991"/>
      <c r="Z1085" s="123"/>
      <c r="AA1085" s="114"/>
      <c r="AB1085" s="485" t="str">
        <f>IFERROR(AA1085*VLOOKUP(AG1085,【参考】数式用3!$AD$24:$BA$27,MATCH(N1085,【参考】数式用3!$AD$2:$BA$2,0)),"")</f>
        <v/>
      </c>
      <c r="AC1085" s="130"/>
      <c r="AD1085" s="477" t="str">
        <f t="shared" si="67"/>
        <v/>
      </c>
      <c r="AE1085" s="478" t="str">
        <f t="shared" si="68"/>
        <v/>
      </c>
      <c r="AF1085" s="478" t="str">
        <f t="shared" si="69"/>
        <v/>
      </c>
      <c r="AG1085" s="478" t="str">
        <f t="shared" si="70"/>
        <v/>
      </c>
    </row>
    <row r="1086" spans="1:33" ht="24.95" customHeight="1">
      <c r="A1086" s="480">
        <v>1071</v>
      </c>
      <c r="B1086" s="987" t="str">
        <f>IF(基本情報入力シート!C1123="","",基本情報入力シート!C1123)</f>
        <v/>
      </c>
      <c r="C1086" s="988"/>
      <c r="D1086" s="988"/>
      <c r="E1086" s="988"/>
      <c r="F1086" s="988"/>
      <c r="G1086" s="988"/>
      <c r="H1086" s="988"/>
      <c r="I1086" s="989"/>
      <c r="J1086" s="481" t="str">
        <f>IF(基本情報入力シート!M1123="","",基本情報入力シート!M1123)</f>
        <v/>
      </c>
      <c r="K1086" s="482" t="str">
        <f>IF(基本情報入力シート!R1123="","",基本情報入力シート!R1123)</f>
        <v/>
      </c>
      <c r="L1086" s="482" t="str">
        <f>IF(基本情報入力シート!W1123="","",基本情報入力シート!W1123)</f>
        <v/>
      </c>
      <c r="M1086" s="483" t="str">
        <f>IF(基本情報入力シート!X1123="","",基本情報入力シート!X1123)</f>
        <v/>
      </c>
      <c r="N1086" s="484" t="str">
        <f>IF(基本情報入力シート!Y1123="","",基本情報入力シート!Y1123)</f>
        <v/>
      </c>
      <c r="O1086" s="118"/>
      <c r="P1086" s="119"/>
      <c r="Q1086" s="120"/>
      <c r="R1086" s="121"/>
      <c r="S1086" s="112"/>
      <c r="T1086" s="476" t="str">
        <f>IFERROR(S1086*VLOOKUP(AE1086,【参考】数式用3!$AD$3:$BA$14,MATCH(N1086,【参考】数式用3!$AD$2:$BA$2,0)),"")</f>
        <v/>
      </c>
      <c r="U1086" s="122"/>
      <c r="V1086" s="113"/>
      <c r="W1086" s="147"/>
      <c r="X1086" s="990" t="str">
        <f>IFERROR(V1086*VLOOKUP(AF1086,【参考】数式用3!$AD$15:$BA$23,MATCH(N1086,【参考】数式用3!$AD$2:$BA$2,0)),"")</f>
        <v/>
      </c>
      <c r="Y1086" s="991"/>
      <c r="Z1086" s="123"/>
      <c r="AA1086" s="114"/>
      <c r="AB1086" s="485" t="str">
        <f>IFERROR(AA1086*VLOOKUP(AG1086,【参考】数式用3!$AD$24:$BA$27,MATCH(N1086,【参考】数式用3!$AD$2:$BA$2,0)),"")</f>
        <v/>
      </c>
      <c r="AC1086" s="130"/>
      <c r="AD1086" s="477" t="str">
        <f t="shared" si="67"/>
        <v/>
      </c>
      <c r="AE1086" s="478" t="str">
        <f t="shared" si="68"/>
        <v/>
      </c>
      <c r="AF1086" s="478" t="str">
        <f t="shared" si="69"/>
        <v/>
      </c>
      <c r="AG1086" s="478" t="str">
        <f t="shared" si="70"/>
        <v/>
      </c>
    </row>
    <row r="1087" spans="1:33" ht="24.95" customHeight="1">
      <c r="A1087" s="480">
        <v>1072</v>
      </c>
      <c r="B1087" s="987" t="str">
        <f>IF(基本情報入力シート!C1124="","",基本情報入力シート!C1124)</f>
        <v/>
      </c>
      <c r="C1087" s="988"/>
      <c r="D1087" s="988"/>
      <c r="E1087" s="988"/>
      <c r="F1087" s="988"/>
      <c r="G1087" s="988"/>
      <c r="H1087" s="988"/>
      <c r="I1087" s="989"/>
      <c r="J1087" s="481" t="str">
        <f>IF(基本情報入力シート!M1124="","",基本情報入力シート!M1124)</f>
        <v/>
      </c>
      <c r="K1087" s="482" t="str">
        <f>IF(基本情報入力シート!R1124="","",基本情報入力シート!R1124)</f>
        <v/>
      </c>
      <c r="L1087" s="482" t="str">
        <f>IF(基本情報入力シート!W1124="","",基本情報入力シート!W1124)</f>
        <v/>
      </c>
      <c r="M1087" s="483" t="str">
        <f>IF(基本情報入力シート!X1124="","",基本情報入力シート!X1124)</f>
        <v/>
      </c>
      <c r="N1087" s="484" t="str">
        <f>IF(基本情報入力シート!Y1124="","",基本情報入力シート!Y1124)</f>
        <v/>
      </c>
      <c r="O1087" s="118"/>
      <c r="P1087" s="119"/>
      <c r="Q1087" s="120"/>
      <c r="R1087" s="121"/>
      <c r="S1087" s="112"/>
      <c r="T1087" s="476" t="str">
        <f>IFERROR(S1087*VLOOKUP(AE1087,【参考】数式用3!$AD$3:$BA$14,MATCH(N1087,【参考】数式用3!$AD$2:$BA$2,0)),"")</f>
        <v/>
      </c>
      <c r="U1087" s="122"/>
      <c r="V1087" s="113"/>
      <c r="W1087" s="147"/>
      <c r="X1087" s="990" t="str">
        <f>IFERROR(V1087*VLOOKUP(AF1087,【参考】数式用3!$AD$15:$BA$23,MATCH(N1087,【参考】数式用3!$AD$2:$BA$2,0)),"")</f>
        <v/>
      </c>
      <c r="Y1087" s="991"/>
      <c r="Z1087" s="123"/>
      <c r="AA1087" s="114"/>
      <c r="AB1087" s="485" t="str">
        <f>IFERROR(AA1087*VLOOKUP(AG1087,【参考】数式用3!$AD$24:$BA$27,MATCH(N1087,【参考】数式用3!$AD$2:$BA$2,0)),"")</f>
        <v/>
      </c>
      <c r="AC1087" s="130"/>
      <c r="AD1087" s="477" t="str">
        <f t="shared" si="67"/>
        <v/>
      </c>
      <c r="AE1087" s="478" t="str">
        <f t="shared" si="68"/>
        <v/>
      </c>
      <c r="AF1087" s="478" t="str">
        <f t="shared" si="69"/>
        <v/>
      </c>
      <c r="AG1087" s="478" t="str">
        <f t="shared" si="70"/>
        <v/>
      </c>
    </row>
    <row r="1088" spans="1:33" ht="24.95" customHeight="1">
      <c r="A1088" s="480">
        <v>1073</v>
      </c>
      <c r="B1088" s="987" t="str">
        <f>IF(基本情報入力シート!C1125="","",基本情報入力シート!C1125)</f>
        <v/>
      </c>
      <c r="C1088" s="988"/>
      <c r="D1088" s="988"/>
      <c r="E1088" s="988"/>
      <c r="F1088" s="988"/>
      <c r="G1088" s="988"/>
      <c r="H1088" s="988"/>
      <c r="I1088" s="989"/>
      <c r="J1088" s="481" t="str">
        <f>IF(基本情報入力シート!M1125="","",基本情報入力シート!M1125)</f>
        <v/>
      </c>
      <c r="K1088" s="482" t="str">
        <f>IF(基本情報入力シート!R1125="","",基本情報入力シート!R1125)</f>
        <v/>
      </c>
      <c r="L1088" s="482" t="str">
        <f>IF(基本情報入力シート!W1125="","",基本情報入力シート!W1125)</f>
        <v/>
      </c>
      <c r="M1088" s="483" t="str">
        <f>IF(基本情報入力シート!X1125="","",基本情報入力シート!X1125)</f>
        <v/>
      </c>
      <c r="N1088" s="484" t="str">
        <f>IF(基本情報入力シート!Y1125="","",基本情報入力シート!Y1125)</f>
        <v/>
      </c>
      <c r="O1088" s="118"/>
      <c r="P1088" s="119"/>
      <c r="Q1088" s="120"/>
      <c r="R1088" s="121"/>
      <c r="S1088" s="112"/>
      <c r="T1088" s="476" t="str">
        <f>IFERROR(S1088*VLOOKUP(AE1088,【参考】数式用3!$AD$3:$BA$14,MATCH(N1088,【参考】数式用3!$AD$2:$BA$2,0)),"")</f>
        <v/>
      </c>
      <c r="U1088" s="122"/>
      <c r="V1088" s="113"/>
      <c r="W1088" s="147"/>
      <c r="X1088" s="990" t="str">
        <f>IFERROR(V1088*VLOOKUP(AF1088,【参考】数式用3!$AD$15:$BA$23,MATCH(N1088,【参考】数式用3!$AD$2:$BA$2,0)),"")</f>
        <v/>
      </c>
      <c r="Y1088" s="991"/>
      <c r="Z1088" s="123"/>
      <c r="AA1088" s="114"/>
      <c r="AB1088" s="485" t="str">
        <f>IFERROR(AA1088*VLOOKUP(AG1088,【参考】数式用3!$AD$24:$BA$27,MATCH(N1088,【参考】数式用3!$AD$2:$BA$2,0)),"")</f>
        <v/>
      </c>
      <c r="AC1088" s="130"/>
      <c r="AD1088" s="477" t="str">
        <f t="shared" si="67"/>
        <v/>
      </c>
      <c r="AE1088" s="478" t="str">
        <f t="shared" si="68"/>
        <v/>
      </c>
      <c r="AF1088" s="478" t="str">
        <f t="shared" si="69"/>
        <v/>
      </c>
      <c r="AG1088" s="478" t="str">
        <f t="shared" si="70"/>
        <v/>
      </c>
    </row>
    <row r="1089" spans="1:33" ht="24.95" customHeight="1">
      <c r="A1089" s="480">
        <v>1074</v>
      </c>
      <c r="B1089" s="987" t="str">
        <f>IF(基本情報入力シート!C1126="","",基本情報入力シート!C1126)</f>
        <v/>
      </c>
      <c r="C1089" s="988"/>
      <c r="D1089" s="988"/>
      <c r="E1089" s="988"/>
      <c r="F1089" s="988"/>
      <c r="G1089" s="988"/>
      <c r="H1089" s="988"/>
      <c r="I1089" s="989"/>
      <c r="J1089" s="481" t="str">
        <f>IF(基本情報入力シート!M1126="","",基本情報入力シート!M1126)</f>
        <v/>
      </c>
      <c r="K1089" s="482" t="str">
        <f>IF(基本情報入力シート!R1126="","",基本情報入力シート!R1126)</f>
        <v/>
      </c>
      <c r="L1089" s="482" t="str">
        <f>IF(基本情報入力シート!W1126="","",基本情報入力シート!W1126)</f>
        <v/>
      </c>
      <c r="M1089" s="483" t="str">
        <f>IF(基本情報入力シート!X1126="","",基本情報入力シート!X1126)</f>
        <v/>
      </c>
      <c r="N1089" s="484" t="str">
        <f>IF(基本情報入力シート!Y1126="","",基本情報入力シート!Y1126)</f>
        <v/>
      </c>
      <c r="O1089" s="118"/>
      <c r="P1089" s="119"/>
      <c r="Q1089" s="120"/>
      <c r="R1089" s="121"/>
      <c r="S1089" s="112"/>
      <c r="T1089" s="476" t="str">
        <f>IFERROR(S1089*VLOOKUP(AE1089,【参考】数式用3!$AD$3:$BA$14,MATCH(N1089,【参考】数式用3!$AD$2:$BA$2,0)),"")</f>
        <v/>
      </c>
      <c r="U1089" s="122"/>
      <c r="V1089" s="113"/>
      <c r="W1089" s="147"/>
      <c r="X1089" s="990" t="str">
        <f>IFERROR(V1089*VLOOKUP(AF1089,【参考】数式用3!$AD$15:$BA$23,MATCH(N1089,【参考】数式用3!$AD$2:$BA$2,0)),"")</f>
        <v/>
      </c>
      <c r="Y1089" s="991"/>
      <c r="Z1089" s="123"/>
      <c r="AA1089" s="114"/>
      <c r="AB1089" s="485" t="str">
        <f>IFERROR(AA1089*VLOOKUP(AG1089,【参考】数式用3!$AD$24:$BA$27,MATCH(N1089,【参考】数式用3!$AD$2:$BA$2,0)),"")</f>
        <v/>
      </c>
      <c r="AC1089" s="130"/>
      <c r="AD1089" s="477" t="str">
        <f t="shared" si="67"/>
        <v/>
      </c>
      <c r="AE1089" s="478" t="str">
        <f t="shared" si="68"/>
        <v/>
      </c>
      <c r="AF1089" s="478" t="str">
        <f t="shared" si="69"/>
        <v/>
      </c>
      <c r="AG1089" s="478" t="str">
        <f t="shared" si="70"/>
        <v/>
      </c>
    </row>
    <row r="1090" spans="1:33" ht="24.95" customHeight="1">
      <c r="A1090" s="480">
        <v>1075</v>
      </c>
      <c r="B1090" s="987" t="str">
        <f>IF(基本情報入力シート!C1127="","",基本情報入力シート!C1127)</f>
        <v/>
      </c>
      <c r="C1090" s="988"/>
      <c r="D1090" s="988"/>
      <c r="E1090" s="988"/>
      <c r="F1090" s="988"/>
      <c r="G1090" s="988"/>
      <c r="H1090" s="988"/>
      <c r="I1090" s="989"/>
      <c r="J1090" s="481" t="str">
        <f>IF(基本情報入力シート!M1127="","",基本情報入力シート!M1127)</f>
        <v/>
      </c>
      <c r="K1090" s="482" t="str">
        <f>IF(基本情報入力シート!R1127="","",基本情報入力シート!R1127)</f>
        <v/>
      </c>
      <c r="L1090" s="482" t="str">
        <f>IF(基本情報入力シート!W1127="","",基本情報入力シート!W1127)</f>
        <v/>
      </c>
      <c r="M1090" s="483" t="str">
        <f>IF(基本情報入力シート!X1127="","",基本情報入力シート!X1127)</f>
        <v/>
      </c>
      <c r="N1090" s="484" t="str">
        <f>IF(基本情報入力シート!Y1127="","",基本情報入力シート!Y1127)</f>
        <v/>
      </c>
      <c r="O1090" s="118"/>
      <c r="P1090" s="119"/>
      <c r="Q1090" s="120"/>
      <c r="R1090" s="121"/>
      <c r="S1090" s="112"/>
      <c r="T1090" s="476" t="str">
        <f>IFERROR(S1090*VLOOKUP(AE1090,【参考】数式用3!$AD$3:$BA$14,MATCH(N1090,【参考】数式用3!$AD$2:$BA$2,0)),"")</f>
        <v/>
      </c>
      <c r="U1090" s="122"/>
      <c r="V1090" s="113"/>
      <c r="W1090" s="147"/>
      <c r="X1090" s="990" t="str">
        <f>IFERROR(V1090*VLOOKUP(AF1090,【参考】数式用3!$AD$15:$BA$23,MATCH(N1090,【参考】数式用3!$AD$2:$BA$2,0)),"")</f>
        <v/>
      </c>
      <c r="Y1090" s="991"/>
      <c r="Z1090" s="123"/>
      <c r="AA1090" s="114"/>
      <c r="AB1090" s="485" t="str">
        <f>IFERROR(AA1090*VLOOKUP(AG1090,【参考】数式用3!$AD$24:$BA$27,MATCH(N1090,【参考】数式用3!$AD$2:$BA$2,0)),"")</f>
        <v/>
      </c>
      <c r="AC1090" s="130"/>
      <c r="AD1090" s="477" t="str">
        <f t="shared" si="67"/>
        <v/>
      </c>
      <c r="AE1090" s="478" t="str">
        <f t="shared" si="68"/>
        <v/>
      </c>
      <c r="AF1090" s="478" t="str">
        <f t="shared" si="69"/>
        <v/>
      </c>
      <c r="AG1090" s="478" t="str">
        <f t="shared" si="70"/>
        <v/>
      </c>
    </row>
    <row r="1091" spans="1:33" ht="24.95" customHeight="1">
      <c r="A1091" s="480">
        <v>1076</v>
      </c>
      <c r="B1091" s="987" t="str">
        <f>IF(基本情報入力シート!C1128="","",基本情報入力シート!C1128)</f>
        <v/>
      </c>
      <c r="C1091" s="988"/>
      <c r="D1091" s="988"/>
      <c r="E1091" s="988"/>
      <c r="F1091" s="988"/>
      <c r="G1091" s="988"/>
      <c r="H1091" s="988"/>
      <c r="I1091" s="989"/>
      <c r="J1091" s="481" t="str">
        <f>IF(基本情報入力シート!M1128="","",基本情報入力シート!M1128)</f>
        <v/>
      </c>
      <c r="K1091" s="482" t="str">
        <f>IF(基本情報入力シート!R1128="","",基本情報入力シート!R1128)</f>
        <v/>
      </c>
      <c r="L1091" s="482" t="str">
        <f>IF(基本情報入力シート!W1128="","",基本情報入力シート!W1128)</f>
        <v/>
      </c>
      <c r="M1091" s="483" t="str">
        <f>IF(基本情報入力シート!X1128="","",基本情報入力シート!X1128)</f>
        <v/>
      </c>
      <c r="N1091" s="484" t="str">
        <f>IF(基本情報入力シート!Y1128="","",基本情報入力シート!Y1128)</f>
        <v/>
      </c>
      <c r="O1091" s="118"/>
      <c r="P1091" s="119"/>
      <c r="Q1091" s="120"/>
      <c r="R1091" s="121"/>
      <c r="S1091" s="112"/>
      <c r="T1091" s="476" t="str">
        <f>IFERROR(S1091*VLOOKUP(AE1091,【参考】数式用3!$AD$3:$BA$14,MATCH(N1091,【参考】数式用3!$AD$2:$BA$2,0)),"")</f>
        <v/>
      </c>
      <c r="U1091" s="122"/>
      <c r="V1091" s="113"/>
      <c r="W1091" s="147"/>
      <c r="X1091" s="990" t="str">
        <f>IFERROR(V1091*VLOOKUP(AF1091,【参考】数式用3!$AD$15:$BA$23,MATCH(N1091,【参考】数式用3!$AD$2:$BA$2,0)),"")</f>
        <v/>
      </c>
      <c r="Y1091" s="991"/>
      <c r="Z1091" s="123"/>
      <c r="AA1091" s="114"/>
      <c r="AB1091" s="485" t="str">
        <f>IFERROR(AA1091*VLOOKUP(AG1091,【参考】数式用3!$AD$24:$BA$27,MATCH(N1091,【参考】数式用3!$AD$2:$BA$2,0)),"")</f>
        <v/>
      </c>
      <c r="AC1091" s="130"/>
      <c r="AD1091" s="477" t="str">
        <f t="shared" si="67"/>
        <v/>
      </c>
      <c r="AE1091" s="478" t="str">
        <f t="shared" si="68"/>
        <v/>
      </c>
      <c r="AF1091" s="478" t="str">
        <f t="shared" si="69"/>
        <v/>
      </c>
      <c r="AG1091" s="478" t="str">
        <f t="shared" si="70"/>
        <v/>
      </c>
    </row>
    <row r="1092" spans="1:33" ht="24.95" customHeight="1">
      <c r="A1092" s="480">
        <v>1077</v>
      </c>
      <c r="B1092" s="987" t="str">
        <f>IF(基本情報入力シート!C1129="","",基本情報入力シート!C1129)</f>
        <v/>
      </c>
      <c r="C1092" s="988"/>
      <c r="D1092" s="988"/>
      <c r="E1092" s="988"/>
      <c r="F1092" s="988"/>
      <c r="G1092" s="988"/>
      <c r="H1092" s="988"/>
      <c r="I1092" s="989"/>
      <c r="J1092" s="481" t="str">
        <f>IF(基本情報入力シート!M1129="","",基本情報入力シート!M1129)</f>
        <v/>
      </c>
      <c r="K1092" s="482" t="str">
        <f>IF(基本情報入力シート!R1129="","",基本情報入力シート!R1129)</f>
        <v/>
      </c>
      <c r="L1092" s="482" t="str">
        <f>IF(基本情報入力シート!W1129="","",基本情報入力シート!W1129)</f>
        <v/>
      </c>
      <c r="M1092" s="483" t="str">
        <f>IF(基本情報入力シート!X1129="","",基本情報入力シート!X1129)</f>
        <v/>
      </c>
      <c r="N1092" s="484" t="str">
        <f>IF(基本情報入力シート!Y1129="","",基本情報入力シート!Y1129)</f>
        <v/>
      </c>
      <c r="O1092" s="118"/>
      <c r="P1092" s="119"/>
      <c r="Q1092" s="120"/>
      <c r="R1092" s="121"/>
      <c r="S1092" s="112"/>
      <c r="T1092" s="476" t="str">
        <f>IFERROR(S1092*VLOOKUP(AE1092,【参考】数式用3!$AD$3:$BA$14,MATCH(N1092,【参考】数式用3!$AD$2:$BA$2,0)),"")</f>
        <v/>
      </c>
      <c r="U1092" s="122"/>
      <c r="V1092" s="113"/>
      <c r="W1092" s="147"/>
      <c r="X1092" s="990" t="str">
        <f>IFERROR(V1092*VLOOKUP(AF1092,【参考】数式用3!$AD$15:$BA$23,MATCH(N1092,【参考】数式用3!$AD$2:$BA$2,0)),"")</f>
        <v/>
      </c>
      <c r="Y1092" s="991"/>
      <c r="Z1092" s="123"/>
      <c r="AA1092" s="114"/>
      <c r="AB1092" s="485" t="str">
        <f>IFERROR(AA1092*VLOOKUP(AG1092,【参考】数式用3!$AD$24:$BA$27,MATCH(N1092,【参考】数式用3!$AD$2:$BA$2,0)),"")</f>
        <v/>
      </c>
      <c r="AC1092" s="130"/>
      <c r="AD1092" s="477" t="str">
        <f t="shared" si="67"/>
        <v/>
      </c>
      <c r="AE1092" s="478" t="str">
        <f t="shared" si="68"/>
        <v/>
      </c>
      <c r="AF1092" s="478" t="str">
        <f t="shared" si="69"/>
        <v/>
      </c>
      <c r="AG1092" s="478" t="str">
        <f t="shared" si="70"/>
        <v/>
      </c>
    </row>
    <row r="1093" spans="1:33" ht="24.95" customHeight="1">
      <c r="A1093" s="480">
        <v>1078</v>
      </c>
      <c r="B1093" s="987" t="str">
        <f>IF(基本情報入力シート!C1130="","",基本情報入力シート!C1130)</f>
        <v/>
      </c>
      <c r="C1093" s="988"/>
      <c r="D1093" s="988"/>
      <c r="E1093" s="988"/>
      <c r="F1093" s="988"/>
      <c r="G1093" s="988"/>
      <c r="H1093" s="988"/>
      <c r="I1093" s="989"/>
      <c r="J1093" s="481" t="str">
        <f>IF(基本情報入力シート!M1130="","",基本情報入力シート!M1130)</f>
        <v/>
      </c>
      <c r="K1093" s="482" t="str">
        <f>IF(基本情報入力シート!R1130="","",基本情報入力シート!R1130)</f>
        <v/>
      </c>
      <c r="L1093" s="482" t="str">
        <f>IF(基本情報入力シート!W1130="","",基本情報入力シート!W1130)</f>
        <v/>
      </c>
      <c r="M1093" s="483" t="str">
        <f>IF(基本情報入力シート!X1130="","",基本情報入力シート!X1130)</f>
        <v/>
      </c>
      <c r="N1093" s="484" t="str">
        <f>IF(基本情報入力シート!Y1130="","",基本情報入力シート!Y1130)</f>
        <v/>
      </c>
      <c r="O1093" s="118"/>
      <c r="P1093" s="119"/>
      <c r="Q1093" s="120"/>
      <c r="R1093" s="121"/>
      <c r="S1093" s="112"/>
      <c r="T1093" s="476" t="str">
        <f>IFERROR(S1093*VLOOKUP(AE1093,【参考】数式用3!$AD$3:$BA$14,MATCH(N1093,【参考】数式用3!$AD$2:$BA$2,0)),"")</f>
        <v/>
      </c>
      <c r="U1093" s="122"/>
      <c r="V1093" s="113"/>
      <c r="W1093" s="147"/>
      <c r="X1093" s="990" t="str">
        <f>IFERROR(V1093*VLOOKUP(AF1093,【参考】数式用3!$AD$15:$BA$23,MATCH(N1093,【参考】数式用3!$AD$2:$BA$2,0)),"")</f>
        <v/>
      </c>
      <c r="Y1093" s="991"/>
      <c r="Z1093" s="123"/>
      <c r="AA1093" s="114"/>
      <c r="AB1093" s="485" t="str">
        <f>IFERROR(AA1093*VLOOKUP(AG1093,【参考】数式用3!$AD$24:$BA$27,MATCH(N1093,【参考】数式用3!$AD$2:$BA$2,0)),"")</f>
        <v/>
      </c>
      <c r="AC1093" s="130"/>
      <c r="AD1093" s="477" t="str">
        <f t="shared" si="67"/>
        <v/>
      </c>
      <c r="AE1093" s="478" t="str">
        <f t="shared" si="68"/>
        <v/>
      </c>
      <c r="AF1093" s="478" t="str">
        <f t="shared" si="69"/>
        <v/>
      </c>
      <c r="AG1093" s="478" t="str">
        <f t="shared" si="70"/>
        <v/>
      </c>
    </row>
    <row r="1094" spans="1:33" ht="24.95" customHeight="1">
      <c r="A1094" s="480">
        <v>1079</v>
      </c>
      <c r="B1094" s="987" t="str">
        <f>IF(基本情報入力シート!C1131="","",基本情報入力シート!C1131)</f>
        <v/>
      </c>
      <c r="C1094" s="988"/>
      <c r="D1094" s="988"/>
      <c r="E1094" s="988"/>
      <c r="F1094" s="988"/>
      <c r="G1094" s="988"/>
      <c r="H1094" s="988"/>
      <c r="I1094" s="989"/>
      <c r="J1094" s="481" t="str">
        <f>IF(基本情報入力シート!M1131="","",基本情報入力シート!M1131)</f>
        <v/>
      </c>
      <c r="K1094" s="482" t="str">
        <f>IF(基本情報入力シート!R1131="","",基本情報入力シート!R1131)</f>
        <v/>
      </c>
      <c r="L1094" s="482" t="str">
        <f>IF(基本情報入力シート!W1131="","",基本情報入力シート!W1131)</f>
        <v/>
      </c>
      <c r="M1094" s="483" t="str">
        <f>IF(基本情報入力シート!X1131="","",基本情報入力シート!X1131)</f>
        <v/>
      </c>
      <c r="N1094" s="484" t="str">
        <f>IF(基本情報入力シート!Y1131="","",基本情報入力シート!Y1131)</f>
        <v/>
      </c>
      <c r="O1094" s="118"/>
      <c r="P1094" s="119"/>
      <c r="Q1094" s="120"/>
      <c r="R1094" s="121"/>
      <c r="S1094" s="112"/>
      <c r="T1094" s="476" t="str">
        <f>IFERROR(S1094*VLOOKUP(AE1094,【参考】数式用3!$AD$3:$BA$14,MATCH(N1094,【参考】数式用3!$AD$2:$BA$2,0)),"")</f>
        <v/>
      </c>
      <c r="U1094" s="122"/>
      <c r="V1094" s="113"/>
      <c r="W1094" s="147"/>
      <c r="X1094" s="990" t="str">
        <f>IFERROR(V1094*VLOOKUP(AF1094,【参考】数式用3!$AD$15:$BA$23,MATCH(N1094,【参考】数式用3!$AD$2:$BA$2,0)),"")</f>
        <v/>
      </c>
      <c r="Y1094" s="991"/>
      <c r="Z1094" s="123"/>
      <c r="AA1094" s="114"/>
      <c r="AB1094" s="485" t="str">
        <f>IFERROR(AA1094*VLOOKUP(AG1094,【参考】数式用3!$AD$24:$BA$27,MATCH(N1094,【参考】数式用3!$AD$2:$BA$2,0)),"")</f>
        <v/>
      </c>
      <c r="AC1094" s="130"/>
      <c r="AD1094" s="477" t="str">
        <f t="shared" si="67"/>
        <v/>
      </c>
      <c r="AE1094" s="478" t="str">
        <f t="shared" si="68"/>
        <v/>
      </c>
      <c r="AF1094" s="478" t="str">
        <f t="shared" si="69"/>
        <v/>
      </c>
      <c r="AG1094" s="478" t="str">
        <f t="shared" si="70"/>
        <v/>
      </c>
    </row>
    <row r="1095" spans="1:33" ht="24.95" customHeight="1">
      <c r="A1095" s="480">
        <v>1080</v>
      </c>
      <c r="B1095" s="987" t="str">
        <f>IF(基本情報入力シート!C1132="","",基本情報入力シート!C1132)</f>
        <v/>
      </c>
      <c r="C1095" s="988"/>
      <c r="D1095" s="988"/>
      <c r="E1095" s="988"/>
      <c r="F1095" s="988"/>
      <c r="G1095" s="988"/>
      <c r="H1095" s="988"/>
      <c r="I1095" s="989"/>
      <c r="J1095" s="481" t="str">
        <f>IF(基本情報入力シート!M1132="","",基本情報入力シート!M1132)</f>
        <v/>
      </c>
      <c r="K1095" s="482" t="str">
        <f>IF(基本情報入力シート!R1132="","",基本情報入力シート!R1132)</f>
        <v/>
      </c>
      <c r="L1095" s="482" t="str">
        <f>IF(基本情報入力シート!W1132="","",基本情報入力シート!W1132)</f>
        <v/>
      </c>
      <c r="M1095" s="483" t="str">
        <f>IF(基本情報入力シート!X1132="","",基本情報入力シート!X1132)</f>
        <v/>
      </c>
      <c r="N1095" s="484" t="str">
        <f>IF(基本情報入力シート!Y1132="","",基本情報入力シート!Y1132)</f>
        <v/>
      </c>
      <c r="O1095" s="118"/>
      <c r="P1095" s="119"/>
      <c r="Q1095" s="120"/>
      <c r="R1095" s="121"/>
      <c r="S1095" s="112"/>
      <c r="T1095" s="476" t="str">
        <f>IFERROR(S1095*VLOOKUP(AE1095,【参考】数式用3!$AD$3:$BA$14,MATCH(N1095,【参考】数式用3!$AD$2:$BA$2,0)),"")</f>
        <v/>
      </c>
      <c r="U1095" s="122"/>
      <c r="V1095" s="113"/>
      <c r="W1095" s="147"/>
      <c r="X1095" s="990" t="str">
        <f>IFERROR(V1095*VLOOKUP(AF1095,【参考】数式用3!$AD$15:$BA$23,MATCH(N1095,【参考】数式用3!$AD$2:$BA$2,0)),"")</f>
        <v/>
      </c>
      <c r="Y1095" s="991"/>
      <c r="Z1095" s="123"/>
      <c r="AA1095" s="114"/>
      <c r="AB1095" s="485" t="str">
        <f>IFERROR(AA1095*VLOOKUP(AG1095,【参考】数式用3!$AD$24:$BA$27,MATCH(N1095,【参考】数式用3!$AD$2:$BA$2,0)),"")</f>
        <v/>
      </c>
      <c r="AC1095" s="130"/>
      <c r="AD1095" s="477" t="str">
        <f t="shared" si="67"/>
        <v/>
      </c>
      <c r="AE1095" s="478" t="str">
        <f t="shared" si="68"/>
        <v/>
      </c>
      <c r="AF1095" s="478" t="str">
        <f t="shared" si="69"/>
        <v/>
      </c>
      <c r="AG1095" s="478" t="str">
        <f t="shared" si="70"/>
        <v/>
      </c>
    </row>
    <row r="1096" spans="1:33" ht="24.95" customHeight="1">
      <c r="A1096" s="480">
        <v>1081</v>
      </c>
      <c r="B1096" s="987" t="str">
        <f>IF(基本情報入力シート!C1133="","",基本情報入力シート!C1133)</f>
        <v/>
      </c>
      <c r="C1096" s="988"/>
      <c r="D1096" s="988"/>
      <c r="E1096" s="988"/>
      <c r="F1096" s="988"/>
      <c r="G1096" s="988"/>
      <c r="H1096" s="988"/>
      <c r="I1096" s="989"/>
      <c r="J1096" s="481" t="str">
        <f>IF(基本情報入力シート!M1133="","",基本情報入力シート!M1133)</f>
        <v/>
      </c>
      <c r="K1096" s="482" t="str">
        <f>IF(基本情報入力シート!R1133="","",基本情報入力シート!R1133)</f>
        <v/>
      </c>
      <c r="L1096" s="482" t="str">
        <f>IF(基本情報入力シート!W1133="","",基本情報入力シート!W1133)</f>
        <v/>
      </c>
      <c r="M1096" s="483" t="str">
        <f>IF(基本情報入力シート!X1133="","",基本情報入力シート!X1133)</f>
        <v/>
      </c>
      <c r="N1096" s="484" t="str">
        <f>IF(基本情報入力シート!Y1133="","",基本情報入力シート!Y1133)</f>
        <v/>
      </c>
      <c r="O1096" s="118"/>
      <c r="P1096" s="119"/>
      <c r="Q1096" s="120"/>
      <c r="R1096" s="121"/>
      <c r="S1096" s="112"/>
      <c r="T1096" s="476" t="str">
        <f>IFERROR(S1096*VLOOKUP(AE1096,【参考】数式用3!$AD$3:$BA$14,MATCH(N1096,【参考】数式用3!$AD$2:$BA$2,0)),"")</f>
        <v/>
      </c>
      <c r="U1096" s="122"/>
      <c r="V1096" s="113"/>
      <c r="W1096" s="147"/>
      <c r="X1096" s="990" t="str">
        <f>IFERROR(V1096*VLOOKUP(AF1096,【参考】数式用3!$AD$15:$BA$23,MATCH(N1096,【参考】数式用3!$AD$2:$BA$2,0)),"")</f>
        <v/>
      </c>
      <c r="Y1096" s="991"/>
      <c r="Z1096" s="123"/>
      <c r="AA1096" s="114"/>
      <c r="AB1096" s="485" t="str">
        <f>IFERROR(AA1096*VLOOKUP(AG1096,【参考】数式用3!$AD$24:$BA$27,MATCH(N1096,【参考】数式用3!$AD$2:$BA$2,0)),"")</f>
        <v/>
      </c>
      <c r="AC1096" s="130"/>
      <c r="AD1096" s="477" t="str">
        <f t="shared" si="67"/>
        <v/>
      </c>
      <c r="AE1096" s="478" t="str">
        <f t="shared" si="68"/>
        <v/>
      </c>
      <c r="AF1096" s="478" t="str">
        <f t="shared" si="69"/>
        <v/>
      </c>
      <c r="AG1096" s="478" t="str">
        <f t="shared" si="70"/>
        <v/>
      </c>
    </row>
    <row r="1097" spans="1:33" ht="24.95" customHeight="1">
      <c r="A1097" s="480">
        <v>1082</v>
      </c>
      <c r="B1097" s="987" t="str">
        <f>IF(基本情報入力シート!C1134="","",基本情報入力シート!C1134)</f>
        <v/>
      </c>
      <c r="C1097" s="988"/>
      <c r="D1097" s="988"/>
      <c r="E1097" s="988"/>
      <c r="F1097" s="988"/>
      <c r="G1097" s="988"/>
      <c r="H1097" s="988"/>
      <c r="I1097" s="989"/>
      <c r="J1097" s="481" t="str">
        <f>IF(基本情報入力シート!M1134="","",基本情報入力シート!M1134)</f>
        <v/>
      </c>
      <c r="K1097" s="482" t="str">
        <f>IF(基本情報入力シート!R1134="","",基本情報入力シート!R1134)</f>
        <v/>
      </c>
      <c r="L1097" s="482" t="str">
        <f>IF(基本情報入力シート!W1134="","",基本情報入力シート!W1134)</f>
        <v/>
      </c>
      <c r="M1097" s="483" t="str">
        <f>IF(基本情報入力シート!X1134="","",基本情報入力シート!X1134)</f>
        <v/>
      </c>
      <c r="N1097" s="484" t="str">
        <f>IF(基本情報入力シート!Y1134="","",基本情報入力シート!Y1134)</f>
        <v/>
      </c>
      <c r="O1097" s="118"/>
      <c r="P1097" s="119"/>
      <c r="Q1097" s="120"/>
      <c r="R1097" s="121"/>
      <c r="S1097" s="112"/>
      <c r="T1097" s="476" t="str">
        <f>IFERROR(S1097*VLOOKUP(AE1097,【参考】数式用3!$AD$3:$BA$14,MATCH(N1097,【参考】数式用3!$AD$2:$BA$2,0)),"")</f>
        <v/>
      </c>
      <c r="U1097" s="122"/>
      <c r="V1097" s="113"/>
      <c r="W1097" s="147"/>
      <c r="X1097" s="990" t="str">
        <f>IFERROR(V1097*VLOOKUP(AF1097,【参考】数式用3!$AD$15:$BA$23,MATCH(N1097,【参考】数式用3!$AD$2:$BA$2,0)),"")</f>
        <v/>
      </c>
      <c r="Y1097" s="991"/>
      <c r="Z1097" s="123"/>
      <c r="AA1097" s="114"/>
      <c r="AB1097" s="485" t="str">
        <f>IFERROR(AA1097*VLOOKUP(AG1097,【参考】数式用3!$AD$24:$BA$27,MATCH(N1097,【参考】数式用3!$AD$2:$BA$2,0)),"")</f>
        <v/>
      </c>
      <c r="AC1097" s="130"/>
      <c r="AD1097" s="477" t="str">
        <f t="shared" si="67"/>
        <v/>
      </c>
      <c r="AE1097" s="478" t="str">
        <f t="shared" si="68"/>
        <v/>
      </c>
      <c r="AF1097" s="478" t="str">
        <f t="shared" si="69"/>
        <v/>
      </c>
      <c r="AG1097" s="478" t="str">
        <f t="shared" si="70"/>
        <v/>
      </c>
    </row>
    <row r="1098" spans="1:33" ht="24.95" customHeight="1">
      <c r="A1098" s="480">
        <v>1083</v>
      </c>
      <c r="B1098" s="987" t="str">
        <f>IF(基本情報入力シート!C1135="","",基本情報入力シート!C1135)</f>
        <v/>
      </c>
      <c r="C1098" s="988"/>
      <c r="D1098" s="988"/>
      <c r="E1098" s="988"/>
      <c r="F1098" s="988"/>
      <c r="G1098" s="988"/>
      <c r="H1098" s="988"/>
      <c r="I1098" s="989"/>
      <c r="J1098" s="481" t="str">
        <f>IF(基本情報入力シート!M1135="","",基本情報入力シート!M1135)</f>
        <v/>
      </c>
      <c r="K1098" s="482" t="str">
        <f>IF(基本情報入力シート!R1135="","",基本情報入力シート!R1135)</f>
        <v/>
      </c>
      <c r="L1098" s="482" t="str">
        <f>IF(基本情報入力シート!W1135="","",基本情報入力シート!W1135)</f>
        <v/>
      </c>
      <c r="M1098" s="483" t="str">
        <f>IF(基本情報入力シート!X1135="","",基本情報入力シート!X1135)</f>
        <v/>
      </c>
      <c r="N1098" s="484" t="str">
        <f>IF(基本情報入力シート!Y1135="","",基本情報入力シート!Y1135)</f>
        <v/>
      </c>
      <c r="O1098" s="118"/>
      <c r="P1098" s="119"/>
      <c r="Q1098" s="120"/>
      <c r="R1098" s="121"/>
      <c r="S1098" s="112"/>
      <c r="T1098" s="476" t="str">
        <f>IFERROR(S1098*VLOOKUP(AE1098,【参考】数式用3!$AD$3:$BA$14,MATCH(N1098,【参考】数式用3!$AD$2:$BA$2,0)),"")</f>
        <v/>
      </c>
      <c r="U1098" s="122"/>
      <c r="V1098" s="113"/>
      <c r="W1098" s="147"/>
      <c r="X1098" s="990" t="str">
        <f>IFERROR(V1098*VLOOKUP(AF1098,【参考】数式用3!$AD$15:$BA$23,MATCH(N1098,【参考】数式用3!$AD$2:$BA$2,0)),"")</f>
        <v/>
      </c>
      <c r="Y1098" s="991"/>
      <c r="Z1098" s="123"/>
      <c r="AA1098" s="114"/>
      <c r="AB1098" s="485" t="str">
        <f>IFERROR(AA1098*VLOOKUP(AG1098,【参考】数式用3!$AD$24:$BA$27,MATCH(N1098,【参考】数式用3!$AD$2:$BA$2,0)),"")</f>
        <v/>
      </c>
      <c r="AC1098" s="130"/>
      <c r="AD1098" s="477" t="str">
        <f t="shared" si="67"/>
        <v/>
      </c>
      <c r="AE1098" s="478" t="str">
        <f t="shared" si="68"/>
        <v/>
      </c>
      <c r="AF1098" s="478" t="str">
        <f t="shared" si="69"/>
        <v/>
      </c>
      <c r="AG1098" s="478" t="str">
        <f t="shared" si="70"/>
        <v/>
      </c>
    </row>
    <row r="1099" spans="1:33" ht="24.95" customHeight="1">
      <c r="A1099" s="480">
        <v>1084</v>
      </c>
      <c r="B1099" s="987" t="str">
        <f>IF(基本情報入力シート!C1136="","",基本情報入力シート!C1136)</f>
        <v/>
      </c>
      <c r="C1099" s="988"/>
      <c r="D1099" s="988"/>
      <c r="E1099" s="988"/>
      <c r="F1099" s="988"/>
      <c r="G1099" s="988"/>
      <c r="H1099" s="988"/>
      <c r="I1099" s="989"/>
      <c r="J1099" s="481" t="str">
        <f>IF(基本情報入力シート!M1136="","",基本情報入力シート!M1136)</f>
        <v/>
      </c>
      <c r="K1099" s="482" t="str">
        <f>IF(基本情報入力シート!R1136="","",基本情報入力シート!R1136)</f>
        <v/>
      </c>
      <c r="L1099" s="482" t="str">
        <f>IF(基本情報入力シート!W1136="","",基本情報入力シート!W1136)</f>
        <v/>
      </c>
      <c r="M1099" s="483" t="str">
        <f>IF(基本情報入力シート!X1136="","",基本情報入力シート!X1136)</f>
        <v/>
      </c>
      <c r="N1099" s="484" t="str">
        <f>IF(基本情報入力シート!Y1136="","",基本情報入力シート!Y1136)</f>
        <v/>
      </c>
      <c r="O1099" s="118"/>
      <c r="P1099" s="119"/>
      <c r="Q1099" s="120"/>
      <c r="R1099" s="121"/>
      <c r="S1099" s="112"/>
      <c r="T1099" s="476" t="str">
        <f>IFERROR(S1099*VLOOKUP(AE1099,【参考】数式用3!$AD$3:$BA$14,MATCH(N1099,【参考】数式用3!$AD$2:$BA$2,0)),"")</f>
        <v/>
      </c>
      <c r="U1099" s="122"/>
      <c r="V1099" s="113"/>
      <c r="W1099" s="147"/>
      <c r="X1099" s="990" t="str">
        <f>IFERROR(V1099*VLOOKUP(AF1099,【参考】数式用3!$AD$15:$BA$23,MATCH(N1099,【参考】数式用3!$AD$2:$BA$2,0)),"")</f>
        <v/>
      </c>
      <c r="Y1099" s="991"/>
      <c r="Z1099" s="123"/>
      <c r="AA1099" s="114"/>
      <c r="AB1099" s="485" t="str">
        <f>IFERROR(AA1099*VLOOKUP(AG1099,【参考】数式用3!$AD$24:$BA$27,MATCH(N1099,【参考】数式用3!$AD$2:$BA$2,0)),"")</f>
        <v/>
      </c>
      <c r="AC1099" s="130"/>
      <c r="AD1099" s="477" t="str">
        <f t="shared" si="67"/>
        <v/>
      </c>
      <c r="AE1099" s="478" t="str">
        <f t="shared" si="68"/>
        <v/>
      </c>
      <c r="AF1099" s="478" t="str">
        <f t="shared" si="69"/>
        <v/>
      </c>
      <c r="AG1099" s="478" t="str">
        <f t="shared" si="70"/>
        <v/>
      </c>
    </row>
    <row r="1100" spans="1:33" ht="24.95" customHeight="1">
      <c r="A1100" s="480">
        <v>1085</v>
      </c>
      <c r="B1100" s="987" t="str">
        <f>IF(基本情報入力シート!C1137="","",基本情報入力シート!C1137)</f>
        <v/>
      </c>
      <c r="C1100" s="988"/>
      <c r="D1100" s="988"/>
      <c r="E1100" s="988"/>
      <c r="F1100" s="988"/>
      <c r="G1100" s="988"/>
      <c r="H1100" s="988"/>
      <c r="I1100" s="989"/>
      <c r="J1100" s="481" t="str">
        <f>IF(基本情報入力シート!M1137="","",基本情報入力シート!M1137)</f>
        <v/>
      </c>
      <c r="K1100" s="482" t="str">
        <f>IF(基本情報入力シート!R1137="","",基本情報入力シート!R1137)</f>
        <v/>
      </c>
      <c r="L1100" s="482" t="str">
        <f>IF(基本情報入力シート!W1137="","",基本情報入力シート!W1137)</f>
        <v/>
      </c>
      <c r="M1100" s="483" t="str">
        <f>IF(基本情報入力シート!X1137="","",基本情報入力シート!X1137)</f>
        <v/>
      </c>
      <c r="N1100" s="484" t="str">
        <f>IF(基本情報入力シート!Y1137="","",基本情報入力シート!Y1137)</f>
        <v/>
      </c>
      <c r="O1100" s="118"/>
      <c r="P1100" s="119"/>
      <c r="Q1100" s="120"/>
      <c r="R1100" s="121"/>
      <c r="S1100" s="112"/>
      <c r="T1100" s="476" t="str">
        <f>IFERROR(S1100*VLOOKUP(AE1100,【参考】数式用3!$AD$3:$BA$14,MATCH(N1100,【参考】数式用3!$AD$2:$BA$2,0)),"")</f>
        <v/>
      </c>
      <c r="U1100" s="122"/>
      <c r="V1100" s="113"/>
      <c r="W1100" s="147"/>
      <c r="X1100" s="990" t="str">
        <f>IFERROR(V1100*VLOOKUP(AF1100,【参考】数式用3!$AD$15:$BA$23,MATCH(N1100,【参考】数式用3!$AD$2:$BA$2,0)),"")</f>
        <v/>
      </c>
      <c r="Y1100" s="991"/>
      <c r="Z1100" s="123"/>
      <c r="AA1100" s="114"/>
      <c r="AB1100" s="485" t="str">
        <f>IFERROR(AA1100*VLOOKUP(AG1100,【参考】数式用3!$AD$24:$BA$27,MATCH(N1100,【参考】数式用3!$AD$2:$BA$2,0)),"")</f>
        <v/>
      </c>
      <c r="AC1100" s="130"/>
      <c r="AD1100" s="477" t="str">
        <f t="shared" si="67"/>
        <v/>
      </c>
      <c r="AE1100" s="478" t="str">
        <f t="shared" si="68"/>
        <v/>
      </c>
      <c r="AF1100" s="478" t="str">
        <f t="shared" si="69"/>
        <v/>
      </c>
      <c r="AG1100" s="478" t="str">
        <f t="shared" si="70"/>
        <v/>
      </c>
    </row>
    <row r="1101" spans="1:33" ht="24.95" customHeight="1">
      <c r="A1101" s="480">
        <v>1086</v>
      </c>
      <c r="B1101" s="987" t="str">
        <f>IF(基本情報入力シート!C1138="","",基本情報入力シート!C1138)</f>
        <v/>
      </c>
      <c r="C1101" s="988"/>
      <c r="D1101" s="988"/>
      <c r="E1101" s="988"/>
      <c r="F1101" s="988"/>
      <c r="G1101" s="988"/>
      <c r="H1101" s="988"/>
      <c r="I1101" s="989"/>
      <c r="J1101" s="481" t="str">
        <f>IF(基本情報入力シート!M1138="","",基本情報入力シート!M1138)</f>
        <v/>
      </c>
      <c r="K1101" s="482" t="str">
        <f>IF(基本情報入力シート!R1138="","",基本情報入力シート!R1138)</f>
        <v/>
      </c>
      <c r="L1101" s="482" t="str">
        <f>IF(基本情報入力シート!W1138="","",基本情報入力シート!W1138)</f>
        <v/>
      </c>
      <c r="M1101" s="483" t="str">
        <f>IF(基本情報入力シート!X1138="","",基本情報入力シート!X1138)</f>
        <v/>
      </c>
      <c r="N1101" s="484" t="str">
        <f>IF(基本情報入力シート!Y1138="","",基本情報入力シート!Y1138)</f>
        <v/>
      </c>
      <c r="O1101" s="118"/>
      <c r="P1101" s="119"/>
      <c r="Q1101" s="120"/>
      <c r="R1101" s="121"/>
      <c r="S1101" s="112"/>
      <c r="T1101" s="476" t="str">
        <f>IFERROR(S1101*VLOOKUP(AE1101,【参考】数式用3!$AD$3:$BA$14,MATCH(N1101,【参考】数式用3!$AD$2:$BA$2,0)),"")</f>
        <v/>
      </c>
      <c r="U1101" s="122"/>
      <c r="V1101" s="113"/>
      <c r="W1101" s="147"/>
      <c r="X1101" s="990" t="str">
        <f>IFERROR(V1101*VLOOKUP(AF1101,【参考】数式用3!$AD$15:$BA$23,MATCH(N1101,【参考】数式用3!$AD$2:$BA$2,0)),"")</f>
        <v/>
      </c>
      <c r="Y1101" s="991"/>
      <c r="Z1101" s="123"/>
      <c r="AA1101" s="114"/>
      <c r="AB1101" s="485" t="str">
        <f>IFERROR(AA1101*VLOOKUP(AG1101,【参考】数式用3!$AD$24:$BA$27,MATCH(N1101,【参考】数式用3!$AD$2:$BA$2,0)),"")</f>
        <v/>
      </c>
      <c r="AC1101" s="130"/>
      <c r="AD1101" s="477" t="str">
        <f t="shared" si="67"/>
        <v/>
      </c>
      <c r="AE1101" s="478" t="str">
        <f t="shared" si="68"/>
        <v/>
      </c>
      <c r="AF1101" s="478" t="str">
        <f t="shared" si="69"/>
        <v/>
      </c>
      <c r="AG1101" s="478" t="str">
        <f t="shared" si="70"/>
        <v/>
      </c>
    </row>
    <row r="1102" spans="1:33" ht="24.95" customHeight="1">
      <c r="A1102" s="480">
        <v>1087</v>
      </c>
      <c r="B1102" s="987" t="str">
        <f>IF(基本情報入力シート!C1139="","",基本情報入力シート!C1139)</f>
        <v/>
      </c>
      <c r="C1102" s="988"/>
      <c r="D1102" s="988"/>
      <c r="E1102" s="988"/>
      <c r="F1102" s="988"/>
      <c r="G1102" s="988"/>
      <c r="H1102" s="988"/>
      <c r="I1102" s="989"/>
      <c r="J1102" s="481" t="str">
        <f>IF(基本情報入力シート!M1139="","",基本情報入力シート!M1139)</f>
        <v/>
      </c>
      <c r="K1102" s="482" t="str">
        <f>IF(基本情報入力シート!R1139="","",基本情報入力シート!R1139)</f>
        <v/>
      </c>
      <c r="L1102" s="482" t="str">
        <f>IF(基本情報入力シート!W1139="","",基本情報入力シート!W1139)</f>
        <v/>
      </c>
      <c r="M1102" s="483" t="str">
        <f>IF(基本情報入力シート!X1139="","",基本情報入力シート!X1139)</f>
        <v/>
      </c>
      <c r="N1102" s="484" t="str">
        <f>IF(基本情報入力シート!Y1139="","",基本情報入力シート!Y1139)</f>
        <v/>
      </c>
      <c r="O1102" s="118"/>
      <c r="P1102" s="119"/>
      <c r="Q1102" s="120"/>
      <c r="R1102" s="121"/>
      <c r="S1102" s="112"/>
      <c r="T1102" s="476" t="str">
        <f>IFERROR(S1102*VLOOKUP(AE1102,【参考】数式用3!$AD$3:$BA$14,MATCH(N1102,【参考】数式用3!$AD$2:$BA$2,0)),"")</f>
        <v/>
      </c>
      <c r="U1102" s="122"/>
      <c r="V1102" s="113"/>
      <c r="W1102" s="147"/>
      <c r="X1102" s="990" t="str">
        <f>IFERROR(V1102*VLOOKUP(AF1102,【参考】数式用3!$AD$15:$BA$23,MATCH(N1102,【参考】数式用3!$AD$2:$BA$2,0)),"")</f>
        <v/>
      </c>
      <c r="Y1102" s="991"/>
      <c r="Z1102" s="123"/>
      <c r="AA1102" s="114"/>
      <c r="AB1102" s="485" t="str">
        <f>IFERROR(AA1102*VLOOKUP(AG1102,【参考】数式用3!$AD$24:$BA$27,MATCH(N1102,【参考】数式用3!$AD$2:$BA$2,0)),"")</f>
        <v/>
      </c>
      <c r="AC1102" s="130"/>
      <c r="AD1102" s="477" t="str">
        <f t="shared" si="67"/>
        <v/>
      </c>
      <c r="AE1102" s="478" t="str">
        <f t="shared" si="68"/>
        <v/>
      </c>
      <c r="AF1102" s="478" t="str">
        <f t="shared" si="69"/>
        <v/>
      </c>
      <c r="AG1102" s="478" t="str">
        <f t="shared" si="70"/>
        <v/>
      </c>
    </row>
    <row r="1103" spans="1:33" ht="24.95" customHeight="1">
      <c r="A1103" s="480">
        <v>1088</v>
      </c>
      <c r="B1103" s="987" t="str">
        <f>IF(基本情報入力シート!C1140="","",基本情報入力シート!C1140)</f>
        <v/>
      </c>
      <c r="C1103" s="988"/>
      <c r="D1103" s="988"/>
      <c r="E1103" s="988"/>
      <c r="F1103" s="988"/>
      <c r="G1103" s="988"/>
      <c r="H1103" s="988"/>
      <c r="I1103" s="989"/>
      <c r="J1103" s="481" t="str">
        <f>IF(基本情報入力シート!M1140="","",基本情報入力シート!M1140)</f>
        <v/>
      </c>
      <c r="K1103" s="482" t="str">
        <f>IF(基本情報入力シート!R1140="","",基本情報入力シート!R1140)</f>
        <v/>
      </c>
      <c r="L1103" s="482" t="str">
        <f>IF(基本情報入力シート!W1140="","",基本情報入力シート!W1140)</f>
        <v/>
      </c>
      <c r="M1103" s="483" t="str">
        <f>IF(基本情報入力シート!X1140="","",基本情報入力シート!X1140)</f>
        <v/>
      </c>
      <c r="N1103" s="484" t="str">
        <f>IF(基本情報入力シート!Y1140="","",基本情報入力シート!Y1140)</f>
        <v/>
      </c>
      <c r="O1103" s="118"/>
      <c r="P1103" s="119"/>
      <c r="Q1103" s="120"/>
      <c r="R1103" s="121"/>
      <c r="S1103" s="112"/>
      <c r="T1103" s="476" t="str">
        <f>IFERROR(S1103*VLOOKUP(AE1103,【参考】数式用3!$AD$3:$BA$14,MATCH(N1103,【参考】数式用3!$AD$2:$BA$2,0)),"")</f>
        <v/>
      </c>
      <c r="U1103" s="122"/>
      <c r="V1103" s="113"/>
      <c r="W1103" s="147"/>
      <c r="X1103" s="990" t="str">
        <f>IFERROR(V1103*VLOOKUP(AF1103,【参考】数式用3!$AD$15:$BA$23,MATCH(N1103,【参考】数式用3!$AD$2:$BA$2,0)),"")</f>
        <v/>
      </c>
      <c r="Y1103" s="991"/>
      <c r="Z1103" s="123"/>
      <c r="AA1103" s="114"/>
      <c r="AB1103" s="485" t="str">
        <f>IFERROR(AA1103*VLOOKUP(AG1103,【参考】数式用3!$AD$24:$BA$27,MATCH(N1103,【参考】数式用3!$AD$2:$BA$2,0)),"")</f>
        <v/>
      </c>
      <c r="AC1103" s="130"/>
      <c r="AD1103" s="477" t="str">
        <f t="shared" si="67"/>
        <v/>
      </c>
      <c r="AE1103" s="478" t="str">
        <f t="shared" si="68"/>
        <v/>
      </c>
      <c r="AF1103" s="478" t="str">
        <f t="shared" si="69"/>
        <v/>
      </c>
      <c r="AG1103" s="478" t="str">
        <f t="shared" si="70"/>
        <v/>
      </c>
    </row>
    <row r="1104" spans="1:33" ht="24.95" customHeight="1">
      <c r="A1104" s="480">
        <v>1089</v>
      </c>
      <c r="B1104" s="987" t="str">
        <f>IF(基本情報入力シート!C1141="","",基本情報入力シート!C1141)</f>
        <v/>
      </c>
      <c r="C1104" s="988"/>
      <c r="D1104" s="988"/>
      <c r="E1104" s="988"/>
      <c r="F1104" s="988"/>
      <c r="G1104" s="988"/>
      <c r="H1104" s="988"/>
      <c r="I1104" s="989"/>
      <c r="J1104" s="481" t="str">
        <f>IF(基本情報入力シート!M1141="","",基本情報入力シート!M1141)</f>
        <v/>
      </c>
      <c r="K1104" s="482" t="str">
        <f>IF(基本情報入力シート!R1141="","",基本情報入力シート!R1141)</f>
        <v/>
      </c>
      <c r="L1104" s="482" t="str">
        <f>IF(基本情報入力シート!W1141="","",基本情報入力シート!W1141)</f>
        <v/>
      </c>
      <c r="M1104" s="483" t="str">
        <f>IF(基本情報入力シート!X1141="","",基本情報入力シート!X1141)</f>
        <v/>
      </c>
      <c r="N1104" s="484" t="str">
        <f>IF(基本情報入力シート!Y1141="","",基本情報入力シート!Y1141)</f>
        <v/>
      </c>
      <c r="O1104" s="118"/>
      <c r="P1104" s="119"/>
      <c r="Q1104" s="120"/>
      <c r="R1104" s="121"/>
      <c r="S1104" s="112"/>
      <c r="T1104" s="476" t="str">
        <f>IFERROR(S1104*VLOOKUP(AE1104,【参考】数式用3!$AD$3:$BA$14,MATCH(N1104,【参考】数式用3!$AD$2:$BA$2,0)),"")</f>
        <v/>
      </c>
      <c r="U1104" s="122"/>
      <c r="V1104" s="113"/>
      <c r="W1104" s="147"/>
      <c r="X1104" s="990" t="str">
        <f>IFERROR(V1104*VLOOKUP(AF1104,【参考】数式用3!$AD$15:$BA$23,MATCH(N1104,【参考】数式用3!$AD$2:$BA$2,0)),"")</f>
        <v/>
      </c>
      <c r="Y1104" s="991"/>
      <c r="Z1104" s="123"/>
      <c r="AA1104" s="114"/>
      <c r="AB1104" s="485" t="str">
        <f>IFERROR(AA1104*VLOOKUP(AG1104,【参考】数式用3!$AD$24:$BA$27,MATCH(N1104,【参考】数式用3!$AD$2:$BA$2,0)),"")</f>
        <v/>
      </c>
      <c r="AC1104" s="130"/>
      <c r="AD1104" s="477" t="str">
        <f t="shared" si="67"/>
        <v/>
      </c>
      <c r="AE1104" s="478" t="str">
        <f t="shared" si="68"/>
        <v/>
      </c>
      <c r="AF1104" s="478" t="str">
        <f t="shared" si="69"/>
        <v/>
      </c>
      <c r="AG1104" s="478" t="str">
        <f t="shared" si="70"/>
        <v/>
      </c>
    </row>
    <row r="1105" spans="1:33" ht="24.95" customHeight="1">
      <c r="A1105" s="480">
        <v>1090</v>
      </c>
      <c r="B1105" s="987" t="str">
        <f>IF(基本情報入力シート!C1142="","",基本情報入力シート!C1142)</f>
        <v/>
      </c>
      <c r="C1105" s="988"/>
      <c r="D1105" s="988"/>
      <c r="E1105" s="988"/>
      <c r="F1105" s="988"/>
      <c r="G1105" s="988"/>
      <c r="H1105" s="988"/>
      <c r="I1105" s="989"/>
      <c r="J1105" s="481" t="str">
        <f>IF(基本情報入力シート!M1142="","",基本情報入力シート!M1142)</f>
        <v/>
      </c>
      <c r="K1105" s="482" t="str">
        <f>IF(基本情報入力シート!R1142="","",基本情報入力シート!R1142)</f>
        <v/>
      </c>
      <c r="L1105" s="482" t="str">
        <f>IF(基本情報入力シート!W1142="","",基本情報入力シート!W1142)</f>
        <v/>
      </c>
      <c r="M1105" s="483" t="str">
        <f>IF(基本情報入力シート!X1142="","",基本情報入力シート!X1142)</f>
        <v/>
      </c>
      <c r="N1105" s="484" t="str">
        <f>IF(基本情報入力シート!Y1142="","",基本情報入力シート!Y1142)</f>
        <v/>
      </c>
      <c r="O1105" s="118"/>
      <c r="P1105" s="119"/>
      <c r="Q1105" s="120"/>
      <c r="R1105" s="121"/>
      <c r="S1105" s="112"/>
      <c r="T1105" s="476" t="str">
        <f>IFERROR(S1105*VLOOKUP(AE1105,【参考】数式用3!$AD$3:$BA$14,MATCH(N1105,【参考】数式用3!$AD$2:$BA$2,0)),"")</f>
        <v/>
      </c>
      <c r="U1105" s="122"/>
      <c r="V1105" s="113"/>
      <c r="W1105" s="147"/>
      <c r="X1105" s="990" t="str">
        <f>IFERROR(V1105*VLOOKUP(AF1105,【参考】数式用3!$AD$15:$BA$23,MATCH(N1105,【参考】数式用3!$AD$2:$BA$2,0)),"")</f>
        <v/>
      </c>
      <c r="Y1105" s="991"/>
      <c r="Z1105" s="123"/>
      <c r="AA1105" s="114"/>
      <c r="AB1105" s="485" t="str">
        <f>IFERROR(AA1105*VLOOKUP(AG1105,【参考】数式用3!$AD$24:$BA$27,MATCH(N1105,【参考】数式用3!$AD$2:$BA$2,0)),"")</f>
        <v/>
      </c>
      <c r="AC1105" s="130"/>
      <c r="AD1105" s="477" t="str">
        <f t="shared" ref="AD1105:AD1168" si="71">IF(OR(U1105="特定加算Ⅰ",U1105="特定加算Ⅱ"),IF(OR(AND(N1105&lt;&gt;"訪問型サービス（総合事業）",N1105&lt;&gt;"通所型サービス（総合事業）",N1105&lt;&gt;"（介護予防）短期入所生活介護",N1105&lt;&gt;"（介護予防）短期入所療養介護（老健）",N1105&lt;&gt;"（介護予防）短期入所療養介護 （病院等（老健以外）)",N1105&lt;&gt;"（介護予防）短期入所療養介護（医療院）"),W1105&lt;&gt;""),1,""),"")</f>
        <v/>
      </c>
      <c r="AE1105" s="478" t="str">
        <f t="shared" si="68"/>
        <v/>
      </c>
      <c r="AF1105" s="478" t="str">
        <f t="shared" si="69"/>
        <v/>
      </c>
      <c r="AG1105" s="478" t="str">
        <f t="shared" si="70"/>
        <v/>
      </c>
    </row>
    <row r="1106" spans="1:33" ht="24.95" customHeight="1">
      <c r="A1106" s="480">
        <v>1091</v>
      </c>
      <c r="B1106" s="987" t="str">
        <f>IF(基本情報入力シート!C1143="","",基本情報入力シート!C1143)</f>
        <v/>
      </c>
      <c r="C1106" s="988"/>
      <c r="D1106" s="988"/>
      <c r="E1106" s="988"/>
      <c r="F1106" s="988"/>
      <c r="G1106" s="988"/>
      <c r="H1106" s="988"/>
      <c r="I1106" s="989"/>
      <c r="J1106" s="481" t="str">
        <f>IF(基本情報入力シート!M1143="","",基本情報入力シート!M1143)</f>
        <v/>
      </c>
      <c r="K1106" s="482" t="str">
        <f>IF(基本情報入力シート!R1143="","",基本情報入力シート!R1143)</f>
        <v/>
      </c>
      <c r="L1106" s="482" t="str">
        <f>IF(基本情報入力シート!W1143="","",基本情報入力シート!W1143)</f>
        <v/>
      </c>
      <c r="M1106" s="483" t="str">
        <f>IF(基本情報入力シート!X1143="","",基本情報入力シート!X1143)</f>
        <v/>
      </c>
      <c r="N1106" s="484" t="str">
        <f>IF(基本情報入力シート!Y1143="","",基本情報入力シート!Y1143)</f>
        <v/>
      </c>
      <c r="O1106" s="118"/>
      <c r="P1106" s="119"/>
      <c r="Q1106" s="120"/>
      <c r="R1106" s="121"/>
      <c r="S1106" s="112"/>
      <c r="T1106" s="476" t="str">
        <f>IFERROR(S1106*VLOOKUP(AE1106,【参考】数式用3!$AD$3:$BA$14,MATCH(N1106,【参考】数式用3!$AD$2:$BA$2,0)),"")</f>
        <v/>
      </c>
      <c r="U1106" s="122"/>
      <c r="V1106" s="113"/>
      <c r="W1106" s="147"/>
      <c r="X1106" s="990" t="str">
        <f>IFERROR(V1106*VLOOKUP(AF1106,【参考】数式用3!$AD$15:$BA$23,MATCH(N1106,【参考】数式用3!$AD$2:$BA$2,0)),"")</f>
        <v/>
      </c>
      <c r="Y1106" s="991"/>
      <c r="Z1106" s="123"/>
      <c r="AA1106" s="114"/>
      <c r="AB1106" s="485" t="str">
        <f>IFERROR(AA1106*VLOOKUP(AG1106,【参考】数式用3!$AD$24:$BA$27,MATCH(N1106,【参考】数式用3!$AD$2:$BA$2,0)),"")</f>
        <v/>
      </c>
      <c r="AC1106" s="130"/>
      <c r="AD1106" s="477" t="str">
        <f t="shared" si="71"/>
        <v/>
      </c>
      <c r="AE1106" s="478" t="str">
        <f t="shared" si="68"/>
        <v/>
      </c>
      <c r="AF1106" s="478" t="str">
        <f t="shared" si="69"/>
        <v/>
      </c>
      <c r="AG1106" s="478" t="str">
        <f t="shared" si="70"/>
        <v/>
      </c>
    </row>
    <row r="1107" spans="1:33" ht="24.95" customHeight="1">
      <c r="A1107" s="480">
        <v>1092</v>
      </c>
      <c r="B1107" s="987" t="str">
        <f>IF(基本情報入力シート!C1144="","",基本情報入力シート!C1144)</f>
        <v/>
      </c>
      <c r="C1107" s="988"/>
      <c r="D1107" s="988"/>
      <c r="E1107" s="988"/>
      <c r="F1107" s="988"/>
      <c r="G1107" s="988"/>
      <c r="H1107" s="988"/>
      <c r="I1107" s="989"/>
      <c r="J1107" s="481" t="str">
        <f>IF(基本情報入力シート!M1144="","",基本情報入力シート!M1144)</f>
        <v/>
      </c>
      <c r="K1107" s="482" t="str">
        <f>IF(基本情報入力シート!R1144="","",基本情報入力シート!R1144)</f>
        <v/>
      </c>
      <c r="L1107" s="482" t="str">
        <f>IF(基本情報入力シート!W1144="","",基本情報入力シート!W1144)</f>
        <v/>
      </c>
      <c r="M1107" s="483" t="str">
        <f>IF(基本情報入力シート!X1144="","",基本情報入力シート!X1144)</f>
        <v/>
      </c>
      <c r="N1107" s="484" t="str">
        <f>IF(基本情報入力シート!Y1144="","",基本情報入力シート!Y1144)</f>
        <v/>
      </c>
      <c r="O1107" s="118"/>
      <c r="P1107" s="119"/>
      <c r="Q1107" s="120"/>
      <c r="R1107" s="121"/>
      <c r="S1107" s="112"/>
      <c r="T1107" s="476" t="str">
        <f>IFERROR(S1107*VLOOKUP(AE1107,【参考】数式用3!$AD$3:$BA$14,MATCH(N1107,【参考】数式用3!$AD$2:$BA$2,0)),"")</f>
        <v/>
      </c>
      <c r="U1107" s="122"/>
      <c r="V1107" s="113"/>
      <c r="W1107" s="147"/>
      <c r="X1107" s="990" t="str">
        <f>IFERROR(V1107*VLOOKUP(AF1107,【参考】数式用3!$AD$15:$BA$23,MATCH(N1107,【参考】数式用3!$AD$2:$BA$2,0)),"")</f>
        <v/>
      </c>
      <c r="Y1107" s="991"/>
      <c r="Z1107" s="123"/>
      <c r="AA1107" s="114"/>
      <c r="AB1107" s="485" t="str">
        <f>IFERROR(AA1107*VLOOKUP(AG1107,【参考】数式用3!$AD$24:$BA$27,MATCH(N1107,【参考】数式用3!$AD$2:$BA$2,0)),"")</f>
        <v/>
      </c>
      <c r="AC1107" s="130"/>
      <c r="AD1107" s="477" t="str">
        <f t="shared" si="71"/>
        <v/>
      </c>
      <c r="AE1107" s="478" t="str">
        <f t="shared" si="68"/>
        <v/>
      </c>
      <c r="AF1107" s="478" t="str">
        <f t="shared" si="69"/>
        <v/>
      </c>
      <c r="AG1107" s="478" t="str">
        <f t="shared" si="70"/>
        <v/>
      </c>
    </row>
    <row r="1108" spans="1:33" ht="24.95" customHeight="1">
      <c r="A1108" s="480">
        <v>1093</v>
      </c>
      <c r="B1108" s="987" t="str">
        <f>IF(基本情報入力シート!C1145="","",基本情報入力シート!C1145)</f>
        <v/>
      </c>
      <c r="C1108" s="988"/>
      <c r="D1108" s="988"/>
      <c r="E1108" s="988"/>
      <c r="F1108" s="988"/>
      <c r="G1108" s="988"/>
      <c r="H1108" s="988"/>
      <c r="I1108" s="989"/>
      <c r="J1108" s="481" t="str">
        <f>IF(基本情報入力シート!M1145="","",基本情報入力シート!M1145)</f>
        <v/>
      </c>
      <c r="K1108" s="482" t="str">
        <f>IF(基本情報入力シート!R1145="","",基本情報入力シート!R1145)</f>
        <v/>
      </c>
      <c r="L1108" s="482" t="str">
        <f>IF(基本情報入力シート!W1145="","",基本情報入力シート!W1145)</f>
        <v/>
      </c>
      <c r="M1108" s="483" t="str">
        <f>IF(基本情報入力シート!X1145="","",基本情報入力シート!X1145)</f>
        <v/>
      </c>
      <c r="N1108" s="484" t="str">
        <f>IF(基本情報入力シート!Y1145="","",基本情報入力シート!Y1145)</f>
        <v/>
      </c>
      <c r="O1108" s="118"/>
      <c r="P1108" s="119"/>
      <c r="Q1108" s="120"/>
      <c r="R1108" s="121"/>
      <c r="S1108" s="112"/>
      <c r="T1108" s="476" t="str">
        <f>IFERROR(S1108*VLOOKUP(AE1108,【参考】数式用3!$AD$3:$BA$14,MATCH(N1108,【参考】数式用3!$AD$2:$BA$2,0)),"")</f>
        <v/>
      </c>
      <c r="U1108" s="122"/>
      <c r="V1108" s="113"/>
      <c r="W1108" s="147"/>
      <c r="X1108" s="990" t="str">
        <f>IFERROR(V1108*VLOOKUP(AF1108,【参考】数式用3!$AD$15:$BA$23,MATCH(N1108,【参考】数式用3!$AD$2:$BA$2,0)),"")</f>
        <v/>
      </c>
      <c r="Y1108" s="991"/>
      <c r="Z1108" s="123"/>
      <c r="AA1108" s="114"/>
      <c r="AB1108" s="485" t="str">
        <f>IFERROR(AA1108*VLOOKUP(AG1108,【参考】数式用3!$AD$24:$BA$27,MATCH(N1108,【参考】数式用3!$AD$2:$BA$2,0)),"")</f>
        <v/>
      </c>
      <c r="AC1108" s="130"/>
      <c r="AD1108" s="477" t="str">
        <f t="shared" si="71"/>
        <v/>
      </c>
      <c r="AE1108" s="478" t="str">
        <f t="shared" si="68"/>
        <v/>
      </c>
      <c r="AF1108" s="478" t="str">
        <f t="shared" si="69"/>
        <v/>
      </c>
      <c r="AG1108" s="478" t="str">
        <f t="shared" si="70"/>
        <v/>
      </c>
    </row>
    <row r="1109" spans="1:33" ht="24.95" customHeight="1">
      <c r="A1109" s="480">
        <v>1094</v>
      </c>
      <c r="B1109" s="987" t="str">
        <f>IF(基本情報入力シート!C1146="","",基本情報入力シート!C1146)</f>
        <v/>
      </c>
      <c r="C1109" s="988"/>
      <c r="D1109" s="988"/>
      <c r="E1109" s="988"/>
      <c r="F1109" s="988"/>
      <c r="G1109" s="988"/>
      <c r="H1109" s="988"/>
      <c r="I1109" s="989"/>
      <c r="J1109" s="481" t="str">
        <f>IF(基本情報入力シート!M1146="","",基本情報入力シート!M1146)</f>
        <v/>
      </c>
      <c r="K1109" s="482" t="str">
        <f>IF(基本情報入力シート!R1146="","",基本情報入力シート!R1146)</f>
        <v/>
      </c>
      <c r="L1109" s="482" t="str">
        <f>IF(基本情報入力シート!W1146="","",基本情報入力シート!W1146)</f>
        <v/>
      </c>
      <c r="M1109" s="483" t="str">
        <f>IF(基本情報入力シート!X1146="","",基本情報入力シート!X1146)</f>
        <v/>
      </c>
      <c r="N1109" s="484" t="str">
        <f>IF(基本情報入力シート!Y1146="","",基本情報入力シート!Y1146)</f>
        <v/>
      </c>
      <c r="O1109" s="118"/>
      <c r="P1109" s="119"/>
      <c r="Q1109" s="120"/>
      <c r="R1109" s="121"/>
      <c r="S1109" s="112"/>
      <c r="T1109" s="476" t="str">
        <f>IFERROR(S1109*VLOOKUP(AE1109,【参考】数式用3!$AD$3:$BA$14,MATCH(N1109,【参考】数式用3!$AD$2:$BA$2,0)),"")</f>
        <v/>
      </c>
      <c r="U1109" s="122"/>
      <c r="V1109" s="113"/>
      <c r="W1109" s="147"/>
      <c r="X1109" s="990" t="str">
        <f>IFERROR(V1109*VLOOKUP(AF1109,【参考】数式用3!$AD$15:$BA$23,MATCH(N1109,【参考】数式用3!$AD$2:$BA$2,0)),"")</f>
        <v/>
      </c>
      <c r="Y1109" s="991"/>
      <c r="Z1109" s="123"/>
      <c r="AA1109" s="114"/>
      <c r="AB1109" s="485" t="str">
        <f>IFERROR(AA1109*VLOOKUP(AG1109,【参考】数式用3!$AD$24:$BA$27,MATCH(N1109,【参考】数式用3!$AD$2:$BA$2,0)),"")</f>
        <v/>
      </c>
      <c r="AC1109" s="130"/>
      <c r="AD1109" s="477" t="str">
        <f t="shared" si="71"/>
        <v/>
      </c>
      <c r="AE1109" s="478" t="str">
        <f t="shared" si="68"/>
        <v/>
      </c>
      <c r="AF1109" s="478" t="str">
        <f t="shared" si="69"/>
        <v/>
      </c>
      <c r="AG1109" s="478" t="str">
        <f t="shared" si="70"/>
        <v/>
      </c>
    </row>
    <row r="1110" spans="1:33" ht="24.95" customHeight="1">
      <c r="A1110" s="480">
        <v>1095</v>
      </c>
      <c r="B1110" s="987" t="str">
        <f>IF(基本情報入力シート!C1147="","",基本情報入力シート!C1147)</f>
        <v/>
      </c>
      <c r="C1110" s="988"/>
      <c r="D1110" s="988"/>
      <c r="E1110" s="988"/>
      <c r="F1110" s="988"/>
      <c r="G1110" s="988"/>
      <c r="H1110" s="988"/>
      <c r="I1110" s="989"/>
      <c r="J1110" s="481" t="str">
        <f>IF(基本情報入力シート!M1147="","",基本情報入力シート!M1147)</f>
        <v/>
      </c>
      <c r="K1110" s="482" t="str">
        <f>IF(基本情報入力シート!R1147="","",基本情報入力シート!R1147)</f>
        <v/>
      </c>
      <c r="L1110" s="482" t="str">
        <f>IF(基本情報入力シート!W1147="","",基本情報入力シート!W1147)</f>
        <v/>
      </c>
      <c r="M1110" s="483" t="str">
        <f>IF(基本情報入力シート!X1147="","",基本情報入力シート!X1147)</f>
        <v/>
      </c>
      <c r="N1110" s="484" t="str">
        <f>IF(基本情報入力シート!Y1147="","",基本情報入力シート!Y1147)</f>
        <v/>
      </c>
      <c r="O1110" s="118"/>
      <c r="P1110" s="119"/>
      <c r="Q1110" s="120"/>
      <c r="R1110" s="121"/>
      <c r="S1110" s="112"/>
      <c r="T1110" s="476" t="str">
        <f>IFERROR(S1110*VLOOKUP(AE1110,【参考】数式用3!$AD$3:$BA$14,MATCH(N1110,【参考】数式用3!$AD$2:$BA$2,0)),"")</f>
        <v/>
      </c>
      <c r="U1110" s="122"/>
      <c r="V1110" s="113"/>
      <c r="W1110" s="147"/>
      <c r="X1110" s="990" t="str">
        <f>IFERROR(V1110*VLOOKUP(AF1110,【参考】数式用3!$AD$15:$BA$23,MATCH(N1110,【参考】数式用3!$AD$2:$BA$2,0)),"")</f>
        <v/>
      </c>
      <c r="Y1110" s="991"/>
      <c r="Z1110" s="123"/>
      <c r="AA1110" s="114"/>
      <c r="AB1110" s="485" t="str">
        <f>IFERROR(AA1110*VLOOKUP(AG1110,【参考】数式用3!$AD$24:$BA$27,MATCH(N1110,【参考】数式用3!$AD$2:$BA$2,0)),"")</f>
        <v/>
      </c>
      <c r="AC1110" s="130"/>
      <c r="AD1110" s="477" t="str">
        <f t="shared" si="71"/>
        <v/>
      </c>
      <c r="AE1110" s="478" t="str">
        <f t="shared" si="68"/>
        <v/>
      </c>
      <c r="AF1110" s="478" t="str">
        <f t="shared" si="69"/>
        <v/>
      </c>
      <c r="AG1110" s="478" t="str">
        <f t="shared" si="70"/>
        <v/>
      </c>
    </row>
    <row r="1111" spans="1:33" ht="24.95" customHeight="1">
      <c r="A1111" s="480">
        <v>1096</v>
      </c>
      <c r="B1111" s="987" t="str">
        <f>IF(基本情報入力シート!C1148="","",基本情報入力シート!C1148)</f>
        <v/>
      </c>
      <c r="C1111" s="988"/>
      <c r="D1111" s="988"/>
      <c r="E1111" s="988"/>
      <c r="F1111" s="988"/>
      <c r="G1111" s="988"/>
      <c r="H1111" s="988"/>
      <c r="I1111" s="989"/>
      <c r="J1111" s="481" t="str">
        <f>IF(基本情報入力シート!M1148="","",基本情報入力シート!M1148)</f>
        <v/>
      </c>
      <c r="K1111" s="482" t="str">
        <f>IF(基本情報入力シート!R1148="","",基本情報入力シート!R1148)</f>
        <v/>
      </c>
      <c r="L1111" s="482" t="str">
        <f>IF(基本情報入力シート!W1148="","",基本情報入力シート!W1148)</f>
        <v/>
      </c>
      <c r="M1111" s="483" t="str">
        <f>IF(基本情報入力シート!X1148="","",基本情報入力シート!X1148)</f>
        <v/>
      </c>
      <c r="N1111" s="484" t="str">
        <f>IF(基本情報入力シート!Y1148="","",基本情報入力シート!Y1148)</f>
        <v/>
      </c>
      <c r="O1111" s="118"/>
      <c r="P1111" s="119"/>
      <c r="Q1111" s="120"/>
      <c r="R1111" s="121"/>
      <c r="S1111" s="112"/>
      <c r="T1111" s="476" t="str">
        <f>IFERROR(S1111*VLOOKUP(AE1111,【参考】数式用3!$AD$3:$BA$14,MATCH(N1111,【参考】数式用3!$AD$2:$BA$2,0)),"")</f>
        <v/>
      </c>
      <c r="U1111" s="122"/>
      <c r="V1111" s="113"/>
      <c r="W1111" s="147"/>
      <c r="X1111" s="990" t="str">
        <f>IFERROR(V1111*VLOOKUP(AF1111,【参考】数式用3!$AD$15:$BA$23,MATCH(N1111,【参考】数式用3!$AD$2:$BA$2,0)),"")</f>
        <v/>
      </c>
      <c r="Y1111" s="991"/>
      <c r="Z1111" s="123"/>
      <c r="AA1111" s="114"/>
      <c r="AB1111" s="485" t="str">
        <f>IFERROR(AA1111*VLOOKUP(AG1111,【参考】数式用3!$AD$24:$BA$27,MATCH(N1111,【参考】数式用3!$AD$2:$BA$2,0)),"")</f>
        <v/>
      </c>
      <c r="AC1111" s="130"/>
      <c r="AD1111" s="477" t="str">
        <f t="shared" si="71"/>
        <v/>
      </c>
      <c r="AE1111" s="478" t="str">
        <f t="shared" ref="AE1111:AE1174" si="72">IF(AND(O1111="",R1111=""),"",O1111&amp;"から"&amp;R1111)</f>
        <v/>
      </c>
      <c r="AF1111" s="478" t="str">
        <f t="shared" ref="AF1111:AF1174" si="73">IF(AND(P1111="",U1111=""),"",P1111&amp;"から"&amp;U1111)</f>
        <v/>
      </c>
      <c r="AG1111" s="478" t="str">
        <f t="shared" ref="AG1111:AG1174" si="74">IF(AND(Q1111="",Z1111=""),"",Q1111&amp;"から"&amp;Z1111)</f>
        <v/>
      </c>
    </row>
    <row r="1112" spans="1:33" ht="24.95" customHeight="1">
      <c r="A1112" s="480">
        <v>1097</v>
      </c>
      <c r="B1112" s="987" t="str">
        <f>IF(基本情報入力シート!C1149="","",基本情報入力シート!C1149)</f>
        <v/>
      </c>
      <c r="C1112" s="988"/>
      <c r="D1112" s="988"/>
      <c r="E1112" s="988"/>
      <c r="F1112" s="988"/>
      <c r="G1112" s="988"/>
      <c r="H1112" s="988"/>
      <c r="I1112" s="989"/>
      <c r="J1112" s="481" t="str">
        <f>IF(基本情報入力シート!M1149="","",基本情報入力シート!M1149)</f>
        <v/>
      </c>
      <c r="K1112" s="482" t="str">
        <f>IF(基本情報入力シート!R1149="","",基本情報入力シート!R1149)</f>
        <v/>
      </c>
      <c r="L1112" s="482" t="str">
        <f>IF(基本情報入力シート!W1149="","",基本情報入力シート!W1149)</f>
        <v/>
      </c>
      <c r="M1112" s="483" t="str">
        <f>IF(基本情報入力シート!X1149="","",基本情報入力シート!X1149)</f>
        <v/>
      </c>
      <c r="N1112" s="484" t="str">
        <f>IF(基本情報入力シート!Y1149="","",基本情報入力シート!Y1149)</f>
        <v/>
      </c>
      <c r="O1112" s="118"/>
      <c r="P1112" s="119"/>
      <c r="Q1112" s="120"/>
      <c r="R1112" s="121"/>
      <c r="S1112" s="112"/>
      <c r="T1112" s="476" t="str">
        <f>IFERROR(S1112*VLOOKUP(AE1112,【参考】数式用3!$AD$3:$BA$14,MATCH(N1112,【参考】数式用3!$AD$2:$BA$2,0)),"")</f>
        <v/>
      </c>
      <c r="U1112" s="122"/>
      <c r="V1112" s="113"/>
      <c r="W1112" s="147"/>
      <c r="X1112" s="990" t="str">
        <f>IFERROR(V1112*VLOOKUP(AF1112,【参考】数式用3!$AD$15:$BA$23,MATCH(N1112,【参考】数式用3!$AD$2:$BA$2,0)),"")</f>
        <v/>
      </c>
      <c r="Y1112" s="991"/>
      <c r="Z1112" s="123"/>
      <c r="AA1112" s="114"/>
      <c r="AB1112" s="485" t="str">
        <f>IFERROR(AA1112*VLOOKUP(AG1112,【参考】数式用3!$AD$24:$BA$27,MATCH(N1112,【参考】数式用3!$AD$2:$BA$2,0)),"")</f>
        <v/>
      </c>
      <c r="AC1112" s="130"/>
      <c r="AD1112" s="477" t="str">
        <f t="shared" si="71"/>
        <v/>
      </c>
      <c r="AE1112" s="478" t="str">
        <f t="shared" si="72"/>
        <v/>
      </c>
      <c r="AF1112" s="478" t="str">
        <f t="shared" si="73"/>
        <v/>
      </c>
      <c r="AG1112" s="478" t="str">
        <f t="shared" si="74"/>
        <v/>
      </c>
    </row>
    <row r="1113" spans="1:33" ht="24.95" customHeight="1">
      <c r="A1113" s="480">
        <v>1098</v>
      </c>
      <c r="B1113" s="987" t="str">
        <f>IF(基本情報入力シート!C1150="","",基本情報入力シート!C1150)</f>
        <v/>
      </c>
      <c r="C1113" s="988"/>
      <c r="D1113" s="988"/>
      <c r="E1113" s="988"/>
      <c r="F1113" s="988"/>
      <c r="G1113" s="988"/>
      <c r="H1113" s="988"/>
      <c r="I1113" s="989"/>
      <c r="J1113" s="481" t="str">
        <f>IF(基本情報入力シート!M1150="","",基本情報入力シート!M1150)</f>
        <v/>
      </c>
      <c r="K1113" s="482" t="str">
        <f>IF(基本情報入力シート!R1150="","",基本情報入力シート!R1150)</f>
        <v/>
      </c>
      <c r="L1113" s="482" t="str">
        <f>IF(基本情報入力シート!W1150="","",基本情報入力シート!W1150)</f>
        <v/>
      </c>
      <c r="M1113" s="483" t="str">
        <f>IF(基本情報入力シート!X1150="","",基本情報入力シート!X1150)</f>
        <v/>
      </c>
      <c r="N1113" s="484" t="str">
        <f>IF(基本情報入力シート!Y1150="","",基本情報入力シート!Y1150)</f>
        <v/>
      </c>
      <c r="O1113" s="118"/>
      <c r="P1113" s="119"/>
      <c r="Q1113" s="120"/>
      <c r="R1113" s="121"/>
      <c r="S1113" s="112"/>
      <c r="T1113" s="476" t="str">
        <f>IFERROR(S1113*VLOOKUP(AE1113,【参考】数式用3!$AD$3:$BA$14,MATCH(N1113,【参考】数式用3!$AD$2:$BA$2,0)),"")</f>
        <v/>
      </c>
      <c r="U1113" s="122"/>
      <c r="V1113" s="113"/>
      <c r="W1113" s="147"/>
      <c r="X1113" s="990" t="str">
        <f>IFERROR(V1113*VLOOKUP(AF1113,【参考】数式用3!$AD$15:$BA$23,MATCH(N1113,【参考】数式用3!$AD$2:$BA$2,0)),"")</f>
        <v/>
      </c>
      <c r="Y1113" s="991"/>
      <c r="Z1113" s="123"/>
      <c r="AA1113" s="114"/>
      <c r="AB1113" s="485" t="str">
        <f>IFERROR(AA1113*VLOOKUP(AG1113,【参考】数式用3!$AD$24:$BA$27,MATCH(N1113,【参考】数式用3!$AD$2:$BA$2,0)),"")</f>
        <v/>
      </c>
      <c r="AC1113" s="130"/>
      <c r="AD1113" s="477" t="str">
        <f t="shared" si="71"/>
        <v/>
      </c>
      <c r="AE1113" s="478" t="str">
        <f t="shared" si="72"/>
        <v/>
      </c>
      <c r="AF1113" s="478" t="str">
        <f t="shared" si="73"/>
        <v/>
      </c>
      <c r="AG1113" s="478" t="str">
        <f t="shared" si="74"/>
        <v/>
      </c>
    </row>
    <row r="1114" spans="1:33" ht="24.95" customHeight="1">
      <c r="A1114" s="480">
        <v>1099</v>
      </c>
      <c r="B1114" s="987" t="str">
        <f>IF(基本情報入力シート!C1151="","",基本情報入力シート!C1151)</f>
        <v/>
      </c>
      <c r="C1114" s="988"/>
      <c r="D1114" s="988"/>
      <c r="E1114" s="988"/>
      <c r="F1114" s="988"/>
      <c r="G1114" s="988"/>
      <c r="H1114" s="988"/>
      <c r="I1114" s="989"/>
      <c r="J1114" s="481" t="str">
        <f>IF(基本情報入力シート!M1151="","",基本情報入力シート!M1151)</f>
        <v/>
      </c>
      <c r="K1114" s="482" t="str">
        <f>IF(基本情報入力シート!R1151="","",基本情報入力シート!R1151)</f>
        <v/>
      </c>
      <c r="L1114" s="482" t="str">
        <f>IF(基本情報入力シート!W1151="","",基本情報入力シート!W1151)</f>
        <v/>
      </c>
      <c r="M1114" s="483" t="str">
        <f>IF(基本情報入力シート!X1151="","",基本情報入力シート!X1151)</f>
        <v/>
      </c>
      <c r="N1114" s="484" t="str">
        <f>IF(基本情報入力シート!Y1151="","",基本情報入力シート!Y1151)</f>
        <v/>
      </c>
      <c r="O1114" s="118"/>
      <c r="P1114" s="119"/>
      <c r="Q1114" s="120"/>
      <c r="R1114" s="121"/>
      <c r="S1114" s="112"/>
      <c r="T1114" s="476" t="str">
        <f>IFERROR(S1114*VLOOKUP(AE1114,【参考】数式用3!$AD$3:$BA$14,MATCH(N1114,【参考】数式用3!$AD$2:$BA$2,0)),"")</f>
        <v/>
      </c>
      <c r="U1114" s="122"/>
      <c r="V1114" s="113"/>
      <c r="W1114" s="147"/>
      <c r="X1114" s="990" t="str">
        <f>IFERROR(V1114*VLOOKUP(AF1114,【参考】数式用3!$AD$15:$BA$23,MATCH(N1114,【参考】数式用3!$AD$2:$BA$2,0)),"")</f>
        <v/>
      </c>
      <c r="Y1114" s="991"/>
      <c r="Z1114" s="123"/>
      <c r="AA1114" s="114"/>
      <c r="AB1114" s="485" t="str">
        <f>IFERROR(AA1114*VLOOKUP(AG1114,【参考】数式用3!$AD$24:$BA$27,MATCH(N1114,【参考】数式用3!$AD$2:$BA$2,0)),"")</f>
        <v/>
      </c>
      <c r="AC1114" s="130"/>
      <c r="AD1114" s="477" t="str">
        <f t="shared" si="71"/>
        <v/>
      </c>
      <c r="AE1114" s="478" t="str">
        <f t="shared" si="72"/>
        <v/>
      </c>
      <c r="AF1114" s="478" t="str">
        <f t="shared" si="73"/>
        <v/>
      </c>
      <c r="AG1114" s="478" t="str">
        <f t="shared" si="74"/>
        <v/>
      </c>
    </row>
    <row r="1115" spans="1:33" ht="24.95" customHeight="1">
      <c r="A1115" s="480">
        <v>1100</v>
      </c>
      <c r="B1115" s="987" t="str">
        <f>IF(基本情報入力シート!C1152="","",基本情報入力シート!C1152)</f>
        <v/>
      </c>
      <c r="C1115" s="988"/>
      <c r="D1115" s="988"/>
      <c r="E1115" s="988"/>
      <c r="F1115" s="988"/>
      <c r="G1115" s="988"/>
      <c r="H1115" s="988"/>
      <c r="I1115" s="989"/>
      <c r="J1115" s="481" t="str">
        <f>IF(基本情報入力シート!M1152="","",基本情報入力シート!M1152)</f>
        <v/>
      </c>
      <c r="K1115" s="482" t="str">
        <f>IF(基本情報入力シート!R1152="","",基本情報入力シート!R1152)</f>
        <v/>
      </c>
      <c r="L1115" s="482" t="str">
        <f>IF(基本情報入力シート!W1152="","",基本情報入力シート!W1152)</f>
        <v/>
      </c>
      <c r="M1115" s="483" t="str">
        <f>IF(基本情報入力シート!X1152="","",基本情報入力シート!X1152)</f>
        <v/>
      </c>
      <c r="N1115" s="484" t="str">
        <f>IF(基本情報入力シート!Y1152="","",基本情報入力シート!Y1152)</f>
        <v/>
      </c>
      <c r="O1115" s="118"/>
      <c r="P1115" s="119"/>
      <c r="Q1115" s="120"/>
      <c r="R1115" s="121"/>
      <c r="S1115" s="112"/>
      <c r="T1115" s="476" t="str">
        <f>IFERROR(S1115*VLOOKUP(AE1115,【参考】数式用3!$AD$3:$BA$14,MATCH(N1115,【参考】数式用3!$AD$2:$BA$2,0)),"")</f>
        <v/>
      </c>
      <c r="U1115" s="122"/>
      <c r="V1115" s="113"/>
      <c r="W1115" s="147"/>
      <c r="X1115" s="990" t="str">
        <f>IFERROR(V1115*VLOOKUP(AF1115,【参考】数式用3!$AD$15:$BA$23,MATCH(N1115,【参考】数式用3!$AD$2:$BA$2,0)),"")</f>
        <v/>
      </c>
      <c r="Y1115" s="991"/>
      <c r="Z1115" s="123"/>
      <c r="AA1115" s="114"/>
      <c r="AB1115" s="485" t="str">
        <f>IFERROR(AA1115*VLOOKUP(AG1115,【参考】数式用3!$AD$24:$BA$27,MATCH(N1115,【参考】数式用3!$AD$2:$BA$2,0)),"")</f>
        <v/>
      </c>
      <c r="AC1115" s="130"/>
      <c r="AD1115" s="477" t="str">
        <f t="shared" si="71"/>
        <v/>
      </c>
      <c r="AE1115" s="478" t="str">
        <f t="shared" si="72"/>
        <v/>
      </c>
      <c r="AF1115" s="478" t="str">
        <f t="shared" si="73"/>
        <v/>
      </c>
      <c r="AG1115" s="478" t="str">
        <f t="shared" si="74"/>
        <v/>
      </c>
    </row>
    <row r="1116" spans="1:33" ht="24.95" customHeight="1">
      <c r="A1116" s="480">
        <v>1101</v>
      </c>
      <c r="B1116" s="987" t="str">
        <f>IF(基本情報入力シート!C1153="","",基本情報入力シート!C1153)</f>
        <v/>
      </c>
      <c r="C1116" s="988"/>
      <c r="D1116" s="988"/>
      <c r="E1116" s="988"/>
      <c r="F1116" s="988"/>
      <c r="G1116" s="988"/>
      <c r="H1116" s="988"/>
      <c r="I1116" s="989"/>
      <c r="J1116" s="481" t="str">
        <f>IF(基本情報入力シート!M1153="","",基本情報入力シート!M1153)</f>
        <v/>
      </c>
      <c r="K1116" s="482" t="str">
        <f>IF(基本情報入力シート!R1153="","",基本情報入力シート!R1153)</f>
        <v/>
      </c>
      <c r="L1116" s="482" t="str">
        <f>IF(基本情報入力シート!W1153="","",基本情報入力シート!W1153)</f>
        <v/>
      </c>
      <c r="M1116" s="483" t="str">
        <f>IF(基本情報入力シート!X1153="","",基本情報入力シート!X1153)</f>
        <v/>
      </c>
      <c r="N1116" s="484" t="str">
        <f>IF(基本情報入力シート!Y1153="","",基本情報入力シート!Y1153)</f>
        <v/>
      </c>
      <c r="O1116" s="118"/>
      <c r="P1116" s="119"/>
      <c r="Q1116" s="120"/>
      <c r="R1116" s="121"/>
      <c r="S1116" s="112"/>
      <c r="T1116" s="476" t="str">
        <f>IFERROR(S1116*VLOOKUP(AE1116,【参考】数式用3!$AD$3:$BA$14,MATCH(N1116,【参考】数式用3!$AD$2:$BA$2,0)),"")</f>
        <v/>
      </c>
      <c r="U1116" s="122"/>
      <c r="V1116" s="113"/>
      <c r="W1116" s="147"/>
      <c r="X1116" s="990" t="str">
        <f>IFERROR(V1116*VLOOKUP(AF1116,【参考】数式用3!$AD$15:$BA$23,MATCH(N1116,【参考】数式用3!$AD$2:$BA$2,0)),"")</f>
        <v/>
      </c>
      <c r="Y1116" s="991"/>
      <c r="Z1116" s="123"/>
      <c r="AA1116" s="114"/>
      <c r="AB1116" s="485" t="str">
        <f>IFERROR(AA1116*VLOOKUP(AG1116,【参考】数式用3!$AD$24:$BA$27,MATCH(N1116,【参考】数式用3!$AD$2:$BA$2,0)),"")</f>
        <v/>
      </c>
      <c r="AC1116" s="130"/>
      <c r="AD1116" s="477" t="str">
        <f t="shared" si="71"/>
        <v/>
      </c>
      <c r="AE1116" s="478" t="str">
        <f t="shared" si="72"/>
        <v/>
      </c>
      <c r="AF1116" s="478" t="str">
        <f t="shared" si="73"/>
        <v/>
      </c>
      <c r="AG1116" s="478" t="str">
        <f t="shared" si="74"/>
        <v/>
      </c>
    </row>
    <row r="1117" spans="1:33" ht="24.95" customHeight="1">
      <c r="A1117" s="480">
        <v>1102</v>
      </c>
      <c r="B1117" s="987" t="str">
        <f>IF(基本情報入力シート!C1154="","",基本情報入力シート!C1154)</f>
        <v/>
      </c>
      <c r="C1117" s="988"/>
      <c r="D1117" s="988"/>
      <c r="E1117" s="988"/>
      <c r="F1117" s="988"/>
      <c r="G1117" s="988"/>
      <c r="H1117" s="988"/>
      <c r="I1117" s="989"/>
      <c r="J1117" s="481" t="str">
        <f>IF(基本情報入力シート!M1154="","",基本情報入力シート!M1154)</f>
        <v/>
      </c>
      <c r="K1117" s="482" t="str">
        <f>IF(基本情報入力シート!R1154="","",基本情報入力シート!R1154)</f>
        <v/>
      </c>
      <c r="L1117" s="482" t="str">
        <f>IF(基本情報入力シート!W1154="","",基本情報入力シート!W1154)</f>
        <v/>
      </c>
      <c r="M1117" s="483" t="str">
        <f>IF(基本情報入力シート!X1154="","",基本情報入力シート!X1154)</f>
        <v/>
      </c>
      <c r="N1117" s="484" t="str">
        <f>IF(基本情報入力シート!Y1154="","",基本情報入力シート!Y1154)</f>
        <v/>
      </c>
      <c r="O1117" s="118"/>
      <c r="P1117" s="119"/>
      <c r="Q1117" s="120"/>
      <c r="R1117" s="121"/>
      <c r="S1117" s="112"/>
      <c r="T1117" s="476" t="str">
        <f>IFERROR(S1117*VLOOKUP(AE1117,【参考】数式用3!$AD$3:$BA$14,MATCH(N1117,【参考】数式用3!$AD$2:$BA$2,0)),"")</f>
        <v/>
      </c>
      <c r="U1117" s="122"/>
      <c r="V1117" s="113"/>
      <c r="W1117" s="147"/>
      <c r="X1117" s="990" t="str">
        <f>IFERROR(V1117*VLOOKUP(AF1117,【参考】数式用3!$AD$15:$BA$23,MATCH(N1117,【参考】数式用3!$AD$2:$BA$2,0)),"")</f>
        <v/>
      </c>
      <c r="Y1117" s="991"/>
      <c r="Z1117" s="123"/>
      <c r="AA1117" s="114"/>
      <c r="AB1117" s="485" t="str">
        <f>IFERROR(AA1117*VLOOKUP(AG1117,【参考】数式用3!$AD$24:$BA$27,MATCH(N1117,【参考】数式用3!$AD$2:$BA$2,0)),"")</f>
        <v/>
      </c>
      <c r="AC1117" s="130"/>
      <c r="AD1117" s="477" t="str">
        <f t="shared" si="71"/>
        <v/>
      </c>
      <c r="AE1117" s="478" t="str">
        <f t="shared" si="72"/>
        <v/>
      </c>
      <c r="AF1117" s="478" t="str">
        <f t="shared" si="73"/>
        <v/>
      </c>
      <c r="AG1117" s="478" t="str">
        <f t="shared" si="74"/>
        <v/>
      </c>
    </row>
    <row r="1118" spans="1:33" ht="24.95" customHeight="1">
      <c r="A1118" s="480">
        <v>1103</v>
      </c>
      <c r="B1118" s="987" t="str">
        <f>IF(基本情報入力シート!C1155="","",基本情報入力シート!C1155)</f>
        <v/>
      </c>
      <c r="C1118" s="988"/>
      <c r="D1118" s="988"/>
      <c r="E1118" s="988"/>
      <c r="F1118" s="988"/>
      <c r="G1118" s="988"/>
      <c r="H1118" s="988"/>
      <c r="I1118" s="989"/>
      <c r="J1118" s="481" t="str">
        <f>IF(基本情報入力シート!M1155="","",基本情報入力シート!M1155)</f>
        <v/>
      </c>
      <c r="K1118" s="482" t="str">
        <f>IF(基本情報入力シート!R1155="","",基本情報入力シート!R1155)</f>
        <v/>
      </c>
      <c r="L1118" s="482" t="str">
        <f>IF(基本情報入力シート!W1155="","",基本情報入力シート!W1155)</f>
        <v/>
      </c>
      <c r="M1118" s="483" t="str">
        <f>IF(基本情報入力シート!X1155="","",基本情報入力シート!X1155)</f>
        <v/>
      </c>
      <c r="N1118" s="484" t="str">
        <f>IF(基本情報入力シート!Y1155="","",基本情報入力シート!Y1155)</f>
        <v/>
      </c>
      <c r="O1118" s="118"/>
      <c r="P1118" s="119"/>
      <c r="Q1118" s="120"/>
      <c r="R1118" s="121"/>
      <c r="S1118" s="112"/>
      <c r="T1118" s="476" t="str">
        <f>IFERROR(S1118*VLOOKUP(AE1118,【参考】数式用3!$AD$3:$BA$14,MATCH(N1118,【参考】数式用3!$AD$2:$BA$2,0)),"")</f>
        <v/>
      </c>
      <c r="U1118" s="122"/>
      <c r="V1118" s="113"/>
      <c r="W1118" s="147"/>
      <c r="X1118" s="990" t="str">
        <f>IFERROR(V1118*VLOOKUP(AF1118,【参考】数式用3!$AD$15:$BA$23,MATCH(N1118,【参考】数式用3!$AD$2:$BA$2,0)),"")</f>
        <v/>
      </c>
      <c r="Y1118" s="991"/>
      <c r="Z1118" s="123"/>
      <c r="AA1118" s="114"/>
      <c r="AB1118" s="485" t="str">
        <f>IFERROR(AA1118*VLOOKUP(AG1118,【参考】数式用3!$AD$24:$BA$27,MATCH(N1118,【参考】数式用3!$AD$2:$BA$2,0)),"")</f>
        <v/>
      </c>
      <c r="AC1118" s="130"/>
      <c r="AD1118" s="477" t="str">
        <f t="shared" si="71"/>
        <v/>
      </c>
      <c r="AE1118" s="478" t="str">
        <f t="shared" si="72"/>
        <v/>
      </c>
      <c r="AF1118" s="478" t="str">
        <f t="shared" si="73"/>
        <v/>
      </c>
      <c r="AG1118" s="478" t="str">
        <f t="shared" si="74"/>
        <v/>
      </c>
    </row>
    <row r="1119" spans="1:33" ht="24.95" customHeight="1">
      <c r="A1119" s="480">
        <v>1104</v>
      </c>
      <c r="B1119" s="987" t="str">
        <f>IF(基本情報入力シート!C1156="","",基本情報入力シート!C1156)</f>
        <v/>
      </c>
      <c r="C1119" s="988"/>
      <c r="D1119" s="988"/>
      <c r="E1119" s="988"/>
      <c r="F1119" s="988"/>
      <c r="G1119" s="988"/>
      <c r="H1119" s="988"/>
      <c r="I1119" s="989"/>
      <c r="J1119" s="481" t="str">
        <f>IF(基本情報入力シート!M1156="","",基本情報入力シート!M1156)</f>
        <v/>
      </c>
      <c r="K1119" s="482" t="str">
        <f>IF(基本情報入力シート!R1156="","",基本情報入力シート!R1156)</f>
        <v/>
      </c>
      <c r="L1119" s="482" t="str">
        <f>IF(基本情報入力シート!W1156="","",基本情報入力シート!W1156)</f>
        <v/>
      </c>
      <c r="M1119" s="483" t="str">
        <f>IF(基本情報入力シート!X1156="","",基本情報入力シート!X1156)</f>
        <v/>
      </c>
      <c r="N1119" s="484" t="str">
        <f>IF(基本情報入力シート!Y1156="","",基本情報入力シート!Y1156)</f>
        <v/>
      </c>
      <c r="O1119" s="118"/>
      <c r="P1119" s="119"/>
      <c r="Q1119" s="120"/>
      <c r="R1119" s="121"/>
      <c r="S1119" s="112"/>
      <c r="T1119" s="476" t="str">
        <f>IFERROR(S1119*VLOOKUP(AE1119,【参考】数式用3!$AD$3:$BA$14,MATCH(N1119,【参考】数式用3!$AD$2:$BA$2,0)),"")</f>
        <v/>
      </c>
      <c r="U1119" s="122"/>
      <c r="V1119" s="113"/>
      <c r="W1119" s="147"/>
      <c r="X1119" s="990" t="str">
        <f>IFERROR(V1119*VLOOKUP(AF1119,【参考】数式用3!$AD$15:$BA$23,MATCH(N1119,【参考】数式用3!$AD$2:$BA$2,0)),"")</f>
        <v/>
      </c>
      <c r="Y1119" s="991"/>
      <c r="Z1119" s="123"/>
      <c r="AA1119" s="114"/>
      <c r="AB1119" s="485" t="str">
        <f>IFERROR(AA1119*VLOOKUP(AG1119,【参考】数式用3!$AD$24:$BA$27,MATCH(N1119,【参考】数式用3!$AD$2:$BA$2,0)),"")</f>
        <v/>
      </c>
      <c r="AC1119" s="130"/>
      <c r="AD1119" s="477" t="str">
        <f t="shared" si="71"/>
        <v/>
      </c>
      <c r="AE1119" s="478" t="str">
        <f t="shared" si="72"/>
        <v/>
      </c>
      <c r="AF1119" s="478" t="str">
        <f t="shared" si="73"/>
        <v/>
      </c>
      <c r="AG1119" s="478" t="str">
        <f t="shared" si="74"/>
        <v/>
      </c>
    </row>
    <row r="1120" spans="1:33" ht="24.95" customHeight="1">
      <c r="A1120" s="480">
        <v>1105</v>
      </c>
      <c r="B1120" s="987" t="str">
        <f>IF(基本情報入力シート!C1157="","",基本情報入力シート!C1157)</f>
        <v/>
      </c>
      <c r="C1120" s="988"/>
      <c r="D1120" s="988"/>
      <c r="E1120" s="988"/>
      <c r="F1120" s="988"/>
      <c r="G1120" s="988"/>
      <c r="H1120" s="988"/>
      <c r="I1120" s="989"/>
      <c r="J1120" s="481" t="str">
        <f>IF(基本情報入力シート!M1157="","",基本情報入力シート!M1157)</f>
        <v/>
      </c>
      <c r="K1120" s="482" t="str">
        <f>IF(基本情報入力シート!R1157="","",基本情報入力シート!R1157)</f>
        <v/>
      </c>
      <c r="L1120" s="482" t="str">
        <f>IF(基本情報入力シート!W1157="","",基本情報入力シート!W1157)</f>
        <v/>
      </c>
      <c r="M1120" s="483" t="str">
        <f>IF(基本情報入力シート!X1157="","",基本情報入力シート!X1157)</f>
        <v/>
      </c>
      <c r="N1120" s="484" t="str">
        <f>IF(基本情報入力シート!Y1157="","",基本情報入力シート!Y1157)</f>
        <v/>
      </c>
      <c r="O1120" s="118"/>
      <c r="P1120" s="119"/>
      <c r="Q1120" s="120"/>
      <c r="R1120" s="121"/>
      <c r="S1120" s="112"/>
      <c r="T1120" s="476" t="str">
        <f>IFERROR(S1120*VLOOKUP(AE1120,【参考】数式用3!$AD$3:$BA$14,MATCH(N1120,【参考】数式用3!$AD$2:$BA$2,0)),"")</f>
        <v/>
      </c>
      <c r="U1120" s="122"/>
      <c r="V1120" s="113"/>
      <c r="W1120" s="147"/>
      <c r="X1120" s="990" t="str">
        <f>IFERROR(V1120*VLOOKUP(AF1120,【参考】数式用3!$AD$15:$BA$23,MATCH(N1120,【参考】数式用3!$AD$2:$BA$2,0)),"")</f>
        <v/>
      </c>
      <c r="Y1120" s="991"/>
      <c r="Z1120" s="123"/>
      <c r="AA1120" s="114"/>
      <c r="AB1120" s="485" t="str">
        <f>IFERROR(AA1120*VLOOKUP(AG1120,【参考】数式用3!$AD$24:$BA$27,MATCH(N1120,【参考】数式用3!$AD$2:$BA$2,0)),"")</f>
        <v/>
      </c>
      <c r="AC1120" s="130"/>
      <c r="AD1120" s="477" t="str">
        <f t="shared" si="71"/>
        <v/>
      </c>
      <c r="AE1120" s="478" t="str">
        <f t="shared" si="72"/>
        <v/>
      </c>
      <c r="AF1120" s="478" t="str">
        <f t="shared" si="73"/>
        <v/>
      </c>
      <c r="AG1120" s="478" t="str">
        <f t="shared" si="74"/>
        <v/>
      </c>
    </row>
    <row r="1121" spans="1:33" ht="24.95" customHeight="1">
      <c r="A1121" s="480">
        <v>1106</v>
      </c>
      <c r="B1121" s="987" t="str">
        <f>IF(基本情報入力シート!C1158="","",基本情報入力シート!C1158)</f>
        <v/>
      </c>
      <c r="C1121" s="988"/>
      <c r="D1121" s="988"/>
      <c r="E1121" s="988"/>
      <c r="F1121" s="988"/>
      <c r="G1121" s="988"/>
      <c r="H1121" s="988"/>
      <c r="I1121" s="989"/>
      <c r="J1121" s="481" t="str">
        <f>IF(基本情報入力シート!M1158="","",基本情報入力シート!M1158)</f>
        <v/>
      </c>
      <c r="K1121" s="482" t="str">
        <f>IF(基本情報入力シート!R1158="","",基本情報入力シート!R1158)</f>
        <v/>
      </c>
      <c r="L1121" s="482" t="str">
        <f>IF(基本情報入力シート!W1158="","",基本情報入力シート!W1158)</f>
        <v/>
      </c>
      <c r="M1121" s="483" t="str">
        <f>IF(基本情報入力シート!X1158="","",基本情報入力シート!X1158)</f>
        <v/>
      </c>
      <c r="N1121" s="484" t="str">
        <f>IF(基本情報入力シート!Y1158="","",基本情報入力シート!Y1158)</f>
        <v/>
      </c>
      <c r="O1121" s="118"/>
      <c r="P1121" s="119"/>
      <c r="Q1121" s="120"/>
      <c r="R1121" s="121"/>
      <c r="S1121" s="112"/>
      <c r="T1121" s="476" t="str">
        <f>IFERROR(S1121*VLOOKUP(AE1121,【参考】数式用3!$AD$3:$BA$14,MATCH(N1121,【参考】数式用3!$AD$2:$BA$2,0)),"")</f>
        <v/>
      </c>
      <c r="U1121" s="122"/>
      <c r="V1121" s="113"/>
      <c r="W1121" s="147"/>
      <c r="X1121" s="990" t="str">
        <f>IFERROR(V1121*VLOOKUP(AF1121,【参考】数式用3!$AD$15:$BA$23,MATCH(N1121,【参考】数式用3!$AD$2:$BA$2,0)),"")</f>
        <v/>
      </c>
      <c r="Y1121" s="991"/>
      <c r="Z1121" s="123"/>
      <c r="AA1121" s="114"/>
      <c r="AB1121" s="485" t="str">
        <f>IFERROR(AA1121*VLOOKUP(AG1121,【参考】数式用3!$AD$24:$BA$27,MATCH(N1121,【参考】数式用3!$AD$2:$BA$2,0)),"")</f>
        <v/>
      </c>
      <c r="AC1121" s="130"/>
      <c r="AD1121" s="477" t="str">
        <f t="shared" si="71"/>
        <v/>
      </c>
      <c r="AE1121" s="478" t="str">
        <f t="shared" si="72"/>
        <v/>
      </c>
      <c r="AF1121" s="478" t="str">
        <f t="shared" si="73"/>
        <v/>
      </c>
      <c r="AG1121" s="478" t="str">
        <f t="shared" si="74"/>
        <v/>
      </c>
    </row>
    <row r="1122" spans="1:33" ht="24.95" customHeight="1">
      <c r="A1122" s="480">
        <v>1107</v>
      </c>
      <c r="B1122" s="987" t="str">
        <f>IF(基本情報入力シート!C1159="","",基本情報入力シート!C1159)</f>
        <v/>
      </c>
      <c r="C1122" s="988"/>
      <c r="D1122" s="988"/>
      <c r="E1122" s="988"/>
      <c r="F1122" s="988"/>
      <c r="G1122" s="988"/>
      <c r="H1122" s="988"/>
      <c r="I1122" s="989"/>
      <c r="J1122" s="481" t="str">
        <f>IF(基本情報入力シート!M1159="","",基本情報入力シート!M1159)</f>
        <v/>
      </c>
      <c r="K1122" s="482" t="str">
        <f>IF(基本情報入力シート!R1159="","",基本情報入力シート!R1159)</f>
        <v/>
      </c>
      <c r="L1122" s="482" t="str">
        <f>IF(基本情報入力シート!W1159="","",基本情報入力シート!W1159)</f>
        <v/>
      </c>
      <c r="M1122" s="483" t="str">
        <f>IF(基本情報入力シート!X1159="","",基本情報入力シート!X1159)</f>
        <v/>
      </c>
      <c r="N1122" s="484" t="str">
        <f>IF(基本情報入力シート!Y1159="","",基本情報入力シート!Y1159)</f>
        <v/>
      </c>
      <c r="O1122" s="118"/>
      <c r="P1122" s="119"/>
      <c r="Q1122" s="120"/>
      <c r="R1122" s="121"/>
      <c r="S1122" s="112"/>
      <c r="T1122" s="476" t="str">
        <f>IFERROR(S1122*VLOOKUP(AE1122,【参考】数式用3!$AD$3:$BA$14,MATCH(N1122,【参考】数式用3!$AD$2:$BA$2,0)),"")</f>
        <v/>
      </c>
      <c r="U1122" s="122"/>
      <c r="V1122" s="113"/>
      <c r="W1122" s="147"/>
      <c r="X1122" s="990" t="str">
        <f>IFERROR(V1122*VLOOKUP(AF1122,【参考】数式用3!$AD$15:$BA$23,MATCH(N1122,【参考】数式用3!$AD$2:$BA$2,0)),"")</f>
        <v/>
      </c>
      <c r="Y1122" s="991"/>
      <c r="Z1122" s="123"/>
      <c r="AA1122" s="114"/>
      <c r="AB1122" s="485" t="str">
        <f>IFERROR(AA1122*VLOOKUP(AG1122,【参考】数式用3!$AD$24:$BA$27,MATCH(N1122,【参考】数式用3!$AD$2:$BA$2,0)),"")</f>
        <v/>
      </c>
      <c r="AC1122" s="130"/>
      <c r="AD1122" s="477" t="str">
        <f t="shared" si="71"/>
        <v/>
      </c>
      <c r="AE1122" s="478" t="str">
        <f t="shared" si="72"/>
        <v/>
      </c>
      <c r="AF1122" s="478" t="str">
        <f t="shared" si="73"/>
        <v/>
      </c>
      <c r="AG1122" s="478" t="str">
        <f t="shared" si="74"/>
        <v/>
      </c>
    </row>
    <row r="1123" spans="1:33" ht="24.95" customHeight="1">
      <c r="A1123" s="480">
        <v>1108</v>
      </c>
      <c r="B1123" s="987" t="str">
        <f>IF(基本情報入力シート!C1160="","",基本情報入力シート!C1160)</f>
        <v/>
      </c>
      <c r="C1123" s="988"/>
      <c r="D1123" s="988"/>
      <c r="E1123" s="988"/>
      <c r="F1123" s="988"/>
      <c r="G1123" s="988"/>
      <c r="H1123" s="988"/>
      <c r="I1123" s="989"/>
      <c r="J1123" s="481" t="str">
        <f>IF(基本情報入力シート!M1160="","",基本情報入力シート!M1160)</f>
        <v/>
      </c>
      <c r="K1123" s="482" t="str">
        <f>IF(基本情報入力シート!R1160="","",基本情報入力シート!R1160)</f>
        <v/>
      </c>
      <c r="L1123" s="482" t="str">
        <f>IF(基本情報入力シート!W1160="","",基本情報入力シート!W1160)</f>
        <v/>
      </c>
      <c r="M1123" s="483" t="str">
        <f>IF(基本情報入力シート!X1160="","",基本情報入力シート!X1160)</f>
        <v/>
      </c>
      <c r="N1123" s="484" t="str">
        <f>IF(基本情報入力シート!Y1160="","",基本情報入力シート!Y1160)</f>
        <v/>
      </c>
      <c r="O1123" s="118"/>
      <c r="P1123" s="119"/>
      <c r="Q1123" s="120"/>
      <c r="R1123" s="121"/>
      <c r="S1123" s="112"/>
      <c r="T1123" s="476" t="str">
        <f>IFERROR(S1123*VLOOKUP(AE1123,【参考】数式用3!$AD$3:$BA$14,MATCH(N1123,【参考】数式用3!$AD$2:$BA$2,0)),"")</f>
        <v/>
      </c>
      <c r="U1123" s="122"/>
      <c r="V1123" s="113"/>
      <c r="W1123" s="147"/>
      <c r="X1123" s="990" t="str">
        <f>IFERROR(V1123*VLOOKUP(AF1123,【参考】数式用3!$AD$15:$BA$23,MATCH(N1123,【参考】数式用3!$AD$2:$BA$2,0)),"")</f>
        <v/>
      </c>
      <c r="Y1123" s="991"/>
      <c r="Z1123" s="123"/>
      <c r="AA1123" s="114"/>
      <c r="AB1123" s="485" t="str">
        <f>IFERROR(AA1123*VLOOKUP(AG1123,【参考】数式用3!$AD$24:$BA$27,MATCH(N1123,【参考】数式用3!$AD$2:$BA$2,0)),"")</f>
        <v/>
      </c>
      <c r="AC1123" s="130"/>
      <c r="AD1123" s="477" t="str">
        <f t="shared" si="71"/>
        <v/>
      </c>
      <c r="AE1123" s="478" t="str">
        <f t="shared" si="72"/>
        <v/>
      </c>
      <c r="AF1123" s="478" t="str">
        <f t="shared" si="73"/>
        <v/>
      </c>
      <c r="AG1123" s="478" t="str">
        <f t="shared" si="74"/>
        <v/>
      </c>
    </row>
    <row r="1124" spans="1:33" ht="24.95" customHeight="1">
      <c r="A1124" s="480">
        <v>1109</v>
      </c>
      <c r="B1124" s="987" t="str">
        <f>IF(基本情報入力シート!C1161="","",基本情報入力シート!C1161)</f>
        <v/>
      </c>
      <c r="C1124" s="988"/>
      <c r="D1124" s="988"/>
      <c r="E1124" s="988"/>
      <c r="F1124" s="988"/>
      <c r="G1124" s="988"/>
      <c r="H1124" s="988"/>
      <c r="I1124" s="989"/>
      <c r="J1124" s="481" t="str">
        <f>IF(基本情報入力シート!M1161="","",基本情報入力シート!M1161)</f>
        <v/>
      </c>
      <c r="K1124" s="482" t="str">
        <f>IF(基本情報入力シート!R1161="","",基本情報入力シート!R1161)</f>
        <v/>
      </c>
      <c r="L1124" s="482" t="str">
        <f>IF(基本情報入力シート!W1161="","",基本情報入力シート!W1161)</f>
        <v/>
      </c>
      <c r="M1124" s="483" t="str">
        <f>IF(基本情報入力シート!X1161="","",基本情報入力シート!X1161)</f>
        <v/>
      </c>
      <c r="N1124" s="484" t="str">
        <f>IF(基本情報入力シート!Y1161="","",基本情報入力シート!Y1161)</f>
        <v/>
      </c>
      <c r="O1124" s="118"/>
      <c r="P1124" s="119"/>
      <c r="Q1124" s="120"/>
      <c r="R1124" s="121"/>
      <c r="S1124" s="112"/>
      <c r="T1124" s="476" t="str">
        <f>IFERROR(S1124*VLOOKUP(AE1124,【参考】数式用3!$AD$3:$BA$14,MATCH(N1124,【参考】数式用3!$AD$2:$BA$2,0)),"")</f>
        <v/>
      </c>
      <c r="U1124" s="122"/>
      <c r="V1124" s="113"/>
      <c r="W1124" s="147"/>
      <c r="X1124" s="990" t="str">
        <f>IFERROR(V1124*VLOOKUP(AF1124,【参考】数式用3!$AD$15:$BA$23,MATCH(N1124,【参考】数式用3!$AD$2:$BA$2,0)),"")</f>
        <v/>
      </c>
      <c r="Y1124" s="991"/>
      <c r="Z1124" s="123"/>
      <c r="AA1124" s="114"/>
      <c r="AB1124" s="485" t="str">
        <f>IFERROR(AA1124*VLOOKUP(AG1124,【参考】数式用3!$AD$24:$BA$27,MATCH(N1124,【参考】数式用3!$AD$2:$BA$2,0)),"")</f>
        <v/>
      </c>
      <c r="AC1124" s="130"/>
      <c r="AD1124" s="477" t="str">
        <f t="shared" si="71"/>
        <v/>
      </c>
      <c r="AE1124" s="478" t="str">
        <f t="shared" si="72"/>
        <v/>
      </c>
      <c r="AF1124" s="478" t="str">
        <f t="shared" si="73"/>
        <v/>
      </c>
      <c r="AG1124" s="478" t="str">
        <f t="shared" si="74"/>
        <v/>
      </c>
    </row>
    <row r="1125" spans="1:33" ht="24.95" customHeight="1">
      <c r="A1125" s="480">
        <v>1110</v>
      </c>
      <c r="B1125" s="987" t="str">
        <f>IF(基本情報入力シート!C1162="","",基本情報入力シート!C1162)</f>
        <v/>
      </c>
      <c r="C1125" s="988"/>
      <c r="D1125" s="988"/>
      <c r="E1125" s="988"/>
      <c r="F1125" s="988"/>
      <c r="G1125" s="988"/>
      <c r="H1125" s="988"/>
      <c r="I1125" s="989"/>
      <c r="J1125" s="481" t="str">
        <f>IF(基本情報入力シート!M1162="","",基本情報入力シート!M1162)</f>
        <v/>
      </c>
      <c r="K1125" s="482" t="str">
        <f>IF(基本情報入力シート!R1162="","",基本情報入力シート!R1162)</f>
        <v/>
      </c>
      <c r="L1125" s="482" t="str">
        <f>IF(基本情報入力シート!W1162="","",基本情報入力シート!W1162)</f>
        <v/>
      </c>
      <c r="M1125" s="483" t="str">
        <f>IF(基本情報入力シート!X1162="","",基本情報入力シート!X1162)</f>
        <v/>
      </c>
      <c r="N1125" s="484" t="str">
        <f>IF(基本情報入力シート!Y1162="","",基本情報入力シート!Y1162)</f>
        <v/>
      </c>
      <c r="O1125" s="118"/>
      <c r="P1125" s="119"/>
      <c r="Q1125" s="120"/>
      <c r="R1125" s="121"/>
      <c r="S1125" s="112"/>
      <c r="T1125" s="476" t="str">
        <f>IFERROR(S1125*VLOOKUP(AE1125,【参考】数式用3!$AD$3:$BA$14,MATCH(N1125,【参考】数式用3!$AD$2:$BA$2,0)),"")</f>
        <v/>
      </c>
      <c r="U1125" s="122"/>
      <c r="V1125" s="113"/>
      <c r="W1125" s="147"/>
      <c r="X1125" s="990" t="str">
        <f>IFERROR(V1125*VLOOKUP(AF1125,【参考】数式用3!$AD$15:$BA$23,MATCH(N1125,【参考】数式用3!$AD$2:$BA$2,0)),"")</f>
        <v/>
      </c>
      <c r="Y1125" s="991"/>
      <c r="Z1125" s="123"/>
      <c r="AA1125" s="114"/>
      <c r="AB1125" s="485" t="str">
        <f>IFERROR(AA1125*VLOOKUP(AG1125,【参考】数式用3!$AD$24:$BA$27,MATCH(N1125,【参考】数式用3!$AD$2:$BA$2,0)),"")</f>
        <v/>
      </c>
      <c r="AC1125" s="130"/>
      <c r="AD1125" s="477" t="str">
        <f t="shared" si="71"/>
        <v/>
      </c>
      <c r="AE1125" s="478" t="str">
        <f t="shared" si="72"/>
        <v/>
      </c>
      <c r="AF1125" s="478" t="str">
        <f t="shared" si="73"/>
        <v/>
      </c>
      <c r="AG1125" s="478" t="str">
        <f t="shared" si="74"/>
        <v/>
      </c>
    </row>
    <row r="1126" spans="1:33" ht="24.95" customHeight="1">
      <c r="A1126" s="480">
        <v>1111</v>
      </c>
      <c r="B1126" s="987" t="str">
        <f>IF(基本情報入力シート!C1163="","",基本情報入力シート!C1163)</f>
        <v/>
      </c>
      <c r="C1126" s="988"/>
      <c r="D1126" s="988"/>
      <c r="E1126" s="988"/>
      <c r="F1126" s="988"/>
      <c r="G1126" s="988"/>
      <c r="H1126" s="988"/>
      <c r="I1126" s="989"/>
      <c r="J1126" s="481" t="str">
        <f>IF(基本情報入力シート!M1163="","",基本情報入力シート!M1163)</f>
        <v/>
      </c>
      <c r="K1126" s="482" t="str">
        <f>IF(基本情報入力シート!R1163="","",基本情報入力シート!R1163)</f>
        <v/>
      </c>
      <c r="L1126" s="482" t="str">
        <f>IF(基本情報入力シート!W1163="","",基本情報入力シート!W1163)</f>
        <v/>
      </c>
      <c r="M1126" s="483" t="str">
        <f>IF(基本情報入力シート!X1163="","",基本情報入力シート!X1163)</f>
        <v/>
      </c>
      <c r="N1126" s="484" t="str">
        <f>IF(基本情報入力シート!Y1163="","",基本情報入力シート!Y1163)</f>
        <v/>
      </c>
      <c r="O1126" s="118"/>
      <c r="P1126" s="119"/>
      <c r="Q1126" s="120"/>
      <c r="R1126" s="121"/>
      <c r="S1126" s="112"/>
      <c r="T1126" s="476" t="str">
        <f>IFERROR(S1126*VLOOKUP(AE1126,【参考】数式用3!$AD$3:$BA$14,MATCH(N1126,【参考】数式用3!$AD$2:$BA$2,0)),"")</f>
        <v/>
      </c>
      <c r="U1126" s="122"/>
      <c r="V1126" s="113"/>
      <c r="W1126" s="147"/>
      <c r="X1126" s="990" t="str">
        <f>IFERROR(V1126*VLOOKUP(AF1126,【参考】数式用3!$AD$15:$BA$23,MATCH(N1126,【参考】数式用3!$AD$2:$BA$2,0)),"")</f>
        <v/>
      </c>
      <c r="Y1126" s="991"/>
      <c r="Z1126" s="123"/>
      <c r="AA1126" s="114"/>
      <c r="AB1126" s="485" t="str">
        <f>IFERROR(AA1126*VLOOKUP(AG1126,【参考】数式用3!$AD$24:$BA$27,MATCH(N1126,【参考】数式用3!$AD$2:$BA$2,0)),"")</f>
        <v/>
      </c>
      <c r="AC1126" s="130"/>
      <c r="AD1126" s="477" t="str">
        <f t="shared" si="71"/>
        <v/>
      </c>
      <c r="AE1126" s="478" t="str">
        <f t="shared" si="72"/>
        <v/>
      </c>
      <c r="AF1126" s="478" t="str">
        <f t="shared" si="73"/>
        <v/>
      </c>
      <c r="AG1126" s="478" t="str">
        <f t="shared" si="74"/>
        <v/>
      </c>
    </row>
    <row r="1127" spans="1:33" ht="24.95" customHeight="1">
      <c r="A1127" s="480">
        <v>1112</v>
      </c>
      <c r="B1127" s="987" t="str">
        <f>IF(基本情報入力シート!C1164="","",基本情報入力シート!C1164)</f>
        <v/>
      </c>
      <c r="C1127" s="988"/>
      <c r="D1127" s="988"/>
      <c r="E1127" s="988"/>
      <c r="F1127" s="988"/>
      <c r="G1127" s="988"/>
      <c r="H1127" s="988"/>
      <c r="I1127" s="989"/>
      <c r="J1127" s="481" t="str">
        <f>IF(基本情報入力シート!M1164="","",基本情報入力シート!M1164)</f>
        <v/>
      </c>
      <c r="K1127" s="482" t="str">
        <f>IF(基本情報入力シート!R1164="","",基本情報入力シート!R1164)</f>
        <v/>
      </c>
      <c r="L1127" s="482" t="str">
        <f>IF(基本情報入力シート!W1164="","",基本情報入力シート!W1164)</f>
        <v/>
      </c>
      <c r="M1127" s="483" t="str">
        <f>IF(基本情報入力シート!X1164="","",基本情報入力シート!X1164)</f>
        <v/>
      </c>
      <c r="N1127" s="484" t="str">
        <f>IF(基本情報入力シート!Y1164="","",基本情報入力シート!Y1164)</f>
        <v/>
      </c>
      <c r="O1127" s="118"/>
      <c r="P1127" s="119"/>
      <c r="Q1127" s="120"/>
      <c r="R1127" s="121"/>
      <c r="S1127" s="112"/>
      <c r="T1127" s="476" t="str">
        <f>IFERROR(S1127*VLOOKUP(AE1127,【参考】数式用3!$AD$3:$BA$14,MATCH(N1127,【参考】数式用3!$AD$2:$BA$2,0)),"")</f>
        <v/>
      </c>
      <c r="U1127" s="122"/>
      <c r="V1127" s="113"/>
      <c r="W1127" s="147"/>
      <c r="X1127" s="990" t="str">
        <f>IFERROR(V1127*VLOOKUP(AF1127,【参考】数式用3!$AD$15:$BA$23,MATCH(N1127,【参考】数式用3!$AD$2:$BA$2,0)),"")</f>
        <v/>
      </c>
      <c r="Y1127" s="991"/>
      <c r="Z1127" s="123"/>
      <c r="AA1127" s="114"/>
      <c r="AB1127" s="485" t="str">
        <f>IFERROR(AA1127*VLOOKUP(AG1127,【参考】数式用3!$AD$24:$BA$27,MATCH(N1127,【参考】数式用3!$AD$2:$BA$2,0)),"")</f>
        <v/>
      </c>
      <c r="AC1127" s="130"/>
      <c r="AD1127" s="477" t="str">
        <f t="shared" si="71"/>
        <v/>
      </c>
      <c r="AE1127" s="478" t="str">
        <f t="shared" si="72"/>
        <v/>
      </c>
      <c r="AF1127" s="478" t="str">
        <f t="shared" si="73"/>
        <v/>
      </c>
      <c r="AG1127" s="478" t="str">
        <f t="shared" si="74"/>
        <v/>
      </c>
    </row>
    <row r="1128" spans="1:33" ht="24.95" customHeight="1">
      <c r="A1128" s="480">
        <v>1113</v>
      </c>
      <c r="B1128" s="987" t="str">
        <f>IF(基本情報入力シート!C1165="","",基本情報入力シート!C1165)</f>
        <v/>
      </c>
      <c r="C1128" s="988"/>
      <c r="D1128" s="988"/>
      <c r="E1128" s="988"/>
      <c r="F1128" s="988"/>
      <c r="G1128" s="988"/>
      <c r="H1128" s="988"/>
      <c r="I1128" s="989"/>
      <c r="J1128" s="481" t="str">
        <f>IF(基本情報入力シート!M1165="","",基本情報入力シート!M1165)</f>
        <v/>
      </c>
      <c r="K1128" s="482" t="str">
        <f>IF(基本情報入力シート!R1165="","",基本情報入力シート!R1165)</f>
        <v/>
      </c>
      <c r="L1128" s="482" t="str">
        <f>IF(基本情報入力シート!W1165="","",基本情報入力シート!W1165)</f>
        <v/>
      </c>
      <c r="M1128" s="483" t="str">
        <f>IF(基本情報入力シート!X1165="","",基本情報入力シート!X1165)</f>
        <v/>
      </c>
      <c r="N1128" s="484" t="str">
        <f>IF(基本情報入力シート!Y1165="","",基本情報入力シート!Y1165)</f>
        <v/>
      </c>
      <c r="O1128" s="118"/>
      <c r="P1128" s="119"/>
      <c r="Q1128" s="120"/>
      <c r="R1128" s="121"/>
      <c r="S1128" s="112"/>
      <c r="T1128" s="476" t="str">
        <f>IFERROR(S1128*VLOOKUP(AE1128,【参考】数式用3!$AD$3:$BA$14,MATCH(N1128,【参考】数式用3!$AD$2:$BA$2,0)),"")</f>
        <v/>
      </c>
      <c r="U1128" s="122"/>
      <c r="V1128" s="113"/>
      <c r="W1128" s="147"/>
      <c r="X1128" s="990" t="str">
        <f>IFERROR(V1128*VLOOKUP(AF1128,【参考】数式用3!$AD$15:$BA$23,MATCH(N1128,【参考】数式用3!$AD$2:$BA$2,0)),"")</f>
        <v/>
      </c>
      <c r="Y1128" s="991"/>
      <c r="Z1128" s="123"/>
      <c r="AA1128" s="114"/>
      <c r="AB1128" s="485" t="str">
        <f>IFERROR(AA1128*VLOOKUP(AG1128,【参考】数式用3!$AD$24:$BA$27,MATCH(N1128,【参考】数式用3!$AD$2:$BA$2,0)),"")</f>
        <v/>
      </c>
      <c r="AC1128" s="130"/>
      <c r="AD1128" s="477" t="str">
        <f t="shared" si="71"/>
        <v/>
      </c>
      <c r="AE1128" s="478" t="str">
        <f t="shared" si="72"/>
        <v/>
      </c>
      <c r="AF1128" s="478" t="str">
        <f t="shared" si="73"/>
        <v/>
      </c>
      <c r="AG1128" s="478" t="str">
        <f t="shared" si="74"/>
        <v/>
      </c>
    </row>
    <row r="1129" spans="1:33" ht="24.95" customHeight="1">
      <c r="A1129" s="480">
        <v>1114</v>
      </c>
      <c r="B1129" s="987" t="str">
        <f>IF(基本情報入力シート!C1166="","",基本情報入力シート!C1166)</f>
        <v/>
      </c>
      <c r="C1129" s="988"/>
      <c r="D1129" s="988"/>
      <c r="E1129" s="988"/>
      <c r="F1129" s="988"/>
      <c r="G1129" s="988"/>
      <c r="H1129" s="988"/>
      <c r="I1129" s="989"/>
      <c r="J1129" s="481" t="str">
        <f>IF(基本情報入力シート!M1166="","",基本情報入力シート!M1166)</f>
        <v/>
      </c>
      <c r="K1129" s="482" t="str">
        <f>IF(基本情報入力シート!R1166="","",基本情報入力シート!R1166)</f>
        <v/>
      </c>
      <c r="L1129" s="482" t="str">
        <f>IF(基本情報入力シート!W1166="","",基本情報入力シート!W1166)</f>
        <v/>
      </c>
      <c r="M1129" s="483" t="str">
        <f>IF(基本情報入力シート!X1166="","",基本情報入力シート!X1166)</f>
        <v/>
      </c>
      <c r="N1129" s="484" t="str">
        <f>IF(基本情報入力シート!Y1166="","",基本情報入力シート!Y1166)</f>
        <v/>
      </c>
      <c r="O1129" s="118"/>
      <c r="P1129" s="119"/>
      <c r="Q1129" s="120"/>
      <c r="R1129" s="121"/>
      <c r="S1129" s="112"/>
      <c r="T1129" s="476" t="str">
        <f>IFERROR(S1129*VLOOKUP(AE1129,【参考】数式用3!$AD$3:$BA$14,MATCH(N1129,【参考】数式用3!$AD$2:$BA$2,0)),"")</f>
        <v/>
      </c>
      <c r="U1129" s="122"/>
      <c r="V1129" s="113"/>
      <c r="W1129" s="147"/>
      <c r="X1129" s="990" t="str">
        <f>IFERROR(V1129*VLOOKUP(AF1129,【参考】数式用3!$AD$15:$BA$23,MATCH(N1129,【参考】数式用3!$AD$2:$BA$2,0)),"")</f>
        <v/>
      </c>
      <c r="Y1129" s="991"/>
      <c r="Z1129" s="123"/>
      <c r="AA1129" s="114"/>
      <c r="AB1129" s="485" t="str">
        <f>IFERROR(AA1129*VLOOKUP(AG1129,【参考】数式用3!$AD$24:$BA$27,MATCH(N1129,【参考】数式用3!$AD$2:$BA$2,0)),"")</f>
        <v/>
      </c>
      <c r="AC1129" s="130"/>
      <c r="AD1129" s="477" t="str">
        <f t="shared" si="71"/>
        <v/>
      </c>
      <c r="AE1129" s="478" t="str">
        <f t="shared" si="72"/>
        <v/>
      </c>
      <c r="AF1129" s="478" t="str">
        <f t="shared" si="73"/>
        <v/>
      </c>
      <c r="AG1129" s="478" t="str">
        <f t="shared" si="74"/>
        <v/>
      </c>
    </row>
    <row r="1130" spans="1:33" ht="24.95" customHeight="1">
      <c r="A1130" s="480">
        <v>1115</v>
      </c>
      <c r="B1130" s="987" t="str">
        <f>IF(基本情報入力シート!C1167="","",基本情報入力シート!C1167)</f>
        <v/>
      </c>
      <c r="C1130" s="988"/>
      <c r="D1130" s="988"/>
      <c r="E1130" s="988"/>
      <c r="F1130" s="988"/>
      <c r="G1130" s="988"/>
      <c r="H1130" s="988"/>
      <c r="I1130" s="989"/>
      <c r="J1130" s="481" t="str">
        <f>IF(基本情報入力シート!M1167="","",基本情報入力シート!M1167)</f>
        <v/>
      </c>
      <c r="K1130" s="482" t="str">
        <f>IF(基本情報入力シート!R1167="","",基本情報入力シート!R1167)</f>
        <v/>
      </c>
      <c r="L1130" s="482" t="str">
        <f>IF(基本情報入力シート!W1167="","",基本情報入力シート!W1167)</f>
        <v/>
      </c>
      <c r="M1130" s="483" t="str">
        <f>IF(基本情報入力シート!X1167="","",基本情報入力シート!X1167)</f>
        <v/>
      </c>
      <c r="N1130" s="484" t="str">
        <f>IF(基本情報入力シート!Y1167="","",基本情報入力シート!Y1167)</f>
        <v/>
      </c>
      <c r="O1130" s="118"/>
      <c r="P1130" s="119"/>
      <c r="Q1130" s="120"/>
      <c r="R1130" s="121"/>
      <c r="S1130" s="112"/>
      <c r="T1130" s="476" t="str">
        <f>IFERROR(S1130*VLOOKUP(AE1130,【参考】数式用3!$AD$3:$BA$14,MATCH(N1130,【参考】数式用3!$AD$2:$BA$2,0)),"")</f>
        <v/>
      </c>
      <c r="U1130" s="122"/>
      <c r="V1130" s="113"/>
      <c r="W1130" s="147"/>
      <c r="X1130" s="990" t="str">
        <f>IFERROR(V1130*VLOOKUP(AF1130,【参考】数式用3!$AD$15:$BA$23,MATCH(N1130,【参考】数式用3!$AD$2:$BA$2,0)),"")</f>
        <v/>
      </c>
      <c r="Y1130" s="991"/>
      <c r="Z1130" s="123"/>
      <c r="AA1130" s="114"/>
      <c r="AB1130" s="485" t="str">
        <f>IFERROR(AA1130*VLOOKUP(AG1130,【参考】数式用3!$AD$24:$BA$27,MATCH(N1130,【参考】数式用3!$AD$2:$BA$2,0)),"")</f>
        <v/>
      </c>
      <c r="AC1130" s="130"/>
      <c r="AD1130" s="477" t="str">
        <f t="shared" si="71"/>
        <v/>
      </c>
      <c r="AE1130" s="478" t="str">
        <f t="shared" si="72"/>
        <v/>
      </c>
      <c r="AF1130" s="478" t="str">
        <f t="shared" si="73"/>
        <v/>
      </c>
      <c r="AG1130" s="478" t="str">
        <f t="shared" si="74"/>
        <v/>
      </c>
    </row>
    <row r="1131" spans="1:33" ht="24.95" customHeight="1">
      <c r="A1131" s="480">
        <v>1116</v>
      </c>
      <c r="B1131" s="987" t="str">
        <f>IF(基本情報入力シート!C1168="","",基本情報入力シート!C1168)</f>
        <v/>
      </c>
      <c r="C1131" s="988"/>
      <c r="D1131" s="988"/>
      <c r="E1131" s="988"/>
      <c r="F1131" s="988"/>
      <c r="G1131" s="988"/>
      <c r="H1131" s="988"/>
      <c r="I1131" s="989"/>
      <c r="J1131" s="481" t="str">
        <f>IF(基本情報入力シート!M1168="","",基本情報入力シート!M1168)</f>
        <v/>
      </c>
      <c r="K1131" s="482" t="str">
        <f>IF(基本情報入力シート!R1168="","",基本情報入力シート!R1168)</f>
        <v/>
      </c>
      <c r="L1131" s="482" t="str">
        <f>IF(基本情報入力シート!W1168="","",基本情報入力シート!W1168)</f>
        <v/>
      </c>
      <c r="M1131" s="483" t="str">
        <f>IF(基本情報入力シート!X1168="","",基本情報入力シート!X1168)</f>
        <v/>
      </c>
      <c r="N1131" s="484" t="str">
        <f>IF(基本情報入力シート!Y1168="","",基本情報入力シート!Y1168)</f>
        <v/>
      </c>
      <c r="O1131" s="118"/>
      <c r="P1131" s="119"/>
      <c r="Q1131" s="120"/>
      <c r="R1131" s="121"/>
      <c r="S1131" s="112"/>
      <c r="T1131" s="476" t="str">
        <f>IFERROR(S1131*VLOOKUP(AE1131,【参考】数式用3!$AD$3:$BA$14,MATCH(N1131,【参考】数式用3!$AD$2:$BA$2,0)),"")</f>
        <v/>
      </c>
      <c r="U1131" s="122"/>
      <c r="V1131" s="113"/>
      <c r="W1131" s="147"/>
      <c r="X1131" s="990" t="str">
        <f>IFERROR(V1131*VLOOKUP(AF1131,【参考】数式用3!$AD$15:$BA$23,MATCH(N1131,【参考】数式用3!$AD$2:$BA$2,0)),"")</f>
        <v/>
      </c>
      <c r="Y1131" s="991"/>
      <c r="Z1131" s="123"/>
      <c r="AA1131" s="114"/>
      <c r="AB1131" s="485" t="str">
        <f>IFERROR(AA1131*VLOOKUP(AG1131,【参考】数式用3!$AD$24:$BA$27,MATCH(N1131,【参考】数式用3!$AD$2:$BA$2,0)),"")</f>
        <v/>
      </c>
      <c r="AC1131" s="130"/>
      <c r="AD1131" s="477" t="str">
        <f t="shared" si="71"/>
        <v/>
      </c>
      <c r="AE1131" s="478" t="str">
        <f t="shared" si="72"/>
        <v/>
      </c>
      <c r="AF1131" s="478" t="str">
        <f t="shared" si="73"/>
        <v/>
      </c>
      <c r="AG1131" s="478" t="str">
        <f t="shared" si="74"/>
        <v/>
      </c>
    </row>
    <row r="1132" spans="1:33" ht="24.95" customHeight="1">
      <c r="A1132" s="480">
        <v>1117</v>
      </c>
      <c r="B1132" s="987" t="str">
        <f>IF(基本情報入力シート!C1169="","",基本情報入力シート!C1169)</f>
        <v/>
      </c>
      <c r="C1132" s="988"/>
      <c r="D1132" s="988"/>
      <c r="E1132" s="988"/>
      <c r="F1132" s="988"/>
      <c r="G1132" s="988"/>
      <c r="H1132" s="988"/>
      <c r="I1132" s="989"/>
      <c r="J1132" s="481" t="str">
        <f>IF(基本情報入力シート!M1169="","",基本情報入力シート!M1169)</f>
        <v/>
      </c>
      <c r="K1132" s="482" t="str">
        <f>IF(基本情報入力シート!R1169="","",基本情報入力シート!R1169)</f>
        <v/>
      </c>
      <c r="L1132" s="482" t="str">
        <f>IF(基本情報入力シート!W1169="","",基本情報入力シート!W1169)</f>
        <v/>
      </c>
      <c r="M1132" s="483" t="str">
        <f>IF(基本情報入力シート!X1169="","",基本情報入力シート!X1169)</f>
        <v/>
      </c>
      <c r="N1132" s="484" t="str">
        <f>IF(基本情報入力シート!Y1169="","",基本情報入力シート!Y1169)</f>
        <v/>
      </c>
      <c r="O1132" s="118"/>
      <c r="P1132" s="119"/>
      <c r="Q1132" s="120"/>
      <c r="R1132" s="121"/>
      <c r="S1132" s="112"/>
      <c r="T1132" s="476" t="str">
        <f>IFERROR(S1132*VLOOKUP(AE1132,【参考】数式用3!$AD$3:$BA$14,MATCH(N1132,【参考】数式用3!$AD$2:$BA$2,0)),"")</f>
        <v/>
      </c>
      <c r="U1132" s="122"/>
      <c r="V1132" s="113"/>
      <c r="W1132" s="147"/>
      <c r="X1132" s="990" t="str">
        <f>IFERROR(V1132*VLOOKUP(AF1132,【参考】数式用3!$AD$15:$BA$23,MATCH(N1132,【参考】数式用3!$AD$2:$BA$2,0)),"")</f>
        <v/>
      </c>
      <c r="Y1132" s="991"/>
      <c r="Z1132" s="123"/>
      <c r="AA1132" s="114"/>
      <c r="AB1132" s="485" t="str">
        <f>IFERROR(AA1132*VLOOKUP(AG1132,【参考】数式用3!$AD$24:$BA$27,MATCH(N1132,【参考】数式用3!$AD$2:$BA$2,0)),"")</f>
        <v/>
      </c>
      <c r="AC1132" s="130"/>
      <c r="AD1132" s="477" t="str">
        <f t="shared" si="71"/>
        <v/>
      </c>
      <c r="AE1132" s="478" t="str">
        <f t="shared" si="72"/>
        <v/>
      </c>
      <c r="AF1132" s="478" t="str">
        <f t="shared" si="73"/>
        <v/>
      </c>
      <c r="AG1132" s="478" t="str">
        <f t="shared" si="74"/>
        <v/>
      </c>
    </row>
    <row r="1133" spans="1:33" ht="24.95" customHeight="1">
      <c r="A1133" s="480">
        <v>1118</v>
      </c>
      <c r="B1133" s="987" t="str">
        <f>IF(基本情報入力シート!C1170="","",基本情報入力シート!C1170)</f>
        <v/>
      </c>
      <c r="C1133" s="988"/>
      <c r="D1133" s="988"/>
      <c r="E1133" s="988"/>
      <c r="F1133" s="988"/>
      <c r="G1133" s="988"/>
      <c r="H1133" s="988"/>
      <c r="I1133" s="989"/>
      <c r="J1133" s="481" t="str">
        <f>IF(基本情報入力シート!M1170="","",基本情報入力シート!M1170)</f>
        <v/>
      </c>
      <c r="K1133" s="482" t="str">
        <f>IF(基本情報入力シート!R1170="","",基本情報入力シート!R1170)</f>
        <v/>
      </c>
      <c r="L1133" s="482" t="str">
        <f>IF(基本情報入力シート!W1170="","",基本情報入力シート!W1170)</f>
        <v/>
      </c>
      <c r="M1133" s="483" t="str">
        <f>IF(基本情報入力シート!X1170="","",基本情報入力シート!X1170)</f>
        <v/>
      </c>
      <c r="N1133" s="484" t="str">
        <f>IF(基本情報入力シート!Y1170="","",基本情報入力シート!Y1170)</f>
        <v/>
      </c>
      <c r="O1133" s="118"/>
      <c r="P1133" s="119"/>
      <c r="Q1133" s="120"/>
      <c r="R1133" s="121"/>
      <c r="S1133" s="112"/>
      <c r="T1133" s="476" t="str">
        <f>IFERROR(S1133*VLOOKUP(AE1133,【参考】数式用3!$AD$3:$BA$14,MATCH(N1133,【参考】数式用3!$AD$2:$BA$2,0)),"")</f>
        <v/>
      </c>
      <c r="U1133" s="122"/>
      <c r="V1133" s="113"/>
      <c r="W1133" s="147"/>
      <c r="X1133" s="990" t="str">
        <f>IFERROR(V1133*VLOOKUP(AF1133,【参考】数式用3!$AD$15:$BA$23,MATCH(N1133,【参考】数式用3!$AD$2:$BA$2,0)),"")</f>
        <v/>
      </c>
      <c r="Y1133" s="991"/>
      <c r="Z1133" s="123"/>
      <c r="AA1133" s="114"/>
      <c r="AB1133" s="485" t="str">
        <f>IFERROR(AA1133*VLOOKUP(AG1133,【参考】数式用3!$AD$24:$BA$27,MATCH(N1133,【参考】数式用3!$AD$2:$BA$2,0)),"")</f>
        <v/>
      </c>
      <c r="AC1133" s="130"/>
      <c r="AD1133" s="477" t="str">
        <f t="shared" si="71"/>
        <v/>
      </c>
      <c r="AE1133" s="478" t="str">
        <f t="shared" si="72"/>
        <v/>
      </c>
      <c r="AF1133" s="478" t="str">
        <f t="shared" si="73"/>
        <v/>
      </c>
      <c r="AG1133" s="478" t="str">
        <f t="shared" si="74"/>
        <v/>
      </c>
    </row>
    <row r="1134" spans="1:33" ht="24.95" customHeight="1">
      <c r="A1134" s="480">
        <v>1119</v>
      </c>
      <c r="B1134" s="987" t="str">
        <f>IF(基本情報入力シート!C1171="","",基本情報入力シート!C1171)</f>
        <v/>
      </c>
      <c r="C1134" s="988"/>
      <c r="D1134" s="988"/>
      <c r="E1134" s="988"/>
      <c r="F1134" s="988"/>
      <c r="G1134" s="988"/>
      <c r="H1134" s="988"/>
      <c r="I1134" s="989"/>
      <c r="J1134" s="481" t="str">
        <f>IF(基本情報入力シート!M1171="","",基本情報入力シート!M1171)</f>
        <v/>
      </c>
      <c r="K1134" s="482" t="str">
        <f>IF(基本情報入力シート!R1171="","",基本情報入力シート!R1171)</f>
        <v/>
      </c>
      <c r="L1134" s="482" t="str">
        <f>IF(基本情報入力シート!W1171="","",基本情報入力シート!W1171)</f>
        <v/>
      </c>
      <c r="M1134" s="483" t="str">
        <f>IF(基本情報入力シート!X1171="","",基本情報入力シート!X1171)</f>
        <v/>
      </c>
      <c r="N1134" s="484" t="str">
        <f>IF(基本情報入力シート!Y1171="","",基本情報入力シート!Y1171)</f>
        <v/>
      </c>
      <c r="O1134" s="118"/>
      <c r="P1134" s="119"/>
      <c r="Q1134" s="120"/>
      <c r="R1134" s="121"/>
      <c r="S1134" s="112"/>
      <c r="T1134" s="476" t="str">
        <f>IFERROR(S1134*VLOOKUP(AE1134,【参考】数式用3!$AD$3:$BA$14,MATCH(N1134,【参考】数式用3!$AD$2:$BA$2,0)),"")</f>
        <v/>
      </c>
      <c r="U1134" s="122"/>
      <c r="V1134" s="113"/>
      <c r="W1134" s="147"/>
      <c r="X1134" s="990" t="str">
        <f>IFERROR(V1134*VLOOKUP(AF1134,【参考】数式用3!$AD$15:$BA$23,MATCH(N1134,【参考】数式用3!$AD$2:$BA$2,0)),"")</f>
        <v/>
      </c>
      <c r="Y1134" s="991"/>
      <c r="Z1134" s="123"/>
      <c r="AA1134" s="114"/>
      <c r="AB1134" s="485" t="str">
        <f>IFERROR(AA1134*VLOOKUP(AG1134,【参考】数式用3!$AD$24:$BA$27,MATCH(N1134,【参考】数式用3!$AD$2:$BA$2,0)),"")</f>
        <v/>
      </c>
      <c r="AC1134" s="130"/>
      <c r="AD1134" s="477" t="str">
        <f t="shared" si="71"/>
        <v/>
      </c>
      <c r="AE1134" s="478" t="str">
        <f t="shared" si="72"/>
        <v/>
      </c>
      <c r="AF1134" s="478" t="str">
        <f t="shared" si="73"/>
        <v/>
      </c>
      <c r="AG1134" s="478" t="str">
        <f t="shared" si="74"/>
        <v/>
      </c>
    </row>
    <row r="1135" spans="1:33" ht="24.95" customHeight="1">
      <c r="A1135" s="480">
        <v>1120</v>
      </c>
      <c r="B1135" s="987" t="str">
        <f>IF(基本情報入力シート!C1172="","",基本情報入力シート!C1172)</f>
        <v/>
      </c>
      <c r="C1135" s="988"/>
      <c r="D1135" s="988"/>
      <c r="E1135" s="988"/>
      <c r="F1135" s="988"/>
      <c r="G1135" s="988"/>
      <c r="H1135" s="988"/>
      <c r="I1135" s="989"/>
      <c r="J1135" s="481" t="str">
        <f>IF(基本情報入力シート!M1172="","",基本情報入力シート!M1172)</f>
        <v/>
      </c>
      <c r="K1135" s="482" t="str">
        <f>IF(基本情報入力シート!R1172="","",基本情報入力シート!R1172)</f>
        <v/>
      </c>
      <c r="L1135" s="482" t="str">
        <f>IF(基本情報入力シート!W1172="","",基本情報入力シート!W1172)</f>
        <v/>
      </c>
      <c r="M1135" s="483" t="str">
        <f>IF(基本情報入力シート!X1172="","",基本情報入力シート!X1172)</f>
        <v/>
      </c>
      <c r="N1135" s="484" t="str">
        <f>IF(基本情報入力シート!Y1172="","",基本情報入力シート!Y1172)</f>
        <v/>
      </c>
      <c r="O1135" s="118"/>
      <c r="P1135" s="119"/>
      <c r="Q1135" s="120"/>
      <c r="R1135" s="121"/>
      <c r="S1135" s="112"/>
      <c r="T1135" s="476" t="str">
        <f>IFERROR(S1135*VLOOKUP(AE1135,【参考】数式用3!$AD$3:$BA$14,MATCH(N1135,【参考】数式用3!$AD$2:$BA$2,0)),"")</f>
        <v/>
      </c>
      <c r="U1135" s="122"/>
      <c r="V1135" s="113"/>
      <c r="W1135" s="147"/>
      <c r="X1135" s="990" t="str">
        <f>IFERROR(V1135*VLOOKUP(AF1135,【参考】数式用3!$AD$15:$BA$23,MATCH(N1135,【参考】数式用3!$AD$2:$BA$2,0)),"")</f>
        <v/>
      </c>
      <c r="Y1135" s="991"/>
      <c r="Z1135" s="123"/>
      <c r="AA1135" s="114"/>
      <c r="AB1135" s="485" t="str">
        <f>IFERROR(AA1135*VLOOKUP(AG1135,【参考】数式用3!$AD$24:$BA$27,MATCH(N1135,【参考】数式用3!$AD$2:$BA$2,0)),"")</f>
        <v/>
      </c>
      <c r="AC1135" s="130"/>
      <c r="AD1135" s="477" t="str">
        <f t="shared" si="71"/>
        <v/>
      </c>
      <c r="AE1135" s="478" t="str">
        <f t="shared" si="72"/>
        <v/>
      </c>
      <c r="AF1135" s="478" t="str">
        <f t="shared" si="73"/>
        <v/>
      </c>
      <c r="AG1135" s="478" t="str">
        <f t="shared" si="74"/>
        <v/>
      </c>
    </row>
    <row r="1136" spans="1:33" ht="24.95" customHeight="1">
      <c r="A1136" s="480">
        <v>1121</v>
      </c>
      <c r="B1136" s="987" t="str">
        <f>IF(基本情報入力シート!C1173="","",基本情報入力シート!C1173)</f>
        <v/>
      </c>
      <c r="C1136" s="988"/>
      <c r="D1136" s="988"/>
      <c r="E1136" s="988"/>
      <c r="F1136" s="988"/>
      <c r="G1136" s="988"/>
      <c r="H1136" s="988"/>
      <c r="I1136" s="989"/>
      <c r="J1136" s="481" t="str">
        <f>IF(基本情報入力シート!M1173="","",基本情報入力シート!M1173)</f>
        <v/>
      </c>
      <c r="K1136" s="482" t="str">
        <f>IF(基本情報入力シート!R1173="","",基本情報入力シート!R1173)</f>
        <v/>
      </c>
      <c r="L1136" s="482" t="str">
        <f>IF(基本情報入力シート!W1173="","",基本情報入力シート!W1173)</f>
        <v/>
      </c>
      <c r="M1136" s="483" t="str">
        <f>IF(基本情報入力シート!X1173="","",基本情報入力シート!X1173)</f>
        <v/>
      </c>
      <c r="N1136" s="484" t="str">
        <f>IF(基本情報入力シート!Y1173="","",基本情報入力シート!Y1173)</f>
        <v/>
      </c>
      <c r="O1136" s="118"/>
      <c r="P1136" s="119"/>
      <c r="Q1136" s="120"/>
      <c r="R1136" s="121"/>
      <c r="S1136" s="112"/>
      <c r="T1136" s="476" t="str">
        <f>IFERROR(S1136*VLOOKUP(AE1136,【参考】数式用3!$AD$3:$BA$14,MATCH(N1136,【参考】数式用3!$AD$2:$BA$2,0)),"")</f>
        <v/>
      </c>
      <c r="U1136" s="122"/>
      <c r="V1136" s="113"/>
      <c r="W1136" s="147"/>
      <c r="X1136" s="990" t="str">
        <f>IFERROR(V1136*VLOOKUP(AF1136,【参考】数式用3!$AD$15:$BA$23,MATCH(N1136,【参考】数式用3!$AD$2:$BA$2,0)),"")</f>
        <v/>
      </c>
      <c r="Y1136" s="991"/>
      <c r="Z1136" s="123"/>
      <c r="AA1136" s="114"/>
      <c r="AB1136" s="485" t="str">
        <f>IFERROR(AA1136*VLOOKUP(AG1136,【参考】数式用3!$AD$24:$BA$27,MATCH(N1136,【参考】数式用3!$AD$2:$BA$2,0)),"")</f>
        <v/>
      </c>
      <c r="AC1136" s="130"/>
      <c r="AD1136" s="477" t="str">
        <f t="shared" si="71"/>
        <v/>
      </c>
      <c r="AE1136" s="478" t="str">
        <f t="shared" si="72"/>
        <v/>
      </c>
      <c r="AF1136" s="478" t="str">
        <f t="shared" si="73"/>
        <v/>
      </c>
      <c r="AG1136" s="478" t="str">
        <f t="shared" si="74"/>
        <v/>
      </c>
    </row>
    <row r="1137" spans="1:33" ht="24.95" customHeight="1">
      <c r="A1137" s="480">
        <v>1122</v>
      </c>
      <c r="B1137" s="987" t="str">
        <f>IF(基本情報入力シート!C1174="","",基本情報入力シート!C1174)</f>
        <v/>
      </c>
      <c r="C1137" s="988"/>
      <c r="D1137" s="988"/>
      <c r="E1137" s="988"/>
      <c r="F1137" s="988"/>
      <c r="G1137" s="988"/>
      <c r="H1137" s="988"/>
      <c r="I1137" s="989"/>
      <c r="J1137" s="481" t="str">
        <f>IF(基本情報入力シート!M1174="","",基本情報入力シート!M1174)</f>
        <v/>
      </c>
      <c r="K1137" s="482" t="str">
        <f>IF(基本情報入力シート!R1174="","",基本情報入力シート!R1174)</f>
        <v/>
      </c>
      <c r="L1137" s="482" t="str">
        <f>IF(基本情報入力シート!W1174="","",基本情報入力シート!W1174)</f>
        <v/>
      </c>
      <c r="M1137" s="483" t="str">
        <f>IF(基本情報入力シート!X1174="","",基本情報入力シート!X1174)</f>
        <v/>
      </c>
      <c r="N1137" s="484" t="str">
        <f>IF(基本情報入力シート!Y1174="","",基本情報入力シート!Y1174)</f>
        <v/>
      </c>
      <c r="O1137" s="118"/>
      <c r="P1137" s="119"/>
      <c r="Q1137" s="120"/>
      <c r="R1137" s="121"/>
      <c r="S1137" s="112"/>
      <c r="T1137" s="476" t="str">
        <f>IFERROR(S1137*VLOOKUP(AE1137,【参考】数式用3!$AD$3:$BA$14,MATCH(N1137,【参考】数式用3!$AD$2:$BA$2,0)),"")</f>
        <v/>
      </c>
      <c r="U1137" s="122"/>
      <c r="V1137" s="113"/>
      <c r="W1137" s="147"/>
      <c r="X1137" s="990" t="str">
        <f>IFERROR(V1137*VLOOKUP(AF1137,【参考】数式用3!$AD$15:$BA$23,MATCH(N1137,【参考】数式用3!$AD$2:$BA$2,0)),"")</f>
        <v/>
      </c>
      <c r="Y1137" s="991"/>
      <c r="Z1137" s="123"/>
      <c r="AA1137" s="114"/>
      <c r="AB1137" s="485" t="str">
        <f>IFERROR(AA1137*VLOOKUP(AG1137,【参考】数式用3!$AD$24:$BA$27,MATCH(N1137,【参考】数式用3!$AD$2:$BA$2,0)),"")</f>
        <v/>
      </c>
      <c r="AC1137" s="130"/>
      <c r="AD1137" s="477" t="str">
        <f t="shared" si="71"/>
        <v/>
      </c>
      <c r="AE1137" s="478" t="str">
        <f t="shared" si="72"/>
        <v/>
      </c>
      <c r="AF1137" s="478" t="str">
        <f t="shared" si="73"/>
        <v/>
      </c>
      <c r="AG1137" s="478" t="str">
        <f t="shared" si="74"/>
        <v/>
      </c>
    </row>
    <row r="1138" spans="1:33" ht="24.95" customHeight="1">
      <c r="A1138" s="480">
        <v>1123</v>
      </c>
      <c r="B1138" s="987" t="str">
        <f>IF(基本情報入力シート!C1175="","",基本情報入力シート!C1175)</f>
        <v/>
      </c>
      <c r="C1138" s="988"/>
      <c r="D1138" s="988"/>
      <c r="E1138" s="988"/>
      <c r="F1138" s="988"/>
      <c r="G1138" s="988"/>
      <c r="H1138" s="988"/>
      <c r="I1138" s="989"/>
      <c r="J1138" s="481" t="str">
        <f>IF(基本情報入力シート!M1175="","",基本情報入力シート!M1175)</f>
        <v/>
      </c>
      <c r="K1138" s="482" t="str">
        <f>IF(基本情報入力シート!R1175="","",基本情報入力シート!R1175)</f>
        <v/>
      </c>
      <c r="L1138" s="482" t="str">
        <f>IF(基本情報入力シート!W1175="","",基本情報入力シート!W1175)</f>
        <v/>
      </c>
      <c r="M1138" s="483" t="str">
        <f>IF(基本情報入力シート!X1175="","",基本情報入力シート!X1175)</f>
        <v/>
      </c>
      <c r="N1138" s="484" t="str">
        <f>IF(基本情報入力シート!Y1175="","",基本情報入力シート!Y1175)</f>
        <v/>
      </c>
      <c r="O1138" s="118"/>
      <c r="P1138" s="119"/>
      <c r="Q1138" s="120"/>
      <c r="R1138" s="121"/>
      <c r="S1138" s="112"/>
      <c r="T1138" s="476" t="str">
        <f>IFERROR(S1138*VLOOKUP(AE1138,【参考】数式用3!$AD$3:$BA$14,MATCH(N1138,【参考】数式用3!$AD$2:$BA$2,0)),"")</f>
        <v/>
      </c>
      <c r="U1138" s="122"/>
      <c r="V1138" s="113"/>
      <c r="W1138" s="147"/>
      <c r="X1138" s="990" t="str">
        <f>IFERROR(V1138*VLOOKUP(AF1138,【参考】数式用3!$AD$15:$BA$23,MATCH(N1138,【参考】数式用3!$AD$2:$BA$2,0)),"")</f>
        <v/>
      </c>
      <c r="Y1138" s="991"/>
      <c r="Z1138" s="123"/>
      <c r="AA1138" s="114"/>
      <c r="AB1138" s="485" t="str">
        <f>IFERROR(AA1138*VLOOKUP(AG1138,【参考】数式用3!$AD$24:$BA$27,MATCH(N1138,【参考】数式用3!$AD$2:$BA$2,0)),"")</f>
        <v/>
      </c>
      <c r="AC1138" s="130"/>
      <c r="AD1138" s="477" t="str">
        <f t="shared" si="71"/>
        <v/>
      </c>
      <c r="AE1138" s="478" t="str">
        <f t="shared" si="72"/>
        <v/>
      </c>
      <c r="AF1138" s="478" t="str">
        <f t="shared" si="73"/>
        <v/>
      </c>
      <c r="AG1138" s="478" t="str">
        <f t="shared" si="74"/>
        <v/>
      </c>
    </row>
    <row r="1139" spans="1:33" ht="24.95" customHeight="1">
      <c r="A1139" s="480">
        <v>1124</v>
      </c>
      <c r="B1139" s="987" t="str">
        <f>IF(基本情報入力シート!C1176="","",基本情報入力シート!C1176)</f>
        <v/>
      </c>
      <c r="C1139" s="988"/>
      <c r="D1139" s="988"/>
      <c r="E1139" s="988"/>
      <c r="F1139" s="988"/>
      <c r="G1139" s="988"/>
      <c r="H1139" s="988"/>
      <c r="I1139" s="989"/>
      <c r="J1139" s="481" t="str">
        <f>IF(基本情報入力シート!M1176="","",基本情報入力シート!M1176)</f>
        <v/>
      </c>
      <c r="K1139" s="482" t="str">
        <f>IF(基本情報入力シート!R1176="","",基本情報入力シート!R1176)</f>
        <v/>
      </c>
      <c r="L1139" s="482" t="str">
        <f>IF(基本情報入力シート!W1176="","",基本情報入力シート!W1176)</f>
        <v/>
      </c>
      <c r="M1139" s="483" t="str">
        <f>IF(基本情報入力シート!X1176="","",基本情報入力シート!X1176)</f>
        <v/>
      </c>
      <c r="N1139" s="484" t="str">
        <f>IF(基本情報入力シート!Y1176="","",基本情報入力シート!Y1176)</f>
        <v/>
      </c>
      <c r="O1139" s="118"/>
      <c r="P1139" s="119"/>
      <c r="Q1139" s="120"/>
      <c r="R1139" s="121"/>
      <c r="S1139" s="112"/>
      <c r="T1139" s="476" t="str">
        <f>IFERROR(S1139*VLOOKUP(AE1139,【参考】数式用3!$AD$3:$BA$14,MATCH(N1139,【参考】数式用3!$AD$2:$BA$2,0)),"")</f>
        <v/>
      </c>
      <c r="U1139" s="122"/>
      <c r="V1139" s="113"/>
      <c r="W1139" s="147"/>
      <c r="X1139" s="990" t="str">
        <f>IFERROR(V1139*VLOOKUP(AF1139,【参考】数式用3!$AD$15:$BA$23,MATCH(N1139,【参考】数式用3!$AD$2:$BA$2,0)),"")</f>
        <v/>
      </c>
      <c r="Y1139" s="991"/>
      <c r="Z1139" s="123"/>
      <c r="AA1139" s="114"/>
      <c r="AB1139" s="485" t="str">
        <f>IFERROR(AA1139*VLOOKUP(AG1139,【参考】数式用3!$AD$24:$BA$27,MATCH(N1139,【参考】数式用3!$AD$2:$BA$2,0)),"")</f>
        <v/>
      </c>
      <c r="AC1139" s="130"/>
      <c r="AD1139" s="477" t="str">
        <f t="shared" si="71"/>
        <v/>
      </c>
      <c r="AE1139" s="478" t="str">
        <f t="shared" si="72"/>
        <v/>
      </c>
      <c r="AF1139" s="478" t="str">
        <f t="shared" si="73"/>
        <v/>
      </c>
      <c r="AG1139" s="478" t="str">
        <f t="shared" si="74"/>
        <v/>
      </c>
    </row>
    <row r="1140" spans="1:33" ht="24.95" customHeight="1">
      <c r="A1140" s="480">
        <v>1125</v>
      </c>
      <c r="B1140" s="987" t="str">
        <f>IF(基本情報入力シート!C1177="","",基本情報入力シート!C1177)</f>
        <v/>
      </c>
      <c r="C1140" s="988"/>
      <c r="D1140" s="988"/>
      <c r="E1140" s="988"/>
      <c r="F1140" s="988"/>
      <c r="G1140" s="988"/>
      <c r="H1140" s="988"/>
      <c r="I1140" s="989"/>
      <c r="J1140" s="481" t="str">
        <f>IF(基本情報入力シート!M1177="","",基本情報入力シート!M1177)</f>
        <v/>
      </c>
      <c r="K1140" s="482" t="str">
        <f>IF(基本情報入力シート!R1177="","",基本情報入力シート!R1177)</f>
        <v/>
      </c>
      <c r="L1140" s="482" t="str">
        <f>IF(基本情報入力シート!W1177="","",基本情報入力シート!W1177)</f>
        <v/>
      </c>
      <c r="M1140" s="483" t="str">
        <f>IF(基本情報入力シート!X1177="","",基本情報入力シート!X1177)</f>
        <v/>
      </c>
      <c r="N1140" s="484" t="str">
        <f>IF(基本情報入力シート!Y1177="","",基本情報入力シート!Y1177)</f>
        <v/>
      </c>
      <c r="O1140" s="118"/>
      <c r="P1140" s="119"/>
      <c r="Q1140" s="120"/>
      <c r="R1140" s="121"/>
      <c r="S1140" s="112"/>
      <c r="T1140" s="476" t="str">
        <f>IFERROR(S1140*VLOOKUP(AE1140,【参考】数式用3!$AD$3:$BA$14,MATCH(N1140,【参考】数式用3!$AD$2:$BA$2,0)),"")</f>
        <v/>
      </c>
      <c r="U1140" s="122"/>
      <c r="V1140" s="113"/>
      <c r="W1140" s="147"/>
      <c r="X1140" s="990" t="str">
        <f>IFERROR(V1140*VLOOKUP(AF1140,【参考】数式用3!$AD$15:$BA$23,MATCH(N1140,【参考】数式用3!$AD$2:$BA$2,0)),"")</f>
        <v/>
      </c>
      <c r="Y1140" s="991"/>
      <c r="Z1140" s="123"/>
      <c r="AA1140" s="114"/>
      <c r="AB1140" s="485" t="str">
        <f>IFERROR(AA1140*VLOOKUP(AG1140,【参考】数式用3!$AD$24:$BA$27,MATCH(N1140,【参考】数式用3!$AD$2:$BA$2,0)),"")</f>
        <v/>
      </c>
      <c r="AC1140" s="130"/>
      <c r="AD1140" s="477" t="str">
        <f t="shared" si="71"/>
        <v/>
      </c>
      <c r="AE1140" s="478" t="str">
        <f t="shared" si="72"/>
        <v/>
      </c>
      <c r="AF1140" s="478" t="str">
        <f t="shared" si="73"/>
        <v/>
      </c>
      <c r="AG1140" s="478" t="str">
        <f t="shared" si="74"/>
        <v/>
      </c>
    </row>
    <row r="1141" spans="1:33" ht="24.95" customHeight="1">
      <c r="A1141" s="480">
        <v>1126</v>
      </c>
      <c r="B1141" s="987" t="str">
        <f>IF(基本情報入力シート!C1178="","",基本情報入力シート!C1178)</f>
        <v/>
      </c>
      <c r="C1141" s="988"/>
      <c r="D1141" s="988"/>
      <c r="E1141" s="988"/>
      <c r="F1141" s="988"/>
      <c r="G1141" s="988"/>
      <c r="H1141" s="988"/>
      <c r="I1141" s="989"/>
      <c r="J1141" s="481" t="str">
        <f>IF(基本情報入力シート!M1178="","",基本情報入力シート!M1178)</f>
        <v/>
      </c>
      <c r="K1141" s="482" t="str">
        <f>IF(基本情報入力シート!R1178="","",基本情報入力シート!R1178)</f>
        <v/>
      </c>
      <c r="L1141" s="482" t="str">
        <f>IF(基本情報入力シート!W1178="","",基本情報入力シート!W1178)</f>
        <v/>
      </c>
      <c r="M1141" s="483" t="str">
        <f>IF(基本情報入力シート!X1178="","",基本情報入力シート!X1178)</f>
        <v/>
      </c>
      <c r="N1141" s="484" t="str">
        <f>IF(基本情報入力シート!Y1178="","",基本情報入力シート!Y1178)</f>
        <v/>
      </c>
      <c r="O1141" s="118"/>
      <c r="P1141" s="119"/>
      <c r="Q1141" s="120"/>
      <c r="R1141" s="121"/>
      <c r="S1141" s="112"/>
      <c r="T1141" s="476" t="str">
        <f>IFERROR(S1141*VLOOKUP(AE1141,【参考】数式用3!$AD$3:$BA$14,MATCH(N1141,【参考】数式用3!$AD$2:$BA$2,0)),"")</f>
        <v/>
      </c>
      <c r="U1141" s="122"/>
      <c r="V1141" s="113"/>
      <c r="W1141" s="147"/>
      <c r="X1141" s="990" t="str">
        <f>IFERROR(V1141*VLOOKUP(AF1141,【参考】数式用3!$AD$15:$BA$23,MATCH(N1141,【参考】数式用3!$AD$2:$BA$2,0)),"")</f>
        <v/>
      </c>
      <c r="Y1141" s="991"/>
      <c r="Z1141" s="123"/>
      <c r="AA1141" s="114"/>
      <c r="AB1141" s="485" t="str">
        <f>IFERROR(AA1141*VLOOKUP(AG1141,【参考】数式用3!$AD$24:$BA$27,MATCH(N1141,【参考】数式用3!$AD$2:$BA$2,0)),"")</f>
        <v/>
      </c>
      <c r="AC1141" s="130"/>
      <c r="AD1141" s="477" t="str">
        <f t="shared" si="71"/>
        <v/>
      </c>
      <c r="AE1141" s="478" t="str">
        <f t="shared" si="72"/>
        <v/>
      </c>
      <c r="AF1141" s="478" t="str">
        <f t="shared" si="73"/>
        <v/>
      </c>
      <c r="AG1141" s="478" t="str">
        <f t="shared" si="74"/>
        <v/>
      </c>
    </row>
    <row r="1142" spans="1:33" ht="24.95" customHeight="1">
      <c r="A1142" s="480">
        <v>1127</v>
      </c>
      <c r="B1142" s="987" t="str">
        <f>IF(基本情報入力シート!C1179="","",基本情報入力シート!C1179)</f>
        <v/>
      </c>
      <c r="C1142" s="988"/>
      <c r="D1142" s="988"/>
      <c r="E1142" s="988"/>
      <c r="F1142" s="988"/>
      <c r="G1142" s="988"/>
      <c r="H1142" s="988"/>
      <c r="I1142" s="989"/>
      <c r="J1142" s="481" t="str">
        <f>IF(基本情報入力シート!M1179="","",基本情報入力シート!M1179)</f>
        <v/>
      </c>
      <c r="K1142" s="482" t="str">
        <f>IF(基本情報入力シート!R1179="","",基本情報入力シート!R1179)</f>
        <v/>
      </c>
      <c r="L1142" s="482" t="str">
        <f>IF(基本情報入力シート!W1179="","",基本情報入力シート!W1179)</f>
        <v/>
      </c>
      <c r="M1142" s="483" t="str">
        <f>IF(基本情報入力シート!X1179="","",基本情報入力シート!X1179)</f>
        <v/>
      </c>
      <c r="N1142" s="484" t="str">
        <f>IF(基本情報入力シート!Y1179="","",基本情報入力シート!Y1179)</f>
        <v/>
      </c>
      <c r="O1142" s="118"/>
      <c r="P1142" s="119"/>
      <c r="Q1142" s="120"/>
      <c r="R1142" s="121"/>
      <c r="S1142" s="112"/>
      <c r="T1142" s="476" t="str">
        <f>IFERROR(S1142*VLOOKUP(AE1142,【参考】数式用3!$AD$3:$BA$14,MATCH(N1142,【参考】数式用3!$AD$2:$BA$2,0)),"")</f>
        <v/>
      </c>
      <c r="U1142" s="122"/>
      <c r="V1142" s="113"/>
      <c r="W1142" s="147"/>
      <c r="X1142" s="990" t="str">
        <f>IFERROR(V1142*VLOOKUP(AF1142,【参考】数式用3!$AD$15:$BA$23,MATCH(N1142,【参考】数式用3!$AD$2:$BA$2,0)),"")</f>
        <v/>
      </c>
      <c r="Y1142" s="991"/>
      <c r="Z1142" s="123"/>
      <c r="AA1142" s="114"/>
      <c r="AB1142" s="485" t="str">
        <f>IFERROR(AA1142*VLOOKUP(AG1142,【参考】数式用3!$AD$24:$BA$27,MATCH(N1142,【参考】数式用3!$AD$2:$BA$2,0)),"")</f>
        <v/>
      </c>
      <c r="AC1142" s="130"/>
      <c r="AD1142" s="477" t="str">
        <f t="shared" si="71"/>
        <v/>
      </c>
      <c r="AE1142" s="478" t="str">
        <f t="shared" si="72"/>
        <v/>
      </c>
      <c r="AF1142" s="478" t="str">
        <f t="shared" si="73"/>
        <v/>
      </c>
      <c r="AG1142" s="478" t="str">
        <f t="shared" si="74"/>
        <v/>
      </c>
    </row>
    <row r="1143" spans="1:33" ht="24.95" customHeight="1">
      <c r="A1143" s="480">
        <v>1128</v>
      </c>
      <c r="B1143" s="987" t="str">
        <f>IF(基本情報入力シート!C1180="","",基本情報入力シート!C1180)</f>
        <v/>
      </c>
      <c r="C1143" s="988"/>
      <c r="D1143" s="988"/>
      <c r="E1143" s="988"/>
      <c r="F1143" s="988"/>
      <c r="G1143" s="988"/>
      <c r="H1143" s="988"/>
      <c r="I1143" s="989"/>
      <c r="J1143" s="481" t="str">
        <f>IF(基本情報入力シート!M1180="","",基本情報入力シート!M1180)</f>
        <v/>
      </c>
      <c r="K1143" s="482" t="str">
        <f>IF(基本情報入力シート!R1180="","",基本情報入力シート!R1180)</f>
        <v/>
      </c>
      <c r="L1143" s="482" t="str">
        <f>IF(基本情報入力シート!W1180="","",基本情報入力シート!W1180)</f>
        <v/>
      </c>
      <c r="M1143" s="483" t="str">
        <f>IF(基本情報入力シート!X1180="","",基本情報入力シート!X1180)</f>
        <v/>
      </c>
      <c r="N1143" s="484" t="str">
        <f>IF(基本情報入力シート!Y1180="","",基本情報入力シート!Y1180)</f>
        <v/>
      </c>
      <c r="O1143" s="118"/>
      <c r="P1143" s="119"/>
      <c r="Q1143" s="120"/>
      <c r="R1143" s="121"/>
      <c r="S1143" s="112"/>
      <c r="T1143" s="476" t="str">
        <f>IFERROR(S1143*VLOOKUP(AE1143,【参考】数式用3!$AD$3:$BA$14,MATCH(N1143,【参考】数式用3!$AD$2:$BA$2,0)),"")</f>
        <v/>
      </c>
      <c r="U1143" s="122"/>
      <c r="V1143" s="113"/>
      <c r="W1143" s="147"/>
      <c r="X1143" s="990" t="str">
        <f>IFERROR(V1143*VLOOKUP(AF1143,【参考】数式用3!$AD$15:$BA$23,MATCH(N1143,【参考】数式用3!$AD$2:$BA$2,0)),"")</f>
        <v/>
      </c>
      <c r="Y1143" s="991"/>
      <c r="Z1143" s="123"/>
      <c r="AA1143" s="114"/>
      <c r="AB1143" s="485" t="str">
        <f>IFERROR(AA1143*VLOOKUP(AG1143,【参考】数式用3!$AD$24:$BA$27,MATCH(N1143,【参考】数式用3!$AD$2:$BA$2,0)),"")</f>
        <v/>
      </c>
      <c r="AC1143" s="130"/>
      <c r="AD1143" s="477" t="str">
        <f t="shared" si="71"/>
        <v/>
      </c>
      <c r="AE1143" s="478" t="str">
        <f t="shared" si="72"/>
        <v/>
      </c>
      <c r="AF1143" s="478" t="str">
        <f t="shared" si="73"/>
        <v/>
      </c>
      <c r="AG1143" s="478" t="str">
        <f t="shared" si="74"/>
        <v/>
      </c>
    </row>
    <row r="1144" spans="1:33" ht="24.95" customHeight="1">
      <c r="A1144" s="480">
        <v>1129</v>
      </c>
      <c r="B1144" s="987" t="str">
        <f>IF(基本情報入力シート!C1181="","",基本情報入力シート!C1181)</f>
        <v/>
      </c>
      <c r="C1144" s="988"/>
      <c r="D1144" s="988"/>
      <c r="E1144" s="988"/>
      <c r="F1144" s="988"/>
      <c r="G1144" s="988"/>
      <c r="H1144" s="988"/>
      <c r="I1144" s="989"/>
      <c r="J1144" s="481" t="str">
        <f>IF(基本情報入力シート!M1181="","",基本情報入力シート!M1181)</f>
        <v/>
      </c>
      <c r="K1144" s="482" t="str">
        <f>IF(基本情報入力シート!R1181="","",基本情報入力シート!R1181)</f>
        <v/>
      </c>
      <c r="L1144" s="482" t="str">
        <f>IF(基本情報入力シート!W1181="","",基本情報入力シート!W1181)</f>
        <v/>
      </c>
      <c r="M1144" s="483" t="str">
        <f>IF(基本情報入力シート!X1181="","",基本情報入力シート!X1181)</f>
        <v/>
      </c>
      <c r="N1144" s="484" t="str">
        <f>IF(基本情報入力シート!Y1181="","",基本情報入力シート!Y1181)</f>
        <v/>
      </c>
      <c r="O1144" s="118"/>
      <c r="P1144" s="119"/>
      <c r="Q1144" s="120"/>
      <c r="R1144" s="121"/>
      <c r="S1144" s="112"/>
      <c r="T1144" s="476" t="str">
        <f>IFERROR(S1144*VLOOKUP(AE1144,【参考】数式用3!$AD$3:$BA$14,MATCH(N1144,【参考】数式用3!$AD$2:$BA$2,0)),"")</f>
        <v/>
      </c>
      <c r="U1144" s="122"/>
      <c r="V1144" s="113"/>
      <c r="W1144" s="147"/>
      <c r="X1144" s="990" t="str">
        <f>IFERROR(V1144*VLOOKUP(AF1144,【参考】数式用3!$AD$15:$BA$23,MATCH(N1144,【参考】数式用3!$AD$2:$BA$2,0)),"")</f>
        <v/>
      </c>
      <c r="Y1144" s="991"/>
      <c r="Z1144" s="123"/>
      <c r="AA1144" s="114"/>
      <c r="AB1144" s="485" t="str">
        <f>IFERROR(AA1144*VLOOKUP(AG1144,【参考】数式用3!$AD$24:$BA$27,MATCH(N1144,【参考】数式用3!$AD$2:$BA$2,0)),"")</f>
        <v/>
      </c>
      <c r="AC1144" s="130"/>
      <c r="AD1144" s="477" t="str">
        <f t="shared" si="71"/>
        <v/>
      </c>
      <c r="AE1144" s="478" t="str">
        <f t="shared" si="72"/>
        <v/>
      </c>
      <c r="AF1144" s="478" t="str">
        <f t="shared" si="73"/>
        <v/>
      </c>
      <c r="AG1144" s="478" t="str">
        <f t="shared" si="74"/>
        <v/>
      </c>
    </row>
    <row r="1145" spans="1:33" ht="24.95" customHeight="1">
      <c r="A1145" s="480">
        <v>1130</v>
      </c>
      <c r="B1145" s="987" t="str">
        <f>IF(基本情報入力シート!C1182="","",基本情報入力シート!C1182)</f>
        <v/>
      </c>
      <c r="C1145" s="988"/>
      <c r="D1145" s="988"/>
      <c r="E1145" s="988"/>
      <c r="F1145" s="988"/>
      <c r="G1145" s="988"/>
      <c r="H1145" s="988"/>
      <c r="I1145" s="989"/>
      <c r="J1145" s="481" t="str">
        <f>IF(基本情報入力シート!M1182="","",基本情報入力シート!M1182)</f>
        <v/>
      </c>
      <c r="K1145" s="482" t="str">
        <f>IF(基本情報入力シート!R1182="","",基本情報入力シート!R1182)</f>
        <v/>
      </c>
      <c r="L1145" s="482" t="str">
        <f>IF(基本情報入力シート!W1182="","",基本情報入力シート!W1182)</f>
        <v/>
      </c>
      <c r="M1145" s="483" t="str">
        <f>IF(基本情報入力シート!X1182="","",基本情報入力シート!X1182)</f>
        <v/>
      </c>
      <c r="N1145" s="484" t="str">
        <f>IF(基本情報入力シート!Y1182="","",基本情報入力シート!Y1182)</f>
        <v/>
      </c>
      <c r="O1145" s="118"/>
      <c r="P1145" s="119"/>
      <c r="Q1145" s="120"/>
      <c r="R1145" s="121"/>
      <c r="S1145" s="112"/>
      <c r="T1145" s="476" t="str">
        <f>IFERROR(S1145*VLOOKUP(AE1145,【参考】数式用3!$AD$3:$BA$14,MATCH(N1145,【参考】数式用3!$AD$2:$BA$2,0)),"")</f>
        <v/>
      </c>
      <c r="U1145" s="122"/>
      <c r="V1145" s="113"/>
      <c r="W1145" s="147"/>
      <c r="X1145" s="990" t="str">
        <f>IFERROR(V1145*VLOOKUP(AF1145,【参考】数式用3!$AD$15:$BA$23,MATCH(N1145,【参考】数式用3!$AD$2:$BA$2,0)),"")</f>
        <v/>
      </c>
      <c r="Y1145" s="991"/>
      <c r="Z1145" s="123"/>
      <c r="AA1145" s="114"/>
      <c r="AB1145" s="485" t="str">
        <f>IFERROR(AA1145*VLOOKUP(AG1145,【参考】数式用3!$AD$24:$BA$27,MATCH(N1145,【参考】数式用3!$AD$2:$BA$2,0)),"")</f>
        <v/>
      </c>
      <c r="AC1145" s="130"/>
      <c r="AD1145" s="477" t="str">
        <f t="shared" si="71"/>
        <v/>
      </c>
      <c r="AE1145" s="478" t="str">
        <f t="shared" si="72"/>
        <v/>
      </c>
      <c r="AF1145" s="478" t="str">
        <f t="shared" si="73"/>
        <v/>
      </c>
      <c r="AG1145" s="478" t="str">
        <f t="shared" si="74"/>
        <v/>
      </c>
    </row>
    <row r="1146" spans="1:33" ht="24.95" customHeight="1">
      <c r="A1146" s="480">
        <v>1131</v>
      </c>
      <c r="B1146" s="987" t="str">
        <f>IF(基本情報入力シート!C1183="","",基本情報入力シート!C1183)</f>
        <v/>
      </c>
      <c r="C1146" s="988"/>
      <c r="D1146" s="988"/>
      <c r="E1146" s="988"/>
      <c r="F1146" s="988"/>
      <c r="G1146" s="988"/>
      <c r="H1146" s="988"/>
      <c r="I1146" s="989"/>
      <c r="J1146" s="481" t="str">
        <f>IF(基本情報入力シート!M1183="","",基本情報入力シート!M1183)</f>
        <v/>
      </c>
      <c r="K1146" s="482" t="str">
        <f>IF(基本情報入力シート!R1183="","",基本情報入力シート!R1183)</f>
        <v/>
      </c>
      <c r="L1146" s="482" t="str">
        <f>IF(基本情報入力シート!W1183="","",基本情報入力シート!W1183)</f>
        <v/>
      </c>
      <c r="M1146" s="483" t="str">
        <f>IF(基本情報入力シート!X1183="","",基本情報入力シート!X1183)</f>
        <v/>
      </c>
      <c r="N1146" s="484" t="str">
        <f>IF(基本情報入力シート!Y1183="","",基本情報入力シート!Y1183)</f>
        <v/>
      </c>
      <c r="O1146" s="118"/>
      <c r="P1146" s="119"/>
      <c r="Q1146" s="120"/>
      <c r="R1146" s="121"/>
      <c r="S1146" s="112"/>
      <c r="T1146" s="476" t="str">
        <f>IFERROR(S1146*VLOOKUP(AE1146,【参考】数式用3!$AD$3:$BA$14,MATCH(N1146,【参考】数式用3!$AD$2:$BA$2,0)),"")</f>
        <v/>
      </c>
      <c r="U1146" s="122"/>
      <c r="V1146" s="113"/>
      <c r="W1146" s="147"/>
      <c r="X1146" s="990" t="str">
        <f>IFERROR(V1146*VLOOKUP(AF1146,【参考】数式用3!$AD$15:$BA$23,MATCH(N1146,【参考】数式用3!$AD$2:$BA$2,0)),"")</f>
        <v/>
      </c>
      <c r="Y1146" s="991"/>
      <c r="Z1146" s="123"/>
      <c r="AA1146" s="114"/>
      <c r="AB1146" s="485" t="str">
        <f>IFERROR(AA1146*VLOOKUP(AG1146,【参考】数式用3!$AD$24:$BA$27,MATCH(N1146,【参考】数式用3!$AD$2:$BA$2,0)),"")</f>
        <v/>
      </c>
      <c r="AC1146" s="130"/>
      <c r="AD1146" s="477" t="str">
        <f t="shared" si="71"/>
        <v/>
      </c>
      <c r="AE1146" s="478" t="str">
        <f t="shared" si="72"/>
        <v/>
      </c>
      <c r="AF1146" s="478" t="str">
        <f t="shared" si="73"/>
        <v/>
      </c>
      <c r="AG1146" s="478" t="str">
        <f t="shared" si="74"/>
        <v/>
      </c>
    </row>
    <row r="1147" spans="1:33" ht="24.95" customHeight="1">
      <c r="A1147" s="480">
        <v>1132</v>
      </c>
      <c r="B1147" s="987" t="str">
        <f>IF(基本情報入力シート!C1184="","",基本情報入力シート!C1184)</f>
        <v/>
      </c>
      <c r="C1147" s="988"/>
      <c r="D1147" s="988"/>
      <c r="E1147" s="988"/>
      <c r="F1147" s="988"/>
      <c r="G1147" s="988"/>
      <c r="H1147" s="988"/>
      <c r="I1147" s="989"/>
      <c r="J1147" s="481" t="str">
        <f>IF(基本情報入力シート!M1184="","",基本情報入力シート!M1184)</f>
        <v/>
      </c>
      <c r="K1147" s="482" t="str">
        <f>IF(基本情報入力シート!R1184="","",基本情報入力シート!R1184)</f>
        <v/>
      </c>
      <c r="L1147" s="482" t="str">
        <f>IF(基本情報入力シート!W1184="","",基本情報入力シート!W1184)</f>
        <v/>
      </c>
      <c r="M1147" s="483" t="str">
        <f>IF(基本情報入力シート!X1184="","",基本情報入力シート!X1184)</f>
        <v/>
      </c>
      <c r="N1147" s="484" t="str">
        <f>IF(基本情報入力シート!Y1184="","",基本情報入力シート!Y1184)</f>
        <v/>
      </c>
      <c r="O1147" s="118"/>
      <c r="P1147" s="119"/>
      <c r="Q1147" s="120"/>
      <c r="R1147" s="121"/>
      <c r="S1147" s="112"/>
      <c r="T1147" s="476" t="str">
        <f>IFERROR(S1147*VLOOKUP(AE1147,【参考】数式用3!$AD$3:$BA$14,MATCH(N1147,【参考】数式用3!$AD$2:$BA$2,0)),"")</f>
        <v/>
      </c>
      <c r="U1147" s="122"/>
      <c r="V1147" s="113"/>
      <c r="W1147" s="147"/>
      <c r="X1147" s="990" t="str">
        <f>IFERROR(V1147*VLOOKUP(AF1147,【参考】数式用3!$AD$15:$BA$23,MATCH(N1147,【参考】数式用3!$AD$2:$BA$2,0)),"")</f>
        <v/>
      </c>
      <c r="Y1147" s="991"/>
      <c r="Z1147" s="123"/>
      <c r="AA1147" s="114"/>
      <c r="AB1147" s="485" t="str">
        <f>IFERROR(AA1147*VLOOKUP(AG1147,【参考】数式用3!$AD$24:$BA$27,MATCH(N1147,【参考】数式用3!$AD$2:$BA$2,0)),"")</f>
        <v/>
      </c>
      <c r="AC1147" s="130"/>
      <c r="AD1147" s="477" t="str">
        <f t="shared" si="71"/>
        <v/>
      </c>
      <c r="AE1147" s="478" t="str">
        <f t="shared" si="72"/>
        <v/>
      </c>
      <c r="AF1147" s="478" t="str">
        <f t="shared" si="73"/>
        <v/>
      </c>
      <c r="AG1147" s="478" t="str">
        <f t="shared" si="74"/>
        <v/>
      </c>
    </row>
    <row r="1148" spans="1:33" ht="24.95" customHeight="1">
      <c r="A1148" s="480">
        <v>1133</v>
      </c>
      <c r="B1148" s="987" t="str">
        <f>IF(基本情報入力シート!C1185="","",基本情報入力シート!C1185)</f>
        <v/>
      </c>
      <c r="C1148" s="988"/>
      <c r="D1148" s="988"/>
      <c r="E1148" s="988"/>
      <c r="F1148" s="988"/>
      <c r="G1148" s="988"/>
      <c r="H1148" s="988"/>
      <c r="I1148" s="989"/>
      <c r="J1148" s="481" t="str">
        <f>IF(基本情報入力シート!M1185="","",基本情報入力シート!M1185)</f>
        <v/>
      </c>
      <c r="K1148" s="482" t="str">
        <f>IF(基本情報入力シート!R1185="","",基本情報入力シート!R1185)</f>
        <v/>
      </c>
      <c r="L1148" s="482" t="str">
        <f>IF(基本情報入力シート!W1185="","",基本情報入力シート!W1185)</f>
        <v/>
      </c>
      <c r="M1148" s="483" t="str">
        <f>IF(基本情報入力シート!X1185="","",基本情報入力シート!X1185)</f>
        <v/>
      </c>
      <c r="N1148" s="484" t="str">
        <f>IF(基本情報入力シート!Y1185="","",基本情報入力シート!Y1185)</f>
        <v/>
      </c>
      <c r="O1148" s="118"/>
      <c r="P1148" s="119"/>
      <c r="Q1148" s="120"/>
      <c r="R1148" s="121"/>
      <c r="S1148" s="112"/>
      <c r="T1148" s="476" t="str">
        <f>IFERROR(S1148*VLOOKUP(AE1148,【参考】数式用3!$AD$3:$BA$14,MATCH(N1148,【参考】数式用3!$AD$2:$BA$2,0)),"")</f>
        <v/>
      </c>
      <c r="U1148" s="122"/>
      <c r="V1148" s="113"/>
      <c r="W1148" s="147"/>
      <c r="X1148" s="990" t="str">
        <f>IFERROR(V1148*VLOOKUP(AF1148,【参考】数式用3!$AD$15:$BA$23,MATCH(N1148,【参考】数式用3!$AD$2:$BA$2,0)),"")</f>
        <v/>
      </c>
      <c r="Y1148" s="991"/>
      <c r="Z1148" s="123"/>
      <c r="AA1148" s="114"/>
      <c r="AB1148" s="485" t="str">
        <f>IFERROR(AA1148*VLOOKUP(AG1148,【参考】数式用3!$AD$24:$BA$27,MATCH(N1148,【参考】数式用3!$AD$2:$BA$2,0)),"")</f>
        <v/>
      </c>
      <c r="AC1148" s="130"/>
      <c r="AD1148" s="477" t="str">
        <f t="shared" si="71"/>
        <v/>
      </c>
      <c r="AE1148" s="478" t="str">
        <f t="shared" si="72"/>
        <v/>
      </c>
      <c r="AF1148" s="478" t="str">
        <f t="shared" si="73"/>
        <v/>
      </c>
      <c r="AG1148" s="478" t="str">
        <f t="shared" si="74"/>
        <v/>
      </c>
    </row>
    <row r="1149" spans="1:33" ht="24.95" customHeight="1">
      <c r="A1149" s="480">
        <v>1134</v>
      </c>
      <c r="B1149" s="987" t="str">
        <f>IF(基本情報入力シート!C1186="","",基本情報入力シート!C1186)</f>
        <v/>
      </c>
      <c r="C1149" s="988"/>
      <c r="D1149" s="988"/>
      <c r="E1149" s="988"/>
      <c r="F1149" s="988"/>
      <c r="G1149" s="988"/>
      <c r="H1149" s="988"/>
      <c r="I1149" s="989"/>
      <c r="J1149" s="481" t="str">
        <f>IF(基本情報入力シート!M1186="","",基本情報入力シート!M1186)</f>
        <v/>
      </c>
      <c r="K1149" s="482" t="str">
        <f>IF(基本情報入力シート!R1186="","",基本情報入力シート!R1186)</f>
        <v/>
      </c>
      <c r="L1149" s="482" t="str">
        <f>IF(基本情報入力シート!W1186="","",基本情報入力シート!W1186)</f>
        <v/>
      </c>
      <c r="M1149" s="483" t="str">
        <f>IF(基本情報入力シート!X1186="","",基本情報入力シート!X1186)</f>
        <v/>
      </c>
      <c r="N1149" s="484" t="str">
        <f>IF(基本情報入力シート!Y1186="","",基本情報入力シート!Y1186)</f>
        <v/>
      </c>
      <c r="O1149" s="118"/>
      <c r="P1149" s="119"/>
      <c r="Q1149" s="120"/>
      <c r="R1149" s="121"/>
      <c r="S1149" s="112"/>
      <c r="T1149" s="476" t="str">
        <f>IFERROR(S1149*VLOOKUP(AE1149,【参考】数式用3!$AD$3:$BA$14,MATCH(N1149,【参考】数式用3!$AD$2:$BA$2,0)),"")</f>
        <v/>
      </c>
      <c r="U1149" s="122"/>
      <c r="V1149" s="113"/>
      <c r="W1149" s="147"/>
      <c r="X1149" s="990" t="str">
        <f>IFERROR(V1149*VLOOKUP(AF1149,【参考】数式用3!$AD$15:$BA$23,MATCH(N1149,【参考】数式用3!$AD$2:$BA$2,0)),"")</f>
        <v/>
      </c>
      <c r="Y1149" s="991"/>
      <c r="Z1149" s="123"/>
      <c r="AA1149" s="114"/>
      <c r="AB1149" s="485" t="str">
        <f>IFERROR(AA1149*VLOOKUP(AG1149,【参考】数式用3!$AD$24:$BA$27,MATCH(N1149,【参考】数式用3!$AD$2:$BA$2,0)),"")</f>
        <v/>
      </c>
      <c r="AC1149" s="130"/>
      <c r="AD1149" s="477" t="str">
        <f t="shared" si="71"/>
        <v/>
      </c>
      <c r="AE1149" s="478" t="str">
        <f t="shared" si="72"/>
        <v/>
      </c>
      <c r="AF1149" s="478" t="str">
        <f t="shared" si="73"/>
        <v/>
      </c>
      <c r="AG1149" s="478" t="str">
        <f t="shared" si="74"/>
        <v/>
      </c>
    </row>
    <row r="1150" spans="1:33" ht="24.95" customHeight="1">
      <c r="A1150" s="480">
        <v>1135</v>
      </c>
      <c r="B1150" s="987" t="str">
        <f>IF(基本情報入力シート!C1187="","",基本情報入力シート!C1187)</f>
        <v/>
      </c>
      <c r="C1150" s="988"/>
      <c r="D1150" s="988"/>
      <c r="E1150" s="988"/>
      <c r="F1150" s="988"/>
      <c r="G1150" s="988"/>
      <c r="H1150" s="988"/>
      <c r="I1150" s="989"/>
      <c r="J1150" s="481" t="str">
        <f>IF(基本情報入力シート!M1187="","",基本情報入力シート!M1187)</f>
        <v/>
      </c>
      <c r="K1150" s="482" t="str">
        <f>IF(基本情報入力シート!R1187="","",基本情報入力シート!R1187)</f>
        <v/>
      </c>
      <c r="L1150" s="482" t="str">
        <f>IF(基本情報入力シート!W1187="","",基本情報入力シート!W1187)</f>
        <v/>
      </c>
      <c r="M1150" s="483" t="str">
        <f>IF(基本情報入力シート!X1187="","",基本情報入力シート!X1187)</f>
        <v/>
      </c>
      <c r="N1150" s="484" t="str">
        <f>IF(基本情報入力シート!Y1187="","",基本情報入力シート!Y1187)</f>
        <v/>
      </c>
      <c r="O1150" s="118"/>
      <c r="P1150" s="119"/>
      <c r="Q1150" s="120"/>
      <c r="R1150" s="121"/>
      <c r="S1150" s="112"/>
      <c r="T1150" s="476" t="str">
        <f>IFERROR(S1150*VLOOKUP(AE1150,【参考】数式用3!$AD$3:$BA$14,MATCH(N1150,【参考】数式用3!$AD$2:$BA$2,0)),"")</f>
        <v/>
      </c>
      <c r="U1150" s="122"/>
      <c r="V1150" s="113"/>
      <c r="W1150" s="147"/>
      <c r="X1150" s="990" t="str">
        <f>IFERROR(V1150*VLOOKUP(AF1150,【参考】数式用3!$AD$15:$BA$23,MATCH(N1150,【参考】数式用3!$AD$2:$BA$2,0)),"")</f>
        <v/>
      </c>
      <c r="Y1150" s="991"/>
      <c r="Z1150" s="123"/>
      <c r="AA1150" s="114"/>
      <c r="AB1150" s="485" t="str">
        <f>IFERROR(AA1150*VLOOKUP(AG1150,【参考】数式用3!$AD$24:$BA$27,MATCH(N1150,【参考】数式用3!$AD$2:$BA$2,0)),"")</f>
        <v/>
      </c>
      <c r="AC1150" s="130"/>
      <c r="AD1150" s="477" t="str">
        <f t="shared" si="71"/>
        <v/>
      </c>
      <c r="AE1150" s="478" t="str">
        <f t="shared" si="72"/>
        <v/>
      </c>
      <c r="AF1150" s="478" t="str">
        <f t="shared" si="73"/>
        <v/>
      </c>
      <c r="AG1150" s="478" t="str">
        <f t="shared" si="74"/>
        <v/>
      </c>
    </row>
    <row r="1151" spans="1:33" ht="24.95" customHeight="1">
      <c r="A1151" s="480">
        <v>1136</v>
      </c>
      <c r="B1151" s="987" t="str">
        <f>IF(基本情報入力シート!C1188="","",基本情報入力シート!C1188)</f>
        <v/>
      </c>
      <c r="C1151" s="988"/>
      <c r="D1151" s="988"/>
      <c r="E1151" s="988"/>
      <c r="F1151" s="988"/>
      <c r="G1151" s="988"/>
      <c r="H1151" s="988"/>
      <c r="I1151" s="989"/>
      <c r="J1151" s="481" t="str">
        <f>IF(基本情報入力シート!M1188="","",基本情報入力シート!M1188)</f>
        <v/>
      </c>
      <c r="K1151" s="482" t="str">
        <f>IF(基本情報入力シート!R1188="","",基本情報入力シート!R1188)</f>
        <v/>
      </c>
      <c r="L1151" s="482" t="str">
        <f>IF(基本情報入力シート!W1188="","",基本情報入力シート!W1188)</f>
        <v/>
      </c>
      <c r="M1151" s="483" t="str">
        <f>IF(基本情報入力シート!X1188="","",基本情報入力シート!X1188)</f>
        <v/>
      </c>
      <c r="N1151" s="484" t="str">
        <f>IF(基本情報入力シート!Y1188="","",基本情報入力シート!Y1188)</f>
        <v/>
      </c>
      <c r="O1151" s="118"/>
      <c r="P1151" s="119"/>
      <c r="Q1151" s="120"/>
      <c r="R1151" s="121"/>
      <c r="S1151" s="112"/>
      <c r="T1151" s="476" t="str">
        <f>IFERROR(S1151*VLOOKUP(AE1151,【参考】数式用3!$AD$3:$BA$14,MATCH(N1151,【参考】数式用3!$AD$2:$BA$2,0)),"")</f>
        <v/>
      </c>
      <c r="U1151" s="122"/>
      <c r="V1151" s="113"/>
      <c r="W1151" s="147"/>
      <c r="X1151" s="990" t="str">
        <f>IFERROR(V1151*VLOOKUP(AF1151,【参考】数式用3!$AD$15:$BA$23,MATCH(N1151,【参考】数式用3!$AD$2:$BA$2,0)),"")</f>
        <v/>
      </c>
      <c r="Y1151" s="991"/>
      <c r="Z1151" s="123"/>
      <c r="AA1151" s="114"/>
      <c r="AB1151" s="485" t="str">
        <f>IFERROR(AA1151*VLOOKUP(AG1151,【参考】数式用3!$AD$24:$BA$27,MATCH(N1151,【参考】数式用3!$AD$2:$BA$2,0)),"")</f>
        <v/>
      </c>
      <c r="AC1151" s="130"/>
      <c r="AD1151" s="477" t="str">
        <f t="shared" si="71"/>
        <v/>
      </c>
      <c r="AE1151" s="478" t="str">
        <f t="shared" si="72"/>
        <v/>
      </c>
      <c r="AF1151" s="478" t="str">
        <f t="shared" si="73"/>
        <v/>
      </c>
      <c r="AG1151" s="478" t="str">
        <f t="shared" si="74"/>
        <v/>
      </c>
    </row>
    <row r="1152" spans="1:33" ht="24.95" customHeight="1">
      <c r="A1152" s="480">
        <v>1137</v>
      </c>
      <c r="B1152" s="987" t="str">
        <f>IF(基本情報入力シート!C1189="","",基本情報入力シート!C1189)</f>
        <v/>
      </c>
      <c r="C1152" s="988"/>
      <c r="D1152" s="988"/>
      <c r="E1152" s="988"/>
      <c r="F1152" s="988"/>
      <c r="G1152" s="988"/>
      <c r="H1152" s="988"/>
      <c r="I1152" s="989"/>
      <c r="J1152" s="481" t="str">
        <f>IF(基本情報入力シート!M1189="","",基本情報入力シート!M1189)</f>
        <v/>
      </c>
      <c r="K1152" s="482" t="str">
        <f>IF(基本情報入力シート!R1189="","",基本情報入力シート!R1189)</f>
        <v/>
      </c>
      <c r="L1152" s="482" t="str">
        <f>IF(基本情報入力シート!W1189="","",基本情報入力シート!W1189)</f>
        <v/>
      </c>
      <c r="M1152" s="483" t="str">
        <f>IF(基本情報入力シート!X1189="","",基本情報入力シート!X1189)</f>
        <v/>
      </c>
      <c r="N1152" s="484" t="str">
        <f>IF(基本情報入力シート!Y1189="","",基本情報入力シート!Y1189)</f>
        <v/>
      </c>
      <c r="O1152" s="118"/>
      <c r="P1152" s="119"/>
      <c r="Q1152" s="120"/>
      <c r="R1152" s="121"/>
      <c r="S1152" s="112"/>
      <c r="T1152" s="476" t="str">
        <f>IFERROR(S1152*VLOOKUP(AE1152,【参考】数式用3!$AD$3:$BA$14,MATCH(N1152,【参考】数式用3!$AD$2:$BA$2,0)),"")</f>
        <v/>
      </c>
      <c r="U1152" s="122"/>
      <c r="V1152" s="113"/>
      <c r="W1152" s="147"/>
      <c r="X1152" s="990" t="str">
        <f>IFERROR(V1152*VLOOKUP(AF1152,【参考】数式用3!$AD$15:$BA$23,MATCH(N1152,【参考】数式用3!$AD$2:$BA$2,0)),"")</f>
        <v/>
      </c>
      <c r="Y1152" s="991"/>
      <c r="Z1152" s="123"/>
      <c r="AA1152" s="114"/>
      <c r="AB1152" s="485" t="str">
        <f>IFERROR(AA1152*VLOOKUP(AG1152,【参考】数式用3!$AD$24:$BA$27,MATCH(N1152,【参考】数式用3!$AD$2:$BA$2,0)),"")</f>
        <v/>
      </c>
      <c r="AC1152" s="130"/>
      <c r="AD1152" s="477" t="str">
        <f t="shared" si="71"/>
        <v/>
      </c>
      <c r="AE1152" s="478" t="str">
        <f t="shared" si="72"/>
        <v/>
      </c>
      <c r="AF1152" s="478" t="str">
        <f t="shared" si="73"/>
        <v/>
      </c>
      <c r="AG1152" s="478" t="str">
        <f t="shared" si="74"/>
        <v/>
      </c>
    </row>
    <row r="1153" spans="1:33" ht="24.95" customHeight="1">
      <c r="A1153" s="480">
        <v>1138</v>
      </c>
      <c r="B1153" s="987" t="str">
        <f>IF(基本情報入力シート!C1190="","",基本情報入力シート!C1190)</f>
        <v/>
      </c>
      <c r="C1153" s="988"/>
      <c r="D1153" s="988"/>
      <c r="E1153" s="988"/>
      <c r="F1153" s="988"/>
      <c r="G1153" s="988"/>
      <c r="H1153" s="988"/>
      <c r="I1153" s="989"/>
      <c r="J1153" s="481" t="str">
        <f>IF(基本情報入力シート!M1190="","",基本情報入力シート!M1190)</f>
        <v/>
      </c>
      <c r="K1153" s="482" t="str">
        <f>IF(基本情報入力シート!R1190="","",基本情報入力シート!R1190)</f>
        <v/>
      </c>
      <c r="L1153" s="482" t="str">
        <f>IF(基本情報入力シート!W1190="","",基本情報入力シート!W1190)</f>
        <v/>
      </c>
      <c r="M1153" s="483" t="str">
        <f>IF(基本情報入力シート!X1190="","",基本情報入力シート!X1190)</f>
        <v/>
      </c>
      <c r="N1153" s="484" t="str">
        <f>IF(基本情報入力シート!Y1190="","",基本情報入力シート!Y1190)</f>
        <v/>
      </c>
      <c r="O1153" s="118"/>
      <c r="P1153" s="119"/>
      <c r="Q1153" s="120"/>
      <c r="R1153" s="121"/>
      <c r="S1153" s="112"/>
      <c r="T1153" s="476" t="str">
        <f>IFERROR(S1153*VLOOKUP(AE1153,【参考】数式用3!$AD$3:$BA$14,MATCH(N1153,【参考】数式用3!$AD$2:$BA$2,0)),"")</f>
        <v/>
      </c>
      <c r="U1153" s="122"/>
      <c r="V1153" s="113"/>
      <c r="W1153" s="147"/>
      <c r="X1153" s="990" t="str">
        <f>IFERROR(V1153*VLOOKUP(AF1153,【参考】数式用3!$AD$15:$BA$23,MATCH(N1153,【参考】数式用3!$AD$2:$BA$2,0)),"")</f>
        <v/>
      </c>
      <c r="Y1153" s="991"/>
      <c r="Z1153" s="123"/>
      <c r="AA1153" s="114"/>
      <c r="AB1153" s="485" t="str">
        <f>IFERROR(AA1153*VLOOKUP(AG1153,【参考】数式用3!$AD$24:$BA$27,MATCH(N1153,【参考】数式用3!$AD$2:$BA$2,0)),"")</f>
        <v/>
      </c>
      <c r="AC1153" s="130"/>
      <c r="AD1153" s="477" t="str">
        <f t="shared" si="71"/>
        <v/>
      </c>
      <c r="AE1153" s="478" t="str">
        <f t="shared" si="72"/>
        <v/>
      </c>
      <c r="AF1153" s="478" t="str">
        <f t="shared" si="73"/>
        <v/>
      </c>
      <c r="AG1153" s="478" t="str">
        <f t="shared" si="74"/>
        <v/>
      </c>
    </row>
    <row r="1154" spans="1:33" ht="24.95" customHeight="1">
      <c r="A1154" s="480">
        <v>1139</v>
      </c>
      <c r="B1154" s="987" t="str">
        <f>IF(基本情報入力シート!C1191="","",基本情報入力シート!C1191)</f>
        <v/>
      </c>
      <c r="C1154" s="988"/>
      <c r="D1154" s="988"/>
      <c r="E1154" s="988"/>
      <c r="F1154" s="988"/>
      <c r="G1154" s="988"/>
      <c r="H1154" s="988"/>
      <c r="I1154" s="989"/>
      <c r="J1154" s="481" t="str">
        <f>IF(基本情報入力シート!M1191="","",基本情報入力シート!M1191)</f>
        <v/>
      </c>
      <c r="K1154" s="482" t="str">
        <f>IF(基本情報入力シート!R1191="","",基本情報入力シート!R1191)</f>
        <v/>
      </c>
      <c r="L1154" s="482" t="str">
        <f>IF(基本情報入力シート!W1191="","",基本情報入力シート!W1191)</f>
        <v/>
      </c>
      <c r="M1154" s="483" t="str">
        <f>IF(基本情報入力シート!X1191="","",基本情報入力シート!X1191)</f>
        <v/>
      </c>
      <c r="N1154" s="484" t="str">
        <f>IF(基本情報入力シート!Y1191="","",基本情報入力シート!Y1191)</f>
        <v/>
      </c>
      <c r="O1154" s="118"/>
      <c r="P1154" s="119"/>
      <c r="Q1154" s="120"/>
      <c r="R1154" s="121"/>
      <c r="S1154" s="112"/>
      <c r="T1154" s="476" t="str">
        <f>IFERROR(S1154*VLOOKUP(AE1154,【参考】数式用3!$AD$3:$BA$14,MATCH(N1154,【参考】数式用3!$AD$2:$BA$2,0)),"")</f>
        <v/>
      </c>
      <c r="U1154" s="122"/>
      <c r="V1154" s="113"/>
      <c r="W1154" s="147"/>
      <c r="X1154" s="990" t="str">
        <f>IFERROR(V1154*VLOOKUP(AF1154,【参考】数式用3!$AD$15:$BA$23,MATCH(N1154,【参考】数式用3!$AD$2:$BA$2,0)),"")</f>
        <v/>
      </c>
      <c r="Y1154" s="991"/>
      <c r="Z1154" s="123"/>
      <c r="AA1154" s="114"/>
      <c r="AB1154" s="485" t="str">
        <f>IFERROR(AA1154*VLOOKUP(AG1154,【参考】数式用3!$AD$24:$BA$27,MATCH(N1154,【参考】数式用3!$AD$2:$BA$2,0)),"")</f>
        <v/>
      </c>
      <c r="AC1154" s="130"/>
      <c r="AD1154" s="477" t="str">
        <f t="shared" si="71"/>
        <v/>
      </c>
      <c r="AE1154" s="478" t="str">
        <f t="shared" si="72"/>
        <v/>
      </c>
      <c r="AF1154" s="478" t="str">
        <f t="shared" si="73"/>
        <v/>
      </c>
      <c r="AG1154" s="478" t="str">
        <f t="shared" si="74"/>
        <v/>
      </c>
    </row>
    <row r="1155" spans="1:33" ht="24.95" customHeight="1">
      <c r="A1155" s="480">
        <v>1140</v>
      </c>
      <c r="B1155" s="987" t="str">
        <f>IF(基本情報入力シート!C1192="","",基本情報入力シート!C1192)</f>
        <v/>
      </c>
      <c r="C1155" s="988"/>
      <c r="D1155" s="988"/>
      <c r="E1155" s="988"/>
      <c r="F1155" s="988"/>
      <c r="G1155" s="988"/>
      <c r="H1155" s="988"/>
      <c r="I1155" s="989"/>
      <c r="J1155" s="481" t="str">
        <f>IF(基本情報入力シート!M1192="","",基本情報入力シート!M1192)</f>
        <v/>
      </c>
      <c r="K1155" s="482" t="str">
        <f>IF(基本情報入力シート!R1192="","",基本情報入力シート!R1192)</f>
        <v/>
      </c>
      <c r="L1155" s="482" t="str">
        <f>IF(基本情報入力シート!W1192="","",基本情報入力シート!W1192)</f>
        <v/>
      </c>
      <c r="M1155" s="483" t="str">
        <f>IF(基本情報入力シート!X1192="","",基本情報入力シート!X1192)</f>
        <v/>
      </c>
      <c r="N1155" s="484" t="str">
        <f>IF(基本情報入力シート!Y1192="","",基本情報入力シート!Y1192)</f>
        <v/>
      </c>
      <c r="O1155" s="118"/>
      <c r="P1155" s="119"/>
      <c r="Q1155" s="120"/>
      <c r="R1155" s="121"/>
      <c r="S1155" s="112"/>
      <c r="T1155" s="476" t="str">
        <f>IFERROR(S1155*VLOOKUP(AE1155,【参考】数式用3!$AD$3:$BA$14,MATCH(N1155,【参考】数式用3!$AD$2:$BA$2,0)),"")</f>
        <v/>
      </c>
      <c r="U1155" s="122"/>
      <c r="V1155" s="113"/>
      <c r="W1155" s="147"/>
      <c r="X1155" s="990" t="str">
        <f>IFERROR(V1155*VLOOKUP(AF1155,【参考】数式用3!$AD$15:$BA$23,MATCH(N1155,【参考】数式用3!$AD$2:$BA$2,0)),"")</f>
        <v/>
      </c>
      <c r="Y1155" s="991"/>
      <c r="Z1155" s="123"/>
      <c r="AA1155" s="114"/>
      <c r="AB1155" s="485" t="str">
        <f>IFERROR(AA1155*VLOOKUP(AG1155,【参考】数式用3!$AD$24:$BA$27,MATCH(N1155,【参考】数式用3!$AD$2:$BA$2,0)),"")</f>
        <v/>
      </c>
      <c r="AC1155" s="130"/>
      <c r="AD1155" s="477" t="str">
        <f t="shared" si="71"/>
        <v/>
      </c>
      <c r="AE1155" s="478" t="str">
        <f t="shared" si="72"/>
        <v/>
      </c>
      <c r="AF1155" s="478" t="str">
        <f t="shared" si="73"/>
        <v/>
      </c>
      <c r="AG1155" s="478" t="str">
        <f t="shared" si="74"/>
        <v/>
      </c>
    </row>
    <row r="1156" spans="1:33" ht="24.95" customHeight="1">
      <c r="A1156" s="480">
        <v>1141</v>
      </c>
      <c r="B1156" s="987" t="str">
        <f>IF(基本情報入力シート!C1193="","",基本情報入力シート!C1193)</f>
        <v/>
      </c>
      <c r="C1156" s="988"/>
      <c r="D1156" s="988"/>
      <c r="E1156" s="988"/>
      <c r="F1156" s="988"/>
      <c r="G1156" s="988"/>
      <c r="H1156" s="988"/>
      <c r="I1156" s="989"/>
      <c r="J1156" s="481" t="str">
        <f>IF(基本情報入力シート!M1193="","",基本情報入力シート!M1193)</f>
        <v/>
      </c>
      <c r="K1156" s="482" t="str">
        <f>IF(基本情報入力シート!R1193="","",基本情報入力シート!R1193)</f>
        <v/>
      </c>
      <c r="L1156" s="482" t="str">
        <f>IF(基本情報入力シート!W1193="","",基本情報入力シート!W1193)</f>
        <v/>
      </c>
      <c r="M1156" s="483" t="str">
        <f>IF(基本情報入力シート!X1193="","",基本情報入力シート!X1193)</f>
        <v/>
      </c>
      <c r="N1156" s="484" t="str">
        <f>IF(基本情報入力シート!Y1193="","",基本情報入力シート!Y1193)</f>
        <v/>
      </c>
      <c r="O1156" s="118"/>
      <c r="P1156" s="119"/>
      <c r="Q1156" s="120"/>
      <c r="R1156" s="121"/>
      <c r="S1156" s="112"/>
      <c r="T1156" s="476" t="str">
        <f>IFERROR(S1156*VLOOKUP(AE1156,【参考】数式用3!$AD$3:$BA$14,MATCH(N1156,【参考】数式用3!$AD$2:$BA$2,0)),"")</f>
        <v/>
      </c>
      <c r="U1156" s="122"/>
      <c r="V1156" s="113"/>
      <c r="W1156" s="147"/>
      <c r="X1156" s="990" t="str">
        <f>IFERROR(V1156*VLOOKUP(AF1156,【参考】数式用3!$AD$15:$BA$23,MATCH(N1156,【参考】数式用3!$AD$2:$BA$2,0)),"")</f>
        <v/>
      </c>
      <c r="Y1156" s="991"/>
      <c r="Z1156" s="123"/>
      <c r="AA1156" s="114"/>
      <c r="AB1156" s="485" t="str">
        <f>IFERROR(AA1156*VLOOKUP(AG1156,【参考】数式用3!$AD$24:$BA$27,MATCH(N1156,【参考】数式用3!$AD$2:$BA$2,0)),"")</f>
        <v/>
      </c>
      <c r="AC1156" s="130"/>
      <c r="AD1156" s="477" t="str">
        <f t="shared" si="71"/>
        <v/>
      </c>
      <c r="AE1156" s="478" t="str">
        <f t="shared" si="72"/>
        <v/>
      </c>
      <c r="AF1156" s="478" t="str">
        <f t="shared" si="73"/>
        <v/>
      </c>
      <c r="AG1156" s="478" t="str">
        <f t="shared" si="74"/>
        <v/>
      </c>
    </row>
    <row r="1157" spans="1:33" ht="24.95" customHeight="1">
      <c r="A1157" s="480">
        <v>1142</v>
      </c>
      <c r="B1157" s="987" t="str">
        <f>IF(基本情報入力シート!C1194="","",基本情報入力シート!C1194)</f>
        <v/>
      </c>
      <c r="C1157" s="988"/>
      <c r="D1157" s="988"/>
      <c r="E1157" s="988"/>
      <c r="F1157" s="988"/>
      <c r="G1157" s="988"/>
      <c r="H1157" s="988"/>
      <c r="I1157" s="989"/>
      <c r="J1157" s="481" t="str">
        <f>IF(基本情報入力シート!M1194="","",基本情報入力シート!M1194)</f>
        <v/>
      </c>
      <c r="K1157" s="482" t="str">
        <f>IF(基本情報入力シート!R1194="","",基本情報入力シート!R1194)</f>
        <v/>
      </c>
      <c r="L1157" s="482" t="str">
        <f>IF(基本情報入力シート!W1194="","",基本情報入力シート!W1194)</f>
        <v/>
      </c>
      <c r="M1157" s="483" t="str">
        <f>IF(基本情報入力シート!X1194="","",基本情報入力シート!X1194)</f>
        <v/>
      </c>
      <c r="N1157" s="484" t="str">
        <f>IF(基本情報入力シート!Y1194="","",基本情報入力シート!Y1194)</f>
        <v/>
      </c>
      <c r="O1157" s="118"/>
      <c r="P1157" s="119"/>
      <c r="Q1157" s="120"/>
      <c r="R1157" s="121"/>
      <c r="S1157" s="112"/>
      <c r="T1157" s="476" t="str">
        <f>IFERROR(S1157*VLOOKUP(AE1157,【参考】数式用3!$AD$3:$BA$14,MATCH(N1157,【参考】数式用3!$AD$2:$BA$2,0)),"")</f>
        <v/>
      </c>
      <c r="U1157" s="122"/>
      <c r="V1157" s="113"/>
      <c r="W1157" s="147"/>
      <c r="X1157" s="990" t="str">
        <f>IFERROR(V1157*VLOOKUP(AF1157,【参考】数式用3!$AD$15:$BA$23,MATCH(N1157,【参考】数式用3!$AD$2:$BA$2,0)),"")</f>
        <v/>
      </c>
      <c r="Y1157" s="991"/>
      <c r="Z1157" s="123"/>
      <c r="AA1157" s="114"/>
      <c r="AB1157" s="485" t="str">
        <f>IFERROR(AA1157*VLOOKUP(AG1157,【参考】数式用3!$AD$24:$BA$27,MATCH(N1157,【参考】数式用3!$AD$2:$BA$2,0)),"")</f>
        <v/>
      </c>
      <c r="AC1157" s="130"/>
      <c r="AD1157" s="477" t="str">
        <f t="shared" si="71"/>
        <v/>
      </c>
      <c r="AE1157" s="478" t="str">
        <f t="shared" si="72"/>
        <v/>
      </c>
      <c r="AF1157" s="478" t="str">
        <f t="shared" si="73"/>
        <v/>
      </c>
      <c r="AG1157" s="478" t="str">
        <f t="shared" si="74"/>
        <v/>
      </c>
    </row>
    <row r="1158" spans="1:33" ht="24.95" customHeight="1">
      <c r="A1158" s="480">
        <v>1143</v>
      </c>
      <c r="B1158" s="987" t="str">
        <f>IF(基本情報入力シート!C1195="","",基本情報入力シート!C1195)</f>
        <v/>
      </c>
      <c r="C1158" s="988"/>
      <c r="D1158" s="988"/>
      <c r="E1158" s="988"/>
      <c r="F1158" s="988"/>
      <c r="G1158" s="988"/>
      <c r="H1158" s="988"/>
      <c r="I1158" s="989"/>
      <c r="J1158" s="481" t="str">
        <f>IF(基本情報入力シート!M1195="","",基本情報入力シート!M1195)</f>
        <v/>
      </c>
      <c r="K1158" s="482" t="str">
        <f>IF(基本情報入力シート!R1195="","",基本情報入力シート!R1195)</f>
        <v/>
      </c>
      <c r="L1158" s="482" t="str">
        <f>IF(基本情報入力シート!W1195="","",基本情報入力シート!W1195)</f>
        <v/>
      </c>
      <c r="M1158" s="483" t="str">
        <f>IF(基本情報入力シート!X1195="","",基本情報入力シート!X1195)</f>
        <v/>
      </c>
      <c r="N1158" s="484" t="str">
        <f>IF(基本情報入力シート!Y1195="","",基本情報入力シート!Y1195)</f>
        <v/>
      </c>
      <c r="O1158" s="118"/>
      <c r="P1158" s="119"/>
      <c r="Q1158" s="120"/>
      <c r="R1158" s="121"/>
      <c r="S1158" s="112"/>
      <c r="T1158" s="476" t="str">
        <f>IFERROR(S1158*VLOOKUP(AE1158,【参考】数式用3!$AD$3:$BA$14,MATCH(N1158,【参考】数式用3!$AD$2:$BA$2,0)),"")</f>
        <v/>
      </c>
      <c r="U1158" s="122"/>
      <c r="V1158" s="113"/>
      <c r="W1158" s="147"/>
      <c r="X1158" s="990" t="str">
        <f>IFERROR(V1158*VLOOKUP(AF1158,【参考】数式用3!$AD$15:$BA$23,MATCH(N1158,【参考】数式用3!$AD$2:$BA$2,0)),"")</f>
        <v/>
      </c>
      <c r="Y1158" s="991"/>
      <c r="Z1158" s="123"/>
      <c r="AA1158" s="114"/>
      <c r="AB1158" s="485" t="str">
        <f>IFERROR(AA1158*VLOOKUP(AG1158,【参考】数式用3!$AD$24:$BA$27,MATCH(N1158,【参考】数式用3!$AD$2:$BA$2,0)),"")</f>
        <v/>
      </c>
      <c r="AC1158" s="130"/>
      <c r="AD1158" s="477" t="str">
        <f t="shared" si="71"/>
        <v/>
      </c>
      <c r="AE1158" s="478" t="str">
        <f t="shared" si="72"/>
        <v/>
      </c>
      <c r="AF1158" s="478" t="str">
        <f t="shared" si="73"/>
        <v/>
      </c>
      <c r="AG1158" s="478" t="str">
        <f t="shared" si="74"/>
        <v/>
      </c>
    </row>
    <row r="1159" spans="1:33" ht="24.95" customHeight="1">
      <c r="A1159" s="480">
        <v>1144</v>
      </c>
      <c r="B1159" s="987" t="str">
        <f>IF(基本情報入力シート!C1196="","",基本情報入力シート!C1196)</f>
        <v/>
      </c>
      <c r="C1159" s="988"/>
      <c r="D1159" s="988"/>
      <c r="E1159" s="988"/>
      <c r="F1159" s="988"/>
      <c r="G1159" s="988"/>
      <c r="H1159" s="988"/>
      <c r="I1159" s="989"/>
      <c r="J1159" s="481" t="str">
        <f>IF(基本情報入力シート!M1196="","",基本情報入力シート!M1196)</f>
        <v/>
      </c>
      <c r="K1159" s="482" t="str">
        <f>IF(基本情報入力シート!R1196="","",基本情報入力シート!R1196)</f>
        <v/>
      </c>
      <c r="L1159" s="482" t="str">
        <f>IF(基本情報入力シート!W1196="","",基本情報入力シート!W1196)</f>
        <v/>
      </c>
      <c r="M1159" s="483" t="str">
        <f>IF(基本情報入力シート!X1196="","",基本情報入力シート!X1196)</f>
        <v/>
      </c>
      <c r="N1159" s="484" t="str">
        <f>IF(基本情報入力シート!Y1196="","",基本情報入力シート!Y1196)</f>
        <v/>
      </c>
      <c r="O1159" s="118"/>
      <c r="P1159" s="119"/>
      <c r="Q1159" s="120"/>
      <c r="R1159" s="121"/>
      <c r="S1159" s="112"/>
      <c r="T1159" s="476" t="str">
        <f>IFERROR(S1159*VLOOKUP(AE1159,【参考】数式用3!$AD$3:$BA$14,MATCH(N1159,【参考】数式用3!$AD$2:$BA$2,0)),"")</f>
        <v/>
      </c>
      <c r="U1159" s="122"/>
      <c r="V1159" s="113"/>
      <c r="W1159" s="147"/>
      <c r="X1159" s="990" t="str">
        <f>IFERROR(V1159*VLOOKUP(AF1159,【参考】数式用3!$AD$15:$BA$23,MATCH(N1159,【参考】数式用3!$AD$2:$BA$2,0)),"")</f>
        <v/>
      </c>
      <c r="Y1159" s="991"/>
      <c r="Z1159" s="123"/>
      <c r="AA1159" s="114"/>
      <c r="AB1159" s="485" t="str">
        <f>IFERROR(AA1159*VLOOKUP(AG1159,【参考】数式用3!$AD$24:$BA$27,MATCH(N1159,【参考】数式用3!$AD$2:$BA$2,0)),"")</f>
        <v/>
      </c>
      <c r="AC1159" s="130"/>
      <c r="AD1159" s="477" t="str">
        <f t="shared" si="71"/>
        <v/>
      </c>
      <c r="AE1159" s="478" t="str">
        <f t="shared" si="72"/>
        <v/>
      </c>
      <c r="AF1159" s="478" t="str">
        <f t="shared" si="73"/>
        <v/>
      </c>
      <c r="AG1159" s="478" t="str">
        <f t="shared" si="74"/>
        <v/>
      </c>
    </row>
    <row r="1160" spans="1:33" ht="24.95" customHeight="1">
      <c r="A1160" s="480">
        <v>1145</v>
      </c>
      <c r="B1160" s="987" t="str">
        <f>IF(基本情報入力シート!C1197="","",基本情報入力シート!C1197)</f>
        <v/>
      </c>
      <c r="C1160" s="988"/>
      <c r="D1160" s="988"/>
      <c r="E1160" s="988"/>
      <c r="F1160" s="988"/>
      <c r="G1160" s="988"/>
      <c r="H1160" s="988"/>
      <c r="I1160" s="989"/>
      <c r="J1160" s="481" t="str">
        <f>IF(基本情報入力シート!M1197="","",基本情報入力シート!M1197)</f>
        <v/>
      </c>
      <c r="K1160" s="482" t="str">
        <f>IF(基本情報入力シート!R1197="","",基本情報入力シート!R1197)</f>
        <v/>
      </c>
      <c r="L1160" s="482" t="str">
        <f>IF(基本情報入力シート!W1197="","",基本情報入力シート!W1197)</f>
        <v/>
      </c>
      <c r="M1160" s="483" t="str">
        <f>IF(基本情報入力シート!X1197="","",基本情報入力シート!X1197)</f>
        <v/>
      </c>
      <c r="N1160" s="484" t="str">
        <f>IF(基本情報入力シート!Y1197="","",基本情報入力シート!Y1197)</f>
        <v/>
      </c>
      <c r="O1160" s="118"/>
      <c r="P1160" s="119"/>
      <c r="Q1160" s="120"/>
      <c r="R1160" s="121"/>
      <c r="S1160" s="112"/>
      <c r="T1160" s="476" t="str">
        <f>IFERROR(S1160*VLOOKUP(AE1160,【参考】数式用3!$AD$3:$BA$14,MATCH(N1160,【参考】数式用3!$AD$2:$BA$2,0)),"")</f>
        <v/>
      </c>
      <c r="U1160" s="122"/>
      <c r="V1160" s="113"/>
      <c r="W1160" s="147"/>
      <c r="X1160" s="990" t="str">
        <f>IFERROR(V1160*VLOOKUP(AF1160,【参考】数式用3!$AD$15:$BA$23,MATCH(N1160,【参考】数式用3!$AD$2:$BA$2,0)),"")</f>
        <v/>
      </c>
      <c r="Y1160" s="991"/>
      <c r="Z1160" s="123"/>
      <c r="AA1160" s="114"/>
      <c r="AB1160" s="485" t="str">
        <f>IFERROR(AA1160*VLOOKUP(AG1160,【参考】数式用3!$AD$24:$BA$27,MATCH(N1160,【参考】数式用3!$AD$2:$BA$2,0)),"")</f>
        <v/>
      </c>
      <c r="AC1160" s="130"/>
      <c r="AD1160" s="477" t="str">
        <f t="shared" si="71"/>
        <v/>
      </c>
      <c r="AE1160" s="478" t="str">
        <f t="shared" si="72"/>
        <v/>
      </c>
      <c r="AF1160" s="478" t="str">
        <f t="shared" si="73"/>
        <v/>
      </c>
      <c r="AG1160" s="478" t="str">
        <f t="shared" si="74"/>
        <v/>
      </c>
    </row>
    <row r="1161" spans="1:33" ht="24.95" customHeight="1">
      <c r="A1161" s="480">
        <v>1146</v>
      </c>
      <c r="B1161" s="987" t="str">
        <f>IF(基本情報入力シート!C1198="","",基本情報入力シート!C1198)</f>
        <v/>
      </c>
      <c r="C1161" s="988"/>
      <c r="D1161" s="988"/>
      <c r="E1161" s="988"/>
      <c r="F1161" s="988"/>
      <c r="G1161" s="988"/>
      <c r="H1161" s="988"/>
      <c r="I1161" s="989"/>
      <c r="J1161" s="481" t="str">
        <f>IF(基本情報入力シート!M1198="","",基本情報入力シート!M1198)</f>
        <v/>
      </c>
      <c r="K1161" s="482" t="str">
        <f>IF(基本情報入力シート!R1198="","",基本情報入力シート!R1198)</f>
        <v/>
      </c>
      <c r="L1161" s="482" t="str">
        <f>IF(基本情報入力シート!W1198="","",基本情報入力シート!W1198)</f>
        <v/>
      </c>
      <c r="M1161" s="483" t="str">
        <f>IF(基本情報入力シート!X1198="","",基本情報入力シート!X1198)</f>
        <v/>
      </c>
      <c r="N1161" s="484" t="str">
        <f>IF(基本情報入力シート!Y1198="","",基本情報入力シート!Y1198)</f>
        <v/>
      </c>
      <c r="O1161" s="118"/>
      <c r="P1161" s="119"/>
      <c r="Q1161" s="120"/>
      <c r="R1161" s="121"/>
      <c r="S1161" s="112"/>
      <c r="T1161" s="476" t="str">
        <f>IFERROR(S1161*VLOOKUP(AE1161,【参考】数式用3!$AD$3:$BA$14,MATCH(N1161,【参考】数式用3!$AD$2:$BA$2,0)),"")</f>
        <v/>
      </c>
      <c r="U1161" s="122"/>
      <c r="V1161" s="113"/>
      <c r="W1161" s="147"/>
      <c r="X1161" s="990" t="str">
        <f>IFERROR(V1161*VLOOKUP(AF1161,【参考】数式用3!$AD$15:$BA$23,MATCH(N1161,【参考】数式用3!$AD$2:$BA$2,0)),"")</f>
        <v/>
      </c>
      <c r="Y1161" s="991"/>
      <c r="Z1161" s="123"/>
      <c r="AA1161" s="114"/>
      <c r="AB1161" s="485" t="str">
        <f>IFERROR(AA1161*VLOOKUP(AG1161,【参考】数式用3!$AD$24:$BA$27,MATCH(N1161,【参考】数式用3!$AD$2:$BA$2,0)),"")</f>
        <v/>
      </c>
      <c r="AC1161" s="130"/>
      <c r="AD1161" s="477" t="str">
        <f t="shared" si="71"/>
        <v/>
      </c>
      <c r="AE1161" s="478" t="str">
        <f t="shared" si="72"/>
        <v/>
      </c>
      <c r="AF1161" s="478" t="str">
        <f t="shared" si="73"/>
        <v/>
      </c>
      <c r="AG1161" s="478" t="str">
        <f t="shared" si="74"/>
        <v/>
      </c>
    </row>
    <row r="1162" spans="1:33" ht="24.95" customHeight="1">
      <c r="A1162" s="480">
        <v>1147</v>
      </c>
      <c r="B1162" s="987" t="str">
        <f>IF(基本情報入力シート!C1199="","",基本情報入力シート!C1199)</f>
        <v/>
      </c>
      <c r="C1162" s="988"/>
      <c r="D1162" s="988"/>
      <c r="E1162" s="988"/>
      <c r="F1162" s="988"/>
      <c r="G1162" s="988"/>
      <c r="H1162" s="988"/>
      <c r="I1162" s="989"/>
      <c r="J1162" s="481" t="str">
        <f>IF(基本情報入力シート!M1199="","",基本情報入力シート!M1199)</f>
        <v/>
      </c>
      <c r="K1162" s="482" t="str">
        <f>IF(基本情報入力シート!R1199="","",基本情報入力シート!R1199)</f>
        <v/>
      </c>
      <c r="L1162" s="482" t="str">
        <f>IF(基本情報入力シート!W1199="","",基本情報入力シート!W1199)</f>
        <v/>
      </c>
      <c r="M1162" s="483" t="str">
        <f>IF(基本情報入力シート!X1199="","",基本情報入力シート!X1199)</f>
        <v/>
      </c>
      <c r="N1162" s="484" t="str">
        <f>IF(基本情報入力シート!Y1199="","",基本情報入力シート!Y1199)</f>
        <v/>
      </c>
      <c r="O1162" s="118"/>
      <c r="P1162" s="119"/>
      <c r="Q1162" s="120"/>
      <c r="R1162" s="121"/>
      <c r="S1162" s="112"/>
      <c r="T1162" s="476" t="str">
        <f>IFERROR(S1162*VLOOKUP(AE1162,【参考】数式用3!$AD$3:$BA$14,MATCH(N1162,【参考】数式用3!$AD$2:$BA$2,0)),"")</f>
        <v/>
      </c>
      <c r="U1162" s="122"/>
      <c r="V1162" s="113"/>
      <c r="W1162" s="147"/>
      <c r="X1162" s="990" t="str">
        <f>IFERROR(V1162*VLOOKUP(AF1162,【参考】数式用3!$AD$15:$BA$23,MATCH(N1162,【参考】数式用3!$AD$2:$BA$2,0)),"")</f>
        <v/>
      </c>
      <c r="Y1162" s="991"/>
      <c r="Z1162" s="123"/>
      <c r="AA1162" s="114"/>
      <c r="AB1162" s="485" t="str">
        <f>IFERROR(AA1162*VLOOKUP(AG1162,【参考】数式用3!$AD$24:$BA$27,MATCH(N1162,【参考】数式用3!$AD$2:$BA$2,0)),"")</f>
        <v/>
      </c>
      <c r="AC1162" s="130"/>
      <c r="AD1162" s="477" t="str">
        <f t="shared" si="71"/>
        <v/>
      </c>
      <c r="AE1162" s="478" t="str">
        <f t="shared" si="72"/>
        <v/>
      </c>
      <c r="AF1162" s="478" t="str">
        <f t="shared" si="73"/>
        <v/>
      </c>
      <c r="AG1162" s="478" t="str">
        <f t="shared" si="74"/>
        <v/>
      </c>
    </row>
    <row r="1163" spans="1:33" ht="24.95" customHeight="1">
      <c r="A1163" s="480">
        <v>1148</v>
      </c>
      <c r="B1163" s="987" t="str">
        <f>IF(基本情報入力シート!C1200="","",基本情報入力シート!C1200)</f>
        <v/>
      </c>
      <c r="C1163" s="988"/>
      <c r="D1163" s="988"/>
      <c r="E1163" s="988"/>
      <c r="F1163" s="988"/>
      <c r="G1163" s="988"/>
      <c r="H1163" s="988"/>
      <c r="I1163" s="989"/>
      <c r="J1163" s="481" t="str">
        <f>IF(基本情報入力シート!M1200="","",基本情報入力シート!M1200)</f>
        <v/>
      </c>
      <c r="K1163" s="482" t="str">
        <f>IF(基本情報入力シート!R1200="","",基本情報入力シート!R1200)</f>
        <v/>
      </c>
      <c r="L1163" s="482" t="str">
        <f>IF(基本情報入力シート!W1200="","",基本情報入力シート!W1200)</f>
        <v/>
      </c>
      <c r="M1163" s="483" t="str">
        <f>IF(基本情報入力シート!X1200="","",基本情報入力シート!X1200)</f>
        <v/>
      </c>
      <c r="N1163" s="484" t="str">
        <f>IF(基本情報入力シート!Y1200="","",基本情報入力シート!Y1200)</f>
        <v/>
      </c>
      <c r="O1163" s="118"/>
      <c r="P1163" s="119"/>
      <c r="Q1163" s="120"/>
      <c r="R1163" s="121"/>
      <c r="S1163" s="112"/>
      <c r="T1163" s="476" t="str">
        <f>IFERROR(S1163*VLOOKUP(AE1163,【参考】数式用3!$AD$3:$BA$14,MATCH(N1163,【参考】数式用3!$AD$2:$BA$2,0)),"")</f>
        <v/>
      </c>
      <c r="U1163" s="122"/>
      <c r="V1163" s="113"/>
      <c r="W1163" s="147"/>
      <c r="X1163" s="990" t="str">
        <f>IFERROR(V1163*VLOOKUP(AF1163,【参考】数式用3!$AD$15:$BA$23,MATCH(N1163,【参考】数式用3!$AD$2:$BA$2,0)),"")</f>
        <v/>
      </c>
      <c r="Y1163" s="991"/>
      <c r="Z1163" s="123"/>
      <c r="AA1163" s="114"/>
      <c r="AB1163" s="485" t="str">
        <f>IFERROR(AA1163*VLOOKUP(AG1163,【参考】数式用3!$AD$24:$BA$27,MATCH(N1163,【参考】数式用3!$AD$2:$BA$2,0)),"")</f>
        <v/>
      </c>
      <c r="AC1163" s="130"/>
      <c r="AD1163" s="477" t="str">
        <f t="shared" si="71"/>
        <v/>
      </c>
      <c r="AE1163" s="478" t="str">
        <f t="shared" si="72"/>
        <v/>
      </c>
      <c r="AF1163" s="478" t="str">
        <f t="shared" si="73"/>
        <v/>
      </c>
      <c r="AG1163" s="478" t="str">
        <f t="shared" si="74"/>
        <v/>
      </c>
    </row>
    <row r="1164" spans="1:33" ht="24.95" customHeight="1">
      <c r="A1164" s="480">
        <v>1149</v>
      </c>
      <c r="B1164" s="987" t="str">
        <f>IF(基本情報入力シート!C1201="","",基本情報入力シート!C1201)</f>
        <v/>
      </c>
      <c r="C1164" s="988"/>
      <c r="D1164" s="988"/>
      <c r="E1164" s="988"/>
      <c r="F1164" s="988"/>
      <c r="G1164" s="988"/>
      <c r="H1164" s="988"/>
      <c r="I1164" s="989"/>
      <c r="J1164" s="481" t="str">
        <f>IF(基本情報入力シート!M1201="","",基本情報入力シート!M1201)</f>
        <v/>
      </c>
      <c r="K1164" s="482" t="str">
        <f>IF(基本情報入力シート!R1201="","",基本情報入力シート!R1201)</f>
        <v/>
      </c>
      <c r="L1164" s="482" t="str">
        <f>IF(基本情報入力シート!W1201="","",基本情報入力シート!W1201)</f>
        <v/>
      </c>
      <c r="M1164" s="483" t="str">
        <f>IF(基本情報入力シート!X1201="","",基本情報入力シート!X1201)</f>
        <v/>
      </c>
      <c r="N1164" s="484" t="str">
        <f>IF(基本情報入力シート!Y1201="","",基本情報入力シート!Y1201)</f>
        <v/>
      </c>
      <c r="O1164" s="118"/>
      <c r="P1164" s="119"/>
      <c r="Q1164" s="120"/>
      <c r="R1164" s="121"/>
      <c r="S1164" s="112"/>
      <c r="T1164" s="476" t="str">
        <f>IFERROR(S1164*VLOOKUP(AE1164,【参考】数式用3!$AD$3:$BA$14,MATCH(N1164,【参考】数式用3!$AD$2:$BA$2,0)),"")</f>
        <v/>
      </c>
      <c r="U1164" s="122"/>
      <c r="V1164" s="113"/>
      <c r="W1164" s="147"/>
      <c r="X1164" s="990" t="str">
        <f>IFERROR(V1164*VLOOKUP(AF1164,【参考】数式用3!$AD$15:$BA$23,MATCH(N1164,【参考】数式用3!$AD$2:$BA$2,0)),"")</f>
        <v/>
      </c>
      <c r="Y1164" s="991"/>
      <c r="Z1164" s="123"/>
      <c r="AA1164" s="114"/>
      <c r="AB1164" s="485" t="str">
        <f>IFERROR(AA1164*VLOOKUP(AG1164,【参考】数式用3!$AD$24:$BA$27,MATCH(N1164,【参考】数式用3!$AD$2:$BA$2,0)),"")</f>
        <v/>
      </c>
      <c r="AC1164" s="130"/>
      <c r="AD1164" s="477" t="str">
        <f t="shared" si="71"/>
        <v/>
      </c>
      <c r="AE1164" s="478" t="str">
        <f t="shared" si="72"/>
        <v/>
      </c>
      <c r="AF1164" s="478" t="str">
        <f t="shared" si="73"/>
        <v/>
      </c>
      <c r="AG1164" s="478" t="str">
        <f t="shared" si="74"/>
        <v/>
      </c>
    </row>
    <row r="1165" spans="1:33" ht="24.95" customHeight="1">
      <c r="A1165" s="480">
        <v>1150</v>
      </c>
      <c r="B1165" s="987" t="str">
        <f>IF(基本情報入力シート!C1202="","",基本情報入力シート!C1202)</f>
        <v/>
      </c>
      <c r="C1165" s="988"/>
      <c r="D1165" s="988"/>
      <c r="E1165" s="988"/>
      <c r="F1165" s="988"/>
      <c r="G1165" s="988"/>
      <c r="H1165" s="988"/>
      <c r="I1165" s="989"/>
      <c r="J1165" s="481" t="str">
        <f>IF(基本情報入力シート!M1202="","",基本情報入力シート!M1202)</f>
        <v/>
      </c>
      <c r="K1165" s="482" t="str">
        <f>IF(基本情報入力シート!R1202="","",基本情報入力シート!R1202)</f>
        <v/>
      </c>
      <c r="L1165" s="482" t="str">
        <f>IF(基本情報入力シート!W1202="","",基本情報入力シート!W1202)</f>
        <v/>
      </c>
      <c r="M1165" s="483" t="str">
        <f>IF(基本情報入力シート!X1202="","",基本情報入力シート!X1202)</f>
        <v/>
      </c>
      <c r="N1165" s="484" t="str">
        <f>IF(基本情報入力シート!Y1202="","",基本情報入力シート!Y1202)</f>
        <v/>
      </c>
      <c r="O1165" s="118"/>
      <c r="P1165" s="119"/>
      <c r="Q1165" s="120"/>
      <c r="R1165" s="121"/>
      <c r="S1165" s="112"/>
      <c r="T1165" s="476" t="str">
        <f>IFERROR(S1165*VLOOKUP(AE1165,【参考】数式用3!$AD$3:$BA$14,MATCH(N1165,【参考】数式用3!$AD$2:$BA$2,0)),"")</f>
        <v/>
      </c>
      <c r="U1165" s="122"/>
      <c r="V1165" s="113"/>
      <c r="W1165" s="147"/>
      <c r="X1165" s="990" t="str">
        <f>IFERROR(V1165*VLOOKUP(AF1165,【参考】数式用3!$AD$15:$BA$23,MATCH(N1165,【参考】数式用3!$AD$2:$BA$2,0)),"")</f>
        <v/>
      </c>
      <c r="Y1165" s="991"/>
      <c r="Z1165" s="123"/>
      <c r="AA1165" s="114"/>
      <c r="AB1165" s="485" t="str">
        <f>IFERROR(AA1165*VLOOKUP(AG1165,【参考】数式用3!$AD$24:$BA$27,MATCH(N1165,【参考】数式用3!$AD$2:$BA$2,0)),"")</f>
        <v/>
      </c>
      <c r="AC1165" s="130"/>
      <c r="AD1165" s="477" t="str">
        <f t="shared" si="71"/>
        <v/>
      </c>
      <c r="AE1165" s="478" t="str">
        <f t="shared" si="72"/>
        <v/>
      </c>
      <c r="AF1165" s="478" t="str">
        <f t="shared" si="73"/>
        <v/>
      </c>
      <c r="AG1165" s="478" t="str">
        <f t="shared" si="74"/>
        <v/>
      </c>
    </row>
    <row r="1166" spans="1:33" ht="24.95" customHeight="1">
      <c r="A1166" s="480">
        <v>1151</v>
      </c>
      <c r="B1166" s="987" t="str">
        <f>IF(基本情報入力シート!C1203="","",基本情報入力シート!C1203)</f>
        <v/>
      </c>
      <c r="C1166" s="988"/>
      <c r="D1166" s="988"/>
      <c r="E1166" s="988"/>
      <c r="F1166" s="988"/>
      <c r="G1166" s="988"/>
      <c r="H1166" s="988"/>
      <c r="I1166" s="989"/>
      <c r="J1166" s="481" t="str">
        <f>IF(基本情報入力シート!M1203="","",基本情報入力シート!M1203)</f>
        <v/>
      </c>
      <c r="K1166" s="482" t="str">
        <f>IF(基本情報入力シート!R1203="","",基本情報入力シート!R1203)</f>
        <v/>
      </c>
      <c r="L1166" s="482" t="str">
        <f>IF(基本情報入力シート!W1203="","",基本情報入力シート!W1203)</f>
        <v/>
      </c>
      <c r="M1166" s="483" t="str">
        <f>IF(基本情報入力シート!X1203="","",基本情報入力シート!X1203)</f>
        <v/>
      </c>
      <c r="N1166" s="484" t="str">
        <f>IF(基本情報入力シート!Y1203="","",基本情報入力シート!Y1203)</f>
        <v/>
      </c>
      <c r="O1166" s="118"/>
      <c r="P1166" s="119"/>
      <c r="Q1166" s="120"/>
      <c r="R1166" s="121"/>
      <c r="S1166" s="112"/>
      <c r="T1166" s="476" t="str">
        <f>IFERROR(S1166*VLOOKUP(AE1166,【参考】数式用3!$AD$3:$BA$14,MATCH(N1166,【参考】数式用3!$AD$2:$BA$2,0)),"")</f>
        <v/>
      </c>
      <c r="U1166" s="122"/>
      <c r="V1166" s="113"/>
      <c r="W1166" s="147"/>
      <c r="X1166" s="990" t="str">
        <f>IFERROR(V1166*VLOOKUP(AF1166,【参考】数式用3!$AD$15:$BA$23,MATCH(N1166,【参考】数式用3!$AD$2:$BA$2,0)),"")</f>
        <v/>
      </c>
      <c r="Y1166" s="991"/>
      <c r="Z1166" s="123"/>
      <c r="AA1166" s="114"/>
      <c r="AB1166" s="485" t="str">
        <f>IFERROR(AA1166*VLOOKUP(AG1166,【参考】数式用3!$AD$24:$BA$27,MATCH(N1166,【参考】数式用3!$AD$2:$BA$2,0)),"")</f>
        <v/>
      </c>
      <c r="AC1166" s="130"/>
      <c r="AD1166" s="477" t="str">
        <f t="shared" si="71"/>
        <v/>
      </c>
      <c r="AE1166" s="478" t="str">
        <f t="shared" si="72"/>
        <v/>
      </c>
      <c r="AF1166" s="478" t="str">
        <f t="shared" si="73"/>
        <v/>
      </c>
      <c r="AG1166" s="478" t="str">
        <f t="shared" si="74"/>
        <v/>
      </c>
    </row>
    <row r="1167" spans="1:33" ht="24.95" customHeight="1">
      <c r="A1167" s="480">
        <v>1152</v>
      </c>
      <c r="B1167" s="987" t="str">
        <f>IF(基本情報入力シート!C1204="","",基本情報入力シート!C1204)</f>
        <v/>
      </c>
      <c r="C1167" s="988"/>
      <c r="D1167" s="988"/>
      <c r="E1167" s="988"/>
      <c r="F1167" s="988"/>
      <c r="G1167" s="988"/>
      <c r="H1167" s="988"/>
      <c r="I1167" s="989"/>
      <c r="J1167" s="481" t="str">
        <f>IF(基本情報入力シート!M1204="","",基本情報入力シート!M1204)</f>
        <v/>
      </c>
      <c r="K1167" s="482" t="str">
        <f>IF(基本情報入力シート!R1204="","",基本情報入力シート!R1204)</f>
        <v/>
      </c>
      <c r="L1167" s="482" t="str">
        <f>IF(基本情報入力シート!W1204="","",基本情報入力シート!W1204)</f>
        <v/>
      </c>
      <c r="M1167" s="483" t="str">
        <f>IF(基本情報入力シート!X1204="","",基本情報入力シート!X1204)</f>
        <v/>
      </c>
      <c r="N1167" s="484" t="str">
        <f>IF(基本情報入力シート!Y1204="","",基本情報入力シート!Y1204)</f>
        <v/>
      </c>
      <c r="O1167" s="118"/>
      <c r="P1167" s="119"/>
      <c r="Q1167" s="120"/>
      <c r="R1167" s="121"/>
      <c r="S1167" s="112"/>
      <c r="T1167" s="476" t="str">
        <f>IFERROR(S1167*VLOOKUP(AE1167,【参考】数式用3!$AD$3:$BA$14,MATCH(N1167,【参考】数式用3!$AD$2:$BA$2,0)),"")</f>
        <v/>
      </c>
      <c r="U1167" s="122"/>
      <c r="V1167" s="113"/>
      <c r="W1167" s="147"/>
      <c r="X1167" s="990" t="str">
        <f>IFERROR(V1167*VLOOKUP(AF1167,【参考】数式用3!$AD$15:$BA$23,MATCH(N1167,【参考】数式用3!$AD$2:$BA$2,0)),"")</f>
        <v/>
      </c>
      <c r="Y1167" s="991"/>
      <c r="Z1167" s="123"/>
      <c r="AA1167" s="114"/>
      <c r="AB1167" s="485" t="str">
        <f>IFERROR(AA1167*VLOOKUP(AG1167,【参考】数式用3!$AD$24:$BA$27,MATCH(N1167,【参考】数式用3!$AD$2:$BA$2,0)),"")</f>
        <v/>
      </c>
      <c r="AC1167" s="130"/>
      <c r="AD1167" s="477" t="str">
        <f t="shared" si="71"/>
        <v/>
      </c>
      <c r="AE1167" s="478" t="str">
        <f t="shared" si="72"/>
        <v/>
      </c>
      <c r="AF1167" s="478" t="str">
        <f t="shared" si="73"/>
        <v/>
      </c>
      <c r="AG1167" s="478" t="str">
        <f t="shared" si="74"/>
        <v/>
      </c>
    </row>
    <row r="1168" spans="1:33" ht="24.95" customHeight="1">
      <c r="A1168" s="480">
        <v>1153</v>
      </c>
      <c r="B1168" s="987" t="str">
        <f>IF(基本情報入力シート!C1205="","",基本情報入力シート!C1205)</f>
        <v/>
      </c>
      <c r="C1168" s="988"/>
      <c r="D1168" s="988"/>
      <c r="E1168" s="988"/>
      <c r="F1168" s="988"/>
      <c r="G1168" s="988"/>
      <c r="H1168" s="988"/>
      <c r="I1168" s="989"/>
      <c r="J1168" s="481" t="str">
        <f>IF(基本情報入力シート!M1205="","",基本情報入力シート!M1205)</f>
        <v/>
      </c>
      <c r="K1168" s="482" t="str">
        <f>IF(基本情報入力シート!R1205="","",基本情報入力シート!R1205)</f>
        <v/>
      </c>
      <c r="L1168" s="482" t="str">
        <f>IF(基本情報入力シート!W1205="","",基本情報入力シート!W1205)</f>
        <v/>
      </c>
      <c r="M1168" s="483" t="str">
        <f>IF(基本情報入力シート!X1205="","",基本情報入力シート!X1205)</f>
        <v/>
      </c>
      <c r="N1168" s="484" t="str">
        <f>IF(基本情報入力シート!Y1205="","",基本情報入力シート!Y1205)</f>
        <v/>
      </c>
      <c r="O1168" s="118"/>
      <c r="P1168" s="119"/>
      <c r="Q1168" s="120"/>
      <c r="R1168" s="121"/>
      <c r="S1168" s="112"/>
      <c r="T1168" s="476" t="str">
        <f>IFERROR(S1168*VLOOKUP(AE1168,【参考】数式用3!$AD$3:$BA$14,MATCH(N1168,【参考】数式用3!$AD$2:$BA$2,0)),"")</f>
        <v/>
      </c>
      <c r="U1168" s="122"/>
      <c r="V1168" s="113"/>
      <c r="W1168" s="147"/>
      <c r="X1168" s="990" t="str">
        <f>IFERROR(V1168*VLOOKUP(AF1168,【参考】数式用3!$AD$15:$BA$23,MATCH(N1168,【参考】数式用3!$AD$2:$BA$2,0)),"")</f>
        <v/>
      </c>
      <c r="Y1168" s="991"/>
      <c r="Z1168" s="123"/>
      <c r="AA1168" s="114"/>
      <c r="AB1168" s="485" t="str">
        <f>IFERROR(AA1168*VLOOKUP(AG1168,【参考】数式用3!$AD$24:$BA$27,MATCH(N1168,【参考】数式用3!$AD$2:$BA$2,0)),"")</f>
        <v/>
      </c>
      <c r="AC1168" s="130"/>
      <c r="AD1168" s="477" t="str">
        <f t="shared" si="71"/>
        <v/>
      </c>
      <c r="AE1168" s="478" t="str">
        <f t="shared" si="72"/>
        <v/>
      </c>
      <c r="AF1168" s="478" t="str">
        <f t="shared" si="73"/>
        <v/>
      </c>
      <c r="AG1168" s="478" t="str">
        <f t="shared" si="74"/>
        <v/>
      </c>
    </row>
    <row r="1169" spans="1:33" ht="24.95" customHeight="1">
      <c r="A1169" s="480">
        <v>1154</v>
      </c>
      <c r="B1169" s="987" t="str">
        <f>IF(基本情報入力シート!C1206="","",基本情報入力シート!C1206)</f>
        <v/>
      </c>
      <c r="C1169" s="988"/>
      <c r="D1169" s="988"/>
      <c r="E1169" s="988"/>
      <c r="F1169" s="988"/>
      <c r="G1169" s="988"/>
      <c r="H1169" s="988"/>
      <c r="I1169" s="989"/>
      <c r="J1169" s="481" t="str">
        <f>IF(基本情報入力シート!M1206="","",基本情報入力シート!M1206)</f>
        <v/>
      </c>
      <c r="K1169" s="482" t="str">
        <f>IF(基本情報入力シート!R1206="","",基本情報入力シート!R1206)</f>
        <v/>
      </c>
      <c r="L1169" s="482" t="str">
        <f>IF(基本情報入力シート!W1206="","",基本情報入力シート!W1206)</f>
        <v/>
      </c>
      <c r="M1169" s="483" t="str">
        <f>IF(基本情報入力シート!X1206="","",基本情報入力シート!X1206)</f>
        <v/>
      </c>
      <c r="N1169" s="484" t="str">
        <f>IF(基本情報入力シート!Y1206="","",基本情報入力シート!Y1206)</f>
        <v/>
      </c>
      <c r="O1169" s="118"/>
      <c r="P1169" s="119"/>
      <c r="Q1169" s="120"/>
      <c r="R1169" s="121"/>
      <c r="S1169" s="112"/>
      <c r="T1169" s="476" t="str">
        <f>IFERROR(S1169*VLOOKUP(AE1169,【参考】数式用3!$AD$3:$BA$14,MATCH(N1169,【参考】数式用3!$AD$2:$BA$2,0)),"")</f>
        <v/>
      </c>
      <c r="U1169" s="122"/>
      <c r="V1169" s="113"/>
      <c r="W1169" s="147"/>
      <c r="X1169" s="990" t="str">
        <f>IFERROR(V1169*VLOOKUP(AF1169,【参考】数式用3!$AD$15:$BA$23,MATCH(N1169,【参考】数式用3!$AD$2:$BA$2,0)),"")</f>
        <v/>
      </c>
      <c r="Y1169" s="991"/>
      <c r="Z1169" s="123"/>
      <c r="AA1169" s="114"/>
      <c r="AB1169" s="485" t="str">
        <f>IFERROR(AA1169*VLOOKUP(AG1169,【参考】数式用3!$AD$24:$BA$27,MATCH(N1169,【参考】数式用3!$AD$2:$BA$2,0)),"")</f>
        <v/>
      </c>
      <c r="AC1169" s="130"/>
      <c r="AD1169" s="477" t="str">
        <f t="shared" ref="AD1169:AD1215" si="75">IF(OR(U1169="特定加算Ⅰ",U1169="特定加算Ⅱ"),IF(OR(AND(N1169&lt;&gt;"訪問型サービス（総合事業）",N1169&lt;&gt;"通所型サービス（総合事業）",N1169&lt;&gt;"（介護予防）短期入所生活介護",N1169&lt;&gt;"（介護予防）短期入所療養介護（老健）",N1169&lt;&gt;"（介護予防）短期入所療養介護 （病院等（老健以外）)",N1169&lt;&gt;"（介護予防）短期入所療養介護（医療院）"),W1169&lt;&gt;""),1,""),"")</f>
        <v/>
      </c>
      <c r="AE1169" s="478" t="str">
        <f t="shared" si="72"/>
        <v/>
      </c>
      <c r="AF1169" s="478" t="str">
        <f t="shared" si="73"/>
        <v/>
      </c>
      <c r="AG1169" s="478" t="str">
        <f t="shared" si="74"/>
        <v/>
      </c>
    </row>
    <row r="1170" spans="1:33" ht="24.95" customHeight="1">
      <c r="A1170" s="480">
        <v>1155</v>
      </c>
      <c r="B1170" s="987" t="str">
        <f>IF(基本情報入力シート!C1207="","",基本情報入力シート!C1207)</f>
        <v/>
      </c>
      <c r="C1170" s="988"/>
      <c r="D1170" s="988"/>
      <c r="E1170" s="988"/>
      <c r="F1170" s="988"/>
      <c r="G1170" s="988"/>
      <c r="H1170" s="988"/>
      <c r="I1170" s="989"/>
      <c r="J1170" s="481" t="str">
        <f>IF(基本情報入力シート!M1207="","",基本情報入力シート!M1207)</f>
        <v/>
      </c>
      <c r="K1170" s="482" t="str">
        <f>IF(基本情報入力シート!R1207="","",基本情報入力シート!R1207)</f>
        <v/>
      </c>
      <c r="L1170" s="482" t="str">
        <f>IF(基本情報入力シート!W1207="","",基本情報入力シート!W1207)</f>
        <v/>
      </c>
      <c r="M1170" s="483" t="str">
        <f>IF(基本情報入力シート!X1207="","",基本情報入力シート!X1207)</f>
        <v/>
      </c>
      <c r="N1170" s="484" t="str">
        <f>IF(基本情報入力シート!Y1207="","",基本情報入力シート!Y1207)</f>
        <v/>
      </c>
      <c r="O1170" s="118"/>
      <c r="P1170" s="119"/>
      <c r="Q1170" s="120"/>
      <c r="R1170" s="121"/>
      <c r="S1170" s="112"/>
      <c r="T1170" s="476" t="str">
        <f>IFERROR(S1170*VLOOKUP(AE1170,【参考】数式用3!$AD$3:$BA$14,MATCH(N1170,【参考】数式用3!$AD$2:$BA$2,0)),"")</f>
        <v/>
      </c>
      <c r="U1170" s="122"/>
      <c r="V1170" s="113"/>
      <c r="W1170" s="147"/>
      <c r="X1170" s="990" t="str">
        <f>IFERROR(V1170*VLOOKUP(AF1170,【参考】数式用3!$AD$15:$BA$23,MATCH(N1170,【参考】数式用3!$AD$2:$BA$2,0)),"")</f>
        <v/>
      </c>
      <c r="Y1170" s="991"/>
      <c r="Z1170" s="123"/>
      <c r="AA1170" s="114"/>
      <c r="AB1170" s="485" t="str">
        <f>IFERROR(AA1170*VLOOKUP(AG1170,【参考】数式用3!$AD$24:$BA$27,MATCH(N1170,【参考】数式用3!$AD$2:$BA$2,0)),"")</f>
        <v/>
      </c>
      <c r="AC1170" s="130"/>
      <c r="AD1170" s="477" t="str">
        <f t="shared" si="75"/>
        <v/>
      </c>
      <c r="AE1170" s="478" t="str">
        <f t="shared" si="72"/>
        <v/>
      </c>
      <c r="AF1170" s="478" t="str">
        <f t="shared" si="73"/>
        <v/>
      </c>
      <c r="AG1170" s="478" t="str">
        <f t="shared" si="74"/>
        <v/>
      </c>
    </row>
    <row r="1171" spans="1:33" ht="24.95" customHeight="1">
      <c r="A1171" s="480">
        <v>1156</v>
      </c>
      <c r="B1171" s="987" t="str">
        <f>IF(基本情報入力シート!C1208="","",基本情報入力シート!C1208)</f>
        <v/>
      </c>
      <c r="C1171" s="988"/>
      <c r="D1171" s="988"/>
      <c r="E1171" s="988"/>
      <c r="F1171" s="988"/>
      <c r="G1171" s="988"/>
      <c r="H1171" s="988"/>
      <c r="I1171" s="989"/>
      <c r="J1171" s="481" t="str">
        <f>IF(基本情報入力シート!M1208="","",基本情報入力シート!M1208)</f>
        <v/>
      </c>
      <c r="K1171" s="482" t="str">
        <f>IF(基本情報入力シート!R1208="","",基本情報入力シート!R1208)</f>
        <v/>
      </c>
      <c r="L1171" s="482" t="str">
        <f>IF(基本情報入力シート!W1208="","",基本情報入力シート!W1208)</f>
        <v/>
      </c>
      <c r="M1171" s="483" t="str">
        <f>IF(基本情報入力シート!X1208="","",基本情報入力シート!X1208)</f>
        <v/>
      </c>
      <c r="N1171" s="484" t="str">
        <f>IF(基本情報入力シート!Y1208="","",基本情報入力シート!Y1208)</f>
        <v/>
      </c>
      <c r="O1171" s="118"/>
      <c r="P1171" s="119"/>
      <c r="Q1171" s="120"/>
      <c r="R1171" s="121"/>
      <c r="S1171" s="112"/>
      <c r="T1171" s="476" t="str">
        <f>IFERROR(S1171*VLOOKUP(AE1171,【参考】数式用3!$AD$3:$BA$14,MATCH(N1171,【参考】数式用3!$AD$2:$BA$2,0)),"")</f>
        <v/>
      </c>
      <c r="U1171" s="122"/>
      <c r="V1171" s="113"/>
      <c r="W1171" s="147"/>
      <c r="X1171" s="990" t="str">
        <f>IFERROR(V1171*VLOOKUP(AF1171,【参考】数式用3!$AD$15:$BA$23,MATCH(N1171,【参考】数式用3!$AD$2:$BA$2,0)),"")</f>
        <v/>
      </c>
      <c r="Y1171" s="991"/>
      <c r="Z1171" s="123"/>
      <c r="AA1171" s="114"/>
      <c r="AB1171" s="485" t="str">
        <f>IFERROR(AA1171*VLOOKUP(AG1171,【参考】数式用3!$AD$24:$BA$27,MATCH(N1171,【参考】数式用3!$AD$2:$BA$2,0)),"")</f>
        <v/>
      </c>
      <c r="AC1171" s="130"/>
      <c r="AD1171" s="477" t="str">
        <f t="shared" si="75"/>
        <v/>
      </c>
      <c r="AE1171" s="478" t="str">
        <f t="shared" si="72"/>
        <v/>
      </c>
      <c r="AF1171" s="478" t="str">
        <f t="shared" si="73"/>
        <v/>
      </c>
      <c r="AG1171" s="478" t="str">
        <f t="shared" si="74"/>
        <v/>
      </c>
    </row>
    <row r="1172" spans="1:33" ht="24.95" customHeight="1">
      <c r="A1172" s="480">
        <v>1157</v>
      </c>
      <c r="B1172" s="987" t="str">
        <f>IF(基本情報入力シート!C1209="","",基本情報入力シート!C1209)</f>
        <v/>
      </c>
      <c r="C1172" s="988"/>
      <c r="D1172" s="988"/>
      <c r="E1172" s="988"/>
      <c r="F1172" s="988"/>
      <c r="G1172" s="988"/>
      <c r="H1172" s="988"/>
      <c r="I1172" s="989"/>
      <c r="J1172" s="481" t="str">
        <f>IF(基本情報入力シート!M1209="","",基本情報入力シート!M1209)</f>
        <v/>
      </c>
      <c r="K1172" s="482" t="str">
        <f>IF(基本情報入力シート!R1209="","",基本情報入力シート!R1209)</f>
        <v/>
      </c>
      <c r="L1172" s="482" t="str">
        <f>IF(基本情報入力シート!W1209="","",基本情報入力シート!W1209)</f>
        <v/>
      </c>
      <c r="M1172" s="483" t="str">
        <f>IF(基本情報入力シート!X1209="","",基本情報入力シート!X1209)</f>
        <v/>
      </c>
      <c r="N1172" s="484" t="str">
        <f>IF(基本情報入力シート!Y1209="","",基本情報入力シート!Y1209)</f>
        <v/>
      </c>
      <c r="O1172" s="118"/>
      <c r="P1172" s="119"/>
      <c r="Q1172" s="120"/>
      <c r="R1172" s="121"/>
      <c r="S1172" s="112"/>
      <c r="T1172" s="476" t="str">
        <f>IFERROR(S1172*VLOOKUP(AE1172,【参考】数式用3!$AD$3:$BA$14,MATCH(N1172,【参考】数式用3!$AD$2:$BA$2,0)),"")</f>
        <v/>
      </c>
      <c r="U1172" s="122"/>
      <c r="V1172" s="113"/>
      <c r="W1172" s="147"/>
      <c r="X1172" s="990" t="str">
        <f>IFERROR(V1172*VLOOKUP(AF1172,【参考】数式用3!$AD$15:$BA$23,MATCH(N1172,【参考】数式用3!$AD$2:$BA$2,0)),"")</f>
        <v/>
      </c>
      <c r="Y1172" s="991"/>
      <c r="Z1172" s="123"/>
      <c r="AA1172" s="114"/>
      <c r="AB1172" s="485" t="str">
        <f>IFERROR(AA1172*VLOOKUP(AG1172,【参考】数式用3!$AD$24:$BA$27,MATCH(N1172,【参考】数式用3!$AD$2:$BA$2,0)),"")</f>
        <v/>
      </c>
      <c r="AC1172" s="130"/>
      <c r="AD1172" s="477" t="str">
        <f t="shared" si="75"/>
        <v/>
      </c>
      <c r="AE1172" s="478" t="str">
        <f t="shared" si="72"/>
        <v/>
      </c>
      <c r="AF1172" s="478" t="str">
        <f t="shared" si="73"/>
        <v/>
      </c>
      <c r="AG1172" s="478" t="str">
        <f t="shared" si="74"/>
        <v/>
      </c>
    </row>
    <row r="1173" spans="1:33" ht="24.95" customHeight="1">
      <c r="A1173" s="480">
        <v>1158</v>
      </c>
      <c r="B1173" s="987" t="str">
        <f>IF(基本情報入力シート!C1210="","",基本情報入力シート!C1210)</f>
        <v/>
      </c>
      <c r="C1173" s="988"/>
      <c r="D1173" s="988"/>
      <c r="E1173" s="988"/>
      <c r="F1173" s="988"/>
      <c r="G1173" s="988"/>
      <c r="H1173" s="988"/>
      <c r="I1173" s="989"/>
      <c r="J1173" s="481" t="str">
        <f>IF(基本情報入力シート!M1210="","",基本情報入力シート!M1210)</f>
        <v/>
      </c>
      <c r="K1173" s="482" t="str">
        <f>IF(基本情報入力シート!R1210="","",基本情報入力シート!R1210)</f>
        <v/>
      </c>
      <c r="L1173" s="482" t="str">
        <f>IF(基本情報入力シート!W1210="","",基本情報入力シート!W1210)</f>
        <v/>
      </c>
      <c r="M1173" s="483" t="str">
        <f>IF(基本情報入力シート!X1210="","",基本情報入力シート!X1210)</f>
        <v/>
      </c>
      <c r="N1173" s="484" t="str">
        <f>IF(基本情報入力シート!Y1210="","",基本情報入力シート!Y1210)</f>
        <v/>
      </c>
      <c r="O1173" s="118"/>
      <c r="P1173" s="119"/>
      <c r="Q1173" s="120"/>
      <c r="R1173" s="121"/>
      <c r="S1173" s="112"/>
      <c r="T1173" s="476" t="str">
        <f>IFERROR(S1173*VLOOKUP(AE1173,【参考】数式用3!$AD$3:$BA$14,MATCH(N1173,【参考】数式用3!$AD$2:$BA$2,0)),"")</f>
        <v/>
      </c>
      <c r="U1173" s="122"/>
      <c r="V1173" s="113"/>
      <c r="W1173" s="147"/>
      <c r="X1173" s="990" t="str">
        <f>IFERROR(V1173*VLOOKUP(AF1173,【参考】数式用3!$AD$15:$BA$23,MATCH(N1173,【参考】数式用3!$AD$2:$BA$2,0)),"")</f>
        <v/>
      </c>
      <c r="Y1173" s="991"/>
      <c r="Z1173" s="123"/>
      <c r="AA1173" s="114"/>
      <c r="AB1173" s="485" t="str">
        <f>IFERROR(AA1173*VLOOKUP(AG1173,【参考】数式用3!$AD$24:$BA$27,MATCH(N1173,【参考】数式用3!$AD$2:$BA$2,0)),"")</f>
        <v/>
      </c>
      <c r="AC1173" s="130"/>
      <c r="AD1173" s="477" t="str">
        <f t="shared" si="75"/>
        <v/>
      </c>
      <c r="AE1173" s="478" t="str">
        <f t="shared" si="72"/>
        <v/>
      </c>
      <c r="AF1173" s="478" t="str">
        <f t="shared" si="73"/>
        <v/>
      </c>
      <c r="AG1173" s="478" t="str">
        <f t="shared" si="74"/>
        <v/>
      </c>
    </row>
    <row r="1174" spans="1:33" ht="24.95" customHeight="1">
      <c r="A1174" s="480">
        <v>1159</v>
      </c>
      <c r="B1174" s="987" t="str">
        <f>IF(基本情報入力シート!C1211="","",基本情報入力シート!C1211)</f>
        <v/>
      </c>
      <c r="C1174" s="988"/>
      <c r="D1174" s="988"/>
      <c r="E1174" s="988"/>
      <c r="F1174" s="988"/>
      <c r="G1174" s="988"/>
      <c r="H1174" s="988"/>
      <c r="I1174" s="989"/>
      <c r="J1174" s="481" t="str">
        <f>IF(基本情報入力シート!M1211="","",基本情報入力シート!M1211)</f>
        <v/>
      </c>
      <c r="K1174" s="482" t="str">
        <f>IF(基本情報入力シート!R1211="","",基本情報入力シート!R1211)</f>
        <v/>
      </c>
      <c r="L1174" s="482" t="str">
        <f>IF(基本情報入力シート!W1211="","",基本情報入力シート!W1211)</f>
        <v/>
      </c>
      <c r="M1174" s="483" t="str">
        <f>IF(基本情報入力シート!X1211="","",基本情報入力シート!X1211)</f>
        <v/>
      </c>
      <c r="N1174" s="484" t="str">
        <f>IF(基本情報入力シート!Y1211="","",基本情報入力シート!Y1211)</f>
        <v/>
      </c>
      <c r="O1174" s="118"/>
      <c r="P1174" s="119"/>
      <c r="Q1174" s="120"/>
      <c r="R1174" s="121"/>
      <c r="S1174" s="112"/>
      <c r="T1174" s="476" t="str">
        <f>IFERROR(S1174*VLOOKUP(AE1174,【参考】数式用3!$AD$3:$BA$14,MATCH(N1174,【参考】数式用3!$AD$2:$BA$2,0)),"")</f>
        <v/>
      </c>
      <c r="U1174" s="122"/>
      <c r="V1174" s="113"/>
      <c r="W1174" s="147"/>
      <c r="X1174" s="990" t="str">
        <f>IFERROR(V1174*VLOOKUP(AF1174,【参考】数式用3!$AD$15:$BA$23,MATCH(N1174,【参考】数式用3!$AD$2:$BA$2,0)),"")</f>
        <v/>
      </c>
      <c r="Y1174" s="991"/>
      <c r="Z1174" s="123"/>
      <c r="AA1174" s="114"/>
      <c r="AB1174" s="485" t="str">
        <f>IFERROR(AA1174*VLOOKUP(AG1174,【参考】数式用3!$AD$24:$BA$27,MATCH(N1174,【参考】数式用3!$AD$2:$BA$2,0)),"")</f>
        <v/>
      </c>
      <c r="AC1174" s="130"/>
      <c r="AD1174" s="477" t="str">
        <f t="shared" si="75"/>
        <v/>
      </c>
      <c r="AE1174" s="478" t="str">
        <f t="shared" si="72"/>
        <v/>
      </c>
      <c r="AF1174" s="478" t="str">
        <f t="shared" si="73"/>
        <v/>
      </c>
      <c r="AG1174" s="478" t="str">
        <f t="shared" si="74"/>
        <v/>
      </c>
    </row>
    <row r="1175" spans="1:33" ht="24.95" customHeight="1">
      <c r="A1175" s="480">
        <v>1160</v>
      </c>
      <c r="B1175" s="987" t="str">
        <f>IF(基本情報入力シート!C1212="","",基本情報入力シート!C1212)</f>
        <v/>
      </c>
      <c r="C1175" s="988"/>
      <c r="D1175" s="988"/>
      <c r="E1175" s="988"/>
      <c r="F1175" s="988"/>
      <c r="G1175" s="988"/>
      <c r="H1175" s="988"/>
      <c r="I1175" s="989"/>
      <c r="J1175" s="481" t="str">
        <f>IF(基本情報入力シート!M1212="","",基本情報入力シート!M1212)</f>
        <v/>
      </c>
      <c r="K1175" s="482" t="str">
        <f>IF(基本情報入力シート!R1212="","",基本情報入力シート!R1212)</f>
        <v/>
      </c>
      <c r="L1175" s="482" t="str">
        <f>IF(基本情報入力シート!W1212="","",基本情報入力シート!W1212)</f>
        <v/>
      </c>
      <c r="M1175" s="483" t="str">
        <f>IF(基本情報入力シート!X1212="","",基本情報入力シート!X1212)</f>
        <v/>
      </c>
      <c r="N1175" s="484" t="str">
        <f>IF(基本情報入力シート!Y1212="","",基本情報入力シート!Y1212)</f>
        <v/>
      </c>
      <c r="O1175" s="118"/>
      <c r="P1175" s="119"/>
      <c r="Q1175" s="120"/>
      <c r="R1175" s="121"/>
      <c r="S1175" s="112"/>
      <c r="T1175" s="476" t="str">
        <f>IFERROR(S1175*VLOOKUP(AE1175,【参考】数式用3!$AD$3:$BA$14,MATCH(N1175,【参考】数式用3!$AD$2:$BA$2,0)),"")</f>
        <v/>
      </c>
      <c r="U1175" s="122"/>
      <c r="V1175" s="113"/>
      <c r="W1175" s="147"/>
      <c r="X1175" s="990" t="str">
        <f>IFERROR(V1175*VLOOKUP(AF1175,【参考】数式用3!$AD$15:$BA$23,MATCH(N1175,【参考】数式用3!$AD$2:$BA$2,0)),"")</f>
        <v/>
      </c>
      <c r="Y1175" s="991"/>
      <c r="Z1175" s="123"/>
      <c r="AA1175" s="114"/>
      <c r="AB1175" s="485" t="str">
        <f>IFERROR(AA1175*VLOOKUP(AG1175,【参考】数式用3!$AD$24:$BA$27,MATCH(N1175,【参考】数式用3!$AD$2:$BA$2,0)),"")</f>
        <v/>
      </c>
      <c r="AC1175" s="130"/>
      <c r="AD1175" s="477" t="str">
        <f t="shared" si="75"/>
        <v/>
      </c>
      <c r="AE1175" s="478" t="str">
        <f t="shared" ref="AE1175:AE1215" si="76">IF(AND(O1175="",R1175=""),"",O1175&amp;"から"&amp;R1175)</f>
        <v/>
      </c>
      <c r="AF1175" s="478" t="str">
        <f t="shared" ref="AF1175:AF1215" si="77">IF(AND(P1175="",U1175=""),"",P1175&amp;"から"&amp;U1175)</f>
        <v/>
      </c>
      <c r="AG1175" s="478" t="str">
        <f t="shared" ref="AG1175:AG1215" si="78">IF(AND(Q1175="",Z1175=""),"",Q1175&amp;"から"&amp;Z1175)</f>
        <v/>
      </c>
    </row>
    <row r="1176" spans="1:33" ht="24.95" customHeight="1">
      <c r="A1176" s="480">
        <v>1161</v>
      </c>
      <c r="B1176" s="987" t="str">
        <f>IF(基本情報入力シート!C1213="","",基本情報入力シート!C1213)</f>
        <v/>
      </c>
      <c r="C1176" s="988"/>
      <c r="D1176" s="988"/>
      <c r="E1176" s="988"/>
      <c r="F1176" s="988"/>
      <c r="G1176" s="988"/>
      <c r="H1176" s="988"/>
      <c r="I1176" s="989"/>
      <c r="J1176" s="481" t="str">
        <f>IF(基本情報入力シート!M1213="","",基本情報入力シート!M1213)</f>
        <v/>
      </c>
      <c r="K1176" s="482" t="str">
        <f>IF(基本情報入力シート!R1213="","",基本情報入力シート!R1213)</f>
        <v/>
      </c>
      <c r="L1176" s="482" t="str">
        <f>IF(基本情報入力シート!W1213="","",基本情報入力シート!W1213)</f>
        <v/>
      </c>
      <c r="M1176" s="483" t="str">
        <f>IF(基本情報入力シート!X1213="","",基本情報入力シート!X1213)</f>
        <v/>
      </c>
      <c r="N1176" s="484" t="str">
        <f>IF(基本情報入力シート!Y1213="","",基本情報入力シート!Y1213)</f>
        <v/>
      </c>
      <c r="O1176" s="118"/>
      <c r="P1176" s="119"/>
      <c r="Q1176" s="120"/>
      <c r="R1176" s="121"/>
      <c r="S1176" s="112"/>
      <c r="T1176" s="476" t="str">
        <f>IFERROR(S1176*VLOOKUP(AE1176,【参考】数式用3!$AD$3:$BA$14,MATCH(N1176,【参考】数式用3!$AD$2:$BA$2,0)),"")</f>
        <v/>
      </c>
      <c r="U1176" s="122"/>
      <c r="V1176" s="113"/>
      <c r="W1176" s="147"/>
      <c r="X1176" s="990" t="str">
        <f>IFERROR(V1176*VLOOKUP(AF1176,【参考】数式用3!$AD$15:$BA$23,MATCH(N1176,【参考】数式用3!$AD$2:$BA$2,0)),"")</f>
        <v/>
      </c>
      <c r="Y1176" s="991"/>
      <c r="Z1176" s="123"/>
      <c r="AA1176" s="114"/>
      <c r="AB1176" s="485" t="str">
        <f>IFERROR(AA1176*VLOOKUP(AG1176,【参考】数式用3!$AD$24:$BA$27,MATCH(N1176,【参考】数式用3!$AD$2:$BA$2,0)),"")</f>
        <v/>
      </c>
      <c r="AC1176" s="130"/>
      <c r="AD1176" s="477" t="str">
        <f t="shared" si="75"/>
        <v/>
      </c>
      <c r="AE1176" s="478" t="str">
        <f t="shared" si="76"/>
        <v/>
      </c>
      <c r="AF1176" s="478" t="str">
        <f t="shared" si="77"/>
        <v/>
      </c>
      <c r="AG1176" s="478" t="str">
        <f t="shared" si="78"/>
        <v/>
      </c>
    </row>
    <row r="1177" spans="1:33" ht="24.95" customHeight="1">
      <c r="A1177" s="480">
        <v>1162</v>
      </c>
      <c r="B1177" s="987" t="str">
        <f>IF(基本情報入力シート!C1214="","",基本情報入力シート!C1214)</f>
        <v/>
      </c>
      <c r="C1177" s="988"/>
      <c r="D1177" s="988"/>
      <c r="E1177" s="988"/>
      <c r="F1177" s="988"/>
      <c r="G1177" s="988"/>
      <c r="H1177" s="988"/>
      <c r="I1177" s="989"/>
      <c r="J1177" s="481" t="str">
        <f>IF(基本情報入力シート!M1214="","",基本情報入力シート!M1214)</f>
        <v/>
      </c>
      <c r="K1177" s="482" t="str">
        <f>IF(基本情報入力シート!R1214="","",基本情報入力シート!R1214)</f>
        <v/>
      </c>
      <c r="L1177" s="482" t="str">
        <f>IF(基本情報入力シート!W1214="","",基本情報入力シート!W1214)</f>
        <v/>
      </c>
      <c r="M1177" s="483" t="str">
        <f>IF(基本情報入力シート!X1214="","",基本情報入力シート!X1214)</f>
        <v/>
      </c>
      <c r="N1177" s="484" t="str">
        <f>IF(基本情報入力シート!Y1214="","",基本情報入力シート!Y1214)</f>
        <v/>
      </c>
      <c r="O1177" s="118"/>
      <c r="P1177" s="119"/>
      <c r="Q1177" s="120"/>
      <c r="R1177" s="121"/>
      <c r="S1177" s="112"/>
      <c r="T1177" s="476" t="str">
        <f>IFERROR(S1177*VLOOKUP(AE1177,【参考】数式用3!$AD$3:$BA$14,MATCH(N1177,【参考】数式用3!$AD$2:$BA$2,0)),"")</f>
        <v/>
      </c>
      <c r="U1177" s="122"/>
      <c r="V1177" s="113"/>
      <c r="W1177" s="147"/>
      <c r="X1177" s="990" t="str">
        <f>IFERROR(V1177*VLOOKUP(AF1177,【参考】数式用3!$AD$15:$BA$23,MATCH(N1177,【参考】数式用3!$AD$2:$BA$2,0)),"")</f>
        <v/>
      </c>
      <c r="Y1177" s="991"/>
      <c r="Z1177" s="123"/>
      <c r="AA1177" s="114"/>
      <c r="AB1177" s="485" t="str">
        <f>IFERROR(AA1177*VLOOKUP(AG1177,【参考】数式用3!$AD$24:$BA$27,MATCH(N1177,【参考】数式用3!$AD$2:$BA$2,0)),"")</f>
        <v/>
      </c>
      <c r="AC1177" s="130"/>
      <c r="AD1177" s="477" t="str">
        <f t="shared" si="75"/>
        <v/>
      </c>
      <c r="AE1177" s="478" t="str">
        <f t="shared" si="76"/>
        <v/>
      </c>
      <c r="AF1177" s="478" t="str">
        <f t="shared" si="77"/>
        <v/>
      </c>
      <c r="AG1177" s="478" t="str">
        <f t="shared" si="78"/>
        <v/>
      </c>
    </row>
    <row r="1178" spans="1:33" ht="24.95" customHeight="1">
      <c r="A1178" s="480">
        <v>1163</v>
      </c>
      <c r="B1178" s="987" t="str">
        <f>IF(基本情報入力シート!C1215="","",基本情報入力シート!C1215)</f>
        <v/>
      </c>
      <c r="C1178" s="988"/>
      <c r="D1178" s="988"/>
      <c r="E1178" s="988"/>
      <c r="F1178" s="988"/>
      <c r="G1178" s="988"/>
      <c r="H1178" s="988"/>
      <c r="I1178" s="989"/>
      <c r="J1178" s="481" t="str">
        <f>IF(基本情報入力シート!M1215="","",基本情報入力シート!M1215)</f>
        <v/>
      </c>
      <c r="K1178" s="482" t="str">
        <f>IF(基本情報入力シート!R1215="","",基本情報入力シート!R1215)</f>
        <v/>
      </c>
      <c r="L1178" s="482" t="str">
        <f>IF(基本情報入力シート!W1215="","",基本情報入力シート!W1215)</f>
        <v/>
      </c>
      <c r="M1178" s="483" t="str">
        <f>IF(基本情報入力シート!X1215="","",基本情報入力シート!X1215)</f>
        <v/>
      </c>
      <c r="N1178" s="484" t="str">
        <f>IF(基本情報入力シート!Y1215="","",基本情報入力シート!Y1215)</f>
        <v/>
      </c>
      <c r="O1178" s="118"/>
      <c r="P1178" s="119"/>
      <c r="Q1178" s="120"/>
      <c r="R1178" s="121"/>
      <c r="S1178" s="112"/>
      <c r="T1178" s="476" t="str">
        <f>IFERROR(S1178*VLOOKUP(AE1178,【参考】数式用3!$AD$3:$BA$14,MATCH(N1178,【参考】数式用3!$AD$2:$BA$2,0)),"")</f>
        <v/>
      </c>
      <c r="U1178" s="122"/>
      <c r="V1178" s="113"/>
      <c r="W1178" s="147"/>
      <c r="X1178" s="990" t="str">
        <f>IFERROR(V1178*VLOOKUP(AF1178,【参考】数式用3!$AD$15:$BA$23,MATCH(N1178,【参考】数式用3!$AD$2:$BA$2,0)),"")</f>
        <v/>
      </c>
      <c r="Y1178" s="991"/>
      <c r="Z1178" s="123"/>
      <c r="AA1178" s="114"/>
      <c r="AB1178" s="485" t="str">
        <f>IFERROR(AA1178*VLOOKUP(AG1178,【参考】数式用3!$AD$24:$BA$27,MATCH(N1178,【参考】数式用3!$AD$2:$BA$2,0)),"")</f>
        <v/>
      </c>
      <c r="AC1178" s="130"/>
      <c r="AD1178" s="477" t="str">
        <f t="shared" si="75"/>
        <v/>
      </c>
      <c r="AE1178" s="478" t="str">
        <f t="shared" si="76"/>
        <v/>
      </c>
      <c r="AF1178" s="478" t="str">
        <f t="shared" si="77"/>
        <v/>
      </c>
      <c r="AG1178" s="478" t="str">
        <f t="shared" si="78"/>
        <v/>
      </c>
    </row>
    <row r="1179" spans="1:33" ht="24.95" customHeight="1">
      <c r="A1179" s="480">
        <v>1164</v>
      </c>
      <c r="B1179" s="987" t="str">
        <f>IF(基本情報入力シート!C1216="","",基本情報入力シート!C1216)</f>
        <v/>
      </c>
      <c r="C1179" s="988"/>
      <c r="D1179" s="988"/>
      <c r="E1179" s="988"/>
      <c r="F1179" s="988"/>
      <c r="G1179" s="988"/>
      <c r="H1179" s="988"/>
      <c r="I1179" s="989"/>
      <c r="J1179" s="481" t="str">
        <f>IF(基本情報入力シート!M1216="","",基本情報入力シート!M1216)</f>
        <v/>
      </c>
      <c r="K1179" s="482" t="str">
        <f>IF(基本情報入力シート!R1216="","",基本情報入力シート!R1216)</f>
        <v/>
      </c>
      <c r="L1179" s="482" t="str">
        <f>IF(基本情報入力シート!W1216="","",基本情報入力シート!W1216)</f>
        <v/>
      </c>
      <c r="M1179" s="483" t="str">
        <f>IF(基本情報入力シート!X1216="","",基本情報入力シート!X1216)</f>
        <v/>
      </c>
      <c r="N1179" s="484" t="str">
        <f>IF(基本情報入力シート!Y1216="","",基本情報入力シート!Y1216)</f>
        <v/>
      </c>
      <c r="O1179" s="118"/>
      <c r="P1179" s="119"/>
      <c r="Q1179" s="120"/>
      <c r="R1179" s="121"/>
      <c r="S1179" s="112"/>
      <c r="T1179" s="476" t="str">
        <f>IFERROR(S1179*VLOOKUP(AE1179,【参考】数式用3!$AD$3:$BA$14,MATCH(N1179,【参考】数式用3!$AD$2:$BA$2,0)),"")</f>
        <v/>
      </c>
      <c r="U1179" s="122"/>
      <c r="V1179" s="113"/>
      <c r="W1179" s="147"/>
      <c r="X1179" s="990" t="str">
        <f>IFERROR(V1179*VLOOKUP(AF1179,【参考】数式用3!$AD$15:$BA$23,MATCH(N1179,【参考】数式用3!$AD$2:$BA$2,0)),"")</f>
        <v/>
      </c>
      <c r="Y1179" s="991"/>
      <c r="Z1179" s="123"/>
      <c r="AA1179" s="114"/>
      <c r="AB1179" s="485" t="str">
        <f>IFERROR(AA1179*VLOOKUP(AG1179,【参考】数式用3!$AD$24:$BA$27,MATCH(N1179,【参考】数式用3!$AD$2:$BA$2,0)),"")</f>
        <v/>
      </c>
      <c r="AC1179" s="130"/>
      <c r="AD1179" s="477" t="str">
        <f t="shared" si="75"/>
        <v/>
      </c>
      <c r="AE1179" s="478" t="str">
        <f t="shared" si="76"/>
        <v/>
      </c>
      <c r="AF1179" s="478" t="str">
        <f t="shared" si="77"/>
        <v/>
      </c>
      <c r="AG1179" s="478" t="str">
        <f t="shared" si="78"/>
        <v/>
      </c>
    </row>
    <row r="1180" spans="1:33" ht="24.95" customHeight="1">
      <c r="A1180" s="480">
        <v>1165</v>
      </c>
      <c r="B1180" s="987" t="str">
        <f>IF(基本情報入力シート!C1217="","",基本情報入力シート!C1217)</f>
        <v/>
      </c>
      <c r="C1180" s="988"/>
      <c r="D1180" s="988"/>
      <c r="E1180" s="988"/>
      <c r="F1180" s="988"/>
      <c r="G1180" s="988"/>
      <c r="H1180" s="988"/>
      <c r="I1180" s="989"/>
      <c r="J1180" s="481" t="str">
        <f>IF(基本情報入力シート!M1217="","",基本情報入力シート!M1217)</f>
        <v/>
      </c>
      <c r="K1180" s="482" t="str">
        <f>IF(基本情報入力シート!R1217="","",基本情報入力シート!R1217)</f>
        <v/>
      </c>
      <c r="L1180" s="482" t="str">
        <f>IF(基本情報入力シート!W1217="","",基本情報入力シート!W1217)</f>
        <v/>
      </c>
      <c r="M1180" s="483" t="str">
        <f>IF(基本情報入力シート!X1217="","",基本情報入力シート!X1217)</f>
        <v/>
      </c>
      <c r="N1180" s="484" t="str">
        <f>IF(基本情報入力シート!Y1217="","",基本情報入力シート!Y1217)</f>
        <v/>
      </c>
      <c r="O1180" s="118"/>
      <c r="P1180" s="119"/>
      <c r="Q1180" s="120"/>
      <c r="R1180" s="121"/>
      <c r="S1180" s="112"/>
      <c r="T1180" s="476" t="str">
        <f>IFERROR(S1180*VLOOKUP(AE1180,【参考】数式用3!$AD$3:$BA$14,MATCH(N1180,【参考】数式用3!$AD$2:$BA$2,0)),"")</f>
        <v/>
      </c>
      <c r="U1180" s="122"/>
      <c r="V1180" s="113"/>
      <c r="W1180" s="147"/>
      <c r="X1180" s="990" t="str">
        <f>IFERROR(V1180*VLOOKUP(AF1180,【参考】数式用3!$AD$15:$BA$23,MATCH(N1180,【参考】数式用3!$AD$2:$BA$2,0)),"")</f>
        <v/>
      </c>
      <c r="Y1180" s="991"/>
      <c r="Z1180" s="123"/>
      <c r="AA1180" s="114"/>
      <c r="AB1180" s="485" t="str">
        <f>IFERROR(AA1180*VLOOKUP(AG1180,【参考】数式用3!$AD$24:$BA$27,MATCH(N1180,【参考】数式用3!$AD$2:$BA$2,0)),"")</f>
        <v/>
      </c>
      <c r="AC1180" s="130"/>
      <c r="AD1180" s="477" t="str">
        <f t="shared" si="75"/>
        <v/>
      </c>
      <c r="AE1180" s="478" t="str">
        <f t="shared" si="76"/>
        <v/>
      </c>
      <c r="AF1180" s="478" t="str">
        <f t="shared" si="77"/>
        <v/>
      </c>
      <c r="AG1180" s="478" t="str">
        <f t="shared" si="78"/>
        <v/>
      </c>
    </row>
    <row r="1181" spans="1:33" ht="24.95" customHeight="1">
      <c r="A1181" s="480">
        <v>1166</v>
      </c>
      <c r="B1181" s="987" t="str">
        <f>IF(基本情報入力シート!C1218="","",基本情報入力シート!C1218)</f>
        <v/>
      </c>
      <c r="C1181" s="988"/>
      <c r="D1181" s="988"/>
      <c r="E1181" s="988"/>
      <c r="F1181" s="988"/>
      <c r="G1181" s="988"/>
      <c r="H1181" s="988"/>
      <c r="I1181" s="989"/>
      <c r="J1181" s="481" t="str">
        <f>IF(基本情報入力シート!M1218="","",基本情報入力シート!M1218)</f>
        <v/>
      </c>
      <c r="K1181" s="482" t="str">
        <f>IF(基本情報入力シート!R1218="","",基本情報入力シート!R1218)</f>
        <v/>
      </c>
      <c r="L1181" s="482" t="str">
        <f>IF(基本情報入力シート!W1218="","",基本情報入力シート!W1218)</f>
        <v/>
      </c>
      <c r="M1181" s="483" t="str">
        <f>IF(基本情報入力シート!X1218="","",基本情報入力シート!X1218)</f>
        <v/>
      </c>
      <c r="N1181" s="484" t="str">
        <f>IF(基本情報入力シート!Y1218="","",基本情報入力シート!Y1218)</f>
        <v/>
      </c>
      <c r="O1181" s="118"/>
      <c r="P1181" s="119"/>
      <c r="Q1181" s="120"/>
      <c r="R1181" s="121"/>
      <c r="S1181" s="112"/>
      <c r="T1181" s="476" t="str">
        <f>IFERROR(S1181*VLOOKUP(AE1181,【参考】数式用3!$AD$3:$BA$14,MATCH(N1181,【参考】数式用3!$AD$2:$BA$2,0)),"")</f>
        <v/>
      </c>
      <c r="U1181" s="122"/>
      <c r="V1181" s="113"/>
      <c r="W1181" s="147"/>
      <c r="X1181" s="990" t="str">
        <f>IFERROR(V1181*VLOOKUP(AF1181,【参考】数式用3!$AD$15:$BA$23,MATCH(N1181,【参考】数式用3!$AD$2:$BA$2,0)),"")</f>
        <v/>
      </c>
      <c r="Y1181" s="991"/>
      <c r="Z1181" s="123"/>
      <c r="AA1181" s="114"/>
      <c r="AB1181" s="485" t="str">
        <f>IFERROR(AA1181*VLOOKUP(AG1181,【参考】数式用3!$AD$24:$BA$27,MATCH(N1181,【参考】数式用3!$AD$2:$BA$2,0)),"")</f>
        <v/>
      </c>
      <c r="AC1181" s="130"/>
      <c r="AD1181" s="477" t="str">
        <f t="shared" si="75"/>
        <v/>
      </c>
      <c r="AE1181" s="478" t="str">
        <f t="shared" si="76"/>
        <v/>
      </c>
      <c r="AF1181" s="478" t="str">
        <f t="shared" si="77"/>
        <v/>
      </c>
      <c r="AG1181" s="478" t="str">
        <f t="shared" si="78"/>
        <v/>
      </c>
    </row>
    <row r="1182" spans="1:33" ht="24.95" customHeight="1">
      <c r="A1182" s="480">
        <v>1167</v>
      </c>
      <c r="B1182" s="987" t="str">
        <f>IF(基本情報入力シート!C1219="","",基本情報入力シート!C1219)</f>
        <v/>
      </c>
      <c r="C1182" s="988"/>
      <c r="D1182" s="988"/>
      <c r="E1182" s="988"/>
      <c r="F1182" s="988"/>
      <c r="G1182" s="988"/>
      <c r="H1182" s="988"/>
      <c r="I1182" s="989"/>
      <c r="J1182" s="481" t="str">
        <f>IF(基本情報入力シート!M1219="","",基本情報入力シート!M1219)</f>
        <v/>
      </c>
      <c r="K1182" s="482" t="str">
        <f>IF(基本情報入力シート!R1219="","",基本情報入力シート!R1219)</f>
        <v/>
      </c>
      <c r="L1182" s="482" t="str">
        <f>IF(基本情報入力シート!W1219="","",基本情報入力シート!W1219)</f>
        <v/>
      </c>
      <c r="M1182" s="483" t="str">
        <f>IF(基本情報入力シート!X1219="","",基本情報入力シート!X1219)</f>
        <v/>
      </c>
      <c r="N1182" s="484" t="str">
        <f>IF(基本情報入力シート!Y1219="","",基本情報入力シート!Y1219)</f>
        <v/>
      </c>
      <c r="O1182" s="118"/>
      <c r="P1182" s="119"/>
      <c r="Q1182" s="120"/>
      <c r="R1182" s="121"/>
      <c r="S1182" s="112"/>
      <c r="T1182" s="476" t="str">
        <f>IFERROR(S1182*VLOOKUP(AE1182,【参考】数式用3!$AD$3:$BA$14,MATCH(N1182,【参考】数式用3!$AD$2:$BA$2,0)),"")</f>
        <v/>
      </c>
      <c r="U1182" s="122"/>
      <c r="V1182" s="113"/>
      <c r="W1182" s="147"/>
      <c r="X1182" s="990" t="str">
        <f>IFERROR(V1182*VLOOKUP(AF1182,【参考】数式用3!$AD$15:$BA$23,MATCH(N1182,【参考】数式用3!$AD$2:$BA$2,0)),"")</f>
        <v/>
      </c>
      <c r="Y1182" s="991"/>
      <c r="Z1182" s="123"/>
      <c r="AA1182" s="114"/>
      <c r="AB1182" s="485" t="str">
        <f>IFERROR(AA1182*VLOOKUP(AG1182,【参考】数式用3!$AD$24:$BA$27,MATCH(N1182,【参考】数式用3!$AD$2:$BA$2,0)),"")</f>
        <v/>
      </c>
      <c r="AC1182" s="130"/>
      <c r="AD1182" s="477" t="str">
        <f t="shared" si="75"/>
        <v/>
      </c>
      <c r="AE1182" s="478" t="str">
        <f t="shared" si="76"/>
        <v/>
      </c>
      <c r="AF1182" s="478" t="str">
        <f t="shared" si="77"/>
        <v/>
      </c>
      <c r="AG1182" s="478" t="str">
        <f t="shared" si="78"/>
        <v/>
      </c>
    </row>
    <row r="1183" spans="1:33" ht="24.95" customHeight="1">
      <c r="A1183" s="480">
        <v>1168</v>
      </c>
      <c r="B1183" s="987" t="str">
        <f>IF(基本情報入力シート!C1220="","",基本情報入力シート!C1220)</f>
        <v/>
      </c>
      <c r="C1183" s="988"/>
      <c r="D1183" s="988"/>
      <c r="E1183" s="988"/>
      <c r="F1183" s="988"/>
      <c r="G1183" s="988"/>
      <c r="H1183" s="988"/>
      <c r="I1183" s="989"/>
      <c r="J1183" s="481" t="str">
        <f>IF(基本情報入力シート!M1220="","",基本情報入力シート!M1220)</f>
        <v/>
      </c>
      <c r="K1183" s="482" t="str">
        <f>IF(基本情報入力シート!R1220="","",基本情報入力シート!R1220)</f>
        <v/>
      </c>
      <c r="L1183" s="482" t="str">
        <f>IF(基本情報入力シート!W1220="","",基本情報入力シート!W1220)</f>
        <v/>
      </c>
      <c r="M1183" s="483" t="str">
        <f>IF(基本情報入力シート!X1220="","",基本情報入力シート!X1220)</f>
        <v/>
      </c>
      <c r="N1183" s="484" t="str">
        <f>IF(基本情報入力シート!Y1220="","",基本情報入力シート!Y1220)</f>
        <v/>
      </c>
      <c r="O1183" s="118"/>
      <c r="P1183" s="119"/>
      <c r="Q1183" s="120"/>
      <c r="R1183" s="121"/>
      <c r="S1183" s="112"/>
      <c r="T1183" s="476" t="str">
        <f>IFERROR(S1183*VLOOKUP(AE1183,【参考】数式用3!$AD$3:$BA$14,MATCH(N1183,【参考】数式用3!$AD$2:$BA$2,0)),"")</f>
        <v/>
      </c>
      <c r="U1183" s="122"/>
      <c r="V1183" s="113"/>
      <c r="W1183" s="147"/>
      <c r="X1183" s="990" t="str">
        <f>IFERROR(V1183*VLOOKUP(AF1183,【参考】数式用3!$AD$15:$BA$23,MATCH(N1183,【参考】数式用3!$AD$2:$BA$2,0)),"")</f>
        <v/>
      </c>
      <c r="Y1183" s="991"/>
      <c r="Z1183" s="123"/>
      <c r="AA1183" s="114"/>
      <c r="AB1183" s="485" t="str">
        <f>IFERROR(AA1183*VLOOKUP(AG1183,【参考】数式用3!$AD$24:$BA$27,MATCH(N1183,【参考】数式用3!$AD$2:$BA$2,0)),"")</f>
        <v/>
      </c>
      <c r="AC1183" s="130"/>
      <c r="AD1183" s="477" t="str">
        <f t="shared" si="75"/>
        <v/>
      </c>
      <c r="AE1183" s="478" t="str">
        <f t="shared" si="76"/>
        <v/>
      </c>
      <c r="AF1183" s="478" t="str">
        <f t="shared" si="77"/>
        <v/>
      </c>
      <c r="AG1183" s="478" t="str">
        <f t="shared" si="78"/>
        <v/>
      </c>
    </row>
    <row r="1184" spans="1:33" ht="24.95" customHeight="1">
      <c r="A1184" s="480">
        <v>1169</v>
      </c>
      <c r="B1184" s="987" t="str">
        <f>IF(基本情報入力シート!C1221="","",基本情報入力シート!C1221)</f>
        <v/>
      </c>
      <c r="C1184" s="988"/>
      <c r="D1184" s="988"/>
      <c r="E1184" s="988"/>
      <c r="F1184" s="988"/>
      <c r="G1184" s="988"/>
      <c r="H1184" s="988"/>
      <c r="I1184" s="989"/>
      <c r="J1184" s="481" t="str">
        <f>IF(基本情報入力シート!M1221="","",基本情報入力シート!M1221)</f>
        <v/>
      </c>
      <c r="K1184" s="482" t="str">
        <f>IF(基本情報入力シート!R1221="","",基本情報入力シート!R1221)</f>
        <v/>
      </c>
      <c r="L1184" s="482" t="str">
        <f>IF(基本情報入力シート!W1221="","",基本情報入力シート!W1221)</f>
        <v/>
      </c>
      <c r="M1184" s="483" t="str">
        <f>IF(基本情報入力シート!X1221="","",基本情報入力シート!X1221)</f>
        <v/>
      </c>
      <c r="N1184" s="484" t="str">
        <f>IF(基本情報入力シート!Y1221="","",基本情報入力シート!Y1221)</f>
        <v/>
      </c>
      <c r="O1184" s="118"/>
      <c r="P1184" s="119"/>
      <c r="Q1184" s="120"/>
      <c r="R1184" s="121"/>
      <c r="S1184" s="112"/>
      <c r="T1184" s="476" t="str">
        <f>IFERROR(S1184*VLOOKUP(AE1184,【参考】数式用3!$AD$3:$BA$14,MATCH(N1184,【参考】数式用3!$AD$2:$BA$2,0)),"")</f>
        <v/>
      </c>
      <c r="U1184" s="122"/>
      <c r="V1184" s="113"/>
      <c r="W1184" s="147"/>
      <c r="X1184" s="990" t="str">
        <f>IFERROR(V1184*VLOOKUP(AF1184,【参考】数式用3!$AD$15:$BA$23,MATCH(N1184,【参考】数式用3!$AD$2:$BA$2,0)),"")</f>
        <v/>
      </c>
      <c r="Y1184" s="991"/>
      <c r="Z1184" s="123"/>
      <c r="AA1184" s="114"/>
      <c r="AB1184" s="485" t="str">
        <f>IFERROR(AA1184*VLOOKUP(AG1184,【参考】数式用3!$AD$24:$BA$27,MATCH(N1184,【参考】数式用3!$AD$2:$BA$2,0)),"")</f>
        <v/>
      </c>
      <c r="AC1184" s="130"/>
      <c r="AD1184" s="477" t="str">
        <f t="shared" si="75"/>
        <v/>
      </c>
      <c r="AE1184" s="478" t="str">
        <f t="shared" si="76"/>
        <v/>
      </c>
      <c r="AF1184" s="478" t="str">
        <f t="shared" si="77"/>
        <v/>
      </c>
      <c r="AG1184" s="478" t="str">
        <f t="shared" si="78"/>
        <v/>
      </c>
    </row>
    <row r="1185" spans="1:33" ht="24.95" customHeight="1">
      <c r="A1185" s="480">
        <v>1170</v>
      </c>
      <c r="B1185" s="987" t="str">
        <f>IF(基本情報入力シート!C1222="","",基本情報入力シート!C1222)</f>
        <v/>
      </c>
      <c r="C1185" s="988"/>
      <c r="D1185" s="988"/>
      <c r="E1185" s="988"/>
      <c r="F1185" s="988"/>
      <c r="G1185" s="988"/>
      <c r="H1185" s="988"/>
      <c r="I1185" s="989"/>
      <c r="J1185" s="481" t="str">
        <f>IF(基本情報入力シート!M1222="","",基本情報入力シート!M1222)</f>
        <v/>
      </c>
      <c r="K1185" s="482" t="str">
        <f>IF(基本情報入力シート!R1222="","",基本情報入力シート!R1222)</f>
        <v/>
      </c>
      <c r="L1185" s="482" t="str">
        <f>IF(基本情報入力シート!W1222="","",基本情報入力シート!W1222)</f>
        <v/>
      </c>
      <c r="M1185" s="483" t="str">
        <f>IF(基本情報入力シート!X1222="","",基本情報入力シート!X1222)</f>
        <v/>
      </c>
      <c r="N1185" s="484" t="str">
        <f>IF(基本情報入力シート!Y1222="","",基本情報入力シート!Y1222)</f>
        <v/>
      </c>
      <c r="O1185" s="118"/>
      <c r="P1185" s="119"/>
      <c r="Q1185" s="120"/>
      <c r="R1185" s="121"/>
      <c r="S1185" s="112"/>
      <c r="T1185" s="476" t="str">
        <f>IFERROR(S1185*VLOOKUP(AE1185,【参考】数式用3!$AD$3:$BA$14,MATCH(N1185,【参考】数式用3!$AD$2:$BA$2,0)),"")</f>
        <v/>
      </c>
      <c r="U1185" s="122"/>
      <c r="V1185" s="113"/>
      <c r="W1185" s="147"/>
      <c r="X1185" s="990" t="str">
        <f>IFERROR(V1185*VLOOKUP(AF1185,【参考】数式用3!$AD$15:$BA$23,MATCH(N1185,【参考】数式用3!$AD$2:$BA$2,0)),"")</f>
        <v/>
      </c>
      <c r="Y1185" s="991"/>
      <c r="Z1185" s="123"/>
      <c r="AA1185" s="114"/>
      <c r="AB1185" s="485" t="str">
        <f>IFERROR(AA1185*VLOOKUP(AG1185,【参考】数式用3!$AD$24:$BA$27,MATCH(N1185,【参考】数式用3!$AD$2:$BA$2,0)),"")</f>
        <v/>
      </c>
      <c r="AC1185" s="130"/>
      <c r="AD1185" s="477" t="str">
        <f t="shared" si="75"/>
        <v/>
      </c>
      <c r="AE1185" s="478" t="str">
        <f t="shared" si="76"/>
        <v/>
      </c>
      <c r="AF1185" s="478" t="str">
        <f t="shared" si="77"/>
        <v/>
      </c>
      <c r="AG1185" s="478" t="str">
        <f t="shared" si="78"/>
        <v/>
      </c>
    </row>
    <row r="1186" spans="1:33" ht="24.95" customHeight="1">
      <c r="A1186" s="480">
        <v>1171</v>
      </c>
      <c r="B1186" s="987" t="str">
        <f>IF(基本情報入力シート!C1223="","",基本情報入力シート!C1223)</f>
        <v/>
      </c>
      <c r="C1186" s="988"/>
      <c r="D1186" s="988"/>
      <c r="E1186" s="988"/>
      <c r="F1186" s="988"/>
      <c r="G1186" s="988"/>
      <c r="H1186" s="988"/>
      <c r="I1186" s="989"/>
      <c r="J1186" s="481" t="str">
        <f>IF(基本情報入力シート!M1223="","",基本情報入力シート!M1223)</f>
        <v/>
      </c>
      <c r="K1186" s="482" t="str">
        <f>IF(基本情報入力シート!R1223="","",基本情報入力シート!R1223)</f>
        <v/>
      </c>
      <c r="L1186" s="482" t="str">
        <f>IF(基本情報入力シート!W1223="","",基本情報入力シート!W1223)</f>
        <v/>
      </c>
      <c r="M1186" s="483" t="str">
        <f>IF(基本情報入力シート!X1223="","",基本情報入力シート!X1223)</f>
        <v/>
      </c>
      <c r="N1186" s="484" t="str">
        <f>IF(基本情報入力シート!Y1223="","",基本情報入力シート!Y1223)</f>
        <v/>
      </c>
      <c r="O1186" s="118"/>
      <c r="P1186" s="119"/>
      <c r="Q1186" s="120"/>
      <c r="R1186" s="121"/>
      <c r="S1186" s="112"/>
      <c r="T1186" s="476" t="str">
        <f>IFERROR(S1186*VLOOKUP(AE1186,【参考】数式用3!$AD$3:$BA$14,MATCH(N1186,【参考】数式用3!$AD$2:$BA$2,0)),"")</f>
        <v/>
      </c>
      <c r="U1186" s="122"/>
      <c r="V1186" s="113"/>
      <c r="W1186" s="147"/>
      <c r="X1186" s="990" t="str">
        <f>IFERROR(V1186*VLOOKUP(AF1186,【参考】数式用3!$AD$15:$BA$23,MATCH(N1186,【参考】数式用3!$AD$2:$BA$2,0)),"")</f>
        <v/>
      </c>
      <c r="Y1186" s="991"/>
      <c r="Z1186" s="123"/>
      <c r="AA1186" s="114"/>
      <c r="AB1186" s="485" t="str">
        <f>IFERROR(AA1186*VLOOKUP(AG1186,【参考】数式用3!$AD$24:$BA$27,MATCH(N1186,【参考】数式用3!$AD$2:$BA$2,0)),"")</f>
        <v/>
      </c>
      <c r="AC1186" s="130"/>
      <c r="AD1186" s="477" t="str">
        <f t="shared" si="75"/>
        <v/>
      </c>
      <c r="AE1186" s="478" t="str">
        <f t="shared" si="76"/>
        <v/>
      </c>
      <c r="AF1186" s="478" t="str">
        <f t="shared" si="77"/>
        <v/>
      </c>
      <c r="AG1186" s="478" t="str">
        <f t="shared" si="78"/>
        <v/>
      </c>
    </row>
    <row r="1187" spans="1:33" ht="24.95" customHeight="1">
      <c r="A1187" s="480">
        <v>1172</v>
      </c>
      <c r="B1187" s="987" t="str">
        <f>IF(基本情報入力シート!C1224="","",基本情報入力シート!C1224)</f>
        <v/>
      </c>
      <c r="C1187" s="988"/>
      <c r="D1187" s="988"/>
      <c r="E1187" s="988"/>
      <c r="F1187" s="988"/>
      <c r="G1187" s="988"/>
      <c r="H1187" s="988"/>
      <c r="I1187" s="989"/>
      <c r="J1187" s="481" t="str">
        <f>IF(基本情報入力シート!M1224="","",基本情報入力シート!M1224)</f>
        <v/>
      </c>
      <c r="K1187" s="482" t="str">
        <f>IF(基本情報入力シート!R1224="","",基本情報入力シート!R1224)</f>
        <v/>
      </c>
      <c r="L1187" s="482" t="str">
        <f>IF(基本情報入力シート!W1224="","",基本情報入力シート!W1224)</f>
        <v/>
      </c>
      <c r="M1187" s="483" t="str">
        <f>IF(基本情報入力シート!X1224="","",基本情報入力シート!X1224)</f>
        <v/>
      </c>
      <c r="N1187" s="484" t="str">
        <f>IF(基本情報入力シート!Y1224="","",基本情報入力シート!Y1224)</f>
        <v/>
      </c>
      <c r="O1187" s="118"/>
      <c r="P1187" s="119"/>
      <c r="Q1187" s="120"/>
      <c r="R1187" s="121"/>
      <c r="S1187" s="112"/>
      <c r="T1187" s="476" t="str">
        <f>IFERROR(S1187*VLOOKUP(AE1187,【参考】数式用3!$AD$3:$BA$14,MATCH(N1187,【参考】数式用3!$AD$2:$BA$2,0)),"")</f>
        <v/>
      </c>
      <c r="U1187" s="122"/>
      <c r="V1187" s="113"/>
      <c r="W1187" s="147"/>
      <c r="X1187" s="990" t="str">
        <f>IFERROR(V1187*VLOOKUP(AF1187,【参考】数式用3!$AD$15:$BA$23,MATCH(N1187,【参考】数式用3!$AD$2:$BA$2,0)),"")</f>
        <v/>
      </c>
      <c r="Y1187" s="991"/>
      <c r="Z1187" s="123"/>
      <c r="AA1187" s="114"/>
      <c r="AB1187" s="485" t="str">
        <f>IFERROR(AA1187*VLOOKUP(AG1187,【参考】数式用3!$AD$24:$BA$27,MATCH(N1187,【参考】数式用3!$AD$2:$BA$2,0)),"")</f>
        <v/>
      </c>
      <c r="AC1187" s="130"/>
      <c r="AD1187" s="477" t="str">
        <f t="shared" si="75"/>
        <v/>
      </c>
      <c r="AE1187" s="478" t="str">
        <f t="shared" si="76"/>
        <v/>
      </c>
      <c r="AF1187" s="478" t="str">
        <f t="shared" si="77"/>
        <v/>
      </c>
      <c r="AG1187" s="478" t="str">
        <f t="shared" si="78"/>
        <v/>
      </c>
    </row>
    <row r="1188" spans="1:33" ht="24.95" customHeight="1">
      <c r="A1188" s="480">
        <v>1173</v>
      </c>
      <c r="B1188" s="987" t="str">
        <f>IF(基本情報入力シート!C1225="","",基本情報入力シート!C1225)</f>
        <v/>
      </c>
      <c r="C1188" s="988"/>
      <c r="D1188" s="988"/>
      <c r="E1188" s="988"/>
      <c r="F1188" s="988"/>
      <c r="G1188" s="988"/>
      <c r="H1188" s="988"/>
      <c r="I1188" s="989"/>
      <c r="J1188" s="481" t="str">
        <f>IF(基本情報入力シート!M1225="","",基本情報入力シート!M1225)</f>
        <v/>
      </c>
      <c r="K1188" s="482" t="str">
        <f>IF(基本情報入力シート!R1225="","",基本情報入力シート!R1225)</f>
        <v/>
      </c>
      <c r="L1188" s="482" t="str">
        <f>IF(基本情報入力シート!W1225="","",基本情報入力シート!W1225)</f>
        <v/>
      </c>
      <c r="M1188" s="483" t="str">
        <f>IF(基本情報入力シート!X1225="","",基本情報入力シート!X1225)</f>
        <v/>
      </c>
      <c r="N1188" s="484" t="str">
        <f>IF(基本情報入力シート!Y1225="","",基本情報入力シート!Y1225)</f>
        <v/>
      </c>
      <c r="O1188" s="118"/>
      <c r="P1188" s="119"/>
      <c r="Q1188" s="120"/>
      <c r="R1188" s="121"/>
      <c r="S1188" s="112"/>
      <c r="T1188" s="476" t="str">
        <f>IFERROR(S1188*VLOOKUP(AE1188,【参考】数式用3!$AD$3:$BA$14,MATCH(N1188,【参考】数式用3!$AD$2:$BA$2,0)),"")</f>
        <v/>
      </c>
      <c r="U1188" s="122"/>
      <c r="V1188" s="113"/>
      <c r="W1188" s="147"/>
      <c r="X1188" s="990" t="str">
        <f>IFERROR(V1188*VLOOKUP(AF1188,【参考】数式用3!$AD$15:$BA$23,MATCH(N1188,【参考】数式用3!$AD$2:$BA$2,0)),"")</f>
        <v/>
      </c>
      <c r="Y1188" s="991"/>
      <c r="Z1188" s="123"/>
      <c r="AA1188" s="114"/>
      <c r="AB1188" s="485" t="str">
        <f>IFERROR(AA1188*VLOOKUP(AG1188,【参考】数式用3!$AD$24:$BA$27,MATCH(N1188,【参考】数式用3!$AD$2:$BA$2,0)),"")</f>
        <v/>
      </c>
      <c r="AC1188" s="130"/>
      <c r="AD1188" s="477" t="str">
        <f t="shared" si="75"/>
        <v/>
      </c>
      <c r="AE1188" s="478" t="str">
        <f t="shared" si="76"/>
        <v/>
      </c>
      <c r="AF1188" s="478" t="str">
        <f t="shared" si="77"/>
        <v/>
      </c>
      <c r="AG1188" s="478" t="str">
        <f t="shared" si="78"/>
        <v/>
      </c>
    </row>
    <row r="1189" spans="1:33" ht="24.95" customHeight="1">
      <c r="A1189" s="480">
        <v>1174</v>
      </c>
      <c r="B1189" s="987" t="str">
        <f>IF(基本情報入力シート!C1226="","",基本情報入力シート!C1226)</f>
        <v/>
      </c>
      <c r="C1189" s="988"/>
      <c r="D1189" s="988"/>
      <c r="E1189" s="988"/>
      <c r="F1189" s="988"/>
      <c r="G1189" s="988"/>
      <c r="H1189" s="988"/>
      <c r="I1189" s="989"/>
      <c r="J1189" s="481" t="str">
        <f>IF(基本情報入力シート!M1226="","",基本情報入力シート!M1226)</f>
        <v/>
      </c>
      <c r="K1189" s="482" t="str">
        <f>IF(基本情報入力シート!R1226="","",基本情報入力シート!R1226)</f>
        <v/>
      </c>
      <c r="L1189" s="482" t="str">
        <f>IF(基本情報入力シート!W1226="","",基本情報入力シート!W1226)</f>
        <v/>
      </c>
      <c r="M1189" s="483" t="str">
        <f>IF(基本情報入力シート!X1226="","",基本情報入力シート!X1226)</f>
        <v/>
      </c>
      <c r="N1189" s="484" t="str">
        <f>IF(基本情報入力シート!Y1226="","",基本情報入力シート!Y1226)</f>
        <v/>
      </c>
      <c r="O1189" s="118"/>
      <c r="P1189" s="119"/>
      <c r="Q1189" s="120"/>
      <c r="R1189" s="121"/>
      <c r="S1189" s="112"/>
      <c r="T1189" s="476" t="str">
        <f>IFERROR(S1189*VLOOKUP(AE1189,【参考】数式用3!$AD$3:$BA$14,MATCH(N1189,【参考】数式用3!$AD$2:$BA$2,0)),"")</f>
        <v/>
      </c>
      <c r="U1189" s="122"/>
      <c r="V1189" s="113"/>
      <c r="W1189" s="147"/>
      <c r="X1189" s="990" t="str">
        <f>IFERROR(V1189*VLOOKUP(AF1189,【参考】数式用3!$AD$15:$BA$23,MATCH(N1189,【参考】数式用3!$AD$2:$BA$2,0)),"")</f>
        <v/>
      </c>
      <c r="Y1189" s="991"/>
      <c r="Z1189" s="123"/>
      <c r="AA1189" s="114"/>
      <c r="AB1189" s="485" t="str">
        <f>IFERROR(AA1189*VLOOKUP(AG1189,【参考】数式用3!$AD$24:$BA$27,MATCH(N1189,【参考】数式用3!$AD$2:$BA$2,0)),"")</f>
        <v/>
      </c>
      <c r="AC1189" s="130"/>
      <c r="AD1189" s="477" t="str">
        <f t="shared" si="75"/>
        <v/>
      </c>
      <c r="AE1189" s="478" t="str">
        <f t="shared" si="76"/>
        <v/>
      </c>
      <c r="AF1189" s="478" t="str">
        <f t="shared" si="77"/>
        <v/>
      </c>
      <c r="AG1189" s="478" t="str">
        <f t="shared" si="78"/>
        <v/>
      </c>
    </row>
    <row r="1190" spans="1:33" ht="24.95" customHeight="1">
      <c r="A1190" s="480">
        <v>1175</v>
      </c>
      <c r="B1190" s="987" t="str">
        <f>IF(基本情報入力シート!C1227="","",基本情報入力シート!C1227)</f>
        <v/>
      </c>
      <c r="C1190" s="988"/>
      <c r="D1190" s="988"/>
      <c r="E1190" s="988"/>
      <c r="F1190" s="988"/>
      <c r="G1190" s="988"/>
      <c r="H1190" s="988"/>
      <c r="I1190" s="989"/>
      <c r="J1190" s="481" t="str">
        <f>IF(基本情報入力シート!M1227="","",基本情報入力シート!M1227)</f>
        <v/>
      </c>
      <c r="K1190" s="482" t="str">
        <f>IF(基本情報入力シート!R1227="","",基本情報入力シート!R1227)</f>
        <v/>
      </c>
      <c r="L1190" s="482" t="str">
        <f>IF(基本情報入力シート!W1227="","",基本情報入力シート!W1227)</f>
        <v/>
      </c>
      <c r="M1190" s="483" t="str">
        <f>IF(基本情報入力シート!X1227="","",基本情報入力シート!X1227)</f>
        <v/>
      </c>
      <c r="N1190" s="484" t="str">
        <f>IF(基本情報入力シート!Y1227="","",基本情報入力シート!Y1227)</f>
        <v/>
      </c>
      <c r="O1190" s="118"/>
      <c r="P1190" s="119"/>
      <c r="Q1190" s="120"/>
      <c r="R1190" s="121"/>
      <c r="S1190" s="112"/>
      <c r="T1190" s="476" t="str">
        <f>IFERROR(S1190*VLOOKUP(AE1190,【参考】数式用3!$AD$3:$BA$14,MATCH(N1190,【参考】数式用3!$AD$2:$BA$2,0)),"")</f>
        <v/>
      </c>
      <c r="U1190" s="122"/>
      <c r="V1190" s="113"/>
      <c r="W1190" s="147"/>
      <c r="X1190" s="990" t="str">
        <f>IFERROR(V1190*VLOOKUP(AF1190,【参考】数式用3!$AD$15:$BA$23,MATCH(N1190,【参考】数式用3!$AD$2:$BA$2,0)),"")</f>
        <v/>
      </c>
      <c r="Y1190" s="991"/>
      <c r="Z1190" s="123"/>
      <c r="AA1190" s="114"/>
      <c r="AB1190" s="485" t="str">
        <f>IFERROR(AA1190*VLOOKUP(AG1190,【参考】数式用3!$AD$24:$BA$27,MATCH(N1190,【参考】数式用3!$AD$2:$BA$2,0)),"")</f>
        <v/>
      </c>
      <c r="AC1190" s="130"/>
      <c r="AD1190" s="477" t="str">
        <f t="shared" si="75"/>
        <v/>
      </c>
      <c r="AE1190" s="478" t="str">
        <f t="shared" si="76"/>
        <v/>
      </c>
      <c r="AF1190" s="478" t="str">
        <f t="shared" si="77"/>
        <v/>
      </c>
      <c r="AG1190" s="478" t="str">
        <f t="shared" si="78"/>
        <v/>
      </c>
    </row>
    <row r="1191" spans="1:33" ht="24.95" customHeight="1">
      <c r="A1191" s="480">
        <v>1176</v>
      </c>
      <c r="B1191" s="987" t="str">
        <f>IF(基本情報入力シート!C1228="","",基本情報入力シート!C1228)</f>
        <v/>
      </c>
      <c r="C1191" s="988"/>
      <c r="D1191" s="988"/>
      <c r="E1191" s="988"/>
      <c r="F1191" s="988"/>
      <c r="G1191" s="988"/>
      <c r="H1191" s="988"/>
      <c r="I1191" s="989"/>
      <c r="J1191" s="481" t="str">
        <f>IF(基本情報入力シート!M1228="","",基本情報入力シート!M1228)</f>
        <v/>
      </c>
      <c r="K1191" s="482" t="str">
        <f>IF(基本情報入力シート!R1228="","",基本情報入力シート!R1228)</f>
        <v/>
      </c>
      <c r="L1191" s="482" t="str">
        <f>IF(基本情報入力シート!W1228="","",基本情報入力シート!W1228)</f>
        <v/>
      </c>
      <c r="M1191" s="483" t="str">
        <f>IF(基本情報入力シート!X1228="","",基本情報入力シート!X1228)</f>
        <v/>
      </c>
      <c r="N1191" s="484" t="str">
        <f>IF(基本情報入力シート!Y1228="","",基本情報入力シート!Y1228)</f>
        <v/>
      </c>
      <c r="O1191" s="118"/>
      <c r="P1191" s="119"/>
      <c r="Q1191" s="120"/>
      <c r="R1191" s="121"/>
      <c r="S1191" s="112"/>
      <c r="T1191" s="476" t="str">
        <f>IFERROR(S1191*VLOOKUP(AE1191,【参考】数式用3!$AD$3:$BA$14,MATCH(N1191,【参考】数式用3!$AD$2:$BA$2,0)),"")</f>
        <v/>
      </c>
      <c r="U1191" s="122"/>
      <c r="V1191" s="113"/>
      <c r="W1191" s="147"/>
      <c r="X1191" s="990" t="str">
        <f>IFERROR(V1191*VLOOKUP(AF1191,【参考】数式用3!$AD$15:$BA$23,MATCH(N1191,【参考】数式用3!$AD$2:$BA$2,0)),"")</f>
        <v/>
      </c>
      <c r="Y1191" s="991"/>
      <c r="Z1191" s="123"/>
      <c r="AA1191" s="114"/>
      <c r="AB1191" s="485" t="str">
        <f>IFERROR(AA1191*VLOOKUP(AG1191,【参考】数式用3!$AD$24:$BA$27,MATCH(N1191,【参考】数式用3!$AD$2:$BA$2,0)),"")</f>
        <v/>
      </c>
      <c r="AC1191" s="130"/>
      <c r="AD1191" s="477" t="str">
        <f t="shared" si="75"/>
        <v/>
      </c>
      <c r="AE1191" s="478" t="str">
        <f t="shared" si="76"/>
        <v/>
      </c>
      <c r="AF1191" s="478" t="str">
        <f t="shared" si="77"/>
        <v/>
      </c>
      <c r="AG1191" s="478" t="str">
        <f t="shared" si="78"/>
        <v/>
      </c>
    </row>
    <row r="1192" spans="1:33" ht="24.95" customHeight="1">
      <c r="A1192" s="480">
        <v>1177</v>
      </c>
      <c r="B1192" s="987" t="str">
        <f>IF(基本情報入力シート!C1229="","",基本情報入力シート!C1229)</f>
        <v/>
      </c>
      <c r="C1192" s="988"/>
      <c r="D1192" s="988"/>
      <c r="E1192" s="988"/>
      <c r="F1192" s="988"/>
      <c r="G1192" s="988"/>
      <c r="H1192" s="988"/>
      <c r="I1192" s="989"/>
      <c r="J1192" s="481" t="str">
        <f>IF(基本情報入力シート!M1229="","",基本情報入力シート!M1229)</f>
        <v/>
      </c>
      <c r="K1192" s="482" t="str">
        <f>IF(基本情報入力シート!R1229="","",基本情報入力シート!R1229)</f>
        <v/>
      </c>
      <c r="L1192" s="482" t="str">
        <f>IF(基本情報入力シート!W1229="","",基本情報入力シート!W1229)</f>
        <v/>
      </c>
      <c r="M1192" s="483" t="str">
        <f>IF(基本情報入力シート!X1229="","",基本情報入力シート!X1229)</f>
        <v/>
      </c>
      <c r="N1192" s="484" t="str">
        <f>IF(基本情報入力シート!Y1229="","",基本情報入力シート!Y1229)</f>
        <v/>
      </c>
      <c r="O1192" s="118"/>
      <c r="P1192" s="119"/>
      <c r="Q1192" s="120"/>
      <c r="R1192" s="121"/>
      <c r="S1192" s="112"/>
      <c r="T1192" s="476" t="str">
        <f>IFERROR(S1192*VLOOKUP(AE1192,【参考】数式用3!$AD$3:$BA$14,MATCH(N1192,【参考】数式用3!$AD$2:$BA$2,0)),"")</f>
        <v/>
      </c>
      <c r="U1192" s="122"/>
      <c r="V1192" s="113"/>
      <c r="W1192" s="147"/>
      <c r="X1192" s="990" t="str">
        <f>IFERROR(V1192*VLOOKUP(AF1192,【参考】数式用3!$AD$15:$BA$23,MATCH(N1192,【参考】数式用3!$AD$2:$BA$2,0)),"")</f>
        <v/>
      </c>
      <c r="Y1192" s="991"/>
      <c r="Z1192" s="123"/>
      <c r="AA1192" s="114"/>
      <c r="AB1192" s="485" t="str">
        <f>IFERROR(AA1192*VLOOKUP(AG1192,【参考】数式用3!$AD$24:$BA$27,MATCH(N1192,【参考】数式用3!$AD$2:$BA$2,0)),"")</f>
        <v/>
      </c>
      <c r="AC1192" s="130"/>
      <c r="AD1192" s="477" t="str">
        <f t="shared" si="75"/>
        <v/>
      </c>
      <c r="AE1192" s="478" t="str">
        <f t="shared" si="76"/>
        <v/>
      </c>
      <c r="AF1192" s="478" t="str">
        <f t="shared" si="77"/>
        <v/>
      </c>
      <c r="AG1192" s="478" t="str">
        <f t="shared" si="78"/>
        <v/>
      </c>
    </row>
    <row r="1193" spans="1:33" ht="24.95" customHeight="1">
      <c r="A1193" s="480">
        <v>1178</v>
      </c>
      <c r="B1193" s="987" t="str">
        <f>IF(基本情報入力シート!C1230="","",基本情報入力シート!C1230)</f>
        <v/>
      </c>
      <c r="C1193" s="988"/>
      <c r="D1193" s="988"/>
      <c r="E1193" s="988"/>
      <c r="F1193" s="988"/>
      <c r="G1193" s="988"/>
      <c r="H1193" s="988"/>
      <c r="I1193" s="989"/>
      <c r="J1193" s="481" t="str">
        <f>IF(基本情報入力シート!M1230="","",基本情報入力シート!M1230)</f>
        <v/>
      </c>
      <c r="K1193" s="482" t="str">
        <f>IF(基本情報入力シート!R1230="","",基本情報入力シート!R1230)</f>
        <v/>
      </c>
      <c r="L1193" s="482" t="str">
        <f>IF(基本情報入力シート!W1230="","",基本情報入力シート!W1230)</f>
        <v/>
      </c>
      <c r="M1193" s="483" t="str">
        <f>IF(基本情報入力シート!X1230="","",基本情報入力シート!X1230)</f>
        <v/>
      </c>
      <c r="N1193" s="484" t="str">
        <f>IF(基本情報入力シート!Y1230="","",基本情報入力シート!Y1230)</f>
        <v/>
      </c>
      <c r="O1193" s="118"/>
      <c r="P1193" s="119"/>
      <c r="Q1193" s="120"/>
      <c r="R1193" s="121"/>
      <c r="S1193" s="112"/>
      <c r="T1193" s="476" t="str">
        <f>IFERROR(S1193*VLOOKUP(AE1193,【参考】数式用3!$AD$3:$BA$14,MATCH(N1193,【参考】数式用3!$AD$2:$BA$2,0)),"")</f>
        <v/>
      </c>
      <c r="U1193" s="122"/>
      <c r="V1193" s="113"/>
      <c r="W1193" s="147"/>
      <c r="X1193" s="990" t="str">
        <f>IFERROR(V1193*VLOOKUP(AF1193,【参考】数式用3!$AD$15:$BA$23,MATCH(N1193,【参考】数式用3!$AD$2:$BA$2,0)),"")</f>
        <v/>
      </c>
      <c r="Y1193" s="991"/>
      <c r="Z1193" s="123"/>
      <c r="AA1193" s="114"/>
      <c r="AB1193" s="485" t="str">
        <f>IFERROR(AA1193*VLOOKUP(AG1193,【参考】数式用3!$AD$24:$BA$27,MATCH(N1193,【参考】数式用3!$AD$2:$BA$2,0)),"")</f>
        <v/>
      </c>
      <c r="AC1193" s="130"/>
      <c r="AD1193" s="477" t="str">
        <f t="shared" si="75"/>
        <v/>
      </c>
      <c r="AE1193" s="478" t="str">
        <f t="shared" si="76"/>
        <v/>
      </c>
      <c r="AF1193" s="478" t="str">
        <f t="shared" si="77"/>
        <v/>
      </c>
      <c r="AG1193" s="478" t="str">
        <f t="shared" si="78"/>
        <v/>
      </c>
    </row>
    <row r="1194" spans="1:33" ht="24.95" customHeight="1">
      <c r="A1194" s="480">
        <v>1179</v>
      </c>
      <c r="B1194" s="987" t="str">
        <f>IF(基本情報入力シート!C1231="","",基本情報入力シート!C1231)</f>
        <v/>
      </c>
      <c r="C1194" s="988"/>
      <c r="D1194" s="988"/>
      <c r="E1194" s="988"/>
      <c r="F1194" s="988"/>
      <c r="G1194" s="988"/>
      <c r="H1194" s="988"/>
      <c r="I1194" s="989"/>
      <c r="J1194" s="481" t="str">
        <f>IF(基本情報入力シート!M1231="","",基本情報入力シート!M1231)</f>
        <v/>
      </c>
      <c r="K1194" s="482" t="str">
        <f>IF(基本情報入力シート!R1231="","",基本情報入力シート!R1231)</f>
        <v/>
      </c>
      <c r="L1194" s="482" t="str">
        <f>IF(基本情報入力シート!W1231="","",基本情報入力シート!W1231)</f>
        <v/>
      </c>
      <c r="M1194" s="483" t="str">
        <f>IF(基本情報入力シート!X1231="","",基本情報入力シート!X1231)</f>
        <v/>
      </c>
      <c r="N1194" s="484" t="str">
        <f>IF(基本情報入力シート!Y1231="","",基本情報入力シート!Y1231)</f>
        <v/>
      </c>
      <c r="O1194" s="118"/>
      <c r="P1194" s="119"/>
      <c r="Q1194" s="120"/>
      <c r="R1194" s="121"/>
      <c r="S1194" s="112"/>
      <c r="T1194" s="476" t="str">
        <f>IFERROR(S1194*VLOOKUP(AE1194,【参考】数式用3!$AD$3:$BA$14,MATCH(N1194,【参考】数式用3!$AD$2:$BA$2,0)),"")</f>
        <v/>
      </c>
      <c r="U1194" s="122"/>
      <c r="V1194" s="113"/>
      <c r="W1194" s="147"/>
      <c r="X1194" s="990" t="str">
        <f>IFERROR(V1194*VLOOKUP(AF1194,【参考】数式用3!$AD$15:$BA$23,MATCH(N1194,【参考】数式用3!$AD$2:$BA$2,0)),"")</f>
        <v/>
      </c>
      <c r="Y1194" s="991"/>
      <c r="Z1194" s="123"/>
      <c r="AA1194" s="114"/>
      <c r="AB1194" s="485" t="str">
        <f>IFERROR(AA1194*VLOOKUP(AG1194,【参考】数式用3!$AD$24:$BA$27,MATCH(N1194,【参考】数式用3!$AD$2:$BA$2,0)),"")</f>
        <v/>
      </c>
      <c r="AC1194" s="130"/>
      <c r="AD1194" s="477" t="str">
        <f t="shared" si="75"/>
        <v/>
      </c>
      <c r="AE1194" s="478" t="str">
        <f t="shared" si="76"/>
        <v/>
      </c>
      <c r="AF1194" s="478" t="str">
        <f t="shared" si="77"/>
        <v/>
      </c>
      <c r="AG1194" s="478" t="str">
        <f t="shared" si="78"/>
        <v/>
      </c>
    </row>
    <row r="1195" spans="1:33" ht="24.95" customHeight="1">
      <c r="A1195" s="480">
        <v>1180</v>
      </c>
      <c r="B1195" s="987" t="str">
        <f>IF(基本情報入力シート!C1232="","",基本情報入力シート!C1232)</f>
        <v/>
      </c>
      <c r="C1195" s="988"/>
      <c r="D1195" s="988"/>
      <c r="E1195" s="988"/>
      <c r="F1195" s="988"/>
      <c r="G1195" s="988"/>
      <c r="H1195" s="988"/>
      <c r="I1195" s="989"/>
      <c r="J1195" s="481" t="str">
        <f>IF(基本情報入力シート!M1232="","",基本情報入力シート!M1232)</f>
        <v/>
      </c>
      <c r="K1195" s="482" t="str">
        <f>IF(基本情報入力シート!R1232="","",基本情報入力シート!R1232)</f>
        <v/>
      </c>
      <c r="L1195" s="482" t="str">
        <f>IF(基本情報入力シート!W1232="","",基本情報入力シート!W1232)</f>
        <v/>
      </c>
      <c r="M1195" s="483" t="str">
        <f>IF(基本情報入力シート!X1232="","",基本情報入力シート!X1232)</f>
        <v/>
      </c>
      <c r="N1195" s="484" t="str">
        <f>IF(基本情報入力シート!Y1232="","",基本情報入力シート!Y1232)</f>
        <v/>
      </c>
      <c r="O1195" s="118"/>
      <c r="P1195" s="119"/>
      <c r="Q1195" s="120"/>
      <c r="R1195" s="121"/>
      <c r="S1195" s="112"/>
      <c r="T1195" s="476" t="str">
        <f>IFERROR(S1195*VLOOKUP(AE1195,【参考】数式用3!$AD$3:$BA$14,MATCH(N1195,【参考】数式用3!$AD$2:$BA$2,0)),"")</f>
        <v/>
      </c>
      <c r="U1195" s="122"/>
      <c r="V1195" s="113"/>
      <c r="W1195" s="147"/>
      <c r="X1195" s="990" t="str">
        <f>IFERROR(V1195*VLOOKUP(AF1195,【参考】数式用3!$AD$15:$BA$23,MATCH(N1195,【参考】数式用3!$AD$2:$BA$2,0)),"")</f>
        <v/>
      </c>
      <c r="Y1195" s="991"/>
      <c r="Z1195" s="123"/>
      <c r="AA1195" s="114"/>
      <c r="AB1195" s="485" t="str">
        <f>IFERROR(AA1195*VLOOKUP(AG1195,【参考】数式用3!$AD$24:$BA$27,MATCH(N1195,【参考】数式用3!$AD$2:$BA$2,0)),"")</f>
        <v/>
      </c>
      <c r="AC1195" s="130"/>
      <c r="AD1195" s="477" t="str">
        <f t="shared" si="75"/>
        <v/>
      </c>
      <c r="AE1195" s="478" t="str">
        <f t="shared" si="76"/>
        <v/>
      </c>
      <c r="AF1195" s="478" t="str">
        <f t="shared" si="77"/>
        <v/>
      </c>
      <c r="AG1195" s="478" t="str">
        <f t="shared" si="78"/>
        <v/>
      </c>
    </row>
    <row r="1196" spans="1:33" ht="24.95" customHeight="1">
      <c r="A1196" s="480">
        <v>1181</v>
      </c>
      <c r="B1196" s="987" t="str">
        <f>IF(基本情報入力シート!C1233="","",基本情報入力シート!C1233)</f>
        <v/>
      </c>
      <c r="C1196" s="988"/>
      <c r="D1196" s="988"/>
      <c r="E1196" s="988"/>
      <c r="F1196" s="988"/>
      <c r="G1196" s="988"/>
      <c r="H1196" s="988"/>
      <c r="I1196" s="989"/>
      <c r="J1196" s="481" t="str">
        <f>IF(基本情報入力シート!M1233="","",基本情報入力シート!M1233)</f>
        <v/>
      </c>
      <c r="K1196" s="482" t="str">
        <f>IF(基本情報入力シート!R1233="","",基本情報入力シート!R1233)</f>
        <v/>
      </c>
      <c r="L1196" s="482" t="str">
        <f>IF(基本情報入力シート!W1233="","",基本情報入力シート!W1233)</f>
        <v/>
      </c>
      <c r="M1196" s="483" t="str">
        <f>IF(基本情報入力シート!X1233="","",基本情報入力シート!X1233)</f>
        <v/>
      </c>
      <c r="N1196" s="484" t="str">
        <f>IF(基本情報入力シート!Y1233="","",基本情報入力シート!Y1233)</f>
        <v/>
      </c>
      <c r="O1196" s="118"/>
      <c r="P1196" s="119"/>
      <c r="Q1196" s="120"/>
      <c r="R1196" s="121"/>
      <c r="S1196" s="112"/>
      <c r="T1196" s="476" t="str">
        <f>IFERROR(S1196*VLOOKUP(AE1196,【参考】数式用3!$AD$3:$BA$14,MATCH(N1196,【参考】数式用3!$AD$2:$BA$2,0)),"")</f>
        <v/>
      </c>
      <c r="U1196" s="122"/>
      <c r="V1196" s="113"/>
      <c r="W1196" s="147"/>
      <c r="X1196" s="990" t="str">
        <f>IFERROR(V1196*VLOOKUP(AF1196,【参考】数式用3!$AD$15:$BA$23,MATCH(N1196,【参考】数式用3!$AD$2:$BA$2,0)),"")</f>
        <v/>
      </c>
      <c r="Y1196" s="991"/>
      <c r="Z1196" s="123"/>
      <c r="AA1196" s="114"/>
      <c r="AB1196" s="485" t="str">
        <f>IFERROR(AA1196*VLOOKUP(AG1196,【参考】数式用3!$AD$24:$BA$27,MATCH(N1196,【参考】数式用3!$AD$2:$BA$2,0)),"")</f>
        <v/>
      </c>
      <c r="AC1196" s="130"/>
      <c r="AD1196" s="477" t="str">
        <f t="shared" si="75"/>
        <v/>
      </c>
      <c r="AE1196" s="478" t="str">
        <f t="shared" si="76"/>
        <v/>
      </c>
      <c r="AF1196" s="478" t="str">
        <f t="shared" si="77"/>
        <v/>
      </c>
      <c r="AG1196" s="478" t="str">
        <f t="shared" si="78"/>
        <v/>
      </c>
    </row>
    <row r="1197" spans="1:33" ht="24.95" customHeight="1">
      <c r="A1197" s="480">
        <v>1182</v>
      </c>
      <c r="B1197" s="987" t="str">
        <f>IF(基本情報入力シート!C1234="","",基本情報入力シート!C1234)</f>
        <v/>
      </c>
      <c r="C1197" s="988"/>
      <c r="D1197" s="988"/>
      <c r="E1197" s="988"/>
      <c r="F1197" s="988"/>
      <c r="G1197" s="988"/>
      <c r="H1197" s="988"/>
      <c r="I1197" s="989"/>
      <c r="J1197" s="481" t="str">
        <f>IF(基本情報入力シート!M1234="","",基本情報入力シート!M1234)</f>
        <v/>
      </c>
      <c r="K1197" s="482" t="str">
        <f>IF(基本情報入力シート!R1234="","",基本情報入力シート!R1234)</f>
        <v/>
      </c>
      <c r="L1197" s="482" t="str">
        <f>IF(基本情報入力シート!W1234="","",基本情報入力シート!W1234)</f>
        <v/>
      </c>
      <c r="M1197" s="483" t="str">
        <f>IF(基本情報入力シート!X1234="","",基本情報入力シート!X1234)</f>
        <v/>
      </c>
      <c r="N1197" s="484" t="str">
        <f>IF(基本情報入力シート!Y1234="","",基本情報入力シート!Y1234)</f>
        <v/>
      </c>
      <c r="O1197" s="118"/>
      <c r="P1197" s="119"/>
      <c r="Q1197" s="120"/>
      <c r="R1197" s="121"/>
      <c r="S1197" s="112"/>
      <c r="T1197" s="476" t="str">
        <f>IFERROR(S1197*VLOOKUP(AE1197,【参考】数式用3!$AD$3:$BA$14,MATCH(N1197,【参考】数式用3!$AD$2:$BA$2,0)),"")</f>
        <v/>
      </c>
      <c r="U1197" s="122"/>
      <c r="V1197" s="113"/>
      <c r="W1197" s="147"/>
      <c r="X1197" s="990" t="str">
        <f>IFERROR(V1197*VLOOKUP(AF1197,【参考】数式用3!$AD$15:$BA$23,MATCH(N1197,【参考】数式用3!$AD$2:$BA$2,0)),"")</f>
        <v/>
      </c>
      <c r="Y1197" s="991"/>
      <c r="Z1197" s="123"/>
      <c r="AA1197" s="114"/>
      <c r="AB1197" s="485" t="str">
        <f>IFERROR(AA1197*VLOOKUP(AG1197,【参考】数式用3!$AD$24:$BA$27,MATCH(N1197,【参考】数式用3!$AD$2:$BA$2,0)),"")</f>
        <v/>
      </c>
      <c r="AC1197" s="130"/>
      <c r="AD1197" s="477" t="str">
        <f t="shared" si="75"/>
        <v/>
      </c>
      <c r="AE1197" s="478" t="str">
        <f t="shared" si="76"/>
        <v/>
      </c>
      <c r="AF1197" s="478" t="str">
        <f t="shared" si="77"/>
        <v/>
      </c>
      <c r="AG1197" s="478" t="str">
        <f t="shared" si="78"/>
        <v/>
      </c>
    </row>
    <row r="1198" spans="1:33" ht="24.95" customHeight="1">
      <c r="A1198" s="480">
        <v>1183</v>
      </c>
      <c r="B1198" s="987" t="str">
        <f>IF(基本情報入力シート!C1235="","",基本情報入力シート!C1235)</f>
        <v/>
      </c>
      <c r="C1198" s="988"/>
      <c r="D1198" s="988"/>
      <c r="E1198" s="988"/>
      <c r="F1198" s="988"/>
      <c r="G1198" s="988"/>
      <c r="H1198" s="988"/>
      <c r="I1198" s="989"/>
      <c r="J1198" s="481" t="str">
        <f>IF(基本情報入力シート!M1235="","",基本情報入力シート!M1235)</f>
        <v/>
      </c>
      <c r="K1198" s="482" t="str">
        <f>IF(基本情報入力シート!R1235="","",基本情報入力シート!R1235)</f>
        <v/>
      </c>
      <c r="L1198" s="482" t="str">
        <f>IF(基本情報入力シート!W1235="","",基本情報入力シート!W1235)</f>
        <v/>
      </c>
      <c r="M1198" s="483" t="str">
        <f>IF(基本情報入力シート!X1235="","",基本情報入力シート!X1235)</f>
        <v/>
      </c>
      <c r="N1198" s="484" t="str">
        <f>IF(基本情報入力シート!Y1235="","",基本情報入力シート!Y1235)</f>
        <v/>
      </c>
      <c r="O1198" s="118"/>
      <c r="P1198" s="119"/>
      <c r="Q1198" s="120"/>
      <c r="R1198" s="121"/>
      <c r="S1198" s="112"/>
      <c r="T1198" s="476" t="str">
        <f>IFERROR(S1198*VLOOKUP(AE1198,【参考】数式用3!$AD$3:$BA$14,MATCH(N1198,【参考】数式用3!$AD$2:$BA$2,0)),"")</f>
        <v/>
      </c>
      <c r="U1198" s="122"/>
      <c r="V1198" s="113"/>
      <c r="W1198" s="147"/>
      <c r="X1198" s="990" t="str">
        <f>IFERROR(V1198*VLOOKUP(AF1198,【参考】数式用3!$AD$15:$BA$23,MATCH(N1198,【参考】数式用3!$AD$2:$BA$2,0)),"")</f>
        <v/>
      </c>
      <c r="Y1198" s="991"/>
      <c r="Z1198" s="123"/>
      <c r="AA1198" s="114"/>
      <c r="AB1198" s="485" t="str">
        <f>IFERROR(AA1198*VLOOKUP(AG1198,【参考】数式用3!$AD$24:$BA$27,MATCH(N1198,【参考】数式用3!$AD$2:$BA$2,0)),"")</f>
        <v/>
      </c>
      <c r="AC1198" s="130"/>
      <c r="AD1198" s="477" t="str">
        <f t="shared" si="75"/>
        <v/>
      </c>
      <c r="AE1198" s="478" t="str">
        <f t="shared" si="76"/>
        <v/>
      </c>
      <c r="AF1198" s="478" t="str">
        <f t="shared" si="77"/>
        <v/>
      </c>
      <c r="AG1198" s="478" t="str">
        <f t="shared" si="78"/>
        <v/>
      </c>
    </row>
    <row r="1199" spans="1:33" ht="24.95" customHeight="1">
      <c r="A1199" s="480">
        <v>1184</v>
      </c>
      <c r="B1199" s="987" t="str">
        <f>IF(基本情報入力シート!C1236="","",基本情報入力シート!C1236)</f>
        <v/>
      </c>
      <c r="C1199" s="988"/>
      <c r="D1199" s="988"/>
      <c r="E1199" s="988"/>
      <c r="F1199" s="988"/>
      <c r="G1199" s="988"/>
      <c r="H1199" s="988"/>
      <c r="I1199" s="989"/>
      <c r="J1199" s="481" t="str">
        <f>IF(基本情報入力シート!M1236="","",基本情報入力シート!M1236)</f>
        <v/>
      </c>
      <c r="K1199" s="482" t="str">
        <f>IF(基本情報入力シート!R1236="","",基本情報入力シート!R1236)</f>
        <v/>
      </c>
      <c r="L1199" s="482" t="str">
        <f>IF(基本情報入力シート!W1236="","",基本情報入力シート!W1236)</f>
        <v/>
      </c>
      <c r="M1199" s="483" t="str">
        <f>IF(基本情報入力シート!X1236="","",基本情報入力シート!X1236)</f>
        <v/>
      </c>
      <c r="N1199" s="484" t="str">
        <f>IF(基本情報入力シート!Y1236="","",基本情報入力シート!Y1236)</f>
        <v/>
      </c>
      <c r="O1199" s="118"/>
      <c r="P1199" s="119"/>
      <c r="Q1199" s="120"/>
      <c r="R1199" s="121"/>
      <c r="S1199" s="112"/>
      <c r="T1199" s="476" t="str">
        <f>IFERROR(S1199*VLOOKUP(AE1199,【参考】数式用3!$AD$3:$BA$14,MATCH(N1199,【参考】数式用3!$AD$2:$BA$2,0)),"")</f>
        <v/>
      </c>
      <c r="U1199" s="122"/>
      <c r="V1199" s="113"/>
      <c r="W1199" s="147"/>
      <c r="X1199" s="990" t="str">
        <f>IFERROR(V1199*VLOOKUP(AF1199,【参考】数式用3!$AD$15:$BA$23,MATCH(N1199,【参考】数式用3!$AD$2:$BA$2,0)),"")</f>
        <v/>
      </c>
      <c r="Y1199" s="991"/>
      <c r="Z1199" s="123"/>
      <c r="AA1199" s="114"/>
      <c r="AB1199" s="485" t="str">
        <f>IFERROR(AA1199*VLOOKUP(AG1199,【参考】数式用3!$AD$24:$BA$27,MATCH(N1199,【参考】数式用3!$AD$2:$BA$2,0)),"")</f>
        <v/>
      </c>
      <c r="AC1199" s="130"/>
      <c r="AD1199" s="477" t="str">
        <f t="shared" si="75"/>
        <v/>
      </c>
      <c r="AE1199" s="478" t="str">
        <f t="shared" si="76"/>
        <v/>
      </c>
      <c r="AF1199" s="478" t="str">
        <f t="shared" si="77"/>
        <v/>
      </c>
      <c r="AG1199" s="478" t="str">
        <f t="shared" si="78"/>
        <v/>
      </c>
    </row>
    <row r="1200" spans="1:33" ht="24.95" customHeight="1">
      <c r="A1200" s="480">
        <v>1185</v>
      </c>
      <c r="B1200" s="987" t="str">
        <f>IF(基本情報入力シート!C1237="","",基本情報入力シート!C1237)</f>
        <v/>
      </c>
      <c r="C1200" s="988"/>
      <c r="D1200" s="988"/>
      <c r="E1200" s="988"/>
      <c r="F1200" s="988"/>
      <c r="G1200" s="988"/>
      <c r="H1200" s="988"/>
      <c r="I1200" s="989"/>
      <c r="J1200" s="481" t="str">
        <f>IF(基本情報入力シート!M1237="","",基本情報入力シート!M1237)</f>
        <v/>
      </c>
      <c r="K1200" s="482" t="str">
        <f>IF(基本情報入力シート!R1237="","",基本情報入力シート!R1237)</f>
        <v/>
      </c>
      <c r="L1200" s="482" t="str">
        <f>IF(基本情報入力シート!W1237="","",基本情報入力シート!W1237)</f>
        <v/>
      </c>
      <c r="M1200" s="483" t="str">
        <f>IF(基本情報入力シート!X1237="","",基本情報入力シート!X1237)</f>
        <v/>
      </c>
      <c r="N1200" s="484" t="str">
        <f>IF(基本情報入力シート!Y1237="","",基本情報入力シート!Y1237)</f>
        <v/>
      </c>
      <c r="O1200" s="118"/>
      <c r="P1200" s="119"/>
      <c r="Q1200" s="120"/>
      <c r="R1200" s="121"/>
      <c r="S1200" s="112"/>
      <c r="T1200" s="476" t="str">
        <f>IFERROR(S1200*VLOOKUP(AE1200,【参考】数式用3!$AD$3:$BA$14,MATCH(N1200,【参考】数式用3!$AD$2:$BA$2,0)),"")</f>
        <v/>
      </c>
      <c r="U1200" s="122"/>
      <c r="V1200" s="113"/>
      <c r="W1200" s="147"/>
      <c r="X1200" s="990" t="str">
        <f>IFERROR(V1200*VLOOKUP(AF1200,【参考】数式用3!$AD$15:$BA$23,MATCH(N1200,【参考】数式用3!$AD$2:$BA$2,0)),"")</f>
        <v/>
      </c>
      <c r="Y1200" s="991"/>
      <c r="Z1200" s="123"/>
      <c r="AA1200" s="114"/>
      <c r="AB1200" s="485" t="str">
        <f>IFERROR(AA1200*VLOOKUP(AG1200,【参考】数式用3!$AD$24:$BA$27,MATCH(N1200,【参考】数式用3!$AD$2:$BA$2,0)),"")</f>
        <v/>
      </c>
      <c r="AC1200" s="130"/>
      <c r="AD1200" s="477" t="str">
        <f t="shared" si="75"/>
        <v/>
      </c>
      <c r="AE1200" s="478" t="str">
        <f t="shared" si="76"/>
        <v/>
      </c>
      <c r="AF1200" s="478" t="str">
        <f t="shared" si="77"/>
        <v/>
      </c>
      <c r="AG1200" s="478" t="str">
        <f t="shared" si="78"/>
        <v/>
      </c>
    </row>
    <row r="1201" spans="1:33" ht="24.95" customHeight="1">
      <c r="A1201" s="480">
        <v>1186</v>
      </c>
      <c r="B1201" s="987" t="str">
        <f>IF(基本情報入力シート!C1238="","",基本情報入力シート!C1238)</f>
        <v/>
      </c>
      <c r="C1201" s="988"/>
      <c r="D1201" s="988"/>
      <c r="E1201" s="988"/>
      <c r="F1201" s="988"/>
      <c r="G1201" s="988"/>
      <c r="H1201" s="988"/>
      <c r="I1201" s="989"/>
      <c r="J1201" s="481" t="str">
        <f>IF(基本情報入力シート!M1238="","",基本情報入力シート!M1238)</f>
        <v/>
      </c>
      <c r="K1201" s="482" t="str">
        <f>IF(基本情報入力シート!R1238="","",基本情報入力シート!R1238)</f>
        <v/>
      </c>
      <c r="L1201" s="482" t="str">
        <f>IF(基本情報入力シート!W1238="","",基本情報入力シート!W1238)</f>
        <v/>
      </c>
      <c r="M1201" s="483" t="str">
        <f>IF(基本情報入力シート!X1238="","",基本情報入力シート!X1238)</f>
        <v/>
      </c>
      <c r="N1201" s="484" t="str">
        <f>IF(基本情報入力シート!Y1238="","",基本情報入力シート!Y1238)</f>
        <v/>
      </c>
      <c r="O1201" s="118"/>
      <c r="P1201" s="119"/>
      <c r="Q1201" s="120"/>
      <c r="R1201" s="121"/>
      <c r="S1201" s="112"/>
      <c r="T1201" s="476" t="str">
        <f>IFERROR(S1201*VLOOKUP(AE1201,【参考】数式用3!$AD$3:$BA$14,MATCH(N1201,【参考】数式用3!$AD$2:$BA$2,0)),"")</f>
        <v/>
      </c>
      <c r="U1201" s="122"/>
      <c r="V1201" s="113"/>
      <c r="W1201" s="147"/>
      <c r="X1201" s="990" t="str">
        <f>IFERROR(V1201*VLOOKUP(AF1201,【参考】数式用3!$AD$15:$BA$23,MATCH(N1201,【参考】数式用3!$AD$2:$BA$2,0)),"")</f>
        <v/>
      </c>
      <c r="Y1201" s="991"/>
      <c r="Z1201" s="123"/>
      <c r="AA1201" s="114"/>
      <c r="AB1201" s="485" t="str">
        <f>IFERROR(AA1201*VLOOKUP(AG1201,【参考】数式用3!$AD$24:$BA$27,MATCH(N1201,【参考】数式用3!$AD$2:$BA$2,0)),"")</f>
        <v/>
      </c>
      <c r="AC1201" s="130"/>
      <c r="AD1201" s="477" t="str">
        <f t="shared" si="75"/>
        <v/>
      </c>
      <c r="AE1201" s="478" t="str">
        <f t="shared" si="76"/>
        <v/>
      </c>
      <c r="AF1201" s="478" t="str">
        <f t="shared" si="77"/>
        <v/>
      </c>
      <c r="AG1201" s="478" t="str">
        <f t="shared" si="78"/>
        <v/>
      </c>
    </row>
    <row r="1202" spans="1:33" ht="24.95" customHeight="1">
      <c r="A1202" s="480">
        <v>1187</v>
      </c>
      <c r="B1202" s="987" t="str">
        <f>IF(基本情報入力シート!C1239="","",基本情報入力シート!C1239)</f>
        <v/>
      </c>
      <c r="C1202" s="988"/>
      <c r="D1202" s="988"/>
      <c r="E1202" s="988"/>
      <c r="F1202" s="988"/>
      <c r="G1202" s="988"/>
      <c r="H1202" s="988"/>
      <c r="I1202" s="989"/>
      <c r="J1202" s="481" t="str">
        <f>IF(基本情報入力シート!M1239="","",基本情報入力シート!M1239)</f>
        <v/>
      </c>
      <c r="K1202" s="482" t="str">
        <f>IF(基本情報入力シート!R1239="","",基本情報入力シート!R1239)</f>
        <v/>
      </c>
      <c r="L1202" s="482" t="str">
        <f>IF(基本情報入力シート!W1239="","",基本情報入力シート!W1239)</f>
        <v/>
      </c>
      <c r="M1202" s="483" t="str">
        <f>IF(基本情報入力シート!X1239="","",基本情報入力シート!X1239)</f>
        <v/>
      </c>
      <c r="N1202" s="484" t="str">
        <f>IF(基本情報入力シート!Y1239="","",基本情報入力シート!Y1239)</f>
        <v/>
      </c>
      <c r="O1202" s="118"/>
      <c r="P1202" s="119"/>
      <c r="Q1202" s="120"/>
      <c r="R1202" s="121"/>
      <c r="S1202" s="112"/>
      <c r="T1202" s="476" t="str">
        <f>IFERROR(S1202*VLOOKUP(AE1202,【参考】数式用3!$AD$3:$BA$14,MATCH(N1202,【参考】数式用3!$AD$2:$BA$2,0)),"")</f>
        <v/>
      </c>
      <c r="U1202" s="122"/>
      <c r="V1202" s="113"/>
      <c r="W1202" s="147"/>
      <c r="X1202" s="990" t="str">
        <f>IFERROR(V1202*VLOOKUP(AF1202,【参考】数式用3!$AD$15:$BA$23,MATCH(N1202,【参考】数式用3!$AD$2:$BA$2,0)),"")</f>
        <v/>
      </c>
      <c r="Y1202" s="991"/>
      <c r="Z1202" s="123"/>
      <c r="AA1202" s="114"/>
      <c r="AB1202" s="485" t="str">
        <f>IFERROR(AA1202*VLOOKUP(AG1202,【参考】数式用3!$AD$24:$BA$27,MATCH(N1202,【参考】数式用3!$AD$2:$BA$2,0)),"")</f>
        <v/>
      </c>
      <c r="AC1202" s="130"/>
      <c r="AD1202" s="477" t="str">
        <f t="shared" si="75"/>
        <v/>
      </c>
      <c r="AE1202" s="478" t="str">
        <f t="shared" si="76"/>
        <v/>
      </c>
      <c r="AF1202" s="478" t="str">
        <f t="shared" si="77"/>
        <v/>
      </c>
      <c r="AG1202" s="478" t="str">
        <f t="shared" si="78"/>
        <v/>
      </c>
    </row>
    <row r="1203" spans="1:33" ht="24.95" customHeight="1">
      <c r="A1203" s="480">
        <v>1188</v>
      </c>
      <c r="B1203" s="987" t="str">
        <f>IF(基本情報入力シート!C1240="","",基本情報入力シート!C1240)</f>
        <v/>
      </c>
      <c r="C1203" s="988"/>
      <c r="D1203" s="988"/>
      <c r="E1203" s="988"/>
      <c r="F1203" s="988"/>
      <c r="G1203" s="988"/>
      <c r="H1203" s="988"/>
      <c r="I1203" s="989"/>
      <c r="J1203" s="481" t="str">
        <f>IF(基本情報入力シート!M1240="","",基本情報入力シート!M1240)</f>
        <v/>
      </c>
      <c r="K1203" s="482" t="str">
        <f>IF(基本情報入力シート!R1240="","",基本情報入力シート!R1240)</f>
        <v/>
      </c>
      <c r="L1203" s="482" t="str">
        <f>IF(基本情報入力シート!W1240="","",基本情報入力シート!W1240)</f>
        <v/>
      </c>
      <c r="M1203" s="483" t="str">
        <f>IF(基本情報入力シート!X1240="","",基本情報入力シート!X1240)</f>
        <v/>
      </c>
      <c r="N1203" s="484" t="str">
        <f>IF(基本情報入力シート!Y1240="","",基本情報入力シート!Y1240)</f>
        <v/>
      </c>
      <c r="O1203" s="118"/>
      <c r="P1203" s="119"/>
      <c r="Q1203" s="120"/>
      <c r="R1203" s="121"/>
      <c r="S1203" s="112"/>
      <c r="T1203" s="476" t="str">
        <f>IFERROR(S1203*VLOOKUP(AE1203,【参考】数式用3!$AD$3:$BA$14,MATCH(N1203,【参考】数式用3!$AD$2:$BA$2,0)),"")</f>
        <v/>
      </c>
      <c r="U1203" s="122"/>
      <c r="V1203" s="113"/>
      <c r="W1203" s="147"/>
      <c r="X1203" s="990" t="str">
        <f>IFERROR(V1203*VLOOKUP(AF1203,【参考】数式用3!$AD$15:$BA$23,MATCH(N1203,【参考】数式用3!$AD$2:$BA$2,0)),"")</f>
        <v/>
      </c>
      <c r="Y1203" s="991"/>
      <c r="Z1203" s="123"/>
      <c r="AA1203" s="114"/>
      <c r="AB1203" s="485" t="str">
        <f>IFERROR(AA1203*VLOOKUP(AG1203,【参考】数式用3!$AD$24:$BA$27,MATCH(N1203,【参考】数式用3!$AD$2:$BA$2,0)),"")</f>
        <v/>
      </c>
      <c r="AC1203" s="130"/>
      <c r="AD1203" s="477" t="str">
        <f t="shared" si="75"/>
        <v/>
      </c>
      <c r="AE1203" s="478" t="str">
        <f t="shared" si="76"/>
        <v/>
      </c>
      <c r="AF1203" s="478" t="str">
        <f t="shared" si="77"/>
        <v/>
      </c>
      <c r="AG1203" s="478" t="str">
        <f t="shared" si="78"/>
        <v/>
      </c>
    </row>
    <row r="1204" spans="1:33" ht="24.95" customHeight="1">
      <c r="A1204" s="480">
        <v>1189</v>
      </c>
      <c r="B1204" s="987" t="str">
        <f>IF(基本情報入力シート!C1241="","",基本情報入力シート!C1241)</f>
        <v/>
      </c>
      <c r="C1204" s="988"/>
      <c r="D1204" s="988"/>
      <c r="E1204" s="988"/>
      <c r="F1204" s="988"/>
      <c r="G1204" s="988"/>
      <c r="H1204" s="988"/>
      <c r="I1204" s="989"/>
      <c r="J1204" s="481" t="str">
        <f>IF(基本情報入力シート!M1241="","",基本情報入力シート!M1241)</f>
        <v/>
      </c>
      <c r="K1204" s="482" t="str">
        <f>IF(基本情報入力シート!R1241="","",基本情報入力シート!R1241)</f>
        <v/>
      </c>
      <c r="L1204" s="482" t="str">
        <f>IF(基本情報入力シート!W1241="","",基本情報入力シート!W1241)</f>
        <v/>
      </c>
      <c r="M1204" s="483" t="str">
        <f>IF(基本情報入力シート!X1241="","",基本情報入力シート!X1241)</f>
        <v/>
      </c>
      <c r="N1204" s="484" t="str">
        <f>IF(基本情報入力シート!Y1241="","",基本情報入力シート!Y1241)</f>
        <v/>
      </c>
      <c r="O1204" s="118"/>
      <c r="P1204" s="119"/>
      <c r="Q1204" s="120"/>
      <c r="R1204" s="121"/>
      <c r="S1204" s="112"/>
      <c r="T1204" s="476" t="str">
        <f>IFERROR(S1204*VLOOKUP(AE1204,【参考】数式用3!$AD$3:$BA$14,MATCH(N1204,【参考】数式用3!$AD$2:$BA$2,0)),"")</f>
        <v/>
      </c>
      <c r="U1204" s="122"/>
      <c r="V1204" s="113"/>
      <c r="W1204" s="147"/>
      <c r="X1204" s="990" t="str">
        <f>IFERROR(V1204*VLOOKUP(AF1204,【参考】数式用3!$AD$15:$BA$23,MATCH(N1204,【参考】数式用3!$AD$2:$BA$2,0)),"")</f>
        <v/>
      </c>
      <c r="Y1204" s="991"/>
      <c r="Z1204" s="123"/>
      <c r="AA1204" s="114"/>
      <c r="AB1204" s="485" t="str">
        <f>IFERROR(AA1204*VLOOKUP(AG1204,【参考】数式用3!$AD$24:$BA$27,MATCH(N1204,【参考】数式用3!$AD$2:$BA$2,0)),"")</f>
        <v/>
      </c>
      <c r="AC1204" s="130"/>
      <c r="AD1204" s="477" t="str">
        <f t="shared" si="75"/>
        <v/>
      </c>
      <c r="AE1204" s="478" t="str">
        <f t="shared" si="76"/>
        <v/>
      </c>
      <c r="AF1204" s="478" t="str">
        <f t="shared" si="77"/>
        <v/>
      </c>
      <c r="AG1204" s="478" t="str">
        <f t="shared" si="78"/>
        <v/>
      </c>
    </row>
    <row r="1205" spans="1:33" ht="24.95" customHeight="1">
      <c r="A1205" s="480">
        <v>1190</v>
      </c>
      <c r="B1205" s="987" t="str">
        <f>IF(基本情報入力シート!C1242="","",基本情報入力シート!C1242)</f>
        <v/>
      </c>
      <c r="C1205" s="988"/>
      <c r="D1205" s="988"/>
      <c r="E1205" s="988"/>
      <c r="F1205" s="988"/>
      <c r="G1205" s="988"/>
      <c r="H1205" s="988"/>
      <c r="I1205" s="989"/>
      <c r="J1205" s="481" t="str">
        <f>IF(基本情報入力シート!M1242="","",基本情報入力シート!M1242)</f>
        <v/>
      </c>
      <c r="K1205" s="482" t="str">
        <f>IF(基本情報入力シート!R1242="","",基本情報入力シート!R1242)</f>
        <v/>
      </c>
      <c r="L1205" s="482" t="str">
        <f>IF(基本情報入力シート!W1242="","",基本情報入力シート!W1242)</f>
        <v/>
      </c>
      <c r="M1205" s="483" t="str">
        <f>IF(基本情報入力シート!X1242="","",基本情報入力シート!X1242)</f>
        <v/>
      </c>
      <c r="N1205" s="484" t="str">
        <f>IF(基本情報入力シート!Y1242="","",基本情報入力シート!Y1242)</f>
        <v/>
      </c>
      <c r="O1205" s="118"/>
      <c r="P1205" s="119"/>
      <c r="Q1205" s="120"/>
      <c r="R1205" s="121"/>
      <c r="S1205" s="112"/>
      <c r="T1205" s="476" t="str">
        <f>IFERROR(S1205*VLOOKUP(AE1205,【参考】数式用3!$AD$3:$BA$14,MATCH(N1205,【参考】数式用3!$AD$2:$BA$2,0)),"")</f>
        <v/>
      </c>
      <c r="U1205" s="122"/>
      <c r="V1205" s="113"/>
      <c r="W1205" s="147"/>
      <c r="X1205" s="990" t="str">
        <f>IFERROR(V1205*VLOOKUP(AF1205,【参考】数式用3!$AD$15:$BA$23,MATCH(N1205,【参考】数式用3!$AD$2:$BA$2,0)),"")</f>
        <v/>
      </c>
      <c r="Y1205" s="991"/>
      <c r="Z1205" s="123"/>
      <c r="AA1205" s="114"/>
      <c r="AB1205" s="485" t="str">
        <f>IFERROR(AA1205*VLOOKUP(AG1205,【参考】数式用3!$AD$24:$BA$27,MATCH(N1205,【参考】数式用3!$AD$2:$BA$2,0)),"")</f>
        <v/>
      </c>
      <c r="AC1205" s="130"/>
      <c r="AD1205" s="477" t="str">
        <f t="shared" si="75"/>
        <v/>
      </c>
      <c r="AE1205" s="478" t="str">
        <f t="shared" si="76"/>
        <v/>
      </c>
      <c r="AF1205" s="478" t="str">
        <f t="shared" si="77"/>
        <v/>
      </c>
      <c r="AG1205" s="478" t="str">
        <f t="shared" si="78"/>
        <v/>
      </c>
    </row>
    <row r="1206" spans="1:33" ht="24.95" customHeight="1">
      <c r="A1206" s="480">
        <v>1191</v>
      </c>
      <c r="B1206" s="987" t="str">
        <f>IF(基本情報入力シート!C1243="","",基本情報入力シート!C1243)</f>
        <v/>
      </c>
      <c r="C1206" s="988"/>
      <c r="D1206" s="988"/>
      <c r="E1206" s="988"/>
      <c r="F1206" s="988"/>
      <c r="G1206" s="988"/>
      <c r="H1206" s="988"/>
      <c r="I1206" s="989"/>
      <c r="J1206" s="481" t="str">
        <f>IF(基本情報入力シート!M1243="","",基本情報入力シート!M1243)</f>
        <v/>
      </c>
      <c r="K1206" s="482" t="str">
        <f>IF(基本情報入力シート!R1243="","",基本情報入力シート!R1243)</f>
        <v/>
      </c>
      <c r="L1206" s="482" t="str">
        <f>IF(基本情報入力シート!W1243="","",基本情報入力シート!W1243)</f>
        <v/>
      </c>
      <c r="M1206" s="483" t="str">
        <f>IF(基本情報入力シート!X1243="","",基本情報入力シート!X1243)</f>
        <v/>
      </c>
      <c r="N1206" s="484" t="str">
        <f>IF(基本情報入力シート!Y1243="","",基本情報入力シート!Y1243)</f>
        <v/>
      </c>
      <c r="O1206" s="118"/>
      <c r="P1206" s="119"/>
      <c r="Q1206" s="120"/>
      <c r="R1206" s="121"/>
      <c r="S1206" s="112"/>
      <c r="T1206" s="476" t="str">
        <f>IFERROR(S1206*VLOOKUP(AE1206,【参考】数式用3!$AD$3:$BA$14,MATCH(N1206,【参考】数式用3!$AD$2:$BA$2,0)),"")</f>
        <v/>
      </c>
      <c r="U1206" s="122"/>
      <c r="V1206" s="113"/>
      <c r="W1206" s="147"/>
      <c r="X1206" s="990" t="str">
        <f>IFERROR(V1206*VLOOKUP(AF1206,【参考】数式用3!$AD$15:$BA$23,MATCH(N1206,【参考】数式用3!$AD$2:$BA$2,0)),"")</f>
        <v/>
      </c>
      <c r="Y1206" s="991"/>
      <c r="Z1206" s="123"/>
      <c r="AA1206" s="114"/>
      <c r="AB1206" s="485" t="str">
        <f>IFERROR(AA1206*VLOOKUP(AG1206,【参考】数式用3!$AD$24:$BA$27,MATCH(N1206,【参考】数式用3!$AD$2:$BA$2,0)),"")</f>
        <v/>
      </c>
      <c r="AC1206" s="130"/>
      <c r="AD1206" s="477" t="str">
        <f t="shared" si="75"/>
        <v/>
      </c>
      <c r="AE1206" s="478" t="str">
        <f t="shared" si="76"/>
        <v/>
      </c>
      <c r="AF1206" s="478" t="str">
        <f t="shared" si="77"/>
        <v/>
      </c>
      <c r="AG1206" s="478" t="str">
        <f t="shared" si="78"/>
        <v/>
      </c>
    </row>
    <row r="1207" spans="1:33" ht="24.95" customHeight="1">
      <c r="A1207" s="480">
        <v>1192</v>
      </c>
      <c r="B1207" s="987" t="str">
        <f>IF(基本情報入力シート!C1244="","",基本情報入力シート!C1244)</f>
        <v/>
      </c>
      <c r="C1207" s="988"/>
      <c r="D1207" s="988"/>
      <c r="E1207" s="988"/>
      <c r="F1207" s="988"/>
      <c r="G1207" s="988"/>
      <c r="H1207" s="988"/>
      <c r="I1207" s="989"/>
      <c r="J1207" s="481" t="str">
        <f>IF(基本情報入力シート!M1244="","",基本情報入力シート!M1244)</f>
        <v/>
      </c>
      <c r="K1207" s="482" t="str">
        <f>IF(基本情報入力シート!R1244="","",基本情報入力シート!R1244)</f>
        <v/>
      </c>
      <c r="L1207" s="482" t="str">
        <f>IF(基本情報入力シート!W1244="","",基本情報入力シート!W1244)</f>
        <v/>
      </c>
      <c r="M1207" s="483" t="str">
        <f>IF(基本情報入力シート!X1244="","",基本情報入力シート!X1244)</f>
        <v/>
      </c>
      <c r="N1207" s="484" t="str">
        <f>IF(基本情報入力シート!Y1244="","",基本情報入力シート!Y1244)</f>
        <v/>
      </c>
      <c r="O1207" s="118"/>
      <c r="P1207" s="119"/>
      <c r="Q1207" s="120"/>
      <c r="R1207" s="121"/>
      <c r="S1207" s="112"/>
      <c r="T1207" s="476" t="str">
        <f>IFERROR(S1207*VLOOKUP(AE1207,【参考】数式用3!$AD$3:$BA$14,MATCH(N1207,【参考】数式用3!$AD$2:$BA$2,0)),"")</f>
        <v/>
      </c>
      <c r="U1207" s="122"/>
      <c r="V1207" s="113"/>
      <c r="W1207" s="147"/>
      <c r="X1207" s="990" t="str">
        <f>IFERROR(V1207*VLOOKUP(AF1207,【参考】数式用3!$AD$15:$BA$23,MATCH(N1207,【参考】数式用3!$AD$2:$BA$2,0)),"")</f>
        <v/>
      </c>
      <c r="Y1207" s="991"/>
      <c r="Z1207" s="123"/>
      <c r="AA1207" s="114"/>
      <c r="AB1207" s="485" t="str">
        <f>IFERROR(AA1207*VLOOKUP(AG1207,【参考】数式用3!$AD$24:$BA$27,MATCH(N1207,【参考】数式用3!$AD$2:$BA$2,0)),"")</f>
        <v/>
      </c>
      <c r="AC1207" s="130"/>
      <c r="AD1207" s="477" t="str">
        <f t="shared" si="75"/>
        <v/>
      </c>
      <c r="AE1207" s="478" t="str">
        <f t="shared" si="76"/>
        <v/>
      </c>
      <c r="AF1207" s="478" t="str">
        <f t="shared" si="77"/>
        <v/>
      </c>
      <c r="AG1207" s="478" t="str">
        <f t="shared" si="78"/>
        <v/>
      </c>
    </row>
    <row r="1208" spans="1:33" ht="24.95" customHeight="1">
      <c r="A1208" s="480">
        <v>1193</v>
      </c>
      <c r="B1208" s="987" t="str">
        <f>IF(基本情報入力シート!C1245="","",基本情報入力シート!C1245)</f>
        <v/>
      </c>
      <c r="C1208" s="988"/>
      <c r="D1208" s="988"/>
      <c r="E1208" s="988"/>
      <c r="F1208" s="988"/>
      <c r="G1208" s="988"/>
      <c r="H1208" s="988"/>
      <c r="I1208" s="989"/>
      <c r="J1208" s="481" t="str">
        <f>IF(基本情報入力シート!M1245="","",基本情報入力シート!M1245)</f>
        <v/>
      </c>
      <c r="K1208" s="482" t="str">
        <f>IF(基本情報入力シート!R1245="","",基本情報入力シート!R1245)</f>
        <v/>
      </c>
      <c r="L1208" s="482" t="str">
        <f>IF(基本情報入力シート!W1245="","",基本情報入力シート!W1245)</f>
        <v/>
      </c>
      <c r="M1208" s="483" t="str">
        <f>IF(基本情報入力シート!X1245="","",基本情報入力シート!X1245)</f>
        <v/>
      </c>
      <c r="N1208" s="484" t="str">
        <f>IF(基本情報入力シート!Y1245="","",基本情報入力シート!Y1245)</f>
        <v/>
      </c>
      <c r="O1208" s="118"/>
      <c r="P1208" s="119"/>
      <c r="Q1208" s="120"/>
      <c r="R1208" s="121"/>
      <c r="S1208" s="112"/>
      <c r="T1208" s="476" t="str">
        <f>IFERROR(S1208*VLOOKUP(AE1208,【参考】数式用3!$AD$3:$BA$14,MATCH(N1208,【参考】数式用3!$AD$2:$BA$2,0)),"")</f>
        <v/>
      </c>
      <c r="U1208" s="122"/>
      <c r="V1208" s="113"/>
      <c r="W1208" s="147"/>
      <c r="X1208" s="990" t="str">
        <f>IFERROR(V1208*VLOOKUP(AF1208,【参考】数式用3!$AD$15:$BA$23,MATCH(N1208,【参考】数式用3!$AD$2:$BA$2,0)),"")</f>
        <v/>
      </c>
      <c r="Y1208" s="991"/>
      <c r="Z1208" s="123"/>
      <c r="AA1208" s="114"/>
      <c r="AB1208" s="485" t="str">
        <f>IFERROR(AA1208*VLOOKUP(AG1208,【参考】数式用3!$AD$24:$BA$27,MATCH(N1208,【参考】数式用3!$AD$2:$BA$2,0)),"")</f>
        <v/>
      </c>
      <c r="AC1208" s="130"/>
      <c r="AD1208" s="477" t="str">
        <f t="shared" si="75"/>
        <v/>
      </c>
      <c r="AE1208" s="478" t="str">
        <f t="shared" si="76"/>
        <v/>
      </c>
      <c r="AF1208" s="478" t="str">
        <f t="shared" si="77"/>
        <v/>
      </c>
      <c r="AG1208" s="478" t="str">
        <f t="shared" si="78"/>
        <v/>
      </c>
    </row>
    <row r="1209" spans="1:33" ht="24.95" customHeight="1">
      <c r="A1209" s="480">
        <v>1194</v>
      </c>
      <c r="B1209" s="987" t="str">
        <f>IF(基本情報入力シート!C1246="","",基本情報入力シート!C1246)</f>
        <v/>
      </c>
      <c r="C1209" s="988"/>
      <c r="D1209" s="988"/>
      <c r="E1209" s="988"/>
      <c r="F1209" s="988"/>
      <c r="G1209" s="988"/>
      <c r="H1209" s="988"/>
      <c r="I1209" s="989"/>
      <c r="J1209" s="481" t="str">
        <f>IF(基本情報入力シート!M1246="","",基本情報入力シート!M1246)</f>
        <v/>
      </c>
      <c r="K1209" s="482" t="str">
        <f>IF(基本情報入力シート!R1246="","",基本情報入力シート!R1246)</f>
        <v/>
      </c>
      <c r="L1209" s="482" t="str">
        <f>IF(基本情報入力シート!W1246="","",基本情報入力シート!W1246)</f>
        <v/>
      </c>
      <c r="M1209" s="483" t="str">
        <f>IF(基本情報入力シート!X1246="","",基本情報入力シート!X1246)</f>
        <v/>
      </c>
      <c r="N1209" s="484" t="str">
        <f>IF(基本情報入力シート!Y1246="","",基本情報入力シート!Y1246)</f>
        <v/>
      </c>
      <c r="O1209" s="118"/>
      <c r="P1209" s="119"/>
      <c r="Q1209" s="120"/>
      <c r="R1209" s="121"/>
      <c r="S1209" s="112"/>
      <c r="T1209" s="476" t="str">
        <f>IFERROR(S1209*VLOOKUP(AE1209,【参考】数式用3!$AD$3:$BA$14,MATCH(N1209,【参考】数式用3!$AD$2:$BA$2,0)),"")</f>
        <v/>
      </c>
      <c r="U1209" s="122"/>
      <c r="V1209" s="113"/>
      <c r="W1209" s="147"/>
      <c r="X1209" s="990" t="str">
        <f>IFERROR(V1209*VLOOKUP(AF1209,【参考】数式用3!$AD$15:$BA$23,MATCH(N1209,【参考】数式用3!$AD$2:$BA$2,0)),"")</f>
        <v/>
      </c>
      <c r="Y1209" s="991"/>
      <c r="Z1209" s="123"/>
      <c r="AA1209" s="114"/>
      <c r="AB1209" s="485" t="str">
        <f>IFERROR(AA1209*VLOOKUP(AG1209,【参考】数式用3!$AD$24:$BA$27,MATCH(N1209,【参考】数式用3!$AD$2:$BA$2,0)),"")</f>
        <v/>
      </c>
      <c r="AC1209" s="130"/>
      <c r="AD1209" s="477" t="str">
        <f t="shared" si="75"/>
        <v/>
      </c>
      <c r="AE1209" s="478" t="str">
        <f t="shared" si="76"/>
        <v/>
      </c>
      <c r="AF1209" s="478" t="str">
        <f t="shared" si="77"/>
        <v/>
      </c>
      <c r="AG1209" s="478" t="str">
        <f t="shared" si="78"/>
        <v/>
      </c>
    </row>
    <row r="1210" spans="1:33" ht="24.95" customHeight="1">
      <c r="A1210" s="480">
        <v>1195</v>
      </c>
      <c r="B1210" s="987" t="str">
        <f>IF(基本情報入力シート!C1247="","",基本情報入力シート!C1247)</f>
        <v/>
      </c>
      <c r="C1210" s="988"/>
      <c r="D1210" s="988"/>
      <c r="E1210" s="988"/>
      <c r="F1210" s="988"/>
      <c r="G1210" s="988"/>
      <c r="H1210" s="988"/>
      <c r="I1210" s="989"/>
      <c r="J1210" s="481" t="str">
        <f>IF(基本情報入力シート!M1247="","",基本情報入力シート!M1247)</f>
        <v/>
      </c>
      <c r="K1210" s="482" t="str">
        <f>IF(基本情報入力シート!R1247="","",基本情報入力シート!R1247)</f>
        <v/>
      </c>
      <c r="L1210" s="482" t="str">
        <f>IF(基本情報入力シート!W1247="","",基本情報入力シート!W1247)</f>
        <v/>
      </c>
      <c r="M1210" s="483" t="str">
        <f>IF(基本情報入力シート!X1247="","",基本情報入力シート!X1247)</f>
        <v/>
      </c>
      <c r="N1210" s="484" t="str">
        <f>IF(基本情報入力シート!Y1247="","",基本情報入力シート!Y1247)</f>
        <v/>
      </c>
      <c r="O1210" s="118"/>
      <c r="P1210" s="119"/>
      <c r="Q1210" s="120"/>
      <c r="R1210" s="121"/>
      <c r="S1210" s="112"/>
      <c r="T1210" s="476" t="str">
        <f>IFERROR(S1210*VLOOKUP(AE1210,【参考】数式用3!$AD$3:$BA$14,MATCH(N1210,【参考】数式用3!$AD$2:$BA$2,0)),"")</f>
        <v/>
      </c>
      <c r="U1210" s="122"/>
      <c r="V1210" s="113"/>
      <c r="W1210" s="147"/>
      <c r="X1210" s="990" t="str">
        <f>IFERROR(V1210*VLOOKUP(AF1210,【参考】数式用3!$AD$15:$BA$23,MATCH(N1210,【参考】数式用3!$AD$2:$BA$2,0)),"")</f>
        <v/>
      </c>
      <c r="Y1210" s="991"/>
      <c r="Z1210" s="123"/>
      <c r="AA1210" s="114"/>
      <c r="AB1210" s="485" t="str">
        <f>IFERROR(AA1210*VLOOKUP(AG1210,【参考】数式用3!$AD$24:$BA$27,MATCH(N1210,【参考】数式用3!$AD$2:$BA$2,0)),"")</f>
        <v/>
      </c>
      <c r="AC1210" s="130"/>
      <c r="AD1210" s="477" t="str">
        <f t="shared" si="75"/>
        <v/>
      </c>
      <c r="AE1210" s="478" t="str">
        <f t="shared" si="76"/>
        <v/>
      </c>
      <c r="AF1210" s="478" t="str">
        <f t="shared" si="77"/>
        <v/>
      </c>
      <c r="AG1210" s="478" t="str">
        <f t="shared" si="78"/>
        <v/>
      </c>
    </row>
    <row r="1211" spans="1:33" ht="24.95" customHeight="1">
      <c r="A1211" s="480">
        <v>1196</v>
      </c>
      <c r="B1211" s="987" t="str">
        <f>IF(基本情報入力シート!C1248="","",基本情報入力シート!C1248)</f>
        <v/>
      </c>
      <c r="C1211" s="988"/>
      <c r="D1211" s="988"/>
      <c r="E1211" s="988"/>
      <c r="F1211" s="988"/>
      <c r="G1211" s="988"/>
      <c r="H1211" s="988"/>
      <c r="I1211" s="989"/>
      <c r="J1211" s="481" t="str">
        <f>IF(基本情報入力シート!M1248="","",基本情報入力シート!M1248)</f>
        <v/>
      </c>
      <c r="K1211" s="482" t="str">
        <f>IF(基本情報入力シート!R1248="","",基本情報入力シート!R1248)</f>
        <v/>
      </c>
      <c r="L1211" s="482" t="str">
        <f>IF(基本情報入力シート!W1248="","",基本情報入力シート!W1248)</f>
        <v/>
      </c>
      <c r="M1211" s="483" t="str">
        <f>IF(基本情報入力シート!X1248="","",基本情報入力シート!X1248)</f>
        <v/>
      </c>
      <c r="N1211" s="484" t="str">
        <f>IF(基本情報入力シート!Y1248="","",基本情報入力シート!Y1248)</f>
        <v/>
      </c>
      <c r="O1211" s="118"/>
      <c r="P1211" s="119"/>
      <c r="Q1211" s="120"/>
      <c r="R1211" s="121"/>
      <c r="S1211" s="112"/>
      <c r="T1211" s="476" t="str">
        <f>IFERROR(S1211*VLOOKUP(AE1211,【参考】数式用3!$AD$3:$BA$14,MATCH(N1211,【参考】数式用3!$AD$2:$BA$2,0)),"")</f>
        <v/>
      </c>
      <c r="U1211" s="122"/>
      <c r="V1211" s="113"/>
      <c r="W1211" s="147"/>
      <c r="X1211" s="990" t="str">
        <f>IFERROR(V1211*VLOOKUP(AF1211,【参考】数式用3!$AD$15:$BA$23,MATCH(N1211,【参考】数式用3!$AD$2:$BA$2,0)),"")</f>
        <v/>
      </c>
      <c r="Y1211" s="991"/>
      <c r="Z1211" s="123"/>
      <c r="AA1211" s="114"/>
      <c r="AB1211" s="485" t="str">
        <f>IFERROR(AA1211*VLOOKUP(AG1211,【参考】数式用3!$AD$24:$BA$27,MATCH(N1211,【参考】数式用3!$AD$2:$BA$2,0)),"")</f>
        <v/>
      </c>
      <c r="AC1211" s="130"/>
      <c r="AD1211" s="477" t="str">
        <f t="shared" si="75"/>
        <v/>
      </c>
      <c r="AE1211" s="478" t="str">
        <f t="shared" si="76"/>
        <v/>
      </c>
      <c r="AF1211" s="478" t="str">
        <f t="shared" si="77"/>
        <v/>
      </c>
      <c r="AG1211" s="478" t="str">
        <f t="shared" si="78"/>
        <v/>
      </c>
    </row>
    <row r="1212" spans="1:33" ht="24.95" customHeight="1">
      <c r="A1212" s="480">
        <v>1197</v>
      </c>
      <c r="B1212" s="987" t="str">
        <f>IF(基本情報入力シート!C1249="","",基本情報入力シート!C1249)</f>
        <v/>
      </c>
      <c r="C1212" s="988"/>
      <c r="D1212" s="988"/>
      <c r="E1212" s="988"/>
      <c r="F1212" s="988"/>
      <c r="G1212" s="988"/>
      <c r="H1212" s="988"/>
      <c r="I1212" s="989"/>
      <c r="J1212" s="481" t="str">
        <f>IF(基本情報入力シート!M1249="","",基本情報入力シート!M1249)</f>
        <v/>
      </c>
      <c r="K1212" s="482" t="str">
        <f>IF(基本情報入力シート!R1249="","",基本情報入力シート!R1249)</f>
        <v/>
      </c>
      <c r="L1212" s="482" t="str">
        <f>IF(基本情報入力シート!W1249="","",基本情報入力シート!W1249)</f>
        <v/>
      </c>
      <c r="M1212" s="483" t="str">
        <f>IF(基本情報入力シート!X1249="","",基本情報入力シート!X1249)</f>
        <v/>
      </c>
      <c r="N1212" s="484" t="str">
        <f>IF(基本情報入力シート!Y1249="","",基本情報入力シート!Y1249)</f>
        <v/>
      </c>
      <c r="O1212" s="118"/>
      <c r="P1212" s="119"/>
      <c r="Q1212" s="120"/>
      <c r="R1212" s="121"/>
      <c r="S1212" s="112"/>
      <c r="T1212" s="476" t="str">
        <f>IFERROR(S1212*VLOOKUP(AE1212,【参考】数式用3!$AD$3:$BA$14,MATCH(N1212,【参考】数式用3!$AD$2:$BA$2,0)),"")</f>
        <v/>
      </c>
      <c r="U1212" s="122"/>
      <c r="V1212" s="113"/>
      <c r="W1212" s="147"/>
      <c r="X1212" s="990" t="str">
        <f>IFERROR(V1212*VLOOKUP(AF1212,【参考】数式用3!$AD$15:$BA$23,MATCH(N1212,【参考】数式用3!$AD$2:$BA$2,0)),"")</f>
        <v/>
      </c>
      <c r="Y1212" s="991"/>
      <c r="Z1212" s="123"/>
      <c r="AA1212" s="114"/>
      <c r="AB1212" s="485" t="str">
        <f>IFERROR(AA1212*VLOOKUP(AG1212,【参考】数式用3!$AD$24:$BA$27,MATCH(N1212,【参考】数式用3!$AD$2:$BA$2,0)),"")</f>
        <v/>
      </c>
      <c r="AC1212" s="130"/>
      <c r="AD1212" s="477" t="str">
        <f t="shared" si="75"/>
        <v/>
      </c>
      <c r="AE1212" s="478" t="str">
        <f t="shared" si="76"/>
        <v/>
      </c>
      <c r="AF1212" s="478" t="str">
        <f t="shared" si="77"/>
        <v/>
      </c>
      <c r="AG1212" s="478" t="str">
        <f t="shared" si="78"/>
        <v/>
      </c>
    </row>
    <row r="1213" spans="1:33" ht="24.95" customHeight="1">
      <c r="A1213" s="480">
        <v>1198</v>
      </c>
      <c r="B1213" s="987" t="str">
        <f>IF(基本情報入力シート!C1250="","",基本情報入力シート!C1250)</f>
        <v/>
      </c>
      <c r="C1213" s="988"/>
      <c r="D1213" s="988"/>
      <c r="E1213" s="988"/>
      <c r="F1213" s="988"/>
      <c r="G1213" s="988"/>
      <c r="H1213" s="988"/>
      <c r="I1213" s="989"/>
      <c r="J1213" s="481" t="str">
        <f>IF(基本情報入力シート!M1250="","",基本情報入力シート!M1250)</f>
        <v/>
      </c>
      <c r="K1213" s="482" t="str">
        <f>IF(基本情報入力シート!R1250="","",基本情報入力シート!R1250)</f>
        <v/>
      </c>
      <c r="L1213" s="482" t="str">
        <f>IF(基本情報入力シート!W1250="","",基本情報入力シート!W1250)</f>
        <v/>
      </c>
      <c r="M1213" s="483" t="str">
        <f>IF(基本情報入力シート!X1250="","",基本情報入力シート!X1250)</f>
        <v/>
      </c>
      <c r="N1213" s="484" t="str">
        <f>IF(基本情報入力シート!Y1250="","",基本情報入力シート!Y1250)</f>
        <v/>
      </c>
      <c r="O1213" s="118"/>
      <c r="P1213" s="119"/>
      <c r="Q1213" s="120"/>
      <c r="R1213" s="121"/>
      <c r="S1213" s="112"/>
      <c r="T1213" s="476" t="str">
        <f>IFERROR(S1213*VLOOKUP(AE1213,【参考】数式用3!$AD$3:$BA$14,MATCH(N1213,【参考】数式用3!$AD$2:$BA$2,0)),"")</f>
        <v/>
      </c>
      <c r="U1213" s="122"/>
      <c r="V1213" s="113"/>
      <c r="W1213" s="147"/>
      <c r="X1213" s="990" t="str">
        <f>IFERROR(V1213*VLOOKUP(AF1213,【参考】数式用3!$AD$15:$BA$23,MATCH(N1213,【参考】数式用3!$AD$2:$BA$2,0)),"")</f>
        <v/>
      </c>
      <c r="Y1213" s="991"/>
      <c r="Z1213" s="123"/>
      <c r="AA1213" s="114"/>
      <c r="AB1213" s="485" t="str">
        <f>IFERROR(AA1213*VLOOKUP(AG1213,【参考】数式用3!$AD$24:$BA$27,MATCH(N1213,【参考】数式用3!$AD$2:$BA$2,0)),"")</f>
        <v/>
      </c>
      <c r="AC1213" s="130"/>
      <c r="AD1213" s="477" t="str">
        <f t="shared" si="75"/>
        <v/>
      </c>
      <c r="AE1213" s="478" t="str">
        <f t="shared" si="76"/>
        <v/>
      </c>
      <c r="AF1213" s="478" t="str">
        <f t="shared" si="77"/>
        <v/>
      </c>
      <c r="AG1213" s="478" t="str">
        <f t="shared" si="78"/>
        <v/>
      </c>
    </row>
    <row r="1214" spans="1:33" ht="24.95" customHeight="1">
      <c r="A1214" s="480">
        <v>1199</v>
      </c>
      <c r="B1214" s="987" t="str">
        <f>IF(基本情報入力シート!C1251="","",基本情報入力シート!C1251)</f>
        <v/>
      </c>
      <c r="C1214" s="988"/>
      <c r="D1214" s="988"/>
      <c r="E1214" s="988"/>
      <c r="F1214" s="988"/>
      <c r="G1214" s="988"/>
      <c r="H1214" s="988"/>
      <c r="I1214" s="989"/>
      <c r="J1214" s="481" t="str">
        <f>IF(基本情報入力シート!M1251="","",基本情報入力シート!M1251)</f>
        <v/>
      </c>
      <c r="K1214" s="482" t="str">
        <f>IF(基本情報入力シート!R1251="","",基本情報入力シート!R1251)</f>
        <v/>
      </c>
      <c r="L1214" s="482" t="str">
        <f>IF(基本情報入力シート!W1251="","",基本情報入力シート!W1251)</f>
        <v/>
      </c>
      <c r="M1214" s="483" t="str">
        <f>IF(基本情報入力シート!X1251="","",基本情報入力シート!X1251)</f>
        <v/>
      </c>
      <c r="N1214" s="484" t="str">
        <f>IF(基本情報入力シート!Y1251="","",基本情報入力シート!Y1251)</f>
        <v/>
      </c>
      <c r="O1214" s="118"/>
      <c r="P1214" s="119"/>
      <c r="Q1214" s="120"/>
      <c r="R1214" s="121"/>
      <c r="S1214" s="112"/>
      <c r="T1214" s="476" t="str">
        <f>IFERROR(S1214*VLOOKUP(AE1214,【参考】数式用3!$AD$3:$BA$14,MATCH(N1214,【参考】数式用3!$AD$2:$BA$2,0)),"")</f>
        <v/>
      </c>
      <c r="U1214" s="122"/>
      <c r="V1214" s="113"/>
      <c r="W1214" s="147"/>
      <c r="X1214" s="990" t="str">
        <f>IFERROR(V1214*VLOOKUP(AF1214,【参考】数式用3!$AD$15:$BA$23,MATCH(N1214,【参考】数式用3!$AD$2:$BA$2,0)),"")</f>
        <v/>
      </c>
      <c r="Y1214" s="991"/>
      <c r="Z1214" s="123"/>
      <c r="AA1214" s="114"/>
      <c r="AB1214" s="485" t="str">
        <f>IFERROR(AA1214*VLOOKUP(AG1214,【参考】数式用3!$AD$24:$BA$27,MATCH(N1214,【参考】数式用3!$AD$2:$BA$2,0)),"")</f>
        <v/>
      </c>
      <c r="AC1214" s="130"/>
      <c r="AD1214" s="477" t="str">
        <f t="shared" si="75"/>
        <v/>
      </c>
      <c r="AE1214" s="478" t="str">
        <f t="shared" si="76"/>
        <v/>
      </c>
      <c r="AF1214" s="478" t="str">
        <f t="shared" si="77"/>
        <v/>
      </c>
      <c r="AG1214" s="478" t="str">
        <f t="shared" si="78"/>
        <v/>
      </c>
    </row>
    <row r="1215" spans="1:33" ht="24.95" customHeight="1" thickBot="1">
      <c r="A1215" s="487">
        <v>1200</v>
      </c>
      <c r="B1215" s="992" t="str">
        <f>IF(基本情報入力シート!C1252="","",基本情報入力シート!C1252)</f>
        <v/>
      </c>
      <c r="C1215" s="993"/>
      <c r="D1215" s="993"/>
      <c r="E1215" s="993"/>
      <c r="F1215" s="993"/>
      <c r="G1215" s="993"/>
      <c r="H1215" s="993"/>
      <c r="I1215" s="994"/>
      <c r="J1215" s="488" t="str">
        <f>IF(基本情報入力シート!M1252="","",基本情報入力シート!M1252)</f>
        <v/>
      </c>
      <c r="K1215" s="488" t="str">
        <f>IF(基本情報入力シート!R1252="","",基本情報入力シート!R1252)</f>
        <v/>
      </c>
      <c r="L1215" s="488" t="str">
        <f>IF(基本情報入力シート!W1252="","",基本情報入力シート!W1252)</f>
        <v/>
      </c>
      <c r="M1215" s="489" t="str">
        <f>IF(基本情報入力シート!X1252="","",基本情報入力シート!X1252)</f>
        <v/>
      </c>
      <c r="N1215" s="490" t="str">
        <f>IF(基本情報入力シート!Y1252="","",基本情報入力シート!Y1252)</f>
        <v/>
      </c>
      <c r="O1215" s="124"/>
      <c r="P1215" s="125"/>
      <c r="Q1215" s="126"/>
      <c r="R1215" s="124"/>
      <c r="S1215" s="134"/>
      <c r="T1215" s="491" t="str">
        <f>IFERROR(S1215*VLOOKUP(AE1215,【参考】数式用3!$AD$3:$BA$14,MATCH(N1215,【参考】数式用3!$AD$2:$BA$2,0)),"")</f>
        <v/>
      </c>
      <c r="U1215" s="127"/>
      <c r="V1215" s="133"/>
      <c r="W1215" s="133"/>
      <c r="X1215" s="995" t="str">
        <f>IFERROR(V1215*VLOOKUP(AF1215,【参考】数式用3!$AD$15:$BA$23,MATCH(N1215,【参考】数式用3!$AD$2:$BA$2,0)),"")</f>
        <v/>
      </c>
      <c r="Y1215" s="996"/>
      <c r="Z1215" s="128"/>
      <c r="AA1215" s="131"/>
      <c r="AB1215" s="492" t="str">
        <f>IFERROR(AA1215*VLOOKUP(AG1215,【参考】数式用3!$AD$24:$BA$27,MATCH(N1215,【参考】数式用3!$AD$2:$BA$2,0)),"")</f>
        <v/>
      </c>
      <c r="AC1215" s="132"/>
      <c r="AD1215" s="477" t="str">
        <f t="shared" si="75"/>
        <v/>
      </c>
      <c r="AE1215" s="478" t="str">
        <f t="shared" si="76"/>
        <v/>
      </c>
      <c r="AF1215" s="478" t="str">
        <f t="shared" si="77"/>
        <v/>
      </c>
      <c r="AG1215" s="478" t="str">
        <f t="shared" si="78"/>
        <v/>
      </c>
    </row>
  </sheetData>
  <sheetProtection algorithmName="SHA-512" hashValue="bt53LIOGAHdYNw8EG5/tY8MR5BAbaZPuK54tmhQKmjwjORNRnoYBoAivia+suhgsbVowTrrI8FuKKAyFjDPoOw==" saltValue="Pvc3kMLWtKD0KOL45G4Bgg=="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2:Q12"/>
    <mergeCell ref="O13:O15"/>
    <mergeCell ref="P13:P15"/>
    <mergeCell ref="Q13:Q15"/>
    <mergeCell ref="B6:M6"/>
    <mergeCell ref="B18:I18"/>
    <mergeCell ref="B19:I19"/>
    <mergeCell ref="B20:I20"/>
    <mergeCell ref="B21:I21"/>
    <mergeCell ref="B11:X11"/>
    <mergeCell ref="B30:I30"/>
    <mergeCell ref="B22:I22"/>
    <mergeCell ref="B16:I16"/>
    <mergeCell ref="B17:I17"/>
    <mergeCell ref="B28:I28"/>
    <mergeCell ref="B29:I29"/>
    <mergeCell ref="B48:I48"/>
    <mergeCell ref="R12:AC12"/>
    <mergeCell ref="AA14:AA15"/>
    <mergeCell ref="Z14:Z15"/>
    <mergeCell ref="V14:V15"/>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8:AB9"/>
    <mergeCell ref="X20:Y20"/>
    <mergeCell ref="X21:Y21"/>
    <mergeCell ref="X22:Y22"/>
    <mergeCell ref="X23:Y23"/>
    <mergeCell ref="U14:U15"/>
    <mergeCell ref="S14:S15"/>
    <mergeCell ref="R14:R15"/>
    <mergeCell ref="R13:T13"/>
    <mergeCell ref="T14:T15"/>
    <mergeCell ref="W8:W9"/>
    <mergeCell ref="AB14:AB15"/>
    <mergeCell ref="AC14:AC15"/>
    <mergeCell ref="S8:U8"/>
    <mergeCell ref="S9:U9"/>
    <mergeCell ref="U13:Y13"/>
    <mergeCell ref="X14:Y15"/>
    <mergeCell ref="X26:Y26"/>
    <mergeCell ref="X27:Y27"/>
    <mergeCell ref="X28:Y28"/>
    <mergeCell ref="X29:Y29"/>
    <mergeCell ref="X30:Y30"/>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B121:I121"/>
    <mergeCell ref="X121:Y121"/>
    <mergeCell ref="B122:I122"/>
    <mergeCell ref="X122:Y122"/>
    <mergeCell ref="B123:I123"/>
    <mergeCell ref="X123:Y123"/>
    <mergeCell ref="B124:I124"/>
    <mergeCell ref="X124:Y124"/>
    <mergeCell ref="B125:I125"/>
    <mergeCell ref="X125:Y125"/>
    <mergeCell ref="B116:I116"/>
    <mergeCell ref="X116:Y116"/>
    <mergeCell ref="B117:I117"/>
    <mergeCell ref="X117:Y117"/>
    <mergeCell ref="B118:I118"/>
    <mergeCell ref="X118:Y118"/>
    <mergeCell ref="B119:I119"/>
    <mergeCell ref="X119:Y119"/>
    <mergeCell ref="B120:I120"/>
    <mergeCell ref="X120:Y120"/>
    <mergeCell ref="B131:I131"/>
    <mergeCell ref="X131:Y131"/>
    <mergeCell ref="B132:I132"/>
    <mergeCell ref="X132:Y132"/>
    <mergeCell ref="B133:I133"/>
    <mergeCell ref="X133:Y133"/>
    <mergeCell ref="B134:I134"/>
    <mergeCell ref="X134:Y134"/>
    <mergeCell ref="B135:I135"/>
    <mergeCell ref="X135:Y135"/>
    <mergeCell ref="B126:I126"/>
    <mergeCell ref="X126:Y126"/>
    <mergeCell ref="B127:I127"/>
    <mergeCell ref="X127:Y127"/>
    <mergeCell ref="B128:I128"/>
    <mergeCell ref="X128:Y128"/>
    <mergeCell ref="B129:I129"/>
    <mergeCell ref="X129:Y129"/>
    <mergeCell ref="B130:I130"/>
    <mergeCell ref="X130:Y130"/>
    <mergeCell ref="B141:I141"/>
    <mergeCell ref="X141:Y141"/>
    <mergeCell ref="B142:I142"/>
    <mergeCell ref="X142:Y142"/>
    <mergeCell ref="B143:I143"/>
    <mergeCell ref="X143:Y143"/>
    <mergeCell ref="B144:I144"/>
    <mergeCell ref="X144:Y144"/>
    <mergeCell ref="B145:I145"/>
    <mergeCell ref="X145:Y145"/>
    <mergeCell ref="B136:I136"/>
    <mergeCell ref="X136:Y136"/>
    <mergeCell ref="B137:I137"/>
    <mergeCell ref="X137:Y137"/>
    <mergeCell ref="B138:I138"/>
    <mergeCell ref="X138:Y138"/>
    <mergeCell ref="B139:I139"/>
    <mergeCell ref="X139:Y139"/>
    <mergeCell ref="B140:I140"/>
    <mergeCell ref="X140:Y140"/>
    <mergeCell ref="B151:I151"/>
    <mergeCell ref="X151:Y151"/>
    <mergeCell ref="B152:I152"/>
    <mergeCell ref="X152:Y152"/>
    <mergeCell ref="B153:I153"/>
    <mergeCell ref="X153:Y153"/>
    <mergeCell ref="B154:I154"/>
    <mergeCell ref="X154:Y154"/>
    <mergeCell ref="B155:I155"/>
    <mergeCell ref="X155:Y155"/>
    <mergeCell ref="B146:I146"/>
    <mergeCell ref="X146:Y146"/>
    <mergeCell ref="B147:I147"/>
    <mergeCell ref="X147:Y147"/>
    <mergeCell ref="B148:I148"/>
    <mergeCell ref="X148:Y148"/>
    <mergeCell ref="B149:I149"/>
    <mergeCell ref="X149:Y149"/>
    <mergeCell ref="B150:I150"/>
    <mergeCell ref="X150:Y150"/>
    <mergeCell ref="B161:I161"/>
    <mergeCell ref="X161:Y161"/>
    <mergeCell ref="B162:I162"/>
    <mergeCell ref="X162:Y162"/>
    <mergeCell ref="B163:I163"/>
    <mergeCell ref="X163:Y163"/>
    <mergeCell ref="B164:I164"/>
    <mergeCell ref="X164:Y164"/>
    <mergeCell ref="B165:I165"/>
    <mergeCell ref="X165:Y165"/>
    <mergeCell ref="B156:I156"/>
    <mergeCell ref="X156:Y156"/>
    <mergeCell ref="B157:I157"/>
    <mergeCell ref="X157:Y157"/>
    <mergeCell ref="B158:I158"/>
    <mergeCell ref="X158:Y158"/>
    <mergeCell ref="B159:I159"/>
    <mergeCell ref="X159:Y159"/>
    <mergeCell ref="B160:I160"/>
    <mergeCell ref="X160:Y160"/>
    <mergeCell ref="B171:I171"/>
    <mergeCell ref="X171:Y171"/>
    <mergeCell ref="B172:I172"/>
    <mergeCell ref="X172:Y172"/>
    <mergeCell ref="B173:I173"/>
    <mergeCell ref="X173:Y173"/>
    <mergeCell ref="B174:I174"/>
    <mergeCell ref="X174:Y174"/>
    <mergeCell ref="B175:I175"/>
    <mergeCell ref="X175:Y175"/>
    <mergeCell ref="B166:I166"/>
    <mergeCell ref="X166:Y166"/>
    <mergeCell ref="B167:I167"/>
    <mergeCell ref="X167:Y167"/>
    <mergeCell ref="B168:I168"/>
    <mergeCell ref="X168:Y168"/>
    <mergeCell ref="B169:I169"/>
    <mergeCell ref="X169:Y169"/>
    <mergeCell ref="B170:I170"/>
    <mergeCell ref="X170:Y170"/>
    <mergeCell ref="B181:I181"/>
    <mergeCell ref="X181:Y181"/>
    <mergeCell ref="B182:I182"/>
    <mergeCell ref="X182:Y182"/>
    <mergeCell ref="B183:I183"/>
    <mergeCell ref="X183:Y183"/>
    <mergeCell ref="B184:I184"/>
    <mergeCell ref="X184:Y184"/>
    <mergeCell ref="B185:I185"/>
    <mergeCell ref="X185:Y185"/>
    <mergeCell ref="B176:I176"/>
    <mergeCell ref="X176:Y176"/>
    <mergeCell ref="B177:I177"/>
    <mergeCell ref="X177:Y177"/>
    <mergeCell ref="B178:I178"/>
    <mergeCell ref="X178:Y178"/>
    <mergeCell ref="B179:I179"/>
    <mergeCell ref="X179:Y179"/>
    <mergeCell ref="B180:I180"/>
    <mergeCell ref="X180:Y180"/>
    <mergeCell ref="B191:I191"/>
    <mergeCell ref="X191:Y191"/>
    <mergeCell ref="B192:I192"/>
    <mergeCell ref="X192:Y192"/>
    <mergeCell ref="B193:I193"/>
    <mergeCell ref="X193:Y193"/>
    <mergeCell ref="B194:I194"/>
    <mergeCell ref="X194:Y194"/>
    <mergeCell ref="B195:I195"/>
    <mergeCell ref="X195:Y195"/>
    <mergeCell ref="B186:I186"/>
    <mergeCell ref="X186:Y186"/>
    <mergeCell ref="B187:I187"/>
    <mergeCell ref="X187:Y187"/>
    <mergeCell ref="B188:I188"/>
    <mergeCell ref="X188:Y188"/>
    <mergeCell ref="B189:I189"/>
    <mergeCell ref="X189:Y189"/>
    <mergeCell ref="B190:I190"/>
    <mergeCell ref="X190:Y190"/>
    <mergeCell ref="B201:I201"/>
    <mergeCell ref="X201:Y201"/>
    <mergeCell ref="B202:I202"/>
    <mergeCell ref="X202:Y202"/>
    <mergeCell ref="B203:I203"/>
    <mergeCell ref="X203:Y203"/>
    <mergeCell ref="B204:I204"/>
    <mergeCell ref="X204:Y204"/>
    <mergeCell ref="B205:I205"/>
    <mergeCell ref="X205:Y205"/>
    <mergeCell ref="B196:I196"/>
    <mergeCell ref="X196:Y196"/>
    <mergeCell ref="B197:I197"/>
    <mergeCell ref="X197:Y197"/>
    <mergeCell ref="B198:I198"/>
    <mergeCell ref="X198:Y198"/>
    <mergeCell ref="B199:I199"/>
    <mergeCell ref="X199:Y199"/>
    <mergeCell ref="B200:I200"/>
    <mergeCell ref="X200:Y200"/>
    <mergeCell ref="B211:I211"/>
    <mergeCell ref="X211:Y211"/>
    <mergeCell ref="B212:I212"/>
    <mergeCell ref="X212:Y212"/>
    <mergeCell ref="B213:I213"/>
    <mergeCell ref="X213:Y213"/>
    <mergeCell ref="B214:I214"/>
    <mergeCell ref="X214:Y214"/>
    <mergeCell ref="B215:I215"/>
    <mergeCell ref="X215:Y215"/>
    <mergeCell ref="B206:I206"/>
    <mergeCell ref="X206:Y206"/>
    <mergeCell ref="B207:I207"/>
    <mergeCell ref="X207:Y207"/>
    <mergeCell ref="B208:I208"/>
    <mergeCell ref="X208:Y208"/>
    <mergeCell ref="B209:I209"/>
    <mergeCell ref="X209:Y209"/>
    <mergeCell ref="B210:I210"/>
    <mergeCell ref="X210:Y210"/>
    <mergeCell ref="B221:I221"/>
    <mergeCell ref="X221:Y221"/>
    <mergeCell ref="B222:I222"/>
    <mergeCell ref="X222:Y222"/>
    <mergeCell ref="B223:I223"/>
    <mergeCell ref="X223:Y223"/>
    <mergeCell ref="B224:I224"/>
    <mergeCell ref="X224:Y224"/>
    <mergeCell ref="B225:I225"/>
    <mergeCell ref="X225:Y225"/>
    <mergeCell ref="B216:I216"/>
    <mergeCell ref="X216:Y216"/>
    <mergeCell ref="B217:I217"/>
    <mergeCell ref="X217:Y217"/>
    <mergeCell ref="B218:I218"/>
    <mergeCell ref="X218:Y218"/>
    <mergeCell ref="B219:I219"/>
    <mergeCell ref="X219:Y219"/>
    <mergeCell ref="B220:I220"/>
    <mergeCell ref="X220:Y220"/>
    <mergeCell ref="B231:I231"/>
    <mergeCell ref="X231:Y231"/>
    <mergeCell ref="B232:I232"/>
    <mergeCell ref="X232:Y232"/>
    <mergeCell ref="B233:I233"/>
    <mergeCell ref="X233:Y233"/>
    <mergeCell ref="B234:I234"/>
    <mergeCell ref="X234:Y234"/>
    <mergeCell ref="B235:I235"/>
    <mergeCell ref="X235:Y235"/>
    <mergeCell ref="B226:I226"/>
    <mergeCell ref="X226:Y226"/>
    <mergeCell ref="B227:I227"/>
    <mergeCell ref="X227:Y227"/>
    <mergeCell ref="B228:I228"/>
    <mergeCell ref="X228:Y228"/>
    <mergeCell ref="B229:I229"/>
    <mergeCell ref="X229:Y229"/>
    <mergeCell ref="B230:I230"/>
    <mergeCell ref="X230:Y230"/>
    <mergeCell ref="B241:I241"/>
    <mergeCell ref="X241:Y241"/>
    <mergeCell ref="B242:I242"/>
    <mergeCell ref="X242:Y242"/>
    <mergeCell ref="B243:I243"/>
    <mergeCell ref="X243:Y243"/>
    <mergeCell ref="B244:I244"/>
    <mergeCell ref="X244:Y244"/>
    <mergeCell ref="B245:I245"/>
    <mergeCell ref="X245:Y245"/>
    <mergeCell ref="B236:I236"/>
    <mergeCell ref="X236:Y236"/>
    <mergeCell ref="B237:I237"/>
    <mergeCell ref="X237:Y237"/>
    <mergeCell ref="B238:I238"/>
    <mergeCell ref="X238:Y238"/>
    <mergeCell ref="B239:I239"/>
    <mergeCell ref="X239:Y239"/>
    <mergeCell ref="B240:I240"/>
    <mergeCell ref="X240:Y240"/>
    <mergeCell ref="B251:I251"/>
    <mergeCell ref="X251:Y251"/>
    <mergeCell ref="B252:I252"/>
    <mergeCell ref="X252:Y252"/>
    <mergeCell ref="B253:I253"/>
    <mergeCell ref="X253:Y253"/>
    <mergeCell ref="B254:I254"/>
    <mergeCell ref="X254:Y254"/>
    <mergeCell ref="B255:I255"/>
    <mergeCell ref="X255:Y255"/>
    <mergeCell ref="B246:I246"/>
    <mergeCell ref="X246:Y246"/>
    <mergeCell ref="B247:I247"/>
    <mergeCell ref="X247:Y247"/>
    <mergeCell ref="B248:I248"/>
    <mergeCell ref="X248:Y248"/>
    <mergeCell ref="B249:I249"/>
    <mergeCell ref="X249:Y249"/>
    <mergeCell ref="B250:I250"/>
    <mergeCell ref="X250:Y250"/>
    <mergeCell ref="B261:I261"/>
    <mergeCell ref="X261:Y261"/>
    <mergeCell ref="B262:I262"/>
    <mergeCell ref="X262:Y262"/>
    <mergeCell ref="B263:I263"/>
    <mergeCell ref="X263:Y263"/>
    <mergeCell ref="B264:I264"/>
    <mergeCell ref="X264:Y264"/>
    <mergeCell ref="B265:I265"/>
    <mergeCell ref="X265:Y265"/>
    <mergeCell ref="B256:I256"/>
    <mergeCell ref="X256:Y256"/>
    <mergeCell ref="B257:I257"/>
    <mergeCell ref="X257:Y257"/>
    <mergeCell ref="B258:I258"/>
    <mergeCell ref="X258:Y258"/>
    <mergeCell ref="B259:I259"/>
    <mergeCell ref="X259:Y259"/>
    <mergeCell ref="B260:I260"/>
    <mergeCell ref="X260:Y260"/>
    <mergeCell ref="B271:I271"/>
    <mergeCell ref="X271:Y271"/>
    <mergeCell ref="B272:I272"/>
    <mergeCell ref="X272:Y272"/>
    <mergeCell ref="B273:I273"/>
    <mergeCell ref="X273:Y273"/>
    <mergeCell ref="B274:I274"/>
    <mergeCell ref="X274:Y274"/>
    <mergeCell ref="B275:I275"/>
    <mergeCell ref="X275:Y275"/>
    <mergeCell ref="B266:I266"/>
    <mergeCell ref="X266:Y266"/>
    <mergeCell ref="B267:I267"/>
    <mergeCell ref="X267:Y267"/>
    <mergeCell ref="B268:I268"/>
    <mergeCell ref="X268:Y268"/>
    <mergeCell ref="B269:I269"/>
    <mergeCell ref="X269:Y269"/>
    <mergeCell ref="B270:I270"/>
    <mergeCell ref="X270:Y270"/>
    <mergeCell ref="B281:I281"/>
    <mergeCell ref="X281:Y281"/>
    <mergeCell ref="B282:I282"/>
    <mergeCell ref="X282:Y282"/>
    <mergeCell ref="B283:I283"/>
    <mergeCell ref="X283:Y283"/>
    <mergeCell ref="B284:I284"/>
    <mergeCell ref="X284:Y284"/>
    <mergeCell ref="B285:I285"/>
    <mergeCell ref="X285:Y285"/>
    <mergeCell ref="B276:I276"/>
    <mergeCell ref="X276:Y276"/>
    <mergeCell ref="B277:I277"/>
    <mergeCell ref="X277:Y277"/>
    <mergeCell ref="B278:I278"/>
    <mergeCell ref="X278:Y278"/>
    <mergeCell ref="B279:I279"/>
    <mergeCell ref="X279:Y279"/>
    <mergeCell ref="B280:I280"/>
    <mergeCell ref="X280:Y280"/>
    <mergeCell ref="B291:I291"/>
    <mergeCell ref="X291:Y291"/>
    <mergeCell ref="B292:I292"/>
    <mergeCell ref="X292:Y292"/>
    <mergeCell ref="B293:I293"/>
    <mergeCell ref="X293:Y293"/>
    <mergeCell ref="B294:I294"/>
    <mergeCell ref="X294:Y294"/>
    <mergeCell ref="B295:I295"/>
    <mergeCell ref="X295:Y295"/>
    <mergeCell ref="B286:I286"/>
    <mergeCell ref="X286:Y286"/>
    <mergeCell ref="B287:I287"/>
    <mergeCell ref="X287:Y287"/>
    <mergeCell ref="B288:I288"/>
    <mergeCell ref="X288:Y288"/>
    <mergeCell ref="B289:I289"/>
    <mergeCell ref="X289:Y289"/>
    <mergeCell ref="B290:I290"/>
    <mergeCell ref="X290:Y290"/>
    <mergeCell ref="B301:I301"/>
    <mergeCell ref="X301:Y301"/>
    <mergeCell ref="B302:I302"/>
    <mergeCell ref="X302:Y302"/>
    <mergeCell ref="B303:I303"/>
    <mergeCell ref="X303:Y303"/>
    <mergeCell ref="B304:I304"/>
    <mergeCell ref="X304:Y304"/>
    <mergeCell ref="B305:I305"/>
    <mergeCell ref="X305:Y305"/>
    <mergeCell ref="B296:I296"/>
    <mergeCell ref="X296:Y296"/>
    <mergeCell ref="B297:I297"/>
    <mergeCell ref="X297:Y297"/>
    <mergeCell ref="B298:I298"/>
    <mergeCell ref="X298:Y298"/>
    <mergeCell ref="B299:I299"/>
    <mergeCell ref="X299:Y299"/>
    <mergeCell ref="B300:I300"/>
    <mergeCell ref="X300:Y300"/>
    <mergeCell ref="B311:I311"/>
    <mergeCell ref="X311:Y311"/>
    <mergeCell ref="B312:I312"/>
    <mergeCell ref="X312:Y312"/>
    <mergeCell ref="B313:I313"/>
    <mergeCell ref="X313:Y313"/>
    <mergeCell ref="B314:I314"/>
    <mergeCell ref="X314:Y314"/>
    <mergeCell ref="B315:I315"/>
    <mergeCell ref="X315:Y315"/>
    <mergeCell ref="B306:I306"/>
    <mergeCell ref="X306:Y306"/>
    <mergeCell ref="B307:I307"/>
    <mergeCell ref="X307:Y307"/>
    <mergeCell ref="B308:I308"/>
    <mergeCell ref="X308:Y308"/>
    <mergeCell ref="B309:I309"/>
    <mergeCell ref="X309:Y309"/>
    <mergeCell ref="B310:I310"/>
    <mergeCell ref="X310:Y310"/>
    <mergeCell ref="B321:I321"/>
    <mergeCell ref="X321:Y321"/>
    <mergeCell ref="B322:I322"/>
    <mergeCell ref="X322:Y322"/>
    <mergeCell ref="B323:I323"/>
    <mergeCell ref="X323:Y323"/>
    <mergeCell ref="B324:I324"/>
    <mergeCell ref="X324:Y324"/>
    <mergeCell ref="B325:I325"/>
    <mergeCell ref="X325:Y325"/>
    <mergeCell ref="B316:I316"/>
    <mergeCell ref="X316:Y316"/>
    <mergeCell ref="B317:I317"/>
    <mergeCell ref="X317:Y317"/>
    <mergeCell ref="B318:I318"/>
    <mergeCell ref="X318:Y318"/>
    <mergeCell ref="B319:I319"/>
    <mergeCell ref="X319:Y319"/>
    <mergeCell ref="B320:I320"/>
    <mergeCell ref="X320:Y320"/>
    <mergeCell ref="B331:I331"/>
    <mergeCell ref="X331:Y331"/>
    <mergeCell ref="B332:I332"/>
    <mergeCell ref="X332:Y332"/>
    <mergeCell ref="B333:I333"/>
    <mergeCell ref="X333:Y333"/>
    <mergeCell ref="B334:I334"/>
    <mergeCell ref="X334:Y334"/>
    <mergeCell ref="B335:I335"/>
    <mergeCell ref="X335:Y335"/>
    <mergeCell ref="B326:I326"/>
    <mergeCell ref="X326:Y326"/>
    <mergeCell ref="B327:I327"/>
    <mergeCell ref="X327:Y327"/>
    <mergeCell ref="B328:I328"/>
    <mergeCell ref="X328:Y328"/>
    <mergeCell ref="B329:I329"/>
    <mergeCell ref="X329:Y329"/>
    <mergeCell ref="B330:I330"/>
    <mergeCell ref="X330:Y330"/>
    <mergeCell ref="B341:I341"/>
    <mergeCell ref="X341:Y341"/>
    <mergeCell ref="B342:I342"/>
    <mergeCell ref="X342:Y342"/>
    <mergeCell ref="B343:I343"/>
    <mergeCell ref="X343:Y343"/>
    <mergeCell ref="B344:I344"/>
    <mergeCell ref="X344:Y344"/>
    <mergeCell ref="B345:I345"/>
    <mergeCell ref="X345:Y345"/>
    <mergeCell ref="B336:I336"/>
    <mergeCell ref="X336:Y336"/>
    <mergeCell ref="B337:I337"/>
    <mergeCell ref="X337:Y337"/>
    <mergeCell ref="B338:I338"/>
    <mergeCell ref="X338:Y338"/>
    <mergeCell ref="B339:I339"/>
    <mergeCell ref="X339:Y339"/>
    <mergeCell ref="B340:I340"/>
    <mergeCell ref="X340:Y340"/>
    <mergeCell ref="B351:I351"/>
    <mergeCell ref="X351:Y351"/>
    <mergeCell ref="B352:I352"/>
    <mergeCell ref="X352:Y352"/>
    <mergeCell ref="B353:I353"/>
    <mergeCell ref="X353:Y353"/>
    <mergeCell ref="B354:I354"/>
    <mergeCell ref="X354:Y354"/>
    <mergeCell ref="B355:I355"/>
    <mergeCell ref="X355:Y355"/>
    <mergeCell ref="B346:I346"/>
    <mergeCell ref="X346:Y346"/>
    <mergeCell ref="B347:I347"/>
    <mergeCell ref="X347:Y347"/>
    <mergeCell ref="B348:I348"/>
    <mergeCell ref="X348:Y348"/>
    <mergeCell ref="B349:I349"/>
    <mergeCell ref="X349:Y349"/>
    <mergeCell ref="B350:I350"/>
    <mergeCell ref="X350:Y350"/>
    <mergeCell ref="B361:I361"/>
    <mergeCell ref="X361:Y361"/>
    <mergeCell ref="B362:I362"/>
    <mergeCell ref="X362:Y362"/>
    <mergeCell ref="B363:I363"/>
    <mergeCell ref="X363:Y363"/>
    <mergeCell ref="B364:I364"/>
    <mergeCell ref="X364:Y364"/>
    <mergeCell ref="B365:I365"/>
    <mergeCell ref="X365:Y365"/>
    <mergeCell ref="B356:I356"/>
    <mergeCell ref="X356:Y356"/>
    <mergeCell ref="B357:I357"/>
    <mergeCell ref="X357:Y357"/>
    <mergeCell ref="B358:I358"/>
    <mergeCell ref="X358:Y358"/>
    <mergeCell ref="B359:I359"/>
    <mergeCell ref="X359:Y359"/>
    <mergeCell ref="B360:I360"/>
    <mergeCell ref="X360:Y360"/>
    <mergeCell ref="B371:I371"/>
    <mergeCell ref="X371:Y371"/>
    <mergeCell ref="B372:I372"/>
    <mergeCell ref="X372:Y372"/>
    <mergeCell ref="B373:I373"/>
    <mergeCell ref="X373:Y373"/>
    <mergeCell ref="B374:I374"/>
    <mergeCell ref="X374:Y374"/>
    <mergeCell ref="B375:I375"/>
    <mergeCell ref="X375:Y375"/>
    <mergeCell ref="B366:I366"/>
    <mergeCell ref="X366:Y366"/>
    <mergeCell ref="B367:I367"/>
    <mergeCell ref="X367:Y367"/>
    <mergeCell ref="B368:I368"/>
    <mergeCell ref="X368:Y368"/>
    <mergeCell ref="B369:I369"/>
    <mergeCell ref="X369:Y369"/>
    <mergeCell ref="B370:I370"/>
    <mergeCell ref="X370:Y370"/>
    <mergeCell ref="B381:I381"/>
    <mergeCell ref="X381:Y381"/>
    <mergeCell ref="B382:I382"/>
    <mergeCell ref="X382:Y382"/>
    <mergeCell ref="B383:I383"/>
    <mergeCell ref="X383:Y383"/>
    <mergeCell ref="B384:I384"/>
    <mergeCell ref="X384:Y384"/>
    <mergeCell ref="B385:I385"/>
    <mergeCell ref="X385:Y385"/>
    <mergeCell ref="B376:I376"/>
    <mergeCell ref="X376:Y376"/>
    <mergeCell ref="B377:I377"/>
    <mergeCell ref="X377:Y377"/>
    <mergeCell ref="B378:I378"/>
    <mergeCell ref="X378:Y378"/>
    <mergeCell ref="B379:I379"/>
    <mergeCell ref="X379:Y379"/>
    <mergeCell ref="B380:I380"/>
    <mergeCell ref="X380:Y380"/>
    <mergeCell ref="B391:I391"/>
    <mergeCell ref="X391:Y391"/>
    <mergeCell ref="B392:I392"/>
    <mergeCell ref="X392:Y392"/>
    <mergeCell ref="B393:I393"/>
    <mergeCell ref="X393:Y393"/>
    <mergeCell ref="B394:I394"/>
    <mergeCell ref="X394:Y394"/>
    <mergeCell ref="B395:I395"/>
    <mergeCell ref="X395:Y395"/>
    <mergeCell ref="B386:I386"/>
    <mergeCell ref="X386:Y386"/>
    <mergeCell ref="B387:I387"/>
    <mergeCell ref="X387:Y387"/>
    <mergeCell ref="B388:I388"/>
    <mergeCell ref="X388:Y388"/>
    <mergeCell ref="B389:I389"/>
    <mergeCell ref="X389:Y389"/>
    <mergeCell ref="B390:I390"/>
    <mergeCell ref="X390:Y390"/>
    <mergeCell ref="B401:I401"/>
    <mergeCell ref="X401:Y401"/>
    <mergeCell ref="B402:I402"/>
    <mergeCell ref="X402:Y402"/>
    <mergeCell ref="B403:I403"/>
    <mergeCell ref="X403:Y403"/>
    <mergeCell ref="B404:I404"/>
    <mergeCell ref="X404:Y404"/>
    <mergeCell ref="B405:I405"/>
    <mergeCell ref="X405:Y405"/>
    <mergeCell ref="B396:I396"/>
    <mergeCell ref="X396:Y396"/>
    <mergeCell ref="B397:I397"/>
    <mergeCell ref="X397:Y397"/>
    <mergeCell ref="B398:I398"/>
    <mergeCell ref="X398:Y398"/>
    <mergeCell ref="B399:I399"/>
    <mergeCell ref="X399:Y399"/>
    <mergeCell ref="B400:I400"/>
    <mergeCell ref="X400:Y400"/>
    <mergeCell ref="B411:I411"/>
    <mergeCell ref="X411:Y411"/>
    <mergeCell ref="B412:I412"/>
    <mergeCell ref="X412:Y412"/>
    <mergeCell ref="B413:I413"/>
    <mergeCell ref="X413:Y413"/>
    <mergeCell ref="B414:I414"/>
    <mergeCell ref="X414:Y414"/>
    <mergeCell ref="B415:I415"/>
    <mergeCell ref="X415:Y415"/>
    <mergeCell ref="B406:I406"/>
    <mergeCell ref="X406:Y406"/>
    <mergeCell ref="B407:I407"/>
    <mergeCell ref="X407:Y407"/>
    <mergeCell ref="B408:I408"/>
    <mergeCell ref="X408:Y408"/>
    <mergeCell ref="B409:I409"/>
    <mergeCell ref="X409:Y409"/>
    <mergeCell ref="B410:I410"/>
    <mergeCell ref="X410:Y410"/>
    <mergeCell ref="B421:I421"/>
    <mergeCell ref="X421:Y421"/>
    <mergeCell ref="B422:I422"/>
    <mergeCell ref="X422:Y422"/>
    <mergeCell ref="B423:I423"/>
    <mergeCell ref="X423:Y423"/>
    <mergeCell ref="B424:I424"/>
    <mergeCell ref="X424:Y424"/>
    <mergeCell ref="B425:I425"/>
    <mergeCell ref="X425:Y425"/>
    <mergeCell ref="B416:I416"/>
    <mergeCell ref="X416:Y416"/>
    <mergeCell ref="B417:I417"/>
    <mergeCell ref="X417:Y417"/>
    <mergeCell ref="B418:I418"/>
    <mergeCell ref="X418:Y418"/>
    <mergeCell ref="B419:I419"/>
    <mergeCell ref="X419:Y419"/>
    <mergeCell ref="B420:I420"/>
    <mergeCell ref="X420:Y420"/>
    <mergeCell ref="B431:I431"/>
    <mergeCell ref="X431:Y431"/>
    <mergeCell ref="B432:I432"/>
    <mergeCell ref="X432:Y432"/>
    <mergeCell ref="B433:I433"/>
    <mergeCell ref="X433:Y433"/>
    <mergeCell ref="B434:I434"/>
    <mergeCell ref="X434:Y434"/>
    <mergeCell ref="B435:I435"/>
    <mergeCell ref="X435:Y435"/>
    <mergeCell ref="B426:I426"/>
    <mergeCell ref="X426:Y426"/>
    <mergeCell ref="B427:I427"/>
    <mergeCell ref="X427:Y427"/>
    <mergeCell ref="B428:I428"/>
    <mergeCell ref="X428:Y428"/>
    <mergeCell ref="B429:I429"/>
    <mergeCell ref="X429:Y429"/>
    <mergeCell ref="B430:I430"/>
    <mergeCell ref="X430:Y430"/>
    <mergeCell ref="B441:I441"/>
    <mergeCell ref="X441:Y441"/>
    <mergeCell ref="B442:I442"/>
    <mergeCell ref="X442:Y442"/>
    <mergeCell ref="B443:I443"/>
    <mergeCell ref="X443:Y443"/>
    <mergeCell ref="B444:I444"/>
    <mergeCell ref="X444:Y444"/>
    <mergeCell ref="B445:I445"/>
    <mergeCell ref="X445:Y445"/>
    <mergeCell ref="B436:I436"/>
    <mergeCell ref="X436:Y436"/>
    <mergeCell ref="B437:I437"/>
    <mergeCell ref="X437:Y437"/>
    <mergeCell ref="B438:I438"/>
    <mergeCell ref="X438:Y438"/>
    <mergeCell ref="B439:I439"/>
    <mergeCell ref="X439:Y439"/>
    <mergeCell ref="B440:I440"/>
    <mergeCell ref="X440:Y440"/>
    <mergeCell ref="B451:I451"/>
    <mergeCell ref="X451:Y451"/>
    <mergeCell ref="B452:I452"/>
    <mergeCell ref="X452:Y452"/>
    <mergeCell ref="B453:I453"/>
    <mergeCell ref="X453:Y453"/>
    <mergeCell ref="B454:I454"/>
    <mergeCell ref="X454:Y454"/>
    <mergeCell ref="B455:I455"/>
    <mergeCell ref="X455:Y455"/>
    <mergeCell ref="B446:I446"/>
    <mergeCell ref="X446:Y446"/>
    <mergeCell ref="B447:I447"/>
    <mergeCell ref="X447:Y447"/>
    <mergeCell ref="B448:I448"/>
    <mergeCell ref="X448:Y448"/>
    <mergeCell ref="B449:I449"/>
    <mergeCell ref="X449:Y449"/>
    <mergeCell ref="B450:I450"/>
    <mergeCell ref="X450:Y450"/>
    <mergeCell ref="B461:I461"/>
    <mergeCell ref="X461:Y461"/>
    <mergeCell ref="B462:I462"/>
    <mergeCell ref="X462:Y462"/>
    <mergeCell ref="B463:I463"/>
    <mergeCell ref="X463:Y463"/>
    <mergeCell ref="B464:I464"/>
    <mergeCell ref="X464:Y464"/>
    <mergeCell ref="B465:I465"/>
    <mergeCell ref="X465:Y465"/>
    <mergeCell ref="B456:I456"/>
    <mergeCell ref="X456:Y456"/>
    <mergeCell ref="B457:I457"/>
    <mergeCell ref="X457:Y457"/>
    <mergeCell ref="B458:I458"/>
    <mergeCell ref="X458:Y458"/>
    <mergeCell ref="B459:I459"/>
    <mergeCell ref="X459:Y459"/>
    <mergeCell ref="B460:I460"/>
    <mergeCell ref="X460:Y460"/>
    <mergeCell ref="B471:I471"/>
    <mergeCell ref="X471:Y471"/>
    <mergeCell ref="B472:I472"/>
    <mergeCell ref="X472:Y472"/>
    <mergeCell ref="B473:I473"/>
    <mergeCell ref="X473:Y473"/>
    <mergeCell ref="B474:I474"/>
    <mergeCell ref="X474:Y474"/>
    <mergeCell ref="B475:I475"/>
    <mergeCell ref="X475:Y475"/>
    <mergeCell ref="B466:I466"/>
    <mergeCell ref="X466:Y466"/>
    <mergeCell ref="B467:I467"/>
    <mergeCell ref="X467:Y467"/>
    <mergeCell ref="B468:I468"/>
    <mergeCell ref="X468:Y468"/>
    <mergeCell ref="B469:I469"/>
    <mergeCell ref="X469:Y469"/>
    <mergeCell ref="B470:I470"/>
    <mergeCell ref="X470:Y470"/>
    <mergeCell ref="B481:I481"/>
    <mergeCell ref="X481:Y481"/>
    <mergeCell ref="B482:I482"/>
    <mergeCell ref="X482:Y482"/>
    <mergeCell ref="B483:I483"/>
    <mergeCell ref="X483:Y483"/>
    <mergeCell ref="B484:I484"/>
    <mergeCell ref="X484:Y484"/>
    <mergeCell ref="B485:I485"/>
    <mergeCell ref="X485:Y485"/>
    <mergeCell ref="B476:I476"/>
    <mergeCell ref="X476:Y476"/>
    <mergeCell ref="B477:I477"/>
    <mergeCell ref="X477:Y477"/>
    <mergeCell ref="B478:I478"/>
    <mergeCell ref="X478:Y478"/>
    <mergeCell ref="B479:I479"/>
    <mergeCell ref="X479:Y479"/>
    <mergeCell ref="B480:I480"/>
    <mergeCell ref="X480:Y480"/>
    <mergeCell ref="B491:I491"/>
    <mergeCell ref="X491:Y491"/>
    <mergeCell ref="B492:I492"/>
    <mergeCell ref="X492:Y492"/>
    <mergeCell ref="B493:I493"/>
    <mergeCell ref="X493:Y493"/>
    <mergeCell ref="B494:I494"/>
    <mergeCell ref="X494:Y494"/>
    <mergeCell ref="B495:I495"/>
    <mergeCell ref="X495:Y495"/>
    <mergeCell ref="B486:I486"/>
    <mergeCell ref="X486:Y486"/>
    <mergeCell ref="B487:I487"/>
    <mergeCell ref="X487:Y487"/>
    <mergeCell ref="B488:I488"/>
    <mergeCell ref="X488:Y488"/>
    <mergeCell ref="B489:I489"/>
    <mergeCell ref="X489:Y489"/>
    <mergeCell ref="B490:I490"/>
    <mergeCell ref="X490:Y490"/>
    <mergeCell ref="B501:I501"/>
    <mergeCell ref="X501:Y501"/>
    <mergeCell ref="B502:I502"/>
    <mergeCell ref="X502:Y502"/>
    <mergeCell ref="B503:I503"/>
    <mergeCell ref="X503:Y503"/>
    <mergeCell ref="B504:I504"/>
    <mergeCell ref="X504:Y504"/>
    <mergeCell ref="B505:I505"/>
    <mergeCell ref="X505:Y505"/>
    <mergeCell ref="B496:I496"/>
    <mergeCell ref="X496:Y496"/>
    <mergeCell ref="B497:I497"/>
    <mergeCell ref="X497:Y497"/>
    <mergeCell ref="B498:I498"/>
    <mergeCell ref="X498:Y498"/>
    <mergeCell ref="B499:I499"/>
    <mergeCell ref="X499:Y499"/>
    <mergeCell ref="B500:I500"/>
    <mergeCell ref="X500:Y500"/>
    <mergeCell ref="B511:I511"/>
    <mergeCell ref="X511:Y511"/>
    <mergeCell ref="B512:I512"/>
    <mergeCell ref="X512:Y512"/>
    <mergeCell ref="B513:I513"/>
    <mergeCell ref="X513:Y513"/>
    <mergeCell ref="B514:I514"/>
    <mergeCell ref="X514:Y514"/>
    <mergeCell ref="B515:I515"/>
    <mergeCell ref="X515:Y515"/>
    <mergeCell ref="B506:I506"/>
    <mergeCell ref="X506:Y506"/>
    <mergeCell ref="B507:I507"/>
    <mergeCell ref="X507:Y507"/>
    <mergeCell ref="B508:I508"/>
    <mergeCell ref="X508:Y508"/>
    <mergeCell ref="B509:I509"/>
    <mergeCell ref="X509:Y509"/>
    <mergeCell ref="B510:I510"/>
    <mergeCell ref="X510:Y510"/>
    <mergeCell ref="B521:I521"/>
    <mergeCell ref="X521:Y521"/>
    <mergeCell ref="B522:I522"/>
    <mergeCell ref="X522:Y522"/>
    <mergeCell ref="B523:I523"/>
    <mergeCell ref="X523:Y523"/>
    <mergeCell ref="B524:I524"/>
    <mergeCell ref="X524:Y524"/>
    <mergeCell ref="B525:I525"/>
    <mergeCell ref="X525:Y525"/>
    <mergeCell ref="B516:I516"/>
    <mergeCell ref="X516:Y516"/>
    <mergeCell ref="B517:I517"/>
    <mergeCell ref="X517:Y517"/>
    <mergeCell ref="B518:I518"/>
    <mergeCell ref="X518:Y518"/>
    <mergeCell ref="B519:I519"/>
    <mergeCell ref="X519:Y519"/>
    <mergeCell ref="B520:I520"/>
    <mergeCell ref="X520:Y520"/>
    <mergeCell ref="B531:I531"/>
    <mergeCell ref="X531:Y531"/>
    <mergeCell ref="B532:I532"/>
    <mergeCell ref="X532:Y532"/>
    <mergeCell ref="B533:I533"/>
    <mergeCell ref="X533:Y533"/>
    <mergeCell ref="B534:I534"/>
    <mergeCell ref="X534:Y534"/>
    <mergeCell ref="B535:I535"/>
    <mergeCell ref="X535:Y535"/>
    <mergeCell ref="B526:I526"/>
    <mergeCell ref="X526:Y526"/>
    <mergeCell ref="B527:I527"/>
    <mergeCell ref="X527:Y527"/>
    <mergeCell ref="B528:I528"/>
    <mergeCell ref="X528:Y528"/>
    <mergeCell ref="B529:I529"/>
    <mergeCell ref="X529:Y529"/>
    <mergeCell ref="B530:I530"/>
    <mergeCell ref="X530:Y530"/>
    <mergeCell ref="B541:I541"/>
    <mergeCell ref="X541:Y541"/>
    <mergeCell ref="B542:I542"/>
    <mergeCell ref="X542:Y542"/>
    <mergeCell ref="B543:I543"/>
    <mergeCell ref="X543:Y543"/>
    <mergeCell ref="B544:I544"/>
    <mergeCell ref="X544:Y544"/>
    <mergeCell ref="B545:I545"/>
    <mergeCell ref="X545:Y545"/>
    <mergeCell ref="B536:I536"/>
    <mergeCell ref="X536:Y536"/>
    <mergeCell ref="B537:I537"/>
    <mergeCell ref="X537:Y537"/>
    <mergeCell ref="B538:I538"/>
    <mergeCell ref="X538:Y538"/>
    <mergeCell ref="B539:I539"/>
    <mergeCell ref="X539:Y539"/>
    <mergeCell ref="B540:I540"/>
    <mergeCell ref="X540:Y540"/>
    <mergeCell ref="B551:I551"/>
    <mergeCell ref="X551:Y551"/>
    <mergeCell ref="B552:I552"/>
    <mergeCell ref="X552:Y552"/>
    <mergeCell ref="B553:I553"/>
    <mergeCell ref="X553:Y553"/>
    <mergeCell ref="B554:I554"/>
    <mergeCell ref="X554:Y554"/>
    <mergeCell ref="B555:I555"/>
    <mergeCell ref="X555:Y555"/>
    <mergeCell ref="B546:I546"/>
    <mergeCell ref="X546:Y546"/>
    <mergeCell ref="B547:I547"/>
    <mergeCell ref="X547:Y547"/>
    <mergeCell ref="B548:I548"/>
    <mergeCell ref="X548:Y548"/>
    <mergeCell ref="B549:I549"/>
    <mergeCell ref="X549:Y549"/>
    <mergeCell ref="B550:I550"/>
    <mergeCell ref="X550:Y550"/>
    <mergeCell ref="B561:I561"/>
    <mergeCell ref="X561:Y561"/>
    <mergeCell ref="B562:I562"/>
    <mergeCell ref="X562:Y562"/>
    <mergeCell ref="B563:I563"/>
    <mergeCell ref="X563:Y563"/>
    <mergeCell ref="B564:I564"/>
    <mergeCell ref="X564:Y564"/>
    <mergeCell ref="B565:I565"/>
    <mergeCell ref="X565:Y565"/>
    <mergeCell ref="B556:I556"/>
    <mergeCell ref="X556:Y556"/>
    <mergeCell ref="B557:I557"/>
    <mergeCell ref="X557:Y557"/>
    <mergeCell ref="B558:I558"/>
    <mergeCell ref="X558:Y558"/>
    <mergeCell ref="B559:I559"/>
    <mergeCell ref="X559:Y559"/>
    <mergeCell ref="B560:I560"/>
    <mergeCell ref="X560:Y560"/>
    <mergeCell ref="B571:I571"/>
    <mergeCell ref="X571:Y571"/>
    <mergeCell ref="B572:I572"/>
    <mergeCell ref="X572:Y572"/>
    <mergeCell ref="B573:I573"/>
    <mergeCell ref="X573:Y573"/>
    <mergeCell ref="B574:I574"/>
    <mergeCell ref="X574:Y574"/>
    <mergeCell ref="B575:I575"/>
    <mergeCell ref="X575:Y575"/>
    <mergeCell ref="B566:I566"/>
    <mergeCell ref="X566:Y566"/>
    <mergeCell ref="B567:I567"/>
    <mergeCell ref="X567:Y567"/>
    <mergeCell ref="B568:I568"/>
    <mergeCell ref="X568:Y568"/>
    <mergeCell ref="B569:I569"/>
    <mergeCell ref="X569:Y569"/>
    <mergeCell ref="B570:I570"/>
    <mergeCell ref="X570:Y570"/>
    <mergeCell ref="B581:I581"/>
    <mergeCell ref="X581:Y581"/>
    <mergeCell ref="B582:I582"/>
    <mergeCell ref="X582:Y582"/>
    <mergeCell ref="B583:I583"/>
    <mergeCell ref="X583:Y583"/>
    <mergeCell ref="B584:I584"/>
    <mergeCell ref="X584:Y584"/>
    <mergeCell ref="B585:I585"/>
    <mergeCell ref="X585:Y585"/>
    <mergeCell ref="B576:I576"/>
    <mergeCell ref="X576:Y576"/>
    <mergeCell ref="B577:I577"/>
    <mergeCell ref="X577:Y577"/>
    <mergeCell ref="B578:I578"/>
    <mergeCell ref="X578:Y578"/>
    <mergeCell ref="B579:I579"/>
    <mergeCell ref="X579:Y579"/>
    <mergeCell ref="B580:I580"/>
    <mergeCell ref="X580:Y580"/>
    <mergeCell ref="B591:I591"/>
    <mergeCell ref="X591:Y591"/>
    <mergeCell ref="B592:I592"/>
    <mergeCell ref="X592:Y592"/>
    <mergeCell ref="B593:I593"/>
    <mergeCell ref="X593:Y593"/>
    <mergeCell ref="B594:I594"/>
    <mergeCell ref="X594:Y594"/>
    <mergeCell ref="B595:I595"/>
    <mergeCell ref="X595:Y595"/>
    <mergeCell ref="B586:I586"/>
    <mergeCell ref="X586:Y586"/>
    <mergeCell ref="B587:I587"/>
    <mergeCell ref="X587:Y587"/>
    <mergeCell ref="B588:I588"/>
    <mergeCell ref="X588:Y588"/>
    <mergeCell ref="B589:I589"/>
    <mergeCell ref="X589:Y589"/>
    <mergeCell ref="B590:I590"/>
    <mergeCell ref="X590:Y590"/>
    <mergeCell ref="B601:I601"/>
    <mergeCell ref="X601:Y601"/>
    <mergeCell ref="B602:I602"/>
    <mergeCell ref="X602:Y602"/>
    <mergeCell ref="B603:I603"/>
    <mergeCell ref="X603:Y603"/>
    <mergeCell ref="B604:I604"/>
    <mergeCell ref="X604:Y604"/>
    <mergeCell ref="B605:I605"/>
    <mergeCell ref="X605:Y605"/>
    <mergeCell ref="B596:I596"/>
    <mergeCell ref="X596:Y596"/>
    <mergeCell ref="B597:I597"/>
    <mergeCell ref="X597:Y597"/>
    <mergeCell ref="B598:I598"/>
    <mergeCell ref="X598:Y598"/>
    <mergeCell ref="B599:I599"/>
    <mergeCell ref="X599:Y599"/>
    <mergeCell ref="B600:I600"/>
    <mergeCell ref="X600:Y600"/>
    <mergeCell ref="B611:I611"/>
    <mergeCell ref="X611:Y611"/>
    <mergeCell ref="B612:I612"/>
    <mergeCell ref="X612:Y612"/>
    <mergeCell ref="B613:I613"/>
    <mergeCell ref="X613:Y613"/>
    <mergeCell ref="B614:I614"/>
    <mergeCell ref="X614:Y614"/>
    <mergeCell ref="B615:I615"/>
    <mergeCell ref="X615:Y615"/>
    <mergeCell ref="B606:I606"/>
    <mergeCell ref="X606:Y606"/>
    <mergeCell ref="B607:I607"/>
    <mergeCell ref="X607:Y607"/>
    <mergeCell ref="B608:I608"/>
    <mergeCell ref="X608:Y608"/>
    <mergeCell ref="B609:I609"/>
    <mergeCell ref="X609:Y609"/>
    <mergeCell ref="B610:I610"/>
    <mergeCell ref="X610:Y610"/>
    <mergeCell ref="B621:I621"/>
    <mergeCell ref="X621:Y621"/>
    <mergeCell ref="B622:I622"/>
    <mergeCell ref="X622:Y622"/>
    <mergeCell ref="B623:I623"/>
    <mergeCell ref="X623:Y623"/>
    <mergeCell ref="B624:I624"/>
    <mergeCell ref="X624:Y624"/>
    <mergeCell ref="B625:I625"/>
    <mergeCell ref="X625:Y625"/>
    <mergeCell ref="B616:I616"/>
    <mergeCell ref="X616:Y616"/>
    <mergeCell ref="B617:I617"/>
    <mergeCell ref="X617:Y617"/>
    <mergeCell ref="B618:I618"/>
    <mergeCell ref="X618:Y618"/>
    <mergeCell ref="B619:I619"/>
    <mergeCell ref="X619:Y619"/>
    <mergeCell ref="B620:I620"/>
    <mergeCell ref="X620:Y620"/>
    <mergeCell ref="B631:I631"/>
    <mergeCell ref="X631:Y631"/>
    <mergeCell ref="B632:I632"/>
    <mergeCell ref="X632:Y632"/>
    <mergeCell ref="B633:I633"/>
    <mergeCell ref="X633:Y633"/>
    <mergeCell ref="B634:I634"/>
    <mergeCell ref="X634:Y634"/>
    <mergeCell ref="B635:I635"/>
    <mergeCell ref="X635:Y635"/>
    <mergeCell ref="B626:I626"/>
    <mergeCell ref="X626:Y626"/>
    <mergeCell ref="B627:I627"/>
    <mergeCell ref="X627:Y627"/>
    <mergeCell ref="B628:I628"/>
    <mergeCell ref="X628:Y628"/>
    <mergeCell ref="B629:I629"/>
    <mergeCell ref="X629:Y629"/>
    <mergeCell ref="B630:I630"/>
    <mergeCell ref="X630:Y630"/>
    <mergeCell ref="B641:I641"/>
    <mergeCell ref="X641:Y641"/>
    <mergeCell ref="B642:I642"/>
    <mergeCell ref="X642:Y642"/>
    <mergeCell ref="B643:I643"/>
    <mergeCell ref="X643:Y643"/>
    <mergeCell ref="B644:I644"/>
    <mergeCell ref="X644:Y644"/>
    <mergeCell ref="B645:I645"/>
    <mergeCell ref="X645:Y645"/>
    <mergeCell ref="B636:I636"/>
    <mergeCell ref="X636:Y636"/>
    <mergeCell ref="B637:I637"/>
    <mergeCell ref="X637:Y637"/>
    <mergeCell ref="B638:I638"/>
    <mergeCell ref="X638:Y638"/>
    <mergeCell ref="B639:I639"/>
    <mergeCell ref="X639:Y639"/>
    <mergeCell ref="B640:I640"/>
    <mergeCell ref="X640:Y640"/>
    <mergeCell ref="B651:I651"/>
    <mergeCell ref="X651:Y651"/>
    <mergeCell ref="B652:I652"/>
    <mergeCell ref="X652:Y652"/>
    <mergeCell ref="B653:I653"/>
    <mergeCell ref="X653:Y653"/>
    <mergeCell ref="B654:I654"/>
    <mergeCell ref="X654:Y654"/>
    <mergeCell ref="B655:I655"/>
    <mergeCell ref="X655:Y655"/>
    <mergeCell ref="B646:I646"/>
    <mergeCell ref="X646:Y646"/>
    <mergeCell ref="B647:I647"/>
    <mergeCell ref="X647:Y647"/>
    <mergeCell ref="B648:I648"/>
    <mergeCell ref="X648:Y648"/>
    <mergeCell ref="B649:I649"/>
    <mergeCell ref="X649:Y649"/>
    <mergeCell ref="B650:I650"/>
    <mergeCell ref="X650:Y650"/>
    <mergeCell ref="B661:I661"/>
    <mergeCell ref="X661:Y661"/>
    <mergeCell ref="B662:I662"/>
    <mergeCell ref="X662:Y662"/>
    <mergeCell ref="B663:I663"/>
    <mergeCell ref="X663:Y663"/>
    <mergeCell ref="B664:I664"/>
    <mergeCell ref="X664:Y664"/>
    <mergeCell ref="B665:I665"/>
    <mergeCell ref="X665:Y665"/>
    <mergeCell ref="B656:I656"/>
    <mergeCell ref="X656:Y656"/>
    <mergeCell ref="B657:I657"/>
    <mergeCell ref="X657:Y657"/>
    <mergeCell ref="B658:I658"/>
    <mergeCell ref="X658:Y658"/>
    <mergeCell ref="B659:I659"/>
    <mergeCell ref="X659:Y659"/>
    <mergeCell ref="B660:I660"/>
    <mergeCell ref="X660:Y660"/>
    <mergeCell ref="B671:I671"/>
    <mergeCell ref="X671:Y671"/>
    <mergeCell ref="B672:I672"/>
    <mergeCell ref="X672:Y672"/>
    <mergeCell ref="B673:I673"/>
    <mergeCell ref="X673:Y673"/>
    <mergeCell ref="B674:I674"/>
    <mergeCell ref="X674:Y674"/>
    <mergeCell ref="B675:I675"/>
    <mergeCell ref="X675:Y675"/>
    <mergeCell ref="B666:I666"/>
    <mergeCell ref="X666:Y666"/>
    <mergeCell ref="B667:I667"/>
    <mergeCell ref="X667:Y667"/>
    <mergeCell ref="B668:I668"/>
    <mergeCell ref="X668:Y668"/>
    <mergeCell ref="B669:I669"/>
    <mergeCell ref="X669:Y669"/>
    <mergeCell ref="B670:I670"/>
    <mergeCell ref="X670:Y670"/>
    <mergeCell ref="B681:I681"/>
    <mergeCell ref="X681:Y681"/>
    <mergeCell ref="B682:I682"/>
    <mergeCell ref="X682:Y682"/>
    <mergeCell ref="B683:I683"/>
    <mergeCell ref="X683:Y683"/>
    <mergeCell ref="B684:I684"/>
    <mergeCell ref="X684:Y684"/>
    <mergeCell ref="B685:I685"/>
    <mergeCell ref="X685:Y685"/>
    <mergeCell ref="B676:I676"/>
    <mergeCell ref="X676:Y676"/>
    <mergeCell ref="B677:I677"/>
    <mergeCell ref="X677:Y677"/>
    <mergeCell ref="B678:I678"/>
    <mergeCell ref="X678:Y678"/>
    <mergeCell ref="B679:I679"/>
    <mergeCell ref="X679:Y679"/>
    <mergeCell ref="B680:I680"/>
    <mergeCell ref="X680:Y680"/>
    <mergeCell ref="B691:I691"/>
    <mergeCell ref="X691:Y691"/>
    <mergeCell ref="B692:I692"/>
    <mergeCell ref="X692:Y692"/>
    <mergeCell ref="B693:I693"/>
    <mergeCell ref="X693:Y693"/>
    <mergeCell ref="B694:I694"/>
    <mergeCell ref="X694:Y694"/>
    <mergeCell ref="B695:I695"/>
    <mergeCell ref="X695:Y695"/>
    <mergeCell ref="B686:I686"/>
    <mergeCell ref="X686:Y686"/>
    <mergeCell ref="B687:I687"/>
    <mergeCell ref="X687:Y687"/>
    <mergeCell ref="B688:I688"/>
    <mergeCell ref="X688:Y688"/>
    <mergeCell ref="B689:I689"/>
    <mergeCell ref="X689:Y689"/>
    <mergeCell ref="B690:I690"/>
    <mergeCell ref="X690:Y690"/>
    <mergeCell ref="B701:I701"/>
    <mergeCell ref="X701:Y701"/>
    <mergeCell ref="B702:I702"/>
    <mergeCell ref="X702:Y702"/>
    <mergeCell ref="B703:I703"/>
    <mergeCell ref="X703:Y703"/>
    <mergeCell ref="B704:I704"/>
    <mergeCell ref="X704:Y704"/>
    <mergeCell ref="B705:I705"/>
    <mergeCell ref="X705:Y705"/>
    <mergeCell ref="B696:I696"/>
    <mergeCell ref="X696:Y696"/>
    <mergeCell ref="B697:I697"/>
    <mergeCell ref="X697:Y697"/>
    <mergeCell ref="B698:I698"/>
    <mergeCell ref="X698:Y698"/>
    <mergeCell ref="B699:I699"/>
    <mergeCell ref="X699:Y699"/>
    <mergeCell ref="B700:I700"/>
    <mergeCell ref="X700:Y700"/>
    <mergeCell ref="B711:I711"/>
    <mergeCell ref="X711:Y711"/>
    <mergeCell ref="B712:I712"/>
    <mergeCell ref="X712:Y712"/>
    <mergeCell ref="B713:I713"/>
    <mergeCell ref="X713:Y713"/>
    <mergeCell ref="B714:I714"/>
    <mergeCell ref="X714:Y714"/>
    <mergeCell ref="B715:I715"/>
    <mergeCell ref="X715:Y715"/>
    <mergeCell ref="B706:I706"/>
    <mergeCell ref="X706:Y706"/>
    <mergeCell ref="B707:I707"/>
    <mergeCell ref="X707:Y707"/>
    <mergeCell ref="B708:I708"/>
    <mergeCell ref="X708:Y708"/>
    <mergeCell ref="B709:I709"/>
    <mergeCell ref="X709:Y709"/>
    <mergeCell ref="B710:I710"/>
    <mergeCell ref="X710:Y710"/>
    <mergeCell ref="B721:I721"/>
    <mergeCell ref="X721:Y721"/>
    <mergeCell ref="B722:I722"/>
    <mergeCell ref="X722:Y722"/>
    <mergeCell ref="B723:I723"/>
    <mergeCell ref="X723:Y723"/>
    <mergeCell ref="B724:I724"/>
    <mergeCell ref="X724:Y724"/>
    <mergeCell ref="B725:I725"/>
    <mergeCell ref="X725:Y725"/>
    <mergeCell ref="B716:I716"/>
    <mergeCell ref="X716:Y716"/>
    <mergeCell ref="B717:I717"/>
    <mergeCell ref="X717:Y717"/>
    <mergeCell ref="B718:I718"/>
    <mergeCell ref="X718:Y718"/>
    <mergeCell ref="B719:I719"/>
    <mergeCell ref="X719:Y719"/>
    <mergeCell ref="B720:I720"/>
    <mergeCell ref="X720:Y720"/>
    <mergeCell ref="B731:I731"/>
    <mergeCell ref="X731:Y731"/>
    <mergeCell ref="B732:I732"/>
    <mergeCell ref="X732:Y732"/>
    <mergeCell ref="B733:I733"/>
    <mergeCell ref="X733:Y733"/>
    <mergeCell ref="B734:I734"/>
    <mergeCell ref="X734:Y734"/>
    <mergeCell ref="B735:I735"/>
    <mergeCell ref="X735:Y735"/>
    <mergeCell ref="B726:I726"/>
    <mergeCell ref="X726:Y726"/>
    <mergeCell ref="B727:I727"/>
    <mergeCell ref="X727:Y727"/>
    <mergeCell ref="B728:I728"/>
    <mergeCell ref="X728:Y728"/>
    <mergeCell ref="B729:I729"/>
    <mergeCell ref="X729:Y729"/>
    <mergeCell ref="B730:I730"/>
    <mergeCell ref="X730:Y730"/>
    <mergeCell ref="B741:I741"/>
    <mergeCell ref="X741:Y741"/>
    <mergeCell ref="B742:I742"/>
    <mergeCell ref="X742:Y742"/>
    <mergeCell ref="B743:I743"/>
    <mergeCell ref="X743:Y743"/>
    <mergeCell ref="B744:I744"/>
    <mergeCell ref="X744:Y744"/>
    <mergeCell ref="B745:I745"/>
    <mergeCell ref="X745:Y745"/>
    <mergeCell ref="B736:I736"/>
    <mergeCell ref="X736:Y736"/>
    <mergeCell ref="B737:I737"/>
    <mergeCell ref="X737:Y737"/>
    <mergeCell ref="B738:I738"/>
    <mergeCell ref="X738:Y738"/>
    <mergeCell ref="B739:I739"/>
    <mergeCell ref="X739:Y739"/>
    <mergeCell ref="B740:I740"/>
    <mergeCell ref="X740:Y740"/>
    <mergeCell ref="B751:I751"/>
    <mergeCell ref="X751:Y751"/>
    <mergeCell ref="B752:I752"/>
    <mergeCell ref="X752:Y752"/>
    <mergeCell ref="B753:I753"/>
    <mergeCell ref="X753:Y753"/>
    <mergeCell ref="B754:I754"/>
    <mergeCell ref="X754:Y754"/>
    <mergeCell ref="B755:I755"/>
    <mergeCell ref="X755:Y755"/>
    <mergeCell ref="B746:I746"/>
    <mergeCell ref="X746:Y746"/>
    <mergeCell ref="B747:I747"/>
    <mergeCell ref="X747:Y747"/>
    <mergeCell ref="B748:I748"/>
    <mergeCell ref="X748:Y748"/>
    <mergeCell ref="B749:I749"/>
    <mergeCell ref="X749:Y749"/>
    <mergeCell ref="B750:I750"/>
    <mergeCell ref="X750:Y750"/>
    <mergeCell ref="B761:I761"/>
    <mergeCell ref="X761:Y761"/>
    <mergeCell ref="B762:I762"/>
    <mergeCell ref="X762:Y762"/>
    <mergeCell ref="B763:I763"/>
    <mergeCell ref="X763:Y763"/>
    <mergeCell ref="B764:I764"/>
    <mergeCell ref="X764:Y764"/>
    <mergeCell ref="B765:I765"/>
    <mergeCell ref="X765:Y765"/>
    <mergeCell ref="B756:I756"/>
    <mergeCell ref="X756:Y756"/>
    <mergeCell ref="B757:I757"/>
    <mergeCell ref="X757:Y757"/>
    <mergeCell ref="B758:I758"/>
    <mergeCell ref="X758:Y758"/>
    <mergeCell ref="B759:I759"/>
    <mergeCell ref="X759:Y759"/>
    <mergeCell ref="B760:I760"/>
    <mergeCell ref="X760:Y760"/>
    <mergeCell ref="B771:I771"/>
    <mergeCell ref="X771:Y771"/>
    <mergeCell ref="B772:I772"/>
    <mergeCell ref="X772:Y772"/>
    <mergeCell ref="B773:I773"/>
    <mergeCell ref="X773:Y773"/>
    <mergeCell ref="B774:I774"/>
    <mergeCell ref="X774:Y774"/>
    <mergeCell ref="B775:I775"/>
    <mergeCell ref="X775:Y775"/>
    <mergeCell ref="B766:I766"/>
    <mergeCell ref="X766:Y766"/>
    <mergeCell ref="B767:I767"/>
    <mergeCell ref="X767:Y767"/>
    <mergeCell ref="B768:I768"/>
    <mergeCell ref="X768:Y768"/>
    <mergeCell ref="B769:I769"/>
    <mergeCell ref="X769:Y769"/>
    <mergeCell ref="B770:I770"/>
    <mergeCell ref="X770:Y770"/>
    <mergeCell ref="B781:I781"/>
    <mergeCell ref="X781:Y781"/>
    <mergeCell ref="B782:I782"/>
    <mergeCell ref="X782:Y782"/>
    <mergeCell ref="B783:I783"/>
    <mergeCell ref="X783:Y783"/>
    <mergeCell ref="B784:I784"/>
    <mergeCell ref="X784:Y784"/>
    <mergeCell ref="B785:I785"/>
    <mergeCell ref="X785:Y785"/>
    <mergeCell ref="B776:I776"/>
    <mergeCell ref="X776:Y776"/>
    <mergeCell ref="B777:I777"/>
    <mergeCell ref="X777:Y777"/>
    <mergeCell ref="B778:I778"/>
    <mergeCell ref="X778:Y778"/>
    <mergeCell ref="B779:I779"/>
    <mergeCell ref="X779:Y779"/>
    <mergeCell ref="B780:I780"/>
    <mergeCell ref="X780:Y780"/>
    <mergeCell ref="B791:I791"/>
    <mergeCell ref="X791:Y791"/>
    <mergeCell ref="B792:I792"/>
    <mergeCell ref="X792:Y792"/>
    <mergeCell ref="B793:I793"/>
    <mergeCell ref="X793:Y793"/>
    <mergeCell ref="B794:I794"/>
    <mergeCell ref="X794:Y794"/>
    <mergeCell ref="B795:I795"/>
    <mergeCell ref="X795:Y795"/>
    <mergeCell ref="B786:I786"/>
    <mergeCell ref="X786:Y786"/>
    <mergeCell ref="B787:I787"/>
    <mergeCell ref="X787:Y787"/>
    <mergeCell ref="B788:I788"/>
    <mergeCell ref="X788:Y788"/>
    <mergeCell ref="B789:I789"/>
    <mergeCell ref="X789:Y789"/>
    <mergeCell ref="B790:I790"/>
    <mergeCell ref="X790:Y790"/>
    <mergeCell ref="B801:I801"/>
    <mergeCell ref="X801:Y801"/>
    <mergeCell ref="B802:I802"/>
    <mergeCell ref="X802:Y802"/>
    <mergeCell ref="B803:I803"/>
    <mergeCell ref="X803:Y803"/>
    <mergeCell ref="B804:I804"/>
    <mergeCell ref="X804:Y804"/>
    <mergeCell ref="B805:I805"/>
    <mergeCell ref="X805:Y805"/>
    <mergeCell ref="B796:I796"/>
    <mergeCell ref="X796:Y796"/>
    <mergeCell ref="B797:I797"/>
    <mergeCell ref="X797:Y797"/>
    <mergeCell ref="B798:I798"/>
    <mergeCell ref="X798:Y798"/>
    <mergeCell ref="B799:I799"/>
    <mergeCell ref="X799:Y799"/>
    <mergeCell ref="B800:I800"/>
    <mergeCell ref="X800:Y800"/>
    <mergeCell ref="B811:I811"/>
    <mergeCell ref="X811:Y811"/>
    <mergeCell ref="B812:I812"/>
    <mergeCell ref="X812:Y812"/>
    <mergeCell ref="B813:I813"/>
    <mergeCell ref="X813:Y813"/>
    <mergeCell ref="B814:I814"/>
    <mergeCell ref="X814:Y814"/>
    <mergeCell ref="B815:I815"/>
    <mergeCell ref="X815:Y815"/>
    <mergeCell ref="B806:I806"/>
    <mergeCell ref="X806:Y806"/>
    <mergeCell ref="B807:I807"/>
    <mergeCell ref="X807:Y807"/>
    <mergeCell ref="B808:I808"/>
    <mergeCell ref="X808:Y808"/>
    <mergeCell ref="B809:I809"/>
    <mergeCell ref="X809:Y809"/>
    <mergeCell ref="B810:I810"/>
    <mergeCell ref="X810:Y810"/>
    <mergeCell ref="B821:I821"/>
    <mergeCell ref="X821:Y821"/>
    <mergeCell ref="B822:I822"/>
    <mergeCell ref="X822:Y822"/>
    <mergeCell ref="B823:I823"/>
    <mergeCell ref="X823:Y823"/>
    <mergeCell ref="B824:I824"/>
    <mergeCell ref="X824:Y824"/>
    <mergeCell ref="B825:I825"/>
    <mergeCell ref="X825:Y825"/>
    <mergeCell ref="B816:I816"/>
    <mergeCell ref="X816:Y816"/>
    <mergeCell ref="B817:I817"/>
    <mergeCell ref="X817:Y817"/>
    <mergeCell ref="B818:I818"/>
    <mergeCell ref="X818:Y818"/>
    <mergeCell ref="B819:I819"/>
    <mergeCell ref="X819:Y819"/>
    <mergeCell ref="B820:I820"/>
    <mergeCell ref="X820:Y820"/>
    <mergeCell ref="B831:I831"/>
    <mergeCell ref="X831:Y831"/>
    <mergeCell ref="B832:I832"/>
    <mergeCell ref="X832:Y832"/>
    <mergeCell ref="B833:I833"/>
    <mergeCell ref="X833:Y833"/>
    <mergeCell ref="B834:I834"/>
    <mergeCell ref="X834:Y834"/>
    <mergeCell ref="B835:I835"/>
    <mergeCell ref="X835:Y835"/>
    <mergeCell ref="B826:I826"/>
    <mergeCell ref="X826:Y826"/>
    <mergeCell ref="B827:I827"/>
    <mergeCell ref="X827:Y827"/>
    <mergeCell ref="B828:I828"/>
    <mergeCell ref="X828:Y828"/>
    <mergeCell ref="B829:I829"/>
    <mergeCell ref="X829:Y829"/>
    <mergeCell ref="B830:I830"/>
    <mergeCell ref="X830:Y830"/>
    <mergeCell ref="B841:I841"/>
    <mergeCell ref="X841:Y841"/>
    <mergeCell ref="B842:I842"/>
    <mergeCell ref="X842:Y842"/>
    <mergeCell ref="B843:I843"/>
    <mergeCell ref="X843:Y843"/>
    <mergeCell ref="B844:I844"/>
    <mergeCell ref="X844:Y844"/>
    <mergeCell ref="B845:I845"/>
    <mergeCell ref="X845:Y845"/>
    <mergeCell ref="B836:I836"/>
    <mergeCell ref="X836:Y836"/>
    <mergeCell ref="B837:I837"/>
    <mergeCell ref="X837:Y837"/>
    <mergeCell ref="B838:I838"/>
    <mergeCell ref="X838:Y838"/>
    <mergeCell ref="B839:I839"/>
    <mergeCell ref="X839:Y839"/>
    <mergeCell ref="B840:I840"/>
    <mergeCell ref="X840:Y840"/>
    <mergeCell ref="B851:I851"/>
    <mergeCell ref="X851:Y851"/>
    <mergeCell ref="B852:I852"/>
    <mergeCell ref="X852:Y852"/>
    <mergeCell ref="B853:I853"/>
    <mergeCell ref="X853:Y853"/>
    <mergeCell ref="B854:I854"/>
    <mergeCell ref="X854:Y854"/>
    <mergeCell ref="B855:I855"/>
    <mergeCell ref="X855:Y855"/>
    <mergeCell ref="B846:I846"/>
    <mergeCell ref="X846:Y846"/>
    <mergeCell ref="B847:I847"/>
    <mergeCell ref="X847:Y847"/>
    <mergeCell ref="B848:I848"/>
    <mergeCell ref="X848:Y848"/>
    <mergeCell ref="B849:I849"/>
    <mergeCell ref="X849:Y849"/>
    <mergeCell ref="B850:I850"/>
    <mergeCell ref="X850:Y850"/>
    <mergeCell ref="B861:I861"/>
    <mergeCell ref="X861:Y861"/>
    <mergeCell ref="B862:I862"/>
    <mergeCell ref="X862:Y862"/>
    <mergeCell ref="B863:I863"/>
    <mergeCell ref="X863:Y863"/>
    <mergeCell ref="B864:I864"/>
    <mergeCell ref="X864:Y864"/>
    <mergeCell ref="B865:I865"/>
    <mergeCell ref="X865:Y865"/>
    <mergeCell ref="B856:I856"/>
    <mergeCell ref="X856:Y856"/>
    <mergeCell ref="B857:I857"/>
    <mergeCell ref="X857:Y857"/>
    <mergeCell ref="B858:I858"/>
    <mergeCell ref="X858:Y858"/>
    <mergeCell ref="B859:I859"/>
    <mergeCell ref="X859:Y859"/>
    <mergeCell ref="B860:I860"/>
    <mergeCell ref="X860:Y860"/>
    <mergeCell ref="B871:I871"/>
    <mergeCell ref="X871:Y871"/>
    <mergeCell ref="B872:I872"/>
    <mergeCell ref="X872:Y872"/>
    <mergeCell ref="B873:I873"/>
    <mergeCell ref="X873:Y873"/>
    <mergeCell ref="B874:I874"/>
    <mergeCell ref="X874:Y874"/>
    <mergeCell ref="B875:I875"/>
    <mergeCell ref="X875:Y875"/>
    <mergeCell ref="B866:I866"/>
    <mergeCell ref="X866:Y866"/>
    <mergeCell ref="B867:I867"/>
    <mergeCell ref="X867:Y867"/>
    <mergeCell ref="B868:I868"/>
    <mergeCell ref="X868:Y868"/>
    <mergeCell ref="B869:I869"/>
    <mergeCell ref="X869:Y869"/>
    <mergeCell ref="B870:I870"/>
    <mergeCell ref="X870:Y870"/>
    <mergeCell ref="B881:I881"/>
    <mergeCell ref="X881:Y881"/>
    <mergeCell ref="B882:I882"/>
    <mergeCell ref="X882:Y882"/>
    <mergeCell ref="B883:I883"/>
    <mergeCell ref="X883:Y883"/>
    <mergeCell ref="B884:I884"/>
    <mergeCell ref="X884:Y884"/>
    <mergeCell ref="B885:I885"/>
    <mergeCell ref="X885:Y885"/>
    <mergeCell ref="B876:I876"/>
    <mergeCell ref="X876:Y876"/>
    <mergeCell ref="B877:I877"/>
    <mergeCell ref="X877:Y877"/>
    <mergeCell ref="B878:I878"/>
    <mergeCell ref="X878:Y878"/>
    <mergeCell ref="B879:I879"/>
    <mergeCell ref="X879:Y879"/>
    <mergeCell ref="B880:I880"/>
    <mergeCell ref="X880:Y880"/>
    <mergeCell ref="B891:I891"/>
    <mergeCell ref="X891:Y891"/>
    <mergeCell ref="B892:I892"/>
    <mergeCell ref="X892:Y892"/>
    <mergeCell ref="B893:I893"/>
    <mergeCell ref="X893:Y893"/>
    <mergeCell ref="B894:I894"/>
    <mergeCell ref="X894:Y894"/>
    <mergeCell ref="B895:I895"/>
    <mergeCell ref="X895:Y895"/>
    <mergeCell ref="B886:I886"/>
    <mergeCell ref="X886:Y886"/>
    <mergeCell ref="B887:I887"/>
    <mergeCell ref="X887:Y887"/>
    <mergeCell ref="B888:I888"/>
    <mergeCell ref="X888:Y888"/>
    <mergeCell ref="B889:I889"/>
    <mergeCell ref="X889:Y889"/>
    <mergeCell ref="B890:I890"/>
    <mergeCell ref="X890:Y890"/>
    <mergeCell ref="B901:I901"/>
    <mergeCell ref="X901:Y901"/>
    <mergeCell ref="B902:I902"/>
    <mergeCell ref="X902:Y902"/>
    <mergeCell ref="B903:I903"/>
    <mergeCell ref="X903:Y903"/>
    <mergeCell ref="B904:I904"/>
    <mergeCell ref="X904:Y904"/>
    <mergeCell ref="B905:I905"/>
    <mergeCell ref="X905:Y905"/>
    <mergeCell ref="B896:I896"/>
    <mergeCell ref="X896:Y896"/>
    <mergeCell ref="B897:I897"/>
    <mergeCell ref="X897:Y897"/>
    <mergeCell ref="B898:I898"/>
    <mergeCell ref="X898:Y898"/>
    <mergeCell ref="B899:I899"/>
    <mergeCell ref="X899:Y899"/>
    <mergeCell ref="B900:I900"/>
    <mergeCell ref="X900:Y900"/>
    <mergeCell ref="B911:I911"/>
    <mergeCell ref="X911:Y911"/>
    <mergeCell ref="B912:I912"/>
    <mergeCell ref="X912:Y912"/>
    <mergeCell ref="B913:I913"/>
    <mergeCell ref="X913:Y913"/>
    <mergeCell ref="B914:I914"/>
    <mergeCell ref="X914:Y914"/>
    <mergeCell ref="B915:I915"/>
    <mergeCell ref="X915:Y915"/>
    <mergeCell ref="B906:I906"/>
    <mergeCell ref="X906:Y906"/>
    <mergeCell ref="B907:I907"/>
    <mergeCell ref="X907:Y907"/>
    <mergeCell ref="B908:I908"/>
    <mergeCell ref="X908:Y908"/>
    <mergeCell ref="B909:I909"/>
    <mergeCell ref="X909:Y909"/>
    <mergeCell ref="B910:I910"/>
    <mergeCell ref="X910:Y910"/>
    <mergeCell ref="B921:I921"/>
    <mergeCell ref="X921:Y921"/>
    <mergeCell ref="B922:I922"/>
    <mergeCell ref="X922:Y922"/>
    <mergeCell ref="B923:I923"/>
    <mergeCell ref="X923:Y923"/>
    <mergeCell ref="B924:I924"/>
    <mergeCell ref="X924:Y924"/>
    <mergeCell ref="B925:I925"/>
    <mergeCell ref="X925:Y925"/>
    <mergeCell ref="B916:I916"/>
    <mergeCell ref="X916:Y916"/>
    <mergeCell ref="B917:I917"/>
    <mergeCell ref="X917:Y917"/>
    <mergeCell ref="B918:I918"/>
    <mergeCell ref="X918:Y918"/>
    <mergeCell ref="B919:I919"/>
    <mergeCell ref="X919:Y919"/>
    <mergeCell ref="B920:I920"/>
    <mergeCell ref="X920:Y920"/>
    <mergeCell ref="B931:I931"/>
    <mergeCell ref="X931:Y931"/>
    <mergeCell ref="B932:I932"/>
    <mergeCell ref="X932:Y932"/>
    <mergeCell ref="B933:I933"/>
    <mergeCell ref="X933:Y933"/>
    <mergeCell ref="B934:I934"/>
    <mergeCell ref="X934:Y934"/>
    <mergeCell ref="B935:I935"/>
    <mergeCell ref="X935:Y935"/>
    <mergeCell ref="B926:I926"/>
    <mergeCell ref="X926:Y926"/>
    <mergeCell ref="B927:I927"/>
    <mergeCell ref="X927:Y927"/>
    <mergeCell ref="B928:I928"/>
    <mergeCell ref="X928:Y928"/>
    <mergeCell ref="B929:I929"/>
    <mergeCell ref="X929:Y929"/>
    <mergeCell ref="B930:I930"/>
    <mergeCell ref="X930:Y930"/>
    <mergeCell ref="B941:I941"/>
    <mergeCell ref="X941:Y941"/>
    <mergeCell ref="B942:I942"/>
    <mergeCell ref="X942:Y942"/>
    <mergeCell ref="B943:I943"/>
    <mergeCell ref="X943:Y943"/>
    <mergeCell ref="B944:I944"/>
    <mergeCell ref="X944:Y944"/>
    <mergeCell ref="B945:I945"/>
    <mergeCell ref="X945:Y945"/>
    <mergeCell ref="B936:I936"/>
    <mergeCell ref="X936:Y936"/>
    <mergeCell ref="B937:I937"/>
    <mergeCell ref="X937:Y937"/>
    <mergeCell ref="B938:I938"/>
    <mergeCell ref="X938:Y938"/>
    <mergeCell ref="B939:I939"/>
    <mergeCell ref="X939:Y939"/>
    <mergeCell ref="B940:I940"/>
    <mergeCell ref="X940:Y940"/>
    <mergeCell ref="B951:I951"/>
    <mergeCell ref="X951:Y951"/>
    <mergeCell ref="B952:I952"/>
    <mergeCell ref="X952:Y952"/>
    <mergeCell ref="B953:I953"/>
    <mergeCell ref="X953:Y953"/>
    <mergeCell ref="B954:I954"/>
    <mergeCell ref="X954:Y954"/>
    <mergeCell ref="B955:I955"/>
    <mergeCell ref="X955:Y955"/>
    <mergeCell ref="B946:I946"/>
    <mergeCell ref="X946:Y946"/>
    <mergeCell ref="B947:I947"/>
    <mergeCell ref="X947:Y947"/>
    <mergeCell ref="B948:I948"/>
    <mergeCell ref="X948:Y948"/>
    <mergeCell ref="B949:I949"/>
    <mergeCell ref="X949:Y949"/>
    <mergeCell ref="B950:I950"/>
    <mergeCell ref="X950:Y950"/>
    <mergeCell ref="B961:I961"/>
    <mergeCell ref="X961:Y961"/>
    <mergeCell ref="B962:I962"/>
    <mergeCell ref="X962:Y962"/>
    <mergeCell ref="B963:I963"/>
    <mergeCell ref="X963:Y963"/>
    <mergeCell ref="B964:I964"/>
    <mergeCell ref="X964:Y964"/>
    <mergeCell ref="B965:I965"/>
    <mergeCell ref="X965:Y965"/>
    <mergeCell ref="B956:I956"/>
    <mergeCell ref="X956:Y956"/>
    <mergeCell ref="B957:I957"/>
    <mergeCell ref="X957:Y957"/>
    <mergeCell ref="B958:I958"/>
    <mergeCell ref="X958:Y958"/>
    <mergeCell ref="B959:I959"/>
    <mergeCell ref="X959:Y959"/>
    <mergeCell ref="B960:I960"/>
    <mergeCell ref="X960:Y960"/>
    <mergeCell ref="B971:I971"/>
    <mergeCell ref="X971:Y971"/>
    <mergeCell ref="B972:I972"/>
    <mergeCell ref="X972:Y972"/>
    <mergeCell ref="B973:I973"/>
    <mergeCell ref="X973:Y973"/>
    <mergeCell ref="B974:I974"/>
    <mergeCell ref="X974:Y974"/>
    <mergeCell ref="B975:I975"/>
    <mergeCell ref="X975:Y975"/>
    <mergeCell ref="B966:I966"/>
    <mergeCell ref="X966:Y966"/>
    <mergeCell ref="B967:I967"/>
    <mergeCell ref="X967:Y967"/>
    <mergeCell ref="B968:I968"/>
    <mergeCell ref="X968:Y968"/>
    <mergeCell ref="B969:I969"/>
    <mergeCell ref="X969:Y969"/>
    <mergeCell ref="B970:I970"/>
    <mergeCell ref="X970:Y970"/>
    <mergeCell ref="B981:I981"/>
    <mergeCell ref="X981:Y981"/>
    <mergeCell ref="B982:I982"/>
    <mergeCell ref="X982:Y982"/>
    <mergeCell ref="B983:I983"/>
    <mergeCell ref="X983:Y983"/>
    <mergeCell ref="B984:I984"/>
    <mergeCell ref="X984:Y984"/>
    <mergeCell ref="B985:I985"/>
    <mergeCell ref="X985:Y985"/>
    <mergeCell ref="B976:I976"/>
    <mergeCell ref="X976:Y976"/>
    <mergeCell ref="B977:I977"/>
    <mergeCell ref="X977:Y977"/>
    <mergeCell ref="B978:I978"/>
    <mergeCell ref="X978:Y978"/>
    <mergeCell ref="B979:I979"/>
    <mergeCell ref="X979:Y979"/>
    <mergeCell ref="B980:I980"/>
    <mergeCell ref="X980:Y980"/>
    <mergeCell ref="B991:I991"/>
    <mergeCell ref="X991:Y991"/>
    <mergeCell ref="B992:I992"/>
    <mergeCell ref="X992:Y992"/>
    <mergeCell ref="B993:I993"/>
    <mergeCell ref="X993:Y993"/>
    <mergeCell ref="B994:I994"/>
    <mergeCell ref="X994:Y994"/>
    <mergeCell ref="B995:I995"/>
    <mergeCell ref="X995:Y995"/>
    <mergeCell ref="B986:I986"/>
    <mergeCell ref="X986:Y986"/>
    <mergeCell ref="B987:I987"/>
    <mergeCell ref="X987:Y987"/>
    <mergeCell ref="B988:I988"/>
    <mergeCell ref="X988:Y988"/>
    <mergeCell ref="B989:I989"/>
    <mergeCell ref="X989:Y989"/>
    <mergeCell ref="B990:I990"/>
    <mergeCell ref="X990:Y990"/>
    <mergeCell ref="B1001:I1001"/>
    <mergeCell ref="X1001:Y1001"/>
    <mergeCell ref="B1002:I1002"/>
    <mergeCell ref="X1002:Y1002"/>
    <mergeCell ref="B1003:I1003"/>
    <mergeCell ref="X1003:Y1003"/>
    <mergeCell ref="B1004:I1004"/>
    <mergeCell ref="X1004:Y1004"/>
    <mergeCell ref="B1005:I1005"/>
    <mergeCell ref="X1005:Y1005"/>
    <mergeCell ref="B996:I996"/>
    <mergeCell ref="X996:Y996"/>
    <mergeCell ref="B997:I997"/>
    <mergeCell ref="X997:Y997"/>
    <mergeCell ref="B998:I998"/>
    <mergeCell ref="X998:Y998"/>
    <mergeCell ref="B999:I999"/>
    <mergeCell ref="X999:Y999"/>
    <mergeCell ref="B1000:I1000"/>
    <mergeCell ref="X1000:Y1000"/>
    <mergeCell ref="B1011:I1011"/>
    <mergeCell ref="X1011:Y1011"/>
    <mergeCell ref="B1012:I1012"/>
    <mergeCell ref="X1012:Y1012"/>
    <mergeCell ref="B1013:I1013"/>
    <mergeCell ref="X1013:Y1013"/>
    <mergeCell ref="B1014:I1014"/>
    <mergeCell ref="X1014:Y1014"/>
    <mergeCell ref="B1015:I1015"/>
    <mergeCell ref="X1015:Y1015"/>
    <mergeCell ref="B1006:I1006"/>
    <mergeCell ref="X1006:Y1006"/>
    <mergeCell ref="B1007:I1007"/>
    <mergeCell ref="X1007:Y1007"/>
    <mergeCell ref="B1008:I1008"/>
    <mergeCell ref="X1008:Y1008"/>
    <mergeCell ref="B1009:I1009"/>
    <mergeCell ref="X1009:Y1009"/>
    <mergeCell ref="B1010:I1010"/>
    <mergeCell ref="X1010:Y1010"/>
    <mergeCell ref="B1021:I1021"/>
    <mergeCell ref="X1021:Y1021"/>
    <mergeCell ref="B1022:I1022"/>
    <mergeCell ref="X1022:Y1022"/>
    <mergeCell ref="B1023:I1023"/>
    <mergeCell ref="X1023:Y1023"/>
    <mergeCell ref="B1024:I1024"/>
    <mergeCell ref="X1024:Y1024"/>
    <mergeCell ref="B1025:I1025"/>
    <mergeCell ref="X1025:Y1025"/>
    <mergeCell ref="B1016:I1016"/>
    <mergeCell ref="X1016:Y1016"/>
    <mergeCell ref="B1017:I1017"/>
    <mergeCell ref="X1017:Y1017"/>
    <mergeCell ref="B1018:I1018"/>
    <mergeCell ref="X1018:Y1018"/>
    <mergeCell ref="B1019:I1019"/>
    <mergeCell ref="X1019:Y1019"/>
    <mergeCell ref="B1020:I1020"/>
    <mergeCell ref="X1020:Y1020"/>
    <mergeCell ref="B1031:I1031"/>
    <mergeCell ref="X1031:Y1031"/>
    <mergeCell ref="B1032:I1032"/>
    <mergeCell ref="X1032:Y1032"/>
    <mergeCell ref="B1033:I1033"/>
    <mergeCell ref="X1033:Y1033"/>
    <mergeCell ref="B1034:I1034"/>
    <mergeCell ref="X1034:Y1034"/>
    <mergeCell ref="B1035:I1035"/>
    <mergeCell ref="X1035:Y1035"/>
    <mergeCell ref="B1026:I1026"/>
    <mergeCell ref="X1026:Y1026"/>
    <mergeCell ref="B1027:I1027"/>
    <mergeCell ref="X1027:Y1027"/>
    <mergeCell ref="B1028:I1028"/>
    <mergeCell ref="X1028:Y1028"/>
    <mergeCell ref="B1029:I1029"/>
    <mergeCell ref="X1029:Y1029"/>
    <mergeCell ref="B1030:I1030"/>
    <mergeCell ref="X1030:Y1030"/>
    <mergeCell ref="B1041:I1041"/>
    <mergeCell ref="X1041:Y1041"/>
    <mergeCell ref="B1042:I1042"/>
    <mergeCell ref="X1042:Y1042"/>
    <mergeCell ref="B1043:I1043"/>
    <mergeCell ref="X1043:Y1043"/>
    <mergeCell ref="B1044:I1044"/>
    <mergeCell ref="X1044:Y1044"/>
    <mergeCell ref="B1045:I1045"/>
    <mergeCell ref="X1045:Y1045"/>
    <mergeCell ref="B1036:I1036"/>
    <mergeCell ref="X1036:Y1036"/>
    <mergeCell ref="B1037:I1037"/>
    <mergeCell ref="X1037:Y1037"/>
    <mergeCell ref="B1038:I1038"/>
    <mergeCell ref="X1038:Y1038"/>
    <mergeCell ref="B1039:I1039"/>
    <mergeCell ref="X1039:Y1039"/>
    <mergeCell ref="B1040:I1040"/>
    <mergeCell ref="X1040:Y1040"/>
    <mergeCell ref="B1051:I1051"/>
    <mergeCell ref="X1051:Y1051"/>
    <mergeCell ref="B1052:I1052"/>
    <mergeCell ref="X1052:Y1052"/>
    <mergeCell ref="B1053:I1053"/>
    <mergeCell ref="X1053:Y1053"/>
    <mergeCell ref="B1054:I1054"/>
    <mergeCell ref="X1054:Y1054"/>
    <mergeCell ref="B1055:I1055"/>
    <mergeCell ref="X1055:Y1055"/>
    <mergeCell ref="B1046:I1046"/>
    <mergeCell ref="X1046:Y1046"/>
    <mergeCell ref="B1047:I1047"/>
    <mergeCell ref="X1047:Y1047"/>
    <mergeCell ref="B1048:I1048"/>
    <mergeCell ref="X1048:Y1048"/>
    <mergeCell ref="B1049:I1049"/>
    <mergeCell ref="X1049:Y1049"/>
    <mergeCell ref="B1050:I1050"/>
    <mergeCell ref="X1050:Y1050"/>
    <mergeCell ref="B1061:I1061"/>
    <mergeCell ref="X1061:Y1061"/>
    <mergeCell ref="B1062:I1062"/>
    <mergeCell ref="X1062:Y1062"/>
    <mergeCell ref="B1063:I1063"/>
    <mergeCell ref="X1063:Y1063"/>
    <mergeCell ref="B1064:I1064"/>
    <mergeCell ref="X1064:Y1064"/>
    <mergeCell ref="B1065:I1065"/>
    <mergeCell ref="X1065:Y1065"/>
    <mergeCell ref="B1056:I1056"/>
    <mergeCell ref="X1056:Y1056"/>
    <mergeCell ref="B1057:I1057"/>
    <mergeCell ref="X1057:Y1057"/>
    <mergeCell ref="B1058:I1058"/>
    <mergeCell ref="X1058:Y1058"/>
    <mergeCell ref="B1059:I1059"/>
    <mergeCell ref="X1059:Y1059"/>
    <mergeCell ref="B1060:I1060"/>
    <mergeCell ref="X1060:Y1060"/>
    <mergeCell ref="B1071:I1071"/>
    <mergeCell ref="X1071:Y1071"/>
    <mergeCell ref="B1072:I1072"/>
    <mergeCell ref="X1072:Y1072"/>
    <mergeCell ref="B1073:I1073"/>
    <mergeCell ref="X1073:Y1073"/>
    <mergeCell ref="B1074:I1074"/>
    <mergeCell ref="X1074:Y1074"/>
    <mergeCell ref="B1075:I1075"/>
    <mergeCell ref="X1075:Y1075"/>
    <mergeCell ref="B1066:I1066"/>
    <mergeCell ref="X1066:Y1066"/>
    <mergeCell ref="B1067:I1067"/>
    <mergeCell ref="X1067:Y1067"/>
    <mergeCell ref="B1068:I1068"/>
    <mergeCell ref="X1068:Y1068"/>
    <mergeCell ref="B1069:I1069"/>
    <mergeCell ref="X1069:Y1069"/>
    <mergeCell ref="B1070:I1070"/>
    <mergeCell ref="X1070:Y1070"/>
    <mergeCell ref="B1081:I1081"/>
    <mergeCell ref="X1081:Y1081"/>
    <mergeCell ref="B1082:I1082"/>
    <mergeCell ref="X1082:Y1082"/>
    <mergeCell ref="B1083:I1083"/>
    <mergeCell ref="X1083:Y1083"/>
    <mergeCell ref="B1084:I1084"/>
    <mergeCell ref="X1084:Y1084"/>
    <mergeCell ref="B1085:I1085"/>
    <mergeCell ref="X1085:Y1085"/>
    <mergeCell ref="B1076:I1076"/>
    <mergeCell ref="X1076:Y1076"/>
    <mergeCell ref="B1077:I1077"/>
    <mergeCell ref="X1077:Y1077"/>
    <mergeCell ref="B1078:I1078"/>
    <mergeCell ref="X1078:Y1078"/>
    <mergeCell ref="B1079:I1079"/>
    <mergeCell ref="X1079:Y1079"/>
    <mergeCell ref="B1080:I1080"/>
    <mergeCell ref="X1080:Y1080"/>
    <mergeCell ref="B1091:I1091"/>
    <mergeCell ref="X1091:Y1091"/>
    <mergeCell ref="B1092:I1092"/>
    <mergeCell ref="X1092:Y1092"/>
    <mergeCell ref="B1093:I1093"/>
    <mergeCell ref="X1093:Y1093"/>
    <mergeCell ref="B1094:I1094"/>
    <mergeCell ref="X1094:Y1094"/>
    <mergeCell ref="B1095:I1095"/>
    <mergeCell ref="X1095:Y1095"/>
    <mergeCell ref="B1086:I1086"/>
    <mergeCell ref="X1086:Y1086"/>
    <mergeCell ref="B1087:I1087"/>
    <mergeCell ref="X1087:Y1087"/>
    <mergeCell ref="B1088:I1088"/>
    <mergeCell ref="X1088:Y1088"/>
    <mergeCell ref="B1089:I1089"/>
    <mergeCell ref="X1089:Y1089"/>
    <mergeCell ref="B1090:I1090"/>
    <mergeCell ref="X1090:Y1090"/>
    <mergeCell ref="B1101:I1101"/>
    <mergeCell ref="X1101:Y1101"/>
    <mergeCell ref="B1102:I1102"/>
    <mergeCell ref="X1102:Y1102"/>
    <mergeCell ref="B1103:I1103"/>
    <mergeCell ref="X1103:Y1103"/>
    <mergeCell ref="B1104:I1104"/>
    <mergeCell ref="X1104:Y1104"/>
    <mergeCell ref="B1105:I1105"/>
    <mergeCell ref="X1105:Y1105"/>
    <mergeCell ref="B1096:I1096"/>
    <mergeCell ref="X1096:Y1096"/>
    <mergeCell ref="B1097:I1097"/>
    <mergeCell ref="X1097:Y1097"/>
    <mergeCell ref="B1098:I1098"/>
    <mergeCell ref="X1098:Y1098"/>
    <mergeCell ref="B1099:I1099"/>
    <mergeCell ref="X1099:Y1099"/>
    <mergeCell ref="B1100:I1100"/>
    <mergeCell ref="X1100:Y1100"/>
    <mergeCell ref="B1111:I1111"/>
    <mergeCell ref="X1111:Y1111"/>
    <mergeCell ref="B1112:I1112"/>
    <mergeCell ref="X1112:Y1112"/>
    <mergeCell ref="B1113:I1113"/>
    <mergeCell ref="X1113:Y1113"/>
    <mergeCell ref="B1114:I1114"/>
    <mergeCell ref="X1114:Y1114"/>
    <mergeCell ref="B1115:I1115"/>
    <mergeCell ref="X1115:Y1115"/>
    <mergeCell ref="B1106:I1106"/>
    <mergeCell ref="X1106:Y1106"/>
    <mergeCell ref="B1107:I1107"/>
    <mergeCell ref="X1107:Y1107"/>
    <mergeCell ref="B1108:I1108"/>
    <mergeCell ref="X1108:Y1108"/>
    <mergeCell ref="B1109:I1109"/>
    <mergeCell ref="X1109:Y1109"/>
    <mergeCell ref="B1110:I1110"/>
    <mergeCell ref="X1110:Y1110"/>
    <mergeCell ref="B1121:I1121"/>
    <mergeCell ref="X1121:Y1121"/>
    <mergeCell ref="B1122:I1122"/>
    <mergeCell ref="X1122:Y1122"/>
    <mergeCell ref="B1123:I1123"/>
    <mergeCell ref="X1123:Y1123"/>
    <mergeCell ref="B1124:I1124"/>
    <mergeCell ref="X1124:Y1124"/>
    <mergeCell ref="B1125:I1125"/>
    <mergeCell ref="X1125:Y1125"/>
    <mergeCell ref="B1116:I1116"/>
    <mergeCell ref="X1116:Y1116"/>
    <mergeCell ref="B1117:I1117"/>
    <mergeCell ref="X1117:Y1117"/>
    <mergeCell ref="B1118:I1118"/>
    <mergeCell ref="X1118:Y1118"/>
    <mergeCell ref="B1119:I1119"/>
    <mergeCell ref="X1119:Y1119"/>
    <mergeCell ref="B1120:I1120"/>
    <mergeCell ref="X1120:Y1120"/>
    <mergeCell ref="B1131:I1131"/>
    <mergeCell ref="X1131:Y1131"/>
    <mergeCell ref="B1132:I1132"/>
    <mergeCell ref="X1132:Y1132"/>
    <mergeCell ref="B1133:I1133"/>
    <mergeCell ref="X1133:Y1133"/>
    <mergeCell ref="B1134:I1134"/>
    <mergeCell ref="X1134:Y1134"/>
    <mergeCell ref="B1135:I1135"/>
    <mergeCell ref="X1135:Y1135"/>
    <mergeCell ref="B1126:I1126"/>
    <mergeCell ref="X1126:Y1126"/>
    <mergeCell ref="B1127:I1127"/>
    <mergeCell ref="X1127:Y1127"/>
    <mergeCell ref="B1128:I1128"/>
    <mergeCell ref="X1128:Y1128"/>
    <mergeCell ref="B1129:I1129"/>
    <mergeCell ref="X1129:Y1129"/>
    <mergeCell ref="B1130:I1130"/>
    <mergeCell ref="X1130:Y1130"/>
    <mergeCell ref="B1141:I1141"/>
    <mergeCell ref="X1141:Y1141"/>
    <mergeCell ref="B1142:I1142"/>
    <mergeCell ref="X1142:Y1142"/>
    <mergeCell ref="B1143:I1143"/>
    <mergeCell ref="X1143:Y1143"/>
    <mergeCell ref="B1144:I1144"/>
    <mergeCell ref="X1144:Y1144"/>
    <mergeCell ref="B1145:I1145"/>
    <mergeCell ref="X1145:Y1145"/>
    <mergeCell ref="B1136:I1136"/>
    <mergeCell ref="X1136:Y1136"/>
    <mergeCell ref="B1137:I1137"/>
    <mergeCell ref="X1137:Y1137"/>
    <mergeCell ref="B1138:I1138"/>
    <mergeCell ref="X1138:Y1138"/>
    <mergeCell ref="B1139:I1139"/>
    <mergeCell ref="X1139:Y1139"/>
    <mergeCell ref="B1140:I1140"/>
    <mergeCell ref="X1140:Y1140"/>
    <mergeCell ref="B1151:I1151"/>
    <mergeCell ref="X1151:Y1151"/>
    <mergeCell ref="B1152:I1152"/>
    <mergeCell ref="X1152:Y1152"/>
    <mergeCell ref="B1153:I1153"/>
    <mergeCell ref="X1153:Y1153"/>
    <mergeCell ref="B1154:I1154"/>
    <mergeCell ref="X1154:Y1154"/>
    <mergeCell ref="B1155:I1155"/>
    <mergeCell ref="X1155:Y1155"/>
    <mergeCell ref="B1146:I1146"/>
    <mergeCell ref="X1146:Y1146"/>
    <mergeCell ref="B1147:I1147"/>
    <mergeCell ref="X1147:Y1147"/>
    <mergeCell ref="B1148:I1148"/>
    <mergeCell ref="X1148:Y1148"/>
    <mergeCell ref="B1149:I1149"/>
    <mergeCell ref="X1149:Y1149"/>
    <mergeCell ref="B1150:I1150"/>
    <mergeCell ref="X1150:Y1150"/>
    <mergeCell ref="B1161:I1161"/>
    <mergeCell ref="X1161:Y1161"/>
    <mergeCell ref="B1162:I1162"/>
    <mergeCell ref="X1162:Y1162"/>
    <mergeCell ref="B1163:I1163"/>
    <mergeCell ref="X1163:Y1163"/>
    <mergeCell ref="B1164:I1164"/>
    <mergeCell ref="X1164:Y1164"/>
    <mergeCell ref="B1165:I1165"/>
    <mergeCell ref="X1165:Y1165"/>
    <mergeCell ref="B1156:I1156"/>
    <mergeCell ref="X1156:Y1156"/>
    <mergeCell ref="B1157:I1157"/>
    <mergeCell ref="X1157:Y1157"/>
    <mergeCell ref="B1158:I1158"/>
    <mergeCell ref="X1158:Y1158"/>
    <mergeCell ref="B1159:I1159"/>
    <mergeCell ref="X1159:Y1159"/>
    <mergeCell ref="B1160:I1160"/>
    <mergeCell ref="X1160:Y1160"/>
    <mergeCell ref="B1171:I1171"/>
    <mergeCell ref="X1171:Y1171"/>
    <mergeCell ref="B1172:I1172"/>
    <mergeCell ref="X1172:Y1172"/>
    <mergeCell ref="B1173:I1173"/>
    <mergeCell ref="X1173:Y1173"/>
    <mergeCell ref="B1174:I1174"/>
    <mergeCell ref="X1174:Y1174"/>
    <mergeCell ref="B1175:I1175"/>
    <mergeCell ref="X1175:Y1175"/>
    <mergeCell ref="B1166:I1166"/>
    <mergeCell ref="X1166:Y1166"/>
    <mergeCell ref="B1167:I1167"/>
    <mergeCell ref="X1167:Y1167"/>
    <mergeCell ref="B1168:I1168"/>
    <mergeCell ref="X1168:Y1168"/>
    <mergeCell ref="B1169:I1169"/>
    <mergeCell ref="X1169:Y1169"/>
    <mergeCell ref="B1170:I1170"/>
    <mergeCell ref="X1170:Y1170"/>
    <mergeCell ref="B1181:I1181"/>
    <mergeCell ref="X1181:Y1181"/>
    <mergeCell ref="B1182:I1182"/>
    <mergeCell ref="X1182:Y1182"/>
    <mergeCell ref="B1183:I1183"/>
    <mergeCell ref="X1183:Y1183"/>
    <mergeCell ref="B1184:I1184"/>
    <mergeCell ref="X1184:Y1184"/>
    <mergeCell ref="B1185:I1185"/>
    <mergeCell ref="X1185:Y1185"/>
    <mergeCell ref="B1176:I1176"/>
    <mergeCell ref="X1176:Y1176"/>
    <mergeCell ref="B1177:I1177"/>
    <mergeCell ref="X1177:Y1177"/>
    <mergeCell ref="B1178:I1178"/>
    <mergeCell ref="X1178:Y1178"/>
    <mergeCell ref="B1179:I1179"/>
    <mergeCell ref="X1179:Y1179"/>
    <mergeCell ref="B1180:I1180"/>
    <mergeCell ref="X1180:Y1180"/>
    <mergeCell ref="B1191:I1191"/>
    <mergeCell ref="X1191:Y1191"/>
    <mergeCell ref="B1192:I1192"/>
    <mergeCell ref="X1192:Y1192"/>
    <mergeCell ref="B1193:I1193"/>
    <mergeCell ref="X1193:Y1193"/>
    <mergeCell ref="B1194:I1194"/>
    <mergeCell ref="X1194:Y1194"/>
    <mergeCell ref="B1195:I1195"/>
    <mergeCell ref="X1195:Y1195"/>
    <mergeCell ref="B1186:I1186"/>
    <mergeCell ref="X1186:Y1186"/>
    <mergeCell ref="B1187:I1187"/>
    <mergeCell ref="X1187:Y1187"/>
    <mergeCell ref="B1188:I1188"/>
    <mergeCell ref="X1188:Y1188"/>
    <mergeCell ref="B1189:I1189"/>
    <mergeCell ref="X1189:Y1189"/>
    <mergeCell ref="B1190:I1190"/>
    <mergeCell ref="X1190:Y1190"/>
    <mergeCell ref="B1201:I1201"/>
    <mergeCell ref="X1201:Y1201"/>
    <mergeCell ref="B1202:I1202"/>
    <mergeCell ref="X1202:Y1202"/>
    <mergeCell ref="B1203:I1203"/>
    <mergeCell ref="X1203:Y1203"/>
    <mergeCell ref="B1204:I1204"/>
    <mergeCell ref="X1204:Y1204"/>
    <mergeCell ref="B1205:I1205"/>
    <mergeCell ref="X1205:Y1205"/>
    <mergeCell ref="B1196:I1196"/>
    <mergeCell ref="X1196:Y1196"/>
    <mergeCell ref="B1197:I1197"/>
    <mergeCell ref="X1197:Y1197"/>
    <mergeCell ref="B1198:I1198"/>
    <mergeCell ref="X1198:Y1198"/>
    <mergeCell ref="B1199:I1199"/>
    <mergeCell ref="X1199:Y1199"/>
    <mergeCell ref="B1200:I1200"/>
    <mergeCell ref="X1200:Y1200"/>
    <mergeCell ref="B1211:I1211"/>
    <mergeCell ref="X1211:Y1211"/>
    <mergeCell ref="B1212:I1212"/>
    <mergeCell ref="X1212:Y1212"/>
    <mergeCell ref="B1213:I1213"/>
    <mergeCell ref="X1213:Y1213"/>
    <mergeCell ref="B1214:I1214"/>
    <mergeCell ref="X1214:Y1214"/>
    <mergeCell ref="B1215:I1215"/>
    <mergeCell ref="X1215:Y1215"/>
    <mergeCell ref="B1206:I1206"/>
    <mergeCell ref="X1206:Y1206"/>
    <mergeCell ref="B1207:I1207"/>
    <mergeCell ref="X1207:Y1207"/>
    <mergeCell ref="B1208:I1208"/>
    <mergeCell ref="X1208:Y1208"/>
    <mergeCell ref="B1209:I1209"/>
    <mergeCell ref="X1209:Y1209"/>
    <mergeCell ref="B1210:I1210"/>
    <mergeCell ref="X1210:Y1210"/>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234">
    <cfRule type="expression" dxfId="5" priority="19">
      <formula>OR(U16="特定加算なし",U16="")</formula>
    </cfRule>
  </conditionalFormatting>
  <conditionalFormatting sqref="AA16:AA1234">
    <cfRule type="expression" dxfId="4" priority="16">
      <formula>OR(Z16="ベア加算なし",Z16="")</formula>
    </cfRule>
  </conditionalFormatting>
  <conditionalFormatting sqref="S16:S1234">
    <cfRule type="expression" dxfId="3" priority="13">
      <formula>R16=""</formula>
    </cfRule>
  </conditionalFormatting>
  <conditionalFormatting sqref="W16:W1234">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U16:U1234 R1216:R1234 O1216:O1234 Z16:Z1234 O16:R1215">
    <cfRule type="expression" dxfId="1" priority="11">
      <formula>$N16=""</formula>
    </cfRule>
  </conditionalFormatting>
  <conditionalFormatting sqref="AC16:AC1215">
    <cfRule type="expression" dxfId="0" priority="2">
      <formula>AND(AB16&lt;&gt;"",AB16&lt;&gt;0)</formula>
    </cfRule>
  </conditionalFormatting>
  <dataValidations count="2">
    <dataValidation imeMode="halfAlpha" allowBlank="1" showInputMessage="1" showErrorMessage="1" sqref="B16:B1215" xr:uid="{00000000-0002-0000-0300-000002000000}"/>
    <dataValidation type="whole" operator="greaterThanOrEqual" allowBlank="1" showInputMessage="1" showErrorMessage="1" prompt="要件を満たす職員数を記入してください。" sqref="W16:W12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R16:R1215</xm:sqref>
        </x14:dataValidation>
        <x14:dataValidation type="list" allowBlank="1" showInputMessage="1" showErrorMessage="1" xr:uid="{1C82B924-22D6-4E0C-BEF9-139C4D7F9FF9}">
          <x14:formula1>
            <xm:f>【参考】数式用!$F$4:$H$4</xm:f>
          </x14:formula1>
          <xm:sqref>U16:U1215 P16:P1215</xm:sqref>
        </x14:dataValidation>
        <x14:dataValidation type="list" allowBlank="1" showInputMessage="1" showErrorMessage="1" xr:uid="{7B6681E4-3FA1-47DD-A350-9170C7BD7BDF}">
          <x14:formula1>
            <xm:f>【参考】数式用!$I$4:$J$4</xm:f>
          </x14:formula1>
          <xm:sqref>Z16:Z1215 Q16:Q1215</xm:sqref>
        </x14:dataValidation>
        <x14:dataValidation type="list" allowBlank="1" showInputMessage="1" showErrorMessage="1" xr:uid="{49D4E705-4350-492F-A1F6-E88F8C1EF676}">
          <x14:formula1>
            <xm:f>【参考】数式用!$B$4:$E$4</xm:f>
          </x14:formula1>
          <xm:sqref>O16:O1215</xm:sqref>
        </x14:dataValidation>
        <x14:dataValidation type="list" allowBlank="1" showInputMessage="1" showErrorMessage="1" xr:uid="{3B4957B1-83B8-49FD-A52D-436FA37548B9}">
          <x14:formula1>
            <xm:f>【参考】数式用!$AJ$5:$AJ$6</xm:f>
          </x14:formula1>
          <xm:sqref>AC16:AC1215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213"/>
  <sheetViews>
    <sheetView view="pageBreakPreview" zoomScale="80" zoomScaleNormal="120" zoomScaleSheetLayoutView="80" workbookViewId="0"/>
  </sheetViews>
  <sheetFormatPr defaultColWidth="9" defaultRowHeight="13.5"/>
  <cols>
    <col min="1" max="1" width="4.75" style="525" customWidth="1"/>
    <col min="2" max="9" width="1.5" style="158" customWidth="1"/>
    <col min="10" max="10" width="17.5" style="158" customWidth="1"/>
    <col min="11" max="11" width="8.125" style="158" customWidth="1"/>
    <col min="12" max="12" width="10.125" style="158" customWidth="1"/>
    <col min="13" max="13" width="19.375" style="158" customWidth="1"/>
    <col min="14" max="14" width="19.5" style="158" customWidth="1"/>
    <col min="15" max="15" width="13.375" style="158" customWidth="1"/>
    <col min="16" max="16" width="4.125" style="158" customWidth="1"/>
    <col min="17" max="17" width="6" style="158" customWidth="1"/>
    <col min="18" max="18" width="10.625" style="158" customWidth="1"/>
    <col min="19" max="19" width="7" style="526" customWidth="1"/>
    <col min="20" max="20" width="7.125" style="158" customWidth="1"/>
    <col min="21" max="21" width="5.125" style="158" customWidth="1"/>
    <col min="22" max="22" width="11.75" style="158" customWidth="1"/>
    <col min="23" max="23" width="10.25" style="158" customWidth="1"/>
    <col min="24" max="24" width="10.625" style="158" customWidth="1"/>
    <col min="25" max="25" width="6.875" style="158" customWidth="1"/>
    <col min="26" max="26" width="3.875" style="158" customWidth="1"/>
    <col min="27" max="27" width="7.625" style="526" customWidth="1"/>
    <col min="28" max="28" width="11.625" style="158" customWidth="1"/>
    <col min="29" max="29" width="11.875" style="158" customWidth="1"/>
    <col min="30" max="30" width="10.5" style="451" hidden="1" customWidth="1"/>
    <col min="31" max="31" width="10.75" style="451" hidden="1" customWidth="1"/>
    <col min="32" max="33" width="24.75" style="451" hidden="1" customWidth="1"/>
    <col min="34" max="16384" width="9" style="452"/>
  </cols>
  <sheetData>
    <row r="1" spans="1:34" ht="27" customHeight="1">
      <c r="A1" s="493" t="s">
        <v>2073</v>
      </c>
      <c r="B1" s="449"/>
      <c r="C1" s="157"/>
      <c r="D1" s="157"/>
      <c r="E1" s="157"/>
      <c r="F1" s="157"/>
      <c r="G1" s="157"/>
      <c r="H1" s="157"/>
      <c r="I1" s="157"/>
      <c r="J1" s="157"/>
      <c r="K1" s="157"/>
      <c r="L1" s="157"/>
      <c r="M1" s="157"/>
      <c r="N1" s="157"/>
      <c r="O1" s="156"/>
      <c r="P1" s="156"/>
      <c r="Q1" s="156"/>
      <c r="R1" s="156"/>
      <c r="S1" s="229"/>
      <c r="T1" s="156"/>
      <c r="U1" s="156"/>
      <c r="V1" s="156"/>
      <c r="W1" s="156"/>
      <c r="X1" s="156"/>
      <c r="Y1" s="156"/>
      <c r="Z1" s="1095" t="s">
        <v>22</v>
      </c>
      <c r="AA1" s="1096"/>
      <c r="AB1" s="1032" t="str">
        <f>IF(基本情報入力シート!C32="","",基本情報入力シート!C32)</f>
        <v/>
      </c>
      <c r="AC1" s="1032"/>
    </row>
    <row r="2" spans="1:34" ht="10.5" customHeight="1" thickBot="1">
      <c r="A2" s="494"/>
      <c r="B2" s="157"/>
      <c r="C2" s="157"/>
      <c r="D2" s="157"/>
      <c r="E2" s="157"/>
      <c r="F2" s="157"/>
      <c r="G2" s="157"/>
      <c r="H2" s="157"/>
      <c r="I2" s="157"/>
      <c r="J2" s="157"/>
      <c r="K2" s="157"/>
      <c r="L2" s="157"/>
      <c r="M2" s="157"/>
      <c r="N2" s="157"/>
      <c r="O2" s="156"/>
      <c r="P2" s="156"/>
      <c r="Q2" s="156"/>
      <c r="R2" s="156"/>
      <c r="S2" s="229"/>
      <c r="T2" s="156"/>
      <c r="U2" s="156"/>
      <c r="V2" s="156"/>
      <c r="W2" s="156"/>
      <c r="X2" s="156"/>
      <c r="Y2" s="156"/>
      <c r="Z2" s="156"/>
      <c r="AA2" s="229"/>
      <c r="AB2" s="156"/>
      <c r="AC2" s="156"/>
    </row>
    <row r="3" spans="1:34" ht="23.25" customHeight="1" thickBot="1">
      <c r="A3" s="1036" t="s">
        <v>28</v>
      </c>
      <c r="B3" s="1036"/>
      <c r="C3" s="1036"/>
      <c r="D3" s="1036"/>
      <c r="E3" s="1037"/>
      <c r="F3" s="1073" t="str">
        <f>IF(基本情報入力シート!M37="","",基本情報入力シート!M37)</f>
        <v/>
      </c>
      <c r="G3" s="1074"/>
      <c r="H3" s="1074"/>
      <c r="I3" s="1074"/>
      <c r="J3" s="1074"/>
      <c r="K3" s="1074"/>
      <c r="L3" s="1074"/>
      <c r="M3" s="1075"/>
      <c r="N3" s="156"/>
      <c r="O3" s="157"/>
      <c r="P3" s="157"/>
      <c r="Q3" s="156"/>
      <c r="R3" s="156"/>
      <c r="S3" s="229"/>
      <c r="T3" s="156"/>
      <c r="U3" s="156"/>
      <c r="V3" s="156"/>
      <c r="W3" s="156"/>
      <c r="X3" s="156"/>
      <c r="Y3" s="156"/>
      <c r="Z3" s="156"/>
      <c r="AA3" s="229"/>
      <c r="AB3" s="156"/>
      <c r="AC3" s="156"/>
    </row>
    <row r="4" spans="1:34" ht="21" customHeight="1" thickBot="1">
      <c r="A4" s="495"/>
      <c r="B4" s="453"/>
      <c r="C4" s="453"/>
      <c r="D4" s="454"/>
      <c r="E4" s="454"/>
      <c r="F4" s="454"/>
      <c r="G4" s="454"/>
      <c r="H4" s="454"/>
      <c r="I4" s="454"/>
      <c r="J4" s="454"/>
      <c r="K4" s="454"/>
      <c r="L4" s="454"/>
      <c r="M4" s="157"/>
      <c r="N4" s="157"/>
      <c r="O4" s="157"/>
      <c r="P4" s="157"/>
      <c r="Q4" s="156"/>
      <c r="R4" s="264" t="s">
        <v>2002</v>
      </c>
      <c r="S4" s="496"/>
      <c r="T4" s="497"/>
      <c r="U4" s="497"/>
      <c r="V4" s="497"/>
      <c r="W4" s="497"/>
      <c r="X4" s="497"/>
      <c r="Y4" s="497"/>
      <c r="Z4" s="497"/>
      <c r="AA4" s="497"/>
      <c r="AB4" s="497"/>
      <c r="AC4" s="497"/>
    </row>
    <row r="5" spans="1:34" ht="25.5" customHeight="1">
      <c r="A5" s="498"/>
      <c r="B5" s="1062" t="s">
        <v>1991</v>
      </c>
      <c r="C5" s="1062"/>
      <c r="D5" s="1038"/>
      <c r="E5" s="1038"/>
      <c r="F5" s="1038"/>
      <c r="G5" s="1038"/>
      <c r="H5" s="1038"/>
      <c r="I5" s="1038"/>
      <c r="J5" s="1038"/>
      <c r="K5" s="1038"/>
      <c r="L5" s="1038"/>
      <c r="M5" s="1039"/>
      <c r="N5" s="455">
        <f>IFERROR(SUM(P14:Q113)+SUM(X14:X113),"")</f>
        <v>0</v>
      </c>
      <c r="O5" s="456" t="s">
        <v>4</v>
      </c>
      <c r="P5" s="156"/>
      <c r="Q5" s="156"/>
      <c r="R5" s="1013" t="s">
        <v>2068</v>
      </c>
      <c r="S5" s="1013" t="s">
        <v>1998</v>
      </c>
      <c r="T5" s="1013"/>
      <c r="U5" s="1013"/>
      <c r="V5" s="1013"/>
      <c r="W5" s="1013"/>
      <c r="X5" s="1014"/>
      <c r="Y5" s="460">
        <f>SUM(T14:U254)</f>
        <v>0</v>
      </c>
      <c r="Z5" s="1106" t="str">
        <f>IF(AG6="旧特定加算相当なし","",IF(Y5&gt;=Y6,"○","×"))</f>
        <v/>
      </c>
      <c r="AA5" s="1108" t="s">
        <v>1999</v>
      </c>
      <c r="AB5" s="1109"/>
      <c r="AC5" s="1109"/>
      <c r="AD5" s="1094" t="str">
        <f>IF(OR(AD6="旧処遇加算Ⅰ相当あり",AD7="旧処遇加算Ⅰ相当あり"),"旧処遇加算Ⅰ相当あり","旧処遇加算Ⅰ相当なし")</f>
        <v>旧処遇加算Ⅰ相当なし</v>
      </c>
      <c r="AE5" s="1094"/>
      <c r="AF5" s="457" t="str">
        <f>IF(OR(AF6="旧処遇加算Ⅰ・Ⅱ相当あり",AF7="旧処遇加算Ⅰ・Ⅱ相当あり"),"旧処遇加算Ⅰ・Ⅱ相当あり","旧処遇加算Ⅰ・Ⅱ相当なし")</f>
        <v>旧処遇加算Ⅰ・Ⅱ相当なし</v>
      </c>
      <c r="AG5" s="457" t="str">
        <f>IF(OR(AG6="旧特定加算相当あり",AG7="旧特定加算相当あり"),"旧特定加算相当あり","旧特定加算相当なし")</f>
        <v>旧特定加算相当なし</v>
      </c>
    </row>
    <row r="6" spans="1:34" ht="25.5" customHeight="1" thickBot="1">
      <c r="A6" s="498"/>
      <c r="B6" s="1040"/>
      <c r="C6" s="1041"/>
      <c r="D6" s="1038" t="s">
        <v>2227</v>
      </c>
      <c r="E6" s="1038"/>
      <c r="F6" s="1038"/>
      <c r="G6" s="1038"/>
      <c r="H6" s="1038"/>
      <c r="I6" s="1038"/>
      <c r="J6" s="1038"/>
      <c r="K6" s="1038"/>
      <c r="L6" s="1038"/>
      <c r="M6" s="1039"/>
      <c r="N6" s="458">
        <f>SUM(R$14:R$1045,Z$14:Z$1045)</f>
        <v>0</v>
      </c>
      <c r="O6" s="456" t="s">
        <v>4</v>
      </c>
      <c r="P6" s="156"/>
      <c r="Q6" s="156"/>
      <c r="R6" s="1013"/>
      <c r="S6" s="1013" t="s">
        <v>2262</v>
      </c>
      <c r="T6" s="1013"/>
      <c r="U6" s="1013"/>
      <c r="V6" s="1013"/>
      <c r="W6" s="1013"/>
      <c r="X6" s="1014"/>
      <c r="Y6" s="463">
        <f>SUM(AD:AD)</f>
        <v>0</v>
      </c>
      <c r="Z6" s="1107"/>
      <c r="AA6" s="1108"/>
      <c r="AB6" s="1109"/>
      <c r="AC6" s="1109"/>
      <c r="AD6" s="1094" t="str">
        <f>IF((COUNTIF(O:O,"新加算Ⅰ")+COUNTIF(O:O,"新加算Ⅱ")+COUNTIF(O:O,"新加算Ⅲ")+COUNTIF(O:O,"新加算Ⅴ（１）")+COUNTIF(O:O,"新加算Ⅴ（３）")+COUNTIF(O:O,"新加算Ⅴ（８）"))&gt;=1,"旧処遇加算Ⅰ相当あり","旧処遇加算Ⅰ相当なし")</f>
        <v>旧処遇加算Ⅰ相当なし</v>
      </c>
      <c r="AE6" s="1094"/>
      <c r="AF6" s="45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5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98"/>
      <c r="B7" s="1038" t="s">
        <v>2228</v>
      </c>
      <c r="C7" s="1038"/>
      <c r="D7" s="1038"/>
      <c r="E7" s="1038"/>
      <c r="F7" s="1038"/>
      <c r="G7" s="1038"/>
      <c r="H7" s="1038"/>
      <c r="I7" s="1038"/>
      <c r="J7" s="1038"/>
      <c r="K7" s="1038"/>
      <c r="L7" s="1038"/>
      <c r="M7" s="1105"/>
      <c r="N7" s="499">
        <f>SUM(V:V,AC:AC)</f>
        <v>0</v>
      </c>
      <c r="O7" s="456" t="s">
        <v>4</v>
      </c>
      <c r="P7" s="156"/>
      <c r="Q7" s="156"/>
      <c r="R7" s="1097" t="s">
        <v>2240</v>
      </c>
      <c r="S7" s="1013" t="s">
        <v>1998</v>
      </c>
      <c r="T7" s="1013"/>
      <c r="U7" s="1013"/>
      <c r="V7" s="1013"/>
      <c r="W7" s="1013"/>
      <c r="X7" s="1014"/>
      <c r="Y7" s="500">
        <f>SUM(AB:AB)</f>
        <v>0</v>
      </c>
      <c r="Z7" s="1106" t="str">
        <f>IF(AG7="旧特定加算相当なし","",IF(Y7&gt;=Y8,"○","×"))</f>
        <v/>
      </c>
      <c r="AA7" s="1092" t="s">
        <v>1999</v>
      </c>
      <c r="AB7" s="1093"/>
      <c r="AC7" s="1093"/>
      <c r="AD7" s="1094" t="str">
        <f>IF((COUNTIF(W:W,"新加算Ⅰ")+COUNTIF(W:W,"新加算Ⅱ")+COUNTIF(W:W,"新加算Ⅲ"))&gt;=1,"旧処遇加算Ⅰ相当あり","旧処遇加算Ⅰ相当なし")</f>
        <v>旧処遇加算Ⅰ相当なし</v>
      </c>
      <c r="AE7" s="1094"/>
      <c r="AF7" s="457" t="str">
        <f>IF((COUNTIF(W:W,"新加算Ⅰ")+COUNTIF(W:W,"新加算Ⅱ")+COUNTIF(W:W,"新加算Ⅲ")+COUNTIF(W:W,"新加算Ⅳ"))&gt;=1,"旧処遇加算Ⅰ・Ⅱ相当あり","旧処遇加算Ⅰ・Ⅱ相当なし")</f>
        <v>旧処遇加算Ⅰ・Ⅱ相当なし</v>
      </c>
      <c r="AG7" s="457" t="str">
        <f>IF((COUNTIF(O:O,"新加算Ⅰ")+COUNTIF(O:O,"新加算Ⅱ"))&gt;=1,"旧特定加算相当あり","旧特定加算相当なし")</f>
        <v>旧特定加算相当なし</v>
      </c>
    </row>
    <row r="8" spans="1:34" ht="25.5" customHeight="1" thickBot="1">
      <c r="A8" s="498"/>
      <c r="B8" s="1141" t="s">
        <v>2284</v>
      </c>
      <c r="C8" s="1141"/>
      <c r="D8" s="1141"/>
      <c r="E8" s="1141"/>
      <c r="F8" s="1141"/>
      <c r="G8" s="1141"/>
      <c r="H8" s="1141"/>
      <c r="I8" s="1141"/>
      <c r="J8" s="1141"/>
      <c r="K8" s="1141"/>
      <c r="L8" s="1141"/>
      <c r="M8" s="1141"/>
      <c r="N8" s="1141"/>
      <c r="O8" s="1141"/>
      <c r="P8" s="156"/>
      <c r="Q8" s="156"/>
      <c r="R8" s="1098"/>
      <c r="S8" s="1013" t="s">
        <v>2039</v>
      </c>
      <c r="T8" s="1013"/>
      <c r="U8" s="1013"/>
      <c r="V8" s="1013"/>
      <c r="W8" s="1013"/>
      <c r="X8" s="1014"/>
      <c r="Y8" s="463">
        <f>SUM(AE$14:AE$1048576)</f>
        <v>0</v>
      </c>
      <c r="Z8" s="1107"/>
      <c r="AA8" s="1092"/>
      <c r="AB8" s="1093"/>
      <c r="AC8" s="1093"/>
      <c r="AD8" s="461"/>
      <c r="AE8" s="461"/>
      <c r="AF8" s="461"/>
      <c r="AG8" s="461"/>
      <c r="AH8" s="501"/>
    </row>
    <row r="9" spans="1:34" ht="42" customHeight="1" thickBot="1">
      <c r="A9" s="494"/>
      <c r="B9" s="1142"/>
      <c r="C9" s="1142"/>
      <c r="D9" s="1142"/>
      <c r="E9" s="1142"/>
      <c r="F9" s="1142"/>
      <c r="G9" s="1142"/>
      <c r="H9" s="1142"/>
      <c r="I9" s="1142"/>
      <c r="J9" s="1142"/>
      <c r="K9" s="1142"/>
      <c r="L9" s="1142"/>
      <c r="M9" s="1142"/>
      <c r="N9" s="1142"/>
      <c r="O9" s="1142"/>
      <c r="P9" s="466"/>
      <c r="Q9" s="466"/>
      <c r="R9" s="466"/>
      <c r="S9" s="502"/>
      <c r="T9" s="466"/>
      <c r="U9" s="466"/>
      <c r="V9" s="466"/>
      <c r="W9" s="503"/>
      <c r="X9" s="503"/>
      <c r="Y9" s="503"/>
      <c r="Z9" s="503"/>
      <c r="AA9" s="502"/>
      <c r="AB9" s="503"/>
      <c r="AC9" s="503"/>
    </row>
    <row r="10" spans="1:34" ht="24" customHeight="1" thickBot="1">
      <c r="A10" s="1110"/>
      <c r="B10" s="1113" t="s">
        <v>2054</v>
      </c>
      <c r="C10" s="1114"/>
      <c r="D10" s="1114"/>
      <c r="E10" s="1114"/>
      <c r="F10" s="1114"/>
      <c r="G10" s="1114"/>
      <c r="H10" s="1114"/>
      <c r="I10" s="1115"/>
      <c r="J10" s="1122" t="s">
        <v>48</v>
      </c>
      <c r="K10" s="1125" t="s">
        <v>95</v>
      </c>
      <c r="L10" s="1126"/>
      <c r="M10" s="1131" t="s">
        <v>49</v>
      </c>
      <c r="N10" s="1134" t="s">
        <v>6</v>
      </c>
      <c r="O10" s="1099" t="s">
        <v>111</v>
      </c>
      <c r="P10" s="1100"/>
      <c r="Q10" s="1100"/>
      <c r="R10" s="1100"/>
      <c r="S10" s="1100"/>
      <c r="T10" s="1100"/>
      <c r="U10" s="1100"/>
      <c r="V10" s="1100"/>
      <c r="W10" s="1100"/>
      <c r="X10" s="1100"/>
      <c r="Y10" s="1100"/>
      <c r="Z10" s="1100"/>
      <c r="AA10" s="1100"/>
      <c r="AB10" s="1100"/>
      <c r="AC10" s="1101"/>
      <c r="AD10" s="1076" t="s">
        <v>2222</v>
      </c>
      <c r="AE10" s="1031"/>
      <c r="AF10" s="1031" t="s">
        <v>2223</v>
      </c>
      <c r="AG10" s="1031"/>
    </row>
    <row r="11" spans="1:34" ht="21.75" customHeight="1">
      <c r="A11" s="1111"/>
      <c r="B11" s="1116"/>
      <c r="C11" s="1117"/>
      <c r="D11" s="1117"/>
      <c r="E11" s="1117"/>
      <c r="F11" s="1117"/>
      <c r="G11" s="1117"/>
      <c r="H11" s="1117"/>
      <c r="I11" s="1118"/>
      <c r="J11" s="1123"/>
      <c r="K11" s="1127"/>
      <c r="L11" s="1128"/>
      <c r="M11" s="1132"/>
      <c r="N11" s="1135"/>
      <c r="O11" s="1148" t="s">
        <v>1997</v>
      </c>
      <c r="P11" s="1149"/>
      <c r="Q11" s="1149"/>
      <c r="R11" s="1149"/>
      <c r="S11" s="1149"/>
      <c r="T11" s="1149"/>
      <c r="U11" s="1150"/>
      <c r="V11" s="1102" t="s">
        <v>2242</v>
      </c>
      <c r="W11" s="1151" t="s">
        <v>2239</v>
      </c>
      <c r="X11" s="1152"/>
      <c r="Y11" s="1152"/>
      <c r="Z11" s="1152"/>
      <c r="AA11" s="1152"/>
      <c r="AB11" s="1153"/>
      <c r="AC11" s="1102" t="s">
        <v>2280</v>
      </c>
      <c r="AD11" s="1076"/>
      <c r="AE11" s="1031"/>
      <c r="AF11" s="1031"/>
      <c r="AG11" s="1031"/>
    </row>
    <row r="12" spans="1:34" ht="36.75" customHeight="1">
      <c r="A12" s="1111"/>
      <c r="B12" s="1116"/>
      <c r="C12" s="1117"/>
      <c r="D12" s="1117"/>
      <c r="E12" s="1117"/>
      <c r="F12" s="1117"/>
      <c r="G12" s="1117"/>
      <c r="H12" s="1117"/>
      <c r="I12" s="1118"/>
      <c r="J12" s="1123"/>
      <c r="K12" s="1129"/>
      <c r="L12" s="1130"/>
      <c r="M12" s="1132"/>
      <c r="N12" s="1135"/>
      <c r="O12" s="1143" t="s">
        <v>2062</v>
      </c>
      <c r="P12" s="1154" t="s">
        <v>180</v>
      </c>
      <c r="Q12" s="1155"/>
      <c r="R12" s="1146" t="s">
        <v>2066</v>
      </c>
      <c r="S12" s="1146" t="s">
        <v>2065</v>
      </c>
      <c r="T12" s="1156" t="s">
        <v>2224</v>
      </c>
      <c r="U12" s="1157"/>
      <c r="V12" s="1103"/>
      <c r="W12" s="1143" t="s">
        <v>2243</v>
      </c>
      <c r="X12" s="1145" t="s">
        <v>180</v>
      </c>
      <c r="Y12" s="1137" t="s">
        <v>2066</v>
      </c>
      <c r="Z12" s="1138"/>
      <c r="AA12" s="1146" t="s">
        <v>2065</v>
      </c>
      <c r="AB12" s="504" t="s">
        <v>2224</v>
      </c>
      <c r="AC12" s="1103"/>
      <c r="AD12" s="1076"/>
      <c r="AE12" s="1031"/>
      <c r="AF12" s="1031"/>
      <c r="AG12" s="1031"/>
    </row>
    <row r="13" spans="1:34" ht="72" customHeight="1" thickBot="1">
      <c r="A13" s="1112"/>
      <c r="B13" s="1119"/>
      <c r="C13" s="1120"/>
      <c r="D13" s="1120"/>
      <c r="E13" s="1120"/>
      <c r="F13" s="1120"/>
      <c r="G13" s="1120"/>
      <c r="H13" s="1120"/>
      <c r="I13" s="1121"/>
      <c r="J13" s="1124"/>
      <c r="K13" s="505" t="s">
        <v>51</v>
      </c>
      <c r="L13" s="505" t="s">
        <v>52</v>
      </c>
      <c r="M13" s="1133"/>
      <c r="N13" s="1136"/>
      <c r="O13" s="1144"/>
      <c r="P13" s="1119"/>
      <c r="Q13" s="1121"/>
      <c r="R13" s="1147"/>
      <c r="S13" s="1147"/>
      <c r="T13" s="1158" t="s">
        <v>2281</v>
      </c>
      <c r="U13" s="1159"/>
      <c r="V13" s="1104"/>
      <c r="W13" s="1144"/>
      <c r="X13" s="1124"/>
      <c r="Y13" s="1139"/>
      <c r="Z13" s="1140"/>
      <c r="AA13" s="1147"/>
      <c r="AB13" s="506" t="s">
        <v>2282</v>
      </c>
      <c r="AC13" s="1104"/>
      <c r="AD13" s="470" t="s">
        <v>2069</v>
      </c>
      <c r="AE13" s="507" t="s">
        <v>2071</v>
      </c>
      <c r="AF13" s="507" t="s">
        <v>2069</v>
      </c>
      <c r="AG13" s="507" t="s">
        <v>2071</v>
      </c>
    </row>
    <row r="14" spans="1:34" s="479" customFormat="1" ht="24.95" customHeight="1">
      <c r="A14" s="508" t="s">
        <v>2241</v>
      </c>
      <c r="B14" s="1021" t="str">
        <f>IF(基本情報入力シート!C53="","",基本情報入力シート!C53)</f>
        <v/>
      </c>
      <c r="C14" s="1022"/>
      <c r="D14" s="1022"/>
      <c r="E14" s="1022"/>
      <c r="F14" s="1022"/>
      <c r="G14" s="1022"/>
      <c r="H14" s="1022"/>
      <c r="I14" s="1023"/>
      <c r="J14" s="472" t="str">
        <f>IF(基本情報入力シート!M53="","",基本情報入力シート!M53)</f>
        <v/>
      </c>
      <c r="K14" s="473" t="str">
        <f>IF(基本情報入力シート!R53="","",基本情報入力シート!R53)</f>
        <v/>
      </c>
      <c r="L14" s="473" t="str">
        <f>IF(基本情報入力シート!W53="","",基本情報入力シート!W53)</f>
        <v/>
      </c>
      <c r="M14" s="474" t="str">
        <f>IF(基本情報入力シート!X53="","",基本情報入力シート!X53)</f>
        <v/>
      </c>
      <c r="N14" s="475" t="str">
        <f>IF(基本情報入力シート!Y53="","",基本情報入力シート!Y53)</f>
        <v/>
      </c>
      <c r="O14" s="150"/>
      <c r="P14" s="1160"/>
      <c r="Q14" s="1161"/>
      <c r="R14" s="509" t="str">
        <f>IFERROR(IF('別紙様式3-2（４・５月）'!Z16="ベア加算","",P14*VLOOKUP(N14,【参考】数式用!$AD$2:$AH$27,MATCH(O14,【参考】数式用!$K$4:$N$4,0)+1,0)),"")</f>
        <v/>
      </c>
      <c r="S14" s="143"/>
      <c r="T14" s="1160"/>
      <c r="U14" s="1161"/>
      <c r="V14" s="510" t="str">
        <f>IFERROR(P14*VLOOKUP(AF14,【参考】数式用4!$DC$3:$DZ$106,MATCH(N14,【参考】数式用4!$DC$2:$DZ$2,0)),"")</f>
        <v/>
      </c>
      <c r="W14" s="151"/>
      <c r="X14" s="152"/>
      <c r="Y14" s="1162" t="str">
        <f>IFERROR(IF('別紙様式3-2（４・５月）'!Z16="ベア加算","",W14*VLOOKUP(N14,【参考】数式用!$AD$2:$AH$27,MATCH(O14,【参考】数式用!$K$4:$N$4,0)+1,0)),"")</f>
        <v/>
      </c>
      <c r="Z14" s="1163"/>
      <c r="AA14" s="143"/>
      <c r="AB14" s="152"/>
      <c r="AC14" s="511" t="str">
        <f>IFERROR(X14*VLOOKUP(AG14,【参考】数式用4!$DC$3:$DZ$106,MATCH(N14,【参考】数式用4!$DC$2:$DZ$2,0)),"")</f>
        <v/>
      </c>
      <c r="AD14" s="477"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78"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512" t="str">
        <f>IF(O14="","",'別紙様式3-2（４・５月）'!O16&amp;'別紙様式3-2（４・５月）'!P16&amp;'別紙様式3-2（４・５月）'!Q16&amp;"から"&amp;O14)</f>
        <v/>
      </c>
      <c r="AG14" s="512" t="str">
        <f>IF(OR(W14="",W14="―"),"",'別紙様式3-2（４・５月）'!O16&amp;'別紙様式3-2（４・５月）'!P16&amp;'別紙様式3-2（４・５月）'!Q16&amp;"から"&amp;W14)</f>
        <v/>
      </c>
    </row>
    <row r="15" spans="1:34" ht="24.95" customHeight="1">
      <c r="A15" s="513">
        <v>2</v>
      </c>
      <c r="B15" s="987" t="str">
        <f>IF(基本情報入力シート!C54="","",基本情報入力シート!C54)</f>
        <v/>
      </c>
      <c r="C15" s="988"/>
      <c r="D15" s="988"/>
      <c r="E15" s="988"/>
      <c r="F15" s="988"/>
      <c r="G15" s="988"/>
      <c r="H15" s="988"/>
      <c r="I15" s="989"/>
      <c r="J15" s="481" t="str">
        <f>IF(基本情報入力シート!M54="","",基本情報入力シート!M54)</f>
        <v/>
      </c>
      <c r="K15" s="482" t="str">
        <f>IF(基本情報入力シート!R54="","",基本情報入力シート!R54)</f>
        <v/>
      </c>
      <c r="L15" s="482" t="str">
        <f>IF(基本情報入力シート!W54="","",基本情報入力シート!W54)</f>
        <v/>
      </c>
      <c r="M15" s="483" t="str">
        <f>IF(基本情報入力シート!X54="","",基本情報入力シート!X54)</f>
        <v/>
      </c>
      <c r="N15" s="484" t="str">
        <f>IF(基本情報入力シート!Y54="","",基本情報入力シート!Y54)</f>
        <v/>
      </c>
      <c r="O15" s="104"/>
      <c r="P15" s="1082"/>
      <c r="Q15" s="1083"/>
      <c r="R15" s="514" t="str">
        <f>IFERROR(IF('別紙様式3-2（４・５月）'!Z17="ベア加算","",P15*VLOOKUP(N15,【参考】数式用!$AD$2:$AH$27,MATCH(O15,【参考】数式用!$K$4:$N$4,0)+1,0)),"")</f>
        <v/>
      </c>
      <c r="S15" s="139"/>
      <c r="T15" s="1084"/>
      <c r="U15" s="1085"/>
      <c r="V15" s="515" t="str">
        <f>IFERROR(P15*VLOOKUP(AF15,【参考】数式用4!$DC$3:$DZ$106,MATCH(N15,【参考】数式用4!$DC$2:$DZ$2,0)),"")</f>
        <v/>
      </c>
      <c r="W15" s="105"/>
      <c r="X15" s="138"/>
      <c r="Y15" s="1086" t="str">
        <f>IFERROR(IF('別紙様式3-2（４・５月）'!Z17="ベア加算","",W15*VLOOKUP(N15,【参考】数式用!$AD$2:$AH$27,MATCH(O15,【参考】数式用!$K$4:$N$4,0)+1,0)),"")</f>
        <v/>
      </c>
      <c r="Z15" s="1086"/>
      <c r="AA15" s="139"/>
      <c r="AB15" s="142"/>
      <c r="AC15" s="516" t="str">
        <f>IFERROR(X15*VLOOKUP(AG15,【参考】数式用4!$DC$3:$DZ$106,MATCH(N15,【参考】数式用4!$DC$2:$DZ$2,0)),"")</f>
        <v/>
      </c>
      <c r="AD15" s="477" t="str">
        <f t="shared" si="0"/>
        <v/>
      </c>
      <c r="AE15" s="478" t="str">
        <f t="shared" si="1"/>
        <v/>
      </c>
      <c r="AF15" s="512" t="str">
        <f>IF(O15="","",'別紙様式3-2（４・５月）'!O17&amp;'別紙様式3-2（４・５月）'!P17&amp;'別紙様式3-2（４・５月）'!Q17&amp;"から"&amp;O15)</f>
        <v/>
      </c>
      <c r="AG15" s="512" t="str">
        <f>IF(OR(W15="",W15="―"),"",'別紙様式3-2（４・５月）'!O17&amp;'別紙様式3-2（４・５月）'!P17&amp;'別紙様式3-2（４・５月）'!Q17&amp;"から"&amp;W15)</f>
        <v/>
      </c>
    </row>
    <row r="16" spans="1:34" ht="24.95" customHeight="1">
      <c r="A16" s="513">
        <v>3</v>
      </c>
      <c r="B16" s="987" t="str">
        <f>IF(基本情報入力シート!C55="","",基本情報入力シート!C55)</f>
        <v/>
      </c>
      <c r="C16" s="988"/>
      <c r="D16" s="988"/>
      <c r="E16" s="988"/>
      <c r="F16" s="988"/>
      <c r="G16" s="988"/>
      <c r="H16" s="988"/>
      <c r="I16" s="989"/>
      <c r="J16" s="481" t="str">
        <f>IF(基本情報入力シート!M55="","",基本情報入力シート!M55)</f>
        <v/>
      </c>
      <c r="K16" s="482" t="str">
        <f>IF(基本情報入力シート!R55="","",基本情報入力シート!R55)</f>
        <v/>
      </c>
      <c r="L16" s="482" t="str">
        <f>IF(基本情報入力シート!W55="","",基本情報入力シート!W55)</f>
        <v/>
      </c>
      <c r="M16" s="483" t="str">
        <f>IF(基本情報入力シート!X55="","",基本情報入力シート!X55)</f>
        <v/>
      </c>
      <c r="N16" s="484" t="str">
        <f>IF(基本情報入力シート!Y55="","",基本情報入力シート!Y55)</f>
        <v/>
      </c>
      <c r="O16" s="104"/>
      <c r="P16" s="1082"/>
      <c r="Q16" s="1083"/>
      <c r="R16" s="514" t="str">
        <f>IFERROR(IF('別紙様式3-2（４・５月）'!Z18="ベア加算","",P16*VLOOKUP(N16,【参考】数式用!$AD$2:$AH$27,MATCH(O16,【参考】数式用!$K$4:$N$4,0)+1,0)),"")</f>
        <v/>
      </c>
      <c r="S16" s="139"/>
      <c r="T16" s="1084"/>
      <c r="U16" s="1085"/>
      <c r="V16" s="515" t="str">
        <f>IFERROR(P16*VLOOKUP(AF16,【参考】数式用4!$DC$3:$DZ$106,MATCH(N16,【参考】数式用4!$DC$2:$DZ$2,0)),"")</f>
        <v/>
      </c>
      <c r="W16" s="105"/>
      <c r="X16" s="138"/>
      <c r="Y16" s="1086" t="str">
        <f>IFERROR(IF('別紙様式3-2（４・５月）'!Z18="ベア加算","",W16*VLOOKUP(N16,【参考】数式用!$AD$2:$AH$27,MATCH(O16,【参考】数式用!$K$4:$N$4,0)+1,0)),"")</f>
        <v/>
      </c>
      <c r="Z16" s="1086"/>
      <c r="AA16" s="139"/>
      <c r="AB16" s="142"/>
      <c r="AC16" s="516" t="str">
        <f>IFERROR(X16*VLOOKUP(AG16,【参考】数式用4!$DC$3:$DZ$106,MATCH(N16,【参考】数式用4!$DC$2:$DZ$2,0)),"")</f>
        <v/>
      </c>
      <c r="AD16" s="477" t="str">
        <f t="shared" si="0"/>
        <v/>
      </c>
      <c r="AE16" s="478" t="str">
        <f t="shared" si="1"/>
        <v/>
      </c>
      <c r="AF16" s="512" t="str">
        <f>IF(O16="","",'別紙様式3-2（４・５月）'!O18&amp;'別紙様式3-2（４・５月）'!P18&amp;'別紙様式3-2（４・５月）'!Q18&amp;"から"&amp;O16)</f>
        <v/>
      </c>
      <c r="AG16" s="512" t="str">
        <f>IF(OR(W16="",W16="―"),"",'別紙様式3-2（４・５月）'!O18&amp;'別紙様式3-2（４・５月）'!P18&amp;'別紙様式3-2（４・５月）'!Q18&amp;"から"&amp;W16)</f>
        <v/>
      </c>
    </row>
    <row r="17" spans="1:41" ht="24.95" customHeight="1">
      <c r="A17" s="513">
        <v>4</v>
      </c>
      <c r="B17" s="987" t="str">
        <f>IF(基本情報入力シート!C56="","",基本情報入力シート!C56)</f>
        <v/>
      </c>
      <c r="C17" s="988"/>
      <c r="D17" s="988"/>
      <c r="E17" s="988"/>
      <c r="F17" s="988"/>
      <c r="G17" s="988"/>
      <c r="H17" s="988"/>
      <c r="I17" s="989"/>
      <c r="J17" s="481" t="str">
        <f>IF(基本情報入力シート!M56="","",基本情報入力シート!M56)</f>
        <v/>
      </c>
      <c r="K17" s="482" t="str">
        <f>IF(基本情報入力シート!R56="","",基本情報入力シート!R56)</f>
        <v/>
      </c>
      <c r="L17" s="482" t="str">
        <f>IF(基本情報入力シート!W56="","",基本情報入力シート!W56)</f>
        <v/>
      </c>
      <c r="M17" s="483" t="str">
        <f>IF(基本情報入力シート!X56="","",基本情報入力シート!X56)</f>
        <v/>
      </c>
      <c r="N17" s="484" t="str">
        <f>IF(基本情報入力シート!Y56="","",基本情報入力シート!Y56)</f>
        <v/>
      </c>
      <c r="O17" s="104"/>
      <c r="P17" s="1082"/>
      <c r="Q17" s="1083"/>
      <c r="R17" s="514" t="str">
        <f>IFERROR(IF('別紙様式3-2（４・５月）'!Z19="ベア加算","",P17*VLOOKUP(N17,【参考】数式用!$AD$2:$AH$27,MATCH(O17,【参考】数式用!$K$4:$N$4,0)+1,0)),"")</f>
        <v/>
      </c>
      <c r="S17" s="139"/>
      <c r="T17" s="1084"/>
      <c r="U17" s="1085"/>
      <c r="V17" s="515" t="str">
        <f>IFERROR(P17*VLOOKUP(AF17,【参考】数式用4!$DC$3:$DZ$106,MATCH(N17,【参考】数式用4!$DC$2:$DZ$2,0)),"")</f>
        <v/>
      </c>
      <c r="W17" s="105"/>
      <c r="X17" s="138"/>
      <c r="Y17" s="1086" t="str">
        <f>IFERROR(IF('別紙様式3-2（４・５月）'!Z19="ベア加算","",W17*VLOOKUP(N17,【参考】数式用!$AD$2:$AH$27,MATCH(O17,【参考】数式用!$K$4:$N$4,0)+1,0)),"")</f>
        <v/>
      </c>
      <c r="Z17" s="1086"/>
      <c r="AA17" s="139"/>
      <c r="AB17" s="142"/>
      <c r="AC17" s="516" t="str">
        <f>IFERROR(X17*VLOOKUP(AG17,【参考】数式用4!$DC$3:$DZ$106,MATCH(N17,【参考】数式用4!$DC$2:$DZ$2,0)),"")</f>
        <v/>
      </c>
      <c r="AD17" s="477" t="str">
        <f t="shared" si="0"/>
        <v/>
      </c>
      <c r="AE17" s="478" t="str">
        <f t="shared" si="1"/>
        <v/>
      </c>
      <c r="AF17" s="512" t="str">
        <f>IF(O17="","",'別紙様式3-2（４・５月）'!O19&amp;'別紙様式3-2（４・５月）'!P19&amp;'別紙様式3-2（４・５月）'!Q19&amp;"から"&amp;O17)</f>
        <v/>
      </c>
      <c r="AG17" s="512" t="str">
        <f>IF(OR(W17="",W17="―"),"",'別紙様式3-2（４・５月）'!O19&amp;'別紙様式3-2（４・５月）'!P19&amp;'別紙様式3-2（４・５月）'!Q19&amp;"から"&amp;W17)</f>
        <v/>
      </c>
    </row>
    <row r="18" spans="1:41" ht="24.95" customHeight="1">
      <c r="A18" s="513">
        <v>5</v>
      </c>
      <c r="B18" s="987" t="str">
        <f>IF(基本情報入力シート!C57="","",基本情報入力シート!C57)</f>
        <v/>
      </c>
      <c r="C18" s="988"/>
      <c r="D18" s="988"/>
      <c r="E18" s="988"/>
      <c r="F18" s="988"/>
      <c r="G18" s="988"/>
      <c r="H18" s="988"/>
      <c r="I18" s="989"/>
      <c r="J18" s="481" t="str">
        <f>IF(基本情報入力シート!M57="","",基本情報入力シート!M57)</f>
        <v/>
      </c>
      <c r="K18" s="482" t="str">
        <f>IF(基本情報入力シート!R57="","",基本情報入力シート!R57)</f>
        <v/>
      </c>
      <c r="L18" s="482" t="str">
        <f>IF(基本情報入力シート!W57="","",基本情報入力シート!W57)</f>
        <v/>
      </c>
      <c r="M18" s="483" t="str">
        <f>IF(基本情報入力シート!X57="","",基本情報入力シート!X57)</f>
        <v/>
      </c>
      <c r="N18" s="484" t="str">
        <f>IF(基本情報入力シート!Y57="","",基本情報入力シート!Y57)</f>
        <v/>
      </c>
      <c r="O18" s="104"/>
      <c r="P18" s="1082"/>
      <c r="Q18" s="1083"/>
      <c r="R18" s="514" t="str">
        <f>IFERROR(IF('別紙様式3-2（４・５月）'!Z20="ベア加算","",P18*VLOOKUP(N18,【参考】数式用!$AD$2:$AH$27,MATCH(O18,【参考】数式用!$K$4:$N$4,0)+1,0)),"")</f>
        <v/>
      </c>
      <c r="S18" s="139"/>
      <c r="T18" s="1084"/>
      <c r="U18" s="1085"/>
      <c r="V18" s="515" t="str">
        <f>IFERROR(P18*VLOOKUP(AF18,【参考】数式用4!$DC$3:$DZ$106,MATCH(N18,【参考】数式用4!$DC$2:$DZ$2,0)),"")</f>
        <v/>
      </c>
      <c r="W18" s="105"/>
      <c r="X18" s="138"/>
      <c r="Y18" s="1086" t="str">
        <f>IFERROR(IF('別紙様式3-2（４・５月）'!Z20="ベア加算","",W18*VLOOKUP(N18,【参考】数式用!$AD$2:$AH$27,MATCH(O18,【参考】数式用!$K$4:$N$4,0)+1,0)),"")</f>
        <v/>
      </c>
      <c r="Z18" s="1086"/>
      <c r="AA18" s="139"/>
      <c r="AB18" s="142"/>
      <c r="AC18" s="516" t="str">
        <f>IFERROR(X18*VLOOKUP(AG18,【参考】数式用4!$DC$3:$DZ$106,MATCH(N18,【参考】数式用4!$DC$2:$DZ$2,0)),"")</f>
        <v/>
      </c>
      <c r="AD18" s="477" t="str">
        <f t="shared" si="0"/>
        <v/>
      </c>
      <c r="AE18" s="478" t="str">
        <f t="shared" si="1"/>
        <v/>
      </c>
      <c r="AF18" s="512" t="str">
        <f>IF(O18="","",'別紙様式3-2（４・５月）'!O20&amp;'別紙様式3-2（４・５月）'!P20&amp;'別紙様式3-2（４・５月）'!Q20&amp;"から"&amp;O18)</f>
        <v/>
      </c>
      <c r="AG18" s="512" t="str">
        <f>IF(OR(W18="",W18="―"),"",'別紙様式3-2（４・５月）'!O20&amp;'別紙様式3-2（４・５月）'!P20&amp;'別紙様式3-2（４・５月）'!Q20&amp;"から"&amp;W18)</f>
        <v/>
      </c>
    </row>
    <row r="19" spans="1:41" ht="24.95" customHeight="1">
      <c r="A19" s="513">
        <v>6</v>
      </c>
      <c r="B19" s="987" t="str">
        <f>IF(基本情報入力シート!C58="","",基本情報入力シート!C58)</f>
        <v/>
      </c>
      <c r="C19" s="988"/>
      <c r="D19" s="988"/>
      <c r="E19" s="988"/>
      <c r="F19" s="988"/>
      <c r="G19" s="988"/>
      <c r="H19" s="988"/>
      <c r="I19" s="989"/>
      <c r="J19" s="481" t="str">
        <f>IF(基本情報入力シート!M58="","",基本情報入力シート!M58)</f>
        <v/>
      </c>
      <c r="K19" s="482" t="str">
        <f>IF(基本情報入力シート!R58="","",基本情報入力シート!R58)</f>
        <v/>
      </c>
      <c r="L19" s="482" t="str">
        <f>IF(基本情報入力シート!W58="","",基本情報入力シート!W58)</f>
        <v/>
      </c>
      <c r="M19" s="483" t="str">
        <f>IF(基本情報入力シート!X58="","",基本情報入力シート!X58)</f>
        <v/>
      </c>
      <c r="N19" s="484" t="str">
        <f>IF(基本情報入力シート!Y58="","",基本情報入力シート!Y58)</f>
        <v/>
      </c>
      <c r="O19" s="104"/>
      <c r="P19" s="1082"/>
      <c r="Q19" s="1083"/>
      <c r="R19" s="514" t="str">
        <f>IFERROR(IF('別紙様式3-2（４・５月）'!Z21="ベア加算","",P19*VLOOKUP(N19,【参考】数式用!$AD$2:$AH$27,MATCH(O19,【参考】数式用!$K$4:$N$4,0)+1,0)),"")</f>
        <v/>
      </c>
      <c r="S19" s="139"/>
      <c r="T19" s="1084"/>
      <c r="U19" s="1085"/>
      <c r="V19" s="515" t="str">
        <f>IFERROR(P19*VLOOKUP(AF19,【参考】数式用4!$DC$3:$DZ$106,MATCH(N19,【参考】数式用4!$DC$2:$DZ$2,0)),"")</f>
        <v/>
      </c>
      <c r="W19" s="105"/>
      <c r="X19" s="138"/>
      <c r="Y19" s="1086" t="str">
        <f>IFERROR(IF('別紙様式3-2（４・５月）'!Z21="ベア加算","",W19*VLOOKUP(N19,【参考】数式用!$AD$2:$AH$27,MATCH(O19,【参考】数式用!$K$4:$N$4,0)+1,0)),"")</f>
        <v/>
      </c>
      <c r="Z19" s="1086"/>
      <c r="AA19" s="139"/>
      <c r="AB19" s="142"/>
      <c r="AC19" s="516" t="str">
        <f>IFERROR(X19*VLOOKUP(AG19,【参考】数式用4!$DC$3:$DZ$106,MATCH(N19,【参考】数式用4!$DC$2:$DZ$2,0)),"")</f>
        <v/>
      </c>
      <c r="AD19" s="477" t="str">
        <f t="shared" si="0"/>
        <v/>
      </c>
      <c r="AE19" s="478" t="str">
        <f t="shared" si="1"/>
        <v/>
      </c>
      <c r="AF19" s="512" t="str">
        <f>IF(O19="","",'別紙様式3-2（４・５月）'!O21&amp;'別紙様式3-2（４・５月）'!P21&amp;'別紙様式3-2（４・５月）'!Q21&amp;"から"&amp;O19)</f>
        <v/>
      </c>
      <c r="AG19" s="512" t="str">
        <f>IF(OR(W19="",W19="―"),"",'別紙様式3-2（４・５月）'!O21&amp;'別紙様式3-2（４・５月）'!P21&amp;'別紙様式3-2（４・５月）'!Q21&amp;"から"&amp;W19)</f>
        <v/>
      </c>
    </row>
    <row r="20" spans="1:41" ht="24.95" customHeight="1">
      <c r="A20" s="513">
        <v>7</v>
      </c>
      <c r="B20" s="987" t="str">
        <f>IF(基本情報入力シート!C59="","",基本情報入力シート!C59)</f>
        <v/>
      </c>
      <c r="C20" s="988"/>
      <c r="D20" s="988"/>
      <c r="E20" s="988"/>
      <c r="F20" s="988"/>
      <c r="G20" s="988"/>
      <c r="H20" s="988"/>
      <c r="I20" s="989"/>
      <c r="J20" s="481" t="str">
        <f>IF(基本情報入力シート!M59="","",基本情報入力シート!M59)</f>
        <v/>
      </c>
      <c r="K20" s="482" t="str">
        <f>IF(基本情報入力シート!R59="","",基本情報入力シート!R59)</f>
        <v/>
      </c>
      <c r="L20" s="482" t="str">
        <f>IF(基本情報入力シート!W59="","",基本情報入力シート!W59)</f>
        <v/>
      </c>
      <c r="M20" s="483" t="str">
        <f>IF(基本情報入力シート!X59="","",基本情報入力シート!X59)</f>
        <v/>
      </c>
      <c r="N20" s="484" t="str">
        <f>IF(基本情報入力シート!Y59="","",基本情報入力シート!Y59)</f>
        <v/>
      </c>
      <c r="O20" s="104"/>
      <c r="P20" s="1082"/>
      <c r="Q20" s="1083"/>
      <c r="R20" s="514" t="str">
        <f>IFERROR(IF('別紙様式3-2（４・５月）'!Z22="ベア加算","",P20*VLOOKUP(N20,【参考】数式用!$AD$2:$AH$27,MATCH(O20,【参考】数式用!$K$4:$N$4,0)+1,0)),"")</f>
        <v/>
      </c>
      <c r="S20" s="139"/>
      <c r="T20" s="1084"/>
      <c r="U20" s="1085"/>
      <c r="V20" s="515" t="str">
        <f>IFERROR(P20*VLOOKUP(AF20,【参考】数式用4!$DC$3:$DZ$106,MATCH(N20,【参考】数式用4!$DC$2:$DZ$2,0)),"")</f>
        <v/>
      </c>
      <c r="W20" s="105"/>
      <c r="X20" s="138"/>
      <c r="Y20" s="1086" t="str">
        <f>IFERROR(IF('別紙様式3-2（４・５月）'!Z22="ベア加算","",W20*VLOOKUP(N20,【参考】数式用!$AD$2:$AH$27,MATCH(O20,【参考】数式用!$K$4:$N$4,0)+1,0)),"")</f>
        <v/>
      </c>
      <c r="Z20" s="1086"/>
      <c r="AA20" s="139"/>
      <c r="AB20" s="142"/>
      <c r="AC20" s="516" t="str">
        <f>IFERROR(X20*VLOOKUP(AG20,【参考】数式用4!$DC$3:$DZ$106,MATCH(N20,【参考】数式用4!$DC$2:$DZ$2,0)),"")</f>
        <v/>
      </c>
      <c r="AD20" s="477" t="str">
        <f t="shared" si="0"/>
        <v/>
      </c>
      <c r="AE20" s="478" t="str">
        <f t="shared" si="1"/>
        <v/>
      </c>
      <c r="AF20" s="512" t="str">
        <f>IF(O20="","",'別紙様式3-2（４・５月）'!O22&amp;'別紙様式3-2（４・５月）'!P22&amp;'別紙様式3-2（４・５月）'!Q22&amp;"から"&amp;O20)</f>
        <v/>
      </c>
      <c r="AG20" s="512" t="str">
        <f>IF(OR(W20="",W20="―"),"",'別紙様式3-2（４・５月）'!O22&amp;'別紙様式3-2（４・５月）'!P22&amp;'別紙様式3-2（４・５月）'!Q22&amp;"から"&amp;W20)</f>
        <v/>
      </c>
    </row>
    <row r="21" spans="1:41" ht="24.95" customHeight="1">
      <c r="A21" s="513">
        <v>8</v>
      </c>
      <c r="B21" s="987" t="str">
        <f>IF(基本情報入力シート!C60="","",基本情報入力シート!C60)</f>
        <v/>
      </c>
      <c r="C21" s="988"/>
      <c r="D21" s="988"/>
      <c r="E21" s="988"/>
      <c r="F21" s="988"/>
      <c r="G21" s="988"/>
      <c r="H21" s="988"/>
      <c r="I21" s="989"/>
      <c r="J21" s="481" t="str">
        <f>IF(基本情報入力シート!M60="","",基本情報入力シート!M60)</f>
        <v/>
      </c>
      <c r="K21" s="482" t="str">
        <f>IF(基本情報入力シート!R60="","",基本情報入力シート!R60)</f>
        <v/>
      </c>
      <c r="L21" s="482" t="str">
        <f>IF(基本情報入力シート!W60="","",基本情報入力シート!W60)</f>
        <v/>
      </c>
      <c r="M21" s="483" t="str">
        <f>IF(基本情報入力シート!X60="","",基本情報入力シート!X60)</f>
        <v/>
      </c>
      <c r="N21" s="484" t="str">
        <f>IF(基本情報入力シート!Y60="","",基本情報入力シート!Y60)</f>
        <v/>
      </c>
      <c r="O21" s="104"/>
      <c r="P21" s="1082"/>
      <c r="Q21" s="1083"/>
      <c r="R21" s="514" t="str">
        <f>IFERROR(IF('別紙様式3-2（４・５月）'!Z23="ベア加算","",P21*VLOOKUP(N21,【参考】数式用!$AD$2:$AH$27,MATCH(O21,【参考】数式用!$K$4:$N$4,0)+1,0)),"")</f>
        <v/>
      </c>
      <c r="S21" s="139"/>
      <c r="T21" s="1084"/>
      <c r="U21" s="1085"/>
      <c r="V21" s="515" t="str">
        <f>IFERROR(P21*VLOOKUP(AF21,【参考】数式用4!$DC$3:$DZ$106,MATCH(N21,【参考】数式用4!$DC$2:$DZ$2,0)),"")</f>
        <v/>
      </c>
      <c r="W21" s="105"/>
      <c r="X21" s="138"/>
      <c r="Y21" s="1086" t="str">
        <f>IFERROR(IF('別紙様式3-2（４・５月）'!Z23="ベア加算","",W21*VLOOKUP(N21,【参考】数式用!$AD$2:$AH$27,MATCH(O21,【参考】数式用!$K$4:$N$4,0)+1,0)),"")</f>
        <v/>
      </c>
      <c r="Z21" s="1086"/>
      <c r="AA21" s="139"/>
      <c r="AB21" s="142"/>
      <c r="AC21" s="516" t="str">
        <f>IFERROR(X21*VLOOKUP(AG21,【参考】数式用4!$DC$3:$DZ$106,MATCH(N21,【参考】数式用4!$DC$2:$DZ$2,0)),"")</f>
        <v/>
      </c>
      <c r="AD21" s="477"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78"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512" t="str">
        <f>IF(O21="","",'別紙様式3-2（４・５月）'!O23&amp;'別紙様式3-2（４・５月）'!P23&amp;'別紙様式3-2（４・５月）'!Q23&amp;"から"&amp;O21)</f>
        <v/>
      </c>
      <c r="AG21" s="512" t="str">
        <f>IF(OR(W21="",W21="―"),"",'別紙様式3-2（４・５月）'!O23&amp;'別紙様式3-2（４・５月）'!P23&amp;'別紙様式3-2（４・５月）'!Q23&amp;"から"&amp;W21)</f>
        <v/>
      </c>
    </row>
    <row r="22" spans="1:41" ht="24.95" customHeight="1">
      <c r="A22" s="513">
        <v>9</v>
      </c>
      <c r="B22" s="987" t="str">
        <f>IF(基本情報入力シート!C61="","",基本情報入力シート!C61)</f>
        <v/>
      </c>
      <c r="C22" s="988"/>
      <c r="D22" s="988"/>
      <c r="E22" s="988"/>
      <c r="F22" s="988"/>
      <c r="G22" s="988"/>
      <c r="H22" s="988"/>
      <c r="I22" s="989"/>
      <c r="J22" s="481" t="str">
        <f>IF(基本情報入力シート!M61="","",基本情報入力シート!M61)</f>
        <v/>
      </c>
      <c r="K22" s="482" t="str">
        <f>IF(基本情報入力シート!R61="","",基本情報入力シート!R61)</f>
        <v/>
      </c>
      <c r="L22" s="482" t="str">
        <f>IF(基本情報入力シート!W61="","",基本情報入力シート!W61)</f>
        <v/>
      </c>
      <c r="M22" s="483" t="str">
        <f>IF(基本情報入力シート!X61="","",基本情報入力シート!X61)</f>
        <v/>
      </c>
      <c r="N22" s="484" t="str">
        <f>IF(基本情報入力シート!Y61="","",基本情報入力シート!Y61)</f>
        <v/>
      </c>
      <c r="O22" s="104"/>
      <c r="P22" s="1082"/>
      <c r="Q22" s="1083"/>
      <c r="R22" s="514" t="str">
        <f>IFERROR(IF('別紙様式3-2（４・５月）'!Z24="ベア加算","",P22*VLOOKUP(N22,【参考】数式用!$AD$2:$AH$27,MATCH(O22,【参考】数式用!$K$4:$N$4,0)+1,0)),"")</f>
        <v/>
      </c>
      <c r="S22" s="139"/>
      <c r="T22" s="1084"/>
      <c r="U22" s="1085"/>
      <c r="V22" s="515" t="str">
        <f>IFERROR(P22*VLOOKUP(AF22,【参考】数式用4!$DC$3:$DZ$106,MATCH(N22,【参考】数式用4!$DC$2:$DZ$2,0)),"")</f>
        <v/>
      </c>
      <c r="W22" s="105"/>
      <c r="X22" s="138"/>
      <c r="Y22" s="1086" t="str">
        <f>IFERROR(IF('別紙様式3-2（４・５月）'!Z24="ベア加算","",W22*VLOOKUP(N22,【参考】数式用!$AD$2:$AH$27,MATCH(O22,【参考】数式用!$K$4:$N$4,0)+1,0)),"")</f>
        <v/>
      </c>
      <c r="Z22" s="1086"/>
      <c r="AA22" s="139"/>
      <c r="AB22" s="142"/>
      <c r="AC22" s="516" t="str">
        <f>IFERROR(X22*VLOOKUP(AG22,【参考】数式用4!$DC$3:$DZ$106,MATCH(N22,【参考】数式用4!$DC$2:$DZ$2,0)),"")</f>
        <v/>
      </c>
      <c r="AD22" s="477" t="str">
        <f t="shared" si="2"/>
        <v/>
      </c>
      <c r="AE22" s="478" t="str">
        <f t="shared" si="3"/>
        <v/>
      </c>
      <c r="AF22" s="512" t="str">
        <f>IF(O22="","",'別紙様式3-2（４・５月）'!O24&amp;'別紙様式3-2（４・５月）'!P24&amp;'別紙様式3-2（４・５月）'!Q24&amp;"から"&amp;O22)</f>
        <v/>
      </c>
      <c r="AG22" s="512" t="str">
        <f>IF(OR(W22="",W22="―"),"",'別紙様式3-2（４・５月）'!O24&amp;'別紙様式3-2（４・５月）'!P24&amp;'別紙様式3-2（４・５月）'!Q24&amp;"から"&amp;W22)</f>
        <v/>
      </c>
    </row>
    <row r="23" spans="1:41" ht="24.95" customHeight="1">
      <c r="A23" s="513">
        <v>10</v>
      </c>
      <c r="B23" s="987" t="str">
        <f>IF(基本情報入力シート!C62="","",基本情報入力シート!C62)</f>
        <v/>
      </c>
      <c r="C23" s="988"/>
      <c r="D23" s="988"/>
      <c r="E23" s="988"/>
      <c r="F23" s="988"/>
      <c r="G23" s="988"/>
      <c r="H23" s="988"/>
      <c r="I23" s="989"/>
      <c r="J23" s="481" t="str">
        <f>IF(基本情報入力シート!M62="","",基本情報入力シート!M62)</f>
        <v/>
      </c>
      <c r="K23" s="482" t="str">
        <f>IF(基本情報入力シート!R62="","",基本情報入力シート!R62)</f>
        <v/>
      </c>
      <c r="L23" s="482" t="str">
        <f>IF(基本情報入力シート!W62="","",基本情報入力シート!W62)</f>
        <v/>
      </c>
      <c r="M23" s="483" t="str">
        <f>IF(基本情報入力シート!X62="","",基本情報入力シート!X62)</f>
        <v/>
      </c>
      <c r="N23" s="484" t="str">
        <f>IF(基本情報入力シート!Y62="","",基本情報入力シート!Y62)</f>
        <v/>
      </c>
      <c r="O23" s="104"/>
      <c r="P23" s="1082"/>
      <c r="Q23" s="1083"/>
      <c r="R23" s="514" t="str">
        <f>IFERROR(IF('別紙様式3-2（４・５月）'!Z25="ベア加算","",P23*VLOOKUP(N23,【参考】数式用!$AD$2:$AH$27,MATCH(O23,【参考】数式用!$K$4:$N$4,0)+1,0)),"")</f>
        <v/>
      </c>
      <c r="S23" s="139"/>
      <c r="T23" s="1084"/>
      <c r="U23" s="1085"/>
      <c r="V23" s="515" t="str">
        <f>IFERROR(P23*VLOOKUP(AF23,【参考】数式用4!$DC$3:$DZ$106,MATCH(N23,【参考】数式用4!$DC$2:$DZ$2,0)),"")</f>
        <v/>
      </c>
      <c r="W23" s="105"/>
      <c r="X23" s="138"/>
      <c r="Y23" s="1086" t="str">
        <f>IFERROR(IF('別紙様式3-2（４・５月）'!Z25="ベア加算","",W23*VLOOKUP(N23,【参考】数式用!$AD$2:$AH$27,MATCH(O23,【参考】数式用!$K$4:$N$4,0)+1,0)),"")</f>
        <v/>
      </c>
      <c r="Z23" s="1086"/>
      <c r="AA23" s="139"/>
      <c r="AB23" s="142"/>
      <c r="AC23" s="516" t="str">
        <f>IFERROR(X23*VLOOKUP(AG23,【参考】数式用4!$DC$3:$DZ$106,MATCH(N23,【参考】数式用4!$DC$2:$DZ$2,0)),"")</f>
        <v/>
      </c>
      <c r="AD23" s="477" t="str">
        <f t="shared" si="2"/>
        <v/>
      </c>
      <c r="AE23" s="478" t="str">
        <f t="shared" si="3"/>
        <v/>
      </c>
      <c r="AF23" s="512" t="str">
        <f>IF(O23="","",'別紙様式3-2（４・５月）'!O25&amp;'別紙様式3-2（４・５月）'!P25&amp;'別紙様式3-2（４・５月）'!Q25&amp;"から"&amp;O23)</f>
        <v/>
      </c>
      <c r="AG23" s="512" t="str">
        <f>IF(OR(W23="",W23="―"),"",'別紙様式3-2（４・５月）'!O25&amp;'別紙様式3-2（４・５月）'!P25&amp;'別紙様式3-2（４・５月）'!Q25&amp;"から"&amp;W23)</f>
        <v/>
      </c>
    </row>
    <row r="24" spans="1:41" ht="24.95" customHeight="1">
      <c r="A24" s="513">
        <v>11</v>
      </c>
      <c r="B24" s="987" t="str">
        <f>IF(基本情報入力シート!C63="","",基本情報入力シート!C63)</f>
        <v/>
      </c>
      <c r="C24" s="988"/>
      <c r="D24" s="988"/>
      <c r="E24" s="988"/>
      <c r="F24" s="988"/>
      <c r="G24" s="988"/>
      <c r="H24" s="988"/>
      <c r="I24" s="989"/>
      <c r="J24" s="481" t="str">
        <f>IF(基本情報入力シート!M63="","",基本情報入力シート!M63)</f>
        <v/>
      </c>
      <c r="K24" s="482" t="str">
        <f>IF(基本情報入力シート!R63="","",基本情報入力シート!R63)</f>
        <v/>
      </c>
      <c r="L24" s="482" t="str">
        <f>IF(基本情報入力シート!W63="","",基本情報入力シート!W63)</f>
        <v/>
      </c>
      <c r="M24" s="483" t="str">
        <f>IF(基本情報入力シート!X63="","",基本情報入力シート!X63)</f>
        <v/>
      </c>
      <c r="N24" s="484" t="str">
        <f>IF(基本情報入力シート!Y63="","",基本情報入力シート!Y63)</f>
        <v/>
      </c>
      <c r="O24" s="104"/>
      <c r="P24" s="1082"/>
      <c r="Q24" s="1083"/>
      <c r="R24" s="514" t="str">
        <f>IFERROR(IF('別紙様式3-2（４・５月）'!Z26="ベア加算","",P24*VLOOKUP(N24,【参考】数式用!$AD$2:$AH$27,MATCH(O24,【参考】数式用!$K$4:$N$4,0)+1,0)),"")</f>
        <v/>
      </c>
      <c r="S24" s="139"/>
      <c r="T24" s="1084"/>
      <c r="U24" s="1085"/>
      <c r="V24" s="515" t="str">
        <f>IFERROR(P24*VLOOKUP(AF24,【参考】数式用4!$DC$3:$DZ$106,MATCH(N24,【参考】数式用4!$DC$2:$DZ$2,0)),"")</f>
        <v/>
      </c>
      <c r="W24" s="105"/>
      <c r="X24" s="138"/>
      <c r="Y24" s="1086" t="str">
        <f>IFERROR(IF('別紙様式3-2（４・５月）'!Z26="ベア加算","",W24*VLOOKUP(N24,【参考】数式用!$AD$2:$AH$27,MATCH(O24,【参考】数式用!$K$4:$N$4,0)+1,0)),"")</f>
        <v/>
      </c>
      <c r="Z24" s="1086"/>
      <c r="AA24" s="139"/>
      <c r="AB24" s="142"/>
      <c r="AC24" s="516" t="str">
        <f>IFERROR(X24*VLOOKUP(AG24,【参考】数式用4!$DC$3:$DZ$106,MATCH(N24,【参考】数式用4!$DC$2:$DZ$2,0)),"")</f>
        <v/>
      </c>
      <c r="AD24" s="477" t="str">
        <f t="shared" si="2"/>
        <v/>
      </c>
      <c r="AE24" s="478" t="str">
        <f t="shared" si="3"/>
        <v/>
      </c>
      <c r="AF24" s="512" t="str">
        <f>IF(O24="","",'別紙様式3-2（４・５月）'!O26&amp;'別紙様式3-2（４・５月）'!P26&amp;'別紙様式3-2（４・５月）'!Q26&amp;"から"&amp;O24)</f>
        <v/>
      </c>
      <c r="AG24" s="512" t="str">
        <f>IF(OR(W24="",W24="―"),"",'別紙様式3-2（４・５月）'!O26&amp;'別紙様式3-2（４・５月）'!P26&amp;'別紙様式3-2（４・５月）'!Q26&amp;"から"&amp;W24)</f>
        <v/>
      </c>
    </row>
    <row r="25" spans="1:41" ht="24.95" customHeight="1">
      <c r="A25" s="513">
        <v>12</v>
      </c>
      <c r="B25" s="987" t="str">
        <f>IF(基本情報入力シート!C64="","",基本情報入力シート!C64)</f>
        <v/>
      </c>
      <c r="C25" s="988"/>
      <c r="D25" s="988"/>
      <c r="E25" s="988"/>
      <c r="F25" s="988"/>
      <c r="G25" s="988"/>
      <c r="H25" s="988"/>
      <c r="I25" s="989"/>
      <c r="J25" s="481" t="str">
        <f>IF(基本情報入力シート!M64="","",基本情報入力シート!M64)</f>
        <v/>
      </c>
      <c r="K25" s="482" t="str">
        <f>IF(基本情報入力シート!R64="","",基本情報入力シート!R64)</f>
        <v/>
      </c>
      <c r="L25" s="482" t="str">
        <f>IF(基本情報入力シート!W64="","",基本情報入力シート!W64)</f>
        <v/>
      </c>
      <c r="M25" s="483" t="str">
        <f>IF(基本情報入力シート!X64="","",基本情報入力シート!X64)</f>
        <v/>
      </c>
      <c r="N25" s="484" t="str">
        <f>IF(基本情報入力シート!Y64="","",基本情報入力シート!Y64)</f>
        <v/>
      </c>
      <c r="O25" s="104"/>
      <c r="P25" s="1082"/>
      <c r="Q25" s="1083"/>
      <c r="R25" s="514" t="str">
        <f>IFERROR(IF('別紙様式3-2（４・５月）'!Z27="ベア加算","",P25*VLOOKUP(N25,【参考】数式用!$AD$2:$AH$27,MATCH(O25,【参考】数式用!$K$4:$N$4,0)+1,0)),"")</f>
        <v/>
      </c>
      <c r="S25" s="139"/>
      <c r="T25" s="1084"/>
      <c r="U25" s="1085"/>
      <c r="V25" s="515" t="str">
        <f>IFERROR(P25*VLOOKUP(AF25,【参考】数式用4!$DC$3:$DZ$106,MATCH(N25,【参考】数式用4!$DC$2:$DZ$2,0)),"")</f>
        <v/>
      </c>
      <c r="W25" s="105"/>
      <c r="X25" s="138"/>
      <c r="Y25" s="1086" t="str">
        <f>IFERROR(IF('別紙様式3-2（４・５月）'!Z27="ベア加算","",W25*VLOOKUP(N25,【参考】数式用!$AD$2:$AH$27,MATCH(O25,【参考】数式用!$K$4:$N$4,0)+1,0)),"")</f>
        <v/>
      </c>
      <c r="Z25" s="1086"/>
      <c r="AA25" s="139"/>
      <c r="AB25" s="142"/>
      <c r="AC25" s="516" t="str">
        <f>IFERROR(X25*VLOOKUP(AG25,【参考】数式用4!$DC$3:$DZ$106,MATCH(N25,【参考】数式用4!$DC$2:$DZ$2,0)),"")</f>
        <v/>
      </c>
      <c r="AD25" s="477" t="str">
        <f t="shared" si="2"/>
        <v/>
      </c>
      <c r="AE25" s="478" t="str">
        <f t="shared" si="3"/>
        <v/>
      </c>
      <c r="AF25" s="512" t="str">
        <f>IF(O25="","",'別紙様式3-2（４・５月）'!O27&amp;'別紙様式3-2（４・５月）'!P27&amp;'別紙様式3-2（４・５月）'!Q27&amp;"から"&amp;O25)</f>
        <v/>
      </c>
      <c r="AG25" s="512" t="str">
        <f>IF(OR(W25="",W25="―"),"",'別紙様式3-2（４・５月）'!O27&amp;'別紙様式3-2（４・５月）'!P27&amp;'別紙様式3-2（４・５月）'!Q27&amp;"から"&amp;W25)</f>
        <v/>
      </c>
    </row>
    <row r="26" spans="1:41" ht="24.95" customHeight="1">
      <c r="A26" s="513">
        <v>13</v>
      </c>
      <c r="B26" s="987" t="str">
        <f>IF(基本情報入力シート!C65="","",基本情報入力シート!C65)</f>
        <v/>
      </c>
      <c r="C26" s="988"/>
      <c r="D26" s="988"/>
      <c r="E26" s="988"/>
      <c r="F26" s="988"/>
      <c r="G26" s="988"/>
      <c r="H26" s="988"/>
      <c r="I26" s="989"/>
      <c r="J26" s="481" t="str">
        <f>IF(基本情報入力シート!M65="","",基本情報入力シート!M65)</f>
        <v/>
      </c>
      <c r="K26" s="482" t="str">
        <f>IF(基本情報入力シート!R65="","",基本情報入力シート!R65)</f>
        <v/>
      </c>
      <c r="L26" s="482" t="str">
        <f>IF(基本情報入力シート!W65="","",基本情報入力シート!W65)</f>
        <v/>
      </c>
      <c r="M26" s="483" t="str">
        <f>IF(基本情報入力シート!X65="","",基本情報入力シート!X65)</f>
        <v/>
      </c>
      <c r="N26" s="484" t="str">
        <f>IF(基本情報入力シート!Y65="","",基本情報入力シート!Y65)</f>
        <v/>
      </c>
      <c r="O26" s="104"/>
      <c r="P26" s="1082"/>
      <c r="Q26" s="1083"/>
      <c r="R26" s="514" t="str">
        <f>IFERROR(IF('別紙様式3-2（４・５月）'!Z28="ベア加算","",P26*VLOOKUP(N26,【参考】数式用!$AD$2:$AH$27,MATCH(O26,【参考】数式用!$K$4:$N$4,0)+1,0)),"")</f>
        <v/>
      </c>
      <c r="S26" s="139"/>
      <c r="T26" s="1084"/>
      <c r="U26" s="1085"/>
      <c r="V26" s="515" t="str">
        <f>IFERROR(P26*VLOOKUP(AF26,【参考】数式用4!$DC$3:$DZ$106,MATCH(N26,【参考】数式用4!$DC$2:$DZ$2,0)),"")</f>
        <v/>
      </c>
      <c r="W26" s="105"/>
      <c r="X26" s="138"/>
      <c r="Y26" s="1086" t="str">
        <f>IFERROR(IF('別紙様式3-2（４・５月）'!Z28="ベア加算","",W26*VLOOKUP(N26,【参考】数式用!$AD$2:$AH$27,MATCH(O26,【参考】数式用!$K$4:$N$4,0)+1,0)),"")</f>
        <v/>
      </c>
      <c r="Z26" s="1086"/>
      <c r="AA26" s="139"/>
      <c r="AB26" s="142"/>
      <c r="AC26" s="516" t="str">
        <f>IFERROR(X26*VLOOKUP(AG26,【参考】数式用4!$DC$3:$DZ$106,MATCH(N26,【参考】数式用4!$DC$2:$DZ$2,0)),"")</f>
        <v/>
      </c>
      <c r="AD26" s="477" t="str">
        <f t="shared" si="2"/>
        <v/>
      </c>
      <c r="AE26" s="478" t="str">
        <f t="shared" si="3"/>
        <v/>
      </c>
      <c r="AF26" s="512" t="str">
        <f>IF(O26="","",'別紙様式3-2（４・５月）'!O28&amp;'別紙様式3-2（４・５月）'!P28&amp;'別紙様式3-2（４・５月）'!Q28&amp;"から"&amp;O26)</f>
        <v/>
      </c>
      <c r="AG26" s="512" t="str">
        <f>IF(OR(W26="",W26="―"),"",'別紙様式3-2（４・５月）'!O28&amp;'別紙様式3-2（４・５月）'!P28&amp;'別紙様式3-2（４・５月）'!Q28&amp;"から"&amp;W26)</f>
        <v/>
      </c>
    </row>
    <row r="27" spans="1:41" ht="24.95" customHeight="1">
      <c r="A27" s="513">
        <v>14</v>
      </c>
      <c r="B27" s="987" t="str">
        <f>IF(基本情報入力シート!C66="","",基本情報入力シート!C66)</f>
        <v/>
      </c>
      <c r="C27" s="988"/>
      <c r="D27" s="988"/>
      <c r="E27" s="988"/>
      <c r="F27" s="988"/>
      <c r="G27" s="988"/>
      <c r="H27" s="988"/>
      <c r="I27" s="989"/>
      <c r="J27" s="481" t="str">
        <f>IF(基本情報入力シート!M66="","",基本情報入力シート!M66)</f>
        <v/>
      </c>
      <c r="K27" s="482" t="str">
        <f>IF(基本情報入力シート!R66="","",基本情報入力シート!R66)</f>
        <v/>
      </c>
      <c r="L27" s="482" t="str">
        <f>IF(基本情報入力シート!W66="","",基本情報入力シート!W66)</f>
        <v/>
      </c>
      <c r="M27" s="483" t="str">
        <f>IF(基本情報入力シート!X66="","",基本情報入力シート!X66)</f>
        <v/>
      </c>
      <c r="N27" s="484" t="str">
        <f>IF(基本情報入力シート!Y66="","",基本情報入力シート!Y66)</f>
        <v/>
      </c>
      <c r="O27" s="104"/>
      <c r="P27" s="1082"/>
      <c r="Q27" s="1083"/>
      <c r="R27" s="514" t="str">
        <f>IFERROR(IF('別紙様式3-2（４・５月）'!Z29="ベア加算","",P27*VLOOKUP(N27,【参考】数式用!$AD$2:$AH$27,MATCH(O27,【参考】数式用!$K$4:$N$4,0)+1,0)),"")</f>
        <v/>
      </c>
      <c r="S27" s="139"/>
      <c r="T27" s="1084"/>
      <c r="U27" s="1085"/>
      <c r="V27" s="515" t="str">
        <f>IFERROR(P27*VLOOKUP(AF27,【参考】数式用4!$DC$3:$DZ$106,MATCH(N27,【参考】数式用4!$DC$2:$DZ$2,0)),"")</f>
        <v/>
      </c>
      <c r="W27" s="105"/>
      <c r="X27" s="138"/>
      <c r="Y27" s="1086" t="str">
        <f>IFERROR(IF('別紙様式3-2（４・５月）'!Z29="ベア加算","",W27*VLOOKUP(N27,【参考】数式用!$AD$2:$AH$27,MATCH(O27,【参考】数式用!$K$4:$N$4,0)+1,0)),"")</f>
        <v/>
      </c>
      <c r="Z27" s="1086"/>
      <c r="AA27" s="139"/>
      <c r="AB27" s="142"/>
      <c r="AC27" s="516" t="str">
        <f>IFERROR(X27*VLOOKUP(AG27,【参考】数式用4!$DC$3:$DZ$106,MATCH(N27,【参考】数式用4!$DC$2:$DZ$2,0)),"")</f>
        <v/>
      </c>
      <c r="AD27" s="477" t="str">
        <f t="shared" si="2"/>
        <v/>
      </c>
      <c r="AE27" s="478" t="str">
        <f t="shared" si="3"/>
        <v/>
      </c>
      <c r="AF27" s="512" t="str">
        <f>IF(O27="","",'別紙様式3-2（４・５月）'!O29&amp;'別紙様式3-2（４・５月）'!P29&amp;'別紙様式3-2（４・５月）'!Q29&amp;"から"&amp;O27)</f>
        <v/>
      </c>
      <c r="AG27" s="512" t="str">
        <f>IF(OR(W27="",W27="―"),"",'別紙様式3-2（４・５月）'!O29&amp;'別紙様式3-2（４・５月）'!P29&amp;'別紙様式3-2（４・５月）'!Q29&amp;"から"&amp;W27)</f>
        <v/>
      </c>
    </row>
    <row r="28" spans="1:41" ht="24.95" customHeight="1">
      <c r="A28" s="513">
        <v>15</v>
      </c>
      <c r="B28" s="987" t="str">
        <f>IF(基本情報入力シート!C67="","",基本情報入力シート!C67)</f>
        <v/>
      </c>
      <c r="C28" s="988"/>
      <c r="D28" s="988"/>
      <c r="E28" s="988"/>
      <c r="F28" s="988"/>
      <c r="G28" s="988"/>
      <c r="H28" s="988"/>
      <c r="I28" s="989"/>
      <c r="J28" s="481" t="str">
        <f>IF(基本情報入力シート!M67="","",基本情報入力シート!M67)</f>
        <v/>
      </c>
      <c r="K28" s="482" t="str">
        <f>IF(基本情報入力シート!R67="","",基本情報入力シート!R67)</f>
        <v/>
      </c>
      <c r="L28" s="482" t="str">
        <f>IF(基本情報入力シート!W67="","",基本情報入力シート!W67)</f>
        <v/>
      </c>
      <c r="M28" s="483" t="str">
        <f>IF(基本情報入力シート!X67="","",基本情報入力シート!X67)</f>
        <v/>
      </c>
      <c r="N28" s="484" t="str">
        <f>IF(基本情報入力シート!Y67="","",基本情報入力シート!Y67)</f>
        <v/>
      </c>
      <c r="O28" s="104"/>
      <c r="P28" s="1082"/>
      <c r="Q28" s="1083"/>
      <c r="R28" s="514" t="str">
        <f>IFERROR(IF('別紙様式3-2（４・５月）'!Z30="ベア加算","",P28*VLOOKUP(N28,【参考】数式用!$AD$2:$AH$27,MATCH(O28,【参考】数式用!$K$4:$N$4,0)+1,0)),"")</f>
        <v/>
      </c>
      <c r="S28" s="139"/>
      <c r="T28" s="1084"/>
      <c r="U28" s="1085"/>
      <c r="V28" s="515" t="str">
        <f>IFERROR(P28*VLOOKUP(AF28,【参考】数式用4!$DC$3:$DZ$106,MATCH(N28,【参考】数式用4!$DC$2:$DZ$2,0)),"")</f>
        <v/>
      </c>
      <c r="W28" s="105"/>
      <c r="X28" s="138"/>
      <c r="Y28" s="1086" t="str">
        <f>IFERROR(IF('別紙様式3-2（４・５月）'!Z30="ベア加算","",W28*VLOOKUP(N28,【参考】数式用!$AD$2:$AH$27,MATCH(O28,【参考】数式用!$K$4:$N$4,0)+1,0)),"")</f>
        <v/>
      </c>
      <c r="Z28" s="1086"/>
      <c r="AA28" s="139"/>
      <c r="AB28" s="142"/>
      <c r="AC28" s="516" t="str">
        <f>IFERROR(X28*VLOOKUP(AG28,【参考】数式用4!$DC$3:$DZ$106,MATCH(N28,【参考】数式用4!$DC$2:$DZ$2,0)),"")</f>
        <v/>
      </c>
      <c r="AD28" s="477" t="str">
        <f t="shared" si="2"/>
        <v/>
      </c>
      <c r="AE28" s="478" t="str">
        <f t="shared" si="3"/>
        <v/>
      </c>
      <c r="AF28" s="512" t="str">
        <f>IF(O28="","",'別紙様式3-2（４・５月）'!O30&amp;'別紙様式3-2（４・５月）'!P30&amp;'別紙様式3-2（４・５月）'!Q30&amp;"から"&amp;O28)</f>
        <v/>
      </c>
      <c r="AG28" s="512" t="str">
        <f>IF(OR(W28="",W28="―"),"",'別紙様式3-2（４・５月）'!O30&amp;'別紙様式3-2（４・５月）'!P30&amp;'別紙様式3-2（４・５月）'!Q30&amp;"から"&amp;W28)</f>
        <v/>
      </c>
    </row>
    <row r="29" spans="1:41" ht="24.95" customHeight="1">
      <c r="A29" s="513">
        <v>16</v>
      </c>
      <c r="B29" s="987" t="str">
        <f>IF(基本情報入力シート!C68="","",基本情報入力シート!C68)</f>
        <v/>
      </c>
      <c r="C29" s="988"/>
      <c r="D29" s="988"/>
      <c r="E29" s="988"/>
      <c r="F29" s="988"/>
      <c r="G29" s="988"/>
      <c r="H29" s="988"/>
      <c r="I29" s="989"/>
      <c r="J29" s="482" t="str">
        <f>IF(基本情報入力シート!M68="","",基本情報入力シート!M68)</f>
        <v/>
      </c>
      <c r="K29" s="482" t="str">
        <f>IF(基本情報入力シート!R68="","",基本情報入力シート!R68)</f>
        <v/>
      </c>
      <c r="L29" s="482" t="str">
        <f>IF(基本情報入力シート!W68="","",基本情報入力シート!W68)</f>
        <v/>
      </c>
      <c r="M29" s="517" t="str">
        <f>IF(基本情報入力シート!X68="","",基本情報入力シート!X68)</f>
        <v/>
      </c>
      <c r="N29" s="518" t="str">
        <f>IF(基本情報入力シート!Y68="","",基本情報入力シート!Y68)</f>
        <v/>
      </c>
      <c r="O29" s="106"/>
      <c r="P29" s="1082"/>
      <c r="Q29" s="1083"/>
      <c r="R29" s="519" t="str">
        <f>IFERROR(IF('別紙様式3-2（４・５月）'!Z31="ベア加算","",P29*VLOOKUP(N29,【参考】数式用!$AD$2:$AH$27,MATCH(O29,【参考】数式用!$K$4:$N$4,0)+1,0)),"")</f>
        <v/>
      </c>
      <c r="S29" s="139"/>
      <c r="T29" s="1082"/>
      <c r="U29" s="1083"/>
      <c r="V29" s="515" t="str">
        <f>IFERROR(P29*VLOOKUP(AF29,【参考】数式用4!$DC$3:$DZ$106,MATCH(N29,【参考】数式用4!$DC$2:$DZ$2,0)),"")</f>
        <v/>
      </c>
      <c r="W29" s="107"/>
      <c r="X29" s="144"/>
      <c r="Y29" s="1086" t="str">
        <f>IFERROR(IF('別紙様式3-2（４・５月）'!Z31="ベア加算","",W29*VLOOKUP(N29,【参考】数式用!$AD$2:$AH$27,MATCH(O29,【参考】数式用!$K$4:$N$4,0)+1,0)),"")</f>
        <v/>
      </c>
      <c r="Z29" s="1086"/>
      <c r="AA29" s="139"/>
      <c r="AB29" s="144"/>
      <c r="AC29" s="520" t="str">
        <f>IFERROR(X29*VLOOKUP(AG29,【参考】数式用4!$DC$3:$DZ$106,MATCH(N29,【参考】数式用4!$DC$2:$DZ$2,0)),"")</f>
        <v/>
      </c>
      <c r="AD29" s="477" t="str">
        <f t="shared" si="2"/>
        <v/>
      </c>
      <c r="AE29" s="478" t="str">
        <f t="shared" si="3"/>
        <v/>
      </c>
      <c r="AF29" s="512" t="str">
        <f>IF(O29="","",'別紙様式3-2（４・５月）'!O31&amp;'別紙様式3-2（４・５月）'!P31&amp;'別紙様式3-2（４・５月）'!Q31&amp;"から"&amp;O29)</f>
        <v/>
      </c>
      <c r="AG29" s="512" t="str">
        <f>IF(OR(W29="",W29="―"),"",'別紙様式3-2（４・５月）'!O31&amp;'別紙様式3-2（４・５月）'!P31&amp;'別紙様式3-2（４・５月）'!Q31&amp;"から"&amp;W29)</f>
        <v/>
      </c>
    </row>
    <row r="30" spans="1:41" s="451" customFormat="1" ht="24.95" customHeight="1">
      <c r="A30" s="513">
        <v>17</v>
      </c>
      <c r="B30" s="987" t="str">
        <f>IF(基本情報入力シート!C69="","",基本情報入力シート!C69)</f>
        <v/>
      </c>
      <c r="C30" s="988"/>
      <c r="D30" s="988"/>
      <c r="E30" s="988"/>
      <c r="F30" s="988"/>
      <c r="G30" s="988"/>
      <c r="H30" s="988"/>
      <c r="I30" s="989"/>
      <c r="J30" s="481" t="str">
        <f>IF(基本情報入力シート!M69="","",基本情報入力シート!M69)</f>
        <v/>
      </c>
      <c r="K30" s="482" t="str">
        <f>IF(基本情報入力シート!R69="","",基本情報入力シート!R69)</f>
        <v/>
      </c>
      <c r="L30" s="482" t="str">
        <f>IF(基本情報入力シート!W69="","",基本情報入力シート!W69)</f>
        <v/>
      </c>
      <c r="M30" s="483" t="str">
        <f>IF(基本情報入力シート!X69="","",基本情報入力シート!X69)</f>
        <v/>
      </c>
      <c r="N30" s="484" t="str">
        <f>IF(基本情報入力シート!Y69="","",基本情報入力シート!Y69)</f>
        <v/>
      </c>
      <c r="O30" s="104"/>
      <c r="P30" s="1082"/>
      <c r="Q30" s="1083"/>
      <c r="R30" s="514" t="str">
        <f>IFERROR(IF('別紙様式3-2（４・５月）'!Z32="ベア加算","",P30*VLOOKUP(N30,【参考】数式用!$AD$2:$AH$27,MATCH(O30,【参考】数式用!$K$4:$N$4,0)+1,0)),"")</f>
        <v/>
      </c>
      <c r="S30" s="139"/>
      <c r="T30" s="1084"/>
      <c r="U30" s="1085"/>
      <c r="V30" s="515" t="str">
        <f>IFERROR(P30*VLOOKUP(AF30,【参考】数式用4!$DC$3:$DZ$106,MATCH(N30,【参考】数式用4!$DC$2:$DZ$2,0)),"")</f>
        <v/>
      </c>
      <c r="W30" s="105"/>
      <c r="X30" s="138"/>
      <c r="Y30" s="1086" t="str">
        <f>IFERROR(IF('別紙様式3-2（４・５月）'!Z32="ベア加算","",W30*VLOOKUP(N30,【参考】数式用!$AD$2:$AH$27,MATCH(O30,【参考】数式用!$K$4:$N$4,0)+1,0)),"")</f>
        <v/>
      </c>
      <c r="Z30" s="1086"/>
      <c r="AA30" s="139"/>
      <c r="AB30" s="142"/>
      <c r="AC30" s="516" t="str">
        <f>IFERROR(X30*VLOOKUP(AG30,【参考】数式用4!$DC$3:$DZ$106,MATCH(N30,【参考】数式用4!$DC$2:$DZ$2,0)),"")</f>
        <v/>
      </c>
      <c r="AD30" s="477" t="str">
        <f t="shared" si="2"/>
        <v/>
      </c>
      <c r="AE30" s="478" t="str">
        <f t="shared" si="3"/>
        <v/>
      </c>
      <c r="AF30" s="512" t="str">
        <f>IF(O30="","",'別紙様式3-2（４・５月）'!O32&amp;'別紙様式3-2（４・５月）'!P32&amp;'別紙様式3-2（４・５月）'!Q32&amp;"から"&amp;O30)</f>
        <v/>
      </c>
      <c r="AG30" s="512" t="str">
        <f>IF(OR(W30="",W30="―"),"",'別紙様式3-2（４・５月）'!O32&amp;'別紙様式3-2（４・５月）'!P32&amp;'別紙様式3-2（４・５月）'!Q32&amp;"から"&amp;W30)</f>
        <v/>
      </c>
      <c r="AH30" s="452"/>
      <c r="AI30" s="452"/>
      <c r="AJ30" s="452"/>
      <c r="AK30" s="452"/>
      <c r="AL30" s="452"/>
      <c r="AM30" s="452"/>
      <c r="AN30" s="452"/>
      <c r="AO30" s="452"/>
    </row>
    <row r="31" spans="1:41" s="451" customFormat="1" ht="24.95" customHeight="1">
      <c r="A31" s="513">
        <v>18</v>
      </c>
      <c r="B31" s="987" t="str">
        <f>IF(基本情報入力シート!C70="","",基本情報入力シート!C70)</f>
        <v/>
      </c>
      <c r="C31" s="988"/>
      <c r="D31" s="988"/>
      <c r="E31" s="988"/>
      <c r="F31" s="988"/>
      <c r="G31" s="988"/>
      <c r="H31" s="988"/>
      <c r="I31" s="989"/>
      <c r="J31" s="481" t="str">
        <f>IF(基本情報入力シート!M70="","",基本情報入力シート!M70)</f>
        <v/>
      </c>
      <c r="K31" s="482" t="str">
        <f>IF(基本情報入力シート!R70="","",基本情報入力シート!R70)</f>
        <v/>
      </c>
      <c r="L31" s="482" t="str">
        <f>IF(基本情報入力シート!W70="","",基本情報入力シート!W70)</f>
        <v/>
      </c>
      <c r="M31" s="483" t="str">
        <f>IF(基本情報入力シート!X70="","",基本情報入力シート!X70)</f>
        <v/>
      </c>
      <c r="N31" s="484" t="str">
        <f>IF(基本情報入力シート!Y70="","",基本情報入力シート!Y70)</f>
        <v/>
      </c>
      <c r="O31" s="104"/>
      <c r="P31" s="1082"/>
      <c r="Q31" s="1083"/>
      <c r="R31" s="514" t="str">
        <f>IFERROR(IF('別紙様式3-2（４・５月）'!Z33="ベア加算","",P31*VLOOKUP(N31,【参考】数式用!$AD$2:$AH$27,MATCH(O31,【参考】数式用!$K$4:$N$4,0)+1,0)),"")</f>
        <v/>
      </c>
      <c r="S31" s="139"/>
      <c r="T31" s="1084"/>
      <c r="U31" s="1085"/>
      <c r="V31" s="515" t="str">
        <f>IFERROR(P31*VLOOKUP(AF31,【参考】数式用4!$DC$3:$DZ$106,MATCH(N31,【参考】数式用4!$DC$2:$DZ$2,0)),"")</f>
        <v/>
      </c>
      <c r="W31" s="105"/>
      <c r="X31" s="138"/>
      <c r="Y31" s="1086" t="str">
        <f>IFERROR(IF('別紙様式3-2（４・５月）'!Z33="ベア加算","",W31*VLOOKUP(N31,【参考】数式用!$AD$2:$AH$27,MATCH(O31,【参考】数式用!$K$4:$N$4,0)+1,0)),"")</f>
        <v/>
      </c>
      <c r="Z31" s="1086"/>
      <c r="AA31" s="139"/>
      <c r="AB31" s="142"/>
      <c r="AC31" s="516" t="str">
        <f>IFERROR(X31*VLOOKUP(AG31,【参考】数式用4!$DC$3:$DZ$106,MATCH(N31,【参考】数式用4!$DC$2:$DZ$2,0)),"")</f>
        <v/>
      </c>
      <c r="AD31" s="477" t="str">
        <f t="shared" si="2"/>
        <v/>
      </c>
      <c r="AE31" s="478" t="str">
        <f t="shared" si="3"/>
        <v/>
      </c>
      <c r="AF31" s="512" t="str">
        <f>IF(O31="","",'別紙様式3-2（４・５月）'!O33&amp;'別紙様式3-2（４・５月）'!P33&amp;'別紙様式3-2（４・５月）'!Q33&amp;"から"&amp;O31)</f>
        <v/>
      </c>
      <c r="AG31" s="512" t="str">
        <f>IF(OR(W31="",W31="―"),"",'別紙様式3-2（４・５月）'!O33&amp;'別紙様式3-2（４・５月）'!P33&amp;'別紙様式3-2（４・５月）'!Q33&amp;"から"&amp;W31)</f>
        <v/>
      </c>
      <c r="AH31" s="452"/>
      <c r="AI31" s="452"/>
      <c r="AJ31" s="452"/>
      <c r="AK31" s="452"/>
      <c r="AL31" s="452"/>
      <c r="AM31" s="452"/>
      <c r="AN31" s="452"/>
      <c r="AO31" s="452"/>
    </row>
    <row r="32" spans="1:41" s="451" customFormat="1" ht="24.95" customHeight="1">
      <c r="A32" s="513">
        <v>19</v>
      </c>
      <c r="B32" s="987" t="str">
        <f>IF(基本情報入力シート!C71="","",基本情報入力シート!C71)</f>
        <v/>
      </c>
      <c r="C32" s="988"/>
      <c r="D32" s="988"/>
      <c r="E32" s="988"/>
      <c r="F32" s="988"/>
      <c r="G32" s="988"/>
      <c r="H32" s="988"/>
      <c r="I32" s="989"/>
      <c r="J32" s="481" t="str">
        <f>IF(基本情報入力シート!M71="","",基本情報入力シート!M71)</f>
        <v/>
      </c>
      <c r="K32" s="482" t="str">
        <f>IF(基本情報入力シート!R71="","",基本情報入力シート!R71)</f>
        <v/>
      </c>
      <c r="L32" s="482" t="str">
        <f>IF(基本情報入力シート!W71="","",基本情報入力シート!W71)</f>
        <v/>
      </c>
      <c r="M32" s="483" t="str">
        <f>IF(基本情報入力シート!X71="","",基本情報入力シート!X71)</f>
        <v/>
      </c>
      <c r="N32" s="484" t="str">
        <f>IF(基本情報入力シート!Y71="","",基本情報入力シート!Y71)</f>
        <v/>
      </c>
      <c r="O32" s="104"/>
      <c r="P32" s="1082"/>
      <c r="Q32" s="1083"/>
      <c r="R32" s="514" t="str">
        <f>IFERROR(IF('別紙様式3-2（４・５月）'!Z34="ベア加算","",P32*VLOOKUP(N32,【参考】数式用!$AD$2:$AH$27,MATCH(O32,【参考】数式用!$K$4:$N$4,0)+1,0)),"")</f>
        <v/>
      </c>
      <c r="S32" s="139"/>
      <c r="T32" s="1084"/>
      <c r="U32" s="1085"/>
      <c r="V32" s="515" t="str">
        <f>IFERROR(P32*VLOOKUP(AF32,【参考】数式用4!$DC$3:$DZ$106,MATCH(N32,【参考】数式用4!$DC$2:$DZ$2,0)),"")</f>
        <v/>
      </c>
      <c r="W32" s="105"/>
      <c r="X32" s="138"/>
      <c r="Y32" s="1086" t="str">
        <f>IFERROR(IF('別紙様式3-2（４・５月）'!Z34="ベア加算","",W32*VLOOKUP(N32,【参考】数式用!$AD$2:$AH$27,MATCH(O32,【参考】数式用!$K$4:$N$4,0)+1,0)),"")</f>
        <v/>
      </c>
      <c r="Z32" s="1086"/>
      <c r="AA32" s="139"/>
      <c r="AB32" s="142"/>
      <c r="AC32" s="516" t="str">
        <f>IFERROR(X32*VLOOKUP(AG32,【参考】数式用4!$DC$3:$DZ$106,MATCH(N32,【参考】数式用4!$DC$2:$DZ$2,0)),"")</f>
        <v/>
      </c>
      <c r="AD32" s="477" t="str">
        <f t="shared" si="2"/>
        <v/>
      </c>
      <c r="AE32" s="478" t="str">
        <f t="shared" si="3"/>
        <v/>
      </c>
      <c r="AF32" s="512" t="str">
        <f>IF(O32="","",'別紙様式3-2（４・５月）'!O34&amp;'別紙様式3-2（４・５月）'!P34&amp;'別紙様式3-2（４・５月）'!Q34&amp;"から"&amp;O32)</f>
        <v/>
      </c>
      <c r="AG32" s="512" t="str">
        <f>IF(OR(W32="",W32="―"),"",'別紙様式3-2（４・５月）'!O34&amp;'別紙様式3-2（４・５月）'!P34&amp;'別紙様式3-2（４・５月）'!Q34&amp;"から"&amp;W32)</f>
        <v/>
      </c>
      <c r="AH32" s="452"/>
      <c r="AI32" s="452"/>
      <c r="AJ32" s="452"/>
      <c r="AK32" s="452"/>
      <c r="AL32" s="452"/>
      <c r="AM32" s="452"/>
      <c r="AN32" s="452"/>
      <c r="AO32" s="452"/>
    </row>
    <row r="33" spans="1:41" s="451" customFormat="1" ht="24.95" customHeight="1">
      <c r="A33" s="513">
        <v>20</v>
      </c>
      <c r="B33" s="987" t="str">
        <f>IF(基本情報入力シート!C72="","",基本情報入力シート!C72)</f>
        <v/>
      </c>
      <c r="C33" s="988"/>
      <c r="D33" s="988"/>
      <c r="E33" s="988"/>
      <c r="F33" s="988"/>
      <c r="G33" s="988"/>
      <c r="H33" s="988"/>
      <c r="I33" s="989"/>
      <c r="J33" s="481" t="str">
        <f>IF(基本情報入力シート!M72="","",基本情報入力シート!M72)</f>
        <v/>
      </c>
      <c r="K33" s="482" t="str">
        <f>IF(基本情報入力シート!R72="","",基本情報入力シート!R72)</f>
        <v/>
      </c>
      <c r="L33" s="482" t="str">
        <f>IF(基本情報入力シート!W72="","",基本情報入力シート!W72)</f>
        <v/>
      </c>
      <c r="M33" s="483" t="str">
        <f>IF(基本情報入力シート!X72="","",基本情報入力シート!X72)</f>
        <v/>
      </c>
      <c r="N33" s="484" t="str">
        <f>IF(基本情報入力シート!Y72="","",基本情報入力シート!Y72)</f>
        <v/>
      </c>
      <c r="O33" s="104"/>
      <c r="P33" s="1082"/>
      <c r="Q33" s="1083"/>
      <c r="R33" s="514" t="str">
        <f>IFERROR(IF('別紙様式3-2（４・５月）'!Z35="ベア加算","",P33*VLOOKUP(N33,【参考】数式用!$AD$2:$AH$27,MATCH(O33,【参考】数式用!$K$4:$N$4,0)+1,0)),"")</f>
        <v/>
      </c>
      <c r="S33" s="139"/>
      <c r="T33" s="1084"/>
      <c r="U33" s="1085"/>
      <c r="V33" s="515" t="str">
        <f>IFERROR(P33*VLOOKUP(AF33,【参考】数式用4!$DC$3:$DZ$106,MATCH(N33,【参考】数式用4!$DC$2:$DZ$2,0)),"")</f>
        <v/>
      </c>
      <c r="W33" s="105"/>
      <c r="X33" s="138"/>
      <c r="Y33" s="1086" t="str">
        <f>IFERROR(IF('別紙様式3-2（４・５月）'!Z35="ベア加算","",W33*VLOOKUP(N33,【参考】数式用!$AD$2:$AH$27,MATCH(O33,【参考】数式用!$K$4:$N$4,0)+1,0)),"")</f>
        <v/>
      </c>
      <c r="Z33" s="1086"/>
      <c r="AA33" s="139"/>
      <c r="AB33" s="142"/>
      <c r="AC33" s="516" t="str">
        <f>IFERROR(X33*VLOOKUP(AG33,【参考】数式用4!$DC$3:$DZ$106,MATCH(N33,【参考】数式用4!$DC$2:$DZ$2,0)),"")</f>
        <v/>
      </c>
      <c r="AD33" s="477" t="str">
        <f t="shared" si="2"/>
        <v/>
      </c>
      <c r="AE33" s="478" t="str">
        <f t="shared" si="3"/>
        <v/>
      </c>
      <c r="AF33" s="512" t="str">
        <f>IF(O33="","",'別紙様式3-2（４・５月）'!O35&amp;'別紙様式3-2（４・５月）'!P35&amp;'別紙様式3-2（４・５月）'!Q35&amp;"から"&amp;O33)</f>
        <v/>
      </c>
      <c r="AG33" s="512" t="str">
        <f>IF(OR(W33="",W33="―"),"",'別紙様式3-2（４・５月）'!O35&amp;'別紙様式3-2（４・５月）'!P35&amp;'別紙様式3-2（４・５月）'!Q35&amp;"から"&amp;W33)</f>
        <v/>
      </c>
      <c r="AH33" s="452"/>
      <c r="AI33" s="452"/>
      <c r="AJ33" s="452"/>
      <c r="AK33" s="452"/>
      <c r="AL33" s="452"/>
      <c r="AM33" s="452"/>
      <c r="AN33" s="452"/>
      <c r="AO33" s="452"/>
    </row>
    <row r="34" spans="1:41" s="451" customFormat="1" ht="24.95" customHeight="1">
      <c r="A34" s="513">
        <v>21</v>
      </c>
      <c r="B34" s="987" t="str">
        <f>IF(基本情報入力シート!C73="","",基本情報入力シート!C73)</f>
        <v/>
      </c>
      <c r="C34" s="988"/>
      <c r="D34" s="988"/>
      <c r="E34" s="988"/>
      <c r="F34" s="988"/>
      <c r="G34" s="988"/>
      <c r="H34" s="988"/>
      <c r="I34" s="989"/>
      <c r="J34" s="481" t="str">
        <f>IF(基本情報入力シート!M73="","",基本情報入力シート!M73)</f>
        <v/>
      </c>
      <c r="K34" s="482" t="str">
        <f>IF(基本情報入力シート!R73="","",基本情報入力シート!R73)</f>
        <v/>
      </c>
      <c r="L34" s="482" t="str">
        <f>IF(基本情報入力シート!W73="","",基本情報入力シート!W73)</f>
        <v/>
      </c>
      <c r="M34" s="483" t="str">
        <f>IF(基本情報入力シート!X73="","",基本情報入力シート!X73)</f>
        <v/>
      </c>
      <c r="N34" s="484" t="str">
        <f>IF(基本情報入力シート!Y73="","",基本情報入力シート!Y73)</f>
        <v/>
      </c>
      <c r="O34" s="104"/>
      <c r="P34" s="1082"/>
      <c r="Q34" s="1083"/>
      <c r="R34" s="514" t="str">
        <f>IFERROR(IF('別紙様式3-2（４・５月）'!Z36="ベア加算","",P34*VLOOKUP(N34,【参考】数式用!$AD$2:$AH$27,MATCH(O34,【参考】数式用!$K$4:$N$4,0)+1,0)),"")</f>
        <v/>
      </c>
      <c r="S34" s="139"/>
      <c r="T34" s="1084"/>
      <c r="U34" s="1085"/>
      <c r="V34" s="515" t="str">
        <f>IFERROR(P34*VLOOKUP(AF34,【参考】数式用4!$DC$3:$DZ$106,MATCH(N34,【参考】数式用4!$DC$2:$DZ$2,0)),"")</f>
        <v/>
      </c>
      <c r="W34" s="105"/>
      <c r="X34" s="138"/>
      <c r="Y34" s="1086" t="str">
        <f>IFERROR(IF('別紙様式3-2（４・５月）'!Z36="ベア加算","",W34*VLOOKUP(N34,【参考】数式用!$AD$2:$AH$27,MATCH(O34,【参考】数式用!$K$4:$N$4,0)+1,0)),"")</f>
        <v/>
      </c>
      <c r="Z34" s="1086"/>
      <c r="AA34" s="139"/>
      <c r="AB34" s="142"/>
      <c r="AC34" s="516" t="str">
        <f>IFERROR(X34*VLOOKUP(AG34,【参考】数式用4!$DC$3:$DZ$106,MATCH(N34,【参考】数式用4!$DC$2:$DZ$2,0)),"")</f>
        <v/>
      </c>
      <c r="AD34" s="477" t="str">
        <f t="shared" si="2"/>
        <v/>
      </c>
      <c r="AE34" s="478" t="str">
        <f t="shared" si="3"/>
        <v/>
      </c>
      <c r="AF34" s="512" t="str">
        <f>IF(O34="","",'別紙様式3-2（４・５月）'!O36&amp;'別紙様式3-2（４・５月）'!P36&amp;'別紙様式3-2（４・５月）'!Q36&amp;"から"&amp;O34)</f>
        <v/>
      </c>
      <c r="AG34" s="512" t="str">
        <f>IF(OR(W34="",W34="―"),"",'別紙様式3-2（４・５月）'!O36&amp;'別紙様式3-2（４・５月）'!P36&amp;'別紙様式3-2（４・５月）'!Q36&amp;"から"&amp;W34)</f>
        <v/>
      </c>
      <c r="AH34" s="452"/>
      <c r="AI34" s="452"/>
      <c r="AJ34" s="452"/>
      <c r="AK34" s="452"/>
      <c r="AL34" s="452"/>
      <c r="AM34" s="452"/>
      <c r="AN34" s="452"/>
      <c r="AO34" s="452"/>
    </row>
    <row r="35" spans="1:41" s="451" customFormat="1" ht="24.95" customHeight="1">
      <c r="A35" s="513">
        <v>22</v>
      </c>
      <c r="B35" s="987" t="str">
        <f>IF(基本情報入力シート!C74="","",基本情報入力シート!C74)</f>
        <v/>
      </c>
      <c r="C35" s="988"/>
      <c r="D35" s="988"/>
      <c r="E35" s="988"/>
      <c r="F35" s="988"/>
      <c r="G35" s="988"/>
      <c r="H35" s="988"/>
      <c r="I35" s="989"/>
      <c r="J35" s="481" t="str">
        <f>IF(基本情報入力シート!M74="","",基本情報入力シート!M74)</f>
        <v/>
      </c>
      <c r="K35" s="482" t="str">
        <f>IF(基本情報入力シート!R74="","",基本情報入力シート!R74)</f>
        <v/>
      </c>
      <c r="L35" s="482" t="str">
        <f>IF(基本情報入力シート!W74="","",基本情報入力シート!W74)</f>
        <v/>
      </c>
      <c r="M35" s="483" t="str">
        <f>IF(基本情報入力シート!X74="","",基本情報入力シート!X74)</f>
        <v/>
      </c>
      <c r="N35" s="484" t="str">
        <f>IF(基本情報入力シート!Y74="","",基本情報入力シート!Y74)</f>
        <v/>
      </c>
      <c r="O35" s="104"/>
      <c r="P35" s="1082"/>
      <c r="Q35" s="1083"/>
      <c r="R35" s="514" t="str">
        <f>IFERROR(IF('別紙様式3-2（４・５月）'!Z37="ベア加算","",P35*VLOOKUP(N35,【参考】数式用!$AD$2:$AH$27,MATCH(O35,【参考】数式用!$K$4:$N$4,0)+1,0)),"")</f>
        <v/>
      </c>
      <c r="S35" s="139"/>
      <c r="T35" s="1084"/>
      <c r="U35" s="1085"/>
      <c r="V35" s="515" t="str">
        <f>IFERROR(P35*VLOOKUP(AF35,【参考】数式用4!$DC$3:$DZ$106,MATCH(N35,【参考】数式用4!$DC$2:$DZ$2,0)),"")</f>
        <v/>
      </c>
      <c r="W35" s="105"/>
      <c r="X35" s="138"/>
      <c r="Y35" s="1086" t="str">
        <f>IFERROR(IF('別紙様式3-2（４・５月）'!Z37="ベア加算","",W35*VLOOKUP(N35,【参考】数式用!$AD$2:$AH$27,MATCH(O35,【参考】数式用!$K$4:$N$4,0)+1,0)),"")</f>
        <v/>
      </c>
      <c r="Z35" s="1086"/>
      <c r="AA35" s="139"/>
      <c r="AB35" s="142"/>
      <c r="AC35" s="516" t="str">
        <f>IFERROR(X35*VLOOKUP(AG35,【参考】数式用4!$DC$3:$DZ$106,MATCH(N35,【参考】数式用4!$DC$2:$DZ$2,0)),"")</f>
        <v/>
      </c>
      <c r="AD35" s="477" t="str">
        <f t="shared" si="2"/>
        <v/>
      </c>
      <c r="AE35" s="478" t="str">
        <f t="shared" si="3"/>
        <v/>
      </c>
      <c r="AF35" s="512" t="str">
        <f>IF(O35="","",'別紙様式3-2（４・５月）'!O37&amp;'別紙様式3-2（４・５月）'!P37&amp;'別紙様式3-2（４・５月）'!Q37&amp;"から"&amp;O35)</f>
        <v/>
      </c>
      <c r="AG35" s="512" t="str">
        <f>IF(OR(W35="",W35="―"),"",'別紙様式3-2（４・５月）'!O37&amp;'別紙様式3-2（４・５月）'!P37&amp;'別紙様式3-2（４・５月）'!Q37&amp;"から"&amp;W35)</f>
        <v/>
      </c>
      <c r="AH35" s="452"/>
      <c r="AI35" s="452"/>
      <c r="AJ35" s="452"/>
      <c r="AK35" s="452"/>
      <c r="AL35" s="452"/>
      <c r="AM35" s="452"/>
      <c r="AN35" s="452"/>
      <c r="AO35" s="452"/>
    </row>
    <row r="36" spans="1:41" s="451" customFormat="1" ht="24.95" customHeight="1">
      <c r="A36" s="513">
        <v>23</v>
      </c>
      <c r="B36" s="987" t="str">
        <f>IF(基本情報入力シート!C75="","",基本情報入力シート!C75)</f>
        <v/>
      </c>
      <c r="C36" s="988"/>
      <c r="D36" s="988"/>
      <c r="E36" s="988"/>
      <c r="F36" s="988"/>
      <c r="G36" s="988"/>
      <c r="H36" s="988"/>
      <c r="I36" s="989"/>
      <c r="J36" s="481" t="str">
        <f>IF(基本情報入力シート!M75="","",基本情報入力シート!M75)</f>
        <v/>
      </c>
      <c r="K36" s="482" t="str">
        <f>IF(基本情報入力シート!R75="","",基本情報入力シート!R75)</f>
        <v/>
      </c>
      <c r="L36" s="482" t="str">
        <f>IF(基本情報入力シート!W75="","",基本情報入力シート!W75)</f>
        <v/>
      </c>
      <c r="M36" s="483" t="str">
        <f>IF(基本情報入力シート!X75="","",基本情報入力シート!X75)</f>
        <v/>
      </c>
      <c r="N36" s="484" t="str">
        <f>IF(基本情報入力シート!Y75="","",基本情報入力シート!Y75)</f>
        <v/>
      </c>
      <c r="O36" s="104"/>
      <c r="P36" s="1082"/>
      <c r="Q36" s="1083"/>
      <c r="R36" s="514" t="str">
        <f>IFERROR(IF('別紙様式3-2（４・５月）'!Z38="ベア加算","",P36*VLOOKUP(N36,【参考】数式用!$AD$2:$AH$27,MATCH(O36,【参考】数式用!$K$4:$N$4,0)+1,0)),"")</f>
        <v/>
      </c>
      <c r="S36" s="139"/>
      <c r="T36" s="1084"/>
      <c r="U36" s="1085"/>
      <c r="V36" s="515" t="str">
        <f>IFERROR(P36*VLOOKUP(AF36,【参考】数式用4!$DC$3:$DZ$106,MATCH(N36,【参考】数式用4!$DC$2:$DZ$2,0)),"")</f>
        <v/>
      </c>
      <c r="W36" s="105"/>
      <c r="X36" s="138"/>
      <c r="Y36" s="1086" t="str">
        <f>IFERROR(IF('別紙様式3-2（４・５月）'!Z38="ベア加算","",W36*VLOOKUP(N36,【参考】数式用!$AD$2:$AH$27,MATCH(O36,【参考】数式用!$K$4:$N$4,0)+1,0)),"")</f>
        <v/>
      </c>
      <c r="Z36" s="1086"/>
      <c r="AA36" s="139"/>
      <c r="AB36" s="142"/>
      <c r="AC36" s="516" t="str">
        <f>IFERROR(X36*VLOOKUP(AG36,【参考】数式用4!$DC$3:$DZ$106,MATCH(N36,【参考】数式用4!$DC$2:$DZ$2,0)),"")</f>
        <v/>
      </c>
      <c r="AD36" s="477" t="str">
        <f t="shared" si="2"/>
        <v/>
      </c>
      <c r="AE36" s="478" t="str">
        <f t="shared" si="3"/>
        <v/>
      </c>
      <c r="AF36" s="512" t="str">
        <f>IF(O36="","",'別紙様式3-2（４・５月）'!O38&amp;'別紙様式3-2（４・５月）'!P38&amp;'別紙様式3-2（４・５月）'!Q38&amp;"から"&amp;O36)</f>
        <v/>
      </c>
      <c r="AG36" s="512" t="str">
        <f>IF(OR(W36="",W36="―"),"",'別紙様式3-2（４・５月）'!O38&amp;'別紙様式3-2（４・５月）'!P38&amp;'別紙様式3-2（４・５月）'!Q38&amp;"から"&amp;W36)</f>
        <v/>
      </c>
      <c r="AH36" s="452"/>
      <c r="AI36" s="452"/>
      <c r="AJ36" s="452"/>
      <c r="AK36" s="452"/>
      <c r="AL36" s="452"/>
      <c r="AM36" s="452"/>
      <c r="AN36" s="452"/>
      <c r="AO36" s="452"/>
    </row>
    <row r="37" spans="1:41" s="451" customFormat="1" ht="24.95" customHeight="1">
      <c r="A37" s="513">
        <v>24</v>
      </c>
      <c r="B37" s="987" t="str">
        <f>IF(基本情報入力シート!C76="","",基本情報入力シート!C76)</f>
        <v/>
      </c>
      <c r="C37" s="988"/>
      <c r="D37" s="988"/>
      <c r="E37" s="988"/>
      <c r="F37" s="988"/>
      <c r="G37" s="988"/>
      <c r="H37" s="988"/>
      <c r="I37" s="989"/>
      <c r="J37" s="481" t="str">
        <f>IF(基本情報入力シート!M76="","",基本情報入力シート!M76)</f>
        <v/>
      </c>
      <c r="K37" s="482" t="str">
        <f>IF(基本情報入力シート!R76="","",基本情報入力シート!R76)</f>
        <v/>
      </c>
      <c r="L37" s="482" t="str">
        <f>IF(基本情報入力シート!W76="","",基本情報入力シート!W76)</f>
        <v/>
      </c>
      <c r="M37" s="483" t="str">
        <f>IF(基本情報入力シート!X76="","",基本情報入力シート!X76)</f>
        <v/>
      </c>
      <c r="N37" s="484" t="str">
        <f>IF(基本情報入力シート!Y76="","",基本情報入力シート!Y76)</f>
        <v/>
      </c>
      <c r="O37" s="104"/>
      <c r="P37" s="1082"/>
      <c r="Q37" s="1083"/>
      <c r="R37" s="514" t="str">
        <f>IFERROR(IF('別紙様式3-2（４・５月）'!Z39="ベア加算","",P37*VLOOKUP(N37,【参考】数式用!$AD$2:$AH$27,MATCH(O37,【参考】数式用!$K$4:$N$4,0)+1,0)),"")</f>
        <v/>
      </c>
      <c r="S37" s="139"/>
      <c r="T37" s="1084"/>
      <c r="U37" s="1085"/>
      <c r="V37" s="515" t="str">
        <f>IFERROR(P37*VLOOKUP(AF37,【参考】数式用4!$DC$3:$DZ$106,MATCH(N37,【参考】数式用4!$DC$2:$DZ$2,0)),"")</f>
        <v/>
      </c>
      <c r="W37" s="105"/>
      <c r="X37" s="138"/>
      <c r="Y37" s="1086" t="str">
        <f>IFERROR(IF('別紙様式3-2（４・５月）'!Z39="ベア加算","",W37*VLOOKUP(N37,【参考】数式用!$AD$2:$AH$27,MATCH(O37,【参考】数式用!$K$4:$N$4,0)+1,0)),"")</f>
        <v/>
      </c>
      <c r="Z37" s="1086"/>
      <c r="AA37" s="139"/>
      <c r="AB37" s="142"/>
      <c r="AC37" s="516" t="str">
        <f>IFERROR(X37*VLOOKUP(AG37,【参考】数式用4!$DC$3:$DZ$106,MATCH(N37,【参考】数式用4!$DC$2:$DZ$2,0)),"")</f>
        <v/>
      </c>
      <c r="AD37" s="477" t="str">
        <f t="shared" si="2"/>
        <v/>
      </c>
      <c r="AE37" s="478" t="str">
        <f t="shared" si="3"/>
        <v/>
      </c>
      <c r="AF37" s="512" t="str">
        <f>IF(O37="","",'別紙様式3-2（４・５月）'!O39&amp;'別紙様式3-2（４・５月）'!P39&amp;'別紙様式3-2（４・５月）'!Q39&amp;"から"&amp;O37)</f>
        <v/>
      </c>
      <c r="AG37" s="512" t="str">
        <f>IF(OR(W37="",W37="―"),"",'別紙様式3-2（４・５月）'!O39&amp;'別紙様式3-2（４・５月）'!P39&amp;'別紙様式3-2（４・５月）'!Q39&amp;"から"&amp;W37)</f>
        <v/>
      </c>
      <c r="AH37" s="452"/>
      <c r="AI37" s="452"/>
      <c r="AJ37" s="452"/>
      <c r="AK37" s="452"/>
      <c r="AL37" s="452"/>
      <c r="AM37" s="452"/>
      <c r="AN37" s="452"/>
      <c r="AO37" s="452"/>
    </row>
    <row r="38" spans="1:41" s="451" customFormat="1" ht="24.95" customHeight="1">
      <c r="A38" s="513">
        <v>25</v>
      </c>
      <c r="B38" s="987" t="str">
        <f>IF(基本情報入力シート!C77="","",基本情報入力シート!C77)</f>
        <v/>
      </c>
      <c r="C38" s="988"/>
      <c r="D38" s="988"/>
      <c r="E38" s="988"/>
      <c r="F38" s="988"/>
      <c r="G38" s="988"/>
      <c r="H38" s="988"/>
      <c r="I38" s="989"/>
      <c r="J38" s="481" t="str">
        <f>IF(基本情報入力シート!M77="","",基本情報入力シート!M77)</f>
        <v/>
      </c>
      <c r="K38" s="482" t="str">
        <f>IF(基本情報入力シート!R77="","",基本情報入力シート!R77)</f>
        <v/>
      </c>
      <c r="L38" s="482" t="str">
        <f>IF(基本情報入力シート!W77="","",基本情報入力シート!W77)</f>
        <v/>
      </c>
      <c r="M38" s="483" t="str">
        <f>IF(基本情報入力シート!X77="","",基本情報入力シート!X77)</f>
        <v/>
      </c>
      <c r="N38" s="484" t="str">
        <f>IF(基本情報入力シート!Y77="","",基本情報入力シート!Y77)</f>
        <v/>
      </c>
      <c r="O38" s="104"/>
      <c r="P38" s="1082"/>
      <c r="Q38" s="1083"/>
      <c r="R38" s="514" t="str">
        <f>IFERROR(IF('別紙様式3-2（４・５月）'!Z40="ベア加算","",P38*VLOOKUP(N38,【参考】数式用!$AD$2:$AH$27,MATCH(O38,【参考】数式用!$K$4:$N$4,0)+1,0)),"")</f>
        <v/>
      </c>
      <c r="S38" s="139"/>
      <c r="T38" s="1084"/>
      <c r="U38" s="1085"/>
      <c r="V38" s="515" t="str">
        <f>IFERROR(P38*VLOOKUP(AF38,【参考】数式用4!$DC$3:$DZ$106,MATCH(N38,【参考】数式用4!$DC$2:$DZ$2,0)),"")</f>
        <v/>
      </c>
      <c r="W38" s="105"/>
      <c r="X38" s="138"/>
      <c r="Y38" s="1086" t="str">
        <f>IFERROR(IF('別紙様式3-2（４・５月）'!Z40="ベア加算","",W38*VLOOKUP(N38,【参考】数式用!$AD$2:$AH$27,MATCH(O38,【参考】数式用!$K$4:$N$4,0)+1,0)),"")</f>
        <v/>
      </c>
      <c r="Z38" s="1086"/>
      <c r="AA38" s="139"/>
      <c r="AB38" s="142"/>
      <c r="AC38" s="516" t="str">
        <f>IFERROR(X38*VLOOKUP(AG38,【参考】数式用4!$DC$3:$DZ$106,MATCH(N38,【参考】数式用4!$DC$2:$DZ$2,0)),"")</f>
        <v/>
      </c>
      <c r="AD38" s="477" t="str">
        <f t="shared" si="2"/>
        <v/>
      </c>
      <c r="AE38" s="478" t="str">
        <f t="shared" si="3"/>
        <v/>
      </c>
      <c r="AF38" s="512" t="str">
        <f>IF(O38="","",'別紙様式3-2（４・５月）'!O40&amp;'別紙様式3-2（４・５月）'!P40&amp;'別紙様式3-2（４・５月）'!Q40&amp;"から"&amp;O38)</f>
        <v/>
      </c>
      <c r="AG38" s="512" t="str">
        <f>IF(OR(W38="",W38="―"),"",'別紙様式3-2（４・５月）'!O40&amp;'別紙様式3-2（４・５月）'!P40&amp;'別紙様式3-2（４・５月）'!Q40&amp;"から"&amp;W38)</f>
        <v/>
      </c>
      <c r="AH38" s="452"/>
      <c r="AI38" s="452"/>
      <c r="AJ38" s="452"/>
      <c r="AK38" s="452"/>
      <c r="AL38" s="452"/>
      <c r="AM38" s="452"/>
      <c r="AN38" s="452"/>
      <c r="AO38" s="452"/>
    </row>
    <row r="39" spans="1:41" s="451" customFormat="1" ht="24.95" customHeight="1">
      <c r="A39" s="513">
        <v>26</v>
      </c>
      <c r="B39" s="987" t="str">
        <f>IF(基本情報入力シート!C78="","",基本情報入力シート!C78)</f>
        <v/>
      </c>
      <c r="C39" s="988"/>
      <c r="D39" s="988"/>
      <c r="E39" s="988"/>
      <c r="F39" s="988"/>
      <c r="G39" s="988"/>
      <c r="H39" s="988"/>
      <c r="I39" s="989"/>
      <c r="J39" s="481" t="str">
        <f>IF(基本情報入力シート!M78="","",基本情報入力シート!M78)</f>
        <v/>
      </c>
      <c r="K39" s="482" t="str">
        <f>IF(基本情報入力シート!R78="","",基本情報入力シート!R78)</f>
        <v/>
      </c>
      <c r="L39" s="482" t="str">
        <f>IF(基本情報入力シート!W78="","",基本情報入力シート!W78)</f>
        <v/>
      </c>
      <c r="M39" s="483" t="str">
        <f>IF(基本情報入力シート!X78="","",基本情報入力シート!X78)</f>
        <v/>
      </c>
      <c r="N39" s="484" t="str">
        <f>IF(基本情報入力シート!Y78="","",基本情報入力シート!Y78)</f>
        <v/>
      </c>
      <c r="O39" s="104"/>
      <c r="P39" s="1082"/>
      <c r="Q39" s="1083"/>
      <c r="R39" s="514" t="str">
        <f>IFERROR(IF('別紙様式3-2（４・５月）'!Z41="ベア加算","",P39*VLOOKUP(N39,【参考】数式用!$AD$2:$AH$27,MATCH(O39,【参考】数式用!$K$4:$N$4,0)+1,0)),"")</f>
        <v/>
      </c>
      <c r="S39" s="139"/>
      <c r="T39" s="1084"/>
      <c r="U39" s="1085"/>
      <c r="V39" s="515" t="str">
        <f>IFERROR(P39*VLOOKUP(AF39,【参考】数式用4!$DC$3:$DZ$106,MATCH(N39,【参考】数式用4!$DC$2:$DZ$2,0)),"")</f>
        <v/>
      </c>
      <c r="W39" s="105"/>
      <c r="X39" s="138"/>
      <c r="Y39" s="1086" t="str">
        <f>IFERROR(IF('別紙様式3-2（４・５月）'!Z41="ベア加算","",W39*VLOOKUP(N39,【参考】数式用!$AD$2:$AH$27,MATCH(O39,【参考】数式用!$K$4:$N$4,0)+1,0)),"")</f>
        <v/>
      </c>
      <c r="Z39" s="1086"/>
      <c r="AA39" s="139"/>
      <c r="AB39" s="142"/>
      <c r="AC39" s="516" t="str">
        <f>IFERROR(X39*VLOOKUP(AG39,【参考】数式用4!$DC$3:$DZ$106,MATCH(N39,【参考】数式用4!$DC$2:$DZ$2,0)),"")</f>
        <v/>
      </c>
      <c r="AD39" s="477" t="str">
        <f t="shared" si="2"/>
        <v/>
      </c>
      <c r="AE39" s="478" t="str">
        <f t="shared" si="3"/>
        <v/>
      </c>
      <c r="AF39" s="512" t="str">
        <f>IF(O39="","",'別紙様式3-2（４・５月）'!O41&amp;'別紙様式3-2（４・５月）'!P41&amp;'別紙様式3-2（４・５月）'!Q41&amp;"から"&amp;O39)</f>
        <v/>
      </c>
      <c r="AG39" s="512" t="str">
        <f>IF(OR(W39="",W39="―"),"",'別紙様式3-2（４・５月）'!O41&amp;'別紙様式3-2（４・５月）'!P41&amp;'別紙様式3-2（４・５月）'!Q41&amp;"から"&amp;W39)</f>
        <v/>
      </c>
      <c r="AH39" s="452"/>
      <c r="AI39" s="452"/>
      <c r="AJ39" s="452"/>
      <c r="AK39" s="452"/>
      <c r="AL39" s="452"/>
      <c r="AM39" s="452"/>
      <c r="AN39" s="452"/>
      <c r="AO39" s="452"/>
    </row>
    <row r="40" spans="1:41" s="451" customFormat="1" ht="24.95" customHeight="1">
      <c r="A40" s="513">
        <v>27</v>
      </c>
      <c r="B40" s="987" t="str">
        <f>IF(基本情報入力シート!C79="","",基本情報入力シート!C79)</f>
        <v/>
      </c>
      <c r="C40" s="988"/>
      <c r="D40" s="988"/>
      <c r="E40" s="988"/>
      <c r="F40" s="988"/>
      <c r="G40" s="988"/>
      <c r="H40" s="988"/>
      <c r="I40" s="989"/>
      <c r="J40" s="481" t="str">
        <f>IF(基本情報入力シート!M79="","",基本情報入力シート!M79)</f>
        <v/>
      </c>
      <c r="K40" s="482" t="str">
        <f>IF(基本情報入力シート!R79="","",基本情報入力シート!R79)</f>
        <v/>
      </c>
      <c r="L40" s="482" t="str">
        <f>IF(基本情報入力シート!W79="","",基本情報入力シート!W79)</f>
        <v/>
      </c>
      <c r="M40" s="483" t="str">
        <f>IF(基本情報入力シート!X79="","",基本情報入力シート!X79)</f>
        <v/>
      </c>
      <c r="N40" s="484" t="str">
        <f>IF(基本情報入力シート!Y79="","",基本情報入力シート!Y79)</f>
        <v/>
      </c>
      <c r="O40" s="104"/>
      <c r="P40" s="1082"/>
      <c r="Q40" s="1083"/>
      <c r="R40" s="514" t="str">
        <f>IFERROR(IF('別紙様式3-2（４・５月）'!Z42="ベア加算","",P40*VLOOKUP(N40,【参考】数式用!$AD$2:$AH$27,MATCH(O40,【参考】数式用!$K$4:$N$4,0)+1,0)),"")</f>
        <v/>
      </c>
      <c r="S40" s="139"/>
      <c r="T40" s="1084"/>
      <c r="U40" s="1085"/>
      <c r="V40" s="515" t="str">
        <f>IFERROR(P40*VLOOKUP(AF40,【参考】数式用4!$DC$3:$DZ$106,MATCH(N40,【参考】数式用4!$DC$2:$DZ$2,0)),"")</f>
        <v/>
      </c>
      <c r="W40" s="105"/>
      <c r="X40" s="138"/>
      <c r="Y40" s="1086" t="str">
        <f>IFERROR(IF('別紙様式3-2（４・５月）'!Z42="ベア加算","",W40*VLOOKUP(N40,【参考】数式用!$AD$2:$AH$27,MATCH(O40,【参考】数式用!$K$4:$N$4,0)+1,0)),"")</f>
        <v/>
      </c>
      <c r="Z40" s="1086"/>
      <c r="AA40" s="139"/>
      <c r="AB40" s="142"/>
      <c r="AC40" s="516" t="str">
        <f>IFERROR(X40*VLOOKUP(AG40,【参考】数式用4!$DC$3:$DZ$106,MATCH(N40,【参考】数式用4!$DC$2:$DZ$2,0)),"")</f>
        <v/>
      </c>
      <c r="AD40" s="477" t="str">
        <f t="shared" si="2"/>
        <v/>
      </c>
      <c r="AE40" s="478" t="str">
        <f t="shared" si="3"/>
        <v/>
      </c>
      <c r="AF40" s="512" t="str">
        <f>IF(O40="","",'別紙様式3-2（４・５月）'!O42&amp;'別紙様式3-2（４・５月）'!P42&amp;'別紙様式3-2（４・５月）'!Q42&amp;"から"&amp;O40)</f>
        <v/>
      </c>
      <c r="AG40" s="512" t="str">
        <f>IF(OR(W40="",W40="―"),"",'別紙様式3-2（４・５月）'!O42&amp;'別紙様式3-2（４・５月）'!P42&amp;'別紙様式3-2（４・５月）'!Q42&amp;"から"&amp;W40)</f>
        <v/>
      </c>
      <c r="AH40" s="452"/>
      <c r="AI40" s="452"/>
      <c r="AJ40" s="452"/>
      <c r="AK40" s="452"/>
      <c r="AL40" s="452"/>
      <c r="AM40" s="452"/>
      <c r="AN40" s="452"/>
      <c r="AO40" s="452"/>
    </row>
    <row r="41" spans="1:41" s="451" customFormat="1" ht="24.95" customHeight="1">
      <c r="A41" s="513">
        <v>28</v>
      </c>
      <c r="B41" s="987" t="str">
        <f>IF(基本情報入力シート!C80="","",基本情報入力シート!C80)</f>
        <v/>
      </c>
      <c r="C41" s="988"/>
      <c r="D41" s="988"/>
      <c r="E41" s="988"/>
      <c r="F41" s="988"/>
      <c r="G41" s="988"/>
      <c r="H41" s="988"/>
      <c r="I41" s="989"/>
      <c r="J41" s="481" t="str">
        <f>IF(基本情報入力シート!M80="","",基本情報入力シート!M80)</f>
        <v/>
      </c>
      <c r="K41" s="482" t="str">
        <f>IF(基本情報入力シート!R80="","",基本情報入力シート!R80)</f>
        <v/>
      </c>
      <c r="L41" s="482" t="str">
        <f>IF(基本情報入力シート!W80="","",基本情報入力シート!W80)</f>
        <v/>
      </c>
      <c r="M41" s="483" t="str">
        <f>IF(基本情報入力シート!X80="","",基本情報入力シート!X80)</f>
        <v/>
      </c>
      <c r="N41" s="484" t="str">
        <f>IF(基本情報入力シート!Y80="","",基本情報入力シート!Y80)</f>
        <v/>
      </c>
      <c r="O41" s="104"/>
      <c r="P41" s="1082"/>
      <c r="Q41" s="1083"/>
      <c r="R41" s="514" t="str">
        <f>IFERROR(IF('別紙様式3-2（４・５月）'!Z43="ベア加算","",P41*VLOOKUP(N41,【参考】数式用!$AD$2:$AH$27,MATCH(O41,【参考】数式用!$K$4:$N$4,0)+1,0)),"")</f>
        <v/>
      </c>
      <c r="S41" s="139"/>
      <c r="T41" s="1084"/>
      <c r="U41" s="1085"/>
      <c r="V41" s="515" t="str">
        <f>IFERROR(P41*VLOOKUP(AF41,【参考】数式用4!$DC$3:$DZ$106,MATCH(N41,【参考】数式用4!$DC$2:$DZ$2,0)),"")</f>
        <v/>
      </c>
      <c r="W41" s="105"/>
      <c r="X41" s="138"/>
      <c r="Y41" s="1086" t="str">
        <f>IFERROR(IF('別紙様式3-2（４・５月）'!Z43="ベア加算","",W41*VLOOKUP(N41,【参考】数式用!$AD$2:$AH$27,MATCH(O41,【参考】数式用!$K$4:$N$4,0)+1,0)),"")</f>
        <v/>
      </c>
      <c r="Z41" s="1086"/>
      <c r="AA41" s="139"/>
      <c r="AB41" s="142"/>
      <c r="AC41" s="516" t="str">
        <f>IFERROR(X41*VLOOKUP(AG41,【参考】数式用4!$DC$3:$DZ$106,MATCH(N41,【参考】数式用4!$DC$2:$DZ$2,0)),"")</f>
        <v/>
      </c>
      <c r="AD41" s="477" t="str">
        <f t="shared" si="2"/>
        <v/>
      </c>
      <c r="AE41" s="478" t="str">
        <f t="shared" si="3"/>
        <v/>
      </c>
      <c r="AF41" s="512" t="str">
        <f>IF(O41="","",'別紙様式3-2（４・５月）'!O43&amp;'別紙様式3-2（４・５月）'!P43&amp;'別紙様式3-2（４・５月）'!Q43&amp;"から"&amp;O41)</f>
        <v/>
      </c>
      <c r="AG41" s="512" t="str">
        <f>IF(OR(W41="",W41="―"),"",'別紙様式3-2（４・５月）'!O43&amp;'別紙様式3-2（４・５月）'!P43&amp;'別紙様式3-2（４・５月）'!Q43&amp;"から"&amp;W41)</f>
        <v/>
      </c>
      <c r="AH41" s="452"/>
      <c r="AI41" s="452"/>
      <c r="AJ41" s="452"/>
      <c r="AK41" s="452"/>
      <c r="AL41" s="452"/>
      <c r="AM41" s="452"/>
      <c r="AN41" s="452"/>
      <c r="AO41" s="452"/>
    </row>
    <row r="42" spans="1:41" s="451" customFormat="1" ht="24.95" customHeight="1">
      <c r="A42" s="513">
        <v>29</v>
      </c>
      <c r="B42" s="987" t="str">
        <f>IF(基本情報入力シート!C81="","",基本情報入力シート!C81)</f>
        <v/>
      </c>
      <c r="C42" s="988"/>
      <c r="D42" s="988"/>
      <c r="E42" s="988"/>
      <c r="F42" s="988"/>
      <c r="G42" s="988"/>
      <c r="H42" s="988"/>
      <c r="I42" s="989"/>
      <c r="J42" s="481" t="str">
        <f>IF(基本情報入力シート!M81="","",基本情報入力シート!M81)</f>
        <v/>
      </c>
      <c r="K42" s="482" t="str">
        <f>IF(基本情報入力シート!R81="","",基本情報入力シート!R81)</f>
        <v/>
      </c>
      <c r="L42" s="482" t="str">
        <f>IF(基本情報入力シート!W81="","",基本情報入力シート!W81)</f>
        <v/>
      </c>
      <c r="M42" s="483" t="str">
        <f>IF(基本情報入力シート!X81="","",基本情報入力シート!X81)</f>
        <v/>
      </c>
      <c r="N42" s="484" t="str">
        <f>IF(基本情報入力シート!Y81="","",基本情報入力シート!Y81)</f>
        <v/>
      </c>
      <c r="O42" s="104"/>
      <c r="P42" s="1082"/>
      <c r="Q42" s="1083"/>
      <c r="R42" s="514" t="str">
        <f>IFERROR(IF('別紙様式3-2（４・５月）'!Z44="ベア加算","",P42*VLOOKUP(N42,【参考】数式用!$AD$2:$AH$27,MATCH(O42,【参考】数式用!$K$4:$N$4,0)+1,0)),"")</f>
        <v/>
      </c>
      <c r="S42" s="139"/>
      <c r="T42" s="1084"/>
      <c r="U42" s="1085"/>
      <c r="V42" s="515" t="str">
        <f>IFERROR(P42*VLOOKUP(AF42,【参考】数式用4!$DC$3:$DZ$106,MATCH(N42,【参考】数式用4!$DC$2:$DZ$2,0)),"")</f>
        <v/>
      </c>
      <c r="W42" s="105"/>
      <c r="X42" s="138"/>
      <c r="Y42" s="1086" t="str">
        <f>IFERROR(IF('別紙様式3-2（４・５月）'!Z44="ベア加算","",W42*VLOOKUP(N42,【参考】数式用!$AD$2:$AH$27,MATCH(O42,【参考】数式用!$K$4:$N$4,0)+1,0)),"")</f>
        <v/>
      </c>
      <c r="Z42" s="1086"/>
      <c r="AA42" s="139"/>
      <c r="AB42" s="142"/>
      <c r="AC42" s="516" t="str">
        <f>IFERROR(X42*VLOOKUP(AG42,【参考】数式用4!$DC$3:$DZ$106,MATCH(N42,【参考】数式用4!$DC$2:$DZ$2,0)),"")</f>
        <v/>
      </c>
      <c r="AD42" s="477" t="str">
        <f t="shared" si="2"/>
        <v/>
      </c>
      <c r="AE42" s="478" t="str">
        <f t="shared" si="3"/>
        <v/>
      </c>
      <c r="AF42" s="512" t="str">
        <f>IF(O42="","",'別紙様式3-2（４・５月）'!O44&amp;'別紙様式3-2（４・５月）'!P44&amp;'別紙様式3-2（４・５月）'!Q44&amp;"から"&amp;O42)</f>
        <v/>
      </c>
      <c r="AG42" s="512" t="str">
        <f>IF(OR(W42="",W42="―"),"",'別紙様式3-2（４・５月）'!O44&amp;'別紙様式3-2（４・５月）'!P44&amp;'別紙様式3-2（４・５月）'!Q44&amp;"から"&amp;W42)</f>
        <v/>
      </c>
      <c r="AH42" s="452"/>
      <c r="AI42" s="452"/>
      <c r="AJ42" s="452"/>
      <c r="AK42" s="452"/>
      <c r="AL42" s="452"/>
      <c r="AM42" s="452"/>
      <c r="AN42" s="452"/>
      <c r="AO42" s="452"/>
    </row>
    <row r="43" spans="1:41" s="451" customFormat="1" ht="24.95" customHeight="1">
      <c r="A43" s="513">
        <v>30</v>
      </c>
      <c r="B43" s="987" t="str">
        <f>IF(基本情報入力シート!C82="","",基本情報入力シート!C82)</f>
        <v/>
      </c>
      <c r="C43" s="988"/>
      <c r="D43" s="988"/>
      <c r="E43" s="988"/>
      <c r="F43" s="988"/>
      <c r="G43" s="988"/>
      <c r="H43" s="988"/>
      <c r="I43" s="989"/>
      <c r="J43" s="481" t="str">
        <f>IF(基本情報入力シート!M82="","",基本情報入力シート!M82)</f>
        <v/>
      </c>
      <c r="K43" s="482" t="str">
        <f>IF(基本情報入力シート!R82="","",基本情報入力シート!R82)</f>
        <v/>
      </c>
      <c r="L43" s="482" t="str">
        <f>IF(基本情報入力シート!W82="","",基本情報入力シート!W82)</f>
        <v/>
      </c>
      <c r="M43" s="483" t="str">
        <f>IF(基本情報入力シート!X82="","",基本情報入力シート!X82)</f>
        <v/>
      </c>
      <c r="N43" s="484" t="str">
        <f>IF(基本情報入力シート!Y82="","",基本情報入力シート!Y82)</f>
        <v/>
      </c>
      <c r="O43" s="104"/>
      <c r="P43" s="1082"/>
      <c r="Q43" s="1083"/>
      <c r="R43" s="514" t="str">
        <f>IFERROR(IF('別紙様式3-2（４・５月）'!Z45="ベア加算","",P43*VLOOKUP(N43,【参考】数式用!$AD$2:$AH$27,MATCH(O43,【参考】数式用!$K$4:$N$4,0)+1,0)),"")</f>
        <v/>
      </c>
      <c r="S43" s="139"/>
      <c r="T43" s="1084"/>
      <c r="U43" s="1085"/>
      <c r="V43" s="515" t="str">
        <f>IFERROR(P43*VLOOKUP(AF43,【参考】数式用4!$DC$3:$DZ$106,MATCH(N43,【参考】数式用4!$DC$2:$DZ$2,0)),"")</f>
        <v/>
      </c>
      <c r="W43" s="105"/>
      <c r="X43" s="138"/>
      <c r="Y43" s="1086" t="str">
        <f>IFERROR(IF('別紙様式3-2（４・５月）'!Z45="ベア加算","",W43*VLOOKUP(N43,【参考】数式用!$AD$2:$AH$27,MATCH(O43,【参考】数式用!$K$4:$N$4,0)+1,0)),"")</f>
        <v/>
      </c>
      <c r="Z43" s="1086"/>
      <c r="AA43" s="139"/>
      <c r="AB43" s="142"/>
      <c r="AC43" s="516" t="str">
        <f>IFERROR(X43*VLOOKUP(AG43,【参考】数式用4!$DC$3:$DZ$106,MATCH(N43,【参考】数式用4!$DC$2:$DZ$2,0)),"")</f>
        <v/>
      </c>
      <c r="AD43" s="477" t="str">
        <f t="shared" si="2"/>
        <v/>
      </c>
      <c r="AE43" s="478" t="str">
        <f t="shared" si="3"/>
        <v/>
      </c>
      <c r="AF43" s="512" t="str">
        <f>IF(O43="","",'別紙様式3-2（４・５月）'!O45&amp;'別紙様式3-2（４・５月）'!P45&amp;'別紙様式3-2（４・５月）'!Q45&amp;"から"&amp;O43)</f>
        <v/>
      </c>
      <c r="AG43" s="512" t="str">
        <f>IF(OR(W43="",W43="―"),"",'別紙様式3-2（４・５月）'!O45&amp;'別紙様式3-2（４・５月）'!P45&amp;'別紙様式3-2（４・５月）'!Q45&amp;"から"&amp;W43)</f>
        <v/>
      </c>
      <c r="AH43" s="452"/>
      <c r="AI43" s="452"/>
      <c r="AJ43" s="452"/>
      <c r="AK43" s="452"/>
      <c r="AL43" s="452"/>
      <c r="AM43" s="452"/>
      <c r="AN43" s="452"/>
      <c r="AO43" s="452"/>
    </row>
    <row r="44" spans="1:41" s="451" customFormat="1" ht="24.95" customHeight="1">
      <c r="A44" s="513">
        <v>31</v>
      </c>
      <c r="B44" s="987" t="str">
        <f>IF(基本情報入力シート!C83="","",基本情報入力シート!C83)</f>
        <v/>
      </c>
      <c r="C44" s="988"/>
      <c r="D44" s="988"/>
      <c r="E44" s="988"/>
      <c r="F44" s="988"/>
      <c r="G44" s="988"/>
      <c r="H44" s="988"/>
      <c r="I44" s="989"/>
      <c r="J44" s="481" t="str">
        <f>IF(基本情報入力シート!M83="","",基本情報入力シート!M83)</f>
        <v/>
      </c>
      <c r="K44" s="482" t="str">
        <f>IF(基本情報入力シート!R83="","",基本情報入力シート!R83)</f>
        <v/>
      </c>
      <c r="L44" s="482" t="str">
        <f>IF(基本情報入力シート!W83="","",基本情報入力シート!W83)</f>
        <v/>
      </c>
      <c r="M44" s="483" t="str">
        <f>IF(基本情報入力シート!X83="","",基本情報入力シート!X83)</f>
        <v/>
      </c>
      <c r="N44" s="484" t="str">
        <f>IF(基本情報入力シート!Y83="","",基本情報入力シート!Y83)</f>
        <v/>
      </c>
      <c r="O44" s="104"/>
      <c r="P44" s="1082"/>
      <c r="Q44" s="1083"/>
      <c r="R44" s="514" t="str">
        <f>IFERROR(IF('別紙様式3-2（４・５月）'!Z46="ベア加算","",P44*VLOOKUP(N44,【参考】数式用!$AD$2:$AH$27,MATCH(O44,【参考】数式用!$K$4:$N$4,0)+1,0)),"")</f>
        <v/>
      </c>
      <c r="S44" s="139"/>
      <c r="T44" s="1084"/>
      <c r="U44" s="1085"/>
      <c r="V44" s="515" t="str">
        <f>IFERROR(P44*VLOOKUP(AF44,【参考】数式用4!$DC$3:$DZ$106,MATCH(N44,【参考】数式用4!$DC$2:$DZ$2,0)),"")</f>
        <v/>
      </c>
      <c r="W44" s="105"/>
      <c r="X44" s="138"/>
      <c r="Y44" s="1086" t="str">
        <f>IFERROR(IF('別紙様式3-2（４・５月）'!Z46="ベア加算","",W44*VLOOKUP(N44,【参考】数式用!$AD$2:$AH$27,MATCH(O44,【参考】数式用!$K$4:$N$4,0)+1,0)),"")</f>
        <v/>
      </c>
      <c r="Z44" s="1086"/>
      <c r="AA44" s="139"/>
      <c r="AB44" s="142"/>
      <c r="AC44" s="516" t="str">
        <f>IFERROR(X44*VLOOKUP(AG44,【参考】数式用4!$DC$3:$DZ$106,MATCH(N44,【参考】数式用4!$DC$2:$DZ$2,0)),"")</f>
        <v/>
      </c>
      <c r="AD44" s="477" t="str">
        <f t="shared" si="2"/>
        <v/>
      </c>
      <c r="AE44" s="478" t="str">
        <f t="shared" si="3"/>
        <v/>
      </c>
      <c r="AF44" s="512" t="str">
        <f>IF(O44="","",'別紙様式3-2（４・５月）'!O46&amp;'別紙様式3-2（４・５月）'!P46&amp;'別紙様式3-2（４・５月）'!Q46&amp;"から"&amp;O44)</f>
        <v/>
      </c>
      <c r="AG44" s="512" t="str">
        <f>IF(OR(W44="",W44="―"),"",'別紙様式3-2（４・５月）'!O46&amp;'別紙様式3-2（４・５月）'!P46&amp;'別紙様式3-2（４・５月）'!Q46&amp;"から"&amp;W44)</f>
        <v/>
      </c>
      <c r="AH44" s="452"/>
      <c r="AI44" s="452"/>
      <c r="AJ44" s="452"/>
      <c r="AK44" s="452"/>
      <c r="AL44" s="452"/>
      <c r="AM44" s="452"/>
      <c r="AN44" s="452"/>
      <c r="AO44" s="452"/>
    </row>
    <row r="45" spans="1:41" s="451" customFormat="1" ht="24.95" customHeight="1">
      <c r="A45" s="513">
        <v>32</v>
      </c>
      <c r="B45" s="987" t="str">
        <f>IF(基本情報入力シート!C84="","",基本情報入力シート!C84)</f>
        <v/>
      </c>
      <c r="C45" s="988"/>
      <c r="D45" s="988"/>
      <c r="E45" s="988"/>
      <c r="F45" s="988"/>
      <c r="G45" s="988"/>
      <c r="H45" s="988"/>
      <c r="I45" s="989"/>
      <c r="J45" s="481" t="str">
        <f>IF(基本情報入力シート!M84="","",基本情報入力シート!M84)</f>
        <v/>
      </c>
      <c r="K45" s="482" t="str">
        <f>IF(基本情報入力シート!R84="","",基本情報入力シート!R84)</f>
        <v/>
      </c>
      <c r="L45" s="482" t="str">
        <f>IF(基本情報入力シート!W84="","",基本情報入力シート!W84)</f>
        <v/>
      </c>
      <c r="M45" s="483" t="str">
        <f>IF(基本情報入力シート!X84="","",基本情報入力シート!X84)</f>
        <v/>
      </c>
      <c r="N45" s="484" t="str">
        <f>IF(基本情報入力シート!Y84="","",基本情報入力シート!Y84)</f>
        <v/>
      </c>
      <c r="O45" s="104"/>
      <c r="P45" s="1082"/>
      <c r="Q45" s="1083"/>
      <c r="R45" s="514" t="str">
        <f>IFERROR(IF('別紙様式3-2（４・５月）'!Z47="ベア加算","",P45*VLOOKUP(N45,【参考】数式用!$AD$2:$AH$27,MATCH(O45,【参考】数式用!$K$4:$N$4,0)+1,0)),"")</f>
        <v/>
      </c>
      <c r="S45" s="139"/>
      <c r="T45" s="1084"/>
      <c r="U45" s="1085"/>
      <c r="V45" s="515" t="str">
        <f>IFERROR(P45*VLOOKUP(AF45,【参考】数式用4!$DC$3:$DZ$106,MATCH(N45,【参考】数式用4!$DC$2:$DZ$2,0)),"")</f>
        <v/>
      </c>
      <c r="W45" s="105"/>
      <c r="X45" s="138"/>
      <c r="Y45" s="1086" t="str">
        <f>IFERROR(IF('別紙様式3-2（４・５月）'!Z47="ベア加算","",W45*VLOOKUP(N45,【参考】数式用!$AD$2:$AH$27,MATCH(O45,【参考】数式用!$K$4:$N$4,0)+1,0)),"")</f>
        <v/>
      </c>
      <c r="Z45" s="1086"/>
      <c r="AA45" s="139"/>
      <c r="AB45" s="142"/>
      <c r="AC45" s="516" t="str">
        <f>IFERROR(X45*VLOOKUP(AG45,【参考】数式用4!$DC$3:$DZ$106,MATCH(N45,【参考】数式用4!$DC$2:$DZ$2,0)),"")</f>
        <v/>
      </c>
      <c r="AD45" s="477" t="str">
        <f t="shared" si="2"/>
        <v/>
      </c>
      <c r="AE45" s="478" t="str">
        <f t="shared" si="3"/>
        <v/>
      </c>
      <c r="AF45" s="512" t="str">
        <f>IF(O45="","",'別紙様式3-2（４・５月）'!O47&amp;'別紙様式3-2（４・５月）'!P47&amp;'別紙様式3-2（４・５月）'!Q47&amp;"から"&amp;O45)</f>
        <v/>
      </c>
      <c r="AG45" s="512" t="str">
        <f>IF(OR(W45="",W45="―"),"",'別紙様式3-2（４・５月）'!O47&amp;'別紙様式3-2（４・５月）'!P47&amp;'別紙様式3-2（４・５月）'!Q47&amp;"から"&amp;W45)</f>
        <v/>
      </c>
      <c r="AH45" s="452"/>
      <c r="AI45" s="452"/>
      <c r="AJ45" s="452"/>
      <c r="AK45" s="452"/>
      <c r="AL45" s="452"/>
      <c r="AM45" s="452"/>
      <c r="AN45" s="452"/>
      <c r="AO45" s="452"/>
    </row>
    <row r="46" spans="1:41" s="451" customFormat="1" ht="24.95" customHeight="1">
      <c r="A46" s="513">
        <v>33</v>
      </c>
      <c r="B46" s="987" t="str">
        <f>IF(基本情報入力シート!C85="","",基本情報入力シート!C85)</f>
        <v/>
      </c>
      <c r="C46" s="988"/>
      <c r="D46" s="988"/>
      <c r="E46" s="988"/>
      <c r="F46" s="988"/>
      <c r="G46" s="988"/>
      <c r="H46" s="988"/>
      <c r="I46" s="989"/>
      <c r="J46" s="481" t="str">
        <f>IF(基本情報入力シート!M85="","",基本情報入力シート!M85)</f>
        <v/>
      </c>
      <c r="K46" s="482" t="str">
        <f>IF(基本情報入力シート!R85="","",基本情報入力シート!R85)</f>
        <v/>
      </c>
      <c r="L46" s="482" t="str">
        <f>IF(基本情報入力シート!W85="","",基本情報入力シート!W85)</f>
        <v/>
      </c>
      <c r="M46" s="483" t="str">
        <f>IF(基本情報入力シート!X85="","",基本情報入力シート!X85)</f>
        <v/>
      </c>
      <c r="N46" s="484" t="str">
        <f>IF(基本情報入力シート!Y85="","",基本情報入力シート!Y85)</f>
        <v/>
      </c>
      <c r="O46" s="104"/>
      <c r="P46" s="1082"/>
      <c r="Q46" s="1083"/>
      <c r="R46" s="514" t="str">
        <f>IFERROR(IF('別紙様式3-2（４・５月）'!Z48="ベア加算","",P46*VLOOKUP(N46,【参考】数式用!$AD$2:$AH$27,MATCH(O46,【参考】数式用!$K$4:$N$4,0)+1,0)),"")</f>
        <v/>
      </c>
      <c r="S46" s="139"/>
      <c r="T46" s="1084"/>
      <c r="U46" s="1085"/>
      <c r="V46" s="515" t="str">
        <f>IFERROR(P46*VLOOKUP(AF46,【参考】数式用4!$DC$3:$DZ$106,MATCH(N46,【参考】数式用4!$DC$2:$DZ$2,0)),"")</f>
        <v/>
      </c>
      <c r="W46" s="105"/>
      <c r="X46" s="138"/>
      <c r="Y46" s="1086" t="str">
        <f>IFERROR(IF('別紙様式3-2（４・５月）'!Z48="ベア加算","",W46*VLOOKUP(N46,【参考】数式用!$AD$2:$AH$27,MATCH(O46,【参考】数式用!$K$4:$N$4,0)+1,0)),"")</f>
        <v/>
      </c>
      <c r="Z46" s="1086"/>
      <c r="AA46" s="139"/>
      <c r="AB46" s="142"/>
      <c r="AC46" s="516" t="str">
        <f>IFERROR(X46*VLOOKUP(AG46,【参考】数式用4!$DC$3:$DZ$106,MATCH(N46,【参考】数式用4!$DC$2:$DZ$2,0)),"")</f>
        <v/>
      </c>
      <c r="AD46" s="477" t="str">
        <f t="shared" si="2"/>
        <v/>
      </c>
      <c r="AE46" s="478" t="str">
        <f t="shared" si="3"/>
        <v/>
      </c>
      <c r="AF46" s="512" t="str">
        <f>IF(O46="","",'別紙様式3-2（４・５月）'!O48&amp;'別紙様式3-2（４・５月）'!P48&amp;'別紙様式3-2（４・５月）'!Q48&amp;"から"&amp;O46)</f>
        <v/>
      </c>
      <c r="AG46" s="512" t="str">
        <f>IF(OR(W46="",W46="―"),"",'別紙様式3-2（４・５月）'!O48&amp;'別紙様式3-2（４・５月）'!P48&amp;'別紙様式3-2（４・５月）'!Q48&amp;"から"&amp;W46)</f>
        <v/>
      </c>
      <c r="AH46" s="452"/>
      <c r="AI46" s="452"/>
      <c r="AJ46" s="452"/>
      <c r="AK46" s="452"/>
      <c r="AL46" s="452"/>
      <c r="AM46" s="452"/>
      <c r="AN46" s="452"/>
      <c r="AO46" s="452"/>
    </row>
    <row r="47" spans="1:41" s="451" customFormat="1" ht="24.95" customHeight="1">
      <c r="A47" s="513">
        <v>34</v>
      </c>
      <c r="B47" s="987" t="str">
        <f>IF(基本情報入力シート!C86="","",基本情報入力シート!C86)</f>
        <v/>
      </c>
      <c r="C47" s="988"/>
      <c r="D47" s="988"/>
      <c r="E47" s="988"/>
      <c r="F47" s="988"/>
      <c r="G47" s="988"/>
      <c r="H47" s="988"/>
      <c r="I47" s="989"/>
      <c r="J47" s="481" t="str">
        <f>IF(基本情報入力シート!M86="","",基本情報入力シート!M86)</f>
        <v/>
      </c>
      <c r="K47" s="482" t="str">
        <f>IF(基本情報入力シート!R86="","",基本情報入力シート!R86)</f>
        <v/>
      </c>
      <c r="L47" s="482" t="str">
        <f>IF(基本情報入力シート!W86="","",基本情報入力シート!W86)</f>
        <v/>
      </c>
      <c r="M47" s="483" t="str">
        <f>IF(基本情報入力シート!X86="","",基本情報入力シート!X86)</f>
        <v/>
      </c>
      <c r="N47" s="484" t="str">
        <f>IF(基本情報入力シート!Y86="","",基本情報入力シート!Y86)</f>
        <v/>
      </c>
      <c r="O47" s="104"/>
      <c r="P47" s="1082"/>
      <c r="Q47" s="1083"/>
      <c r="R47" s="514" t="str">
        <f>IFERROR(IF('別紙様式3-2（４・５月）'!Z49="ベア加算","",P47*VLOOKUP(N47,【参考】数式用!$AD$2:$AH$27,MATCH(O47,【参考】数式用!$K$4:$N$4,0)+1,0)),"")</f>
        <v/>
      </c>
      <c r="S47" s="139"/>
      <c r="T47" s="1084"/>
      <c r="U47" s="1085"/>
      <c r="V47" s="515" t="str">
        <f>IFERROR(P47*VLOOKUP(AF47,【参考】数式用4!$DC$3:$DZ$106,MATCH(N47,【参考】数式用4!$DC$2:$DZ$2,0)),"")</f>
        <v/>
      </c>
      <c r="W47" s="105"/>
      <c r="X47" s="138"/>
      <c r="Y47" s="1086" t="str">
        <f>IFERROR(IF('別紙様式3-2（４・５月）'!Z49="ベア加算","",W47*VLOOKUP(N47,【参考】数式用!$AD$2:$AH$27,MATCH(O47,【参考】数式用!$K$4:$N$4,0)+1,0)),"")</f>
        <v/>
      </c>
      <c r="Z47" s="1086"/>
      <c r="AA47" s="139"/>
      <c r="AB47" s="142"/>
      <c r="AC47" s="516" t="str">
        <f>IFERROR(X47*VLOOKUP(AG47,【参考】数式用4!$DC$3:$DZ$106,MATCH(N47,【参考】数式用4!$DC$2:$DZ$2,0)),"")</f>
        <v/>
      </c>
      <c r="AD47" s="477" t="str">
        <f t="shared" si="2"/>
        <v/>
      </c>
      <c r="AE47" s="478" t="str">
        <f t="shared" si="3"/>
        <v/>
      </c>
      <c r="AF47" s="512" t="str">
        <f>IF(O47="","",'別紙様式3-2（４・５月）'!O49&amp;'別紙様式3-2（４・５月）'!P49&amp;'別紙様式3-2（４・５月）'!Q49&amp;"から"&amp;O47)</f>
        <v/>
      </c>
      <c r="AG47" s="512" t="str">
        <f>IF(OR(W47="",W47="―"),"",'別紙様式3-2（４・５月）'!O49&amp;'別紙様式3-2（４・５月）'!P49&amp;'別紙様式3-2（４・５月）'!Q49&amp;"から"&amp;W47)</f>
        <v/>
      </c>
      <c r="AH47" s="452"/>
      <c r="AI47" s="452"/>
      <c r="AJ47" s="452"/>
      <c r="AK47" s="452"/>
      <c r="AL47" s="452"/>
      <c r="AM47" s="452"/>
      <c r="AN47" s="452"/>
      <c r="AO47" s="452"/>
    </row>
    <row r="48" spans="1:41" s="451" customFormat="1" ht="24.95" customHeight="1">
      <c r="A48" s="513">
        <v>35</v>
      </c>
      <c r="B48" s="987" t="str">
        <f>IF(基本情報入力シート!C87="","",基本情報入力シート!C87)</f>
        <v/>
      </c>
      <c r="C48" s="988"/>
      <c r="D48" s="988"/>
      <c r="E48" s="988"/>
      <c r="F48" s="988"/>
      <c r="G48" s="988"/>
      <c r="H48" s="988"/>
      <c r="I48" s="989"/>
      <c r="J48" s="481" t="str">
        <f>IF(基本情報入力シート!M87="","",基本情報入力シート!M87)</f>
        <v/>
      </c>
      <c r="K48" s="482" t="str">
        <f>IF(基本情報入力シート!R87="","",基本情報入力シート!R87)</f>
        <v/>
      </c>
      <c r="L48" s="482" t="str">
        <f>IF(基本情報入力シート!W87="","",基本情報入力シート!W87)</f>
        <v/>
      </c>
      <c r="M48" s="483" t="str">
        <f>IF(基本情報入力シート!X87="","",基本情報入力シート!X87)</f>
        <v/>
      </c>
      <c r="N48" s="484" t="str">
        <f>IF(基本情報入力シート!Y87="","",基本情報入力シート!Y87)</f>
        <v/>
      </c>
      <c r="O48" s="104"/>
      <c r="P48" s="1082"/>
      <c r="Q48" s="1083"/>
      <c r="R48" s="514" t="str">
        <f>IFERROR(IF('別紙様式3-2（４・５月）'!Z50="ベア加算","",P48*VLOOKUP(N48,【参考】数式用!$AD$2:$AH$27,MATCH(O48,【参考】数式用!$K$4:$N$4,0)+1,0)),"")</f>
        <v/>
      </c>
      <c r="S48" s="139"/>
      <c r="T48" s="1084"/>
      <c r="U48" s="1085"/>
      <c r="V48" s="515" t="str">
        <f>IFERROR(P48*VLOOKUP(AF48,【参考】数式用4!$DC$3:$DZ$106,MATCH(N48,【参考】数式用4!$DC$2:$DZ$2,0)),"")</f>
        <v/>
      </c>
      <c r="W48" s="105"/>
      <c r="X48" s="138"/>
      <c r="Y48" s="1086" t="str">
        <f>IFERROR(IF('別紙様式3-2（４・５月）'!Z50="ベア加算","",W48*VLOOKUP(N48,【参考】数式用!$AD$2:$AH$27,MATCH(O48,【参考】数式用!$K$4:$N$4,0)+1,0)),"")</f>
        <v/>
      </c>
      <c r="Z48" s="1086"/>
      <c r="AA48" s="139"/>
      <c r="AB48" s="142"/>
      <c r="AC48" s="516" t="str">
        <f>IFERROR(X48*VLOOKUP(AG48,【参考】数式用4!$DC$3:$DZ$106,MATCH(N48,【参考】数式用4!$DC$2:$DZ$2,0)),"")</f>
        <v/>
      </c>
      <c r="AD48" s="477" t="str">
        <f t="shared" si="2"/>
        <v/>
      </c>
      <c r="AE48" s="478" t="str">
        <f t="shared" si="3"/>
        <v/>
      </c>
      <c r="AF48" s="512" t="str">
        <f>IF(O48="","",'別紙様式3-2（４・５月）'!O50&amp;'別紙様式3-2（４・５月）'!P50&amp;'別紙様式3-2（４・５月）'!Q50&amp;"から"&amp;O48)</f>
        <v/>
      </c>
      <c r="AG48" s="512" t="str">
        <f>IF(OR(W48="",W48="―"),"",'別紙様式3-2（４・５月）'!O50&amp;'別紙様式3-2（４・５月）'!P50&amp;'別紙様式3-2（４・５月）'!Q50&amp;"から"&amp;W48)</f>
        <v/>
      </c>
      <c r="AH48" s="452"/>
      <c r="AI48" s="452"/>
      <c r="AJ48" s="452"/>
      <c r="AK48" s="452"/>
      <c r="AL48" s="452"/>
      <c r="AM48" s="452"/>
      <c r="AN48" s="452"/>
      <c r="AO48" s="452"/>
    </row>
    <row r="49" spans="1:41" s="451" customFormat="1" ht="24.95" customHeight="1">
      <c r="A49" s="513">
        <v>36</v>
      </c>
      <c r="B49" s="987" t="str">
        <f>IF(基本情報入力シート!C88="","",基本情報入力シート!C88)</f>
        <v/>
      </c>
      <c r="C49" s="988"/>
      <c r="D49" s="988"/>
      <c r="E49" s="988"/>
      <c r="F49" s="988"/>
      <c r="G49" s="988"/>
      <c r="H49" s="988"/>
      <c r="I49" s="989"/>
      <c r="J49" s="481" t="str">
        <f>IF(基本情報入力シート!M88="","",基本情報入力シート!M88)</f>
        <v/>
      </c>
      <c r="K49" s="482" t="str">
        <f>IF(基本情報入力シート!R88="","",基本情報入力シート!R88)</f>
        <v/>
      </c>
      <c r="L49" s="482" t="str">
        <f>IF(基本情報入力シート!W88="","",基本情報入力シート!W88)</f>
        <v/>
      </c>
      <c r="M49" s="483" t="str">
        <f>IF(基本情報入力シート!X88="","",基本情報入力シート!X88)</f>
        <v/>
      </c>
      <c r="N49" s="484" t="str">
        <f>IF(基本情報入力シート!Y88="","",基本情報入力シート!Y88)</f>
        <v/>
      </c>
      <c r="O49" s="104"/>
      <c r="P49" s="1082"/>
      <c r="Q49" s="1083"/>
      <c r="R49" s="514" t="str">
        <f>IFERROR(IF('別紙様式3-2（４・５月）'!Z51="ベア加算","",P49*VLOOKUP(N49,【参考】数式用!$AD$2:$AH$27,MATCH(O49,【参考】数式用!$K$4:$N$4,0)+1,0)),"")</f>
        <v/>
      </c>
      <c r="S49" s="139"/>
      <c r="T49" s="1084"/>
      <c r="U49" s="1085"/>
      <c r="V49" s="515" t="str">
        <f>IFERROR(P49*VLOOKUP(AF49,【参考】数式用4!$DC$3:$DZ$106,MATCH(N49,【参考】数式用4!$DC$2:$DZ$2,0)),"")</f>
        <v/>
      </c>
      <c r="W49" s="105"/>
      <c r="X49" s="138"/>
      <c r="Y49" s="1086" t="str">
        <f>IFERROR(IF('別紙様式3-2（４・５月）'!Z51="ベア加算","",W49*VLOOKUP(N49,【参考】数式用!$AD$2:$AH$27,MATCH(O49,【参考】数式用!$K$4:$N$4,0)+1,0)),"")</f>
        <v/>
      </c>
      <c r="Z49" s="1086"/>
      <c r="AA49" s="139"/>
      <c r="AB49" s="142"/>
      <c r="AC49" s="516" t="str">
        <f>IFERROR(X49*VLOOKUP(AG49,【参考】数式用4!$DC$3:$DZ$106,MATCH(N49,【参考】数式用4!$DC$2:$DZ$2,0)),"")</f>
        <v/>
      </c>
      <c r="AD49" s="477" t="str">
        <f t="shared" si="2"/>
        <v/>
      </c>
      <c r="AE49" s="478" t="str">
        <f t="shared" si="3"/>
        <v/>
      </c>
      <c r="AF49" s="512" t="str">
        <f>IF(O49="","",'別紙様式3-2（４・５月）'!O51&amp;'別紙様式3-2（４・５月）'!P51&amp;'別紙様式3-2（４・５月）'!Q51&amp;"から"&amp;O49)</f>
        <v/>
      </c>
      <c r="AG49" s="512" t="str">
        <f>IF(OR(W49="",W49="―"),"",'別紙様式3-2（４・５月）'!O51&amp;'別紙様式3-2（４・５月）'!P51&amp;'別紙様式3-2（４・５月）'!Q51&amp;"から"&amp;W49)</f>
        <v/>
      </c>
      <c r="AH49" s="452"/>
      <c r="AI49" s="452"/>
      <c r="AJ49" s="452"/>
      <c r="AK49" s="452"/>
      <c r="AL49" s="452"/>
      <c r="AM49" s="452"/>
      <c r="AN49" s="452"/>
      <c r="AO49" s="452"/>
    </row>
    <row r="50" spans="1:41" s="451" customFormat="1" ht="24.95" customHeight="1">
      <c r="A50" s="513">
        <v>37</v>
      </c>
      <c r="B50" s="987" t="str">
        <f>IF(基本情報入力シート!C89="","",基本情報入力シート!C89)</f>
        <v/>
      </c>
      <c r="C50" s="988"/>
      <c r="D50" s="988"/>
      <c r="E50" s="988"/>
      <c r="F50" s="988"/>
      <c r="G50" s="988"/>
      <c r="H50" s="988"/>
      <c r="I50" s="989"/>
      <c r="J50" s="481" t="str">
        <f>IF(基本情報入力シート!M89="","",基本情報入力シート!M89)</f>
        <v/>
      </c>
      <c r="K50" s="482" t="str">
        <f>IF(基本情報入力シート!R89="","",基本情報入力シート!R89)</f>
        <v/>
      </c>
      <c r="L50" s="482" t="str">
        <f>IF(基本情報入力シート!W89="","",基本情報入力シート!W89)</f>
        <v/>
      </c>
      <c r="M50" s="483" t="str">
        <f>IF(基本情報入力シート!X89="","",基本情報入力シート!X89)</f>
        <v/>
      </c>
      <c r="N50" s="484" t="str">
        <f>IF(基本情報入力シート!Y89="","",基本情報入力シート!Y89)</f>
        <v/>
      </c>
      <c r="O50" s="104"/>
      <c r="P50" s="1082"/>
      <c r="Q50" s="1083"/>
      <c r="R50" s="514" t="str">
        <f>IFERROR(IF('別紙様式3-2（４・５月）'!Z52="ベア加算","",P50*VLOOKUP(N50,【参考】数式用!$AD$2:$AH$27,MATCH(O50,【参考】数式用!$K$4:$N$4,0)+1,0)),"")</f>
        <v/>
      </c>
      <c r="S50" s="139"/>
      <c r="T50" s="1084"/>
      <c r="U50" s="1085"/>
      <c r="V50" s="515" t="str">
        <f>IFERROR(P50*VLOOKUP(AF50,【参考】数式用4!$DC$3:$DZ$106,MATCH(N50,【参考】数式用4!$DC$2:$DZ$2,0)),"")</f>
        <v/>
      </c>
      <c r="W50" s="105"/>
      <c r="X50" s="138"/>
      <c r="Y50" s="1086" t="str">
        <f>IFERROR(IF('別紙様式3-2（４・５月）'!Z52="ベア加算","",W50*VLOOKUP(N50,【参考】数式用!$AD$2:$AH$27,MATCH(O50,【参考】数式用!$K$4:$N$4,0)+1,0)),"")</f>
        <v/>
      </c>
      <c r="Z50" s="1086"/>
      <c r="AA50" s="139"/>
      <c r="AB50" s="142"/>
      <c r="AC50" s="516" t="str">
        <f>IFERROR(X50*VLOOKUP(AG50,【参考】数式用4!$DC$3:$DZ$106,MATCH(N50,【参考】数式用4!$DC$2:$DZ$2,0)),"")</f>
        <v/>
      </c>
      <c r="AD50" s="477" t="str">
        <f t="shared" si="2"/>
        <v/>
      </c>
      <c r="AE50" s="478" t="str">
        <f t="shared" si="3"/>
        <v/>
      </c>
      <c r="AF50" s="512" t="str">
        <f>IF(O50="","",'別紙様式3-2（４・５月）'!O52&amp;'別紙様式3-2（４・５月）'!P52&amp;'別紙様式3-2（４・５月）'!Q52&amp;"から"&amp;O50)</f>
        <v/>
      </c>
      <c r="AG50" s="512" t="str">
        <f>IF(OR(W50="",W50="―"),"",'別紙様式3-2（４・５月）'!O52&amp;'別紙様式3-2（４・５月）'!P52&amp;'別紙様式3-2（４・５月）'!Q52&amp;"から"&amp;W50)</f>
        <v/>
      </c>
      <c r="AH50" s="452"/>
      <c r="AI50" s="452"/>
      <c r="AJ50" s="452"/>
      <c r="AK50" s="452"/>
      <c r="AL50" s="452"/>
      <c r="AM50" s="452"/>
      <c r="AN50" s="452"/>
      <c r="AO50" s="452"/>
    </row>
    <row r="51" spans="1:41" s="451" customFormat="1" ht="24.95" customHeight="1">
      <c r="A51" s="513">
        <v>38</v>
      </c>
      <c r="B51" s="987" t="str">
        <f>IF(基本情報入力シート!C90="","",基本情報入力シート!C90)</f>
        <v/>
      </c>
      <c r="C51" s="988"/>
      <c r="D51" s="988"/>
      <c r="E51" s="988"/>
      <c r="F51" s="988"/>
      <c r="G51" s="988"/>
      <c r="H51" s="988"/>
      <c r="I51" s="989"/>
      <c r="J51" s="481" t="str">
        <f>IF(基本情報入力シート!M90="","",基本情報入力シート!M90)</f>
        <v/>
      </c>
      <c r="K51" s="482" t="str">
        <f>IF(基本情報入力シート!R90="","",基本情報入力シート!R90)</f>
        <v/>
      </c>
      <c r="L51" s="482" t="str">
        <f>IF(基本情報入力シート!W90="","",基本情報入力シート!W90)</f>
        <v/>
      </c>
      <c r="M51" s="483" t="str">
        <f>IF(基本情報入力シート!X90="","",基本情報入力シート!X90)</f>
        <v/>
      </c>
      <c r="N51" s="484" t="str">
        <f>IF(基本情報入力シート!Y90="","",基本情報入力シート!Y90)</f>
        <v/>
      </c>
      <c r="O51" s="104"/>
      <c r="P51" s="1082"/>
      <c r="Q51" s="1083"/>
      <c r="R51" s="514" t="str">
        <f>IFERROR(IF('別紙様式3-2（４・５月）'!Z53="ベア加算","",P51*VLOOKUP(N51,【参考】数式用!$AD$2:$AH$27,MATCH(O51,【参考】数式用!$K$4:$N$4,0)+1,0)),"")</f>
        <v/>
      </c>
      <c r="S51" s="139"/>
      <c r="T51" s="1084"/>
      <c r="U51" s="1085"/>
      <c r="V51" s="515" t="str">
        <f>IFERROR(P51*VLOOKUP(AF51,【参考】数式用4!$DC$3:$DZ$106,MATCH(N51,【参考】数式用4!$DC$2:$DZ$2,0)),"")</f>
        <v/>
      </c>
      <c r="W51" s="105"/>
      <c r="X51" s="138"/>
      <c r="Y51" s="1086" t="str">
        <f>IFERROR(IF('別紙様式3-2（４・５月）'!Z53="ベア加算","",W51*VLOOKUP(N51,【参考】数式用!$AD$2:$AH$27,MATCH(O51,【参考】数式用!$K$4:$N$4,0)+1,0)),"")</f>
        <v/>
      </c>
      <c r="Z51" s="1086"/>
      <c r="AA51" s="139"/>
      <c r="AB51" s="142"/>
      <c r="AC51" s="516" t="str">
        <f>IFERROR(X51*VLOOKUP(AG51,【参考】数式用4!$DC$3:$DZ$106,MATCH(N51,【参考】数式用4!$DC$2:$DZ$2,0)),"")</f>
        <v/>
      </c>
      <c r="AD51" s="477" t="str">
        <f t="shared" si="2"/>
        <v/>
      </c>
      <c r="AE51" s="478" t="str">
        <f t="shared" si="3"/>
        <v/>
      </c>
      <c r="AF51" s="512" t="str">
        <f>IF(O51="","",'別紙様式3-2（４・５月）'!O53&amp;'別紙様式3-2（４・５月）'!P53&amp;'別紙様式3-2（４・５月）'!Q53&amp;"から"&amp;O51)</f>
        <v/>
      </c>
      <c r="AG51" s="512" t="str">
        <f>IF(OR(W51="",W51="―"),"",'別紙様式3-2（４・５月）'!O53&amp;'別紙様式3-2（４・５月）'!P53&amp;'別紙様式3-2（４・５月）'!Q53&amp;"から"&amp;W51)</f>
        <v/>
      </c>
      <c r="AH51" s="452"/>
      <c r="AI51" s="452"/>
      <c r="AJ51" s="452"/>
      <c r="AK51" s="452"/>
      <c r="AL51" s="452"/>
      <c r="AM51" s="452"/>
      <c r="AN51" s="452"/>
      <c r="AO51" s="452"/>
    </row>
    <row r="52" spans="1:41" s="451" customFormat="1" ht="24.95" customHeight="1">
      <c r="A52" s="513">
        <v>39</v>
      </c>
      <c r="B52" s="987" t="str">
        <f>IF(基本情報入力シート!C91="","",基本情報入力シート!C91)</f>
        <v/>
      </c>
      <c r="C52" s="988"/>
      <c r="D52" s="988"/>
      <c r="E52" s="988"/>
      <c r="F52" s="988"/>
      <c r="G52" s="988"/>
      <c r="H52" s="988"/>
      <c r="I52" s="989"/>
      <c r="J52" s="481" t="str">
        <f>IF(基本情報入力シート!M91="","",基本情報入力シート!M91)</f>
        <v/>
      </c>
      <c r="K52" s="482" t="str">
        <f>IF(基本情報入力シート!R91="","",基本情報入力シート!R91)</f>
        <v/>
      </c>
      <c r="L52" s="482" t="str">
        <f>IF(基本情報入力シート!W91="","",基本情報入力シート!W91)</f>
        <v/>
      </c>
      <c r="M52" s="483" t="str">
        <f>IF(基本情報入力シート!X91="","",基本情報入力シート!X91)</f>
        <v/>
      </c>
      <c r="N52" s="484" t="str">
        <f>IF(基本情報入力シート!Y91="","",基本情報入力シート!Y91)</f>
        <v/>
      </c>
      <c r="O52" s="104"/>
      <c r="P52" s="1082"/>
      <c r="Q52" s="1083"/>
      <c r="R52" s="514" t="str">
        <f>IFERROR(IF('別紙様式3-2（４・５月）'!Z54="ベア加算","",P52*VLOOKUP(N52,【参考】数式用!$AD$2:$AH$27,MATCH(O52,【参考】数式用!$K$4:$N$4,0)+1,0)),"")</f>
        <v/>
      </c>
      <c r="S52" s="139"/>
      <c r="T52" s="1084"/>
      <c r="U52" s="1085"/>
      <c r="V52" s="515" t="str">
        <f>IFERROR(P52*VLOOKUP(AF52,【参考】数式用4!$DC$3:$DZ$106,MATCH(N52,【参考】数式用4!$DC$2:$DZ$2,0)),"")</f>
        <v/>
      </c>
      <c r="W52" s="105"/>
      <c r="X52" s="138"/>
      <c r="Y52" s="1086" t="str">
        <f>IFERROR(IF('別紙様式3-2（４・５月）'!Z54="ベア加算","",W52*VLOOKUP(N52,【参考】数式用!$AD$2:$AH$27,MATCH(O52,【参考】数式用!$K$4:$N$4,0)+1,0)),"")</f>
        <v/>
      </c>
      <c r="Z52" s="1086"/>
      <c r="AA52" s="139"/>
      <c r="AB52" s="142"/>
      <c r="AC52" s="516" t="str">
        <f>IFERROR(X52*VLOOKUP(AG52,【参考】数式用4!$DC$3:$DZ$106,MATCH(N52,【参考】数式用4!$DC$2:$DZ$2,0)),"")</f>
        <v/>
      </c>
      <c r="AD52" s="477" t="str">
        <f t="shared" si="2"/>
        <v/>
      </c>
      <c r="AE52" s="478" t="str">
        <f t="shared" si="3"/>
        <v/>
      </c>
      <c r="AF52" s="512" t="str">
        <f>IF(O52="","",'別紙様式3-2（４・５月）'!O54&amp;'別紙様式3-2（４・５月）'!P54&amp;'別紙様式3-2（４・５月）'!Q54&amp;"から"&amp;O52)</f>
        <v/>
      </c>
      <c r="AG52" s="512" t="str">
        <f>IF(OR(W52="",W52="―"),"",'別紙様式3-2（４・５月）'!O54&amp;'別紙様式3-2（４・５月）'!P54&amp;'別紙様式3-2（４・５月）'!Q54&amp;"から"&amp;W52)</f>
        <v/>
      </c>
      <c r="AH52" s="452"/>
      <c r="AI52" s="452"/>
      <c r="AJ52" s="452"/>
      <c r="AK52" s="452"/>
      <c r="AL52" s="452"/>
      <c r="AM52" s="452"/>
      <c r="AN52" s="452"/>
      <c r="AO52" s="452"/>
    </row>
    <row r="53" spans="1:41" s="451" customFormat="1" ht="24.95" customHeight="1">
      <c r="A53" s="513">
        <v>40</v>
      </c>
      <c r="B53" s="987" t="str">
        <f>IF(基本情報入力シート!C92="","",基本情報入力シート!C92)</f>
        <v/>
      </c>
      <c r="C53" s="988"/>
      <c r="D53" s="988"/>
      <c r="E53" s="988"/>
      <c r="F53" s="988"/>
      <c r="G53" s="988"/>
      <c r="H53" s="988"/>
      <c r="I53" s="989"/>
      <c r="J53" s="481" t="str">
        <f>IF(基本情報入力シート!M92="","",基本情報入力シート!M92)</f>
        <v/>
      </c>
      <c r="K53" s="482" t="str">
        <f>IF(基本情報入力シート!R92="","",基本情報入力シート!R92)</f>
        <v/>
      </c>
      <c r="L53" s="482" t="str">
        <f>IF(基本情報入力シート!W92="","",基本情報入力シート!W92)</f>
        <v/>
      </c>
      <c r="M53" s="483" t="str">
        <f>IF(基本情報入力シート!X92="","",基本情報入力シート!X92)</f>
        <v/>
      </c>
      <c r="N53" s="484" t="str">
        <f>IF(基本情報入力シート!Y92="","",基本情報入力シート!Y92)</f>
        <v/>
      </c>
      <c r="O53" s="104"/>
      <c r="P53" s="1082"/>
      <c r="Q53" s="1083"/>
      <c r="R53" s="514" t="str">
        <f>IFERROR(IF('別紙様式3-2（４・５月）'!Z55="ベア加算","",P53*VLOOKUP(N53,【参考】数式用!$AD$2:$AH$27,MATCH(O53,【参考】数式用!$K$4:$N$4,0)+1,0)),"")</f>
        <v/>
      </c>
      <c r="S53" s="139"/>
      <c r="T53" s="1084"/>
      <c r="U53" s="1085"/>
      <c r="V53" s="515" t="str">
        <f>IFERROR(P53*VLOOKUP(AF53,【参考】数式用4!$DC$3:$DZ$106,MATCH(N53,【参考】数式用4!$DC$2:$DZ$2,0)),"")</f>
        <v/>
      </c>
      <c r="W53" s="105"/>
      <c r="X53" s="138"/>
      <c r="Y53" s="1086" t="str">
        <f>IFERROR(IF('別紙様式3-2（４・５月）'!Z55="ベア加算","",W53*VLOOKUP(N53,【参考】数式用!$AD$2:$AH$27,MATCH(O53,【参考】数式用!$K$4:$N$4,0)+1,0)),"")</f>
        <v/>
      </c>
      <c r="Z53" s="1086"/>
      <c r="AA53" s="139"/>
      <c r="AB53" s="142"/>
      <c r="AC53" s="516" t="str">
        <f>IFERROR(X53*VLOOKUP(AG53,【参考】数式用4!$DC$3:$DZ$106,MATCH(N53,【参考】数式用4!$DC$2:$DZ$2,0)),"")</f>
        <v/>
      </c>
      <c r="AD53" s="477" t="str">
        <f t="shared" si="2"/>
        <v/>
      </c>
      <c r="AE53" s="478" t="str">
        <f t="shared" si="3"/>
        <v/>
      </c>
      <c r="AF53" s="512" t="str">
        <f>IF(O53="","",'別紙様式3-2（４・５月）'!O55&amp;'別紙様式3-2（４・５月）'!P55&amp;'別紙様式3-2（４・５月）'!Q55&amp;"から"&amp;O53)</f>
        <v/>
      </c>
      <c r="AG53" s="512" t="str">
        <f>IF(OR(W53="",W53="―"),"",'別紙様式3-2（４・５月）'!O55&amp;'別紙様式3-2（４・５月）'!P55&amp;'別紙様式3-2（４・５月）'!Q55&amp;"から"&amp;W53)</f>
        <v/>
      </c>
      <c r="AH53" s="452"/>
      <c r="AI53" s="452"/>
      <c r="AJ53" s="452"/>
      <c r="AK53" s="452"/>
      <c r="AL53" s="452"/>
      <c r="AM53" s="452"/>
      <c r="AN53" s="452"/>
      <c r="AO53" s="452"/>
    </row>
    <row r="54" spans="1:41" s="451" customFormat="1" ht="24.95" customHeight="1">
      <c r="A54" s="513">
        <v>41</v>
      </c>
      <c r="B54" s="987" t="str">
        <f>IF(基本情報入力シート!C93="","",基本情報入力シート!C93)</f>
        <v/>
      </c>
      <c r="C54" s="988"/>
      <c r="D54" s="988"/>
      <c r="E54" s="988"/>
      <c r="F54" s="988"/>
      <c r="G54" s="988"/>
      <c r="H54" s="988"/>
      <c r="I54" s="989"/>
      <c r="J54" s="481" t="str">
        <f>IF(基本情報入力シート!M93="","",基本情報入力シート!M93)</f>
        <v/>
      </c>
      <c r="K54" s="482" t="str">
        <f>IF(基本情報入力シート!R93="","",基本情報入力シート!R93)</f>
        <v/>
      </c>
      <c r="L54" s="482" t="str">
        <f>IF(基本情報入力シート!W93="","",基本情報入力シート!W93)</f>
        <v/>
      </c>
      <c r="M54" s="483" t="str">
        <f>IF(基本情報入力シート!X93="","",基本情報入力シート!X93)</f>
        <v/>
      </c>
      <c r="N54" s="484" t="str">
        <f>IF(基本情報入力シート!Y93="","",基本情報入力シート!Y93)</f>
        <v/>
      </c>
      <c r="O54" s="104"/>
      <c r="P54" s="1082"/>
      <c r="Q54" s="1083"/>
      <c r="R54" s="514" t="str">
        <f>IFERROR(IF('別紙様式3-2（４・５月）'!Z56="ベア加算","",P54*VLOOKUP(N54,【参考】数式用!$AD$2:$AH$27,MATCH(O54,【参考】数式用!$K$4:$N$4,0)+1,0)),"")</f>
        <v/>
      </c>
      <c r="S54" s="139"/>
      <c r="T54" s="1084"/>
      <c r="U54" s="1085"/>
      <c r="V54" s="515" t="str">
        <f>IFERROR(P54*VLOOKUP(AF54,【参考】数式用4!$DC$3:$DZ$106,MATCH(N54,【参考】数式用4!$DC$2:$DZ$2,0)),"")</f>
        <v/>
      </c>
      <c r="W54" s="105"/>
      <c r="X54" s="138"/>
      <c r="Y54" s="1086" t="str">
        <f>IFERROR(IF('別紙様式3-2（４・５月）'!Z56="ベア加算","",W54*VLOOKUP(N54,【参考】数式用!$AD$2:$AH$27,MATCH(O54,【参考】数式用!$K$4:$N$4,0)+1,0)),"")</f>
        <v/>
      </c>
      <c r="Z54" s="1086"/>
      <c r="AA54" s="139"/>
      <c r="AB54" s="142"/>
      <c r="AC54" s="516" t="str">
        <f>IFERROR(X54*VLOOKUP(AG54,【参考】数式用4!$DC$3:$DZ$106,MATCH(N54,【参考】数式用4!$DC$2:$DZ$2,0)),"")</f>
        <v/>
      </c>
      <c r="AD54" s="477" t="str">
        <f t="shared" si="2"/>
        <v/>
      </c>
      <c r="AE54" s="478" t="str">
        <f t="shared" si="3"/>
        <v/>
      </c>
      <c r="AF54" s="512" t="str">
        <f>IF(O54="","",'別紙様式3-2（４・５月）'!O56&amp;'別紙様式3-2（４・５月）'!P56&amp;'別紙様式3-2（４・５月）'!Q56&amp;"から"&amp;O54)</f>
        <v/>
      </c>
      <c r="AG54" s="512" t="str">
        <f>IF(OR(W54="",W54="―"),"",'別紙様式3-2（４・５月）'!O56&amp;'別紙様式3-2（４・５月）'!P56&amp;'別紙様式3-2（４・５月）'!Q56&amp;"から"&amp;W54)</f>
        <v/>
      </c>
      <c r="AH54" s="452"/>
      <c r="AI54" s="452"/>
      <c r="AJ54" s="452"/>
      <c r="AK54" s="452"/>
      <c r="AL54" s="452"/>
      <c r="AM54" s="452"/>
      <c r="AN54" s="452"/>
      <c r="AO54" s="452"/>
    </row>
    <row r="55" spans="1:41" s="451" customFormat="1" ht="24.95" customHeight="1">
      <c r="A55" s="513">
        <v>42</v>
      </c>
      <c r="B55" s="987" t="str">
        <f>IF(基本情報入力シート!C94="","",基本情報入力シート!C94)</f>
        <v/>
      </c>
      <c r="C55" s="988"/>
      <c r="D55" s="988"/>
      <c r="E55" s="988"/>
      <c r="F55" s="988"/>
      <c r="G55" s="988"/>
      <c r="H55" s="988"/>
      <c r="I55" s="989"/>
      <c r="J55" s="481" t="str">
        <f>IF(基本情報入力シート!M94="","",基本情報入力シート!M94)</f>
        <v/>
      </c>
      <c r="K55" s="482" t="str">
        <f>IF(基本情報入力シート!R94="","",基本情報入力シート!R94)</f>
        <v/>
      </c>
      <c r="L55" s="482" t="str">
        <f>IF(基本情報入力シート!W94="","",基本情報入力シート!W94)</f>
        <v/>
      </c>
      <c r="M55" s="483" t="str">
        <f>IF(基本情報入力シート!X94="","",基本情報入力シート!X94)</f>
        <v/>
      </c>
      <c r="N55" s="484" t="str">
        <f>IF(基本情報入力シート!Y94="","",基本情報入力シート!Y94)</f>
        <v/>
      </c>
      <c r="O55" s="104"/>
      <c r="P55" s="1082"/>
      <c r="Q55" s="1083"/>
      <c r="R55" s="514" t="str">
        <f>IFERROR(IF('別紙様式3-2（４・５月）'!Z57="ベア加算","",P55*VLOOKUP(N55,【参考】数式用!$AD$2:$AH$27,MATCH(O55,【参考】数式用!$K$4:$N$4,0)+1,0)),"")</f>
        <v/>
      </c>
      <c r="S55" s="139"/>
      <c r="T55" s="1084"/>
      <c r="U55" s="1085"/>
      <c r="V55" s="515" t="str">
        <f>IFERROR(P55*VLOOKUP(AF55,【参考】数式用4!$DC$3:$DZ$106,MATCH(N55,【参考】数式用4!$DC$2:$DZ$2,0)),"")</f>
        <v/>
      </c>
      <c r="W55" s="105"/>
      <c r="X55" s="138"/>
      <c r="Y55" s="1086" t="str">
        <f>IFERROR(IF('別紙様式3-2（４・５月）'!Z57="ベア加算","",W55*VLOOKUP(N55,【参考】数式用!$AD$2:$AH$27,MATCH(O55,【参考】数式用!$K$4:$N$4,0)+1,0)),"")</f>
        <v/>
      </c>
      <c r="Z55" s="1086"/>
      <c r="AA55" s="139"/>
      <c r="AB55" s="142"/>
      <c r="AC55" s="516" t="str">
        <f>IFERROR(X55*VLOOKUP(AG55,【参考】数式用4!$DC$3:$DZ$106,MATCH(N55,【参考】数式用4!$DC$2:$DZ$2,0)),"")</f>
        <v/>
      </c>
      <c r="AD55" s="477" t="str">
        <f t="shared" si="2"/>
        <v/>
      </c>
      <c r="AE55" s="478" t="str">
        <f t="shared" si="3"/>
        <v/>
      </c>
      <c r="AF55" s="512" t="str">
        <f>IF(O55="","",'別紙様式3-2（４・５月）'!O57&amp;'別紙様式3-2（４・５月）'!P57&amp;'別紙様式3-2（４・５月）'!Q57&amp;"から"&amp;O55)</f>
        <v/>
      </c>
      <c r="AG55" s="512" t="str">
        <f>IF(OR(W55="",W55="―"),"",'別紙様式3-2（４・５月）'!O57&amp;'別紙様式3-2（４・５月）'!P57&amp;'別紙様式3-2（４・５月）'!Q57&amp;"から"&amp;W55)</f>
        <v/>
      </c>
      <c r="AH55" s="452"/>
      <c r="AI55" s="452"/>
      <c r="AJ55" s="452"/>
      <c r="AK55" s="452"/>
      <c r="AL55" s="452"/>
      <c r="AM55" s="452"/>
      <c r="AN55" s="452"/>
      <c r="AO55" s="452"/>
    </row>
    <row r="56" spans="1:41" s="451" customFormat="1" ht="24.95" customHeight="1">
      <c r="A56" s="513">
        <v>43</v>
      </c>
      <c r="B56" s="987" t="str">
        <f>IF(基本情報入力シート!C95="","",基本情報入力シート!C95)</f>
        <v/>
      </c>
      <c r="C56" s="988"/>
      <c r="D56" s="988"/>
      <c r="E56" s="988"/>
      <c r="F56" s="988"/>
      <c r="G56" s="988"/>
      <c r="H56" s="988"/>
      <c r="I56" s="989"/>
      <c r="J56" s="481" t="str">
        <f>IF(基本情報入力シート!M95="","",基本情報入力シート!M95)</f>
        <v/>
      </c>
      <c r="K56" s="482" t="str">
        <f>IF(基本情報入力シート!R95="","",基本情報入力シート!R95)</f>
        <v/>
      </c>
      <c r="L56" s="482" t="str">
        <f>IF(基本情報入力シート!W95="","",基本情報入力シート!W95)</f>
        <v/>
      </c>
      <c r="M56" s="483" t="str">
        <f>IF(基本情報入力シート!X95="","",基本情報入力シート!X95)</f>
        <v/>
      </c>
      <c r="N56" s="484" t="str">
        <f>IF(基本情報入力シート!Y95="","",基本情報入力シート!Y95)</f>
        <v/>
      </c>
      <c r="O56" s="104"/>
      <c r="P56" s="1082"/>
      <c r="Q56" s="1083"/>
      <c r="R56" s="514" t="str">
        <f>IFERROR(IF('別紙様式3-2（４・５月）'!Z58="ベア加算","",P56*VLOOKUP(N56,【参考】数式用!$AD$2:$AH$27,MATCH(O56,【参考】数式用!$K$4:$N$4,0)+1,0)),"")</f>
        <v/>
      </c>
      <c r="S56" s="139"/>
      <c r="T56" s="1084"/>
      <c r="U56" s="1085"/>
      <c r="V56" s="515" t="str">
        <f>IFERROR(P56*VLOOKUP(AF56,【参考】数式用4!$DC$3:$DZ$106,MATCH(N56,【参考】数式用4!$DC$2:$DZ$2,0)),"")</f>
        <v/>
      </c>
      <c r="W56" s="105"/>
      <c r="X56" s="138"/>
      <c r="Y56" s="1086" t="str">
        <f>IFERROR(IF('別紙様式3-2（４・５月）'!Z58="ベア加算","",W56*VLOOKUP(N56,【参考】数式用!$AD$2:$AH$27,MATCH(O56,【参考】数式用!$K$4:$N$4,0)+1,0)),"")</f>
        <v/>
      </c>
      <c r="Z56" s="1086"/>
      <c r="AA56" s="139"/>
      <c r="AB56" s="142"/>
      <c r="AC56" s="516" t="str">
        <f>IFERROR(X56*VLOOKUP(AG56,【参考】数式用4!$DC$3:$DZ$106,MATCH(N56,【参考】数式用4!$DC$2:$DZ$2,0)),"")</f>
        <v/>
      </c>
      <c r="AD56" s="477" t="str">
        <f t="shared" si="2"/>
        <v/>
      </c>
      <c r="AE56" s="478" t="str">
        <f t="shared" si="3"/>
        <v/>
      </c>
      <c r="AF56" s="512" t="str">
        <f>IF(O56="","",'別紙様式3-2（４・５月）'!O58&amp;'別紙様式3-2（４・５月）'!P58&amp;'別紙様式3-2（４・５月）'!Q58&amp;"から"&amp;O56)</f>
        <v/>
      </c>
      <c r="AG56" s="512" t="str">
        <f>IF(OR(W56="",W56="―"),"",'別紙様式3-2（４・５月）'!O58&amp;'別紙様式3-2（４・５月）'!P58&amp;'別紙様式3-2（４・５月）'!Q58&amp;"から"&amp;W56)</f>
        <v/>
      </c>
      <c r="AH56" s="452"/>
      <c r="AI56" s="452"/>
      <c r="AJ56" s="452"/>
      <c r="AK56" s="452"/>
      <c r="AL56" s="452"/>
      <c r="AM56" s="452"/>
      <c r="AN56" s="452"/>
      <c r="AO56" s="452"/>
    </row>
    <row r="57" spans="1:41" s="451" customFormat="1" ht="24.95" customHeight="1">
      <c r="A57" s="513">
        <v>44</v>
      </c>
      <c r="B57" s="987" t="str">
        <f>IF(基本情報入力シート!C96="","",基本情報入力シート!C96)</f>
        <v/>
      </c>
      <c r="C57" s="988"/>
      <c r="D57" s="988"/>
      <c r="E57" s="988"/>
      <c r="F57" s="988"/>
      <c r="G57" s="988"/>
      <c r="H57" s="988"/>
      <c r="I57" s="989"/>
      <c r="J57" s="481" t="str">
        <f>IF(基本情報入力シート!M96="","",基本情報入力シート!M96)</f>
        <v/>
      </c>
      <c r="K57" s="482" t="str">
        <f>IF(基本情報入力シート!R96="","",基本情報入力シート!R96)</f>
        <v/>
      </c>
      <c r="L57" s="482" t="str">
        <f>IF(基本情報入力シート!W96="","",基本情報入力シート!W96)</f>
        <v/>
      </c>
      <c r="M57" s="483" t="str">
        <f>IF(基本情報入力シート!X96="","",基本情報入力シート!X96)</f>
        <v/>
      </c>
      <c r="N57" s="484" t="str">
        <f>IF(基本情報入力シート!Y96="","",基本情報入力シート!Y96)</f>
        <v/>
      </c>
      <c r="O57" s="104"/>
      <c r="P57" s="1082"/>
      <c r="Q57" s="1083"/>
      <c r="R57" s="514" t="str">
        <f>IFERROR(IF('別紙様式3-2（４・５月）'!Z59="ベア加算","",P57*VLOOKUP(N57,【参考】数式用!$AD$2:$AH$27,MATCH(O57,【参考】数式用!$K$4:$N$4,0)+1,0)),"")</f>
        <v/>
      </c>
      <c r="S57" s="139"/>
      <c r="T57" s="1084"/>
      <c r="U57" s="1085"/>
      <c r="V57" s="515" t="str">
        <f>IFERROR(P57*VLOOKUP(AF57,【参考】数式用4!$DC$3:$DZ$106,MATCH(N57,【参考】数式用4!$DC$2:$DZ$2,0)),"")</f>
        <v/>
      </c>
      <c r="W57" s="105"/>
      <c r="X57" s="138"/>
      <c r="Y57" s="1086" t="str">
        <f>IFERROR(IF('別紙様式3-2（４・５月）'!Z59="ベア加算","",W57*VLOOKUP(N57,【参考】数式用!$AD$2:$AH$27,MATCH(O57,【参考】数式用!$K$4:$N$4,0)+1,0)),"")</f>
        <v/>
      </c>
      <c r="Z57" s="1086"/>
      <c r="AA57" s="139"/>
      <c r="AB57" s="142"/>
      <c r="AC57" s="516" t="str">
        <f>IFERROR(X57*VLOOKUP(AG57,【参考】数式用4!$DC$3:$DZ$106,MATCH(N57,【参考】数式用4!$DC$2:$DZ$2,0)),"")</f>
        <v/>
      </c>
      <c r="AD57" s="477" t="str">
        <f t="shared" si="2"/>
        <v/>
      </c>
      <c r="AE57" s="478" t="str">
        <f t="shared" si="3"/>
        <v/>
      </c>
      <c r="AF57" s="512" t="str">
        <f>IF(O57="","",'別紙様式3-2（４・５月）'!O59&amp;'別紙様式3-2（４・５月）'!P59&amp;'別紙様式3-2（４・５月）'!Q59&amp;"から"&amp;O57)</f>
        <v/>
      </c>
      <c r="AG57" s="512" t="str">
        <f>IF(OR(W57="",W57="―"),"",'別紙様式3-2（４・５月）'!O59&amp;'別紙様式3-2（４・５月）'!P59&amp;'別紙様式3-2（４・５月）'!Q59&amp;"から"&amp;W57)</f>
        <v/>
      </c>
      <c r="AH57" s="452"/>
      <c r="AI57" s="452"/>
      <c r="AJ57" s="452"/>
      <c r="AK57" s="452"/>
      <c r="AL57" s="452"/>
      <c r="AM57" s="452"/>
      <c r="AN57" s="452"/>
      <c r="AO57" s="452"/>
    </row>
    <row r="58" spans="1:41" s="451" customFormat="1" ht="24.95" customHeight="1">
      <c r="A58" s="513">
        <v>45</v>
      </c>
      <c r="B58" s="987" t="str">
        <f>IF(基本情報入力シート!C97="","",基本情報入力シート!C97)</f>
        <v/>
      </c>
      <c r="C58" s="988"/>
      <c r="D58" s="988"/>
      <c r="E58" s="988"/>
      <c r="F58" s="988"/>
      <c r="G58" s="988"/>
      <c r="H58" s="988"/>
      <c r="I58" s="989"/>
      <c r="J58" s="481" t="str">
        <f>IF(基本情報入力シート!M97="","",基本情報入力シート!M97)</f>
        <v/>
      </c>
      <c r="K58" s="482" t="str">
        <f>IF(基本情報入力シート!R97="","",基本情報入力シート!R97)</f>
        <v/>
      </c>
      <c r="L58" s="482" t="str">
        <f>IF(基本情報入力シート!W97="","",基本情報入力シート!W97)</f>
        <v/>
      </c>
      <c r="M58" s="483" t="str">
        <f>IF(基本情報入力シート!X97="","",基本情報入力シート!X97)</f>
        <v/>
      </c>
      <c r="N58" s="484" t="str">
        <f>IF(基本情報入力シート!Y97="","",基本情報入力シート!Y97)</f>
        <v/>
      </c>
      <c r="O58" s="104"/>
      <c r="P58" s="1082"/>
      <c r="Q58" s="1083"/>
      <c r="R58" s="514" t="str">
        <f>IFERROR(IF('別紙様式3-2（４・５月）'!Z60="ベア加算","",P58*VLOOKUP(N58,【参考】数式用!$AD$2:$AH$27,MATCH(O58,【参考】数式用!$K$4:$N$4,0)+1,0)),"")</f>
        <v/>
      </c>
      <c r="S58" s="139"/>
      <c r="T58" s="1084"/>
      <c r="U58" s="1085"/>
      <c r="V58" s="515" t="str">
        <f>IFERROR(P58*VLOOKUP(AF58,【参考】数式用4!$DC$3:$DZ$106,MATCH(N58,【参考】数式用4!$DC$2:$DZ$2,0)),"")</f>
        <v/>
      </c>
      <c r="W58" s="105"/>
      <c r="X58" s="138"/>
      <c r="Y58" s="1086" t="str">
        <f>IFERROR(IF('別紙様式3-2（４・５月）'!Z60="ベア加算","",W58*VLOOKUP(N58,【参考】数式用!$AD$2:$AH$27,MATCH(O58,【参考】数式用!$K$4:$N$4,0)+1,0)),"")</f>
        <v/>
      </c>
      <c r="Z58" s="1086"/>
      <c r="AA58" s="139"/>
      <c r="AB58" s="142"/>
      <c r="AC58" s="516" t="str">
        <f>IFERROR(X58*VLOOKUP(AG58,【参考】数式用4!$DC$3:$DZ$106,MATCH(N58,【参考】数式用4!$DC$2:$DZ$2,0)),"")</f>
        <v/>
      </c>
      <c r="AD58" s="477" t="str">
        <f t="shared" si="2"/>
        <v/>
      </c>
      <c r="AE58" s="478" t="str">
        <f t="shared" si="3"/>
        <v/>
      </c>
      <c r="AF58" s="512" t="str">
        <f>IF(O58="","",'別紙様式3-2（４・５月）'!O60&amp;'別紙様式3-2（４・５月）'!P60&amp;'別紙様式3-2（４・５月）'!Q60&amp;"から"&amp;O58)</f>
        <v/>
      </c>
      <c r="AG58" s="512" t="str">
        <f>IF(OR(W58="",W58="―"),"",'別紙様式3-2（４・５月）'!O60&amp;'別紙様式3-2（４・５月）'!P60&amp;'別紙様式3-2（４・５月）'!Q60&amp;"から"&amp;W58)</f>
        <v/>
      </c>
      <c r="AH58" s="452"/>
      <c r="AI58" s="452"/>
      <c r="AJ58" s="452"/>
      <c r="AK58" s="452"/>
      <c r="AL58" s="452"/>
      <c r="AM58" s="452"/>
      <c r="AN58" s="452"/>
      <c r="AO58" s="452"/>
    </row>
    <row r="59" spans="1:41" s="451" customFormat="1" ht="24.95" customHeight="1">
      <c r="A59" s="513">
        <v>46</v>
      </c>
      <c r="B59" s="987" t="str">
        <f>IF(基本情報入力シート!C98="","",基本情報入力シート!C98)</f>
        <v/>
      </c>
      <c r="C59" s="988"/>
      <c r="D59" s="988"/>
      <c r="E59" s="988"/>
      <c r="F59" s="988"/>
      <c r="G59" s="988"/>
      <c r="H59" s="988"/>
      <c r="I59" s="989"/>
      <c r="J59" s="481" t="str">
        <f>IF(基本情報入力シート!M98="","",基本情報入力シート!M98)</f>
        <v/>
      </c>
      <c r="K59" s="482" t="str">
        <f>IF(基本情報入力シート!R98="","",基本情報入力シート!R98)</f>
        <v/>
      </c>
      <c r="L59" s="482" t="str">
        <f>IF(基本情報入力シート!W98="","",基本情報入力シート!W98)</f>
        <v/>
      </c>
      <c r="M59" s="483" t="str">
        <f>IF(基本情報入力シート!X98="","",基本情報入力シート!X98)</f>
        <v/>
      </c>
      <c r="N59" s="484" t="str">
        <f>IF(基本情報入力シート!Y98="","",基本情報入力シート!Y98)</f>
        <v/>
      </c>
      <c r="O59" s="104"/>
      <c r="P59" s="1082"/>
      <c r="Q59" s="1083"/>
      <c r="R59" s="514" t="str">
        <f>IFERROR(IF('別紙様式3-2（４・５月）'!Z61="ベア加算","",P59*VLOOKUP(N59,【参考】数式用!$AD$2:$AH$27,MATCH(O59,【参考】数式用!$K$4:$N$4,0)+1,0)),"")</f>
        <v/>
      </c>
      <c r="S59" s="139"/>
      <c r="T59" s="1084"/>
      <c r="U59" s="1085"/>
      <c r="V59" s="515" t="str">
        <f>IFERROR(P59*VLOOKUP(AF59,【参考】数式用4!$DC$3:$DZ$106,MATCH(N59,【参考】数式用4!$DC$2:$DZ$2,0)),"")</f>
        <v/>
      </c>
      <c r="W59" s="105"/>
      <c r="X59" s="138"/>
      <c r="Y59" s="1086" t="str">
        <f>IFERROR(IF('別紙様式3-2（４・５月）'!Z61="ベア加算","",W59*VLOOKUP(N59,【参考】数式用!$AD$2:$AH$27,MATCH(O59,【参考】数式用!$K$4:$N$4,0)+1,0)),"")</f>
        <v/>
      </c>
      <c r="Z59" s="1086"/>
      <c r="AA59" s="139"/>
      <c r="AB59" s="142"/>
      <c r="AC59" s="516" t="str">
        <f>IFERROR(X59*VLOOKUP(AG59,【参考】数式用4!$DC$3:$DZ$106,MATCH(N59,【参考】数式用4!$DC$2:$DZ$2,0)),"")</f>
        <v/>
      </c>
      <c r="AD59" s="477" t="str">
        <f t="shared" si="2"/>
        <v/>
      </c>
      <c r="AE59" s="478" t="str">
        <f t="shared" si="3"/>
        <v/>
      </c>
      <c r="AF59" s="512" t="str">
        <f>IF(O59="","",'別紙様式3-2（４・５月）'!O61&amp;'別紙様式3-2（４・５月）'!P61&amp;'別紙様式3-2（４・５月）'!Q61&amp;"から"&amp;O59)</f>
        <v/>
      </c>
      <c r="AG59" s="512" t="str">
        <f>IF(OR(W59="",W59="―"),"",'別紙様式3-2（４・５月）'!O61&amp;'別紙様式3-2（４・５月）'!P61&amp;'別紙様式3-2（４・５月）'!Q61&amp;"から"&amp;W59)</f>
        <v/>
      </c>
      <c r="AH59" s="452"/>
      <c r="AI59" s="452"/>
      <c r="AJ59" s="452"/>
      <c r="AK59" s="452"/>
      <c r="AL59" s="452"/>
      <c r="AM59" s="452"/>
      <c r="AN59" s="452"/>
      <c r="AO59" s="452"/>
    </row>
    <row r="60" spans="1:41" s="451" customFormat="1" ht="24.95" customHeight="1">
      <c r="A60" s="513">
        <v>47</v>
      </c>
      <c r="B60" s="987" t="str">
        <f>IF(基本情報入力シート!C99="","",基本情報入力シート!C99)</f>
        <v/>
      </c>
      <c r="C60" s="988"/>
      <c r="D60" s="988"/>
      <c r="E60" s="988"/>
      <c r="F60" s="988"/>
      <c r="G60" s="988"/>
      <c r="H60" s="988"/>
      <c r="I60" s="989"/>
      <c r="J60" s="481" t="str">
        <f>IF(基本情報入力シート!M99="","",基本情報入力シート!M99)</f>
        <v/>
      </c>
      <c r="K60" s="482" t="str">
        <f>IF(基本情報入力シート!R99="","",基本情報入力シート!R99)</f>
        <v/>
      </c>
      <c r="L60" s="482" t="str">
        <f>IF(基本情報入力シート!W99="","",基本情報入力シート!W99)</f>
        <v/>
      </c>
      <c r="M60" s="483" t="str">
        <f>IF(基本情報入力シート!X99="","",基本情報入力シート!X99)</f>
        <v/>
      </c>
      <c r="N60" s="484" t="str">
        <f>IF(基本情報入力シート!Y99="","",基本情報入力シート!Y99)</f>
        <v/>
      </c>
      <c r="O60" s="104"/>
      <c r="P60" s="1082"/>
      <c r="Q60" s="1083"/>
      <c r="R60" s="514" t="str">
        <f>IFERROR(IF('別紙様式3-2（４・５月）'!Z62="ベア加算","",P60*VLOOKUP(N60,【参考】数式用!$AD$2:$AH$27,MATCH(O60,【参考】数式用!$K$4:$N$4,0)+1,0)),"")</f>
        <v/>
      </c>
      <c r="S60" s="139"/>
      <c r="T60" s="1084"/>
      <c r="U60" s="1085"/>
      <c r="V60" s="515" t="str">
        <f>IFERROR(P60*VLOOKUP(AF60,【参考】数式用4!$DC$3:$DZ$106,MATCH(N60,【参考】数式用4!$DC$2:$DZ$2,0)),"")</f>
        <v/>
      </c>
      <c r="W60" s="105"/>
      <c r="X60" s="138"/>
      <c r="Y60" s="1086" t="str">
        <f>IFERROR(IF('別紙様式3-2（４・５月）'!Z62="ベア加算","",W60*VLOOKUP(N60,【参考】数式用!$AD$2:$AH$27,MATCH(O60,【参考】数式用!$K$4:$N$4,0)+1,0)),"")</f>
        <v/>
      </c>
      <c r="Z60" s="1086"/>
      <c r="AA60" s="139"/>
      <c r="AB60" s="142"/>
      <c r="AC60" s="516" t="str">
        <f>IFERROR(X60*VLOOKUP(AG60,【参考】数式用4!$DC$3:$DZ$106,MATCH(N60,【参考】数式用4!$DC$2:$DZ$2,0)),"")</f>
        <v/>
      </c>
      <c r="AD60" s="477" t="str">
        <f t="shared" si="2"/>
        <v/>
      </c>
      <c r="AE60" s="478" t="str">
        <f t="shared" si="3"/>
        <v/>
      </c>
      <c r="AF60" s="512" t="str">
        <f>IF(O60="","",'別紙様式3-2（４・５月）'!O62&amp;'別紙様式3-2（４・５月）'!P62&amp;'別紙様式3-2（４・５月）'!Q62&amp;"から"&amp;O60)</f>
        <v/>
      </c>
      <c r="AG60" s="512" t="str">
        <f>IF(OR(W60="",W60="―"),"",'別紙様式3-2（４・５月）'!O62&amp;'別紙様式3-2（４・５月）'!P62&amp;'別紙様式3-2（４・５月）'!Q62&amp;"から"&amp;W60)</f>
        <v/>
      </c>
      <c r="AH60" s="452"/>
      <c r="AI60" s="452"/>
      <c r="AJ60" s="452"/>
      <c r="AK60" s="452"/>
      <c r="AL60" s="452"/>
      <c r="AM60" s="452"/>
      <c r="AN60" s="452"/>
      <c r="AO60" s="452"/>
    </row>
    <row r="61" spans="1:41" s="451" customFormat="1" ht="24.95" customHeight="1">
      <c r="A61" s="513">
        <v>48</v>
      </c>
      <c r="B61" s="987" t="str">
        <f>IF(基本情報入力シート!C100="","",基本情報入力シート!C100)</f>
        <v/>
      </c>
      <c r="C61" s="988"/>
      <c r="D61" s="988"/>
      <c r="E61" s="988"/>
      <c r="F61" s="988"/>
      <c r="G61" s="988"/>
      <c r="H61" s="988"/>
      <c r="I61" s="989"/>
      <c r="J61" s="481" t="str">
        <f>IF(基本情報入力シート!M100="","",基本情報入力シート!M100)</f>
        <v/>
      </c>
      <c r="K61" s="482" t="str">
        <f>IF(基本情報入力シート!R100="","",基本情報入力シート!R100)</f>
        <v/>
      </c>
      <c r="L61" s="482" t="str">
        <f>IF(基本情報入力シート!W100="","",基本情報入力シート!W100)</f>
        <v/>
      </c>
      <c r="M61" s="483" t="str">
        <f>IF(基本情報入力シート!X100="","",基本情報入力シート!X100)</f>
        <v/>
      </c>
      <c r="N61" s="484" t="str">
        <f>IF(基本情報入力シート!Y100="","",基本情報入力シート!Y100)</f>
        <v/>
      </c>
      <c r="O61" s="104"/>
      <c r="P61" s="1082"/>
      <c r="Q61" s="1083"/>
      <c r="R61" s="514" t="str">
        <f>IFERROR(IF('別紙様式3-2（４・５月）'!Z63="ベア加算","",P61*VLOOKUP(N61,【参考】数式用!$AD$2:$AH$27,MATCH(O61,【参考】数式用!$K$4:$N$4,0)+1,0)),"")</f>
        <v/>
      </c>
      <c r="S61" s="139"/>
      <c r="T61" s="1084"/>
      <c r="U61" s="1085"/>
      <c r="V61" s="515" t="str">
        <f>IFERROR(P61*VLOOKUP(AF61,【参考】数式用4!$DC$3:$DZ$106,MATCH(N61,【参考】数式用4!$DC$2:$DZ$2,0)),"")</f>
        <v/>
      </c>
      <c r="W61" s="105"/>
      <c r="X61" s="138"/>
      <c r="Y61" s="1086" t="str">
        <f>IFERROR(IF('別紙様式3-2（４・５月）'!Z63="ベア加算","",W61*VLOOKUP(N61,【参考】数式用!$AD$2:$AH$27,MATCH(O61,【参考】数式用!$K$4:$N$4,0)+1,0)),"")</f>
        <v/>
      </c>
      <c r="Z61" s="1086"/>
      <c r="AA61" s="139"/>
      <c r="AB61" s="142"/>
      <c r="AC61" s="516" t="str">
        <f>IFERROR(X61*VLOOKUP(AG61,【参考】数式用4!$DC$3:$DZ$106,MATCH(N61,【参考】数式用4!$DC$2:$DZ$2,0)),"")</f>
        <v/>
      </c>
      <c r="AD61" s="477" t="str">
        <f t="shared" si="2"/>
        <v/>
      </c>
      <c r="AE61" s="478" t="str">
        <f t="shared" si="3"/>
        <v/>
      </c>
      <c r="AF61" s="512" t="str">
        <f>IF(O61="","",'別紙様式3-2（４・５月）'!O63&amp;'別紙様式3-2（４・５月）'!P63&amp;'別紙様式3-2（４・５月）'!Q63&amp;"から"&amp;O61)</f>
        <v/>
      </c>
      <c r="AG61" s="512" t="str">
        <f>IF(OR(W61="",W61="―"),"",'別紙様式3-2（４・５月）'!O63&amp;'別紙様式3-2（４・５月）'!P63&amp;'別紙様式3-2（４・５月）'!Q63&amp;"から"&amp;W61)</f>
        <v/>
      </c>
      <c r="AH61" s="452"/>
      <c r="AI61" s="452"/>
      <c r="AJ61" s="452"/>
      <c r="AK61" s="452"/>
      <c r="AL61" s="452"/>
      <c r="AM61" s="452"/>
      <c r="AN61" s="452"/>
      <c r="AO61" s="452"/>
    </row>
    <row r="62" spans="1:41" s="451" customFormat="1" ht="24.95" customHeight="1">
      <c r="A62" s="513">
        <v>49</v>
      </c>
      <c r="B62" s="987" t="str">
        <f>IF(基本情報入力シート!C101="","",基本情報入力シート!C101)</f>
        <v/>
      </c>
      <c r="C62" s="988"/>
      <c r="D62" s="988"/>
      <c r="E62" s="988"/>
      <c r="F62" s="988"/>
      <c r="G62" s="988"/>
      <c r="H62" s="988"/>
      <c r="I62" s="989"/>
      <c r="J62" s="481" t="str">
        <f>IF(基本情報入力シート!M101="","",基本情報入力シート!M101)</f>
        <v/>
      </c>
      <c r="K62" s="482" t="str">
        <f>IF(基本情報入力シート!R101="","",基本情報入力シート!R101)</f>
        <v/>
      </c>
      <c r="L62" s="482" t="str">
        <f>IF(基本情報入力シート!W101="","",基本情報入力シート!W101)</f>
        <v/>
      </c>
      <c r="M62" s="483" t="str">
        <f>IF(基本情報入力シート!X101="","",基本情報入力シート!X101)</f>
        <v/>
      </c>
      <c r="N62" s="484" t="str">
        <f>IF(基本情報入力シート!Y101="","",基本情報入力シート!Y101)</f>
        <v/>
      </c>
      <c r="O62" s="104"/>
      <c r="P62" s="1082"/>
      <c r="Q62" s="1083"/>
      <c r="R62" s="514" t="str">
        <f>IFERROR(IF('別紙様式3-2（４・５月）'!Z64="ベア加算","",P62*VLOOKUP(N62,【参考】数式用!$AD$2:$AH$27,MATCH(O62,【参考】数式用!$K$4:$N$4,0)+1,0)),"")</f>
        <v/>
      </c>
      <c r="S62" s="139"/>
      <c r="T62" s="1084"/>
      <c r="U62" s="1085"/>
      <c r="V62" s="515" t="str">
        <f>IFERROR(P62*VLOOKUP(AF62,【参考】数式用4!$DC$3:$DZ$106,MATCH(N62,【参考】数式用4!$DC$2:$DZ$2,0)),"")</f>
        <v/>
      </c>
      <c r="W62" s="105"/>
      <c r="X62" s="138"/>
      <c r="Y62" s="1086" t="str">
        <f>IFERROR(IF('別紙様式3-2（４・５月）'!Z64="ベア加算","",W62*VLOOKUP(N62,【参考】数式用!$AD$2:$AH$27,MATCH(O62,【参考】数式用!$K$4:$N$4,0)+1,0)),"")</f>
        <v/>
      </c>
      <c r="Z62" s="1086"/>
      <c r="AA62" s="139"/>
      <c r="AB62" s="142"/>
      <c r="AC62" s="516" t="str">
        <f>IFERROR(X62*VLOOKUP(AG62,【参考】数式用4!$DC$3:$DZ$106,MATCH(N62,【参考】数式用4!$DC$2:$DZ$2,0)),"")</f>
        <v/>
      </c>
      <c r="AD62" s="477" t="str">
        <f t="shared" si="2"/>
        <v/>
      </c>
      <c r="AE62" s="478" t="str">
        <f t="shared" si="3"/>
        <v/>
      </c>
      <c r="AF62" s="512" t="str">
        <f>IF(O62="","",'別紙様式3-2（４・５月）'!O64&amp;'別紙様式3-2（４・５月）'!P64&amp;'別紙様式3-2（４・５月）'!Q64&amp;"から"&amp;O62)</f>
        <v/>
      </c>
      <c r="AG62" s="512" t="str">
        <f>IF(OR(W62="",W62="―"),"",'別紙様式3-2（４・５月）'!O64&amp;'別紙様式3-2（４・５月）'!P64&amp;'別紙様式3-2（４・５月）'!Q64&amp;"から"&amp;W62)</f>
        <v/>
      </c>
      <c r="AH62" s="452"/>
      <c r="AI62" s="452"/>
      <c r="AJ62" s="452"/>
      <c r="AK62" s="452"/>
      <c r="AL62" s="452"/>
      <c r="AM62" s="452"/>
      <c r="AN62" s="452"/>
      <c r="AO62" s="452"/>
    </row>
    <row r="63" spans="1:41" s="451" customFormat="1" ht="24.95" customHeight="1">
      <c r="A63" s="513">
        <v>50</v>
      </c>
      <c r="B63" s="987" t="str">
        <f>IF(基本情報入力シート!C102="","",基本情報入力シート!C102)</f>
        <v/>
      </c>
      <c r="C63" s="988"/>
      <c r="D63" s="988"/>
      <c r="E63" s="988"/>
      <c r="F63" s="988"/>
      <c r="G63" s="988"/>
      <c r="H63" s="988"/>
      <c r="I63" s="989"/>
      <c r="J63" s="481" t="str">
        <f>IF(基本情報入力シート!M102="","",基本情報入力シート!M102)</f>
        <v/>
      </c>
      <c r="K63" s="482" t="str">
        <f>IF(基本情報入力シート!R102="","",基本情報入力シート!R102)</f>
        <v/>
      </c>
      <c r="L63" s="482" t="str">
        <f>IF(基本情報入力シート!W102="","",基本情報入力シート!W102)</f>
        <v/>
      </c>
      <c r="M63" s="483" t="str">
        <f>IF(基本情報入力シート!X102="","",基本情報入力シート!X102)</f>
        <v/>
      </c>
      <c r="N63" s="484" t="str">
        <f>IF(基本情報入力シート!Y102="","",基本情報入力シート!Y102)</f>
        <v/>
      </c>
      <c r="O63" s="104"/>
      <c r="P63" s="1082"/>
      <c r="Q63" s="1083"/>
      <c r="R63" s="514" t="str">
        <f>IFERROR(IF('別紙様式3-2（４・５月）'!Z65="ベア加算","",P63*VLOOKUP(N63,【参考】数式用!$AD$2:$AH$27,MATCH(O63,【参考】数式用!$K$4:$N$4,0)+1,0)),"")</f>
        <v/>
      </c>
      <c r="S63" s="139"/>
      <c r="T63" s="1084"/>
      <c r="U63" s="1085"/>
      <c r="V63" s="515" t="str">
        <f>IFERROR(P63*VLOOKUP(AF63,【参考】数式用4!$DC$3:$DZ$106,MATCH(N63,【参考】数式用4!$DC$2:$DZ$2,0)),"")</f>
        <v/>
      </c>
      <c r="W63" s="105"/>
      <c r="X63" s="138"/>
      <c r="Y63" s="1086" t="str">
        <f>IFERROR(IF('別紙様式3-2（４・５月）'!Z65="ベア加算","",W63*VLOOKUP(N63,【参考】数式用!$AD$2:$AH$27,MATCH(O63,【参考】数式用!$K$4:$N$4,0)+1,0)),"")</f>
        <v/>
      </c>
      <c r="Z63" s="1086"/>
      <c r="AA63" s="139"/>
      <c r="AB63" s="142"/>
      <c r="AC63" s="516" t="str">
        <f>IFERROR(X63*VLOOKUP(AG63,【参考】数式用4!$DC$3:$DZ$106,MATCH(N63,【参考】数式用4!$DC$2:$DZ$2,0)),"")</f>
        <v/>
      </c>
      <c r="AD63" s="477" t="str">
        <f t="shared" si="2"/>
        <v/>
      </c>
      <c r="AE63" s="478" t="str">
        <f t="shared" si="3"/>
        <v/>
      </c>
      <c r="AF63" s="512" t="str">
        <f>IF(O63="","",'別紙様式3-2（４・５月）'!O65&amp;'別紙様式3-2（４・５月）'!P65&amp;'別紙様式3-2（４・５月）'!Q65&amp;"から"&amp;O63)</f>
        <v/>
      </c>
      <c r="AG63" s="512" t="str">
        <f>IF(OR(W63="",W63="―"),"",'別紙様式3-2（４・５月）'!O65&amp;'別紙様式3-2（４・５月）'!P65&amp;'別紙様式3-2（４・５月）'!Q65&amp;"から"&amp;W63)</f>
        <v/>
      </c>
      <c r="AH63" s="452"/>
      <c r="AI63" s="452"/>
      <c r="AJ63" s="452"/>
      <c r="AK63" s="452"/>
      <c r="AL63" s="452"/>
      <c r="AM63" s="452"/>
      <c r="AN63" s="452"/>
      <c r="AO63" s="452"/>
    </row>
    <row r="64" spans="1:41" s="451" customFormat="1" ht="24.95" customHeight="1">
      <c r="A64" s="513">
        <v>51</v>
      </c>
      <c r="B64" s="987" t="str">
        <f>IF(基本情報入力シート!C103="","",基本情報入力シート!C103)</f>
        <v/>
      </c>
      <c r="C64" s="988"/>
      <c r="D64" s="988"/>
      <c r="E64" s="988"/>
      <c r="F64" s="988"/>
      <c r="G64" s="988"/>
      <c r="H64" s="988"/>
      <c r="I64" s="989"/>
      <c r="J64" s="481" t="str">
        <f>IF(基本情報入力シート!M103="","",基本情報入力シート!M103)</f>
        <v/>
      </c>
      <c r="K64" s="482" t="str">
        <f>IF(基本情報入力シート!R103="","",基本情報入力シート!R103)</f>
        <v/>
      </c>
      <c r="L64" s="482" t="str">
        <f>IF(基本情報入力シート!W103="","",基本情報入力シート!W103)</f>
        <v/>
      </c>
      <c r="M64" s="483" t="str">
        <f>IF(基本情報入力シート!X103="","",基本情報入力シート!X103)</f>
        <v/>
      </c>
      <c r="N64" s="484" t="str">
        <f>IF(基本情報入力シート!Y103="","",基本情報入力シート!Y103)</f>
        <v/>
      </c>
      <c r="O64" s="104"/>
      <c r="P64" s="1082"/>
      <c r="Q64" s="1083"/>
      <c r="R64" s="514" t="str">
        <f>IFERROR(IF('別紙様式3-2（４・５月）'!Z66="ベア加算","",P64*VLOOKUP(N64,【参考】数式用!$AD$2:$AH$27,MATCH(O64,【参考】数式用!$K$4:$N$4,0)+1,0)),"")</f>
        <v/>
      </c>
      <c r="S64" s="139"/>
      <c r="T64" s="1084"/>
      <c r="U64" s="1085"/>
      <c r="V64" s="515" t="str">
        <f>IFERROR(P64*VLOOKUP(AF64,【参考】数式用4!$DC$3:$DZ$106,MATCH(N64,【参考】数式用4!$DC$2:$DZ$2,0)),"")</f>
        <v/>
      </c>
      <c r="W64" s="105"/>
      <c r="X64" s="138"/>
      <c r="Y64" s="1086" t="str">
        <f>IFERROR(IF('別紙様式3-2（４・５月）'!Z66="ベア加算","",W64*VLOOKUP(N64,【参考】数式用!$AD$2:$AH$27,MATCH(O64,【参考】数式用!$K$4:$N$4,0)+1,0)),"")</f>
        <v/>
      </c>
      <c r="Z64" s="1086"/>
      <c r="AA64" s="139"/>
      <c r="AB64" s="142"/>
      <c r="AC64" s="516" t="str">
        <f>IFERROR(X64*VLOOKUP(AG64,【参考】数式用4!$DC$3:$DZ$106,MATCH(N64,【参考】数式用4!$DC$2:$DZ$2,0)),"")</f>
        <v/>
      </c>
      <c r="AD64" s="477" t="str">
        <f t="shared" si="2"/>
        <v/>
      </c>
      <c r="AE64" s="478" t="str">
        <f t="shared" si="3"/>
        <v/>
      </c>
      <c r="AF64" s="512" t="str">
        <f>IF(O64="","",'別紙様式3-2（４・５月）'!O66&amp;'別紙様式3-2（４・５月）'!P66&amp;'別紙様式3-2（４・５月）'!Q66&amp;"から"&amp;O64)</f>
        <v/>
      </c>
      <c r="AG64" s="512" t="str">
        <f>IF(OR(W64="",W64="―"),"",'別紙様式3-2（４・５月）'!O66&amp;'別紙様式3-2（４・５月）'!P66&amp;'別紙様式3-2（４・５月）'!Q66&amp;"から"&amp;W64)</f>
        <v/>
      </c>
      <c r="AH64" s="452"/>
      <c r="AI64" s="452"/>
      <c r="AJ64" s="452"/>
      <c r="AK64" s="452"/>
      <c r="AL64" s="452"/>
      <c r="AM64" s="452"/>
      <c r="AN64" s="452"/>
      <c r="AO64" s="452"/>
    </row>
    <row r="65" spans="1:41" s="451" customFormat="1" ht="24.95" customHeight="1">
      <c r="A65" s="513">
        <v>52</v>
      </c>
      <c r="B65" s="987" t="str">
        <f>IF(基本情報入力シート!C104="","",基本情報入力シート!C104)</f>
        <v/>
      </c>
      <c r="C65" s="988"/>
      <c r="D65" s="988"/>
      <c r="E65" s="988"/>
      <c r="F65" s="988"/>
      <c r="G65" s="988"/>
      <c r="H65" s="988"/>
      <c r="I65" s="989"/>
      <c r="J65" s="481" t="str">
        <f>IF(基本情報入力シート!M104="","",基本情報入力シート!M104)</f>
        <v/>
      </c>
      <c r="K65" s="482" t="str">
        <f>IF(基本情報入力シート!R104="","",基本情報入力シート!R104)</f>
        <v/>
      </c>
      <c r="L65" s="482" t="str">
        <f>IF(基本情報入力シート!W104="","",基本情報入力シート!W104)</f>
        <v/>
      </c>
      <c r="M65" s="483" t="str">
        <f>IF(基本情報入力シート!X104="","",基本情報入力シート!X104)</f>
        <v/>
      </c>
      <c r="N65" s="484" t="str">
        <f>IF(基本情報入力シート!Y104="","",基本情報入力シート!Y104)</f>
        <v/>
      </c>
      <c r="O65" s="104"/>
      <c r="P65" s="1082"/>
      <c r="Q65" s="1083"/>
      <c r="R65" s="514" t="str">
        <f>IFERROR(IF('別紙様式3-2（４・５月）'!Z67="ベア加算","",P65*VLOOKUP(N65,【参考】数式用!$AD$2:$AH$27,MATCH(O65,【参考】数式用!$K$4:$N$4,0)+1,0)),"")</f>
        <v/>
      </c>
      <c r="S65" s="139"/>
      <c r="T65" s="1084"/>
      <c r="U65" s="1085"/>
      <c r="V65" s="515" t="str">
        <f>IFERROR(P65*VLOOKUP(AF65,【参考】数式用4!$DC$3:$DZ$106,MATCH(N65,【参考】数式用4!$DC$2:$DZ$2,0)),"")</f>
        <v/>
      </c>
      <c r="W65" s="105"/>
      <c r="X65" s="138"/>
      <c r="Y65" s="1086" t="str">
        <f>IFERROR(IF('別紙様式3-2（４・５月）'!Z67="ベア加算","",W65*VLOOKUP(N65,【参考】数式用!$AD$2:$AH$27,MATCH(O65,【参考】数式用!$K$4:$N$4,0)+1,0)),"")</f>
        <v/>
      </c>
      <c r="Z65" s="1086"/>
      <c r="AA65" s="139"/>
      <c r="AB65" s="142"/>
      <c r="AC65" s="516" t="str">
        <f>IFERROR(X65*VLOOKUP(AG65,【参考】数式用4!$DC$3:$DZ$106,MATCH(N65,【参考】数式用4!$DC$2:$DZ$2,0)),"")</f>
        <v/>
      </c>
      <c r="AD65" s="477" t="str">
        <f t="shared" si="2"/>
        <v/>
      </c>
      <c r="AE65" s="478" t="str">
        <f t="shared" si="3"/>
        <v/>
      </c>
      <c r="AF65" s="512" t="str">
        <f>IF(O65="","",'別紙様式3-2（４・５月）'!O67&amp;'別紙様式3-2（４・５月）'!P67&amp;'別紙様式3-2（４・５月）'!Q67&amp;"から"&amp;O65)</f>
        <v/>
      </c>
      <c r="AG65" s="512" t="str">
        <f>IF(OR(W65="",W65="―"),"",'別紙様式3-2（４・５月）'!O67&amp;'別紙様式3-2（４・５月）'!P67&amp;'別紙様式3-2（４・５月）'!Q67&amp;"から"&amp;W65)</f>
        <v/>
      </c>
      <c r="AH65" s="452"/>
      <c r="AI65" s="452"/>
      <c r="AJ65" s="452"/>
      <c r="AK65" s="452"/>
      <c r="AL65" s="452"/>
      <c r="AM65" s="452"/>
      <c r="AN65" s="452"/>
      <c r="AO65" s="452"/>
    </row>
    <row r="66" spans="1:41" s="451" customFormat="1" ht="24.95" customHeight="1">
      <c r="A66" s="513">
        <v>53</v>
      </c>
      <c r="B66" s="987" t="str">
        <f>IF(基本情報入力シート!C105="","",基本情報入力シート!C105)</f>
        <v/>
      </c>
      <c r="C66" s="988"/>
      <c r="D66" s="988"/>
      <c r="E66" s="988"/>
      <c r="F66" s="988"/>
      <c r="G66" s="988"/>
      <c r="H66" s="988"/>
      <c r="I66" s="989"/>
      <c r="J66" s="481" t="str">
        <f>IF(基本情報入力シート!M105="","",基本情報入力シート!M105)</f>
        <v/>
      </c>
      <c r="K66" s="482" t="str">
        <f>IF(基本情報入力シート!R105="","",基本情報入力シート!R105)</f>
        <v/>
      </c>
      <c r="L66" s="482" t="str">
        <f>IF(基本情報入力シート!W105="","",基本情報入力シート!W105)</f>
        <v/>
      </c>
      <c r="M66" s="483" t="str">
        <f>IF(基本情報入力シート!X105="","",基本情報入力シート!X105)</f>
        <v/>
      </c>
      <c r="N66" s="484" t="str">
        <f>IF(基本情報入力シート!Y105="","",基本情報入力シート!Y105)</f>
        <v/>
      </c>
      <c r="O66" s="104"/>
      <c r="P66" s="1082"/>
      <c r="Q66" s="1083"/>
      <c r="R66" s="514" t="str">
        <f>IFERROR(IF('別紙様式3-2（４・５月）'!Z68="ベア加算","",P66*VLOOKUP(N66,【参考】数式用!$AD$2:$AH$27,MATCH(O66,【参考】数式用!$K$4:$N$4,0)+1,0)),"")</f>
        <v/>
      </c>
      <c r="S66" s="139"/>
      <c r="T66" s="1084"/>
      <c r="U66" s="1085"/>
      <c r="V66" s="515" t="str">
        <f>IFERROR(P66*VLOOKUP(AF66,【参考】数式用4!$DC$3:$DZ$106,MATCH(N66,【参考】数式用4!$DC$2:$DZ$2,0)),"")</f>
        <v/>
      </c>
      <c r="W66" s="105"/>
      <c r="X66" s="138"/>
      <c r="Y66" s="1086" t="str">
        <f>IFERROR(IF('別紙様式3-2（４・５月）'!Z68="ベア加算","",W66*VLOOKUP(N66,【参考】数式用!$AD$2:$AH$27,MATCH(O66,【参考】数式用!$K$4:$N$4,0)+1,0)),"")</f>
        <v/>
      </c>
      <c r="Z66" s="1086"/>
      <c r="AA66" s="139"/>
      <c r="AB66" s="142"/>
      <c r="AC66" s="516" t="str">
        <f>IFERROR(X66*VLOOKUP(AG66,【参考】数式用4!$DC$3:$DZ$106,MATCH(N66,【参考】数式用4!$DC$2:$DZ$2,0)),"")</f>
        <v/>
      </c>
      <c r="AD66" s="477" t="str">
        <f t="shared" si="2"/>
        <v/>
      </c>
      <c r="AE66" s="478" t="str">
        <f t="shared" si="3"/>
        <v/>
      </c>
      <c r="AF66" s="512" t="str">
        <f>IF(O66="","",'別紙様式3-2（４・５月）'!O68&amp;'別紙様式3-2（４・５月）'!P68&amp;'別紙様式3-2（４・５月）'!Q68&amp;"から"&amp;O66)</f>
        <v/>
      </c>
      <c r="AG66" s="512" t="str">
        <f>IF(OR(W66="",W66="―"),"",'別紙様式3-2（４・５月）'!O68&amp;'別紙様式3-2（４・５月）'!P68&amp;'別紙様式3-2（４・５月）'!Q68&amp;"から"&amp;W66)</f>
        <v/>
      </c>
      <c r="AH66" s="452"/>
      <c r="AI66" s="452"/>
      <c r="AJ66" s="452"/>
      <c r="AK66" s="452"/>
      <c r="AL66" s="452"/>
      <c r="AM66" s="452"/>
      <c r="AN66" s="452"/>
      <c r="AO66" s="452"/>
    </row>
    <row r="67" spans="1:41" s="451" customFormat="1" ht="24.95" customHeight="1">
      <c r="A67" s="513">
        <v>54</v>
      </c>
      <c r="B67" s="987" t="str">
        <f>IF(基本情報入力シート!C106="","",基本情報入力シート!C106)</f>
        <v/>
      </c>
      <c r="C67" s="988"/>
      <c r="D67" s="988"/>
      <c r="E67" s="988"/>
      <c r="F67" s="988"/>
      <c r="G67" s="988"/>
      <c r="H67" s="988"/>
      <c r="I67" s="989"/>
      <c r="J67" s="481" t="str">
        <f>IF(基本情報入力シート!M106="","",基本情報入力シート!M106)</f>
        <v/>
      </c>
      <c r="K67" s="482" t="str">
        <f>IF(基本情報入力シート!R106="","",基本情報入力シート!R106)</f>
        <v/>
      </c>
      <c r="L67" s="482" t="str">
        <f>IF(基本情報入力シート!W106="","",基本情報入力シート!W106)</f>
        <v/>
      </c>
      <c r="M67" s="483" t="str">
        <f>IF(基本情報入力シート!X106="","",基本情報入力シート!X106)</f>
        <v/>
      </c>
      <c r="N67" s="484" t="str">
        <f>IF(基本情報入力シート!Y106="","",基本情報入力シート!Y106)</f>
        <v/>
      </c>
      <c r="O67" s="104"/>
      <c r="P67" s="1082"/>
      <c r="Q67" s="1083"/>
      <c r="R67" s="514" t="str">
        <f>IFERROR(IF('別紙様式3-2（４・５月）'!Z69="ベア加算","",P67*VLOOKUP(N67,【参考】数式用!$AD$2:$AH$27,MATCH(O67,【参考】数式用!$K$4:$N$4,0)+1,0)),"")</f>
        <v/>
      </c>
      <c r="S67" s="139"/>
      <c r="T67" s="1084"/>
      <c r="U67" s="1085"/>
      <c r="V67" s="515" t="str">
        <f>IFERROR(P67*VLOOKUP(AF67,【参考】数式用4!$DC$3:$DZ$106,MATCH(N67,【参考】数式用4!$DC$2:$DZ$2,0)),"")</f>
        <v/>
      </c>
      <c r="W67" s="105"/>
      <c r="X67" s="138"/>
      <c r="Y67" s="1086" t="str">
        <f>IFERROR(IF('別紙様式3-2（４・５月）'!Z69="ベア加算","",W67*VLOOKUP(N67,【参考】数式用!$AD$2:$AH$27,MATCH(O67,【参考】数式用!$K$4:$N$4,0)+1,0)),"")</f>
        <v/>
      </c>
      <c r="Z67" s="1086"/>
      <c r="AA67" s="139"/>
      <c r="AB67" s="142"/>
      <c r="AC67" s="516" t="str">
        <f>IFERROR(X67*VLOOKUP(AG67,【参考】数式用4!$DC$3:$DZ$106,MATCH(N67,【参考】数式用4!$DC$2:$DZ$2,0)),"")</f>
        <v/>
      </c>
      <c r="AD67" s="477" t="str">
        <f t="shared" si="2"/>
        <v/>
      </c>
      <c r="AE67" s="478" t="str">
        <f t="shared" si="3"/>
        <v/>
      </c>
      <c r="AF67" s="512" t="str">
        <f>IF(O67="","",'別紙様式3-2（４・５月）'!O69&amp;'別紙様式3-2（４・５月）'!P69&amp;'別紙様式3-2（４・５月）'!Q69&amp;"から"&amp;O67)</f>
        <v/>
      </c>
      <c r="AG67" s="512" t="str">
        <f>IF(OR(W67="",W67="―"),"",'別紙様式3-2（４・５月）'!O69&amp;'別紙様式3-2（４・５月）'!P69&amp;'別紙様式3-2（４・５月）'!Q69&amp;"から"&amp;W67)</f>
        <v/>
      </c>
      <c r="AH67" s="452"/>
      <c r="AI67" s="452"/>
      <c r="AJ67" s="452"/>
      <c r="AK67" s="452"/>
      <c r="AL67" s="452"/>
      <c r="AM67" s="452"/>
      <c r="AN67" s="452"/>
      <c r="AO67" s="452"/>
    </row>
    <row r="68" spans="1:41" s="451" customFormat="1" ht="24.95" customHeight="1">
      <c r="A68" s="513">
        <v>55</v>
      </c>
      <c r="B68" s="987" t="str">
        <f>IF(基本情報入力シート!C107="","",基本情報入力シート!C107)</f>
        <v/>
      </c>
      <c r="C68" s="988"/>
      <c r="D68" s="988"/>
      <c r="E68" s="988"/>
      <c r="F68" s="988"/>
      <c r="G68" s="988"/>
      <c r="H68" s="988"/>
      <c r="I68" s="989"/>
      <c r="J68" s="481" t="str">
        <f>IF(基本情報入力シート!M107="","",基本情報入力シート!M107)</f>
        <v/>
      </c>
      <c r="K68" s="482" t="str">
        <f>IF(基本情報入力シート!R107="","",基本情報入力シート!R107)</f>
        <v/>
      </c>
      <c r="L68" s="482" t="str">
        <f>IF(基本情報入力シート!W107="","",基本情報入力シート!W107)</f>
        <v/>
      </c>
      <c r="M68" s="483" t="str">
        <f>IF(基本情報入力シート!X107="","",基本情報入力シート!X107)</f>
        <v/>
      </c>
      <c r="N68" s="484" t="str">
        <f>IF(基本情報入力シート!Y107="","",基本情報入力シート!Y107)</f>
        <v/>
      </c>
      <c r="O68" s="104"/>
      <c r="P68" s="1082"/>
      <c r="Q68" s="1083"/>
      <c r="R68" s="514" t="str">
        <f>IFERROR(IF('別紙様式3-2（４・５月）'!Z70="ベア加算","",P68*VLOOKUP(N68,【参考】数式用!$AD$2:$AH$27,MATCH(O68,【参考】数式用!$K$4:$N$4,0)+1,0)),"")</f>
        <v/>
      </c>
      <c r="S68" s="139"/>
      <c r="T68" s="1084"/>
      <c r="U68" s="1085"/>
      <c r="V68" s="515" t="str">
        <f>IFERROR(P68*VLOOKUP(AF68,【参考】数式用4!$DC$3:$DZ$106,MATCH(N68,【参考】数式用4!$DC$2:$DZ$2,0)),"")</f>
        <v/>
      </c>
      <c r="W68" s="105"/>
      <c r="X68" s="138"/>
      <c r="Y68" s="1086" t="str">
        <f>IFERROR(IF('別紙様式3-2（４・５月）'!Z70="ベア加算","",W68*VLOOKUP(N68,【参考】数式用!$AD$2:$AH$27,MATCH(O68,【参考】数式用!$K$4:$N$4,0)+1,0)),"")</f>
        <v/>
      </c>
      <c r="Z68" s="1086"/>
      <c r="AA68" s="139"/>
      <c r="AB68" s="142"/>
      <c r="AC68" s="516" t="str">
        <f>IFERROR(X68*VLOOKUP(AG68,【参考】数式用4!$DC$3:$DZ$106,MATCH(N68,【参考】数式用4!$DC$2:$DZ$2,0)),"")</f>
        <v/>
      </c>
      <c r="AD68" s="477" t="str">
        <f t="shared" si="2"/>
        <v/>
      </c>
      <c r="AE68" s="478" t="str">
        <f t="shared" si="3"/>
        <v/>
      </c>
      <c r="AF68" s="512" t="str">
        <f>IF(O68="","",'別紙様式3-2（４・５月）'!O70&amp;'別紙様式3-2（４・５月）'!P70&amp;'別紙様式3-2（４・５月）'!Q70&amp;"から"&amp;O68)</f>
        <v/>
      </c>
      <c r="AG68" s="512" t="str">
        <f>IF(OR(W68="",W68="―"),"",'別紙様式3-2（４・５月）'!O70&amp;'別紙様式3-2（４・５月）'!P70&amp;'別紙様式3-2（４・５月）'!Q70&amp;"から"&amp;W68)</f>
        <v/>
      </c>
      <c r="AH68" s="452"/>
      <c r="AI68" s="452"/>
      <c r="AJ68" s="452"/>
      <c r="AK68" s="452"/>
      <c r="AL68" s="452"/>
      <c r="AM68" s="452"/>
      <c r="AN68" s="452"/>
      <c r="AO68" s="452"/>
    </row>
    <row r="69" spans="1:41" s="451" customFormat="1" ht="24.95" customHeight="1">
      <c r="A69" s="513">
        <v>56</v>
      </c>
      <c r="B69" s="987" t="str">
        <f>IF(基本情報入力シート!C108="","",基本情報入力シート!C108)</f>
        <v/>
      </c>
      <c r="C69" s="988"/>
      <c r="D69" s="988"/>
      <c r="E69" s="988"/>
      <c r="F69" s="988"/>
      <c r="G69" s="988"/>
      <c r="H69" s="988"/>
      <c r="I69" s="989"/>
      <c r="J69" s="481" t="str">
        <f>IF(基本情報入力シート!M108="","",基本情報入力シート!M108)</f>
        <v/>
      </c>
      <c r="K69" s="482" t="str">
        <f>IF(基本情報入力シート!R108="","",基本情報入力シート!R108)</f>
        <v/>
      </c>
      <c r="L69" s="482" t="str">
        <f>IF(基本情報入力シート!W108="","",基本情報入力シート!W108)</f>
        <v/>
      </c>
      <c r="M69" s="483" t="str">
        <f>IF(基本情報入力シート!X108="","",基本情報入力シート!X108)</f>
        <v/>
      </c>
      <c r="N69" s="484" t="str">
        <f>IF(基本情報入力シート!Y108="","",基本情報入力シート!Y108)</f>
        <v/>
      </c>
      <c r="O69" s="104"/>
      <c r="P69" s="1082"/>
      <c r="Q69" s="1083"/>
      <c r="R69" s="514" t="str">
        <f>IFERROR(IF('別紙様式3-2（４・５月）'!Z71="ベア加算","",P69*VLOOKUP(N69,【参考】数式用!$AD$2:$AH$27,MATCH(O69,【参考】数式用!$K$4:$N$4,0)+1,0)),"")</f>
        <v/>
      </c>
      <c r="S69" s="139"/>
      <c r="T69" s="1084"/>
      <c r="U69" s="1085"/>
      <c r="V69" s="515" t="str">
        <f>IFERROR(P69*VLOOKUP(AF69,【参考】数式用4!$DC$3:$DZ$106,MATCH(N69,【参考】数式用4!$DC$2:$DZ$2,0)),"")</f>
        <v/>
      </c>
      <c r="W69" s="105"/>
      <c r="X69" s="138"/>
      <c r="Y69" s="1086" t="str">
        <f>IFERROR(IF('別紙様式3-2（４・５月）'!Z71="ベア加算","",W69*VLOOKUP(N69,【参考】数式用!$AD$2:$AH$27,MATCH(O69,【参考】数式用!$K$4:$N$4,0)+1,0)),"")</f>
        <v/>
      </c>
      <c r="Z69" s="1086"/>
      <c r="AA69" s="139"/>
      <c r="AB69" s="142"/>
      <c r="AC69" s="516" t="str">
        <f>IFERROR(X69*VLOOKUP(AG69,【参考】数式用4!$DC$3:$DZ$106,MATCH(N69,【参考】数式用4!$DC$2:$DZ$2,0)),"")</f>
        <v/>
      </c>
      <c r="AD69" s="477" t="str">
        <f t="shared" si="2"/>
        <v/>
      </c>
      <c r="AE69" s="478" t="str">
        <f t="shared" si="3"/>
        <v/>
      </c>
      <c r="AF69" s="512" t="str">
        <f>IF(O69="","",'別紙様式3-2（４・５月）'!O71&amp;'別紙様式3-2（４・５月）'!P71&amp;'別紙様式3-2（４・５月）'!Q71&amp;"から"&amp;O69)</f>
        <v/>
      </c>
      <c r="AG69" s="512" t="str">
        <f>IF(OR(W69="",W69="―"),"",'別紙様式3-2（４・５月）'!O71&amp;'別紙様式3-2（４・５月）'!P71&amp;'別紙様式3-2（４・５月）'!Q71&amp;"から"&amp;W69)</f>
        <v/>
      </c>
      <c r="AH69" s="452"/>
      <c r="AI69" s="452"/>
      <c r="AJ69" s="452"/>
      <c r="AK69" s="452"/>
      <c r="AL69" s="452"/>
      <c r="AM69" s="452"/>
      <c r="AN69" s="452"/>
      <c r="AO69" s="452"/>
    </row>
    <row r="70" spans="1:41" s="451" customFormat="1" ht="24.95" customHeight="1">
      <c r="A70" s="513">
        <v>57</v>
      </c>
      <c r="B70" s="987" t="str">
        <f>IF(基本情報入力シート!C109="","",基本情報入力シート!C109)</f>
        <v/>
      </c>
      <c r="C70" s="988"/>
      <c r="D70" s="988"/>
      <c r="E70" s="988"/>
      <c r="F70" s="988"/>
      <c r="G70" s="988"/>
      <c r="H70" s="988"/>
      <c r="I70" s="989"/>
      <c r="J70" s="481" t="str">
        <f>IF(基本情報入力シート!M109="","",基本情報入力シート!M109)</f>
        <v/>
      </c>
      <c r="K70" s="482" t="str">
        <f>IF(基本情報入力シート!R109="","",基本情報入力シート!R109)</f>
        <v/>
      </c>
      <c r="L70" s="482" t="str">
        <f>IF(基本情報入力シート!W109="","",基本情報入力シート!W109)</f>
        <v/>
      </c>
      <c r="M70" s="483" t="str">
        <f>IF(基本情報入力シート!X109="","",基本情報入力シート!X109)</f>
        <v/>
      </c>
      <c r="N70" s="484" t="str">
        <f>IF(基本情報入力シート!Y109="","",基本情報入力シート!Y109)</f>
        <v/>
      </c>
      <c r="O70" s="104"/>
      <c r="P70" s="1082"/>
      <c r="Q70" s="1083"/>
      <c r="R70" s="514" t="str">
        <f>IFERROR(IF('別紙様式3-2（４・５月）'!Z72="ベア加算","",P70*VLOOKUP(N70,【参考】数式用!$AD$2:$AH$27,MATCH(O70,【参考】数式用!$K$4:$N$4,0)+1,0)),"")</f>
        <v/>
      </c>
      <c r="S70" s="139"/>
      <c r="T70" s="1084"/>
      <c r="U70" s="1085"/>
      <c r="V70" s="515" t="str">
        <f>IFERROR(P70*VLOOKUP(AF70,【参考】数式用4!$DC$3:$DZ$106,MATCH(N70,【参考】数式用4!$DC$2:$DZ$2,0)),"")</f>
        <v/>
      </c>
      <c r="W70" s="105"/>
      <c r="X70" s="138"/>
      <c r="Y70" s="1086" t="str">
        <f>IFERROR(IF('別紙様式3-2（４・５月）'!Z72="ベア加算","",W70*VLOOKUP(N70,【参考】数式用!$AD$2:$AH$27,MATCH(O70,【参考】数式用!$K$4:$N$4,0)+1,0)),"")</f>
        <v/>
      </c>
      <c r="Z70" s="1086"/>
      <c r="AA70" s="139"/>
      <c r="AB70" s="142"/>
      <c r="AC70" s="516" t="str">
        <f>IFERROR(X70*VLOOKUP(AG70,【参考】数式用4!$DC$3:$DZ$106,MATCH(N70,【参考】数式用4!$DC$2:$DZ$2,0)),"")</f>
        <v/>
      </c>
      <c r="AD70" s="477" t="str">
        <f t="shared" si="2"/>
        <v/>
      </c>
      <c r="AE70" s="478" t="str">
        <f t="shared" si="3"/>
        <v/>
      </c>
      <c r="AF70" s="512" t="str">
        <f>IF(O70="","",'別紙様式3-2（４・５月）'!O72&amp;'別紙様式3-2（４・５月）'!P72&amp;'別紙様式3-2（４・５月）'!Q72&amp;"から"&amp;O70)</f>
        <v/>
      </c>
      <c r="AG70" s="512" t="str">
        <f>IF(OR(W70="",W70="―"),"",'別紙様式3-2（４・５月）'!O72&amp;'別紙様式3-2（４・５月）'!P72&amp;'別紙様式3-2（４・５月）'!Q72&amp;"から"&amp;W70)</f>
        <v/>
      </c>
      <c r="AH70" s="452"/>
      <c r="AI70" s="452"/>
      <c r="AJ70" s="452"/>
      <c r="AK70" s="452"/>
      <c r="AL70" s="452"/>
      <c r="AM70" s="452"/>
      <c r="AN70" s="452"/>
      <c r="AO70" s="452"/>
    </row>
    <row r="71" spans="1:41" s="451" customFormat="1" ht="24.95" customHeight="1">
      <c r="A71" s="513">
        <v>58</v>
      </c>
      <c r="B71" s="987" t="str">
        <f>IF(基本情報入力シート!C110="","",基本情報入力シート!C110)</f>
        <v/>
      </c>
      <c r="C71" s="988"/>
      <c r="D71" s="988"/>
      <c r="E71" s="988"/>
      <c r="F71" s="988"/>
      <c r="G71" s="988"/>
      <c r="H71" s="988"/>
      <c r="I71" s="989"/>
      <c r="J71" s="481" t="str">
        <f>IF(基本情報入力シート!M110="","",基本情報入力シート!M110)</f>
        <v/>
      </c>
      <c r="K71" s="482" t="str">
        <f>IF(基本情報入力シート!R110="","",基本情報入力シート!R110)</f>
        <v/>
      </c>
      <c r="L71" s="482" t="str">
        <f>IF(基本情報入力シート!W110="","",基本情報入力シート!W110)</f>
        <v/>
      </c>
      <c r="M71" s="483" t="str">
        <f>IF(基本情報入力シート!X110="","",基本情報入力シート!X110)</f>
        <v/>
      </c>
      <c r="N71" s="484" t="str">
        <f>IF(基本情報入力シート!Y110="","",基本情報入力シート!Y110)</f>
        <v/>
      </c>
      <c r="O71" s="104"/>
      <c r="P71" s="1082"/>
      <c r="Q71" s="1083"/>
      <c r="R71" s="514" t="str">
        <f>IFERROR(IF('別紙様式3-2（４・５月）'!Z73="ベア加算","",P71*VLOOKUP(N71,【参考】数式用!$AD$2:$AH$27,MATCH(O71,【参考】数式用!$K$4:$N$4,0)+1,0)),"")</f>
        <v/>
      </c>
      <c r="S71" s="139"/>
      <c r="T71" s="1084"/>
      <c r="U71" s="1085"/>
      <c r="V71" s="515" t="str">
        <f>IFERROR(P71*VLOOKUP(AF71,【参考】数式用4!$DC$3:$DZ$106,MATCH(N71,【参考】数式用4!$DC$2:$DZ$2,0)),"")</f>
        <v/>
      </c>
      <c r="W71" s="105"/>
      <c r="X71" s="138"/>
      <c r="Y71" s="1086" t="str">
        <f>IFERROR(IF('別紙様式3-2（４・５月）'!Z73="ベア加算","",W71*VLOOKUP(N71,【参考】数式用!$AD$2:$AH$27,MATCH(O71,【参考】数式用!$K$4:$N$4,0)+1,0)),"")</f>
        <v/>
      </c>
      <c r="Z71" s="1086"/>
      <c r="AA71" s="139"/>
      <c r="AB71" s="142"/>
      <c r="AC71" s="516" t="str">
        <f>IFERROR(X71*VLOOKUP(AG71,【参考】数式用4!$DC$3:$DZ$106,MATCH(N71,【参考】数式用4!$DC$2:$DZ$2,0)),"")</f>
        <v/>
      </c>
      <c r="AD71" s="477" t="str">
        <f t="shared" si="2"/>
        <v/>
      </c>
      <c r="AE71" s="478" t="str">
        <f t="shared" si="3"/>
        <v/>
      </c>
      <c r="AF71" s="512" t="str">
        <f>IF(O71="","",'別紙様式3-2（４・５月）'!O73&amp;'別紙様式3-2（４・５月）'!P73&amp;'別紙様式3-2（４・５月）'!Q73&amp;"から"&amp;O71)</f>
        <v/>
      </c>
      <c r="AG71" s="512" t="str">
        <f>IF(OR(W71="",W71="―"),"",'別紙様式3-2（４・５月）'!O73&amp;'別紙様式3-2（４・５月）'!P73&amp;'別紙様式3-2（４・５月）'!Q73&amp;"から"&amp;W71)</f>
        <v/>
      </c>
      <c r="AH71" s="452"/>
      <c r="AI71" s="452"/>
      <c r="AJ71" s="452"/>
      <c r="AK71" s="452"/>
      <c r="AL71" s="452"/>
      <c r="AM71" s="452"/>
      <c r="AN71" s="452"/>
      <c r="AO71" s="452"/>
    </row>
    <row r="72" spans="1:41" s="451" customFormat="1" ht="24.95" customHeight="1">
      <c r="A72" s="513">
        <v>59</v>
      </c>
      <c r="B72" s="987" t="str">
        <f>IF(基本情報入力シート!C111="","",基本情報入力シート!C111)</f>
        <v/>
      </c>
      <c r="C72" s="988"/>
      <c r="D72" s="988"/>
      <c r="E72" s="988"/>
      <c r="F72" s="988"/>
      <c r="G72" s="988"/>
      <c r="H72" s="988"/>
      <c r="I72" s="989"/>
      <c r="J72" s="481" t="str">
        <f>IF(基本情報入力シート!M111="","",基本情報入力シート!M111)</f>
        <v/>
      </c>
      <c r="K72" s="482" t="str">
        <f>IF(基本情報入力シート!R111="","",基本情報入力シート!R111)</f>
        <v/>
      </c>
      <c r="L72" s="482" t="str">
        <f>IF(基本情報入力シート!W111="","",基本情報入力シート!W111)</f>
        <v/>
      </c>
      <c r="M72" s="483" t="str">
        <f>IF(基本情報入力シート!X111="","",基本情報入力シート!X111)</f>
        <v/>
      </c>
      <c r="N72" s="484" t="str">
        <f>IF(基本情報入力シート!Y111="","",基本情報入力シート!Y111)</f>
        <v/>
      </c>
      <c r="O72" s="104"/>
      <c r="P72" s="1082"/>
      <c r="Q72" s="1083"/>
      <c r="R72" s="514" t="str">
        <f>IFERROR(IF('別紙様式3-2（４・５月）'!Z74="ベア加算","",P72*VLOOKUP(N72,【参考】数式用!$AD$2:$AH$27,MATCH(O72,【参考】数式用!$K$4:$N$4,0)+1,0)),"")</f>
        <v/>
      </c>
      <c r="S72" s="139"/>
      <c r="T72" s="1084"/>
      <c r="U72" s="1085"/>
      <c r="V72" s="515" t="str">
        <f>IFERROR(P72*VLOOKUP(AF72,【参考】数式用4!$DC$3:$DZ$106,MATCH(N72,【参考】数式用4!$DC$2:$DZ$2,0)),"")</f>
        <v/>
      </c>
      <c r="W72" s="105"/>
      <c r="X72" s="138"/>
      <c r="Y72" s="1086" t="str">
        <f>IFERROR(IF('別紙様式3-2（４・５月）'!Z74="ベア加算","",W72*VLOOKUP(N72,【参考】数式用!$AD$2:$AH$27,MATCH(O72,【参考】数式用!$K$4:$N$4,0)+1,0)),"")</f>
        <v/>
      </c>
      <c r="Z72" s="1086"/>
      <c r="AA72" s="139"/>
      <c r="AB72" s="142"/>
      <c r="AC72" s="516" t="str">
        <f>IFERROR(X72*VLOOKUP(AG72,【参考】数式用4!$DC$3:$DZ$106,MATCH(N72,【参考】数式用4!$DC$2:$DZ$2,0)),"")</f>
        <v/>
      </c>
      <c r="AD72" s="477" t="str">
        <f t="shared" si="2"/>
        <v/>
      </c>
      <c r="AE72" s="478" t="str">
        <f t="shared" si="3"/>
        <v/>
      </c>
      <c r="AF72" s="512" t="str">
        <f>IF(O72="","",'別紙様式3-2（４・５月）'!O74&amp;'別紙様式3-2（４・５月）'!P74&amp;'別紙様式3-2（４・５月）'!Q74&amp;"から"&amp;O72)</f>
        <v/>
      </c>
      <c r="AG72" s="512" t="str">
        <f>IF(OR(W72="",W72="―"),"",'別紙様式3-2（４・５月）'!O74&amp;'別紙様式3-2（４・５月）'!P74&amp;'別紙様式3-2（４・５月）'!Q74&amp;"から"&amp;W72)</f>
        <v/>
      </c>
      <c r="AH72" s="452"/>
      <c r="AI72" s="452"/>
      <c r="AJ72" s="452"/>
      <c r="AK72" s="452"/>
      <c r="AL72" s="452"/>
      <c r="AM72" s="452"/>
      <c r="AN72" s="452"/>
      <c r="AO72" s="452"/>
    </row>
    <row r="73" spans="1:41" s="451" customFormat="1" ht="24.95" customHeight="1">
      <c r="A73" s="513">
        <v>60</v>
      </c>
      <c r="B73" s="987" t="str">
        <f>IF(基本情報入力シート!C112="","",基本情報入力シート!C112)</f>
        <v/>
      </c>
      <c r="C73" s="988"/>
      <c r="D73" s="988"/>
      <c r="E73" s="988"/>
      <c r="F73" s="988"/>
      <c r="G73" s="988"/>
      <c r="H73" s="988"/>
      <c r="I73" s="989"/>
      <c r="J73" s="481" t="str">
        <f>IF(基本情報入力シート!M112="","",基本情報入力シート!M112)</f>
        <v/>
      </c>
      <c r="K73" s="482" t="str">
        <f>IF(基本情報入力シート!R112="","",基本情報入力シート!R112)</f>
        <v/>
      </c>
      <c r="L73" s="482" t="str">
        <f>IF(基本情報入力シート!W112="","",基本情報入力シート!W112)</f>
        <v/>
      </c>
      <c r="M73" s="483" t="str">
        <f>IF(基本情報入力シート!X112="","",基本情報入力シート!X112)</f>
        <v/>
      </c>
      <c r="N73" s="484" t="str">
        <f>IF(基本情報入力シート!Y112="","",基本情報入力シート!Y112)</f>
        <v/>
      </c>
      <c r="O73" s="104"/>
      <c r="P73" s="1082"/>
      <c r="Q73" s="1083"/>
      <c r="R73" s="514" t="str">
        <f>IFERROR(IF('別紙様式3-2（４・５月）'!Z75="ベア加算","",P73*VLOOKUP(N73,【参考】数式用!$AD$2:$AH$27,MATCH(O73,【参考】数式用!$K$4:$N$4,0)+1,0)),"")</f>
        <v/>
      </c>
      <c r="S73" s="139"/>
      <c r="T73" s="1084"/>
      <c r="U73" s="1085"/>
      <c r="V73" s="515" t="str">
        <f>IFERROR(P73*VLOOKUP(AF73,【参考】数式用4!$DC$3:$DZ$106,MATCH(N73,【参考】数式用4!$DC$2:$DZ$2,0)),"")</f>
        <v/>
      </c>
      <c r="W73" s="105"/>
      <c r="X73" s="138"/>
      <c r="Y73" s="1086" t="str">
        <f>IFERROR(IF('別紙様式3-2（４・５月）'!Z75="ベア加算","",W73*VLOOKUP(N73,【参考】数式用!$AD$2:$AH$27,MATCH(O73,【参考】数式用!$K$4:$N$4,0)+1,0)),"")</f>
        <v/>
      </c>
      <c r="Z73" s="1086"/>
      <c r="AA73" s="139"/>
      <c r="AB73" s="142"/>
      <c r="AC73" s="516" t="str">
        <f>IFERROR(X73*VLOOKUP(AG73,【参考】数式用4!$DC$3:$DZ$106,MATCH(N73,【参考】数式用4!$DC$2:$DZ$2,0)),"")</f>
        <v/>
      </c>
      <c r="AD73" s="477" t="str">
        <f t="shared" si="2"/>
        <v/>
      </c>
      <c r="AE73" s="478" t="str">
        <f t="shared" si="3"/>
        <v/>
      </c>
      <c r="AF73" s="512" t="str">
        <f>IF(O73="","",'別紙様式3-2（４・５月）'!O75&amp;'別紙様式3-2（４・５月）'!P75&amp;'別紙様式3-2（４・５月）'!Q75&amp;"から"&amp;O73)</f>
        <v/>
      </c>
      <c r="AG73" s="512" t="str">
        <f>IF(OR(W73="",W73="―"),"",'別紙様式3-2（４・５月）'!O75&amp;'別紙様式3-2（４・５月）'!P75&amp;'別紙様式3-2（４・５月）'!Q75&amp;"から"&amp;W73)</f>
        <v/>
      </c>
      <c r="AH73" s="452"/>
      <c r="AI73" s="452"/>
      <c r="AJ73" s="452"/>
      <c r="AK73" s="452"/>
      <c r="AL73" s="452"/>
      <c r="AM73" s="452"/>
      <c r="AN73" s="452"/>
      <c r="AO73" s="452"/>
    </row>
    <row r="74" spans="1:41" s="451" customFormat="1" ht="24.95" customHeight="1">
      <c r="A74" s="513">
        <v>61</v>
      </c>
      <c r="B74" s="987" t="str">
        <f>IF(基本情報入力シート!C113="","",基本情報入力シート!C113)</f>
        <v/>
      </c>
      <c r="C74" s="988"/>
      <c r="D74" s="988"/>
      <c r="E74" s="988"/>
      <c r="F74" s="988"/>
      <c r="G74" s="988"/>
      <c r="H74" s="988"/>
      <c r="I74" s="989"/>
      <c r="J74" s="481" t="str">
        <f>IF(基本情報入力シート!M113="","",基本情報入力シート!M113)</f>
        <v/>
      </c>
      <c r="K74" s="482" t="str">
        <f>IF(基本情報入力シート!R113="","",基本情報入力シート!R113)</f>
        <v/>
      </c>
      <c r="L74" s="482" t="str">
        <f>IF(基本情報入力シート!W113="","",基本情報入力シート!W113)</f>
        <v/>
      </c>
      <c r="M74" s="483" t="str">
        <f>IF(基本情報入力シート!X113="","",基本情報入力シート!X113)</f>
        <v/>
      </c>
      <c r="N74" s="484" t="str">
        <f>IF(基本情報入力シート!Y113="","",基本情報入力シート!Y113)</f>
        <v/>
      </c>
      <c r="O74" s="104"/>
      <c r="P74" s="1082"/>
      <c r="Q74" s="1083"/>
      <c r="R74" s="514" t="str">
        <f>IFERROR(IF('別紙様式3-2（４・５月）'!Z76="ベア加算","",P74*VLOOKUP(N74,【参考】数式用!$AD$2:$AH$27,MATCH(O74,【参考】数式用!$K$4:$N$4,0)+1,0)),"")</f>
        <v/>
      </c>
      <c r="S74" s="139"/>
      <c r="T74" s="1084"/>
      <c r="U74" s="1085"/>
      <c r="V74" s="515" t="str">
        <f>IFERROR(P74*VLOOKUP(AF74,【参考】数式用4!$DC$3:$DZ$106,MATCH(N74,【参考】数式用4!$DC$2:$DZ$2,0)),"")</f>
        <v/>
      </c>
      <c r="W74" s="105"/>
      <c r="X74" s="138"/>
      <c r="Y74" s="1086" t="str">
        <f>IFERROR(IF('別紙様式3-2（４・５月）'!Z76="ベア加算","",W74*VLOOKUP(N74,【参考】数式用!$AD$2:$AH$27,MATCH(O74,【参考】数式用!$K$4:$N$4,0)+1,0)),"")</f>
        <v/>
      </c>
      <c r="Z74" s="1086"/>
      <c r="AA74" s="139"/>
      <c r="AB74" s="142"/>
      <c r="AC74" s="516" t="str">
        <f>IFERROR(X74*VLOOKUP(AG74,【参考】数式用4!$DC$3:$DZ$106,MATCH(N74,【参考】数式用4!$DC$2:$DZ$2,0)),"")</f>
        <v/>
      </c>
      <c r="AD74" s="477" t="str">
        <f t="shared" si="2"/>
        <v/>
      </c>
      <c r="AE74" s="478" t="str">
        <f t="shared" si="3"/>
        <v/>
      </c>
      <c r="AF74" s="512" t="str">
        <f>IF(O74="","",'別紙様式3-2（４・５月）'!O76&amp;'別紙様式3-2（４・５月）'!P76&amp;'別紙様式3-2（４・５月）'!Q76&amp;"から"&amp;O74)</f>
        <v/>
      </c>
      <c r="AG74" s="512" t="str">
        <f>IF(OR(W74="",W74="―"),"",'別紙様式3-2（４・５月）'!O76&amp;'別紙様式3-2（４・５月）'!P76&amp;'別紙様式3-2（４・５月）'!Q76&amp;"から"&amp;W74)</f>
        <v/>
      </c>
      <c r="AH74" s="452"/>
      <c r="AI74" s="452"/>
      <c r="AJ74" s="452"/>
      <c r="AK74" s="452"/>
      <c r="AL74" s="452"/>
      <c r="AM74" s="452"/>
      <c r="AN74" s="452"/>
      <c r="AO74" s="452"/>
    </row>
    <row r="75" spans="1:41" s="451" customFormat="1" ht="24.95" customHeight="1">
      <c r="A75" s="513">
        <v>62</v>
      </c>
      <c r="B75" s="987" t="str">
        <f>IF(基本情報入力シート!C114="","",基本情報入力シート!C114)</f>
        <v/>
      </c>
      <c r="C75" s="988"/>
      <c r="D75" s="988"/>
      <c r="E75" s="988"/>
      <c r="F75" s="988"/>
      <c r="G75" s="988"/>
      <c r="H75" s="988"/>
      <c r="I75" s="989"/>
      <c r="J75" s="481" t="str">
        <f>IF(基本情報入力シート!M114="","",基本情報入力シート!M114)</f>
        <v/>
      </c>
      <c r="K75" s="482" t="str">
        <f>IF(基本情報入力シート!R114="","",基本情報入力シート!R114)</f>
        <v/>
      </c>
      <c r="L75" s="482" t="str">
        <f>IF(基本情報入力シート!W114="","",基本情報入力シート!W114)</f>
        <v/>
      </c>
      <c r="M75" s="483" t="str">
        <f>IF(基本情報入力シート!X114="","",基本情報入力シート!X114)</f>
        <v/>
      </c>
      <c r="N75" s="484" t="str">
        <f>IF(基本情報入力シート!Y114="","",基本情報入力シート!Y114)</f>
        <v/>
      </c>
      <c r="O75" s="104"/>
      <c r="P75" s="1082"/>
      <c r="Q75" s="1083"/>
      <c r="R75" s="514" t="str">
        <f>IFERROR(IF('別紙様式3-2（４・５月）'!Z77="ベア加算","",P75*VLOOKUP(N75,【参考】数式用!$AD$2:$AH$27,MATCH(O75,【参考】数式用!$K$4:$N$4,0)+1,0)),"")</f>
        <v/>
      </c>
      <c r="S75" s="139"/>
      <c r="T75" s="1084"/>
      <c r="U75" s="1085"/>
      <c r="V75" s="515" t="str">
        <f>IFERROR(P75*VLOOKUP(AF75,【参考】数式用4!$DC$3:$DZ$106,MATCH(N75,【参考】数式用4!$DC$2:$DZ$2,0)),"")</f>
        <v/>
      </c>
      <c r="W75" s="105"/>
      <c r="X75" s="138"/>
      <c r="Y75" s="1086" t="str">
        <f>IFERROR(IF('別紙様式3-2（４・５月）'!Z77="ベア加算","",W75*VLOOKUP(N75,【参考】数式用!$AD$2:$AH$27,MATCH(O75,【参考】数式用!$K$4:$N$4,0)+1,0)),"")</f>
        <v/>
      </c>
      <c r="Z75" s="1086"/>
      <c r="AA75" s="139"/>
      <c r="AB75" s="142"/>
      <c r="AC75" s="516" t="str">
        <f>IFERROR(X75*VLOOKUP(AG75,【参考】数式用4!$DC$3:$DZ$106,MATCH(N75,【参考】数式用4!$DC$2:$DZ$2,0)),"")</f>
        <v/>
      </c>
      <c r="AD75" s="477" t="str">
        <f t="shared" si="2"/>
        <v/>
      </c>
      <c r="AE75" s="478" t="str">
        <f t="shared" si="3"/>
        <v/>
      </c>
      <c r="AF75" s="512" t="str">
        <f>IF(O75="","",'別紙様式3-2（４・５月）'!O77&amp;'別紙様式3-2（４・５月）'!P77&amp;'別紙様式3-2（４・５月）'!Q77&amp;"から"&amp;O75)</f>
        <v/>
      </c>
      <c r="AG75" s="512" t="str">
        <f>IF(OR(W75="",W75="―"),"",'別紙様式3-2（４・５月）'!O77&amp;'別紙様式3-2（４・５月）'!P77&amp;'別紙様式3-2（４・５月）'!Q77&amp;"から"&amp;W75)</f>
        <v/>
      </c>
      <c r="AH75" s="452"/>
      <c r="AI75" s="452"/>
      <c r="AJ75" s="452"/>
      <c r="AK75" s="452"/>
      <c r="AL75" s="452"/>
      <c r="AM75" s="452"/>
      <c r="AN75" s="452"/>
      <c r="AO75" s="452"/>
    </row>
    <row r="76" spans="1:41" s="451" customFormat="1" ht="24.95" customHeight="1">
      <c r="A76" s="513">
        <v>63</v>
      </c>
      <c r="B76" s="987" t="str">
        <f>IF(基本情報入力シート!C115="","",基本情報入力シート!C115)</f>
        <v/>
      </c>
      <c r="C76" s="988"/>
      <c r="D76" s="988"/>
      <c r="E76" s="988"/>
      <c r="F76" s="988"/>
      <c r="G76" s="988"/>
      <c r="H76" s="988"/>
      <c r="I76" s="989"/>
      <c r="J76" s="481" t="str">
        <f>IF(基本情報入力シート!M115="","",基本情報入力シート!M115)</f>
        <v/>
      </c>
      <c r="K76" s="482" t="str">
        <f>IF(基本情報入力シート!R115="","",基本情報入力シート!R115)</f>
        <v/>
      </c>
      <c r="L76" s="482" t="str">
        <f>IF(基本情報入力シート!W115="","",基本情報入力シート!W115)</f>
        <v/>
      </c>
      <c r="M76" s="483" t="str">
        <f>IF(基本情報入力シート!X115="","",基本情報入力シート!X115)</f>
        <v/>
      </c>
      <c r="N76" s="484" t="str">
        <f>IF(基本情報入力シート!Y115="","",基本情報入力シート!Y115)</f>
        <v/>
      </c>
      <c r="O76" s="104"/>
      <c r="P76" s="1082"/>
      <c r="Q76" s="1083"/>
      <c r="R76" s="514" t="str">
        <f>IFERROR(IF('別紙様式3-2（４・５月）'!Z78="ベア加算","",P76*VLOOKUP(N76,【参考】数式用!$AD$2:$AH$27,MATCH(O76,【参考】数式用!$K$4:$N$4,0)+1,0)),"")</f>
        <v/>
      </c>
      <c r="S76" s="139"/>
      <c r="T76" s="1084"/>
      <c r="U76" s="1085"/>
      <c r="V76" s="515" t="str">
        <f>IFERROR(P76*VLOOKUP(AF76,【参考】数式用4!$DC$3:$DZ$106,MATCH(N76,【参考】数式用4!$DC$2:$DZ$2,0)),"")</f>
        <v/>
      </c>
      <c r="W76" s="105"/>
      <c r="X76" s="138"/>
      <c r="Y76" s="1086" t="str">
        <f>IFERROR(IF('別紙様式3-2（４・５月）'!Z78="ベア加算","",W76*VLOOKUP(N76,【参考】数式用!$AD$2:$AH$27,MATCH(O76,【参考】数式用!$K$4:$N$4,0)+1,0)),"")</f>
        <v/>
      </c>
      <c r="Z76" s="1086"/>
      <c r="AA76" s="139"/>
      <c r="AB76" s="142"/>
      <c r="AC76" s="516" t="str">
        <f>IFERROR(X76*VLOOKUP(AG76,【参考】数式用4!$DC$3:$DZ$106,MATCH(N76,【参考】数式用4!$DC$2:$DZ$2,0)),"")</f>
        <v/>
      </c>
      <c r="AD76" s="477" t="str">
        <f t="shared" si="2"/>
        <v/>
      </c>
      <c r="AE76" s="478" t="str">
        <f t="shared" si="3"/>
        <v/>
      </c>
      <c r="AF76" s="512" t="str">
        <f>IF(O76="","",'別紙様式3-2（４・５月）'!O78&amp;'別紙様式3-2（４・５月）'!P78&amp;'別紙様式3-2（４・５月）'!Q78&amp;"から"&amp;O76)</f>
        <v/>
      </c>
      <c r="AG76" s="512" t="str">
        <f>IF(OR(W76="",W76="―"),"",'別紙様式3-2（４・５月）'!O78&amp;'別紙様式3-2（４・５月）'!P78&amp;'別紙様式3-2（４・５月）'!Q78&amp;"から"&amp;W76)</f>
        <v/>
      </c>
      <c r="AH76" s="452"/>
      <c r="AI76" s="452"/>
      <c r="AJ76" s="452"/>
      <c r="AK76" s="452"/>
      <c r="AL76" s="452"/>
      <c r="AM76" s="452"/>
      <c r="AN76" s="452"/>
      <c r="AO76" s="452"/>
    </row>
    <row r="77" spans="1:41" s="451" customFormat="1" ht="24.95" customHeight="1">
      <c r="A77" s="513">
        <v>64</v>
      </c>
      <c r="B77" s="987" t="str">
        <f>IF(基本情報入力シート!C116="","",基本情報入力シート!C116)</f>
        <v/>
      </c>
      <c r="C77" s="988"/>
      <c r="D77" s="988"/>
      <c r="E77" s="988"/>
      <c r="F77" s="988"/>
      <c r="G77" s="988"/>
      <c r="H77" s="988"/>
      <c r="I77" s="989"/>
      <c r="J77" s="481" t="str">
        <f>IF(基本情報入力シート!M116="","",基本情報入力シート!M116)</f>
        <v/>
      </c>
      <c r="K77" s="482" t="str">
        <f>IF(基本情報入力シート!R116="","",基本情報入力シート!R116)</f>
        <v/>
      </c>
      <c r="L77" s="482" t="str">
        <f>IF(基本情報入力シート!W116="","",基本情報入力シート!W116)</f>
        <v/>
      </c>
      <c r="M77" s="483" t="str">
        <f>IF(基本情報入力シート!X116="","",基本情報入力シート!X116)</f>
        <v/>
      </c>
      <c r="N77" s="484" t="str">
        <f>IF(基本情報入力シート!Y116="","",基本情報入力シート!Y116)</f>
        <v/>
      </c>
      <c r="O77" s="104"/>
      <c r="P77" s="1082"/>
      <c r="Q77" s="1083"/>
      <c r="R77" s="514" t="str">
        <f>IFERROR(IF('別紙様式3-2（４・５月）'!Z79="ベア加算","",P77*VLOOKUP(N77,【参考】数式用!$AD$2:$AH$27,MATCH(O77,【参考】数式用!$K$4:$N$4,0)+1,0)),"")</f>
        <v/>
      </c>
      <c r="S77" s="139"/>
      <c r="T77" s="1084"/>
      <c r="U77" s="1085"/>
      <c r="V77" s="515" t="str">
        <f>IFERROR(P77*VLOOKUP(AF77,【参考】数式用4!$DC$3:$DZ$106,MATCH(N77,【参考】数式用4!$DC$2:$DZ$2,0)),"")</f>
        <v/>
      </c>
      <c r="W77" s="105"/>
      <c r="X77" s="138"/>
      <c r="Y77" s="1086" t="str">
        <f>IFERROR(IF('別紙様式3-2（４・５月）'!Z79="ベア加算","",W77*VLOOKUP(N77,【参考】数式用!$AD$2:$AH$27,MATCH(O77,【参考】数式用!$K$4:$N$4,0)+1,0)),"")</f>
        <v/>
      </c>
      <c r="Z77" s="1086"/>
      <c r="AA77" s="139"/>
      <c r="AB77" s="142"/>
      <c r="AC77" s="516" t="str">
        <f>IFERROR(X77*VLOOKUP(AG77,【参考】数式用4!$DC$3:$DZ$106,MATCH(N77,【参考】数式用4!$DC$2:$DZ$2,0)),"")</f>
        <v/>
      </c>
      <c r="AD77" s="477" t="str">
        <f t="shared" si="2"/>
        <v/>
      </c>
      <c r="AE77" s="478" t="str">
        <f t="shared" si="3"/>
        <v/>
      </c>
      <c r="AF77" s="512" t="str">
        <f>IF(O77="","",'別紙様式3-2（４・５月）'!O79&amp;'別紙様式3-2（４・５月）'!P79&amp;'別紙様式3-2（４・５月）'!Q79&amp;"から"&amp;O77)</f>
        <v/>
      </c>
      <c r="AG77" s="512" t="str">
        <f>IF(OR(W77="",W77="―"),"",'別紙様式3-2（４・５月）'!O79&amp;'別紙様式3-2（４・５月）'!P79&amp;'別紙様式3-2（４・５月）'!Q79&amp;"から"&amp;W77)</f>
        <v/>
      </c>
      <c r="AH77" s="452"/>
      <c r="AI77" s="452"/>
      <c r="AJ77" s="452"/>
      <c r="AK77" s="452"/>
      <c r="AL77" s="452"/>
      <c r="AM77" s="452"/>
      <c r="AN77" s="452"/>
      <c r="AO77" s="452"/>
    </row>
    <row r="78" spans="1:41" s="451" customFormat="1" ht="24.95" customHeight="1">
      <c r="A78" s="513">
        <v>65</v>
      </c>
      <c r="B78" s="987" t="str">
        <f>IF(基本情報入力シート!C117="","",基本情報入力シート!C117)</f>
        <v/>
      </c>
      <c r="C78" s="988"/>
      <c r="D78" s="988"/>
      <c r="E78" s="988"/>
      <c r="F78" s="988"/>
      <c r="G78" s="988"/>
      <c r="H78" s="988"/>
      <c r="I78" s="989"/>
      <c r="J78" s="481" t="str">
        <f>IF(基本情報入力シート!M117="","",基本情報入力シート!M117)</f>
        <v/>
      </c>
      <c r="K78" s="482" t="str">
        <f>IF(基本情報入力シート!R117="","",基本情報入力シート!R117)</f>
        <v/>
      </c>
      <c r="L78" s="482" t="str">
        <f>IF(基本情報入力シート!W117="","",基本情報入力シート!W117)</f>
        <v/>
      </c>
      <c r="M78" s="483" t="str">
        <f>IF(基本情報入力シート!X117="","",基本情報入力シート!X117)</f>
        <v/>
      </c>
      <c r="N78" s="484" t="str">
        <f>IF(基本情報入力シート!Y117="","",基本情報入力シート!Y117)</f>
        <v/>
      </c>
      <c r="O78" s="104"/>
      <c r="P78" s="1082"/>
      <c r="Q78" s="1083"/>
      <c r="R78" s="514" t="str">
        <f>IFERROR(IF('別紙様式3-2（４・５月）'!Z80="ベア加算","",P78*VLOOKUP(N78,【参考】数式用!$AD$2:$AH$27,MATCH(O78,【参考】数式用!$K$4:$N$4,0)+1,0)),"")</f>
        <v/>
      </c>
      <c r="S78" s="139"/>
      <c r="T78" s="1084"/>
      <c r="U78" s="1085"/>
      <c r="V78" s="515" t="str">
        <f>IFERROR(P78*VLOOKUP(AF78,【参考】数式用4!$DC$3:$DZ$106,MATCH(N78,【参考】数式用4!$DC$2:$DZ$2,0)),"")</f>
        <v/>
      </c>
      <c r="W78" s="105"/>
      <c r="X78" s="138"/>
      <c r="Y78" s="1086" t="str">
        <f>IFERROR(IF('別紙様式3-2（４・５月）'!Z80="ベア加算","",W78*VLOOKUP(N78,【参考】数式用!$AD$2:$AH$27,MATCH(O78,【参考】数式用!$K$4:$N$4,0)+1,0)),"")</f>
        <v/>
      </c>
      <c r="Z78" s="1086"/>
      <c r="AA78" s="139"/>
      <c r="AB78" s="142"/>
      <c r="AC78" s="516" t="str">
        <f>IFERROR(X78*VLOOKUP(AG78,【参考】数式用4!$DC$3:$DZ$106,MATCH(N78,【参考】数式用4!$DC$2:$DZ$2,0)),"")</f>
        <v/>
      </c>
      <c r="AD78" s="477" t="str">
        <f t="shared" si="2"/>
        <v/>
      </c>
      <c r="AE78" s="478" t="str">
        <f t="shared" si="3"/>
        <v/>
      </c>
      <c r="AF78" s="512" t="str">
        <f>IF(O78="","",'別紙様式3-2（４・５月）'!O80&amp;'別紙様式3-2（４・５月）'!P80&amp;'別紙様式3-2（４・５月）'!Q80&amp;"から"&amp;O78)</f>
        <v/>
      </c>
      <c r="AG78" s="512" t="str">
        <f>IF(OR(W78="",W78="―"),"",'別紙様式3-2（４・５月）'!O80&amp;'別紙様式3-2（４・５月）'!P80&amp;'別紙様式3-2（４・５月）'!Q80&amp;"から"&amp;W78)</f>
        <v/>
      </c>
      <c r="AH78" s="452"/>
      <c r="AI78" s="452"/>
      <c r="AJ78" s="452"/>
      <c r="AK78" s="452"/>
      <c r="AL78" s="452"/>
      <c r="AM78" s="452"/>
      <c r="AN78" s="452"/>
      <c r="AO78" s="452"/>
    </row>
    <row r="79" spans="1:41" s="451" customFormat="1" ht="24.95" customHeight="1">
      <c r="A79" s="513">
        <v>66</v>
      </c>
      <c r="B79" s="987" t="str">
        <f>IF(基本情報入力シート!C118="","",基本情報入力シート!C118)</f>
        <v/>
      </c>
      <c r="C79" s="988"/>
      <c r="D79" s="988"/>
      <c r="E79" s="988"/>
      <c r="F79" s="988"/>
      <c r="G79" s="988"/>
      <c r="H79" s="988"/>
      <c r="I79" s="989"/>
      <c r="J79" s="481" t="str">
        <f>IF(基本情報入力シート!M118="","",基本情報入力シート!M118)</f>
        <v/>
      </c>
      <c r="K79" s="482" t="str">
        <f>IF(基本情報入力シート!R118="","",基本情報入力シート!R118)</f>
        <v/>
      </c>
      <c r="L79" s="482" t="str">
        <f>IF(基本情報入力シート!W118="","",基本情報入力シート!W118)</f>
        <v/>
      </c>
      <c r="M79" s="483" t="str">
        <f>IF(基本情報入力シート!X118="","",基本情報入力シート!X118)</f>
        <v/>
      </c>
      <c r="N79" s="484" t="str">
        <f>IF(基本情報入力シート!Y118="","",基本情報入力シート!Y118)</f>
        <v/>
      </c>
      <c r="O79" s="104"/>
      <c r="P79" s="1082"/>
      <c r="Q79" s="1083"/>
      <c r="R79" s="514" t="str">
        <f>IFERROR(IF('別紙様式3-2（４・５月）'!Z81="ベア加算","",P79*VLOOKUP(N79,【参考】数式用!$AD$2:$AH$27,MATCH(O79,【参考】数式用!$K$4:$N$4,0)+1,0)),"")</f>
        <v/>
      </c>
      <c r="S79" s="139"/>
      <c r="T79" s="1084"/>
      <c r="U79" s="1085"/>
      <c r="V79" s="515" t="str">
        <f>IFERROR(P79*VLOOKUP(AF79,【参考】数式用4!$DC$3:$DZ$106,MATCH(N79,【参考】数式用4!$DC$2:$DZ$2,0)),"")</f>
        <v/>
      </c>
      <c r="W79" s="105"/>
      <c r="X79" s="138"/>
      <c r="Y79" s="1086" t="str">
        <f>IFERROR(IF('別紙様式3-2（４・５月）'!Z81="ベア加算","",W79*VLOOKUP(N79,【参考】数式用!$AD$2:$AH$27,MATCH(O79,【参考】数式用!$K$4:$N$4,0)+1,0)),"")</f>
        <v/>
      </c>
      <c r="Z79" s="1086"/>
      <c r="AA79" s="139"/>
      <c r="AB79" s="142"/>
      <c r="AC79" s="516" t="str">
        <f>IFERROR(X79*VLOOKUP(AG79,【参考】数式用4!$DC$3:$DZ$106,MATCH(N79,【参考】数式用4!$DC$2:$DZ$2,0)),"")</f>
        <v/>
      </c>
      <c r="AD79" s="477" t="str">
        <f t="shared" si="2"/>
        <v/>
      </c>
      <c r="AE79" s="478" t="str">
        <f t="shared" si="3"/>
        <v/>
      </c>
      <c r="AF79" s="512" t="str">
        <f>IF(O79="","",'別紙様式3-2（４・５月）'!O81&amp;'別紙様式3-2（４・５月）'!P81&amp;'別紙様式3-2（４・５月）'!Q81&amp;"から"&amp;O79)</f>
        <v/>
      </c>
      <c r="AG79" s="512" t="str">
        <f>IF(OR(W79="",W79="―"),"",'別紙様式3-2（４・５月）'!O81&amp;'別紙様式3-2（４・５月）'!P81&amp;'別紙様式3-2（４・５月）'!Q81&amp;"から"&amp;W79)</f>
        <v/>
      </c>
      <c r="AH79" s="452"/>
      <c r="AI79" s="452"/>
      <c r="AJ79" s="452"/>
      <c r="AK79" s="452"/>
      <c r="AL79" s="452"/>
      <c r="AM79" s="452"/>
      <c r="AN79" s="452"/>
      <c r="AO79" s="452"/>
    </row>
    <row r="80" spans="1:41" s="451" customFormat="1" ht="24.95" customHeight="1">
      <c r="A80" s="513">
        <v>67</v>
      </c>
      <c r="B80" s="987" t="str">
        <f>IF(基本情報入力シート!C119="","",基本情報入力シート!C119)</f>
        <v/>
      </c>
      <c r="C80" s="988"/>
      <c r="D80" s="988"/>
      <c r="E80" s="988"/>
      <c r="F80" s="988"/>
      <c r="G80" s="988"/>
      <c r="H80" s="988"/>
      <c r="I80" s="989"/>
      <c r="J80" s="481" t="str">
        <f>IF(基本情報入力シート!M119="","",基本情報入力シート!M119)</f>
        <v/>
      </c>
      <c r="K80" s="482" t="str">
        <f>IF(基本情報入力シート!R119="","",基本情報入力シート!R119)</f>
        <v/>
      </c>
      <c r="L80" s="482" t="str">
        <f>IF(基本情報入力シート!W119="","",基本情報入力シート!W119)</f>
        <v/>
      </c>
      <c r="M80" s="483" t="str">
        <f>IF(基本情報入力シート!X119="","",基本情報入力シート!X119)</f>
        <v/>
      </c>
      <c r="N80" s="484" t="str">
        <f>IF(基本情報入力シート!Y119="","",基本情報入力シート!Y119)</f>
        <v/>
      </c>
      <c r="O80" s="104"/>
      <c r="P80" s="1082"/>
      <c r="Q80" s="1083"/>
      <c r="R80" s="514" t="str">
        <f>IFERROR(IF('別紙様式3-2（４・５月）'!Z82="ベア加算","",P80*VLOOKUP(N80,【参考】数式用!$AD$2:$AH$27,MATCH(O80,【参考】数式用!$K$4:$N$4,0)+1,0)),"")</f>
        <v/>
      </c>
      <c r="S80" s="139"/>
      <c r="T80" s="1084"/>
      <c r="U80" s="1085"/>
      <c r="V80" s="515" t="str">
        <f>IFERROR(P80*VLOOKUP(AF80,【参考】数式用4!$DC$3:$DZ$106,MATCH(N80,【参考】数式用4!$DC$2:$DZ$2,0)),"")</f>
        <v/>
      </c>
      <c r="W80" s="105"/>
      <c r="X80" s="138"/>
      <c r="Y80" s="1086" t="str">
        <f>IFERROR(IF('別紙様式3-2（４・５月）'!Z82="ベア加算","",W80*VLOOKUP(N80,【参考】数式用!$AD$2:$AH$27,MATCH(O80,【参考】数式用!$K$4:$N$4,0)+1,0)),"")</f>
        <v/>
      </c>
      <c r="Z80" s="1086"/>
      <c r="AA80" s="139"/>
      <c r="AB80" s="142"/>
      <c r="AC80" s="516" t="str">
        <f>IFERROR(X80*VLOOKUP(AG80,【参考】数式用4!$DC$3:$DZ$106,MATCH(N80,【参考】数式用4!$DC$2:$DZ$2,0)),"")</f>
        <v/>
      </c>
      <c r="AD80" s="477" t="str">
        <f t="shared" si="2"/>
        <v/>
      </c>
      <c r="AE80" s="478" t="str">
        <f t="shared" si="3"/>
        <v/>
      </c>
      <c r="AF80" s="512" t="str">
        <f>IF(O80="","",'別紙様式3-2（４・５月）'!O82&amp;'別紙様式3-2（４・５月）'!P82&amp;'別紙様式3-2（４・５月）'!Q82&amp;"から"&amp;O80)</f>
        <v/>
      </c>
      <c r="AG80" s="512" t="str">
        <f>IF(OR(W80="",W80="―"),"",'別紙様式3-2（４・５月）'!O82&amp;'別紙様式3-2（４・５月）'!P82&amp;'別紙様式3-2（４・５月）'!Q82&amp;"から"&amp;W80)</f>
        <v/>
      </c>
      <c r="AH80" s="452"/>
      <c r="AI80" s="452"/>
      <c r="AJ80" s="452"/>
      <c r="AK80" s="452"/>
      <c r="AL80" s="452"/>
      <c r="AM80" s="452"/>
      <c r="AN80" s="452"/>
      <c r="AO80" s="452"/>
    </row>
    <row r="81" spans="1:41" s="451" customFormat="1" ht="24.95" customHeight="1">
      <c r="A81" s="513">
        <v>68</v>
      </c>
      <c r="B81" s="987" t="str">
        <f>IF(基本情報入力シート!C120="","",基本情報入力シート!C120)</f>
        <v/>
      </c>
      <c r="C81" s="988"/>
      <c r="D81" s="988"/>
      <c r="E81" s="988"/>
      <c r="F81" s="988"/>
      <c r="G81" s="988"/>
      <c r="H81" s="988"/>
      <c r="I81" s="989"/>
      <c r="J81" s="481" t="str">
        <f>IF(基本情報入力シート!M120="","",基本情報入力シート!M120)</f>
        <v/>
      </c>
      <c r="K81" s="482" t="str">
        <f>IF(基本情報入力シート!R120="","",基本情報入力シート!R120)</f>
        <v/>
      </c>
      <c r="L81" s="482" t="str">
        <f>IF(基本情報入力シート!W120="","",基本情報入力シート!W120)</f>
        <v/>
      </c>
      <c r="M81" s="483" t="str">
        <f>IF(基本情報入力シート!X120="","",基本情報入力シート!X120)</f>
        <v/>
      </c>
      <c r="N81" s="484" t="str">
        <f>IF(基本情報入力シート!Y120="","",基本情報入力シート!Y120)</f>
        <v/>
      </c>
      <c r="O81" s="104"/>
      <c r="P81" s="1082"/>
      <c r="Q81" s="1083"/>
      <c r="R81" s="514" t="str">
        <f>IFERROR(IF('別紙様式3-2（４・５月）'!Z83="ベア加算","",P81*VLOOKUP(N81,【参考】数式用!$AD$2:$AH$27,MATCH(O81,【参考】数式用!$K$4:$N$4,0)+1,0)),"")</f>
        <v/>
      </c>
      <c r="S81" s="139"/>
      <c r="T81" s="1084"/>
      <c r="U81" s="1085"/>
      <c r="V81" s="515" t="str">
        <f>IFERROR(P81*VLOOKUP(AF81,【参考】数式用4!$DC$3:$DZ$106,MATCH(N81,【参考】数式用4!$DC$2:$DZ$2,0)),"")</f>
        <v/>
      </c>
      <c r="W81" s="105"/>
      <c r="X81" s="138"/>
      <c r="Y81" s="1086" t="str">
        <f>IFERROR(IF('別紙様式3-2（４・５月）'!Z83="ベア加算","",W81*VLOOKUP(N81,【参考】数式用!$AD$2:$AH$27,MATCH(O81,【参考】数式用!$K$4:$N$4,0)+1,0)),"")</f>
        <v/>
      </c>
      <c r="Z81" s="1086"/>
      <c r="AA81" s="139"/>
      <c r="AB81" s="142"/>
      <c r="AC81" s="516" t="str">
        <f>IFERROR(X81*VLOOKUP(AG81,【参考】数式用4!$DC$3:$DZ$106,MATCH(N81,【参考】数式用4!$DC$2:$DZ$2,0)),"")</f>
        <v/>
      </c>
      <c r="AD81" s="477" t="str">
        <f t="shared" si="2"/>
        <v/>
      </c>
      <c r="AE81" s="478" t="str">
        <f t="shared" si="3"/>
        <v/>
      </c>
      <c r="AF81" s="512" t="str">
        <f>IF(O81="","",'別紙様式3-2（４・５月）'!O83&amp;'別紙様式3-2（４・５月）'!P83&amp;'別紙様式3-2（４・５月）'!Q83&amp;"から"&amp;O81)</f>
        <v/>
      </c>
      <c r="AG81" s="512" t="str">
        <f>IF(OR(W81="",W81="―"),"",'別紙様式3-2（４・５月）'!O83&amp;'別紙様式3-2（４・５月）'!P83&amp;'別紙様式3-2（４・５月）'!Q83&amp;"から"&amp;W81)</f>
        <v/>
      </c>
      <c r="AH81" s="452"/>
      <c r="AI81" s="452"/>
      <c r="AJ81" s="452"/>
      <c r="AK81" s="452"/>
      <c r="AL81" s="452"/>
      <c r="AM81" s="452"/>
      <c r="AN81" s="452"/>
      <c r="AO81" s="452"/>
    </row>
    <row r="82" spans="1:41" s="451" customFormat="1" ht="24.95" customHeight="1">
      <c r="A82" s="513">
        <v>69</v>
      </c>
      <c r="B82" s="987" t="str">
        <f>IF(基本情報入力シート!C121="","",基本情報入力シート!C121)</f>
        <v/>
      </c>
      <c r="C82" s="988"/>
      <c r="D82" s="988"/>
      <c r="E82" s="988"/>
      <c r="F82" s="988"/>
      <c r="G82" s="988"/>
      <c r="H82" s="988"/>
      <c r="I82" s="989"/>
      <c r="J82" s="481" t="str">
        <f>IF(基本情報入力シート!M121="","",基本情報入力シート!M121)</f>
        <v/>
      </c>
      <c r="K82" s="482" t="str">
        <f>IF(基本情報入力シート!R121="","",基本情報入力シート!R121)</f>
        <v/>
      </c>
      <c r="L82" s="482" t="str">
        <f>IF(基本情報入力シート!W121="","",基本情報入力シート!W121)</f>
        <v/>
      </c>
      <c r="M82" s="483" t="str">
        <f>IF(基本情報入力シート!X121="","",基本情報入力シート!X121)</f>
        <v/>
      </c>
      <c r="N82" s="484" t="str">
        <f>IF(基本情報入力シート!Y121="","",基本情報入力シート!Y121)</f>
        <v/>
      </c>
      <c r="O82" s="104"/>
      <c r="P82" s="1082"/>
      <c r="Q82" s="1083"/>
      <c r="R82" s="514" t="str">
        <f>IFERROR(IF('別紙様式3-2（４・５月）'!Z84="ベア加算","",P82*VLOOKUP(N82,【参考】数式用!$AD$2:$AH$27,MATCH(O82,【参考】数式用!$K$4:$N$4,0)+1,0)),"")</f>
        <v/>
      </c>
      <c r="S82" s="139"/>
      <c r="T82" s="1084"/>
      <c r="U82" s="1085"/>
      <c r="V82" s="515" t="str">
        <f>IFERROR(P82*VLOOKUP(AF82,【参考】数式用4!$DC$3:$DZ$106,MATCH(N82,【参考】数式用4!$DC$2:$DZ$2,0)),"")</f>
        <v/>
      </c>
      <c r="W82" s="105"/>
      <c r="X82" s="138"/>
      <c r="Y82" s="1086" t="str">
        <f>IFERROR(IF('別紙様式3-2（４・５月）'!Z84="ベア加算","",W82*VLOOKUP(N82,【参考】数式用!$AD$2:$AH$27,MATCH(O82,【参考】数式用!$K$4:$N$4,0)+1,0)),"")</f>
        <v/>
      </c>
      <c r="Z82" s="1086"/>
      <c r="AA82" s="139"/>
      <c r="AB82" s="142"/>
      <c r="AC82" s="516" t="str">
        <f>IFERROR(X82*VLOOKUP(AG82,【参考】数式用4!$DC$3:$DZ$106,MATCH(N82,【参考】数式用4!$DC$2:$DZ$2,0)),"")</f>
        <v/>
      </c>
      <c r="AD82" s="477" t="str">
        <f t="shared" si="2"/>
        <v/>
      </c>
      <c r="AE82" s="478" t="str">
        <f t="shared" si="3"/>
        <v/>
      </c>
      <c r="AF82" s="512" t="str">
        <f>IF(O82="","",'別紙様式3-2（４・５月）'!O84&amp;'別紙様式3-2（４・５月）'!P84&amp;'別紙様式3-2（４・５月）'!Q84&amp;"から"&amp;O82)</f>
        <v/>
      </c>
      <c r="AG82" s="512" t="str">
        <f>IF(OR(W82="",W82="―"),"",'別紙様式3-2（４・５月）'!O84&amp;'別紙様式3-2（４・５月）'!P84&amp;'別紙様式3-2（４・５月）'!Q84&amp;"から"&amp;W82)</f>
        <v/>
      </c>
      <c r="AH82" s="452"/>
      <c r="AI82" s="452"/>
      <c r="AJ82" s="452"/>
      <c r="AK82" s="452"/>
      <c r="AL82" s="452"/>
      <c r="AM82" s="452"/>
      <c r="AN82" s="452"/>
      <c r="AO82" s="452"/>
    </row>
    <row r="83" spans="1:41" s="451" customFormat="1" ht="24.95" customHeight="1">
      <c r="A83" s="513">
        <v>70</v>
      </c>
      <c r="B83" s="987" t="str">
        <f>IF(基本情報入力シート!C122="","",基本情報入力シート!C122)</f>
        <v/>
      </c>
      <c r="C83" s="988"/>
      <c r="D83" s="988"/>
      <c r="E83" s="988"/>
      <c r="F83" s="988"/>
      <c r="G83" s="988"/>
      <c r="H83" s="988"/>
      <c r="I83" s="989"/>
      <c r="J83" s="481" t="str">
        <f>IF(基本情報入力シート!M122="","",基本情報入力シート!M122)</f>
        <v/>
      </c>
      <c r="K83" s="482" t="str">
        <f>IF(基本情報入力シート!R122="","",基本情報入力シート!R122)</f>
        <v/>
      </c>
      <c r="L83" s="482" t="str">
        <f>IF(基本情報入力シート!W122="","",基本情報入力シート!W122)</f>
        <v/>
      </c>
      <c r="M83" s="483" t="str">
        <f>IF(基本情報入力シート!X122="","",基本情報入力シート!X122)</f>
        <v/>
      </c>
      <c r="N83" s="484" t="str">
        <f>IF(基本情報入力シート!Y122="","",基本情報入力シート!Y122)</f>
        <v/>
      </c>
      <c r="O83" s="104"/>
      <c r="P83" s="1082"/>
      <c r="Q83" s="1083"/>
      <c r="R83" s="514" t="str">
        <f>IFERROR(IF('別紙様式3-2（４・５月）'!Z85="ベア加算","",P83*VLOOKUP(N83,【参考】数式用!$AD$2:$AH$27,MATCH(O83,【参考】数式用!$K$4:$N$4,0)+1,0)),"")</f>
        <v/>
      </c>
      <c r="S83" s="139"/>
      <c r="T83" s="1084"/>
      <c r="U83" s="1085"/>
      <c r="V83" s="515" t="str">
        <f>IFERROR(P83*VLOOKUP(AF83,【参考】数式用4!$DC$3:$DZ$106,MATCH(N83,【参考】数式用4!$DC$2:$DZ$2,0)),"")</f>
        <v/>
      </c>
      <c r="W83" s="105"/>
      <c r="X83" s="138"/>
      <c r="Y83" s="1086" t="str">
        <f>IFERROR(IF('別紙様式3-2（４・５月）'!Z85="ベア加算","",W83*VLOOKUP(N83,【参考】数式用!$AD$2:$AH$27,MATCH(O83,【参考】数式用!$K$4:$N$4,0)+1,0)),"")</f>
        <v/>
      </c>
      <c r="Z83" s="1086"/>
      <c r="AA83" s="139"/>
      <c r="AB83" s="142"/>
      <c r="AC83" s="516" t="str">
        <f>IFERROR(X83*VLOOKUP(AG83,【参考】数式用4!$DC$3:$DZ$106,MATCH(N83,【参考】数式用4!$DC$2:$DZ$2,0)),"")</f>
        <v/>
      </c>
      <c r="AD83" s="477" t="str">
        <f t="shared" si="2"/>
        <v/>
      </c>
      <c r="AE83" s="478" t="str">
        <f t="shared" si="3"/>
        <v/>
      </c>
      <c r="AF83" s="512" t="str">
        <f>IF(O83="","",'別紙様式3-2（４・５月）'!O85&amp;'別紙様式3-2（４・５月）'!P85&amp;'別紙様式3-2（４・５月）'!Q85&amp;"から"&amp;O83)</f>
        <v/>
      </c>
      <c r="AG83" s="512" t="str">
        <f>IF(OR(W83="",W83="―"),"",'別紙様式3-2（４・５月）'!O85&amp;'別紙様式3-2（４・５月）'!P85&amp;'別紙様式3-2（４・５月）'!Q85&amp;"から"&amp;W83)</f>
        <v/>
      </c>
      <c r="AH83" s="452"/>
      <c r="AI83" s="452"/>
      <c r="AJ83" s="452"/>
      <c r="AK83" s="452"/>
      <c r="AL83" s="452"/>
      <c r="AM83" s="452"/>
      <c r="AN83" s="452"/>
      <c r="AO83" s="452"/>
    </row>
    <row r="84" spans="1:41" s="451" customFormat="1" ht="24.95" customHeight="1">
      <c r="A84" s="513">
        <v>71</v>
      </c>
      <c r="B84" s="987" t="str">
        <f>IF(基本情報入力シート!C123="","",基本情報入力シート!C123)</f>
        <v/>
      </c>
      <c r="C84" s="988"/>
      <c r="D84" s="988"/>
      <c r="E84" s="988"/>
      <c r="F84" s="988"/>
      <c r="G84" s="988"/>
      <c r="H84" s="988"/>
      <c r="I84" s="989"/>
      <c r="J84" s="481" t="str">
        <f>IF(基本情報入力シート!M123="","",基本情報入力シート!M123)</f>
        <v/>
      </c>
      <c r="K84" s="482" t="str">
        <f>IF(基本情報入力シート!R123="","",基本情報入力シート!R123)</f>
        <v/>
      </c>
      <c r="L84" s="482" t="str">
        <f>IF(基本情報入力シート!W123="","",基本情報入力シート!W123)</f>
        <v/>
      </c>
      <c r="M84" s="483" t="str">
        <f>IF(基本情報入力シート!X123="","",基本情報入力シート!X123)</f>
        <v/>
      </c>
      <c r="N84" s="484" t="str">
        <f>IF(基本情報入力シート!Y123="","",基本情報入力シート!Y123)</f>
        <v/>
      </c>
      <c r="O84" s="104"/>
      <c r="P84" s="1082"/>
      <c r="Q84" s="1083"/>
      <c r="R84" s="514" t="str">
        <f>IFERROR(IF('別紙様式3-2（４・５月）'!Z86="ベア加算","",P84*VLOOKUP(N84,【参考】数式用!$AD$2:$AH$27,MATCH(O84,【参考】数式用!$K$4:$N$4,0)+1,0)),"")</f>
        <v/>
      </c>
      <c r="S84" s="139"/>
      <c r="T84" s="1084"/>
      <c r="U84" s="1085"/>
      <c r="V84" s="515" t="str">
        <f>IFERROR(P84*VLOOKUP(AF84,【参考】数式用4!$DC$3:$DZ$106,MATCH(N84,【参考】数式用4!$DC$2:$DZ$2,0)),"")</f>
        <v/>
      </c>
      <c r="W84" s="105"/>
      <c r="X84" s="138"/>
      <c r="Y84" s="1086" t="str">
        <f>IFERROR(IF('別紙様式3-2（４・５月）'!Z86="ベア加算","",W84*VLOOKUP(N84,【参考】数式用!$AD$2:$AH$27,MATCH(O84,【参考】数式用!$K$4:$N$4,0)+1,0)),"")</f>
        <v/>
      </c>
      <c r="Z84" s="1086"/>
      <c r="AA84" s="139"/>
      <c r="AB84" s="142"/>
      <c r="AC84" s="516" t="str">
        <f>IFERROR(X84*VLOOKUP(AG84,【参考】数式用4!$DC$3:$DZ$106,MATCH(N84,【参考】数式用4!$DC$2:$DZ$2,0)),"")</f>
        <v/>
      </c>
      <c r="AD84" s="477" t="str">
        <f t="shared" si="2"/>
        <v/>
      </c>
      <c r="AE84" s="478" t="str">
        <f t="shared" si="3"/>
        <v/>
      </c>
      <c r="AF84" s="512" t="str">
        <f>IF(O84="","",'別紙様式3-2（４・５月）'!O86&amp;'別紙様式3-2（４・５月）'!P86&amp;'別紙様式3-2（４・５月）'!Q86&amp;"から"&amp;O84)</f>
        <v/>
      </c>
      <c r="AG84" s="512" t="str">
        <f>IF(OR(W84="",W84="―"),"",'別紙様式3-2（４・５月）'!O86&amp;'別紙様式3-2（４・５月）'!P86&amp;'別紙様式3-2（４・５月）'!Q86&amp;"から"&amp;W84)</f>
        <v/>
      </c>
      <c r="AH84" s="452"/>
      <c r="AI84" s="452"/>
      <c r="AJ84" s="452"/>
      <c r="AK84" s="452"/>
      <c r="AL84" s="452"/>
      <c r="AM84" s="452"/>
      <c r="AN84" s="452"/>
      <c r="AO84" s="452"/>
    </row>
    <row r="85" spans="1:41" s="451" customFormat="1" ht="24.95" customHeight="1">
      <c r="A85" s="513">
        <v>72</v>
      </c>
      <c r="B85" s="987" t="str">
        <f>IF(基本情報入力シート!C124="","",基本情報入力シート!C124)</f>
        <v/>
      </c>
      <c r="C85" s="988"/>
      <c r="D85" s="988"/>
      <c r="E85" s="988"/>
      <c r="F85" s="988"/>
      <c r="G85" s="988"/>
      <c r="H85" s="988"/>
      <c r="I85" s="989"/>
      <c r="J85" s="481" t="str">
        <f>IF(基本情報入力シート!M124="","",基本情報入力シート!M124)</f>
        <v/>
      </c>
      <c r="K85" s="482" t="str">
        <f>IF(基本情報入力シート!R124="","",基本情報入力シート!R124)</f>
        <v/>
      </c>
      <c r="L85" s="482" t="str">
        <f>IF(基本情報入力シート!W124="","",基本情報入力シート!W124)</f>
        <v/>
      </c>
      <c r="M85" s="483" t="str">
        <f>IF(基本情報入力シート!X124="","",基本情報入力シート!X124)</f>
        <v/>
      </c>
      <c r="N85" s="484" t="str">
        <f>IF(基本情報入力シート!Y124="","",基本情報入力シート!Y124)</f>
        <v/>
      </c>
      <c r="O85" s="104"/>
      <c r="P85" s="1082"/>
      <c r="Q85" s="1083"/>
      <c r="R85" s="514" t="str">
        <f>IFERROR(IF('別紙様式3-2（４・５月）'!Z87="ベア加算","",P85*VLOOKUP(N85,【参考】数式用!$AD$2:$AH$27,MATCH(O85,【参考】数式用!$K$4:$N$4,0)+1,0)),"")</f>
        <v/>
      </c>
      <c r="S85" s="139"/>
      <c r="T85" s="1084"/>
      <c r="U85" s="1085"/>
      <c r="V85" s="515" t="str">
        <f>IFERROR(P85*VLOOKUP(AF85,【参考】数式用4!$DC$3:$DZ$106,MATCH(N85,【参考】数式用4!$DC$2:$DZ$2,0)),"")</f>
        <v/>
      </c>
      <c r="W85" s="105"/>
      <c r="X85" s="138"/>
      <c r="Y85" s="1086" t="str">
        <f>IFERROR(IF('別紙様式3-2（４・５月）'!Z87="ベア加算","",W85*VLOOKUP(N85,【参考】数式用!$AD$2:$AH$27,MATCH(O85,【参考】数式用!$K$4:$N$4,0)+1,0)),"")</f>
        <v/>
      </c>
      <c r="Z85" s="1086"/>
      <c r="AA85" s="139"/>
      <c r="AB85" s="142"/>
      <c r="AC85" s="516" t="str">
        <f>IFERROR(X85*VLOOKUP(AG85,【参考】数式用4!$DC$3:$DZ$106,MATCH(N85,【参考】数式用4!$DC$2:$DZ$2,0)),"")</f>
        <v/>
      </c>
      <c r="AD85" s="477" t="str">
        <f t="shared" ref="AD85:AD125"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78" t="str">
        <f t="shared" ref="AE85:AE125"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512" t="str">
        <f>IF(O85="","",'別紙様式3-2（４・５月）'!O87&amp;'別紙様式3-2（４・５月）'!P87&amp;'別紙様式3-2（４・５月）'!Q87&amp;"から"&amp;O85)</f>
        <v/>
      </c>
      <c r="AG85" s="512" t="str">
        <f>IF(OR(W85="",W85="―"),"",'別紙様式3-2（４・５月）'!O87&amp;'別紙様式3-2（４・５月）'!P87&amp;'別紙様式3-2（４・５月）'!Q87&amp;"から"&amp;W85)</f>
        <v/>
      </c>
      <c r="AH85" s="452"/>
      <c r="AI85" s="452"/>
      <c r="AJ85" s="452"/>
      <c r="AK85" s="452"/>
      <c r="AL85" s="452"/>
      <c r="AM85" s="452"/>
      <c r="AN85" s="452"/>
      <c r="AO85" s="452"/>
    </row>
    <row r="86" spans="1:41" s="451" customFormat="1" ht="24.95" customHeight="1">
      <c r="A86" s="513">
        <v>73</v>
      </c>
      <c r="B86" s="987" t="str">
        <f>IF(基本情報入力シート!C125="","",基本情報入力シート!C125)</f>
        <v/>
      </c>
      <c r="C86" s="988"/>
      <c r="D86" s="988"/>
      <c r="E86" s="988"/>
      <c r="F86" s="988"/>
      <c r="G86" s="988"/>
      <c r="H86" s="988"/>
      <c r="I86" s="989"/>
      <c r="J86" s="481" t="str">
        <f>IF(基本情報入力シート!M125="","",基本情報入力シート!M125)</f>
        <v/>
      </c>
      <c r="K86" s="482" t="str">
        <f>IF(基本情報入力シート!R125="","",基本情報入力シート!R125)</f>
        <v/>
      </c>
      <c r="L86" s="482" t="str">
        <f>IF(基本情報入力シート!W125="","",基本情報入力シート!W125)</f>
        <v/>
      </c>
      <c r="M86" s="483" t="str">
        <f>IF(基本情報入力シート!X125="","",基本情報入力シート!X125)</f>
        <v/>
      </c>
      <c r="N86" s="484" t="str">
        <f>IF(基本情報入力シート!Y125="","",基本情報入力シート!Y125)</f>
        <v/>
      </c>
      <c r="O86" s="104"/>
      <c r="P86" s="1082"/>
      <c r="Q86" s="1083"/>
      <c r="R86" s="514" t="str">
        <f>IFERROR(IF('別紙様式3-2（４・５月）'!Z88="ベア加算","",P86*VLOOKUP(N86,【参考】数式用!$AD$2:$AH$27,MATCH(O86,【参考】数式用!$K$4:$N$4,0)+1,0)),"")</f>
        <v/>
      </c>
      <c r="S86" s="139"/>
      <c r="T86" s="1084"/>
      <c r="U86" s="1085"/>
      <c r="V86" s="515" t="str">
        <f>IFERROR(P86*VLOOKUP(AF86,【参考】数式用4!$DC$3:$DZ$106,MATCH(N86,【参考】数式用4!$DC$2:$DZ$2,0)),"")</f>
        <v/>
      </c>
      <c r="W86" s="105"/>
      <c r="X86" s="138"/>
      <c r="Y86" s="1086" t="str">
        <f>IFERROR(IF('別紙様式3-2（４・５月）'!Z88="ベア加算","",W86*VLOOKUP(N86,【参考】数式用!$AD$2:$AH$27,MATCH(O86,【参考】数式用!$K$4:$N$4,0)+1,0)),"")</f>
        <v/>
      </c>
      <c r="Z86" s="1086"/>
      <c r="AA86" s="139"/>
      <c r="AB86" s="142"/>
      <c r="AC86" s="516" t="str">
        <f>IFERROR(X86*VLOOKUP(AG86,【参考】数式用4!$DC$3:$DZ$106,MATCH(N86,【参考】数式用4!$DC$2:$DZ$2,0)),"")</f>
        <v/>
      </c>
      <c r="AD86" s="477" t="str">
        <f t="shared" si="4"/>
        <v/>
      </c>
      <c r="AE86" s="478" t="str">
        <f t="shared" si="5"/>
        <v/>
      </c>
      <c r="AF86" s="512" t="str">
        <f>IF(O86="","",'別紙様式3-2（４・５月）'!O88&amp;'別紙様式3-2（４・５月）'!P88&amp;'別紙様式3-2（４・５月）'!Q88&amp;"から"&amp;O86)</f>
        <v/>
      </c>
      <c r="AG86" s="512" t="str">
        <f>IF(OR(W86="",W86="―"),"",'別紙様式3-2（４・５月）'!O88&amp;'別紙様式3-2（４・５月）'!P88&amp;'別紙様式3-2（４・５月）'!Q88&amp;"から"&amp;W86)</f>
        <v/>
      </c>
      <c r="AH86" s="452"/>
      <c r="AI86" s="452"/>
      <c r="AJ86" s="452"/>
      <c r="AK86" s="452"/>
      <c r="AL86" s="452"/>
      <c r="AM86" s="452"/>
      <c r="AN86" s="452"/>
      <c r="AO86" s="452"/>
    </row>
    <row r="87" spans="1:41" s="451" customFormat="1" ht="24.95" customHeight="1">
      <c r="A87" s="513">
        <v>74</v>
      </c>
      <c r="B87" s="987" t="str">
        <f>IF(基本情報入力シート!C126="","",基本情報入力シート!C126)</f>
        <v/>
      </c>
      <c r="C87" s="988"/>
      <c r="D87" s="988"/>
      <c r="E87" s="988"/>
      <c r="F87" s="988"/>
      <c r="G87" s="988"/>
      <c r="H87" s="988"/>
      <c r="I87" s="989"/>
      <c r="J87" s="481" t="str">
        <f>IF(基本情報入力シート!M126="","",基本情報入力シート!M126)</f>
        <v/>
      </c>
      <c r="K87" s="482" t="str">
        <f>IF(基本情報入力シート!R126="","",基本情報入力シート!R126)</f>
        <v/>
      </c>
      <c r="L87" s="482" t="str">
        <f>IF(基本情報入力シート!W126="","",基本情報入力シート!W126)</f>
        <v/>
      </c>
      <c r="M87" s="483" t="str">
        <f>IF(基本情報入力シート!X126="","",基本情報入力シート!X126)</f>
        <v/>
      </c>
      <c r="N87" s="484" t="str">
        <f>IF(基本情報入力シート!Y126="","",基本情報入力シート!Y126)</f>
        <v/>
      </c>
      <c r="O87" s="104"/>
      <c r="P87" s="1082"/>
      <c r="Q87" s="1083"/>
      <c r="R87" s="514" t="str">
        <f>IFERROR(IF('別紙様式3-2（４・５月）'!Z89="ベア加算","",P87*VLOOKUP(N87,【参考】数式用!$AD$2:$AH$27,MATCH(O87,【参考】数式用!$K$4:$N$4,0)+1,0)),"")</f>
        <v/>
      </c>
      <c r="S87" s="139"/>
      <c r="T87" s="1084"/>
      <c r="U87" s="1085"/>
      <c r="V87" s="515" t="str">
        <f>IFERROR(P87*VLOOKUP(AF87,【参考】数式用4!$DC$3:$DZ$106,MATCH(N87,【参考】数式用4!$DC$2:$DZ$2,0)),"")</f>
        <v/>
      </c>
      <c r="W87" s="105"/>
      <c r="X87" s="138"/>
      <c r="Y87" s="1086" t="str">
        <f>IFERROR(IF('別紙様式3-2（４・５月）'!Z89="ベア加算","",W87*VLOOKUP(N87,【参考】数式用!$AD$2:$AH$27,MATCH(O87,【参考】数式用!$K$4:$N$4,0)+1,0)),"")</f>
        <v/>
      </c>
      <c r="Z87" s="1086"/>
      <c r="AA87" s="139"/>
      <c r="AB87" s="142"/>
      <c r="AC87" s="516" t="str">
        <f>IFERROR(X87*VLOOKUP(AG87,【参考】数式用4!$DC$3:$DZ$106,MATCH(N87,【参考】数式用4!$DC$2:$DZ$2,0)),"")</f>
        <v/>
      </c>
      <c r="AD87" s="477" t="str">
        <f t="shared" si="4"/>
        <v/>
      </c>
      <c r="AE87" s="478" t="str">
        <f t="shared" si="5"/>
        <v/>
      </c>
      <c r="AF87" s="512" t="str">
        <f>IF(O87="","",'別紙様式3-2（４・５月）'!O89&amp;'別紙様式3-2（４・５月）'!P89&amp;'別紙様式3-2（４・５月）'!Q89&amp;"から"&amp;O87)</f>
        <v/>
      </c>
      <c r="AG87" s="512" t="str">
        <f>IF(OR(W87="",W87="―"),"",'別紙様式3-2（４・５月）'!O89&amp;'別紙様式3-2（４・５月）'!P89&amp;'別紙様式3-2（４・５月）'!Q89&amp;"から"&amp;W87)</f>
        <v/>
      </c>
      <c r="AH87" s="452"/>
      <c r="AI87" s="452"/>
      <c r="AJ87" s="452"/>
      <c r="AK87" s="452"/>
      <c r="AL87" s="452"/>
      <c r="AM87" s="452"/>
      <c r="AN87" s="452"/>
      <c r="AO87" s="452"/>
    </row>
    <row r="88" spans="1:41" s="451" customFormat="1" ht="24.95" customHeight="1">
      <c r="A88" s="513">
        <v>75</v>
      </c>
      <c r="B88" s="987" t="str">
        <f>IF(基本情報入力シート!C127="","",基本情報入力シート!C127)</f>
        <v/>
      </c>
      <c r="C88" s="988"/>
      <c r="D88" s="988"/>
      <c r="E88" s="988"/>
      <c r="F88" s="988"/>
      <c r="G88" s="988"/>
      <c r="H88" s="988"/>
      <c r="I88" s="989"/>
      <c r="J88" s="481" t="str">
        <f>IF(基本情報入力シート!M127="","",基本情報入力シート!M127)</f>
        <v/>
      </c>
      <c r="K88" s="482" t="str">
        <f>IF(基本情報入力シート!R127="","",基本情報入力シート!R127)</f>
        <v/>
      </c>
      <c r="L88" s="482" t="str">
        <f>IF(基本情報入力シート!W127="","",基本情報入力シート!W127)</f>
        <v/>
      </c>
      <c r="M88" s="483" t="str">
        <f>IF(基本情報入力シート!X127="","",基本情報入力シート!X127)</f>
        <v/>
      </c>
      <c r="N88" s="484" t="str">
        <f>IF(基本情報入力シート!Y127="","",基本情報入力シート!Y127)</f>
        <v/>
      </c>
      <c r="O88" s="104"/>
      <c r="P88" s="1082"/>
      <c r="Q88" s="1083"/>
      <c r="R88" s="514" t="str">
        <f>IFERROR(IF('別紙様式3-2（４・５月）'!Z90="ベア加算","",P88*VLOOKUP(N88,【参考】数式用!$AD$2:$AH$27,MATCH(O88,【参考】数式用!$K$4:$N$4,0)+1,0)),"")</f>
        <v/>
      </c>
      <c r="S88" s="139"/>
      <c r="T88" s="1084"/>
      <c r="U88" s="1085"/>
      <c r="V88" s="515" t="str">
        <f>IFERROR(P88*VLOOKUP(AF88,【参考】数式用4!$DC$3:$DZ$106,MATCH(N88,【参考】数式用4!$DC$2:$DZ$2,0)),"")</f>
        <v/>
      </c>
      <c r="W88" s="105"/>
      <c r="X88" s="138"/>
      <c r="Y88" s="1086" t="str">
        <f>IFERROR(IF('別紙様式3-2（４・５月）'!Z90="ベア加算","",W88*VLOOKUP(N88,【参考】数式用!$AD$2:$AH$27,MATCH(O88,【参考】数式用!$K$4:$N$4,0)+1,0)),"")</f>
        <v/>
      </c>
      <c r="Z88" s="1086"/>
      <c r="AA88" s="139"/>
      <c r="AB88" s="142"/>
      <c r="AC88" s="516" t="str">
        <f>IFERROR(X88*VLOOKUP(AG88,【参考】数式用4!$DC$3:$DZ$106,MATCH(N88,【参考】数式用4!$DC$2:$DZ$2,0)),"")</f>
        <v/>
      </c>
      <c r="AD88" s="477" t="str">
        <f t="shared" si="4"/>
        <v/>
      </c>
      <c r="AE88" s="478" t="str">
        <f t="shared" si="5"/>
        <v/>
      </c>
      <c r="AF88" s="512" t="str">
        <f>IF(O88="","",'別紙様式3-2（４・５月）'!O90&amp;'別紙様式3-2（４・５月）'!P90&amp;'別紙様式3-2（４・５月）'!Q90&amp;"から"&amp;O88)</f>
        <v/>
      </c>
      <c r="AG88" s="512" t="str">
        <f>IF(OR(W88="",W88="―"),"",'別紙様式3-2（４・５月）'!O90&amp;'別紙様式3-2（４・５月）'!P90&amp;'別紙様式3-2（４・５月）'!Q90&amp;"から"&amp;W88)</f>
        <v/>
      </c>
      <c r="AH88" s="452"/>
      <c r="AI88" s="452"/>
      <c r="AJ88" s="452"/>
      <c r="AK88" s="452"/>
      <c r="AL88" s="452"/>
      <c r="AM88" s="452"/>
      <c r="AN88" s="452"/>
      <c r="AO88" s="452"/>
    </row>
    <row r="89" spans="1:41" s="451" customFormat="1" ht="24.95" customHeight="1">
      <c r="A89" s="513">
        <v>76</v>
      </c>
      <c r="B89" s="987" t="str">
        <f>IF(基本情報入力シート!C128="","",基本情報入力シート!C128)</f>
        <v/>
      </c>
      <c r="C89" s="988"/>
      <c r="D89" s="988"/>
      <c r="E89" s="988"/>
      <c r="F89" s="988"/>
      <c r="G89" s="988"/>
      <c r="H89" s="988"/>
      <c r="I89" s="989"/>
      <c r="J89" s="481" t="str">
        <f>IF(基本情報入力シート!M128="","",基本情報入力シート!M128)</f>
        <v/>
      </c>
      <c r="K89" s="482" t="str">
        <f>IF(基本情報入力シート!R128="","",基本情報入力シート!R128)</f>
        <v/>
      </c>
      <c r="L89" s="482" t="str">
        <f>IF(基本情報入力シート!W128="","",基本情報入力シート!W128)</f>
        <v/>
      </c>
      <c r="M89" s="483" t="str">
        <f>IF(基本情報入力シート!X128="","",基本情報入力シート!X128)</f>
        <v/>
      </c>
      <c r="N89" s="484" t="str">
        <f>IF(基本情報入力シート!Y128="","",基本情報入力シート!Y128)</f>
        <v/>
      </c>
      <c r="O89" s="104"/>
      <c r="P89" s="1082"/>
      <c r="Q89" s="1083"/>
      <c r="R89" s="514" t="str">
        <f>IFERROR(IF('別紙様式3-2（４・５月）'!Z91="ベア加算","",P89*VLOOKUP(N89,【参考】数式用!$AD$2:$AH$27,MATCH(O89,【参考】数式用!$K$4:$N$4,0)+1,0)),"")</f>
        <v/>
      </c>
      <c r="S89" s="139"/>
      <c r="T89" s="1084"/>
      <c r="U89" s="1085"/>
      <c r="V89" s="515" t="str">
        <f>IFERROR(P89*VLOOKUP(AF89,【参考】数式用4!$DC$3:$DZ$106,MATCH(N89,【参考】数式用4!$DC$2:$DZ$2,0)),"")</f>
        <v/>
      </c>
      <c r="W89" s="105"/>
      <c r="X89" s="138"/>
      <c r="Y89" s="1086" t="str">
        <f>IFERROR(IF('別紙様式3-2（４・５月）'!Z91="ベア加算","",W89*VLOOKUP(N89,【参考】数式用!$AD$2:$AH$27,MATCH(O89,【参考】数式用!$K$4:$N$4,0)+1,0)),"")</f>
        <v/>
      </c>
      <c r="Z89" s="1086"/>
      <c r="AA89" s="139"/>
      <c r="AB89" s="142"/>
      <c r="AC89" s="516" t="str">
        <f>IFERROR(X89*VLOOKUP(AG89,【参考】数式用4!$DC$3:$DZ$106,MATCH(N89,【参考】数式用4!$DC$2:$DZ$2,0)),"")</f>
        <v/>
      </c>
      <c r="AD89" s="477" t="str">
        <f t="shared" si="4"/>
        <v/>
      </c>
      <c r="AE89" s="478" t="str">
        <f t="shared" si="5"/>
        <v/>
      </c>
      <c r="AF89" s="512" t="str">
        <f>IF(O89="","",'別紙様式3-2（４・５月）'!O91&amp;'別紙様式3-2（４・５月）'!P91&amp;'別紙様式3-2（４・５月）'!Q91&amp;"から"&amp;O89)</f>
        <v/>
      </c>
      <c r="AG89" s="512" t="str">
        <f>IF(OR(W89="",W89="―"),"",'別紙様式3-2（４・５月）'!O91&amp;'別紙様式3-2（４・５月）'!P91&amp;'別紙様式3-2（４・５月）'!Q91&amp;"から"&amp;W89)</f>
        <v/>
      </c>
      <c r="AH89" s="452"/>
      <c r="AI89" s="452"/>
      <c r="AJ89" s="452"/>
      <c r="AK89" s="452"/>
      <c r="AL89" s="452"/>
      <c r="AM89" s="452"/>
      <c r="AN89" s="452"/>
      <c r="AO89" s="452"/>
    </row>
    <row r="90" spans="1:41" s="451" customFormat="1" ht="24.95" customHeight="1">
      <c r="A90" s="513">
        <v>77</v>
      </c>
      <c r="B90" s="987" t="str">
        <f>IF(基本情報入力シート!C129="","",基本情報入力シート!C129)</f>
        <v/>
      </c>
      <c r="C90" s="988"/>
      <c r="D90" s="988"/>
      <c r="E90" s="988"/>
      <c r="F90" s="988"/>
      <c r="G90" s="988"/>
      <c r="H90" s="988"/>
      <c r="I90" s="989"/>
      <c r="J90" s="481" t="str">
        <f>IF(基本情報入力シート!M129="","",基本情報入力シート!M129)</f>
        <v/>
      </c>
      <c r="K90" s="482" t="str">
        <f>IF(基本情報入力シート!R129="","",基本情報入力シート!R129)</f>
        <v/>
      </c>
      <c r="L90" s="482" t="str">
        <f>IF(基本情報入力シート!W129="","",基本情報入力シート!W129)</f>
        <v/>
      </c>
      <c r="M90" s="483" t="str">
        <f>IF(基本情報入力シート!X129="","",基本情報入力シート!X129)</f>
        <v/>
      </c>
      <c r="N90" s="484" t="str">
        <f>IF(基本情報入力シート!Y129="","",基本情報入力シート!Y129)</f>
        <v/>
      </c>
      <c r="O90" s="104"/>
      <c r="P90" s="1082"/>
      <c r="Q90" s="1083"/>
      <c r="R90" s="514" t="str">
        <f>IFERROR(IF('別紙様式3-2（４・５月）'!Z92="ベア加算","",P90*VLOOKUP(N90,【参考】数式用!$AD$2:$AH$27,MATCH(O90,【参考】数式用!$K$4:$N$4,0)+1,0)),"")</f>
        <v/>
      </c>
      <c r="S90" s="139"/>
      <c r="T90" s="1084"/>
      <c r="U90" s="1085"/>
      <c r="V90" s="515" t="str">
        <f>IFERROR(P90*VLOOKUP(AF90,【参考】数式用4!$DC$3:$DZ$106,MATCH(N90,【参考】数式用4!$DC$2:$DZ$2,0)),"")</f>
        <v/>
      </c>
      <c r="W90" s="105"/>
      <c r="X90" s="138"/>
      <c r="Y90" s="1086" t="str">
        <f>IFERROR(IF('別紙様式3-2（４・５月）'!Z92="ベア加算","",W90*VLOOKUP(N90,【参考】数式用!$AD$2:$AH$27,MATCH(O90,【参考】数式用!$K$4:$N$4,0)+1,0)),"")</f>
        <v/>
      </c>
      <c r="Z90" s="1086"/>
      <c r="AA90" s="139"/>
      <c r="AB90" s="142"/>
      <c r="AC90" s="516" t="str">
        <f>IFERROR(X90*VLOOKUP(AG90,【参考】数式用4!$DC$3:$DZ$106,MATCH(N90,【参考】数式用4!$DC$2:$DZ$2,0)),"")</f>
        <v/>
      </c>
      <c r="AD90" s="477" t="str">
        <f t="shared" si="4"/>
        <v/>
      </c>
      <c r="AE90" s="478" t="str">
        <f t="shared" si="5"/>
        <v/>
      </c>
      <c r="AF90" s="512" t="str">
        <f>IF(O90="","",'別紙様式3-2（４・５月）'!O92&amp;'別紙様式3-2（４・５月）'!P92&amp;'別紙様式3-2（４・５月）'!Q92&amp;"から"&amp;O90)</f>
        <v/>
      </c>
      <c r="AG90" s="512" t="str">
        <f>IF(OR(W90="",W90="―"),"",'別紙様式3-2（４・５月）'!O92&amp;'別紙様式3-2（４・５月）'!P92&amp;'別紙様式3-2（４・５月）'!Q92&amp;"から"&amp;W90)</f>
        <v/>
      </c>
      <c r="AH90" s="452"/>
      <c r="AI90" s="452"/>
      <c r="AJ90" s="452"/>
      <c r="AK90" s="452"/>
      <c r="AL90" s="452"/>
      <c r="AM90" s="452"/>
      <c r="AN90" s="452"/>
      <c r="AO90" s="452"/>
    </row>
    <row r="91" spans="1:41" s="451" customFormat="1" ht="24.95" customHeight="1">
      <c r="A91" s="513">
        <v>78</v>
      </c>
      <c r="B91" s="987" t="str">
        <f>IF(基本情報入力シート!C130="","",基本情報入力シート!C130)</f>
        <v/>
      </c>
      <c r="C91" s="988"/>
      <c r="D91" s="988"/>
      <c r="E91" s="988"/>
      <c r="F91" s="988"/>
      <c r="G91" s="988"/>
      <c r="H91" s="988"/>
      <c r="I91" s="989"/>
      <c r="J91" s="481" t="str">
        <f>IF(基本情報入力シート!M130="","",基本情報入力シート!M130)</f>
        <v/>
      </c>
      <c r="K91" s="482" t="str">
        <f>IF(基本情報入力シート!R130="","",基本情報入力シート!R130)</f>
        <v/>
      </c>
      <c r="L91" s="482" t="str">
        <f>IF(基本情報入力シート!W130="","",基本情報入力シート!W130)</f>
        <v/>
      </c>
      <c r="M91" s="483" t="str">
        <f>IF(基本情報入力シート!X130="","",基本情報入力シート!X130)</f>
        <v/>
      </c>
      <c r="N91" s="484" t="str">
        <f>IF(基本情報入力シート!Y130="","",基本情報入力シート!Y130)</f>
        <v/>
      </c>
      <c r="O91" s="104"/>
      <c r="P91" s="1082"/>
      <c r="Q91" s="1083"/>
      <c r="R91" s="514" t="str">
        <f>IFERROR(IF('別紙様式3-2（４・５月）'!Z93="ベア加算","",P91*VLOOKUP(N91,【参考】数式用!$AD$2:$AH$27,MATCH(O91,【参考】数式用!$K$4:$N$4,0)+1,0)),"")</f>
        <v/>
      </c>
      <c r="S91" s="139"/>
      <c r="T91" s="1084"/>
      <c r="U91" s="1085"/>
      <c r="V91" s="515" t="str">
        <f>IFERROR(P91*VLOOKUP(AF91,【参考】数式用4!$DC$3:$DZ$106,MATCH(N91,【参考】数式用4!$DC$2:$DZ$2,0)),"")</f>
        <v/>
      </c>
      <c r="W91" s="105"/>
      <c r="X91" s="138"/>
      <c r="Y91" s="1086" t="str">
        <f>IFERROR(IF('別紙様式3-2（４・５月）'!Z93="ベア加算","",W91*VLOOKUP(N91,【参考】数式用!$AD$2:$AH$27,MATCH(O91,【参考】数式用!$K$4:$N$4,0)+1,0)),"")</f>
        <v/>
      </c>
      <c r="Z91" s="1086"/>
      <c r="AA91" s="139"/>
      <c r="AB91" s="142"/>
      <c r="AC91" s="516" t="str">
        <f>IFERROR(X91*VLOOKUP(AG91,【参考】数式用4!$DC$3:$DZ$106,MATCH(N91,【参考】数式用4!$DC$2:$DZ$2,0)),"")</f>
        <v/>
      </c>
      <c r="AD91" s="477" t="str">
        <f t="shared" si="4"/>
        <v/>
      </c>
      <c r="AE91" s="478" t="str">
        <f t="shared" si="5"/>
        <v/>
      </c>
      <c r="AF91" s="512" t="str">
        <f>IF(O91="","",'別紙様式3-2（４・５月）'!O93&amp;'別紙様式3-2（４・５月）'!P93&amp;'別紙様式3-2（４・５月）'!Q93&amp;"から"&amp;O91)</f>
        <v/>
      </c>
      <c r="AG91" s="512" t="str">
        <f>IF(OR(W91="",W91="―"),"",'別紙様式3-2（４・５月）'!O93&amp;'別紙様式3-2（４・５月）'!P93&amp;'別紙様式3-2（４・５月）'!Q93&amp;"から"&amp;W91)</f>
        <v/>
      </c>
      <c r="AH91" s="452"/>
      <c r="AI91" s="452"/>
      <c r="AJ91" s="452"/>
      <c r="AK91" s="452"/>
      <c r="AL91" s="452"/>
      <c r="AM91" s="452"/>
      <c r="AN91" s="452"/>
      <c r="AO91" s="452"/>
    </row>
    <row r="92" spans="1:41" s="451" customFormat="1" ht="24.95" customHeight="1">
      <c r="A92" s="513">
        <v>79</v>
      </c>
      <c r="B92" s="987" t="str">
        <f>IF(基本情報入力シート!C131="","",基本情報入力シート!C131)</f>
        <v/>
      </c>
      <c r="C92" s="988"/>
      <c r="D92" s="988"/>
      <c r="E92" s="988"/>
      <c r="F92" s="988"/>
      <c r="G92" s="988"/>
      <c r="H92" s="988"/>
      <c r="I92" s="989"/>
      <c r="J92" s="481" t="str">
        <f>IF(基本情報入力シート!M131="","",基本情報入力シート!M131)</f>
        <v/>
      </c>
      <c r="K92" s="482" t="str">
        <f>IF(基本情報入力シート!R131="","",基本情報入力シート!R131)</f>
        <v/>
      </c>
      <c r="L92" s="482" t="str">
        <f>IF(基本情報入力シート!W131="","",基本情報入力シート!W131)</f>
        <v/>
      </c>
      <c r="M92" s="483" t="str">
        <f>IF(基本情報入力シート!X131="","",基本情報入力シート!X131)</f>
        <v/>
      </c>
      <c r="N92" s="484" t="str">
        <f>IF(基本情報入力シート!Y131="","",基本情報入力シート!Y131)</f>
        <v/>
      </c>
      <c r="O92" s="104"/>
      <c r="P92" s="1082"/>
      <c r="Q92" s="1083"/>
      <c r="R92" s="514" t="str">
        <f>IFERROR(IF('別紙様式3-2（４・５月）'!Z94="ベア加算","",P92*VLOOKUP(N92,【参考】数式用!$AD$2:$AH$27,MATCH(O92,【参考】数式用!$K$4:$N$4,0)+1,0)),"")</f>
        <v/>
      </c>
      <c r="S92" s="139"/>
      <c r="T92" s="1084"/>
      <c r="U92" s="1085"/>
      <c r="V92" s="515" t="str">
        <f>IFERROR(P92*VLOOKUP(AF92,【参考】数式用4!$DC$3:$DZ$106,MATCH(N92,【参考】数式用4!$DC$2:$DZ$2,0)),"")</f>
        <v/>
      </c>
      <c r="W92" s="105"/>
      <c r="X92" s="138"/>
      <c r="Y92" s="1086" t="str">
        <f>IFERROR(IF('別紙様式3-2（４・５月）'!Z94="ベア加算","",W92*VLOOKUP(N92,【参考】数式用!$AD$2:$AH$27,MATCH(O92,【参考】数式用!$K$4:$N$4,0)+1,0)),"")</f>
        <v/>
      </c>
      <c r="Z92" s="1086"/>
      <c r="AA92" s="139"/>
      <c r="AB92" s="142"/>
      <c r="AC92" s="516" t="str">
        <f>IFERROR(X92*VLOOKUP(AG92,【参考】数式用4!$DC$3:$DZ$106,MATCH(N92,【参考】数式用4!$DC$2:$DZ$2,0)),"")</f>
        <v/>
      </c>
      <c r="AD92" s="477" t="str">
        <f t="shared" si="4"/>
        <v/>
      </c>
      <c r="AE92" s="478" t="str">
        <f t="shared" si="5"/>
        <v/>
      </c>
      <c r="AF92" s="512" t="str">
        <f>IF(O92="","",'別紙様式3-2（４・５月）'!O94&amp;'別紙様式3-2（４・５月）'!P94&amp;'別紙様式3-2（４・５月）'!Q94&amp;"から"&amp;O92)</f>
        <v/>
      </c>
      <c r="AG92" s="512" t="str">
        <f>IF(OR(W92="",W92="―"),"",'別紙様式3-2（４・５月）'!O94&amp;'別紙様式3-2（４・５月）'!P94&amp;'別紙様式3-2（４・５月）'!Q94&amp;"から"&amp;W92)</f>
        <v/>
      </c>
      <c r="AH92" s="452"/>
      <c r="AI92" s="452"/>
      <c r="AJ92" s="452"/>
      <c r="AK92" s="452"/>
      <c r="AL92" s="452"/>
      <c r="AM92" s="452"/>
      <c r="AN92" s="452"/>
      <c r="AO92" s="452"/>
    </row>
    <row r="93" spans="1:41" s="451" customFormat="1" ht="24.95" customHeight="1">
      <c r="A93" s="513">
        <v>80</v>
      </c>
      <c r="B93" s="987" t="str">
        <f>IF(基本情報入力シート!C132="","",基本情報入力シート!C132)</f>
        <v/>
      </c>
      <c r="C93" s="988"/>
      <c r="D93" s="988"/>
      <c r="E93" s="988"/>
      <c r="F93" s="988"/>
      <c r="G93" s="988"/>
      <c r="H93" s="988"/>
      <c r="I93" s="989"/>
      <c r="J93" s="481" t="str">
        <f>IF(基本情報入力シート!M132="","",基本情報入力シート!M132)</f>
        <v/>
      </c>
      <c r="K93" s="482" t="str">
        <f>IF(基本情報入力シート!R132="","",基本情報入力シート!R132)</f>
        <v/>
      </c>
      <c r="L93" s="482" t="str">
        <f>IF(基本情報入力シート!W132="","",基本情報入力シート!W132)</f>
        <v/>
      </c>
      <c r="M93" s="483" t="str">
        <f>IF(基本情報入力シート!X132="","",基本情報入力シート!X132)</f>
        <v/>
      </c>
      <c r="N93" s="484" t="str">
        <f>IF(基本情報入力シート!Y132="","",基本情報入力シート!Y132)</f>
        <v/>
      </c>
      <c r="O93" s="104"/>
      <c r="P93" s="1082"/>
      <c r="Q93" s="1083"/>
      <c r="R93" s="514" t="str">
        <f>IFERROR(IF('別紙様式3-2（４・５月）'!Z95="ベア加算","",P93*VLOOKUP(N93,【参考】数式用!$AD$2:$AH$27,MATCH(O93,【参考】数式用!$K$4:$N$4,0)+1,0)),"")</f>
        <v/>
      </c>
      <c r="S93" s="139"/>
      <c r="T93" s="1084"/>
      <c r="U93" s="1085"/>
      <c r="V93" s="515" t="str">
        <f>IFERROR(P93*VLOOKUP(AF93,【参考】数式用4!$DC$3:$DZ$106,MATCH(N93,【参考】数式用4!$DC$2:$DZ$2,0)),"")</f>
        <v/>
      </c>
      <c r="W93" s="105"/>
      <c r="X93" s="138"/>
      <c r="Y93" s="1086" t="str">
        <f>IFERROR(IF('別紙様式3-2（４・５月）'!Z95="ベア加算","",W93*VLOOKUP(N93,【参考】数式用!$AD$2:$AH$27,MATCH(O93,【参考】数式用!$K$4:$N$4,0)+1,0)),"")</f>
        <v/>
      </c>
      <c r="Z93" s="1086"/>
      <c r="AA93" s="139"/>
      <c r="AB93" s="142"/>
      <c r="AC93" s="516" t="str">
        <f>IFERROR(X93*VLOOKUP(AG93,【参考】数式用4!$DC$3:$DZ$106,MATCH(N93,【参考】数式用4!$DC$2:$DZ$2,0)),"")</f>
        <v/>
      </c>
      <c r="AD93" s="477" t="str">
        <f t="shared" si="4"/>
        <v/>
      </c>
      <c r="AE93" s="478" t="str">
        <f t="shared" si="5"/>
        <v/>
      </c>
      <c r="AF93" s="512" t="str">
        <f>IF(O93="","",'別紙様式3-2（４・５月）'!O95&amp;'別紙様式3-2（４・５月）'!P95&amp;'別紙様式3-2（４・５月）'!Q95&amp;"から"&amp;O93)</f>
        <v/>
      </c>
      <c r="AG93" s="512" t="str">
        <f>IF(OR(W93="",W93="―"),"",'別紙様式3-2（４・５月）'!O95&amp;'別紙様式3-2（４・５月）'!P95&amp;'別紙様式3-2（４・５月）'!Q95&amp;"から"&amp;W93)</f>
        <v/>
      </c>
      <c r="AH93" s="452"/>
      <c r="AI93" s="452"/>
      <c r="AJ93" s="452"/>
      <c r="AK93" s="452"/>
      <c r="AL93" s="452"/>
      <c r="AM93" s="452"/>
      <c r="AN93" s="452"/>
      <c r="AO93" s="452"/>
    </row>
    <row r="94" spans="1:41" s="451" customFormat="1" ht="24.95" customHeight="1">
      <c r="A94" s="513">
        <v>81</v>
      </c>
      <c r="B94" s="987" t="str">
        <f>IF(基本情報入力シート!C133="","",基本情報入力シート!C133)</f>
        <v/>
      </c>
      <c r="C94" s="988"/>
      <c r="D94" s="988"/>
      <c r="E94" s="988"/>
      <c r="F94" s="988"/>
      <c r="G94" s="988"/>
      <c r="H94" s="988"/>
      <c r="I94" s="989"/>
      <c r="J94" s="481" t="str">
        <f>IF(基本情報入力シート!M133="","",基本情報入力シート!M133)</f>
        <v/>
      </c>
      <c r="K94" s="482" t="str">
        <f>IF(基本情報入力シート!R133="","",基本情報入力シート!R133)</f>
        <v/>
      </c>
      <c r="L94" s="482" t="str">
        <f>IF(基本情報入力シート!W133="","",基本情報入力シート!W133)</f>
        <v/>
      </c>
      <c r="M94" s="483" t="str">
        <f>IF(基本情報入力シート!X133="","",基本情報入力シート!X133)</f>
        <v/>
      </c>
      <c r="N94" s="484" t="str">
        <f>IF(基本情報入力シート!Y133="","",基本情報入力シート!Y133)</f>
        <v/>
      </c>
      <c r="O94" s="104"/>
      <c r="P94" s="1082"/>
      <c r="Q94" s="1083"/>
      <c r="R94" s="514" t="str">
        <f>IFERROR(IF('別紙様式3-2（４・５月）'!Z96="ベア加算","",P94*VLOOKUP(N94,【参考】数式用!$AD$2:$AH$27,MATCH(O94,【参考】数式用!$K$4:$N$4,0)+1,0)),"")</f>
        <v/>
      </c>
      <c r="S94" s="139"/>
      <c r="T94" s="1084"/>
      <c r="U94" s="1085"/>
      <c r="V94" s="515" t="str">
        <f>IFERROR(P94*VLOOKUP(AF94,【参考】数式用4!$DC$3:$DZ$106,MATCH(N94,【参考】数式用4!$DC$2:$DZ$2,0)),"")</f>
        <v/>
      </c>
      <c r="W94" s="105"/>
      <c r="X94" s="138"/>
      <c r="Y94" s="1086" t="str">
        <f>IFERROR(IF('別紙様式3-2（４・５月）'!Z96="ベア加算","",W94*VLOOKUP(N94,【参考】数式用!$AD$2:$AH$27,MATCH(O94,【参考】数式用!$K$4:$N$4,0)+1,0)),"")</f>
        <v/>
      </c>
      <c r="Z94" s="1086"/>
      <c r="AA94" s="139"/>
      <c r="AB94" s="142"/>
      <c r="AC94" s="516" t="str">
        <f>IFERROR(X94*VLOOKUP(AG94,【参考】数式用4!$DC$3:$DZ$106,MATCH(N94,【参考】数式用4!$DC$2:$DZ$2,0)),"")</f>
        <v/>
      </c>
      <c r="AD94" s="477" t="str">
        <f t="shared" si="4"/>
        <v/>
      </c>
      <c r="AE94" s="478" t="str">
        <f t="shared" si="5"/>
        <v/>
      </c>
      <c r="AF94" s="512" t="str">
        <f>IF(O94="","",'別紙様式3-2（４・５月）'!O96&amp;'別紙様式3-2（４・５月）'!P96&amp;'別紙様式3-2（４・５月）'!Q96&amp;"から"&amp;O94)</f>
        <v/>
      </c>
      <c r="AG94" s="512" t="str">
        <f>IF(OR(W94="",W94="―"),"",'別紙様式3-2（４・５月）'!O96&amp;'別紙様式3-2（４・５月）'!P96&amp;'別紙様式3-2（４・５月）'!Q96&amp;"から"&amp;W94)</f>
        <v/>
      </c>
      <c r="AH94" s="452"/>
      <c r="AI94" s="452"/>
      <c r="AJ94" s="452"/>
      <c r="AK94" s="452"/>
      <c r="AL94" s="452"/>
      <c r="AM94" s="452"/>
      <c r="AN94" s="452"/>
      <c r="AO94" s="452"/>
    </row>
    <row r="95" spans="1:41" s="451" customFormat="1" ht="24.95" customHeight="1">
      <c r="A95" s="513">
        <v>82</v>
      </c>
      <c r="B95" s="987" t="str">
        <f>IF(基本情報入力シート!C134="","",基本情報入力シート!C134)</f>
        <v/>
      </c>
      <c r="C95" s="988"/>
      <c r="D95" s="988"/>
      <c r="E95" s="988"/>
      <c r="F95" s="988"/>
      <c r="G95" s="988"/>
      <c r="H95" s="988"/>
      <c r="I95" s="989"/>
      <c r="J95" s="481" t="str">
        <f>IF(基本情報入力シート!M134="","",基本情報入力シート!M134)</f>
        <v/>
      </c>
      <c r="K95" s="482" t="str">
        <f>IF(基本情報入力シート!R134="","",基本情報入力シート!R134)</f>
        <v/>
      </c>
      <c r="L95" s="482" t="str">
        <f>IF(基本情報入力シート!W134="","",基本情報入力シート!W134)</f>
        <v/>
      </c>
      <c r="M95" s="483" t="str">
        <f>IF(基本情報入力シート!X134="","",基本情報入力シート!X134)</f>
        <v/>
      </c>
      <c r="N95" s="484" t="str">
        <f>IF(基本情報入力シート!Y134="","",基本情報入力シート!Y134)</f>
        <v/>
      </c>
      <c r="O95" s="104"/>
      <c r="P95" s="1082"/>
      <c r="Q95" s="1083"/>
      <c r="R95" s="514" t="str">
        <f>IFERROR(IF('別紙様式3-2（４・５月）'!Z97="ベア加算","",P95*VLOOKUP(N95,【参考】数式用!$AD$2:$AH$27,MATCH(O95,【参考】数式用!$K$4:$N$4,0)+1,0)),"")</f>
        <v/>
      </c>
      <c r="S95" s="139"/>
      <c r="T95" s="1084"/>
      <c r="U95" s="1085"/>
      <c r="V95" s="515" t="str">
        <f>IFERROR(P95*VLOOKUP(AF95,【参考】数式用4!$DC$3:$DZ$106,MATCH(N95,【参考】数式用4!$DC$2:$DZ$2,0)),"")</f>
        <v/>
      </c>
      <c r="W95" s="105"/>
      <c r="X95" s="138"/>
      <c r="Y95" s="1086" t="str">
        <f>IFERROR(IF('別紙様式3-2（４・５月）'!Z97="ベア加算","",W95*VLOOKUP(N95,【参考】数式用!$AD$2:$AH$27,MATCH(O95,【参考】数式用!$K$4:$N$4,0)+1,0)),"")</f>
        <v/>
      </c>
      <c r="Z95" s="1086"/>
      <c r="AA95" s="139"/>
      <c r="AB95" s="142"/>
      <c r="AC95" s="516" t="str">
        <f>IFERROR(X95*VLOOKUP(AG95,【参考】数式用4!$DC$3:$DZ$106,MATCH(N95,【参考】数式用4!$DC$2:$DZ$2,0)),"")</f>
        <v/>
      </c>
      <c r="AD95" s="477" t="str">
        <f t="shared" si="4"/>
        <v/>
      </c>
      <c r="AE95" s="478" t="str">
        <f t="shared" si="5"/>
        <v/>
      </c>
      <c r="AF95" s="512" t="str">
        <f>IF(O95="","",'別紙様式3-2（４・５月）'!O97&amp;'別紙様式3-2（４・５月）'!P97&amp;'別紙様式3-2（４・５月）'!Q97&amp;"から"&amp;O95)</f>
        <v/>
      </c>
      <c r="AG95" s="512" t="str">
        <f>IF(OR(W95="",W95="―"),"",'別紙様式3-2（４・５月）'!O97&amp;'別紙様式3-2（４・５月）'!P97&amp;'別紙様式3-2（４・５月）'!Q97&amp;"から"&amp;W95)</f>
        <v/>
      </c>
      <c r="AH95" s="452"/>
      <c r="AI95" s="452"/>
      <c r="AJ95" s="452"/>
      <c r="AK95" s="452"/>
      <c r="AL95" s="452"/>
      <c r="AM95" s="452"/>
      <c r="AN95" s="452"/>
      <c r="AO95" s="452"/>
    </row>
    <row r="96" spans="1:41" s="451" customFormat="1" ht="24.95" customHeight="1">
      <c r="A96" s="513">
        <v>83</v>
      </c>
      <c r="B96" s="987" t="str">
        <f>IF(基本情報入力シート!C135="","",基本情報入力シート!C135)</f>
        <v/>
      </c>
      <c r="C96" s="988"/>
      <c r="D96" s="988"/>
      <c r="E96" s="988"/>
      <c r="F96" s="988"/>
      <c r="G96" s="988"/>
      <c r="H96" s="988"/>
      <c r="I96" s="989"/>
      <c r="J96" s="481" t="str">
        <f>IF(基本情報入力シート!M135="","",基本情報入力シート!M135)</f>
        <v/>
      </c>
      <c r="K96" s="482" t="str">
        <f>IF(基本情報入力シート!R135="","",基本情報入力シート!R135)</f>
        <v/>
      </c>
      <c r="L96" s="482" t="str">
        <f>IF(基本情報入力シート!W135="","",基本情報入力シート!W135)</f>
        <v/>
      </c>
      <c r="M96" s="483" t="str">
        <f>IF(基本情報入力シート!X135="","",基本情報入力シート!X135)</f>
        <v/>
      </c>
      <c r="N96" s="484" t="str">
        <f>IF(基本情報入力シート!Y135="","",基本情報入力シート!Y135)</f>
        <v/>
      </c>
      <c r="O96" s="104"/>
      <c r="P96" s="1082"/>
      <c r="Q96" s="1083"/>
      <c r="R96" s="514" t="str">
        <f>IFERROR(IF('別紙様式3-2（４・５月）'!Z98="ベア加算","",P96*VLOOKUP(N96,【参考】数式用!$AD$2:$AH$27,MATCH(O96,【参考】数式用!$K$4:$N$4,0)+1,0)),"")</f>
        <v/>
      </c>
      <c r="S96" s="139"/>
      <c r="T96" s="1084"/>
      <c r="U96" s="1085"/>
      <c r="V96" s="515" t="str">
        <f>IFERROR(P96*VLOOKUP(AF96,【参考】数式用4!$DC$3:$DZ$106,MATCH(N96,【参考】数式用4!$DC$2:$DZ$2,0)),"")</f>
        <v/>
      </c>
      <c r="W96" s="105"/>
      <c r="X96" s="138"/>
      <c r="Y96" s="1086" t="str">
        <f>IFERROR(IF('別紙様式3-2（４・５月）'!Z98="ベア加算","",W96*VLOOKUP(N96,【参考】数式用!$AD$2:$AH$27,MATCH(O96,【参考】数式用!$K$4:$N$4,0)+1,0)),"")</f>
        <v/>
      </c>
      <c r="Z96" s="1086"/>
      <c r="AA96" s="139"/>
      <c r="AB96" s="142"/>
      <c r="AC96" s="516" t="str">
        <f>IFERROR(X96*VLOOKUP(AG96,【参考】数式用4!$DC$3:$DZ$106,MATCH(N96,【参考】数式用4!$DC$2:$DZ$2,0)),"")</f>
        <v/>
      </c>
      <c r="AD96" s="477" t="str">
        <f t="shared" si="4"/>
        <v/>
      </c>
      <c r="AE96" s="478" t="str">
        <f t="shared" si="5"/>
        <v/>
      </c>
      <c r="AF96" s="512" t="str">
        <f>IF(O96="","",'別紙様式3-2（４・５月）'!O98&amp;'別紙様式3-2（４・５月）'!P98&amp;'別紙様式3-2（４・５月）'!Q98&amp;"から"&amp;O96)</f>
        <v/>
      </c>
      <c r="AG96" s="512" t="str">
        <f>IF(OR(W96="",W96="―"),"",'別紙様式3-2（４・５月）'!O98&amp;'別紙様式3-2（４・５月）'!P98&amp;'別紙様式3-2（４・５月）'!Q98&amp;"から"&amp;W96)</f>
        <v/>
      </c>
      <c r="AH96" s="452"/>
      <c r="AI96" s="452"/>
      <c r="AJ96" s="452"/>
      <c r="AK96" s="452"/>
      <c r="AL96" s="452"/>
      <c r="AM96" s="452"/>
      <c r="AN96" s="452"/>
      <c r="AO96" s="452"/>
    </row>
    <row r="97" spans="1:41" s="451" customFormat="1" ht="24.95" customHeight="1">
      <c r="A97" s="513">
        <v>84</v>
      </c>
      <c r="B97" s="987" t="str">
        <f>IF(基本情報入力シート!C136="","",基本情報入力シート!C136)</f>
        <v/>
      </c>
      <c r="C97" s="988"/>
      <c r="D97" s="988"/>
      <c r="E97" s="988"/>
      <c r="F97" s="988"/>
      <c r="G97" s="988"/>
      <c r="H97" s="988"/>
      <c r="I97" s="989"/>
      <c r="J97" s="481" t="str">
        <f>IF(基本情報入力シート!M136="","",基本情報入力シート!M136)</f>
        <v/>
      </c>
      <c r="K97" s="482" t="str">
        <f>IF(基本情報入力シート!R136="","",基本情報入力シート!R136)</f>
        <v/>
      </c>
      <c r="L97" s="482" t="str">
        <f>IF(基本情報入力シート!W136="","",基本情報入力シート!W136)</f>
        <v/>
      </c>
      <c r="M97" s="483" t="str">
        <f>IF(基本情報入力シート!X136="","",基本情報入力シート!X136)</f>
        <v/>
      </c>
      <c r="N97" s="484" t="str">
        <f>IF(基本情報入力シート!Y136="","",基本情報入力シート!Y136)</f>
        <v/>
      </c>
      <c r="O97" s="104"/>
      <c r="P97" s="1082"/>
      <c r="Q97" s="1083"/>
      <c r="R97" s="514" t="str">
        <f>IFERROR(IF('別紙様式3-2（４・５月）'!Z99="ベア加算","",P97*VLOOKUP(N97,【参考】数式用!$AD$2:$AH$27,MATCH(O97,【参考】数式用!$K$4:$N$4,0)+1,0)),"")</f>
        <v/>
      </c>
      <c r="S97" s="139"/>
      <c r="T97" s="1084"/>
      <c r="U97" s="1085"/>
      <c r="V97" s="515" t="str">
        <f>IFERROR(P97*VLOOKUP(AF97,【参考】数式用4!$DC$3:$DZ$106,MATCH(N97,【参考】数式用4!$DC$2:$DZ$2,0)),"")</f>
        <v/>
      </c>
      <c r="W97" s="105"/>
      <c r="X97" s="138"/>
      <c r="Y97" s="1086" t="str">
        <f>IFERROR(IF('別紙様式3-2（４・５月）'!Z99="ベア加算","",W97*VLOOKUP(N97,【参考】数式用!$AD$2:$AH$27,MATCH(O97,【参考】数式用!$K$4:$N$4,0)+1,0)),"")</f>
        <v/>
      </c>
      <c r="Z97" s="1086"/>
      <c r="AA97" s="139"/>
      <c r="AB97" s="142"/>
      <c r="AC97" s="516" t="str">
        <f>IFERROR(X97*VLOOKUP(AG97,【参考】数式用4!$DC$3:$DZ$106,MATCH(N97,【参考】数式用4!$DC$2:$DZ$2,0)),"")</f>
        <v/>
      </c>
      <c r="AD97" s="477" t="str">
        <f t="shared" si="4"/>
        <v/>
      </c>
      <c r="AE97" s="478" t="str">
        <f t="shared" si="5"/>
        <v/>
      </c>
      <c r="AF97" s="512" t="str">
        <f>IF(O97="","",'別紙様式3-2（４・５月）'!O99&amp;'別紙様式3-2（４・５月）'!P99&amp;'別紙様式3-2（４・５月）'!Q99&amp;"から"&amp;O97)</f>
        <v/>
      </c>
      <c r="AG97" s="512" t="str">
        <f>IF(OR(W97="",W97="―"),"",'別紙様式3-2（４・５月）'!O99&amp;'別紙様式3-2（４・５月）'!P99&amp;'別紙様式3-2（４・５月）'!Q99&amp;"から"&amp;W97)</f>
        <v/>
      </c>
      <c r="AH97" s="452"/>
      <c r="AI97" s="452"/>
      <c r="AJ97" s="452"/>
      <c r="AK97" s="452"/>
      <c r="AL97" s="452"/>
      <c r="AM97" s="452"/>
      <c r="AN97" s="452"/>
      <c r="AO97" s="452"/>
    </row>
    <row r="98" spans="1:41" s="451" customFormat="1" ht="24.95" customHeight="1">
      <c r="A98" s="513">
        <v>85</v>
      </c>
      <c r="B98" s="987" t="str">
        <f>IF(基本情報入力シート!C137="","",基本情報入力シート!C137)</f>
        <v/>
      </c>
      <c r="C98" s="988"/>
      <c r="D98" s="988"/>
      <c r="E98" s="988"/>
      <c r="F98" s="988"/>
      <c r="G98" s="988"/>
      <c r="H98" s="988"/>
      <c r="I98" s="989"/>
      <c r="J98" s="481" t="str">
        <f>IF(基本情報入力シート!M137="","",基本情報入力シート!M137)</f>
        <v/>
      </c>
      <c r="K98" s="482" t="str">
        <f>IF(基本情報入力シート!R137="","",基本情報入力シート!R137)</f>
        <v/>
      </c>
      <c r="L98" s="482" t="str">
        <f>IF(基本情報入力シート!W137="","",基本情報入力シート!W137)</f>
        <v/>
      </c>
      <c r="M98" s="483" t="str">
        <f>IF(基本情報入力シート!X137="","",基本情報入力シート!X137)</f>
        <v/>
      </c>
      <c r="N98" s="484" t="str">
        <f>IF(基本情報入力シート!Y137="","",基本情報入力シート!Y137)</f>
        <v/>
      </c>
      <c r="O98" s="104"/>
      <c r="P98" s="1082"/>
      <c r="Q98" s="1083"/>
      <c r="R98" s="514" t="str">
        <f>IFERROR(IF('別紙様式3-2（４・５月）'!Z100="ベア加算","",P98*VLOOKUP(N98,【参考】数式用!$AD$2:$AH$27,MATCH(O98,【参考】数式用!$K$4:$N$4,0)+1,0)),"")</f>
        <v/>
      </c>
      <c r="S98" s="139"/>
      <c r="T98" s="1084"/>
      <c r="U98" s="1085"/>
      <c r="V98" s="515" t="str">
        <f>IFERROR(P98*VLOOKUP(AF98,【参考】数式用4!$DC$3:$DZ$106,MATCH(N98,【参考】数式用4!$DC$2:$DZ$2,0)),"")</f>
        <v/>
      </c>
      <c r="W98" s="105"/>
      <c r="X98" s="138"/>
      <c r="Y98" s="1086" t="str">
        <f>IFERROR(IF('別紙様式3-2（４・５月）'!Z100="ベア加算","",W98*VLOOKUP(N98,【参考】数式用!$AD$2:$AH$27,MATCH(O98,【参考】数式用!$K$4:$N$4,0)+1,0)),"")</f>
        <v/>
      </c>
      <c r="Z98" s="1086"/>
      <c r="AA98" s="139"/>
      <c r="AB98" s="142"/>
      <c r="AC98" s="516" t="str">
        <f>IFERROR(X98*VLOOKUP(AG98,【参考】数式用4!$DC$3:$DZ$106,MATCH(N98,【参考】数式用4!$DC$2:$DZ$2,0)),"")</f>
        <v/>
      </c>
      <c r="AD98" s="477" t="str">
        <f t="shared" si="4"/>
        <v/>
      </c>
      <c r="AE98" s="478" t="str">
        <f t="shared" si="5"/>
        <v/>
      </c>
      <c r="AF98" s="512" t="str">
        <f>IF(O98="","",'別紙様式3-2（４・５月）'!O100&amp;'別紙様式3-2（４・５月）'!P100&amp;'別紙様式3-2（４・５月）'!Q100&amp;"から"&amp;O98)</f>
        <v/>
      </c>
      <c r="AG98" s="512" t="str">
        <f>IF(OR(W98="",W98="―"),"",'別紙様式3-2（４・５月）'!O100&amp;'別紙様式3-2（４・５月）'!P100&amp;'別紙様式3-2（４・５月）'!Q100&amp;"から"&amp;W98)</f>
        <v/>
      </c>
      <c r="AH98" s="452"/>
      <c r="AI98" s="452"/>
      <c r="AJ98" s="452"/>
      <c r="AK98" s="452"/>
      <c r="AL98" s="452"/>
      <c r="AM98" s="452"/>
      <c r="AN98" s="452"/>
      <c r="AO98" s="452"/>
    </row>
    <row r="99" spans="1:41" s="451" customFormat="1" ht="24.95" customHeight="1">
      <c r="A99" s="513">
        <v>86</v>
      </c>
      <c r="B99" s="987" t="str">
        <f>IF(基本情報入力シート!C138="","",基本情報入力シート!C138)</f>
        <v/>
      </c>
      <c r="C99" s="988"/>
      <c r="D99" s="988"/>
      <c r="E99" s="988"/>
      <c r="F99" s="988"/>
      <c r="G99" s="988"/>
      <c r="H99" s="988"/>
      <c r="I99" s="989"/>
      <c r="J99" s="481" t="str">
        <f>IF(基本情報入力シート!M138="","",基本情報入力シート!M138)</f>
        <v/>
      </c>
      <c r="K99" s="482" t="str">
        <f>IF(基本情報入力シート!R138="","",基本情報入力シート!R138)</f>
        <v/>
      </c>
      <c r="L99" s="482" t="str">
        <f>IF(基本情報入力シート!W138="","",基本情報入力シート!W138)</f>
        <v/>
      </c>
      <c r="M99" s="483" t="str">
        <f>IF(基本情報入力シート!X138="","",基本情報入力シート!X138)</f>
        <v/>
      </c>
      <c r="N99" s="484" t="str">
        <f>IF(基本情報入力シート!Y138="","",基本情報入力シート!Y138)</f>
        <v/>
      </c>
      <c r="O99" s="104"/>
      <c r="P99" s="1082"/>
      <c r="Q99" s="1083"/>
      <c r="R99" s="514" t="str">
        <f>IFERROR(IF('別紙様式3-2（４・５月）'!Z101="ベア加算","",P99*VLOOKUP(N99,【参考】数式用!$AD$2:$AH$27,MATCH(O99,【参考】数式用!$K$4:$N$4,0)+1,0)),"")</f>
        <v/>
      </c>
      <c r="S99" s="139"/>
      <c r="T99" s="1084"/>
      <c r="U99" s="1085"/>
      <c r="V99" s="515" t="str">
        <f>IFERROR(P99*VLOOKUP(AF99,【参考】数式用4!$DC$3:$DZ$106,MATCH(N99,【参考】数式用4!$DC$2:$DZ$2,0)),"")</f>
        <v/>
      </c>
      <c r="W99" s="105"/>
      <c r="X99" s="138"/>
      <c r="Y99" s="1086" t="str">
        <f>IFERROR(IF('別紙様式3-2（４・５月）'!Z101="ベア加算","",W99*VLOOKUP(N99,【参考】数式用!$AD$2:$AH$27,MATCH(O99,【参考】数式用!$K$4:$N$4,0)+1,0)),"")</f>
        <v/>
      </c>
      <c r="Z99" s="1086"/>
      <c r="AA99" s="139"/>
      <c r="AB99" s="142"/>
      <c r="AC99" s="516" t="str">
        <f>IFERROR(X99*VLOOKUP(AG99,【参考】数式用4!$DC$3:$DZ$106,MATCH(N99,【参考】数式用4!$DC$2:$DZ$2,0)),"")</f>
        <v/>
      </c>
      <c r="AD99" s="477" t="str">
        <f t="shared" si="4"/>
        <v/>
      </c>
      <c r="AE99" s="478" t="str">
        <f t="shared" si="5"/>
        <v/>
      </c>
      <c r="AF99" s="512" t="str">
        <f>IF(O99="","",'別紙様式3-2（４・５月）'!O101&amp;'別紙様式3-2（４・５月）'!P101&amp;'別紙様式3-2（４・５月）'!Q101&amp;"から"&amp;O99)</f>
        <v/>
      </c>
      <c r="AG99" s="512" t="str">
        <f>IF(OR(W99="",W99="―"),"",'別紙様式3-2（４・５月）'!O101&amp;'別紙様式3-2（４・５月）'!P101&amp;'別紙様式3-2（４・５月）'!Q101&amp;"から"&amp;W99)</f>
        <v/>
      </c>
      <c r="AH99" s="452"/>
      <c r="AI99" s="452"/>
      <c r="AJ99" s="452"/>
      <c r="AK99" s="452"/>
      <c r="AL99" s="452"/>
      <c r="AM99" s="452"/>
      <c r="AN99" s="452"/>
      <c r="AO99" s="452"/>
    </row>
    <row r="100" spans="1:41" s="451" customFormat="1" ht="24.95" customHeight="1">
      <c r="A100" s="513">
        <v>87</v>
      </c>
      <c r="B100" s="987" t="str">
        <f>IF(基本情報入力シート!C139="","",基本情報入力シート!C139)</f>
        <v/>
      </c>
      <c r="C100" s="988"/>
      <c r="D100" s="988"/>
      <c r="E100" s="988"/>
      <c r="F100" s="988"/>
      <c r="G100" s="988"/>
      <c r="H100" s="988"/>
      <c r="I100" s="989"/>
      <c r="J100" s="481" t="str">
        <f>IF(基本情報入力シート!M139="","",基本情報入力シート!M139)</f>
        <v/>
      </c>
      <c r="K100" s="482" t="str">
        <f>IF(基本情報入力シート!R139="","",基本情報入力シート!R139)</f>
        <v/>
      </c>
      <c r="L100" s="482" t="str">
        <f>IF(基本情報入力シート!W139="","",基本情報入力シート!W139)</f>
        <v/>
      </c>
      <c r="M100" s="483" t="str">
        <f>IF(基本情報入力シート!X139="","",基本情報入力シート!X139)</f>
        <v/>
      </c>
      <c r="N100" s="484" t="str">
        <f>IF(基本情報入力シート!Y139="","",基本情報入力シート!Y139)</f>
        <v/>
      </c>
      <c r="O100" s="104"/>
      <c r="P100" s="1082"/>
      <c r="Q100" s="1083"/>
      <c r="R100" s="514" t="str">
        <f>IFERROR(IF('別紙様式3-2（４・５月）'!Z102="ベア加算","",P100*VLOOKUP(N100,【参考】数式用!$AD$2:$AH$27,MATCH(O100,【参考】数式用!$K$4:$N$4,0)+1,0)),"")</f>
        <v/>
      </c>
      <c r="S100" s="139"/>
      <c r="T100" s="1084"/>
      <c r="U100" s="1085"/>
      <c r="V100" s="515" t="str">
        <f>IFERROR(P100*VLOOKUP(AF100,【参考】数式用4!$DC$3:$DZ$106,MATCH(N100,【参考】数式用4!$DC$2:$DZ$2,0)),"")</f>
        <v/>
      </c>
      <c r="W100" s="105"/>
      <c r="X100" s="138"/>
      <c r="Y100" s="1086" t="str">
        <f>IFERROR(IF('別紙様式3-2（４・５月）'!Z102="ベア加算","",W100*VLOOKUP(N100,【参考】数式用!$AD$2:$AH$27,MATCH(O100,【参考】数式用!$K$4:$N$4,0)+1,0)),"")</f>
        <v/>
      </c>
      <c r="Z100" s="1086"/>
      <c r="AA100" s="139"/>
      <c r="AB100" s="142"/>
      <c r="AC100" s="516" t="str">
        <f>IFERROR(X100*VLOOKUP(AG100,【参考】数式用4!$DC$3:$DZ$106,MATCH(N100,【参考】数式用4!$DC$2:$DZ$2,0)),"")</f>
        <v/>
      </c>
      <c r="AD100" s="477" t="str">
        <f t="shared" si="4"/>
        <v/>
      </c>
      <c r="AE100" s="478" t="str">
        <f t="shared" si="5"/>
        <v/>
      </c>
      <c r="AF100" s="512" t="str">
        <f>IF(O100="","",'別紙様式3-2（４・５月）'!O102&amp;'別紙様式3-2（４・５月）'!P102&amp;'別紙様式3-2（４・５月）'!Q102&amp;"から"&amp;O100)</f>
        <v/>
      </c>
      <c r="AG100" s="512" t="str">
        <f>IF(OR(W100="",W100="―"),"",'別紙様式3-2（４・５月）'!O102&amp;'別紙様式3-2（４・５月）'!P102&amp;'別紙様式3-2（４・５月）'!Q102&amp;"から"&amp;W100)</f>
        <v/>
      </c>
      <c r="AH100" s="452"/>
      <c r="AI100" s="452"/>
      <c r="AJ100" s="452"/>
      <c r="AK100" s="452"/>
      <c r="AL100" s="452"/>
      <c r="AM100" s="452"/>
      <c r="AN100" s="452"/>
      <c r="AO100" s="452"/>
    </row>
    <row r="101" spans="1:41" s="451" customFormat="1" ht="24.95" customHeight="1">
      <c r="A101" s="513">
        <v>88</v>
      </c>
      <c r="B101" s="987" t="str">
        <f>IF(基本情報入力シート!C140="","",基本情報入力シート!C140)</f>
        <v/>
      </c>
      <c r="C101" s="988"/>
      <c r="D101" s="988"/>
      <c r="E101" s="988"/>
      <c r="F101" s="988"/>
      <c r="G101" s="988"/>
      <c r="H101" s="988"/>
      <c r="I101" s="989"/>
      <c r="J101" s="481" t="str">
        <f>IF(基本情報入力シート!M140="","",基本情報入力シート!M140)</f>
        <v/>
      </c>
      <c r="K101" s="482" t="str">
        <f>IF(基本情報入力シート!R140="","",基本情報入力シート!R140)</f>
        <v/>
      </c>
      <c r="L101" s="482" t="str">
        <f>IF(基本情報入力シート!W140="","",基本情報入力シート!W140)</f>
        <v/>
      </c>
      <c r="M101" s="483" t="str">
        <f>IF(基本情報入力シート!X140="","",基本情報入力シート!X140)</f>
        <v/>
      </c>
      <c r="N101" s="484" t="str">
        <f>IF(基本情報入力シート!Y140="","",基本情報入力シート!Y140)</f>
        <v/>
      </c>
      <c r="O101" s="104"/>
      <c r="P101" s="1082"/>
      <c r="Q101" s="1083"/>
      <c r="R101" s="514" t="str">
        <f>IFERROR(IF('別紙様式3-2（４・５月）'!Z103="ベア加算","",P101*VLOOKUP(N101,【参考】数式用!$AD$2:$AH$27,MATCH(O101,【参考】数式用!$K$4:$N$4,0)+1,0)),"")</f>
        <v/>
      </c>
      <c r="S101" s="139"/>
      <c r="T101" s="1084"/>
      <c r="U101" s="1085"/>
      <c r="V101" s="515" t="str">
        <f>IFERROR(P101*VLOOKUP(AF101,【参考】数式用4!$DC$3:$DZ$106,MATCH(N101,【参考】数式用4!$DC$2:$DZ$2,0)),"")</f>
        <v/>
      </c>
      <c r="W101" s="105"/>
      <c r="X101" s="138"/>
      <c r="Y101" s="1086" t="str">
        <f>IFERROR(IF('別紙様式3-2（４・５月）'!Z103="ベア加算","",W101*VLOOKUP(N101,【参考】数式用!$AD$2:$AH$27,MATCH(O101,【参考】数式用!$K$4:$N$4,0)+1,0)),"")</f>
        <v/>
      </c>
      <c r="Z101" s="1086"/>
      <c r="AA101" s="139"/>
      <c r="AB101" s="142"/>
      <c r="AC101" s="516" t="str">
        <f>IFERROR(X101*VLOOKUP(AG101,【参考】数式用4!$DC$3:$DZ$106,MATCH(N101,【参考】数式用4!$DC$2:$DZ$2,0)),"")</f>
        <v/>
      </c>
      <c r="AD101" s="477" t="str">
        <f t="shared" si="4"/>
        <v/>
      </c>
      <c r="AE101" s="478" t="str">
        <f t="shared" si="5"/>
        <v/>
      </c>
      <c r="AF101" s="512" t="str">
        <f>IF(O101="","",'別紙様式3-2（４・５月）'!O103&amp;'別紙様式3-2（４・５月）'!P103&amp;'別紙様式3-2（４・５月）'!Q103&amp;"から"&amp;O101)</f>
        <v/>
      </c>
      <c r="AG101" s="512" t="str">
        <f>IF(OR(W101="",W101="―"),"",'別紙様式3-2（４・５月）'!O103&amp;'別紙様式3-2（４・５月）'!P103&amp;'別紙様式3-2（４・５月）'!Q103&amp;"から"&amp;W101)</f>
        <v/>
      </c>
      <c r="AH101" s="452"/>
      <c r="AI101" s="452"/>
      <c r="AJ101" s="452"/>
      <c r="AK101" s="452"/>
      <c r="AL101" s="452"/>
      <c r="AM101" s="452"/>
      <c r="AN101" s="452"/>
      <c r="AO101" s="452"/>
    </row>
    <row r="102" spans="1:41" s="451" customFormat="1" ht="24.95" customHeight="1">
      <c r="A102" s="513">
        <v>89</v>
      </c>
      <c r="B102" s="987" t="str">
        <f>IF(基本情報入力シート!C141="","",基本情報入力シート!C141)</f>
        <v/>
      </c>
      <c r="C102" s="988"/>
      <c r="D102" s="988"/>
      <c r="E102" s="988"/>
      <c r="F102" s="988"/>
      <c r="G102" s="988"/>
      <c r="H102" s="988"/>
      <c r="I102" s="989"/>
      <c r="J102" s="481" t="str">
        <f>IF(基本情報入力シート!M141="","",基本情報入力シート!M141)</f>
        <v/>
      </c>
      <c r="K102" s="482" t="str">
        <f>IF(基本情報入力シート!R141="","",基本情報入力シート!R141)</f>
        <v/>
      </c>
      <c r="L102" s="482" t="str">
        <f>IF(基本情報入力シート!W141="","",基本情報入力シート!W141)</f>
        <v/>
      </c>
      <c r="M102" s="483" t="str">
        <f>IF(基本情報入力シート!X141="","",基本情報入力シート!X141)</f>
        <v/>
      </c>
      <c r="N102" s="484" t="str">
        <f>IF(基本情報入力シート!Y141="","",基本情報入力シート!Y141)</f>
        <v/>
      </c>
      <c r="O102" s="104"/>
      <c r="P102" s="1082"/>
      <c r="Q102" s="1083"/>
      <c r="R102" s="514" t="str">
        <f>IFERROR(IF('別紙様式3-2（４・５月）'!Z104="ベア加算","",P102*VLOOKUP(N102,【参考】数式用!$AD$2:$AH$27,MATCH(O102,【参考】数式用!$K$4:$N$4,0)+1,0)),"")</f>
        <v/>
      </c>
      <c r="S102" s="139"/>
      <c r="T102" s="1084"/>
      <c r="U102" s="1085"/>
      <c r="V102" s="515" t="str">
        <f>IFERROR(P102*VLOOKUP(AF102,【参考】数式用4!$DC$3:$DZ$106,MATCH(N102,【参考】数式用4!$DC$2:$DZ$2,0)),"")</f>
        <v/>
      </c>
      <c r="W102" s="105"/>
      <c r="X102" s="138"/>
      <c r="Y102" s="1086" t="str">
        <f>IFERROR(IF('別紙様式3-2（４・５月）'!Z104="ベア加算","",W102*VLOOKUP(N102,【参考】数式用!$AD$2:$AH$27,MATCH(O102,【参考】数式用!$K$4:$N$4,0)+1,0)),"")</f>
        <v/>
      </c>
      <c r="Z102" s="1086"/>
      <c r="AA102" s="139"/>
      <c r="AB102" s="142"/>
      <c r="AC102" s="516" t="str">
        <f>IFERROR(X102*VLOOKUP(AG102,【参考】数式用4!$DC$3:$DZ$106,MATCH(N102,【参考】数式用4!$DC$2:$DZ$2,0)),"")</f>
        <v/>
      </c>
      <c r="AD102" s="477" t="str">
        <f t="shared" si="4"/>
        <v/>
      </c>
      <c r="AE102" s="478" t="str">
        <f t="shared" si="5"/>
        <v/>
      </c>
      <c r="AF102" s="512" t="str">
        <f>IF(O102="","",'別紙様式3-2（４・５月）'!O104&amp;'別紙様式3-2（４・５月）'!P104&amp;'別紙様式3-2（４・５月）'!Q104&amp;"から"&amp;O102)</f>
        <v/>
      </c>
      <c r="AG102" s="512" t="str">
        <f>IF(OR(W102="",W102="―"),"",'別紙様式3-2（４・５月）'!O104&amp;'別紙様式3-2（４・５月）'!P104&amp;'別紙様式3-2（４・５月）'!Q104&amp;"から"&amp;W102)</f>
        <v/>
      </c>
      <c r="AH102" s="452"/>
      <c r="AI102" s="452"/>
      <c r="AJ102" s="452"/>
      <c r="AK102" s="452"/>
      <c r="AL102" s="452"/>
      <c r="AM102" s="452"/>
      <c r="AN102" s="452"/>
      <c r="AO102" s="452"/>
    </row>
    <row r="103" spans="1:41" s="451" customFormat="1" ht="24.95" customHeight="1">
      <c r="A103" s="513">
        <v>90</v>
      </c>
      <c r="B103" s="987" t="str">
        <f>IF(基本情報入力シート!C142="","",基本情報入力シート!C142)</f>
        <v/>
      </c>
      <c r="C103" s="988"/>
      <c r="D103" s="988"/>
      <c r="E103" s="988"/>
      <c r="F103" s="988"/>
      <c r="G103" s="988"/>
      <c r="H103" s="988"/>
      <c r="I103" s="989"/>
      <c r="J103" s="481" t="str">
        <f>IF(基本情報入力シート!M142="","",基本情報入力シート!M142)</f>
        <v/>
      </c>
      <c r="K103" s="482" t="str">
        <f>IF(基本情報入力シート!R142="","",基本情報入力シート!R142)</f>
        <v/>
      </c>
      <c r="L103" s="482" t="str">
        <f>IF(基本情報入力シート!W142="","",基本情報入力シート!W142)</f>
        <v/>
      </c>
      <c r="M103" s="483" t="str">
        <f>IF(基本情報入力シート!X142="","",基本情報入力シート!X142)</f>
        <v/>
      </c>
      <c r="N103" s="484" t="str">
        <f>IF(基本情報入力シート!Y142="","",基本情報入力シート!Y142)</f>
        <v/>
      </c>
      <c r="O103" s="104"/>
      <c r="P103" s="1082"/>
      <c r="Q103" s="1083"/>
      <c r="R103" s="514" t="str">
        <f>IFERROR(IF('別紙様式3-2（４・５月）'!Z105="ベア加算","",P103*VLOOKUP(N103,【参考】数式用!$AD$2:$AH$27,MATCH(O103,【参考】数式用!$K$4:$N$4,0)+1,0)),"")</f>
        <v/>
      </c>
      <c r="S103" s="139"/>
      <c r="T103" s="1084"/>
      <c r="U103" s="1085"/>
      <c r="V103" s="515" t="str">
        <f>IFERROR(P103*VLOOKUP(AF103,【参考】数式用4!$DC$3:$DZ$106,MATCH(N103,【参考】数式用4!$DC$2:$DZ$2,0)),"")</f>
        <v/>
      </c>
      <c r="W103" s="105"/>
      <c r="X103" s="138"/>
      <c r="Y103" s="1086" t="str">
        <f>IFERROR(IF('別紙様式3-2（４・５月）'!Z105="ベア加算","",W103*VLOOKUP(N103,【参考】数式用!$AD$2:$AH$27,MATCH(O103,【参考】数式用!$K$4:$N$4,0)+1,0)),"")</f>
        <v/>
      </c>
      <c r="Z103" s="1086"/>
      <c r="AA103" s="139"/>
      <c r="AB103" s="142"/>
      <c r="AC103" s="516" t="str">
        <f>IFERROR(X103*VLOOKUP(AG103,【参考】数式用4!$DC$3:$DZ$106,MATCH(N103,【参考】数式用4!$DC$2:$DZ$2,0)),"")</f>
        <v/>
      </c>
      <c r="AD103" s="477" t="str">
        <f t="shared" si="4"/>
        <v/>
      </c>
      <c r="AE103" s="478" t="str">
        <f t="shared" si="5"/>
        <v/>
      </c>
      <c r="AF103" s="512" t="str">
        <f>IF(O103="","",'別紙様式3-2（４・５月）'!O105&amp;'別紙様式3-2（４・５月）'!P105&amp;'別紙様式3-2（４・５月）'!Q105&amp;"から"&amp;O103)</f>
        <v/>
      </c>
      <c r="AG103" s="512" t="str">
        <f>IF(OR(W103="",W103="―"),"",'別紙様式3-2（４・５月）'!O105&amp;'別紙様式3-2（４・５月）'!P105&amp;'別紙様式3-2（４・５月）'!Q105&amp;"から"&amp;W103)</f>
        <v/>
      </c>
      <c r="AH103" s="452"/>
      <c r="AI103" s="452"/>
      <c r="AJ103" s="452"/>
      <c r="AK103" s="452"/>
      <c r="AL103" s="452"/>
      <c r="AM103" s="452"/>
      <c r="AN103" s="452"/>
      <c r="AO103" s="452"/>
    </row>
    <row r="104" spans="1:41" s="451" customFormat="1" ht="24.95" customHeight="1">
      <c r="A104" s="513">
        <v>91</v>
      </c>
      <c r="B104" s="987" t="str">
        <f>IF(基本情報入力シート!C143="","",基本情報入力シート!C143)</f>
        <v/>
      </c>
      <c r="C104" s="988"/>
      <c r="D104" s="988"/>
      <c r="E104" s="988"/>
      <c r="F104" s="988"/>
      <c r="G104" s="988"/>
      <c r="H104" s="988"/>
      <c r="I104" s="989"/>
      <c r="J104" s="481" t="str">
        <f>IF(基本情報入力シート!M143="","",基本情報入力シート!M143)</f>
        <v/>
      </c>
      <c r="K104" s="482" t="str">
        <f>IF(基本情報入力シート!R143="","",基本情報入力シート!R143)</f>
        <v/>
      </c>
      <c r="L104" s="482" t="str">
        <f>IF(基本情報入力シート!W143="","",基本情報入力シート!W143)</f>
        <v/>
      </c>
      <c r="M104" s="483" t="str">
        <f>IF(基本情報入力シート!X143="","",基本情報入力シート!X143)</f>
        <v/>
      </c>
      <c r="N104" s="484" t="str">
        <f>IF(基本情報入力シート!Y143="","",基本情報入力シート!Y143)</f>
        <v/>
      </c>
      <c r="O104" s="104"/>
      <c r="P104" s="1082"/>
      <c r="Q104" s="1083"/>
      <c r="R104" s="514" t="str">
        <f>IFERROR(IF('別紙様式3-2（４・５月）'!Z106="ベア加算","",P104*VLOOKUP(N104,【参考】数式用!$AD$2:$AH$27,MATCH(O104,【参考】数式用!$K$4:$N$4,0)+1,0)),"")</f>
        <v/>
      </c>
      <c r="S104" s="139"/>
      <c r="T104" s="1084"/>
      <c r="U104" s="1085"/>
      <c r="V104" s="515" t="str">
        <f>IFERROR(P104*VLOOKUP(AF104,【参考】数式用4!$DC$3:$DZ$106,MATCH(N104,【参考】数式用4!$DC$2:$DZ$2,0)),"")</f>
        <v/>
      </c>
      <c r="W104" s="105"/>
      <c r="X104" s="138"/>
      <c r="Y104" s="1086" t="str">
        <f>IFERROR(IF('別紙様式3-2（４・５月）'!Z106="ベア加算","",W104*VLOOKUP(N104,【参考】数式用!$AD$2:$AH$27,MATCH(O104,【参考】数式用!$K$4:$N$4,0)+1,0)),"")</f>
        <v/>
      </c>
      <c r="Z104" s="1086"/>
      <c r="AA104" s="139"/>
      <c r="AB104" s="142"/>
      <c r="AC104" s="516" t="str">
        <f>IFERROR(X104*VLOOKUP(AG104,【参考】数式用4!$DC$3:$DZ$106,MATCH(N104,【参考】数式用4!$DC$2:$DZ$2,0)),"")</f>
        <v/>
      </c>
      <c r="AD104" s="477" t="str">
        <f t="shared" si="4"/>
        <v/>
      </c>
      <c r="AE104" s="478" t="str">
        <f t="shared" si="5"/>
        <v/>
      </c>
      <c r="AF104" s="512" t="str">
        <f>IF(O104="","",'別紙様式3-2（４・５月）'!O106&amp;'別紙様式3-2（４・５月）'!P106&amp;'別紙様式3-2（４・５月）'!Q106&amp;"から"&amp;O104)</f>
        <v/>
      </c>
      <c r="AG104" s="512" t="str">
        <f>IF(OR(W104="",W104="―"),"",'別紙様式3-2（４・５月）'!O106&amp;'別紙様式3-2（４・５月）'!P106&amp;'別紙様式3-2（４・５月）'!Q106&amp;"から"&amp;W104)</f>
        <v/>
      </c>
      <c r="AH104" s="452"/>
      <c r="AI104" s="452"/>
      <c r="AJ104" s="452"/>
      <c r="AK104" s="452"/>
      <c r="AL104" s="452"/>
      <c r="AM104" s="452"/>
      <c r="AN104" s="452"/>
      <c r="AO104" s="452"/>
    </row>
    <row r="105" spans="1:41" s="451" customFormat="1" ht="24.95" customHeight="1">
      <c r="A105" s="513">
        <v>92</v>
      </c>
      <c r="B105" s="987" t="str">
        <f>IF(基本情報入力シート!C144="","",基本情報入力シート!C144)</f>
        <v/>
      </c>
      <c r="C105" s="988"/>
      <c r="D105" s="988"/>
      <c r="E105" s="988"/>
      <c r="F105" s="988"/>
      <c r="G105" s="988"/>
      <c r="H105" s="988"/>
      <c r="I105" s="989"/>
      <c r="J105" s="481" t="str">
        <f>IF(基本情報入力シート!M144="","",基本情報入力シート!M144)</f>
        <v/>
      </c>
      <c r="K105" s="482" t="str">
        <f>IF(基本情報入力シート!R144="","",基本情報入力シート!R144)</f>
        <v/>
      </c>
      <c r="L105" s="482" t="str">
        <f>IF(基本情報入力シート!W144="","",基本情報入力シート!W144)</f>
        <v/>
      </c>
      <c r="M105" s="483" t="str">
        <f>IF(基本情報入力シート!X144="","",基本情報入力シート!X144)</f>
        <v/>
      </c>
      <c r="N105" s="484" t="str">
        <f>IF(基本情報入力シート!Y144="","",基本情報入力シート!Y144)</f>
        <v/>
      </c>
      <c r="O105" s="104"/>
      <c r="P105" s="1082"/>
      <c r="Q105" s="1083"/>
      <c r="R105" s="514" t="str">
        <f>IFERROR(IF('別紙様式3-2（４・５月）'!Z107="ベア加算","",P105*VLOOKUP(N105,【参考】数式用!$AD$2:$AH$27,MATCH(O105,【参考】数式用!$K$4:$N$4,0)+1,0)),"")</f>
        <v/>
      </c>
      <c r="S105" s="139"/>
      <c r="T105" s="1084"/>
      <c r="U105" s="1085"/>
      <c r="V105" s="515" t="str">
        <f>IFERROR(P105*VLOOKUP(AF105,【参考】数式用4!$DC$3:$DZ$106,MATCH(N105,【参考】数式用4!$DC$2:$DZ$2,0)),"")</f>
        <v/>
      </c>
      <c r="W105" s="105"/>
      <c r="X105" s="138"/>
      <c r="Y105" s="1086" t="str">
        <f>IFERROR(IF('別紙様式3-2（４・５月）'!Z107="ベア加算","",W105*VLOOKUP(N105,【参考】数式用!$AD$2:$AH$27,MATCH(O105,【参考】数式用!$K$4:$N$4,0)+1,0)),"")</f>
        <v/>
      </c>
      <c r="Z105" s="1086"/>
      <c r="AA105" s="139"/>
      <c r="AB105" s="142"/>
      <c r="AC105" s="516" t="str">
        <f>IFERROR(X105*VLOOKUP(AG105,【参考】数式用4!$DC$3:$DZ$106,MATCH(N105,【参考】数式用4!$DC$2:$DZ$2,0)),"")</f>
        <v/>
      </c>
      <c r="AD105" s="477" t="str">
        <f t="shared" si="4"/>
        <v/>
      </c>
      <c r="AE105" s="478" t="str">
        <f t="shared" si="5"/>
        <v/>
      </c>
      <c r="AF105" s="512" t="str">
        <f>IF(O105="","",'別紙様式3-2（４・５月）'!O107&amp;'別紙様式3-2（４・５月）'!P107&amp;'別紙様式3-2（４・５月）'!Q107&amp;"から"&amp;O105)</f>
        <v/>
      </c>
      <c r="AG105" s="512" t="str">
        <f>IF(OR(W105="",W105="―"),"",'別紙様式3-2（４・５月）'!O107&amp;'別紙様式3-2（４・５月）'!P107&amp;'別紙様式3-2（４・５月）'!Q107&amp;"から"&amp;W105)</f>
        <v/>
      </c>
      <c r="AH105" s="452"/>
      <c r="AI105" s="452"/>
      <c r="AJ105" s="452"/>
      <c r="AK105" s="452"/>
      <c r="AL105" s="452"/>
      <c r="AM105" s="452"/>
      <c r="AN105" s="452"/>
      <c r="AO105" s="452"/>
    </row>
    <row r="106" spans="1:41" s="451" customFormat="1" ht="24.95" customHeight="1">
      <c r="A106" s="513">
        <v>93</v>
      </c>
      <c r="B106" s="987" t="str">
        <f>IF(基本情報入力シート!C145="","",基本情報入力シート!C145)</f>
        <v/>
      </c>
      <c r="C106" s="988"/>
      <c r="D106" s="988"/>
      <c r="E106" s="988"/>
      <c r="F106" s="988"/>
      <c r="G106" s="988"/>
      <c r="H106" s="988"/>
      <c r="I106" s="989"/>
      <c r="J106" s="481" t="str">
        <f>IF(基本情報入力シート!M145="","",基本情報入力シート!M145)</f>
        <v/>
      </c>
      <c r="K106" s="482" t="str">
        <f>IF(基本情報入力シート!R145="","",基本情報入力シート!R145)</f>
        <v/>
      </c>
      <c r="L106" s="482" t="str">
        <f>IF(基本情報入力シート!W145="","",基本情報入力シート!W145)</f>
        <v/>
      </c>
      <c r="M106" s="483" t="str">
        <f>IF(基本情報入力シート!X145="","",基本情報入力シート!X145)</f>
        <v/>
      </c>
      <c r="N106" s="484" t="str">
        <f>IF(基本情報入力シート!Y145="","",基本情報入力シート!Y145)</f>
        <v/>
      </c>
      <c r="O106" s="104"/>
      <c r="P106" s="1082"/>
      <c r="Q106" s="1083"/>
      <c r="R106" s="514" t="str">
        <f>IFERROR(IF('別紙様式3-2（４・５月）'!Z108="ベア加算","",P106*VLOOKUP(N106,【参考】数式用!$AD$2:$AH$27,MATCH(O106,【参考】数式用!$K$4:$N$4,0)+1,0)),"")</f>
        <v/>
      </c>
      <c r="S106" s="139"/>
      <c r="T106" s="1084"/>
      <c r="U106" s="1085"/>
      <c r="V106" s="515" t="str">
        <f>IFERROR(P106*VLOOKUP(AF106,【参考】数式用4!$DC$3:$DZ$106,MATCH(N106,【参考】数式用4!$DC$2:$DZ$2,0)),"")</f>
        <v/>
      </c>
      <c r="W106" s="105"/>
      <c r="X106" s="138"/>
      <c r="Y106" s="1086" t="str">
        <f>IFERROR(IF('別紙様式3-2（４・５月）'!Z108="ベア加算","",W106*VLOOKUP(N106,【参考】数式用!$AD$2:$AH$27,MATCH(O106,【参考】数式用!$K$4:$N$4,0)+1,0)),"")</f>
        <v/>
      </c>
      <c r="Z106" s="1086"/>
      <c r="AA106" s="139"/>
      <c r="AB106" s="142"/>
      <c r="AC106" s="516" t="str">
        <f>IFERROR(X106*VLOOKUP(AG106,【参考】数式用4!$DC$3:$DZ$106,MATCH(N106,【参考】数式用4!$DC$2:$DZ$2,0)),"")</f>
        <v/>
      </c>
      <c r="AD106" s="477" t="str">
        <f t="shared" si="4"/>
        <v/>
      </c>
      <c r="AE106" s="478" t="str">
        <f t="shared" si="5"/>
        <v/>
      </c>
      <c r="AF106" s="512" t="str">
        <f>IF(O106="","",'別紙様式3-2（４・５月）'!O108&amp;'別紙様式3-2（４・５月）'!P108&amp;'別紙様式3-2（４・５月）'!Q108&amp;"から"&amp;O106)</f>
        <v/>
      </c>
      <c r="AG106" s="512" t="str">
        <f>IF(OR(W106="",W106="―"),"",'別紙様式3-2（４・５月）'!O108&amp;'別紙様式3-2（４・５月）'!P108&amp;'別紙様式3-2（４・５月）'!Q108&amp;"から"&amp;W106)</f>
        <v/>
      </c>
      <c r="AH106" s="452"/>
      <c r="AI106" s="452"/>
      <c r="AJ106" s="452"/>
      <c r="AK106" s="452"/>
      <c r="AL106" s="452"/>
      <c r="AM106" s="452"/>
      <c r="AN106" s="452"/>
      <c r="AO106" s="452"/>
    </row>
    <row r="107" spans="1:41" s="451" customFormat="1" ht="24.95" customHeight="1">
      <c r="A107" s="513">
        <v>94</v>
      </c>
      <c r="B107" s="987" t="str">
        <f>IF(基本情報入力シート!C146="","",基本情報入力シート!C146)</f>
        <v/>
      </c>
      <c r="C107" s="988"/>
      <c r="D107" s="988"/>
      <c r="E107" s="988"/>
      <c r="F107" s="988"/>
      <c r="G107" s="988"/>
      <c r="H107" s="988"/>
      <c r="I107" s="989"/>
      <c r="J107" s="481" t="str">
        <f>IF(基本情報入力シート!M146="","",基本情報入力シート!M146)</f>
        <v/>
      </c>
      <c r="K107" s="482" t="str">
        <f>IF(基本情報入力シート!R146="","",基本情報入力シート!R146)</f>
        <v/>
      </c>
      <c r="L107" s="482" t="str">
        <f>IF(基本情報入力シート!W146="","",基本情報入力シート!W146)</f>
        <v/>
      </c>
      <c r="M107" s="483" t="str">
        <f>IF(基本情報入力シート!X146="","",基本情報入力シート!X146)</f>
        <v/>
      </c>
      <c r="N107" s="484" t="str">
        <f>IF(基本情報入力シート!Y146="","",基本情報入力シート!Y146)</f>
        <v/>
      </c>
      <c r="O107" s="104"/>
      <c r="P107" s="1082"/>
      <c r="Q107" s="1083"/>
      <c r="R107" s="514" t="str">
        <f>IFERROR(IF('別紙様式3-2（４・５月）'!Z109="ベア加算","",P107*VLOOKUP(N107,【参考】数式用!$AD$2:$AH$27,MATCH(O107,【参考】数式用!$K$4:$N$4,0)+1,0)),"")</f>
        <v/>
      </c>
      <c r="S107" s="139"/>
      <c r="T107" s="1084"/>
      <c r="U107" s="1085"/>
      <c r="V107" s="515" t="str">
        <f>IFERROR(P107*VLOOKUP(AF107,【参考】数式用4!$DC$3:$DZ$106,MATCH(N107,【参考】数式用4!$DC$2:$DZ$2,0)),"")</f>
        <v/>
      </c>
      <c r="W107" s="105"/>
      <c r="X107" s="138"/>
      <c r="Y107" s="1086" t="str">
        <f>IFERROR(IF('別紙様式3-2（４・５月）'!Z109="ベア加算","",W107*VLOOKUP(N107,【参考】数式用!$AD$2:$AH$27,MATCH(O107,【参考】数式用!$K$4:$N$4,0)+1,0)),"")</f>
        <v/>
      </c>
      <c r="Z107" s="1086"/>
      <c r="AA107" s="139"/>
      <c r="AB107" s="142"/>
      <c r="AC107" s="516" t="str">
        <f>IFERROR(X107*VLOOKUP(AG107,【参考】数式用4!$DC$3:$DZ$106,MATCH(N107,【参考】数式用4!$DC$2:$DZ$2,0)),"")</f>
        <v/>
      </c>
      <c r="AD107" s="477" t="str">
        <f t="shared" si="4"/>
        <v/>
      </c>
      <c r="AE107" s="478" t="str">
        <f t="shared" si="5"/>
        <v/>
      </c>
      <c r="AF107" s="512" t="str">
        <f>IF(O107="","",'別紙様式3-2（４・５月）'!O109&amp;'別紙様式3-2（４・５月）'!P109&amp;'別紙様式3-2（４・５月）'!Q109&amp;"から"&amp;O107)</f>
        <v/>
      </c>
      <c r="AG107" s="512" t="str">
        <f>IF(OR(W107="",W107="―"),"",'別紙様式3-2（４・５月）'!O109&amp;'別紙様式3-2（４・５月）'!P109&amp;'別紙様式3-2（４・５月）'!Q109&amp;"から"&amp;W107)</f>
        <v/>
      </c>
      <c r="AH107" s="452"/>
      <c r="AI107" s="452"/>
      <c r="AJ107" s="452"/>
      <c r="AK107" s="452"/>
      <c r="AL107" s="452"/>
      <c r="AM107" s="452"/>
      <c r="AN107" s="452"/>
      <c r="AO107" s="452"/>
    </row>
    <row r="108" spans="1:41" s="451" customFormat="1" ht="24.95" customHeight="1">
      <c r="A108" s="513">
        <v>95</v>
      </c>
      <c r="B108" s="987" t="str">
        <f>IF(基本情報入力シート!C147="","",基本情報入力シート!C147)</f>
        <v/>
      </c>
      <c r="C108" s="988"/>
      <c r="D108" s="988"/>
      <c r="E108" s="988"/>
      <c r="F108" s="988"/>
      <c r="G108" s="988"/>
      <c r="H108" s="988"/>
      <c r="I108" s="989"/>
      <c r="J108" s="481" t="str">
        <f>IF(基本情報入力シート!M147="","",基本情報入力シート!M147)</f>
        <v/>
      </c>
      <c r="K108" s="482" t="str">
        <f>IF(基本情報入力シート!R147="","",基本情報入力シート!R147)</f>
        <v/>
      </c>
      <c r="L108" s="482" t="str">
        <f>IF(基本情報入力シート!W147="","",基本情報入力シート!W147)</f>
        <v/>
      </c>
      <c r="M108" s="483" t="str">
        <f>IF(基本情報入力シート!X147="","",基本情報入力シート!X147)</f>
        <v/>
      </c>
      <c r="N108" s="484" t="str">
        <f>IF(基本情報入力シート!Y147="","",基本情報入力シート!Y147)</f>
        <v/>
      </c>
      <c r="O108" s="104"/>
      <c r="P108" s="1082"/>
      <c r="Q108" s="1083"/>
      <c r="R108" s="514" t="str">
        <f>IFERROR(IF('別紙様式3-2（４・５月）'!Z110="ベア加算","",P108*VLOOKUP(N108,【参考】数式用!$AD$2:$AH$27,MATCH(O108,【参考】数式用!$K$4:$N$4,0)+1,0)),"")</f>
        <v/>
      </c>
      <c r="S108" s="139"/>
      <c r="T108" s="1084"/>
      <c r="U108" s="1085"/>
      <c r="V108" s="515" t="str">
        <f>IFERROR(P108*VLOOKUP(AF108,【参考】数式用4!$DC$3:$DZ$106,MATCH(N108,【参考】数式用4!$DC$2:$DZ$2,0)),"")</f>
        <v/>
      </c>
      <c r="W108" s="105"/>
      <c r="X108" s="138"/>
      <c r="Y108" s="1086" t="str">
        <f>IFERROR(IF('別紙様式3-2（４・５月）'!Z110="ベア加算","",W108*VLOOKUP(N108,【参考】数式用!$AD$2:$AH$27,MATCH(O108,【参考】数式用!$K$4:$N$4,0)+1,0)),"")</f>
        <v/>
      </c>
      <c r="Z108" s="1086"/>
      <c r="AA108" s="139"/>
      <c r="AB108" s="142"/>
      <c r="AC108" s="516" t="str">
        <f>IFERROR(X108*VLOOKUP(AG108,【参考】数式用4!$DC$3:$DZ$106,MATCH(N108,【参考】数式用4!$DC$2:$DZ$2,0)),"")</f>
        <v/>
      </c>
      <c r="AD108" s="477" t="str">
        <f t="shared" si="4"/>
        <v/>
      </c>
      <c r="AE108" s="478" t="str">
        <f t="shared" si="5"/>
        <v/>
      </c>
      <c r="AF108" s="512" t="str">
        <f>IF(O108="","",'別紙様式3-2（４・５月）'!O110&amp;'別紙様式3-2（４・５月）'!P110&amp;'別紙様式3-2（４・５月）'!Q110&amp;"から"&amp;O108)</f>
        <v/>
      </c>
      <c r="AG108" s="512" t="str">
        <f>IF(OR(W108="",W108="―"),"",'別紙様式3-2（４・５月）'!O110&amp;'別紙様式3-2（４・５月）'!P110&amp;'別紙様式3-2（４・５月）'!Q110&amp;"から"&amp;W108)</f>
        <v/>
      </c>
      <c r="AH108" s="452"/>
      <c r="AI108" s="452"/>
      <c r="AJ108" s="452"/>
      <c r="AK108" s="452"/>
      <c r="AL108" s="452"/>
      <c r="AM108" s="452"/>
      <c r="AN108" s="452"/>
      <c r="AO108" s="452"/>
    </row>
    <row r="109" spans="1:41" s="451" customFormat="1" ht="24.95" customHeight="1">
      <c r="A109" s="513">
        <v>96</v>
      </c>
      <c r="B109" s="987" t="str">
        <f>IF(基本情報入力シート!C148="","",基本情報入力シート!C148)</f>
        <v/>
      </c>
      <c r="C109" s="988"/>
      <c r="D109" s="988"/>
      <c r="E109" s="988"/>
      <c r="F109" s="988"/>
      <c r="G109" s="988"/>
      <c r="H109" s="988"/>
      <c r="I109" s="989"/>
      <c r="J109" s="481" t="str">
        <f>IF(基本情報入力シート!M148="","",基本情報入力シート!M148)</f>
        <v/>
      </c>
      <c r="K109" s="482" t="str">
        <f>IF(基本情報入力シート!R148="","",基本情報入力シート!R148)</f>
        <v/>
      </c>
      <c r="L109" s="482" t="str">
        <f>IF(基本情報入力シート!W148="","",基本情報入力シート!W148)</f>
        <v/>
      </c>
      <c r="M109" s="483" t="str">
        <f>IF(基本情報入力シート!X148="","",基本情報入力シート!X148)</f>
        <v/>
      </c>
      <c r="N109" s="484" t="str">
        <f>IF(基本情報入力シート!Y148="","",基本情報入力シート!Y148)</f>
        <v/>
      </c>
      <c r="O109" s="104"/>
      <c r="P109" s="1082"/>
      <c r="Q109" s="1083"/>
      <c r="R109" s="514" t="str">
        <f>IFERROR(IF('別紙様式3-2（４・５月）'!Z111="ベア加算","",P109*VLOOKUP(N109,【参考】数式用!$AD$2:$AH$27,MATCH(O109,【参考】数式用!$K$4:$N$4,0)+1,0)),"")</f>
        <v/>
      </c>
      <c r="S109" s="139"/>
      <c r="T109" s="1084"/>
      <c r="U109" s="1085"/>
      <c r="V109" s="515" t="str">
        <f>IFERROR(P109*VLOOKUP(AF109,【参考】数式用4!$DC$3:$DZ$106,MATCH(N109,【参考】数式用4!$DC$2:$DZ$2,0)),"")</f>
        <v/>
      </c>
      <c r="W109" s="105"/>
      <c r="X109" s="138"/>
      <c r="Y109" s="1086" t="str">
        <f>IFERROR(IF('別紙様式3-2（４・５月）'!Z111="ベア加算","",W109*VLOOKUP(N109,【参考】数式用!$AD$2:$AH$27,MATCH(O109,【参考】数式用!$K$4:$N$4,0)+1,0)),"")</f>
        <v/>
      </c>
      <c r="Z109" s="1086"/>
      <c r="AA109" s="139"/>
      <c r="AB109" s="142"/>
      <c r="AC109" s="516" t="str">
        <f>IFERROR(X109*VLOOKUP(AG109,【参考】数式用4!$DC$3:$DZ$106,MATCH(N109,【参考】数式用4!$DC$2:$DZ$2,0)),"")</f>
        <v/>
      </c>
      <c r="AD109" s="477" t="str">
        <f t="shared" si="4"/>
        <v/>
      </c>
      <c r="AE109" s="478" t="str">
        <f t="shared" si="5"/>
        <v/>
      </c>
      <c r="AF109" s="512" t="str">
        <f>IF(O109="","",'別紙様式3-2（４・５月）'!O111&amp;'別紙様式3-2（４・５月）'!P111&amp;'別紙様式3-2（４・５月）'!Q111&amp;"から"&amp;O109)</f>
        <v/>
      </c>
      <c r="AG109" s="512" t="str">
        <f>IF(OR(W109="",W109="―"),"",'別紙様式3-2（４・５月）'!O111&amp;'別紙様式3-2（４・５月）'!P111&amp;'別紙様式3-2（４・５月）'!Q111&amp;"から"&amp;W109)</f>
        <v/>
      </c>
      <c r="AH109" s="452"/>
      <c r="AI109" s="452"/>
      <c r="AJ109" s="452"/>
      <c r="AK109" s="452"/>
      <c r="AL109" s="452"/>
      <c r="AM109" s="452"/>
      <c r="AN109" s="452"/>
      <c r="AO109" s="452"/>
    </row>
    <row r="110" spans="1:41" s="451" customFormat="1" ht="24.95" customHeight="1">
      <c r="A110" s="513">
        <v>97</v>
      </c>
      <c r="B110" s="987" t="str">
        <f>IF(基本情報入力シート!C149="","",基本情報入力シート!C149)</f>
        <v/>
      </c>
      <c r="C110" s="988"/>
      <c r="D110" s="988"/>
      <c r="E110" s="988"/>
      <c r="F110" s="988"/>
      <c r="G110" s="988"/>
      <c r="H110" s="988"/>
      <c r="I110" s="989"/>
      <c r="J110" s="481" t="str">
        <f>IF(基本情報入力シート!M149="","",基本情報入力シート!M149)</f>
        <v/>
      </c>
      <c r="K110" s="482" t="str">
        <f>IF(基本情報入力シート!R149="","",基本情報入力シート!R149)</f>
        <v/>
      </c>
      <c r="L110" s="482" t="str">
        <f>IF(基本情報入力シート!W149="","",基本情報入力シート!W149)</f>
        <v/>
      </c>
      <c r="M110" s="483" t="str">
        <f>IF(基本情報入力シート!X149="","",基本情報入力シート!X149)</f>
        <v/>
      </c>
      <c r="N110" s="484" t="str">
        <f>IF(基本情報入力シート!Y149="","",基本情報入力シート!Y149)</f>
        <v/>
      </c>
      <c r="O110" s="104"/>
      <c r="P110" s="1082"/>
      <c r="Q110" s="1083"/>
      <c r="R110" s="514" t="str">
        <f>IFERROR(IF('別紙様式3-2（４・５月）'!Z112="ベア加算","",P110*VLOOKUP(N110,【参考】数式用!$AD$2:$AH$27,MATCH(O110,【参考】数式用!$K$4:$N$4,0)+1,0)),"")</f>
        <v/>
      </c>
      <c r="S110" s="139"/>
      <c r="T110" s="1084"/>
      <c r="U110" s="1085"/>
      <c r="V110" s="515" t="str">
        <f>IFERROR(P110*VLOOKUP(AF110,【参考】数式用4!$DC$3:$DZ$106,MATCH(N110,【参考】数式用4!$DC$2:$DZ$2,0)),"")</f>
        <v/>
      </c>
      <c r="W110" s="105"/>
      <c r="X110" s="138"/>
      <c r="Y110" s="1086" t="str">
        <f>IFERROR(IF('別紙様式3-2（４・５月）'!Z112="ベア加算","",W110*VLOOKUP(N110,【参考】数式用!$AD$2:$AH$27,MATCH(O110,【参考】数式用!$K$4:$N$4,0)+1,0)),"")</f>
        <v/>
      </c>
      <c r="Z110" s="1086"/>
      <c r="AA110" s="139"/>
      <c r="AB110" s="142"/>
      <c r="AC110" s="516" t="str">
        <f>IFERROR(X110*VLOOKUP(AG110,【参考】数式用4!$DC$3:$DZ$106,MATCH(N110,【参考】数式用4!$DC$2:$DZ$2,0)),"")</f>
        <v/>
      </c>
      <c r="AD110" s="477" t="str">
        <f t="shared" si="4"/>
        <v/>
      </c>
      <c r="AE110" s="478" t="str">
        <f t="shared" si="5"/>
        <v/>
      </c>
      <c r="AF110" s="512" t="str">
        <f>IF(O110="","",'別紙様式3-2（４・５月）'!O112&amp;'別紙様式3-2（４・５月）'!P112&amp;'別紙様式3-2（４・５月）'!Q112&amp;"から"&amp;O110)</f>
        <v/>
      </c>
      <c r="AG110" s="512" t="str">
        <f>IF(OR(W110="",W110="―"),"",'別紙様式3-2（４・５月）'!O112&amp;'別紙様式3-2（４・５月）'!P112&amp;'別紙様式3-2（４・５月）'!Q112&amp;"から"&amp;W110)</f>
        <v/>
      </c>
      <c r="AH110" s="452"/>
      <c r="AI110" s="452"/>
      <c r="AJ110" s="452"/>
      <c r="AK110" s="452"/>
      <c r="AL110" s="452"/>
      <c r="AM110" s="452"/>
      <c r="AN110" s="452"/>
      <c r="AO110" s="452"/>
    </row>
    <row r="111" spans="1:41" s="451" customFormat="1" ht="24.95" customHeight="1">
      <c r="A111" s="513">
        <v>98</v>
      </c>
      <c r="B111" s="987" t="str">
        <f>IF(基本情報入力シート!C150="","",基本情報入力シート!C150)</f>
        <v/>
      </c>
      <c r="C111" s="988"/>
      <c r="D111" s="988"/>
      <c r="E111" s="988"/>
      <c r="F111" s="988"/>
      <c r="G111" s="988"/>
      <c r="H111" s="988"/>
      <c r="I111" s="989"/>
      <c r="J111" s="481" t="str">
        <f>IF(基本情報入力シート!M150="","",基本情報入力シート!M150)</f>
        <v/>
      </c>
      <c r="K111" s="482" t="str">
        <f>IF(基本情報入力シート!R150="","",基本情報入力シート!R150)</f>
        <v/>
      </c>
      <c r="L111" s="482" t="str">
        <f>IF(基本情報入力シート!W150="","",基本情報入力シート!W150)</f>
        <v/>
      </c>
      <c r="M111" s="483" t="str">
        <f>IF(基本情報入力シート!X150="","",基本情報入力シート!X150)</f>
        <v/>
      </c>
      <c r="N111" s="484" t="str">
        <f>IF(基本情報入力シート!Y150="","",基本情報入力シート!Y150)</f>
        <v/>
      </c>
      <c r="O111" s="104"/>
      <c r="P111" s="1082"/>
      <c r="Q111" s="1083"/>
      <c r="R111" s="514" t="str">
        <f>IFERROR(IF('別紙様式3-2（４・５月）'!Z113="ベア加算","",P111*VLOOKUP(N111,【参考】数式用!$AD$2:$AH$27,MATCH(O111,【参考】数式用!$K$4:$N$4,0)+1,0)),"")</f>
        <v/>
      </c>
      <c r="S111" s="139"/>
      <c r="T111" s="1084"/>
      <c r="U111" s="1085"/>
      <c r="V111" s="515" t="str">
        <f>IFERROR(P111*VLOOKUP(AF111,【参考】数式用4!$DC$3:$DZ$106,MATCH(N111,【参考】数式用4!$DC$2:$DZ$2,0)),"")</f>
        <v/>
      </c>
      <c r="W111" s="105"/>
      <c r="X111" s="138"/>
      <c r="Y111" s="1086" t="str">
        <f>IFERROR(IF('別紙様式3-2（４・５月）'!Z113="ベア加算","",W111*VLOOKUP(N111,【参考】数式用!$AD$2:$AH$27,MATCH(O111,【参考】数式用!$K$4:$N$4,0)+1,0)),"")</f>
        <v/>
      </c>
      <c r="Z111" s="1086"/>
      <c r="AA111" s="139"/>
      <c r="AB111" s="142"/>
      <c r="AC111" s="516" t="str">
        <f>IFERROR(X111*VLOOKUP(AG111,【参考】数式用4!$DC$3:$DZ$106,MATCH(N111,【参考】数式用4!$DC$2:$DZ$2,0)),"")</f>
        <v/>
      </c>
      <c r="AD111" s="477" t="str">
        <f t="shared" si="4"/>
        <v/>
      </c>
      <c r="AE111" s="478" t="str">
        <f t="shared" si="5"/>
        <v/>
      </c>
      <c r="AF111" s="512" t="str">
        <f>IF(O111="","",'別紙様式3-2（４・５月）'!O113&amp;'別紙様式3-2（４・５月）'!P113&amp;'別紙様式3-2（４・５月）'!Q113&amp;"から"&amp;O111)</f>
        <v/>
      </c>
      <c r="AG111" s="512" t="str">
        <f>IF(OR(W111="",W111="―"),"",'別紙様式3-2（４・５月）'!O113&amp;'別紙様式3-2（４・５月）'!P113&amp;'別紙様式3-2（４・５月）'!Q113&amp;"から"&amp;W111)</f>
        <v/>
      </c>
      <c r="AH111" s="452"/>
      <c r="AI111" s="452"/>
      <c r="AJ111" s="452"/>
      <c r="AK111" s="452"/>
      <c r="AL111" s="452"/>
      <c r="AM111" s="452"/>
      <c r="AN111" s="452"/>
      <c r="AO111" s="452"/>
    </row>
    <row r="112" spans="1:41" s="451" customFormat="1" ht="24.95" customHeight="1">
      <c r="A112" s="513">
        <v>99</v>
      </c>
      <c r="B112" s="987" t="str">
        <f>IF(基本情報入力シート!C151="","",基本情報入力シート!C151)</f>
        <v/>
      </c>
      <c r="C112" s="988"/>
      <c r="D112" s="988"/>
      <c r="E112" s="988"/>
      <c r="F112" s="988"/>
      <c r="G112" s="988"/>
      <c r="H112" s="988"/>
      <c r="I112" s="989"/>
      <c r="J112" s="481" t="str">
        <f>IF(基本情報入力シート!M151="","",基本情報入力シート!M151)</f>
        <v/>
      </c>
      <c r="K112" s="482" t="str">
        <f>IF(基本情報入力シート!R151="","",基本情報入力シート!R151)</f>
        <v/>
      </c>
      <c r="L112" s="482" t="str">
        <f>IF(基本情報入力シート!W151="","",基本情報入力シート!W151)</f>
        <v/>
      </c>
      <c r="M112" s="483" t="str">
        <f>IF(基本情報入力シート!X151="","",基本情報入力シート!X151)</f>
        <v/>
      </c>
      <c r="N112" s="484" t="str">
        <f>IF(基本情報入力シート!Y151="","",基本情報入力シート!Y151)</f>
        <v/>
      </c>
      <c r="O112" s="104"/>
      <c r="P112" s="1082"/>
      <c r="Q112" s="1083"/>
      <c r="R112" s="514" t="str">
        <f>IFERROR(IF('別紙様式3-2（４・５月）'!Z114="ベア加算","",P112*VLOOKUP(N112,【参考】数式用!$AD$2:$AH$27,MATCH(O112,【参考】数式用!$K$4:$N$4,0)+1,0)),"")</f>
        <v/>
      </c>
      <c r="S112" s="139"/>
      <c r="T112" s="1084"/>
      <c r="U112" s="1085"/>
      <c r="V112" s="515" t="str">
        <f>IFERROR(P112*VLOOKUP(AF112,【参考】数式用4!$DC$3:$DZ$106,MATCH(N112,【参考】数式用4!$DC$2:$DZ$2,0)),"")</f>
        <v/>
      </c>
      <c r="W112" s="105"/>
      <c r="X112" s="138"/>
      <c r="Y112" s="1086" t="str">
        <f>IFERROR(IF('別紙様式3-2（４・５月）'!Z114="ベア加算","",W112*VLOOKUP(N112,【参考】数式用!$AD$2:$AH$27,MATCH(O112,【参考】数式用!$K$4:$N$4,0)+1,0)),"")</f>
        <v/>
      </c>
      <c r="Z112" s="1086"/>
      <c r="AA112" s="139"/>
      <c r="AB112" s="142"/>
      <c r="AC112" s="516" t="str">
        <f>IFERROR(X112*VLOOKUP(AG112,【参考】数式用4!$DC$3:$DZ$106,MATCH(N112,【参考】数式用4!$DC$2:$DZ$2,0)),"")</f>
        <v/>
      </c>
      <c r="AD112" s="477" t="str">
        <f t="shared" si="4"/>
        <v/>
      </c>
      <c r="AE112" s="478" t="str">
        <f t="shared" si="5"/>
        <v/>
      </c>
      <c r="AF112" s="512" t="str">
        <f>IF(O112="","",'別紙様式3-2（４・５月）'!O114&amp;'別紙様式3-2（４・５月）'!P114&amp;'別紙様式3-2（４・５月）'!Q114&amp;"から"&amp;O112)</f>
        <v/>
      </c>
      <c r="AG112" s="512" t="str">
        <f>IF(OR(W112="",W112="―"),"",'別紙様式3-2（４・５月）'!O114&amp;'別紙様式3-2（４・５月）'!P114&amp;'別紙様式3-2（４・５月）'!Q114&amp;"から"&amp;W112)</f>
        <v/>
      </c>
      <c r="AH112" s="452"/>
      <c r="AI112" s="452"/>
      <c r="AJ112" s="452"/>
      <c r="AK112" s="452"/>
      <c r="AL112" s="452"/>
      <c r="AM112" s="452"/>
      <c r="AN112" s="452"/>
      <c r="AO112" s="452"/>
    </row>
    <row r="113" spans="1:41" s="451" customFormat="1" ht="24.95" customHeight="1">
      <c r="A113" s="513">
        <v>100</v>
      </c>
      <c r="B113" s="987" t="str">
        <f>IF(基本情報入力シート!C152="","",基本情報入力シート!C152)</f>
        <v/>
      </c>
      <c r="C113" s="988"/>
      <c r="D113" s="988"/>
      <c r="E113" s="988"/>
      <c r="F113" s="988"/>
      <c r="G113" s="988"/>
      <c r="H113" s="988"/>
      <c r="I113" s="989"/>
      <c r="J113" s="481" t="str">
        <f>IF(基本情報入力シート!M152="","",基本情報入力シート!M152)</f>
        <v/>
      </c>
      <c r="K113" s="482" t="str">
        <f>IF(基本情報入力シート!R152="","",基本情報入力シート!R152)</f>
        <v/>
      </c>
      <c r="L113" s="482" t="str">
        <f>IF(基本情報入力シート!W152="","",基本情報入力シート!W152)</f>
        <v/>
      </c>
      <c r="M113" s="483" t="str">
        <f>IF(基本情報入力シート!X152="","",基本情報入力シート!X152)</f>
        <v/>
      </c>
      <c r="N113" s="484" t="str">
        <f>IF(基本情報入力シート!Y152="","",基本情報入力シート!Y152)</f>
        <v/>
      </c>
      <c r="O113" s="104"/>
      <c r="P113" s="1082"/>
      <c r="Q113" s="1083"/>
      <c r="R113" s="514" t="str">
        <f>IFERROR(IF('別紙様式3-2（４・５月）'!Z115="ベア加算","",P113*VLOOKUP(N113,【参考】数式用!$AD$2:$AH$27,MATCH(O113,【参考】数式用!$K$4:$N$4,0)+1,0)),"")</f>
        <v/>
      </c>
      <c r="S113" s="139"/>
      <c r="T113" s="1084"/>
      <c r="U113" s="1085"/>
      <c r="V113" s="515" t="str">
        <f>IFERROR(P113*VLOOKUP(AF113,【参考】数式用4!$DC$3:$DZ$106,MATCH(N113,【参考】数式用4!$DC$2:$DZ$2,0)),"")</f>
        <v/>
      </c>
      <c r="W113" s="105"/>
      <c r="X113" s="138"/>
      <c r="Y113" s="1086" t="str">
        <f>IFERROR(IF('別紙様式3-2（４・５月）'!Z115="ベア加算","",W113*VLOOKUP(N113,【参考】数式用!$AD$2:$AH$27,MATCH(O113,【参考】数式用!$K$4:$N$4,0)+1,0)),"")</f>
        <v/>
      </c>
      <c r="Z113" s="1086"/>
      <c r="AA113" s="139"/>
      <c r="AB113" s="142"/>
      <c r="AC113" s="516" t="str">
        <f>IFERROR(X113*VLOOKUP(AG113,【参考】数式用4!$DC$3:$DZ$106,MATCH(N113,【参考】数式用4!$DC$2:$DZ$2,0)),"")</f>
        <v/>
      </c>
      <c r="AD113" s="477" t="str">
        <f t="shared" si="4"/>
        <v/>
      </c>
      <c r="AE113" s="478" t="str">
        <f t="shared" si="5"/>
        <v/>
      </c>
      <c r="AF113" s="512" t="str">
        <f>IF(O113="","",'別紙様式3-2（４・５月）'!O115&amp;'別紙様式3-2（４・５月）'!P115&amp;'別紙様式3-2（４・５月）'!Q115&amp;"から"&amp;O113)</f>
        <v/>
      </c>
      <c r="AG113" s="512" t="str">
        <f>IF(OR(W113="",W113="―"),"",'別紙様式3-2（４・５月）'!O115&amp;'別紙様式3-2（４・５月）'!P115&amp;'別紙様式3-2（４・５月）'!Q115&amp;"から"&amp;W113)</f>
        <v/>
      </c>
      <c r="AH113" s="452"/>
      <c r="AI113" s="452"/>
      <c r="AJ113" s="452"/>
      <c r="AK113" s="452"/>
      <c r="AL113" s="452"/>
      <c r="AM113" s="452"/>
      <c r="AN113" s="452"/>
      <c r="AO113" s="452"/>
    </row>
    <row r="114" spans="1:41" s="451" customFormat="1" ht="24.95" customHeight="1">
      <c r="A114" s="513">
        <v>101</v>
      </c>
      <c r="B114" s="987" t="str">
        <f>IF(基本情報入力シート!C153="","",基本情報入力シート!C153)</f>
        <v/>
      </c>
      <c r="C114" s="988"/>
      <c r="D114" s="988"/>
      <c r="E114" s="988"/>
      <c r="F114" s="988"/>
      <c r="G114" s="988"/>
      <c r="H114" s="988"/>
      <c r="I114" s="989"/>
      <c r="J114" s="481" t="str">
        <f>IF(基本情報入力シート!M153="","",基本情報入力シート!M153)</f>
        <v/>
      </c>
      <c r="K114" s="482" t="str">
        <f>IF(基本情報入力シート!R153="","",基本情報入力シート!R153)</f>
        <v/>
      </c>
      <c r="L114" s="482" t="str">
        <f>IF(基本情報入力シート!W153="","",基本情報入力シート!W153)</f>
        <v/>
      </c>
      <c r="M114" s="483" t="str">
        <f>IF(基本情報入力シート!X153="","",基本情報入力シート!X153)</f>
        <v/>
      </c>
      <c r="N114" s="484" t="str">
        <f>IF(基本情報入力シート!Y153="","",基本情報入力シート!Y153)</f>
        <v/>
      </c>
      <c r="O114" s="104"/>
      <c r="P114" s="1082"/>
      <c r="Q114" s="1083"/>
      <c r="R114" s="514" t="str">
        <f>IFERROR(IF('別紙様式3-2（４・５月）'!Z116="ベア加算","",P114*VLOOKUP(N114,【参考】数式用!$AD$2:$AH$27,MATCH(O114,【参考】数式用!$K$4:$N$4,0)+1,0)),"")</f>
        <v/>
      </c>
      <c r="S114" s="139"/>
      <c r="T114" s="1084"/>
      <c r="U114" s="1085"/>
      <c r="V114" s="515" t="str">
        <f>IFERROR(P114*VLOOKUP(AF114,【参考】数式用4!$DC$3:$DZ$106,MATCH(N114,【参考】数式用4!$DC$2:$DZ$2,0)),"")</f>
        <v/>
      </c>
      <c r="W114" s="105"/>
      <c r="X114" s="138"/>
      <c r="Y114" s="1086" t="str">
        <f>IFERROR(IF('別紙様式3-2（４・５月）'!Z116="ベア加算","",W114*VLOOKUP(N114,【参考】数式用!$AD$2:$AH$27,MATCH(O114,【参考】数式用!$K$4:$N$4,0)+1,0)),"")</f>
        <v/>
      </c>
      <c r="Z114" s="1086"/>
      <c r="AA114" s="139"/>
      <c r="AB114" s="142"/>
      <c r="AC114" s="516" t="str">
        <f>IFERROR(X114*VLOOKUP(AG114,【参考】数式用4!$DC$3:$DZ$106,MATCH(N114,【参考】数式用4!$DC$2:$DZ$2,0)),"")</f>
        <v/>
      </c>
      <c r="AD114" s="477" t="str">
        <f t="shared" si="4"/>
        <v/>
      </c>
      <c r="AE114" s="478" t="str">
        <f t="shared" si="5"/>
        <v/>
      </c>
      <c r="AF114" s="512" t="str">
        <f>IF(O114="","",'別紙様式3-2（４・５月）'!O116&amp;'別紙様式3-2（４・５月）'!P116&amp;'別紙様式3-2（４・５月）'!Q116&amp;"から"&amp;O114)</f>
        <v/>
      </c>
      <c r="AG114" s="512" t="str">
        <f>IF(OR(W114="",W114="―"),"",'別紙様式3-2（４・５月）'!O116&amp;'別紙様式3-2（４・５月）'!P116&amp;'別紙様式3-2（４・５月）'!Q116&amp;"から"&amp;W114)</f>
        <v/>
      </c>
      <c r="AH114" s="452"/>
      <c r="AI114" s="452"/>
      <c r="AJ114" s="452"/>
      <c r="AK114" s="452"/>
      <c r="AL114" s="452"/>
      <c r="AM114" s="452"/>
      <c r="AN114" s="452"/>
      <c r="AO114" s="452"/>
    </row>
    <row r="115" spans="1:41" ht="24.95" customHeight="1">
      <c r="A115" s="513">
        <v>102</v>
      </c>
      <c r="B115" s="987" t="str">
        <f>IF(基本情報入力シート!C154="","",基本情報入力シート!C154)</f>
        <v/>
      </c>
      <c r="C115" s="988"/>
      <c r="D115" s="988"/>
      <c r="E115" s="988"/>
      <c r="F115" s="988"/>
      <c r="G115" s="988"/>
      <c r="H115" s="988"/>
      <c r="I115" s="989"/>
      <c r="J115" s="481" t="str">
        <f>IF(基本情報入力シート!M154="","",基本情報入力シート!M154)</f>
        <v/>
      </c>
      <c r="K115" s="482" t="str">
        <f>IF(基本情報入力シート!R154="","",基本情報入力シート!R154)</f>
        <v/>
      </c>
      <c r="L115" s="482" t="str">
        <f>IF(基本情報入力シート!W154="","",基本情報入力シート!W154)</f>
        <v/>
      </c>
      <c r="M115" s="483" t="str">
        <f>IF(基本情報入力シート!X154="","",基本情報入力シート!X154)</f>
        <v/>
      </c>
      <c r="N115" s="484" t="str">
        <f>IF(基本情報入力シート!Y154="","",基本情報入力シート!Y154)</f>
        <v/>
      </c>
      <c r="O115" s="104"/>
      <c r="P115" s="1082"/>
      <c r="Q115" s="1083"/>
      <c r="R115" s="514" t="str">
        <f>IFERROR(IF('別紙様式3-2（４・５月）'!Z117="ベア加算","",P115*VLOOKUP(N115,【参考】数式用!$AD$2:$AH$27,MATCH(O115,【参考】数式用!$K$4:$N$4,0)+1,0)),"")</f>
        <v/>
      </c>
      <c r="S115" s="139"/>
      <c r="T115" s="1084"/>
      <c r="U115" s="1085"/>
      <c r="V115" s="515" t="str">
        <f>IFERROR(P115*VLOOKUP(AF115,【参考】数式用4!$DC$3:$DZ$106,MATCH(N115,【参考】数式用4!$DC$2:$DZ$2,0)),"")</f>
        <v/>
      </c>
      <c r="W115" s="105"/>
      <c r="X115" s="138"/>
      <c r="Y115" s="1086" t="str">
        <f>IFERROR(IF('別紙様式3-2（４・５月）'!Z117="ベア加算","",W115*VLOOKUP(N115,【参考】数式用!$AD$2:$AH$27,MATCH(O115,【参考】数式用!$K$4:$N$4,0)+1,0)),"")</f>
        <v/>
      </c>
      <c r="Z115" s="1086"/>
      <c r="AA115" s="139"/>
      <c r="AB115" s="142"/>
      <c r="AC115" s="516" t="str">
        <f>IFERROR(X115*VLOOKUP(AG115,【参考】数式用4!$DC$3:$DZ$106,MATCH(N115,【参考】数式用4!$DC$2:$DZ$2,0)),"")</f>
        <v/>
      </c>
      <c r="AD115" s="477" t="str">
        <f t="shared" si="4"/>
        <v/>
      </c>
      <c r="AE115" s="478" t="str">
        <f t="shared" si="5"/>
        <v/>
      </c>
      <c r="AF115" s="512" t="str">
        <f>IF(O115="","",'別紙様式3-2（４・５月）'!O117&amp;'別紙様式3-2（４・５月）'!P117&amp;'別紙様式3-2（４・５月）'!Q117&amp;"から"&amp;O115)</f>
        <v/>
      </c>
      <c r="AG115" s="512" t="str">
        <f>IF(OR(W115="",W115="―"),"",'別紙様式3-2（４・５月）'!O117&amp;'別紙様式3-2（４・５月）'!P117&amp;'別紙様式3-2（４・５月）'!Q117&amp;"から"&amp;W115)</f>
        <v/>
      </c>
    </row>
    <row r="116" spans="1:41" ht="24.95" customHeight="1">
      <c r="A116" s="513">
        <v>103</v>
      </c>
      <c r="B116" s="987" t="str">
        <f>IF(基本情報入力シート!C155="","",基本情報入力シート!C155)</f>
        <v/>
      </c>
      <c r="C116" s="988"/>
      <c r="D116" s="988"/>
      <c r="E116" s="988"/>
      <c r="F116" s="988"/>
      <c r="G116" s="988"/>
      <c r="H116" s="988"/>
      <c r="I116" s="989"/>
      <c r="J116" s="481" t="str">
        <f>IF(基本情報入力シート!M155="","",基本情報入力シート!M155)</f>
        <v/>
      </c>
      <c r="K116" s="482" t="str">
        <f>IF(基本情報入力シート!R155="","",基本情報入力シート!R155)</f>
        <v/>
      </c>
      <c r="L116" s="482" t="str">
        <f>IF(基本情報入力シート!W155="","",基本情報入力シート!W155)</f>
        <v/>
      </c>
      <c r="M116" s="483" t="str">
        <f>IF(基本情報入力シート!X155="","",基本情報入力シート!X155)</f>
        <v/>
      </c>
      <c r="N116" s="484" t="str">
        <f>IF(基本情報入力シート!Y155="","",基本情報入力シート!Y155)</f>
        <v/>
      </c>
      <c r="O116" s="104"/>
      <c r="P116" s="1082"/>
      <c r="Q116" s="1083"/>
      <c r="R116" s="514" t="str">
        <f>IFERROR(IF('別紙様式3-2（４・５月）'!Z118="ベア加算","",P116*VLOOKUP(N116,【参考】数式用!$AD$2:$AH$27,MATCH(O116,【参考】数式用!$K$4:$N$4,0)+1,0)),"")</f>
        <v/>
      </c>
      <c r="S116" s="139"/>
      <c r="T116" s="1084"/>
      <c r="U116" s="1085"/>
      <c r="V116" s="515" t="str">
        <f>IFERROR(P116*VLOOKUP(AF116,【参考】数式用4!$DC$3:$DZ$106,MATCH(N116,【参考】数式用4!$DC$2:$DZ$2,0)),"")</f>
        <v/>
      </c>
      <c r="W116" s="105"/>
      <c r="X116" s="138"/>
      <c r="Y116" s="1086" t="str">
        <f>IFERROR(IF('別紙様式3-2（４・５月）'!Z118="ベア加算","",W116*VLOOKUP(N116,【参考】数式用!$AD$2:$AH$27,MATCH(O116,【参考】数式用!$K$4:$N$4,0)+1,0)),"")</f>
        <v/>
      </c>
      <c r="Z116" s="1086"/>
      <c r="AA116" s="139"/>
      <c r="AB116" s="142"/>
      <c r="AC116" s="516" t="str">
        <f>IFERROR(X116*VLOOKUP(AG116,【参考】数式用4!$DC$3:$DZ$106,MATCH(N116,【参考】数式用4!$DC$2:$DZ$2,0)),"")</f>
        <v/>
      </c>
      <c r="AD116" s="477" t="str">
        <f t="shared" si="4"/>
        <v/>
      </c>
      <c r="AE116" s="478" t="str">
        <f t="shared" si="5"/>
        <v/>
      </c>
      <c r="AF116" s="512" t="str">
        <f>IF(O116="","",'別紙様式3-2（４・５月）'!O118&amp;'別紙様式3-2（４・５月）'!P118&amp;'別紙様式3-2（４・５月）'!Q118&amp;"から"&amp;O116)</f>
        <v/>
      </c>
      <c r="AG116" s="512" t="str">
        <f>IF(OR(W116="",W116="―"),"",'別紙様式3-2（４・５月）'!O118&amp;'別紙様式3-2（４・５月）'!P118&amp;'別紙様式3-2（４・５月）'!Q118&amp;"から"&amp;W116)</f>
        <v/>
      </c>
    </row>
    <row r="117" spans="1:41" ht="24.95" customHeight="1">
      <c r="A117" s="513">
        <v>104</v>
      </c>
      <c r="B117" s="987" t="str">
        <f>IF(基本情報入力シート!C156="","",基本情報入力シート!C156)</f>
        <v/>
      </c>
      <c r="C117" s="988"/>
      <c r="D117" s="988"/>
      <c r="E117" s="988"/>
      <c r="F117" s="988"/>
      <c r="G117" s="988"/>
      <c r="H117" s="988"/>
      <c r="I117" s="989"/>
      <c r="J117" s="481" t="str">
        <f>IF(基本情報入力シート!M156="","",基本情報入力シート!M156)</f>
        <v/>
      </c>
      <c r="K117" s="482" t="str">
        <f>IF(基本情報入力シート!R156="","",基本情報入力シート!R156)</f>
        <v/>
      </c>
      <c r="L117" s="482" t="str">
        <f>IF(基本情報入力シート!W156="","",基本情報入力シート!W156)</f>
        <v/>
      </c>
      <c r="M117" s="483" t="str">
        <f>IF(基本情報入力シート!X156="","",基本情報入力シート!X156)</f>
        <v/>
      </c>
      <c r="N117" s="484" t="str">
        <f>IF(基本情報入力シート!Y156="","",基本情報入力シート!Y156)</f>
        <v/>
      </c>
      <c r="O117" s="104"/>
      <c r="P117" s="1082"/>
      <c r="Q117" s="1083"/>
      <c r="R117" s="514" t="str">
        <f>IFERROR(IF('別紙様式3-2（４・５月）'!Z119="ベア加算","",P117*VLOOKUP(N117,【参考】数式用!$AD$2:$AH$27,MATCH(O117,【参考】数式用!$K$4:$N$4,0)+1,0)),"")</f>
        <v/>
      </c>
      <c r="S117" s="139"/>
      <c r="T117" s="1084"/>
      <c r="U117" s="1085"/>
      <c r="V117" s="515" t="str">
        <f>IFERROR(P117*VLOOKUP(AF117,【参考】数式用4!$DC$3:$DZ$106,MATCH(N117,【参考】数式用4!$DC$2:$DZ$2,0)),"")</f>
        <v/>
      </c>
      <c r="W117" s="105"/>
      <c r="X117" s="138"/>
      <c r="Y117" s="1086" t="str">
        <f>IFERROR(IF('別紙様式3-2（４・５月）'!Z119="ベア加算","",W117*VLOOKUP(N117,【参考】数式用!$AD$2:$AH$27,MATCH(O117,【参考】数式用!$K$4:$N$4,0)+1,0)),"")</f>
        <v/>
      </c>
      <c r="Z117" s="1086"/>
      <c r="AA117" s="139"/>
      <c r="AB117" s="142"/>
      <c r="AC117" s="516" t="str">
        <f>IFERROR(X117*VLOOKUP(AG117,【参考】数式用4!$DC$3:$DZ$106,MATCH(N117,【参考】数式用4!$DC$2:$DZ$2,0)),"")</f>
        <v/>
      </c>
      <c r="AD117" s="477" t="str">
        <f t="shared" si="4"/>
        <v/>
      </c>
      <c r="AE117" s="478" t="str">
        <f t="shared" si="5"/>
        <v/>
      </c>
      <c r="AF117" s="512" t="str">
        <f>IF(O117="","",'別紙様式3-2（４・５月）'!O119&amp;'別紙様式3-2（４・５月）'!P119&amp;'別紙様式3-2（４・５月）'!Q119&amp;"から"&amp;O117)</f>
        <v/>
      </c>
      <c r="AG117" s="512" t="str">
        <f>IF(OR(W117="",W117="―"),"",'別紙様式3-2（４・５月）'!O119&amp;'別紙様式3-2（４・５月）'!P119&amp;'別紙様式3-2（４・５月）'!Q119&amp;"から"&amp;W117)</f>
        <v/>
      </c>
    </row>
    <row r="118" spans="1:41" ht="24.95" customHeight="1">
      <c r="A118" s="513">
        <v>105</v>
      </c>
      <c r="B118" s="987" t="str">
        <f>IF(基本情報入力シート!C157="","",基本情報入力シート!C157)</f>
        <v/>
      </c>
      <c r="C118" s="988"/>
      <c r="D118" s="988"/>
      <c r="E118" s="988"/>
      <c r="F118" s="988"/>
      <c r="G118" s="988"/>
      <c r="H118" s="988"/>
      <c r="I118" s="989"/>
      <c r="J118" s="481" t="str">
        <f>IF(基本情報入力シート!M157="","",基本情報入力シート!M157)</f>
        <v/>
      </c>
      <c r="K118" s="482" t="str">
        <f>IF(基本情報入力シート!R157="","",基本情報入力シート!R157)</f>
        <v/>
      </c>
      <c r="L118" s="482" t="str">
        <f>IF(基本情報入力シート!W157="","",基本情報入力シート!W157)</f>
        <v/>
      </c>
      <c r="M118" s="483" t="str">
        <f>IF(基本情報入力シート!X157="","",基本情報入力シート!X157)</f>
        <v/>
      </c>
      <c r="N118" s="484" t="str">
        <f>IF(基本情報入力シート!Y157="","",基本情報入力シート!Y157)</f>
        <v/>
      </c>
      <c r="O118" s="104"/>
      <c r="P118" s="1082"/>
      <c r="Q118" s="1083"/>
      <c r="R118" s="514" t="str">
        <f>IFERROR(IF('別紙様式3-2（４・５月）'!Z120="ベア加算","",P118*VLOOKUP(N118,【参考】数式用!$AD$2:$AH$27,MATCH(O118,【参考】数式用!$K$4:$N$4,0)+1,0)),"")</f>
        <v/>
      </c>
      <c r="S118" s="139"/>
      <c r="T118" s="1084"/>
      <c r="U118" s="1085"/>
      <c r="V118" s="515" t="str">
        <f>IFERROR(P118*VLOOKUP(AF118,【参考】数式用4!$DC$3:$DZ$106,MATCH(N118,【参考】数式用4!$DC$2:$DZ$2,0)),"")</f>
        <v/>
      </c>
      <c r="W118" s="105"/>
      <c r="X118" s="138"/>
      <c r="Y118" s="1086" t="str">
        <f>IFERROR(IF('別紙様式3-2（４・５月）'!Z120="ベア加算","",W118*VLOOKUP(N118,【参考】数式用!$AD$2:$AH$27,MATCH(O118,【参考】数式用!$K$4:$N$4,0)+1,0)),"")</f>
        <v/>
      </c>
      <c r="Z118" s="1086"/>
      <c r="AA118" s="139"/>
      <c r="AB118" s="142"/>
      <c r="AC118" s="516" t="str">
        <f>IFERROR(X118*VLOOKUP(AG118,【参考】数式用4!$DC$3:$DZ$106,MATCH(N118,【参考】数式用4!$DC$2:$DZ$2,0)),"")</f>
        <v/>
      </c>
      <c r="AD118" s="477" t="str">
        <f t="shared" si="4"/>
        <v/>
      </c>
      <c r="AE118" s="478" t="str">
        <f t="shared" si="5"/>
        <v/>
      </c>
      <c r="AF118" s="512" t="str">
        <f>IF(O118="","",'別紙様式3-2（４・５月）'!O120&amp;'別紙様式3-2（４・５月）'!P120&amp;'別紙様式3-2（４・５月）'!Q120&amp;"から"&amp;O118)</f>
        <v/>
      </c>
      <c r="AG118" s="512" t="str">
        <f>IF(OR(W118="",W118="―"),"",'別紙様式3-2（４・５月）'!O120&amp;'別紙様式3-2（４・５月）'!P120&amp;'別紙様式3-2（４・５月）'!Q120&amp;"から"&amp;W118)</f>
        <v/>
      </c>
    </row>
    <row r="119" spans="1:41" ht="24.95" customHeight="1">
      <c r="A119" s="513">
        <v>106</v>
      </c>
      <c r="B119" s="987" t="str">
        <f>IF(基本情報入力シート!C158="","",基本情報入力シート!C158)</f>
        <v/>
      </c>
      <c r="C119" s="988"/>
      <c r="D119" s="988"/>
      <c r="E119" s="988"/>
      <c r="F119" s="988"/>
      <c r="G119" s="988"/>
      <c r="H119" s="988"/>
      <c r="I119" s="989"/>
      <c r="J119" s="481" t="str">
        <f>IF(基本情報入力シート!M158="","",基本情報入力シート!M158)</f>
        <v/>
      </c>
      <c r="K119" s="482" t="str">
        <f>IF(基本情報入力シート!R158="","",基本情報入力シート!R158)</f>
        <v/>
      </c>
      <c r="L119" s="482" t="str">
        <f>IF(基本情報入力シート!W158="","",基本情報入力シート!W158)</f>
        <v/>
      </c>
      <c r="M119" s="483" t="str">
        <f>IF(基本情報入力シート!X158="","",基本情報入力シート!X158)</f>
        <v/>
      </c>
      <c r="N119" s="484" t="str">
        <f>IF(基本情報入力シート!Y158="","",基本情報入力シート!Y158)</f>
        <v/>
      </c>
      <c r="O119" s="104"/>
      <c r="P119" s="1082"/>
      <c r="Q119" s="1083"/>
      <c r="R119" s="514" t="str">
        <f>IFERROR(IF('別紙様式3-2（４・５月）'!Z121="ベア加算","",P119*VLOOKUP(N119,【参考】数式用!$AD$2:$AH$27,MATCH(O119,【参考】数式用!$K$4:$N$4,0)+1,0)),"")</f>
        <v/>
      </c>
      <c r="S119" s="139"/>
      <c r="T119" s="1084"/>
      <c r="U119" s="1085"/>
      <c r="V119" s="515" t="str">
        <f>IFERROR(P119*VLOOKUP(AF119,【参考】数式用4!$DC$3:$DZ$106,MATCH(N119,【参考】数式用4!$DC$2:$DZ$2,0)),"")</f>
        <v/>
      </c>
      <c r="W119" s="105"/>
      <c r="X119" s="138"/>
      <c r="Y119" s="1086" t="str">
        <f>IFERROR(IF('別紙様式3-2（４・５月）'!Z121="ベア加算","",W119*VLOOKUP(N119,【参考】数式用!$AD$2:$AH$27,MATCH(O119,【参考】数式用!$K$4:$N$4,0)+1,0)),"")</f>
        <v/>
      </c>
      <c r="Z119" s="1086"/>
      <c r="AA119" s="139"/>
      <c r="AB119" s="142"/>
      <c r="AC119" s="516" t="str">
        <f>IFERROR(X119*VLOOKUP(AG119,【参考】数式用4!$DC$3:$DZ$106,MATCH(N119,【参考】数式用4!$DC$2:$DZ$2,0)),"")</f>
        <v/>
      </c>
      <c r="AD119" s="477" t="str">
        <f t="shared" si="4"/>
        <v/>
      </c>
      <c r="AE119" s="478" t="str">
        <f t="shared" si="5"/>
        <v/>
      </c>
      <c r="AF119" s="512" t="str">
        <f>IF(O119="","",'別紙様式3-2（４・５月）'!O121&amp;'別紙様式3-2（４・５月）'!P121&amp;'別紙様式3-2（４・５月）'!Q121&amp;"から"&amp;O119)</f>
        <v/>
      </c>
      <c r="AG119" s="512" t="str">
        <f>IF(OR(W119="",W119="―"),"",'別紙様式3-2（４・５月）'!O121&amp;'別紙様式3-2（４・５月）'!P121&amp;'別紙様式3-2（４・５月）'!Q121&amp;"から"&amp;W119)</f>
        <v/>
      </c>
    </row>
    <row r="120" spans="1:41" ht="24.95" customHeight="1">
      <c r="A120" s="513">
        <v>107</v>
      </c>
      <c r="B120" s="987" t="str">
        <f>IF(基本情報入力シート!C159="","",基本情報入力シート!C159)</f>
        <v/>
      </c>
      <c r="C120" s="988"/>
      <c r="D120" s="988"/>
      <c r="E120" s="988"/>
      <c r="F120" s="988"/>
      <c r="G120" s="988"/>
      <c r="H120" s="988"/>
      <c r="I120" s="989"/>
      <c r="J120" s="481" t="str">
        <f>IF(基本情報入力シート!M159="","",基本情報入力シート!M159)</f>
        <v/>
      </c>
      <c r="K120" s="482" t="str">
        <f>IF(基本情報入力シート!R159="","",基本情報入力シート!R159)</f>
        <v/>
      </c>
      <c r="L120" s="482" t="str">
        <f>IF(基本情報入力シート!W159="","",基本情報入力シート!W159)</f>
        <v/>
      </c>
      <c r="M120" s="483" t="str">
        <f>IF(基本情報入力シート!X159="","",基本情報入力シート!X159)</f>
        <v/>
      </c>
      <c r="N120" s="484" t="str">
        <f>IF(基本情報入力シート!Y159="","",基本情報入力シート!Y159)</f>
        <v/>
      </c>
      <c r="O120" s="104"/>
      <c r="P120" s="1082"/>
      <c r="Q120" s="1083"/>
      <c r="R120" s="514" t="str">
        <f>IFERROR(IF('別紙様式3-2（４・５月）'!Z122="ベア加算","",P120*VLOOKUP(N120,【参考】数式用!$AD$2:$AH$27,MATCH(O120,【参考】数式用!$K$4:$N$4,0)+1,0)),"")</f>
        <v/>
      </c>
      <c r="S120" s="139"/>
      <c r="T120" s="1084"/>
      <c r="U120" s="1085"/>
      <c r="V120" s="515" t="str">
        <f>IFERROR(P120*VLOOKUP(AF120,【参考】数式用4!$DC$3:$DZ$106,MATCH(N120,【参考】数式用4!$DC$2:$DZ$2,0)),"")</f>
        <v/>
      </c>
      <c r="W120" s="105"/>
      <c r="X120" s="138"/>
      <c r="Y120" s="1086" t="str">
        <f>IFERROR(IF('別紙様式3-2（４・５月）'!Z122="ベア加算","",W120*VLOOKUP(N120,【参考】数式用!$AD$2:$AH$27,MATCH(O120,【参考】数式用!$K$4:$N$4,0)+1,0)),"")</f>
        <v/>
      </c>
      <c r="Z120" s="1086"/>
      <c r="AA120" s="139"/>
      <c r="AB120" s="142"/>
      <c r="AC120" s="516" t="str">
        <f>IFERROR(X120*VLOOKUP(AG120,【参考】数式用4!$DC$3:$DZ$106,MATCH(N120,【参考】数式用4!$DC$2:$DZ$2,0)),"")</f>
        <v/>
      </c>
      <c r="AD120" s="477" t="str">
        <f t="shared" si="4"/>
        <v/>
      </c>
      <c r="AE120" s="478" t="str">
        <f t="shared" si="5"/>
        <v/>
      </c>
      <c r="AF120" s="512" t="str">
        <f>IF(O120="","",'別紙様式3-2（４・５月）'!O122&amp;'別紙様式3-2（４・５月）'!P122&amp;'別紙様式3-2（４・５月）'!Q122&amp;"から"&amp;O120)</f>
        <v/>
      </c>
      <c r="AG120" s="512" t="str">
        <f>IF(OR(W120="",W120="―"),"",'別紙様式3-2（４・５月）'!O122&amp;'別紙様式3-2（４・５月）'!P122&amp;'別紙様式3-2（４・５月）'!Q122&amp;"から"&amp;W120)</f>
        <v/>
      </c>
    </row>
    <row r="121" spans="1:41" ht="24.95" customHeight="1">
      <c r="A121" s="513">
        <v>108</v>
      </c>
      <c r="B121" s="987" t="str">
        <f>IF(基本情報入力シート!C160="","",基本情報入力シート!C160)</f>
        <v/>
      </c>
      <c r="C121" s="988"/>
      <c r="D121" s="988"/>
      <c r="E121" s="988"/>
      <c r="F121" s="988"/>
      <c r="G121" s="988"/>
      <c r="H121" s="988"/>
      <c r="I121" s="989"/>
      <c r="J121" s="481" t="str">
        <f>IF(基本情報入力シート!M160="","",基本情報入力シート!M160)</f>
        <v/>
      </c>
      <c r="K121" s="482" t="str">
        <f>IF(基本情報入力シート!R160="","",基本情報入力シート!R160)</f>
        <v/>
      </c>
      <c r="L121" s="482" t="str">
        <f>IF(基本情報入力シート!W160="","",基本情報入力シート!W160)</f>
        <v/>
      </c>
      <c r="M121" s="483" t="str">
        <f>IF(基本情報入力シート!X160="","",基本情報入力シート!X160)</f>
        <v/>
      </c>
      <c r="N121" s="484" t="str">
        <f>IF(基本情報入力シート!Y160="","",基本情報入力シート!Y160)</f>
        <v/>
      </c>
      <c r="O121" s="104"/>
      <c r="P121" s="1082"/>
      <c r="Q121" s="1083"/>
      <c r="R121" s="514" t="str">
        <f>IFERROR(IF('別紙様式3-2（４・５月）'!Z123="ベア加算","",P121*VLOOKUP(N121,【参考】数式用!$AD$2:$AH$27,MATCH(O121,【参考】数式用!$K$4:$N$4,0)+1,0)),"")</f>
        <v/>
      </c>
      <c r="S121" s="139"/>
      <c r="T121" s="1084"/>
      <c r="U121" s="1085"/>
      <c r="V121" s="515" t="str">
        <f>IFERROR(P121*VLOOKUP(AF121,【参考】数式用4!$DC$3:$DZ$106,MATCH(N121,【参考】数式用4!$DC$2:$DZ$2,0)),"")</f>
        <v/>
      </c>
      <c r="W121" s="105"/>
      <c r="X121" s="138"/>
      <c r="Y121" s="1086" t="str">
        <f>IFERROR(IF('別紙様式3-2（４・５月）'!Z123="ベア加算","",W121*VLOOKUP(N121,【参考】数式用!$AD$2:$AH$27,MATCH(O121,【参考】数式用!$K$4:$N$4,0)+1,0)),"")</f>
        <v/>
      </c>
      <c r="Z121" s="1086"/>
      <c r="AA121" s="139"/>
      <c r="AB121" s="142"/>
      <c r="AC121" s="516" t="str">
        <f>IFERROR(X121*VLOOKUP(AG121,【参考】数式用4!$DC$3:$DZ$106,MATCH(N121,【参考】数式用4!$DC$2:$DZ$2,0)),"")</f>
        <v/>
      </c>
      <c r="AD121" s="477" t="str">
        <f t="shared" si="4"/>
        <v/>
      </c>
      <c r="AE121" s="478" t="str">
        <f t="shared" si="5"/>
        <v/>
      </c>
      <c r="AF121" s="512" t="str">
        <f>IF(O121="","",'別紙様式3-2（４・５月）'!O123&amp;'別紙様式3-2（４・５月）'!P123&amp;'別紙様式3-2（４・５月）'!Q123&amp;"から"&amp;O121)</f>
        <v/>
      </c>
      <c r="AG121" s="512" t="str">
        <f>IF(OR(W121="",W121="―"),"",'別紙様式3-2（４・５月）'!O123&amp;'別紙様式3-2（４・５月）'!P123&amp;'別紙様式3-2（４・５月）'!Q123&amp;"から"&amp;W121)</f>
        <v/>
      </c>
    </row>
    <row r="122" spans="1:41" ht="24.95" customHeight="1">
      <c r="A122" s="513">
        <v>109</v>
      </c>
      <c r="B122" s="987" t="str">
        <f>IF(基本情報入力シート!C161="","",基本情報入力シート!C161)</f>
        <v/>
      </c>
      <c r="C122" s="988"/>
      <c r="D122" s="988"/>
      <c r="E122" s="988"/>
      <c r="F122" s="988"/>
      <c r="G122" s="988"/>
      <c r="H122" s="988"/>
      <c r="I122" s="989"/>
      <c r="J122" s="481" t="str">
        <f>IF(基本情報入力シート!M161="","",基本情報入力シート!M161)</f>
        <v/>
      </c>
      <c r="K122" s="482" t="str">
        <f>IF(基本情報入力シート!R161="","",基本情報入力シート!R161)</f>
        <v/>
      </c>
      <c r="L122" s="482" t="str">
        <f>IF(基本情報入力シート!W161="","",基本情報入力シート!W161)</f>
        <v/>
      </c>
      <c r="M122" s="483" t="str">
        <f>IF(基本情報入力シート!X161="","",基本情報入力シート!X161)</f>
        <v/>
      </c>
      <c r="N122" s="484" t="str">
        <f>IF(基本情報入力シート!Y161="","",基本情報入力シート!Y161)</f>
        <v/>
      </c>
      <c r="O122" s="104"/>
      <c r="P122" s="1082"/>
      <c r="Q122" s="1083"/>
      <c r="R122" s="514" t="str">
        <f>IFERROR(IF('別紙様式3-2（４・５月）'!Z124="ベア加算","",P122*VLOOKUP(N122,【参考】数式用!$AD$2:$AH$27,MATCH(O122,【参考】数式用!$K$4:$N$4,0)+1,0)),"")</f>
        <v/>
      </c>
      <c r="S122" s="139"/>
      <c r="T122" s="1084"/>
      <c r="U122" s="1085"/>
      <c r="V122" s="515" t="str">
        <f>IFERROR(P122*VLOOKUP(AF122,【参考】数式用4!$DC$3:$DZ$106,MATCH(N122,【参考】数式用4!$DC$2:$DZ$2,0)),"")</f>
        <v/>
      </c>
      <c r="W122" s="105"/>
      <c r="X122" s="138"/>
      <c r="Y122" s="1086" t="str">
        <f>IFERROR(IF('別紙様式3-2（４・５月）'!Z124="ベア加算","",W122*VLOOKUP(N122,【参考】数式用!$AD$2:$AH$27,MATCH(O122,【参考】数式用!$K$4:$N$4,0)+1,0)),"")</f>
        <v/>
      </c>
      <c r="Z122" s="1086"/>
      <c r="AA122" s="139"/>
      <c r="AB122" s="142"/>
      <c r="AC122" s="516" t="str">
        <f>IFERROR(X122*VLOOKUP(AG122,【参考】数式用4!$DC$3:$DZ$106,MATCH(N122,【参考】数式用4!$DC$2:$DZ$2,0)),"")</f>
        <v/>
      </c>
      <c r="AD122" s="477" t="str">
        <f t="shared" si="4"/>
        <v/>
      </c>
      <c r="AE122" s="478" t="str">
        <f t="shared" si="5"/>
        <v/>
      </c>
      <c r="AF122" s="512" t="str">
        <f>IF(O122="","",'別紙様式3-2（４・５月）'!O124&amp;'別紙様式3-2（４・５月）'!P124&amp;'別紙様式3-2（４・５月）'!Q124&amp;"から"&amp;O122)</f>
        <v/>
      </c>
      <c r="AG122" s="512" t="str">
        <f>IF(OR(W122="",W122="―"),"",'別紙様式3-2（４・５月）'!O124&amp;'別紙様式3-2（４・５月）'!P124&amp;'別紙様式3-2（４・５月）'!Q124&amp;"から"&amp;W122)</f>
        <v/>
      </c>
    </row>
    <row r="123" spans="1:41" ht="24.95" customHeight="1">
      <c r="A123" s="513">
        <v>110</v>
      </c>
      <c r="B123" s="987" t="str">
        <f>IF(基本情報入力シート!C162="","",基本情報入力シート!C162)</f>
        <v/>
      </c>
      <c r="C123" s="988"/>
      <c r="D123" s="988"/>
      <c r="E123" s="988"/>
      <c r="F123" s="988"/>
      <c r="G123" s="988"/>
      <c r="H123" s="988"/>
      <c r="I123" s="989"/>
      <c r="J123" s="481" t="str">
        <f>IF(基本情報入力シート!M162="","",基本情報入力シート!M162)</f>
        <v/>
      </c>
      <c r="K123" s="482" t="str">
        <f>IF(基本情報入力シート!R162="","",基本情報入力シート!R162)</f>
        <v/>
      </c>
      <c r="L123" s="482" t="str">
        <f>IF(基本情報入力シート!W162="","",基本情報入力シート!W162)</f>
        <v/>
      </c>
      <c r="M123" s="483" t="str">
        <f>IF(基本情報入力シート!X162="","",基本情報入力シート!X162)</f>
        <v/>
      </c>
      <c r="N123" s="484" t="str">
        <f>IF(基本情報入力シート!Y162="","",基本情報入力シート!Y162)</f>
        <v/>
      </c>
      <c r="O123" s="104"/>
      <c r="P123" s="1082"/>
      <c r="Q123" s="1083"/>
      <c r="R123" s="514" t="str">
        <f>IFERROR(IF('別紙様式3-2（４・５月）'!Z125="ベア加算","",P123*VLOOKUP(N123,【参考】数式用!$AD$2:$AH$27,MATCH(O123,【参考】数式用!$K$4:$N$4,0)+1,0)),"")</f>
        <v/>
      </c>
      <c r="S123" s="139"/>
      <c r="T123" s="1084"/>
      <c r="U123" s="1085"/>
      <c r="V123" s="515" t="str">
        <f>IFERROR(P123*VLOOKUP(AF123,【参考】数式用4!$DC$3:$DZ$106,MATCH(N123,【参考】数式用4!$DC$2:$DZ$2,0)),"")</f>
        <v/>
      </c>
      <c r="W123" s="105"/>
      <c r="X123" s="138"/>
      <c r="Y123" s="1086" t="str">
        <f>IFERROR(IF('別紙様式3-2（４・５月）'!Z125="ベア加算","",W123*VLOOKUP(N123,【参考】数式用!$AD$2:$AH$27,MATCH(O123,【参考】数式用!$K$4:$N$4,0)+1,0)),"")</f>
        <v/>
      </c>
      <c r="Z123" s="1086"/>
      <c r="AA123" s="139"/>
      <c r="AB123" s="142"/>
      <c r="AC123" s="516" t="str">
        <f>IFERROR(X123*VLOOKUP(AG123,【参考】数式用4!$DC$3:$DZ$106,MATCH(N123,【参考】数式用4!$DC$2:$DZ$2,0)),"")</f>
        <v/>
      </c>
      <c r="AD123" s="477" t="str">
        <f t="shared" si="4"/>
        <v/>
      </c>
      <c r="AE123" s="478" t="str">
        <f t="shared" si="5"/>
        <v/>
      </c>
      <c r="AF123" s="512" t="str">
        <f>IF(O123="","",'別紙様式3-2（４・５月）'!O125&amp;'別紙様式3-2（４・５月）'!P125&amp;'別紙様式3-2（４・５月）'!Q125&amp;"から"&amp;O123)</f>
        <v/>
      </c>
      <c r="AG123" s="512" t="str">
        <f>IF(OR(W123="",W123="―"),"",'別紙様式3-2（４・５月）'!O125&amp;'別紙様式3-2（４・５月）'!P125&amp;'別紙様式3-2（４・５月）'!Q125&amp;"から"&amp;W123)</f>
        <v/>
      </c>
    </row>
    <row r="124" spans="1:41" ht="24.95" customHeight="1">
      <c r="A124" s="513">
        <v>111</v>
      </c>
      <c r="B124" s="987" t="str">
        <f>IF(基本情報入力シート!C163="","",基本情報入力シート!C163)</f>
        <v/>
      </c>
      <c r="C124" s="988"/>
      <c r="D124" s="988"/>
      <c r="E124" s="988"/>
      <c r="F124" s="988"/>
      <c r="G124" s="988"/>
      <c r="H124" s="988"/>
      <c r="I124" s="989"/>
      <c r="J124" s="481" t="str">
        <f>IF(基本情報入力シート!M163="","",基本情報入力シート!M163)</f>
        <v/>
      </c>
      <c r="K124" s="482" t="str">
        <f>IF(基本情報入力シート!R163="","",基本情報入力シート!R163)</f>
        <v/>
      </c>
      <c r="L124" s="482" t="str">
        <f>IF(基本情報入力シート!W163="","",基本情報入力シート!W163)</f>
        <v/>
      </c>
      <c r="M124" s="483" t="str">
        <f>IF(基本情報入力シート!X163="","",基本情報入力シート!X163)</f>
        <v/>
      </c>
      <c r="N124" s="484" t="str">
        <f>IF(基本情報入力シート!Y163="","",基本情報入力シート!Y163)</f>
        <v/>
      </c>
      <c r="O124" s="104"/>
      <c r="P124" s="1082"/>
      <c r="Q124" s="1083"/>
      <c r="R124" s="514" t="str">
        <f>IFERROR(IF('別紙様式3-2（４・５月）'!Z126="ベア加算","",P124*VLOOKUP(N124,【参考】数式用!$AD$2:$AH$27,MATCH(O124,【参考】数式用!$K$4:$N$4,0)+1,0)),"")</f>
        <v/>
      </c>
      <c r="S124" s="139"/>
      <c r="T124" s="1084"/>
      <c r="U124" s="1085"/>
      <c r="V124" s="515" t="str">
        <f>IFERROR(P124*VLOOKUP(AF124,【参考】数式用4!$DC$3:$DZ$106,MATCH(N124,【参考】数式用4!$DC$2:$DZ$2,0)),"")</f>
        <v/>
      </c>
      <c r="W124" s="105"/>
      <c r="X124" s="138"/>
      <c r="Y124" s="1086" t="str">
        <f>IFERROR(IF('別紙様式3-2（４・５月）'!Z126="ベア加算","",W124*VLOOKUP(N124,【参考】数式用!$AD$2:$AH$27,MATCH(O124,【参考】数式用!$K$4:$N$4,0)+1,0)),"")</f>
        <v/>
      </c>
      <c r="Z124" s="1086"/>
      <c r="AA124" s="139"/>
      <c r="AB124" s="142"/>
      <c r="AC124" s="516" t="str">
        <f>IFERROR(X124*VLOOKUP(AG124,【参考】数式用4!$DC$3:$DZ$106,MATCH(N124,【参考】数式用4!$DC$2:$DZ$2,0)),"")</f>
        <v/>
      </c>
      <c r="AD124" s="477" t="str">
        <f t="shared" si="4"/>
        <v/>
      </c>
      <c r="AE124" s="478" t="str">
        <f t="shared" si="5"/>
        <v/>
      </c>
      <c r="AF124" s="512" t="str">
        <f>IF(O124="","",'別紙様式3-2（４・５月）'!O126&amp;'別紙様式3-2（４・５月）'!P126&amp;'別紙様式3-2（４・５月）'!Q126&amp;"から"&amp;O124)</f>
        <v/>
      </c>
      <c r="AG124" s="512" t="str">
        <f>IF(OR(W124="",W124="―"),"",'別紙様式3-2（４・５月）'!O126&amp;'別紙様式3-2（４・５月）'!P126&amp;'別紙様式3-2（４・５月）'!Q126&amp;"から"&amp;W124)</f>
        <v/>
      </c>
    </row>
    <row r="125" spans="1:41" ht="24.95" customHeight="1">
      <c r="A125" s="513">
        <v>112</v>
      </c>
      <c r="B125" s="987" t="str">
        <f>IF(基本情報入力シート!C164="","",基本情報入力シート!C164)</f>
        <v/>
      </c>
      <c r="C125" s="988"/>
      <c r="D125" s="988"/>
      <c r="E125" s="988"/>
      <c r="F125" s="988"/>
      <c r="G125" s="988"/>
      <c r="H125" s="988"/>
      <c r="I125" s="989"/>
      <c r="J125" s="482" t="str">
        <f>IF(基本情報入力シート!M164="","",基本情報入力シート!M164)</f>
        <v/>
      </c>
      <c r="K125" s="482" t="str">
        <f>IF(基本情報入力シート!R164="","",基本情報入力シート!R164)</f>
        <v/>
      </c>
      <c r="L125" s="482" t="str">
        <f>IF(基本情報入力シート!W164="","",基本情報入力シート!W164)</f>
        <v/>
      </c>
      <c r="M125" s="517" t="str">
        <f>IF(基本情報入力シート!X164="","",基本情報入力シート!X164)</f>
        <v/>
      </c>
      <c r="N125" s="518" t="str">
        <f>IF(基本情報入力シート!Y164="","",基本情報入力シート!Y164)</f>
        <v/>
      </c>
      <c r="O125" s="106"/>
      <c r="P125" s="1082"/>
      <c r="Q125" s="1083"/>
      <c r="R125" s="519" t="str">
        <f>IFERROR(IF('別紙様式3-2（４・５月）'!Z127="ベア加算","",P125*VLOOKUP(N125,【参考】数式用!$AD$2:$AH$27,MATCH(O125,【参考】数式用!$K$4:$N$4,0)+1,0)),"")</f>
        <v/>
      </c>
      <c r="S125" s="139"/>
      <c r="T125" s="1084"/>
      <c r="U125" s="1085"/>
      <c r="V125" s="515" t="str">
        <f>IFERROR(P125*VLOOKUP(AF125,【参考】数式用4!$DC$3:$DZ$106,MATCH(N125,【参考】数式用4!$DC$2:$DZ$2,0)),"")</f>
        <v/>
      </c>
      <c r="W125" s="107"/>
      <c r="X125" s="138"/>
      <c r="Y125" s="1086" t="str">
        <f>IFERROR(IF('別紙様式3-2（４・５月）'!Z127="ベア加算","",W125*VLOOKUP(N125,【参考】数式用!$AD$2:$AH$27,MATCH(O125,【参考】数式用!$K$4:$N$4,0)+1,0)),"")</f>
        <v/>
      </c>
      <c r="Z125" s="1086"/>
      <c r="AA125" s="139"/>
      <c r="AB125" s="142"/>
      <c r="AC125" s="520" t="str">
        <f>IFERROR(X125*VLOOKUP(AG125,【参考】数式用4!$DC$3:$DZ$106,MATCH(N125,【参考】数式用4!$DC$2:$DZ$2,0)),"")</f>
        <v/>
      </c>
      <c r="AD125" s="477" t="str">
        <f t="shared" si="4"/>
        <v/>
      </c>
      <c r="AE125" s="478" t="str">
        <f t="shared" si="5"/>
        <v/>
      </c>
      <c r="AF125" s="512" t="str">
        <f>IF(O125="","",'別紙様式3-2（４・５月）'!O127&amp;'別紙様式3-2（４・５月）'!P127&amp;'別紙様式3-2（４・５月）'!Q127&amp;"から"&amp;O125)</f>
        <v/>
      </c>
      <c r="AG125" s="512" t="str">
        <f>IF(OR(W125="",W125="―"),"",'別紙様式3-2（４・５月）'!O127&amp;'別紙様式3-2（４・５月）'!P127&amp;'別紙様式3-2（４・５月）'!Q127&amp;"から"&amp;W125)</f>
        <v/>
      </c>
    </row>
    <row r="126" spans="1:41" ht="24.95" customHeight="1">
      <c r="A126" s="513">
        <v>113</v>
      </c>
      <c r="B126" s="987" t="str">
        <f>IF(基本情報入力シート!C165="","",基本情報入力シート!C165)</f>
        <v/>
      </c>
      <c r="C126" s="988"/>
      <c r="D126" s="988"/>
      <c r="E126" s="988"/>
      <c r="F126" s="988"/>
      <c r="G126" s="988"/>
      <c r="H126" s="988"/>
      <c r="I126" s="989"/>
      <c r="J126" s="482" t="str">
        <f>IF(基本情報入力シート!M165="","",基本情報入力シート!M165)</f>
        <v/>
      </c>
      <c r="K126" s="482" t="str">
        <f>IF(基本情報入力シート!R165="","",基本情報入力シート!R165)</f>
        <v/>
      </c>
      <c r="L126" s="482" t="str">
        <f>IF(基本情報入力シート!W165="","",基本情報入力シート!W165)</f>
        <v/>
      </c>
      <c r="M126" s="517" t="str">
        <f>IF(基本情報入力シート!X165="","",基本情報入力シート!X165)</f>
        <v/>
      </c>
      <c r="N126" s="518" t="str">
        <f>IF(基本情報入力シート!Y165="","",基本情報入力シート!Y165)</f>
        <v/>
      </c>
      <c r="O126" s="106"/>
      <c r="P126" s="1082"/>
      <c r="Q126" s="1083"/>
      <c r="R126" s="519" t="str">
        <f>IFERROR(IF('別紙様式3-2（４・５月）'!Z128="ベア加算","",P126*VLOOKUP(N126,【参考】数式用!$AD$2:$AH$27,MATCH(O126,【参考】数式用!$K$4:$N$4,0)+1,0)),"")</f>
        <v/>
      </c>
      <c r="S126" s="139"/>
      <c r="T126" s="1084"/>
      <c r="U126" s="1085"/>
      <c r="V126" s="515" t="str">
        <f>IFERROR(P126*VLOOKUP(AF126,【参考】数式用4!$DC$3:$DZ$106,MATCH(N126,【参考】数式用4!$DC$2:$DZ$2,0)),"")</f>
        <v/>
      </c>
      <c r="W126" s="107"/>
      <c r="X126" s="138"/>
      <c r="Y126" s="1086" t="str">
        <f>IFERROR(IF('別紙様式3-2（４・５月）'!Z128="ベア加算","",W126*VLOOKUP(N126,【参考】数式用!$AD$2:$AH$27,MATCH(O126,【参考】数式用!$K$4:$N$4,0)+1,0)),"")</f>
        <v/>
      </c>
      <c r="Z126" s="1086"/>
      <c r="AA126" s="139"/>
      <c r="AB126" s="142"/>
      <c r="AC126" s="520" t="str">
        <f>IFERROR(X126*VLOOKUP(AG126,【参考】数式用4!$DC$3:$DZ$106,MATCH(N126,【参考】数式用4!$DC$2:$DZ$2,0)),"")</f>
        <v/>
      </c>
      <c r="AD126" s="477" t="str">
        <f t="shared" ref="AD126:AD189" si="6">IF(OR(O126="新加算Ⅰ",O126="新加算Ⅱ",O126="新加算Ⅴ（１）",O126="新加算Ⅴ（２）",O126="新加算Ⅴ（３）",O126="新加算Ⅴ（４）",O126="新加算Ⅴ（５）",O126="新加算Ⅴ（６）",O126="新加算Ⅴ（７）",O126="新加算Ⅴ（９）",O126="新加算Ⅴ（10）",O126="新加算Ⅴ（12）"),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E126" s="478" t="str">
        <f t="shared" ref="AE126:AE189" si="7">IF(OR(W126="新加算Ⅰ",W126="新加算Ⅱ"),IF(AND(N126&lt;&gt;"訪問型サービス（総合事業）",N126&lt;&gt;"通所型サービス（総合事業）",N126&lt;&gt;"（介護予防）短期入所生活介護",N126&lt;&gt;"（介護予防）短期入所療養介護（老健）",N126&lt;&gt;"（介護予防）短期入所療養介護 （病院等（老健以外）)",N126&lt;&gt;"（介護予防）短期入所療養介護（医療院）"),1,""),"")</f>
        <v/>
      </c>
      <c r="AF126" s="512" t="str">
        <f>IF(O126="","",'別紙様式3-2（４・５月）'!O128&amp;'別紙様式3-2（４・５月）'!P128&amp;'別紙様式3-2（４・５月）'!Q128&amp;"から"&amp;O126)</f>
        <v/>
      </c>
      <c r="AG126" s="512" t="str">
        <f>IF(OR(W126="",W126="―"),"",'別紙様式3-2（４・５月）'!O128&amp;'別紙様式3-2（４・５月）'!P128&amp;'別紙様式3-2（４・５月）'!Q128&amp;"から"&amp;W126)</f>
        <v/>
      </c>
    </row>
    <row r="127" spans="1:41" ht="24.95" customHeight="1">
      <c r="A127" s="513">
        <v>114</v>
      </c>
      <c r="B127" s="987" t="str">
        <f>IF(基本情報入力シート!C166="","",基本情報入力シート!C166)</f>
        <v/>
      </c>
      <c r="C127" s="988"/>
      <c r="D127" s="988"/>
      <c r="E127" s="988"/>
      <c r="F127" s="988"/>
      <c r="G127" s="988"/>
      <c r="H127" s="988"/>
      <c r="I127" s="989"/>
      <c r="J127" s="482" t="str">
        <f>IF(基本情報入力シート!M166="","",基本情報入力シート!M166)</f>
        <v/>
      </c>
      <c r="K127" s="482" t="str">
        <f>IF(基本情報入力シート!R166="","",基本情報入力シート!R166)</f>
        <v/>
      </c>
      <c r="L127" s="482" t="str">
        <f>IF(基本情報入力シート!W166="","",基本情報入力シート!W166)</f>
        <v/>
      </c>
      <c r="M127" s="517" t="str">
        <f>IF(基本情報入力シート!X166="","",基本情報入力シート!X166)</f>
        <v/>
      </c>
      <c r="N127" s="518" t="str">
        <f>IF(基本情報入力シート!Y166="","",基本情報入力シート!Y166)</f>
        <v/>
      </c>
      <c r="O127" s="106"/>
      <c r="P127" s="1082"/>
      <c r="Q127" s="1083"/>
      <c r="R127" s="519" t="str">
        <f>IFERROR(IF('別紙様式3-2（４・５月）'!Z129="ベア加算","",P127*VLOOKUP(N127,【参考】数式用!$AD$2:$AH$27,MATCH(O127,【参考】数式用!$K$4:$N$4,0)+1,0)),"")</f>
        <v/>
      </c>
      <c r="S127" s="139"/>
      <c r="T127" s="1084"/>
      <c r="U127" s="1085"/>
      <c r="V127" s="515" t="str">
        <f>IFERROR(P127*VLOOKUP(AF127,【参考】数式用4!$DC$3:$DZ$106,MATCH(N127,【参考】数式用4!$DC$2:$DZ$2,0)),"")</f>
        <v/>
      </c>
      <c r="W127" s="107"/>
      <c r="X127" s="138"/>
      <c r="Y127" s="1086" t="str">
        <f>IFERROR(IF('別紙様式3-2（４・５月）'!Z129="ベア加算","",W127*VLOOKUP(N127,【参考】数式用!$AD$2:$AH$27,MATCH(O127,【参考】数式用!$K$4:$N$4,0)+1,0)),"")</f>
        <v/>
      </c>
      <c r="Z127" s="1086"/>
      <c r="AA127" s="139"/>
      <c r="AB127" s="142"/>
      <c r="AC127" s="520" t="str">
        <f>IFERROR(X127*VLOOKUP(AG127,【参考】数式用4!$DC$3:$DZ$106,MATCH(N127,【参考】数式用4!$DC$2:$DZ$2,0)),"")</f>
        <v/>
      </c>
      <c r="AD127" s="477" t="str">
        <f t="shared" si="6"/>
        <v/>
      </c>
      <c r="AE127" s="478" t="str">
        <f t="shared" si="7"/>
        <v/>
      </c>
      <c r="AF127" s="512" t="str">
        <f>IF(O127="","",'別紙様式3-2（４・５月）'!O129&amp;'別紙様式3-2（４・５月）'!P129&amp;'別紙様式3-2（４・５月）'!Q129&amp;"から"&amp;O127)</f>
        <v/>
      </c>
      <c r="AG127" s="512" t="str">
        <f>IF(OR(W127="",W127="―"),"",'別紙様式3-2（４・５月）'!O129&amp;'別紙様式3-2（４・５月）'!P129&amp;'別紙様式3-2（４・５月）'!Q129&amp;"から"&amp;W127)</f>
        <v/>
      </c>
    </row>
    <row r="128" spans="1:41" ht="24.95" customHeight="1">
      <c r="A128" s="513">
        <v>115</v>
      </c>
      <c r="B128" s="987" t="str">
        <f>IF(基本情報入力シート!C167="","",基本情報入力シート!C167)</f>
        <v/>
      </c>
      <c r="C128" s="988"/>
      <c r="D128" s="988"/>
      <c r="E128" s="988"/>
      <c r="F128" s="988"/>
      <c r="G128" s="988"/>
      <c r="H128" s="988"/>
      <c r="I128" s="989"/>
      <c r="J128" s="482" t="str">
        <f>IF(基本情報入力シート!M167="","",基本情報入力シート!M167)</f>
        <v/>
      </c>
      <c r="K128" s="482" t="str">
        <f>IF(基本情報入力シート!R167="","",基本情報入力シート!R167)</f>
        <v/>
      </c>
      <c r="L128" s="482" t="str">
        <f>IF(基本情報入力シート!W167="","",基本情報入力シート!W167)</f>
        <v/>
      </c>
      <c r="M128" s="517" t="str">
        <f>IF(基本情報入力シート!X167="","",基本情報入力シート!X167)</f>
        <v/>
      </c>
      <c r="N128" s="518" t="str">
        <f>IF(基本情報入力シート!Y167="","",基本情報入力シート!Y167)</f>
        <v/>
      </c>
      <c r="O128" s="106"/>
      <c r="P128" s="1082"/>
      <c r="Q128" s="1083"/>
      <c r="R128" s="519" t="str">
        <f>IFERROR(IF('別紙様式3-2（４・５月）'!Z130="ベア加算","",P128*VLOOKUP(N128,【参考】数式用!$AD$2:$AH$27,MATCH(O128,【参考】数式用!$K$4:$N$4,0)+1,0)),"")</f>
        <v/>
      </c>
      <c r="S128" s="139"/>
      <c r="T128" s="1084"/>
      <c r="U128" s="1085"/>
      <c r="V128" s="515" t="str">
        <f>IFERROR(P128*VLOOKUP(AF128,【参考】数式用4!$DC$3:$DZ$106,MATCH(N128,【参考】数式用4!$DC$2:$DZ$2,0)),"")</f>
        <v/>
      </c>
      <c r="W128" s="107"/>
      <c r="X128" s="138"/>
      <c r="Y128" s="1086" t="str">
        <f>IFERROR(IF('別紙様式3-2（４・５月）'!Z130="ベア加算","",W128*VLOOKUP(N128,【参考】数式用!$AD$2:$AH$27,MATCH(O128,【参考】数式用!$K$4:$N$4,0)+1,0)),"")</f>
        <v/>
      </c>
      <c r="Z128" s="1086"/>
      <c r="AA128" s="139"/>
      <c r="AB128" s="142"/>
      <c r="AC128" s="520" t="str">
        <f>IFERROR(X128*VLOOKUP(AG128,【参考】数式用4!$DC$3:$DZ$106,MATCH(N128,【参考】数式用4!$DC$2:$DZ$2,0)),"")</f>
        <v/>
      </c>
      <c r="AD128" s="477" t="str">
        <f t="shared" si="6"/>
        <v/>
      </c>
      <c r="AE128" s="478" t="str">
        <f t="shared" si="7"/>
        <v/>
      </c>
      <c r="AF128" s="512" t="str">
        <f>IF(O128="","",'別紙様式3-2（４・５月）'!O130&amp;'別紙様式3-2（４・５月）'!P130&amp;'別紙様式3-2（４・５月）'!Q130&amp;"から"&amp;O128)</f>
        <v/>
      </c>
      <c r="AG128" s="512" t="str">
        <f>IF(OR(W128="",W128="―"),"",'別紙様式3-2（４・５月）'!O130&amp;'別紙様式3-2（４・５月）'!P130&amp;'別紙様式3-2（４・５月）'!Q130&amp;"から"&amp;W128)</f>
        <v/>
      </c>
    </row>
    <row r="129" spans="1:33" ht="24.95" customHeight="1">
      <c r="A129" s="513">
        <v>116</v>
      </c>
      <c r="B129" s="987" t="str">
        <f>IF(基本情報入力シート!C168="","",基本情報入力シート!C168)</f>
        <v/>
      </c>
      <c r="C129" s="988"/>
      <c r="D129" s="988"/>
      <c r="E129" s="988"/>
      <c r="F129" s="988"/>
      <c r="G129" s="988"/>
      <c r="H129" s="988"/>
      <c r="I129" s="989"/>
      <c r="J129" s="482" t="str">
        <f>IF(基本情報入力シート!M168="","",基本情報入力シート!M168)</f>
        <v/>
      </c>
      <c r="K129" s="482" t="str">
        <f>IF(基本情報入力シート!R168="","",基本情報入力シート!R168)</f>
        <v/>
      </c>
      <c r="L129" s="482" t="str">
        <f>IF(基本情報入力シート!W168="","",基本情報入力シート!W168)</f>
        <v/>
      </c>
      <c r="M129" s="517" t="str">
        <f>IF(基本情報入力シート!X168="","",基本情報入力シート!X168)</f>
        <v/>
      </c>
      <c r="N129" s="518" t="str">
        <f>IF(基本情報入力シート!Y168="","",基本情報入力シート!Y168)</f>
        <v/>
      </c>
      <c r="O129" s="106"/>
      <c r="P129" s="1082"/>
      <c r="Q129" s="1083"/>
      <c r="R129" s="519" t="str">
        <f>IFERROR(IF('別紙様式3-2（４・５月）'!Z131="ベア加算","",P129*VLOOKUP(N129,【参考】数式用!$AD$2:$AH$27,MATCH(O129,【参考】数式用!$K$4:$N$4,0)+1,0)),"")</f>
        <v/>
      </c>
      <c r="S129" s="139"/>
      <c r="T129" s="1084"/>
      <c r="U129" s="1085"/>
      <c r="V129" s="515" t="str">
        <f>IFERROR(P129*VLOOKUP(AF129,【参考】数式用4!$DC$3:$DZ$106,MATCH(N129,【参考】数式用4!$DC$2:$DZ$2,0)),"")</f>
        <v/>
      </c>
      <c r="W129" s="107"/>
      <c r="X129" s="138"/>
      <c r="Y129" s="1086" t="str">
        <f>IFERROR(IF('別紙様式3-2（４・５月）'!Z131="ベア加算","",W129*VLOOKUP(N129,【参考】数式用!$AD$2:$AH$27,MATCH(O129,【参考】数式用!$K$4:$N$4,0)+1,0)),"")</f>
        <v/>
      </c>
      <c r="Z129" s="1086"/>
      <c r="AA129" s="139"/>
      <c r="AB129" s="142"/>
      <c r="AC129" s="520" t="str">
        <f>IFERROR(X129*VLOOKUP(AG129,【参考】数式用4!$DC$3:$DZ$106,MATCH(N129,【参考】数式用4!$DC$2:$DZ$2,0)),"")</f>
        <v/>
      </c>
      <c r="AD129" s="477" t="str">
        <f t="shared" si="6"/>
        <v/>
      </c>
      <c r="AE129" s="478" t="str">
        <f t="shared" si="7"/>
        <v/>
      </c>
      <c r="AF129" s="512" t="str">
        <f>IF(O129="","",'別紙様式3-2（４・５月）'!O131&amp;'別紙様式3-2（４・５月）'!P131&amp;'別紙様式3-2（４・５月）'!Q131&amp;"から"&amp;O129)</f>
        <v/>
      </c>
      <c r="AG129" s="512" t="str">
        <f>IF(OR(W129="",W129="―"),"",'別紙様式3-2（４・５月）'!O131&amp;'別紙様式3-2（４・５月）'!P131&amp;'別紙様式3-2（４・５月）'!Q131&amp;"から"&amp;W129)</f>
        <v/>
      </c>
    </row>
    <row r="130" spans="1:33" ht="24.95" customHeight="1">
      <c r="A130" s="513">
        <v>117</v>
      </c>
      <c r="B130" s="987" t="str">
        <f>IF(基本情報入力シート!C169="","",基本情報入力シート!C169)</f>
        <v/>
      </c>
      <c r="C130" s="988"/>
      <c r="D130" s="988"/>
      <c r="E130" s="988"/>
      <c r="F130" s="988"/>
      <c r="G130" s="988"/>
      <c r="H130" s="988"/>
      <c r="I130" s="989"/>
      <c r="J130" s="482" t="str">
        <f>IF(基本情報入力シート!M169="","",基本情報入力シート!M169)</f>
        <v/>
      </c>
      <c r="K130" s="482" t="str">
        <f>IF(基本情報入力シート!R169="","",基本情報入力シート!R169)</f>
        <v/>
      </c>
      <c r="L130" s="482" t="str">
        <f>IF(基本情報入力シート!W169="","",基本情報入力シート!W169)</f>
        <v/>
      </c>
      <c r="M130" s="517" t="str">
        <f>IF(基本情報入力シート!X169="","",基本情報入力シート!X169)</f>
        <v/>
      </c>
      <c r="N130" s="518" t="str">
        <f>IF(基本情報入力シート!Y169="","",基本情報入力シート!Y169)</f>
        <v/>
      </c>
      <c r="O130" s="106"/>
      <c r="P130" s="1082"/>
      <c r="Q130" s="1083"/>
      <c r="R130" s="519" t="str">
        <f>IFERROR(IF('別紙様式3-2（４・５月）'!Z132="ベア加算","",P130*VLOOKUP(N130,【参考】数式用!$AD$2:$AH$27,MATCH(O130,【参考】数式用!$K$4:$N$4,0)+1,0)),"")</f>
        <v/>
      </c>
      <c r="S130" s="139"/>
      <c r="T130" s="1084"/>
      <c r="U130" s="1085"/>
      <c r="V130" s="515" t="str">
        <f>IFERROR(P130*VLOOKUP(AF130,【参考】数式用4!$DC$3:$DZ$106,MATCH(N130,【参考】数式用4!$DC$2:$DZ$2,0)),"")</f>
        <v/>
      </c>
      <c r="W130" s="107"/>
      <c r="X130" s="138"/>
      <c r="Y130" s="1086" t="str">
        <f>IFERROR(IF('別紙様式3-2（４・５月）'!Z132="ベア加算","",W130*VLOOKUP(N130,【参考】数式用!$AD$2:$AH$27,MATCH(O130,【参考】数式用!$K$4:$N$4,0)+1,0)),"")</f>
        <v/>
      </c>
      <c r="Z130" s="1086"/>
      <c r="AA130" s="139"/>
      <c r="AB130" s="142"/>
      <c r="AC130" s="520" t="str">
        <f>IFERROR(X130*VLOOKUP(AG130,【参考】数式用4!$DC$3:$DZ$106,MATCH(N130,【参考】数式用4!$DC$2:$DZ$2,0)),"")</f>
        <v/>
      </c>
      <c r="AD130" s="477" t="str">
        <f t="shared" si="6"/>
        <v/>
      </c>
      <c r="AE130" s="478" t="str">
        <f t="shared" si="7"/>
        <v/>
      </c>
      <c r="AF130" s="512" t="str">
        <f>IF(O130="","",'別紙様式3-2（４・５月）'!O132&amp;'別紙様式3-2（４・５月）'!P132&amp;'別紙様式3-2（４・５月）'!Q132&amp;"から"&amp;O130)</f>
        <v/>
      </c>
      <c r="AG130" s="512" t="str">
        <f>IF(OR(W130="",W130="―"),"",'別紙様式3-2（４・５月）'!O132&amp;'別紙様式3-2（４・５月）'!P132&amp;'別紙様式3-2（４・５月）'!Q132&amp;"から"&amp;W130)</f>
        <v/>
      </c>
    </row>
    <row r="131" spans="1:33" ht="24.95" customHeight="1">
      <c r="A131" s="513">
        <v>118</v>
      </c>
      <c r="B131" s="987" t="str">
        <f>IF(基本情報入力シート!C170="","",基本情報入力シート!C170)</f>
        <v/>
      </c>
      <c r="C131" s="988"/>
      <c r="D131" s="988"/>
      <c r="E131" s="988"/>
      <c r="F131" s="988"/>
      <c r="G131" s="988"/>
      <c r="H131" s="988"/>
      <c r="I131" s="989"/>
      <c r="J131" s="482" t="str">
        <f>IF(基本情報入力シート!M170="","",基本情報入力シート!M170)</f>
        <v/>
      </c>
      <c r="K131" s="482" t="str">
        <f>IF(基本情報入力シート!R170="","",基本情報入力シート!R170)</f>
        <v/>
      </c>
      <c r="L131" s="482" t="str">
        <f>IF(基本情報入力シート!W170="","",基本情報入力シート!W170)</f>
        <v/>
      </c>
      <c r="M131" s="517" t="str">
        <f>IF(基本情報入力シート!X170="","",基本情報入力シート!X170)</f>
        <v/>
      </c>
      <c r="N131" s="518" t="str">
        <f>IF(基本情報入力シート!Y170="","",基本情報入力シート!Y170)</f>
        <v/>
      </c>
      <c r="O131" s="106"/>
      <c r="P131" s="1082"/>
      <c r="Q131" s="1083"/>
      <c r="R131" s="519" t="str">
        <f>IFERROR(IF('別紙様式3-2（４・５月）'!Z133="ベア加算","",P131*VLOOKUP(N131,【参考】数式用!$AD$2:$AH$27,MATCH(O131,【参考】数式用!$K$4:$N$4,0)+1,0)),"")</f>
        <v/>
      </c>
      <c r="S131" s="139"/>
      <c r="T131" s="1084"/>
      <c r="U131" s="1085"/>
      <c r="V131" s="515" t="str">
        <f>IFERROR(P131*VLOOKUP(AF131,【参考】数式用4!$DC$3:$DZ$106,MATCH(N131,【参考】数式用4!$DC$2:$DZ$2,0)),"")</f>
        <v/>
      </c>
      <c r="W131" s="107"/>
      <c r="X131" s="138"/>
      <c r="Y131" s="1086" t="str">
        <f>IFERROR(IF('別紙様式3-2（４・５月）'!Z133="ベア加算","",W131*VLOOKUP(N131,【参考】数式用!$AD$2:$AH$27,MATCH(O131,【参考】数式用!$K$4:$N$4,0)+1,0)),"")</f>
        <v/>
      </c>
      <c r="Z131" s="1086"/>
      <c r="AA131" s="139"/>
      <c r="AB131" s="142"/>
      <c r="AC131" s="520" t="str">
        <f>IFERROR(X131*VLOOKUP(AG131,【参考】数式用4!$DC$3:$DZ$106,MATCH(N131,【参考】数式用4!$DC$2:$DZ$2,0)),"")</f>
        <v/>
      </c>
      <c r="AD131" s="477" t="str">
        <f t="shared" si="6"/>
        <v/>
      </c>
      <c r="AE131" s="478" t="str">
        <f t="shared" si="7"/>
        <v/>
      </c>
      <c r="AF131" s="512" t="str">
        <f>IF(O131="","",'別紙様式3-2（４・５月）'!O133&amp;'別紙様式3-2（４・５月）'!P133&amp;'別紙様式3-2（４・５月）'!Q133&amp;"から"&amp;O131)</f>
        <v/>
      </c>
      <c r="AG131" s="512" t="str">
        <f>IF(OR(W131="",W131="―"),"",'別紙様式3-2（４・５月）'!O133&amp;'別紙様式3-2（４・５月）'!P133&amp;'別紙様式3-2（４・５月）'!Q133&amp;"から"&amp;W131)</f>
        <v/>
      </c>
    </row>
    <row r="132" spans="1:33" ht="24.95" customHeight="1">
      <c r="A132" s="513">
        <v>119</v>
      </c>
      <c r="B132" s="987" t="str">
        <f>IF(基本情報入力シート!C171="","",基本情報入力シート!C171)</f>
        <v/>
      </c>
      <c r="C132" s="988"/>
      <c r="D132" s="988"/>
      <c r="E132" s="988"/>
      <c r="F132" s="988"/>
      <c r="G132" s="988"/>
      <c r="H132" s="988"/>
      <c r="I132" s="989"/>
      <c r="J132" s="482" t="str">
        <f>IF(基本情報入力シート!M171="","",基本情報入力シート!M171)</f>
        <v/>
      </c>
      <c r="K132" s="482" t="str">
        <f>IF(基本情報入力シート!R171="","",基本情報入力シート!R171)</f>
        <v/>
      </c>
      <c r="L132" s="482" t="str">
        <f>IF(基本情報入力シート!W171="","",基本情報入力シート!W171)</f>
        <v/>
      </c>
      <c r="M132" s="517" t="str">
        <f>IF(基本情報入力シート!X171="","",基本情報入力シート!X171)</f>
        <v/>
      </c>
      <c r="N132" s="518" t="str">
        <f>IF(基本情報入力シート!Y171="","",基本情報入力シート!Y171)</f>
        <v/>
      </c>
      <c r="O132" s="106"/>
      <c r="P132" s="1082"/>
      <c r="Q132" s="1083"/>
      <c r="R132" s="519" t="str">
        <f>IFERROR(IF('別紙様式3-2（４・５月）'!Z134="ベア加算","",P132*VLOOKUP(N132,【参考】数式用!$AD$2:$AH$27,MATCH(O132,【参考】数式用!$K$4:$N$4,0)+1,0)),"")</f>
        <v/>
      </c>
      <c r="S132" s="139"/>
      <c r="T132" s="1084"/>
      <c r="U132" s="1085"/>
      <c r="V132" s="515" t="str">
        <f>IFERROR(P132*VLOOKUP(AF132,【参考】数式用4!$DC$3:$DZ$106,MATCH(N132,【参考】数式用4!$DC$2:$DZ$2,0)),"")</f>
        <v/>
      </c>
      <c r="W132" s="107"/>
      <c r="X132" s="138"/>
      <c r="Y132" s="1086" t="str">
        <f>IFERROR(IF('別紙様式3-2（４・５月）'!Z134="ベア加算","",W132*VLOOKUP(N132,【参考】数式用!$AD$2:$AH$27,MATCH(O132,【参考】数式用!$K$4:$N$4,0)+1,0)),"")</f>
        <v/>
      </c>
      <c r="Z132" s="1086"/>
      <c r="AA132" s="139"/>
      <c r="AB132" s="142"/>
      <c r="AC132" s="520" t="str">
        <f>IFERROR(X132*VLOOKUP(AG132,【参考】数式用4!$DC$3:$DZ$106,MATCH(N132,【参考】数式用4!$DC$2:$DZ$2,0)),"")</f>
        <v/>
      </c>
      <c r="AD132" s="477" t="str">
        <f t="shared" si="6"/>
        <v/>
      </c>
      <c r="AE132" s="478" t="str">
        <f t="shared" si="7"/>
        <v/>
      </c>
      <c r="AF132" s="512" t="str">
        <f>IF(O132="","",'別紙様式3-2（４・５月）'!O134&amp;'別紙様式3-2（４・５月）'!P134&amp;'別紙様式3-2（４・５月）'!Q134&amp;"から"&amp;O132)</f>
        <v/>
      </c>
      <c r="AG132" s="512" t="str">
        <f>IF(OR(W132="",W132="―"),"",'別紙様式3-2（４・５月）'!O134&amp;'別紙様式3-2（４・５月）'!P134&amp;'別紙様式3-2（４・５月）'!Q134&amp;"から"&amp;W132)</f>
        <v/>
      </c>
    </row>
    <row r="133" spans="1:33" ht="24.95" customHeight="1">
      <c r="A133" s="513">
        <v>120</v>
      </c>
      <c r="B133" s="987" t="str">
        <f>IF(基本情報入力シート!C172="","",基本情報入力シート!C172)</f>
        <v/>
      </c>
      <c r="C133" s="988"/>
      <c r="D133" s="988"/>
      <c r="E133" s="988"/>
      <c r="F133" s="988"/>
      <c r="G133" s="988"/>
      <c r="H133" s="988"/>
      <c r="I133" s="989"/>
      <c r="J133" s="482" t="str">
        <f>IF(基本情報入力シート!M172="","",基本情報入力シート!M172)</f>
        <v/>
      </c>
      <c r="K133" s="482" t="str">
        <f>IF(基本情報入力シート!R172="","",基本情報入力シート!R172)</f>
        <v/>
      </c>
      <c r="L133" s="482" t="str">
        <f>IF(基本情報入力シート!W172="","",基本情報入力シート!W172)</f>
        <v/>
      </c>
      <c r="M133" s="517" t="str">
        <f>IF(基本情報入力シート!X172="","",基本情報入力シート!X172)</f>
        <v/>
      </c>
      <c r="N133" s="518" t="str">
        <f>IF(基本情報入力シート!Y172="","",基本情報入力シート!Y172)</f>
        <v/>
      </c>
      <c r="O133" s="106"/>
      <c r="P133" s="1082"/>
      <c r="Q133" s="1083"/>
      <c r="R133" s="519" t="str">
        <f>IFERROR(IF('別紙様式3-2（４・５月）'!Z135="ベア加算","",P133*VLOOKUP(N133,【参考】数式用!$AD$2:$AH$27,MATCH(O133,【参考】数式用!$K$4:$N$4,0)+1,0)),"")</f>
        <v/>
      </c>
      <c r="S133" s="139"/>
      <c r="T133" s="1084"/>
      <c r="U133" s="1085"/>
      <c r="V133" s="515" t="str">
        <f>IFERROR(P133*VLOOKUP(AF133,【参考】数式用4!$DC$3:$DZ$106,MATCH(N133,【参考】数式用4!$DC$2:$DZ$2,0)),"")</f>
        <v/>
      </c>
      <c r="W133" s="107"/>
      <c r="X133" s="138"/>
      <c r="Y133" s="1086" t="str">
        <f>IFERROR(IF('別紙様式3-2（４・５月）'!Z135="ベア加算","",W133*VLOOKUP(N133,【参考】数式用!$AD$2:$AH$27,MATCH(O133,【参考】数式用!$K$4:$N$4,0)+1,0)),"")</f>
        <v/>
      </c>
      <c r="Z133" s="1086"/>
      <c r="AA133" s="139"/>
      <c r="AB133" s="142"/>
      <c r="AC133" s="520" t="str">
        <f>IFERROR(X133*VLOOKUP(AG133,【参考】数式用4!$DC$3:$DZ$106,MATCH(N133,【参考】数式用4!$DC$2:$DZ$2,0)),"")</f>
        <v/>
      </c>
      <c r="AD133" s="477" t="str">
        <f t="shared" si="6"/>
        <v/>
      </c>
      <c r="AE133" s="478" t="str">
        <f t="shared" si="7"/>
        <v/>
      </c>
      <c r="AF133" s="512" t="str">
        <f>IF(O133="","",'別紙様式3-2（４・５月）'!O135&amp;'別紙様式3-2（４・５月）'!P135&amp;'別紙様式3-2（４・５月）'!Q135&amp;"から"&amp;O133)</f>
        <v/>
      </c>
      <c r="AG133" s="512" t="str">
        <f>IF(OR(W133="",W133="―"),"",'別紙様式3-2（４・５月）'!O135&amp;'別紙様式3-2（４・５月）'!P135&amp;'別紙様式3-2（４・５月）'!Q135&amp;"から"&amp;W133)</f>
        <v/>
      </c>
    </row>
    <row r="134" spans="1:33" ht="24.95" customHeight="1">
      <c r="A134" s="513">
        <v>121</v>
      </c>
      <c r="B134" s="987" t="str">
        <f>IF(基本情報入力シート!C173="","",基本情報入力シート!C173)</f>
        <v/>
      </c>
      <c r="C134" s="988"/>
      <c r="D134" s="988"/>
      <c r="E134" s="988"/>
      <c r="F134" s="988"/>
      <c r="G134" s="988"/>
      <c r="H134" s="988"/>
      <c r="I134" s="989"/>
      <c r="J134" s="482" t="str">
        <f>IF(基本情報入力シート!M173="","",基本情報入力シート!M173)</f>
        <v/>
      </c>
      <c r="K134" s="482" t="str">
        <f>IF(基本情報入力シート!R173="","",基本情報入力シート!R173)</f>
        <v/>
      </c>
      <c r="L134" s="482" t="str">
        <f>IF(基本情報入力シート!W173="","",基本情報入力シート!W173)</f>
        <v/>
      </c>
      <c r="M134" s="517" t="str">
        <f>IF(基本情報入力シート!X173="","",基本情報入力シート!X173)</f>
        <v/>
      </c>
      <c r="N134" s="518" t="str">
        <f>IF(基本情報入力シート!Y173="","",基本情報入力シート!Y173)</f>
        <v/>
      </c>
      <c r="O134" s="106"/>
      <c r="P134" s="1082"/>
      <c r="Q134" s="1083"/>
      <c r="R134" s="519" t="str">
        <f>IFERROR(IF('別紙様式3-2（４・５月）'!Z136="ベア加算","",P134*VLOOKUP(N134,【参考】数式用!$AD$2:$AH$27,MATCH(O134,【参考】数式用!$K$4:$N$4,0)+1,0)),"")</f>
        <v/>
      </c>
      <c r="S134" s="139"/>
      <c r="T134" s="1084"/>
      <c r="U134" s="1085"/>
      <c r="V134" s="515" t="str">
        <f>IFERROR(P134*VLOOKUP(AF134,【参考】数式用4!$DC$3:$DZ$106,MATCH(N134,【参考】数式用4!$DC$2:$DZ$2,0)),"")</f>
        <v/>
      </c>
      <c r="W134" s="107"/>
      <c r="X134" s="138"/>
      <c r="Y134" s="1086" t="str">
        <f>IFERROR(IF('別紙様式3-2（４・５月）'!Z136="ベア加算","",W134*VLOOKUP(N134,【参考】数式用!$AD$2:$AH$27,MATCH(O134,【参考】数式用!$K$4:$N$4,0)+1,0)),"")</f>
        <v/>
      </c>
      <c r="Z134" s="1086"/>
      <c r="AA134" s="139"/>
      <c r="AB134" s="142"/>
      <c r="AC134" s="520" t="str">
        <f>IFERROR(X134*VLOOKUP(AG134,【参考】数式用4!$DC$3:$DZ$106,MATCH(N134,【参考】数式用4!$DC$2:$DZ$2,0)),"")</f>
        <v/>
      </c>
      <c r="AD134" s="477" t="str">
        <f t="shared" si="6"/>
        <v/>
      </c>
      <c r="AE134" s="478" t="str">
        <f t="shared" si="7"/>
        <v/>
      </c>
      <c r="AF134" s="512" t="str">
        <f>IF(O134="","",'別紙様式3-2（４・５月）'!O136&amp;'別紙様式3-2（４・５月）'!P136&amp;'別紙様式3-2（４・５月）'!Q136&amp;"から"&amp;O134)</f>
        <v/>
      </c>
      <c r="AG134" s="512" t="str">
        <f>IF(OR(W134="",W134="―"),"",'別紙様式3-2（４・５月）'!O136&amp;'別紙様式3-2（４・５月）'!P136&amp;'別紙様式3-2（４・５月）'!Q136&amp;"から"&amp;W134)</f>
        <v/>
      </c>
    </row>
    <row r="135" spans="1:33" ht="24.95" customHeight="1">
      <c r="A135" s="513">
        <v>122</v>
      </c>
      <c r="B135" s="987" t="str">
        <f>IF(基本情報入力シート!C174="","",基本情報入力シート!C174)</f>
        <v/>
      </c>
      <c r="C135" s="988"/>
      <c r="D135" s="988"/>
      <c r="E135" s="988"/>
      <c r="F135" s="988"/>
      <c r="G135" s="988"/>
      <c r="H135" s="988"/>
      <c r="I135" s="989"/>
      <c r="J135" s="482" t="str">
        <f>IF(基本情報入力シート!M174="","",基本情報入力シート!M174)</f>
        <v/>
      </c>
      <c r="K135" s="482" t="str">
        <f>IF(基本情報入力シート!R174="","",基本情報入力シート!R174)</f>
        <v/>
      </c>
      <c r="L135" s="482" t="str">
        <f>IF(基本情報入力シート!W174="","",基本情報入力シート!W174)</f>
        <v/>
      </c>
      <c r="M135" s="517" t="str">
        <f>IF(基本情報入力シート!X174="","",基本情報入力シート!X174)</f>
        <v/>
      </c>
      <c r="N135" s="518" t="str">
        <f>IF(基本情報入力シート!Y174="","",基本情報入力シート!Y174)</f>
        <v/>
      </c>
      <c r="O135" s="106"/>
      <c r="P135" s="1082"/>
      <c r="Q135" s="1083"/>
      <c r="R135" s="519" t="str">
        <f>IFERROR(IF('別紙様式3-2（４・５月）'!Z137="ベア加算","",P135*VLOOKUP(N135,【参考】数式用!$AD$2:$AH$27,MATCH(O135,【参考】数式用!$K$4:$N$4,0)+1,0)),"")</f>
        <v/>
      </c>
      <c r="S135" s="139"/>
      <c r="T135" s="1084"/>
      <c r="U135" s="1085"/>
      <c r="V135" s="515" t="str">
        <f>IFERROR(P135*VLOOKUP(AF135,【参考】数式用4!$DC$3:$DZ$106,MATCH(N135,【参考】数式用4!$DC$2:$DZ$2,0)),"")</f>
        <v/>
      </c>
      <c r="W135" s="107"/>
      <c r="X135" s="138"/>
      <c r="Y135" s="1086" t="str">
        <f>IFERROR(IF('別紙様式3-2（４・５月）'!Z137="ベア加算","",W135*VLOOKUP(N135,【参考】数式用!$AD$2:$AH$27,MATCH(O135,【参考】数式用!$K$4:$N$4,0)+1,0)),"")</f>
        <v/>
      </c>
      <c r="Z135" s="1086"/>
      <c r="AA135" s="139"/>
      <c r="AB135" s="142"/>
      <c r="AC135" s="520" t="str">
        <f>IFERROR(X135*VLOOKUP(AG135,【参考】数式用4!$DC$3:$DZ$106,MATCH(N135,【参考】数式用4!$DC$2:$DZ$2,0)),"")</f>
        <v/>
      </c>
      <c r="AD135" s="477" t="str">
        <f t="shared" si="6"/>
        <v/>
      </c>
      <c r="AE135" s="478" t="str">
        <f t="shared" si="7"/>
        <v/>
      </c>
      <c r="AF135" s="512" t="str">
        <f>IF(O135="","",'別紙様式3-2（４・５月）'!O137&amp;'別紙様式3-2（４・５月）'!P137&amp;'別紙様式3-2（４・５月）'!Q137&amp;"から"&amp;O135)</f>
        <v/>
      </c>
      <c r="AG135" s="512" t="str">
        <f>IF(OR(W135="",W135="―"),"",'別紙様式3-2（４・５月）'!O137&amp;'別紙様式3-2（４・５月）'!P137&amp;'別紙様式3-2（４・５月）'!Q137&amp;"から"&amp;W135)</f>
        <v/>
      </c>
    </row>
    <row r="136" spans="1:33" ht="24.95" customHeight="1">
      <c r="A136" s="513">
        <v>123</v>
      </c>
      <c r="B136" s="987" t="str">
        <f>IF(基本情報入力シート!C175="","",基本情報入力シート!C175)</f>
        <v/>
      </c>
      <c r="C136" s="988"/>
      <c r="D136" s="988"/>
      <c r="E136" s="988"/>
      <c r="F136" s="988"/>
      <c r="G136" s="988"/>
      <c r="H136" s="988"/>
      <c r="I136" s="989"/>
      <c r="J136" s="482" t="str">
        <f>IF(基本情報入力シート!M175="","",基本情報入力シート!M175)</f>
        <v/>
      </c>
      <c r="K136" s="482" t="str">
        <f>IF(基本情報入力シート!R175="","",基本情報入力シート!R175)</f>
        <v/>
      </c>
      <c r="L136" s="482" t="str">
        <f>IF(基本情報入力シート!W175="","",基本情報入力シート!W175)</f>
        <v/>
      </c>
      <c r="M136" s="517" t="str">
        <f>IF(基本情報入力シート!X175="","",基本情報入力シート!X175)</f>
        <v/>
      </c>
      <c r="N136" s="518" t="str">
        <f>IF(基本情報入力シート!Y175="","",基本情報入力シート!Y175)</f>
        <v/>
      </c>
      <c r="O136" s="106"/>
      <c r="P136" s="1082"/>
      <c r="Q136" s="1083"/>
      <c r="R136" s="519" t="str">
        <f>IFERROR(IF('別紙様式3-2（４・５月）'!Z138="ベア加算","",P136*VLOOKUP(N136,【参考】数式用!$AD$2:$AH$27,MATCH(O136,【参考】数式用!$K$4:$N$4,0)+1,0)),"")</f>
        <v/>
      </c>
      <c r="S136" s="139"/>
      <c r="T136" s="1084"/>
      <c r="U136" s="1085"/>
      <c r="V136" s="515" t="str">
        <f>IFERROR(P136*VLOOKUP(AF136,【参考】数式用4!$DC$3:$DZ$106,MATCH(N136,【参考】数式用4!$DC$2:$DZ$2,0)),"")</f>
        <v/>
      </c>
      <c r="W136" s="107"/>
      <c r="X136" s="138"/>
      <c r="Y136" s="1086" t="str">
        <f>IFERROR(IF('別紙様式3-2（４・５月）'!Z138="ベア加算","",W136*VLOOKUP(N136,【参考】数式用!$AD$2:$AH$27,MATCH(O136,【参考】数式用!$K$4:$N$4,0)+1,0)),"")</f>
        <v/>
      </c>
      <c r="Z136" s="1086"/>
      <c r="AA136" s="139"/>
      <c r="AB136" s="142"/>
      <c r="AC136" s="520" t="str">
        <f>IFERROR(X136*VLOOKUP(AG136,【参考】数式用4!$DC$3:$DZ$106,MATCH(N136,【参考】数式用4!$DC$2:$DZ$2,0)),"")</f>
        <v/>
      </c>
      <c r="AD136" s="477" t="str">
        <f t="shared" si="6"/>
        <v/>
      </c>
      <c r="AE136" s="478" t="str">
        <f t="shared" si="7"/>
        <v/>
      </c>
      <c r="AF136" s="512" t="str">
        <f>IF(O136="","",'別紙様式3-2（４・５月）'!O138&amp;'別紙様式3-2（４・５月）'!P138&amp;'別紙様式3-2（４・５月）'!Q138&amp;"から"&amp;O136)</f>
        <v/>
      </c>
      <c r="AG136" s="512" t="str">
        <f>IF(OR(W136="",W136="―"),"",'別紙様式3-2（４・５月）'!O138&amp;'別紙様式3-2（４・５月）'!P138&amp;'別紙様式3-2（４・５月）'!Q138&amp;"から"&amp;W136)</f>
        <v/>
      </c>
    </row>
    <row r="137" spans="1:33" ht="24.95" customHeight="1">
      <c r="A137" s="513">
        <v>124</v>
      </c>
      <c r="B137" s="987" t="str">
        <f>IF(基本情報入力シート!C176="","",基本情報入力シート!C176)</f>
        <v/>
      </c>
      <c r="C137" s="988"/>
      <c r="D137" s="988"/>
      <c r="E137" s="988"/>
      <c r="F137" s="988"/>
      <c r="G137" s="988"/>
      <c r="H137" s="988"/>
      <c r="I137" s="989"/>
      <c r="J137" s="482" t="str">
        <f>IF(基本情報入力シート!M176="","",基本情報入力シート!M176)</f>
        <v/>
      </c>
      <c r="K137" s="482" t="str">
        <f>IF(基本情報入力シート!R176="","",基本情報入力シート!R176)</f>
        <v/>
      </c>
      <c r="L137" s="482" t="str">
        <f>IF(基本情報入力シート!W176="","",基本情報入力シート!W176)</f>
        <v/>
      </c>
      <c r="M137" s="517" t="str">
        <f>IF(基本情報入力シート!X176="","",基本情報入力シート!X176)</f>
        <v/>
      </c>
      <c r="N137" s="518" t="str">
        <f>IF(基本情報入力シート!Y176="","",基本情報入力シート!Y176)</f>
        <v/>
      </c>
      <c r="O137" s="106"/>
      <c r="P137" s="1082"/>
      <c r="Q137" s="1083"/>
      <c r="R137" s="519" t="str">
        <f>IFERROR(IF('別紙様式3-2（４・５月）'!Z139="ベア加算","",P137*VLOOKUP(N137,【参考】数式用!$AD$2:$AH$27,MATCH(O137,【参考】数式用!$K$4:$N$4,0)+1,0)),"")</f>
        <v/>
      </c>
      <c r="S137" s="139"/>
      <c r="T137" s="1084"/>
      <c r="U137" s="1085"/>
      <c r="V137" s="515" t="str">
        <f>IFERROR(P137*VLOOKUP(AF137,【参考】数式用4!$DC$3:$DZ$106,MATCH(N137,【参考】数式用4!$DC$2:$DZ$2,0)),"")</f>
        <v/>
      </c>
      <c r="W137" s="107"/>
      <c r="X137" s="138"/>
      <c r="Y137" s="1086" t="str">
        <f>IFERROR(IF('別紙様式3-2（４・５月）'!Z139="ベア加算","",W137*VLOOKUP(N137,【参考】数式用!$AD$2:$AH$27,MATCH(O137,【参考】数式用!$K$4:$N$4,0)+1,0)),"")</f>
        <v/>
      </c>
      <c r="Z137" s="1086"/>
      <c r="AA137" s="139"/>
      <c r="AB137" s="142"/>
      <c r="AC137" s="520" t="str">
        <f>IFERROR(X137*VLOOKUP(AG137,【参考】数式用4!$DC$3:$DZ$106,MATCH(N137,【参考】数式用4!$DC$2:$DZ$2,0)),"")</f>
        <v/>
      </c>
      <c r="AD137" s="477" t="str">
        <f t="shared" si="6"/>
        <v/>
      </c>
      <c r="AE137" s="478" t="str">
        <f t="shared" si="7"/>
        <v/>
      </c>
      <c r="AF137" s="512" t="str">
        <f>IF(O137="","",'別紙様式3-2（４・５月）'!O139&amp;'別紙様式3-2（４・５月）'!P139&amp;'別紙様式3-2（４・５月）'!Q139&amp;"から"&amp;O137)</f>
        <v/>
      </c>
      <c r="AG137" s="512" t="str">
        <f>IF(OR(W137="",W137="―"),"",'別紙様式3-2（４・５月）'!O139&amp;'別紙様式3-2（４・５月）'!P139&amp;'別紙様式3-2（４・５月）'!Q139&amp;"から"&amp;W137)</f>
        <v/>
      </c>
    </row>
    <row r="138" spans="1:33" ht="24.95" customHeight="1">
      <c r="A138" s="513">
        <v>125</v>
      </c>
      <c r="B138" s="987" t="str">
        <f>IF(基本情報入力シート!C177="","",基本情報入力シート!C177)</f>
        <v/>
      </c>
      <c r="C138" s="988"/>
      <c r="D138" s="988"/>
      <c r="E138" s="988"/>
      <c r="F138" s="988"/>
      <c r="G138" s="988"/>
      <c r="H138" s="988"/>
      <c r="I138" s="989"/>
      <c r="J138" s="482" t="str">
        <f>IF(基本情報入力シート!M177="","",基本情報入力シート!M177)</f>
        <v/>
      </c>
      <c r="K138" s="482" t="str">
        <f>IF(基本情報入力シート!R177="","",基本情報入力シート!R177)</f>
        <v/>
      </c>
      <c r="L138" s="482" t="str">
        <f>IF(基本情報入力シート!W177="","",基本情報入力シート!W177)</f>
        <v/>
      </c>
      <c r="M138" s="517" t="str">
        <f>IF(基本情報入力シート!X177="","",基本情報入力シート!X177)</f>
        <v/>
      </c>
      <c r="N138" s="518" t="str">
        <f>IF(基本情報入力シート!Y177="","",基本情報入力シート!Y177)</f>
        <v/>
      </c>
      <c r="O138" s="106"/>
      <c r="P138" s="1082"/>
      <c r="Q138" s="1083"/>
      <c r="R138" s="519" t="str">
        <f>IFERROR(IF('別紙様式3-2（４・５月）'!Z140="ベア加算","",P138*VLOOKUP(N138,【参考】数式用!$AD$2:$AH$27,MATCH(O138,【参考】数式用!$K$4:$N$4,0)+1,0)),"")</f>
        <v/>
      </c>
      <c r="S138" s="139"/>
      <c r="T138" s="1084"/>
      <c r="U138" s="1085"/>
      <c r="V138" s="515" t="str">
        <f>IFERROR(P138*VLOOKUP(AF138,【参考】数式用4!$DC$3:$DZ$106,MATCH(N138,【参考】数式用4!$DC$2:$DZ$2,0)),"")</f>
        <v/>
      </c>
      <c r="W138" s="107"/>
      <c r="X138" s="138"/>
      <c r="Y138" s="1086" t="str">
        <f>IFERROR(IF('別紙様式3-2（４・５月）'!Z140="ベア加算","",W138*VLOOKUP(N138,【参考】数式用!$AD$2:$AH$27,MATCH(O138,【参考】数式用!$K$4:$N$4,0)+1,0)),"")</f>
        <v/>
      </c>
      <c r="Z138" s="1086"/>
      <c r="AA138" s="139"/>
      <c r="AB138" s="142"/>
      <c r="AC138" s="520" t="str">
        <f>IFERROR(X138*VLOOKUP(AG138,【参考】数式用4!$DC$3:$DZ$106,MATCH(N138,【参考】数式用4!$DC$2:$DZ$2,0)),"")</f>
        <v/>
      </c>
      <c r="AD138" s="477" t="str">
        <f t="shared" si="6"/>
        <v/>
      </c>
      <c r="AE138" s="478" t="str">
        <f t="shared" si="7"/>
        <v/>
      </c>
      <c r="AF138" s="512" t="str">
        <f>IF(O138="","",'別紙様式3-2（４・５月）'!O140&amp;'別紙様式3-2（４・５月）'!P140&amp;'別紙様式3-2（４・５月）'!Q140&amp;"から"&amp;O138)</f>
        <v/>
      </c>
      <c r="AG138" s="512" t="str">
        <f>IF(OR(W138="",W138="―"),"",'別紙様式3-2（４・５月）'!O140&amp;'別紙様式3-2（４・５月）'!P140&amp;'別紙様式3-2（４・５月）'!Q140&amp;"から"&amp;W138)</f>
        <v/>
      </c>
    </row>
    <row r="139" spans="1:33" ht="24.95" customHeight="1">
      <c r="A139" s="513">
        <v>126</v>
      </c>
      <c r="B139" s="987" t="str">
        <f>IF(基本情報入力シート!C178="","",基本情報入力シート!C178)</f>
        <v/>
      </c>
      <c r="C139" s="988"/>
      <c r="D139" s="988"/>
      <c r="E139" s="988"/>
      <c r="F139" s="988"/>
      <c r="G139" s="988"/>
      <c r="H139" s="988"/>
      <c r="I139" s="989"/>
      <c r="J139" s="482" t="str">
        <f>IF(基本情報入力シート!M178="","",基本情報入力シート!M178)</f>
        <v/>
      </c>
      <c r="K139" s="482" t="str">
        <f>IF(基本情報入力シート!R178="","",基本情報入力シート!R178)</f>
        <v/>
      </c>
      <c r="L139" s="482" t="str">
        <f>IF(基本情報入力シート!W178="","",基本情報入力シート!W178)</f>
        <v/>
      </c>
      <c r="M139" s="517" t="str">
        <f>IF(基本情報入力シート!X178="","",基本情報入力シート!X178)</f>
        <v/>
      </c>
      <c r="N139" s="518" t="str">
        <f>IF(基本情報入力シート!Y178="","",基本情報入力シート!Y178)</f>
        <v/>
      </c>
      <c r="O139" s="106"/>
      <c r="P139" s="1082"/>
      <c r="Q139" s="1083"/>
      <c r="R139" s="519" t="str">
        <f>IFERROR(IF('別紙様式3-2（４・５月）'!Z141="ベア加算","",P139*VLOOKUP(N139,【参考】数式用!$AD$2:$AH$27,MATCH(O139,【参考】数式用!$K$4:$N$4,0)+1,0)),"")</f>
        <v/>
      </c>
      <c r="S139" s="139"/>
      <c r="T139" s="1084"/>
      <c r="U139" s="1085"/>
      <c r="V139" s="515" t="str">
        <f>IFERROR(P139*VLOOKUP(AF139,【参考】数式用4!$DC$3:$DZ$106,MATCH(N139,【参考】数式用4!$DC$2:$DZ$2,0)),"")</f>
        <v/>
      </c>
      <c r="W139" s="107"/>
      <c r="X139" s="138"/>
      <c r="Y139" s="1086" t="str">
        <f>IFERROR(IF('別紙様式3-2（４・５月）'!Z141="ベア加算","",W139*VLOOKUP(N139,【参考】数式用!$AD$2:$AH$27,MATCH(O139,【参考】数式用!$K$4:$N$4,0)+1,0)),"")</f>
        <v/>
      </c>
      <c r="Z139" s="1086"/>
      <c r="AA139" s="139"/>
      <c r="AB139" s="142"/>
      <c r="AC139" s="520" t="str">
        <f>IFERROR(X139*VLOOKUP(AG139,【参考】数式用4!$DC$3:$DZ$106,MATCH(N139,【参考】数式用4!$DC$2:$DZ$2,0)),"")</f>
        <v/>
      </c>
      <c r="AD139" s="477" t="str">
        <f t="shared" si="6"/>
        <v/>
      </c>
      <c r="AE139" s="478" t="str">
        <f t="shared" si="7"/>
        <v/>
      </c>
      <c r="AF139" s="512" t="str">
        <f>IF(O139="","",'別紙様式3-2（４・５月）'!O141&amp;'別紙様式3-2（４・５月）'!P141&amp;'別紙様式3-2（４・５月）'!Q141&amp;"から"&amp;O139)</f>
        <v/>
      </c>
      <c r="AG139" s="512" t="str">
        <f>IF(OR(W139="",W139="―"),"",'別紙様式3-2（４・５月）'!O141&amp;'別紙様式3-2（４・５月）'!P141&amp;'別紙様式3-2（４・５月）'!Q141&amp;"から"&amp;W139)</f>
        <v/>
      </c>
    </row>
    <row r="140" spans="1:33" ht="24.95" customHeight="1">
      <c r="A140" s="513">
        <v>127</v>
      </c>
      <c r="B140" s="987" t="str">
        <f>IF(基本情報入力シート!C179="","",基本情報入力シート!C179)</f>
        <v/>
      </c>
      <c r="C140" s="988"/>
      <c r="D140" s="988"/>
      <c r="E140" s="988"/>
      <c r="F140" s="988"/>
      <c r="G140" s="988"/>
      <c r="H140" s="988"/>
      <c r="I140" s="989"/>
      <c r="J140" s="482" t="str">
        <f>IF(基本情報入力シート!M179="","",基本情報入力シート!M179)</f>
        <v/>
      </c>
      <c r="K140" s="482" t="str">
        <f>IF(基本情報入力シート!R179="","",基本情報入力シート!R179)</f>
        <v/>
      </c>
      <c r="L140" s="482" t="str">
        <f>IF(基本情報入力シート!W179="","",基本情報入力シート!W179)</f>
        <v/>
      </c>
      <c r="M140" s="517" t="str">
        <f>IF(基本情報入力シート!X179="","",基本情報入力シート!X179)</f>
        <v/>
      </c>
      <c r="N140" s="518" t="str">
        <f>IF(基本情報入力シート!Y179="","",基本情報入力シート!Y179)</f>
        <v/>
      </c>
      <c r="O140" s="106"/>
      <c r="P140" s="1082"/>
      <c r="Q140" s="1083"/>
      <c r="R140" s="519" t="str">
        <f>IFERROR(IF('別紙様式3-2（４・５月）'!Z142="ベア加算","",P140*VLOOKUP(N140,【参考】数式用!$AD$2:$AH$27,MATCH(O140,【参考】数式用!$K$4:$N$4,0)+1,0)),"")</f>
        <v/>
      </c>
      <c r="S140" s="139"/>
      <c r="T140" s="1084"/>
      <c r="U140" s="1085"/>
      <c r="V140" s="515" t="str">
        <f>IFERROR(P140*VLOOKUP(AF140,【参考】数式用4!$DC$3:$DZ$106,MATCH(N140,【参考】数式用4!$DC$2:$DZ$2,0)),"")</f>
        <v/>
      </c>
      <c r="W140" s="107"/>
      <c r="X140" s="138"/>
      <c r="Y140" s="1086" t="str">
        <f>IFERROR(IF('別紙様式3-2（４・５月）'!Z142="ベア加算","",W140*VLOOKUP(N140,【参考】数式用!$AD$2:$AH$27,MATCH(O140,【参考】数式用!$K$4:$N$4,0)+1,0)),"")</f>
        <v/>
      </c>
      <c r="Z140" s="1086"/>
      <c r="AA140" s="139"/>
      <c r="AB140" s="142"/>
      <c r="AC140" s="520" t="str">
        <f>IFERROR(X140*VLOOKUP(AG140,【参考】数式用4!$DC$3:$DZ$106,MATCH(N140,【参考】数式用4!$DC$2:$DZ$2,0)),"")</f>
        <v/>
      </c>
      <c r="AD140" s="477" t="str">
        <f t="shared" si="6"/>
        <v/>
      </c>
      <c r="AE140" s="478" t="str">
        <f t="shared" si="7"/>
        <v/>
      </c>
      <c r="AF140" s="512" t="str">
        <f>IF(O140="","",'別紙様式3-2（４・５月）'!O142&amp;'別紙様式3-2（４・５月）'!P142&amp;'別紙様式3-2（４・５月）'!Q142&amp;"から"&amp;O140)</f>
        <v/>
      </c>
      <c r="AG140" s="512" t="str">
        <f>IF(OR(W140="",W140="―"),"",'別紙様式3-2（４・５月）'!O142&amp;'別紙様式3-2（４・５月）'!P142&amp;'別紙様式3-2（４・５月）'!Q142&amp;"から"&amp;W140)</f>
        <v/>
      </c>
    </row>
    <row r="141" spans="1:33" ht="24.95" customHeight="1">
      <c r="A141" s="513">
        <v>128</v>
      </c>
      <c r="B141" s="987" t="str">
        <f>IF(基本情報入力シート!C180="","",基本情報入力シート!C180)</f>
        <v/>
      </c>
      <c r="C141" s="988"/>
      <c r="D141" s="988"/>
      <c r="E141" s="988"/>
      <c r="F141" s="988"/>
      <c r="G141" s="988"/>
      <c r="H141" s="988"/>
      <c r="I141" s="989"/>
      <c r="J141" s="482" t="str">
        <f>IF(基本情報入力シート!M180="","",基本情報入力シート!M180)</f>
        <v/>
      </c>
      <c r="K141" s="482" t="str">
        <f>IF(基本情報入力シート!R180="","",基本情報入力シート!R180)</f>
        <v/>
      </c>
      <c r="L141" s="482" t="str">
        <f>IF(基本情報入力シート!W180="","",基本情報入力シート!W180)</f>
        <v/>
      </c>
      <c r="M141" s="517" t="str">
        <f>IF(基本情報入力シート!X180="","",基本情報入力シート!X180)</f>
        <v/>
      </c>
      <c r="N141" s="518" t="str">
        <f>IF(基本情報入力シート!Y180="","",基本情報入力シート!Y180)</f>
        <v/>
      </c>
      <c r="O141" s="106"/>
      <c r="P141" s="1082"/>
      <c r="Q141" s="1083"/>
      <c r="R141" s="519" t="str">
        <f>IFERROR(IF('別紙様式3-2（４・５月）'!Z143="ベア加算","",P141*VLOOKUP(N141,【参考】数式用!$AD$2:$AH$27,MATCH(O141,【参考】数式用!$K$4:$N$4,0)+1,0)),"")</f>
        <v/>
      </c>
      <c r="S141" s="139"/>
      <c r="T141" s="1084"/>
      <c r="U141" s="1085"/>
      <c r="V141" s="515" t="str">
        <f>IFERROR(P141*VLOOKUP(AF141,【参考】数式用4!$DC$3:$DZ$106,MATCH(N141,【参考】数式用4!$DC$2:$DZ$2,0)),"")</f>
        <v/>
      </c>
      <c r="W141" s="107"/>
      <c r="X141" s="138"/>
      <c r="Y141" s="1086" t="str">
        <f>IFERROR(IF('別紙様式3-2（４・５月）'!Z143="ベア加算","",W141*VLOOKUP(N141,【参考】数式用!$AD$2:$AH$27,MATCH(O141,【参考】数式用!$K$4:$N$4,0)+1,0)),"")</f>
        <v/>
      </c>
      <c r="Z141" s="1086"/>
      <c r="AA141" s="139"/>
      <c r="AB141" s="142"/>
      <c r="AC141" s="520" t="str">
        <f>IFERROR(X141*VLOOKUP(AG141,【参考】数式用4!$DC$3:$DZ$106,MATCH(N141,【参考】数式用4!$DC$2:$DZ$2,0)),"")</f>
        <v/>
      </c>
      <c r="AD141" s="477" t="str">
        <f t="shared" si="6"/>
        <v/>
      </c>
      <c r="AE141" s="478" t="str">
        <f t="shared" si="7"/>
        <v/>
      </c>
      <c r="AF141" s="512" t="str">
        <f>IF(O141="","",'別紙様式3-2（４・５月）'!O143&amp;'別紙様式3-2（４・５月）'!P143&amp;'別紙様式3-2（４・５月）'!Q143&amp;"から"&amp;O141)</f>
        <v/>
      </c>
      <c r="AG141" s="512" t="str">
        <f>IF(OR(W141="",W141="―"),"",'別紙様式3-2（４・５月）'!O143&amp;'別紙様式3-2（４・５月）'!P143&amp;'別紙様式3-2（４・５月）'!Q143&amp;"から"&amp;W141)</f>
        <v/>
      </c>
    </row>
    <row r="142" spans="1:33" ht="24.95" customHeight="1">
      <c r="A142" s="513">
        <v>129</v>
      </c>
      <c r="B142" s="987" t="str">
        <f>IF(基本情報入力シート!C181="","",基本情報入力シート!C181)</f>
        <v/>
      </c>
      <c r="C142" s="988"/>
      <c r="D142" s="988"/>
      <c r="E142" s="988"/>
      <c r="F142" s="988"/>
      <c r="G142" s="988"/>
      <c r="H142" s="988"/>
      <c r="I142" s="989"/>
      <c r="J142" s="482" t="str">
        <f>IF(基本情報入力シート!M181="","",基本情報入力シート!M181)</f>
        <v/>
      </c>
      <c r="K142" s="482" t="str">
        <f>IF(基本情報入力シート!R181="","",基本情報入力シート!R181)</f>
        <v/>
      </c>
      <c r="L142" s="482" t="str">
        <f>IF(基本情報入力シート!W181="","",基本情報入力シート!W181)</f>
        <v/>
      </c>
      <c r="M142" s="517" t="str">
        <f>IF(基本情報入力シート!X181="","",基本情報入力シート!X181)</f>
        <v/>
      </c>
      <c r="N142" s="518" t="str">
        <f>IF(基本情報入力シート!Y181="","",基本情報入力シート!Y181)</f>
        <v/>
      </c>
      <c r="O142" s="106"/>
      <c r="P142" s="1082"/>
      <c r="Q142" s="1083"/>
      <c r="R142" s="519" t="str">
        <f>IFERROR(IF('別紙様式3-2（４・５月）'!Z144="ベア加算","",P142*VLOOKUP(N142,【参考】数式用!$AD$2:$AH$27,MATCH(O142,【参考】数式用!$K$4:$N$4,0)+1,0)),"")</f>
        <v/>
      </c>
      <c r="S142" s="139"/>
      <c r="T142" s="1084"/>
      <c r="U142" s="1085"/>
      <c r="V142" s="515" t="str">
        <f>IFERROR(P142*VLOOKUP(AF142,【参考】数式用4!$DC$3:$DZ$106,MATCH(N142,【参考】数式用4!$DC$2:$DZ$2,0)),"")</f>
        <v/>
      </c>
      <c r="W142" s="107"/>
      <c r="X142" s="138"/>
      <c r="Y142" s="1086" t="str">
        <f>IFERROR(IF('別紙様式3-2（４・５月）'!Z144="ベア加算","",W142*VLOOKUP(N142,【参考】数式用!$AD$2:$AH$27,MATCH(O142,【参考】数式用!$K$4:$N$4,0)+1,0)),"")</f>
        <v/>
      </c>
      <c r="Z142" s="1086"/>
      <c r="AA142" s="139"/>
      <c r="AB142" s="142"/>
      <c r="AC142" s="520" t="str">
        <f>IFERROR(X142*VLOOKUP(AG142,【参考】数式用4!$DC$3:$DZ$106,MATCH(N142,【参考】数式用4!$DC$2:$DZ$2,0)),"")</f>
        <v/>
      </c>
      <c r="AD142" s="477" t="str">
        <f t="shared" si="6"/>
        <v/>
      </c>
      <c r="AE142" s="478" t="str">
        <f t="shared" si="7"/>
        <v/>
      </c>
      <c r="AF142" s="512" t="str">
        <f>IF(O142="","",'別紙様式3-2（４・５月）'!O144&amp;'別紙様式3-2（４・５月）'!P144&amp;'別紙様式3-2（４・５月）'!Q144&amp;"から"&amp;O142)</f>
        <v/>
      </c>
      <c r="AG142" s="512" t="str">
        <f>IF(OR(W142="",W142="―"),"",'別紙様式3-2（４・５月）'!O144&amp;'別紙様式3-2（４・５月）'!P144&amp;'別紙様式3-2（４・５月）'!Q144&amp;"から"&amp;W142)</f>
        <v/>
      </c>
    </row>
    <row r="143" spans="1:33" ht="24.95" customHeight="1">
      <c r="A143" s="513">
        <v>130</v>
      </c>
      <c r="B143" s="987" t="str">
        <f>IF(基本情報入力シート!C182="","",基本情報入力シート!C182)</f>
        <v/>
      </c>
      <c r="C143" s="988"/>
      <c r="D143" s="988"/>
      <c r="E143" s="988"/>
      <c r="F143" s="988"/>
      <c r="G143" s="988"/>
      <c r="H143" s="988"/>
      <c r="I143" s="989"/>
      <c r="J143" s="482" t="str">
        <f>IF(基本情報入力シート!M182="","",基本情報入力シート!M182)</f>
        <v/>
      </c>
      <c r="K143" s="482" t="str">
        <f>IF(基本情報入力シート!R182="","",基本情報入力シート!R182)</f>
        <v/>
      </c>
      <c r="L143" s="482" t="str">
        <f>IF(基本情報入力シート!W182="","",基本情報入力シート!W182)</f>
        <v/>
      </c>
      <c r="M143" s="517" t="str">
        <f>IF(基本情報入力シート!X182="","",基本情報入力シート!X182)</f>
        <v/>
      </c>
      <c r="N143" s="518" t="str">
        <f>IF(基本情報入力シート!Y182="","",基本情報入力シート!Y182)</f>
        <v/>
      </c>
      <c r="O143" s="106"/>
      <c r="P143" s="1082"/>
      <c r="Q143" s="1083"/>
      <c r="R143" s="519" t="str">
        <f>IFERROR(IF('別紙様式3-2（４・５月）'!Z145="ベア加算","",P143*VLOOKUP(N143,【参考】数式用!$AD$2:$AH$27,MATCH(O143,【参考】数式用!$K$4:$N$4,0)+1,0)),"")</f>
        <v/>
      </c>
      <c r="S143" s="139"/>
      <c r="T143" s="1084"/>
      <c r="U143" s="1085"/>
      <c r="V143" s="515" t="str">
        <f>IFERROR(P143*VLOOKUP(AF143,【参考】数式用4!$DC$3:$DZ$106,MATCH(N143,【参考】数式用4!$DC$2:$DZ$2,0)),"")</f>
        <v/>
      </c>
      <c r="W143" s="107"/>
      <c r="X143" s="138"/>
      <c r="Y143" s="1086" t="str">
        <f>IFERROR(IF('別紙様式3-2（４・５月）'!Z145="ベア加算","",W143*VLOOKUP(N143,【参考】数式用!$AD$2:$AH$27,MATCH(O143,【参考】数式用!$K$4:$N$4,0)+1,0)),"")</f>
        <v/>
      </c>
      <c r="Z143" s="1086"/>
      <c r="AA143" s="139"/>
      <c r="AB143" s="142"/>
      <c r="AC143" s="520" t="str">
        <f>IFERROR(X143*VLOOKUP(AG143,【参考】数式用4!$DC$3:$DZ$106,MATCH(N143,【参考】数式用4!$DC$2:$DZ$2,0)),"")</f>
        <v/>
      </c>
      <c r="AD143" s="477" t="str">
        <f t="shared" si="6"/>
        <v/>
      </c>
      <c r="AE143" s="478" t="str">
        <f t="shared" si="7"/>
        <v/>
      </c>
      <c r="AF143" s="512" t="str">
        <f>IF(O143="","",'別紙様式3-2（４・５月）'!O145&amp;'別紙様式3-2（４・５月）'!P145&amp;'別紙様式3-2（４・５月）'!Q145&amp;"から"&amp;O143)</f>
        <v/>
      </c>
      <c r="AG143" s="512" t="str">
        <f>IF(OR(W143="",W143="―"),"",'別紙様式3-2（４・５月）'!O145&amp;'別紙様式3-2（４・５月）'!P145&amp;'別紙様式3-2（４・５月）'!Q145&amp;"から"&amp;W143)</f>
        <v/>
      </c>
    </row>
    <row r="144" spans="1:33" ht="24.95" customHeight="1">
      <c r="A144" s="513">
        <v>131</v>
      </c>
      <c r="B144" s="987" t="str">
        <f>IF(基本情報入力シート!C183="","",基本情報入力シート!C183)</f>
        <v/>
      </c>
      <c r="C144" s="988"/>
      <c r="D144" s="988"/>
      <c r="E144" s="988"/>
      <c r="F144" s="988"/>
      <c r="G144" s="988"/>
      <c r="H144" s="988"/>
      <c r="I144" s="989"/>
      <c r="J144" s="482" t="str">
        <f>IF(基本情報入力シート!M183="","",基本情報入力シート!M183)</f>
        <v/>
      </c>
      <c r="K144" s="482" t="str">
        <f>IF(基本情報入力シート!R183="","",基本情報入力シート!R183)</f>
        <v/>
      </c>
      <c r="L144" s="482" t="str">
        <f>IF(基本情報入力シート!W183="","",基本情報入力シート!W183)</f>
        <v/>
      </c>
      <c r="M144" s="517" t="str">
        <f>IF(基本情報入力シート!X183="","",基本情報入力シート!X183)</f>
        <v/>
      </c>
      <c r="N144" s="518" t="str">
        <f>IF(基本情報入力シート!Y183="","",基本情報入力シート!Y183)</f>
        <v/>
      </c>
      <c r="O144" s="106"/>
      <c r="P144" s="1082"/>
      <c r="Q144" s="1083"/>
      <c r="R144" s="519" t="str">
        <f>IFERROR(IF('別紙様式3-2（４・５月）'!Z146="ベア加算","",P144*VLOOKUP(N144,【参考】数式用!$AD$2:$AH$27,MATCH(O144,【参考】数式用!$K$4:$N$4,0)+1,0)),"")</f>
        <v/>
      </c>
      <c r="S144" s="139"/>
      <c r="T144" s="1084"/>
      <c r="U144" s="1085"/>
      <c r="V144" s="515" t="str">
        <f>IFERROR(P144*VLOOKUP(AF144,【参考】数式用4!$DC$3:$DZ$106,MATCH(N144,【参考】数式用4!$DC$2:$DZ$2,0)),"")</f>
        <v/>
      </c>
      <c r="W144" s="107"/>
      <c r="X144" s="138"/>
      <c r="Y144" s="1086" t="str">
        <f>IFERROR(IF('別紙様式3-2（４・５月）'!Z146="ベア加算","",W144*VLOOKUP(N144,【参考】数式用!$AD$2:$AH$27,MATCH(O144,【参考】数式用!$K$4:$N$4,0)+1,0)),"")</f>
        <v/>
      </c>
      <c r="Z144" s="1086"/>
      <c r="AA144" s="139"/>
      <c r="AB144" s="142"/>
      <c r="AC144" s="520" t="str">
        <f>IFERROR(X144*VLOOKUP(AG144,【参考】数式用4!$DC$3:$DZ$106,MATCH(N144,【参考】数式用4!$DC$2:$DZ$2,0)),"")</f>
        <v/>
      </c>
      <c r="AD144" s="477" t="str">
        <f t="shared" si="6"/>
        <v/>
      </c>
      <c r="AE144" s="478" t="str">
        <f t="shared" si="7"/>
        <v/>
      </c>
      <c r="AF144" s="512" t="str">
        <f>IF(O144="","",'別紙様式3-2（４・５月）'!O146&amp;'別紙様式3-2（４・５月）'!P146&amp;'別紙様式3-2（４・５月）'!Q146&amp;"から"&amp;O144)</f>
        <v/>
      </c>
      <c r="AG144" s="512" t="str">
        <f>IF(OR(W144="",W144="―"),"",'別紙様式3-2（４・５月）'!O146&amp;'別紙様式3-2（４・５月）'!P146&amp;'別紙様式3-2（４・５月）'!Q146&amp;"から"&amp;W144)</f>
        <v/>
      </c>
    </row>
    <row r="145" spans="1:33" ht="24.95" customHeight="1">
      <c r="A145" s="513">
        <v>132</v>
      </c>
      <c r="B145" s="987" t="str">
        <f>IF(基本情報入力シート!C184="","",基本情報入力シート!C184)</f>
        <v/>
      </c>
      <c r="C145" s="988"/>
      <c r="D145" s="988"/>
      <c r="E145" s="988"/>
      <c r="F145" s="988"/>
      <c r="G145" s="988"/>
      <c r="H145" s="988"/>
      <c r="I145" s="989"/>
      <c r="J145" s="482" t="str">
        <f>IF(基本情報入力シート!M184="","",基本情報入力シート!M184)</f>
        <v/>
      </c>
      <c r="K145" s="482" t="str">
        <f>IF(基本情報入力シート!R184="","",基本情報入力シート!R184)</f>
        <v/>
      </c>
      <c r="L145" s="482" t="str">
        <f>IF(基本情報入力シート!W184="","",基本情報入力シート!W184)</f>
        <v/>
      </c>
      <c r="M145" s="517" t="str">
        <f>IF(基本情報入力シート!X184="","",基本情報入力シート!X184)</f>
        <v/>
      </c>
      <c r="N145" s="518" t="str">
        <f>IF(基本情報入力シート!Y184="","",基本情報入力シート!Y184)</f>
        <v/>
      </c>
      <c r="O145" s="106"/>
      <c r="P145" s="1082"/>
      <c r="Q145" s="1083"/>
      <c r="R145" s="519" t="str">
        <f>IFERROR(IF('別紙様式3-2（４・５月）'!Z147="ベア加算","",P145*VLOOKUP(N145,【参考】数式用!$AD$2:$AH$27,MATCH(O145,【参考】数式用!$K$4:$N$4,0)+1,0)),"")</f>
        <v/>
      </c>
      <c r="S145" s="139"/>
      <c r="T145" s="1084"/>
      <c r="U145" s="1085"/>
      <c r="V145" s="515" t="str">
        <f>IFERROR(P145*VLOOKUP(AF145,【参考】数式用4!$DC$3:$DZ$106,MATCH(N145,【参考】数式用4!$DC$2:$DZ$2,0)),"")</f>
        <v/>
      </c>
      <c r="W145" s="107"/>
      <c r="X145" s="138"/>
      <c r="Y145" s="1086" t="str">
        <f>IFERROR(IF('別紙様式3-2（４・５月）'!Z147="ベア加算","",W145*VLOOKUP(N145,【参考】数式用!$AD$2:$AH$27,MATCH(O145,【参考】数式用!$K$4:$N$4,0)+1,0)),"")</f>
        <v/>
      </c>
      <c r="Z145" s="1086"/>
      <c r="AA145" s="139"/>
      <c r="AB145" s="142"/>
      <c r="AC145" s="520" t="str">
        <f>IFERROR(X145*VLOOKUP(AG145,【参考】数式用4!$DC$3:$DZ$106,MATCH(N145,【参考】数式用4!$DC$2:$DZ$2,0)),"")</f>
        <v/>
      </c>
      <c r="AD145" s="477" t="str">
        <f t="shared" si="6"/>
        <v/>
      </c>
      <c r="AE145" s="478" t="str">
        <f t="shared" si="7"/>
        <v/>
      </c>
      <c r="AF145" s="512" t="str">
        <f>IF(O145="","",'別紙様式3-2（４・５月）'!O147&amp;'別紙様式3-2（４・５月）'!P147&amp;'別紙様式3-2（４・５月）'!Q147&amp;"から"&amp;O145)</f>
        <v/>
      </c>
      <c r="AG145" s="512" t="str">
        <f>IF(OR(W145="",W145="―"),"",'別紙様式3-2（４・５月）'!O147&amp;'別紙様式3-2（４・５月）'!P147&amp;'別紙様式3-2（４・５月）'!Q147&amp;"から"&amp;W145)</f>
        <v/>
      </c>
    </row>
    <row r="146" spans="1:33" ht="24.95" customHeight="1">
      <c r="A146" s="513">
        <v>133</v>
      </c>
      <c r="B146" s="987" t="str">
        <f>IF(基本情報入力シート!C185="","",基本情報入力シート!C185)</f>
        <v/>
      </c>
      <c r="C146" s="988"/>
      <c r="D146" s="988"/>
      <c r="E146" s="988"/>
      <c r="F146" s="988"/>
      <c r="G146" s="988"/>
      <c r="H146" s="988"/>
      <c r="I146" s="989"/>
      <c r="J146" s="482" t="str">
        <f>IF(基本情報入力シート!M185="","",基本情報入力シート!M185)</f>
        <v/>
      </c>
      <c r="K146" s="482" t="str">
        <f>IF(基本情報入力シート!R185="","",基本情報入力シート!R185)</f>
        <v/>
      </c>
      <c r="L146" s="482" t="str">
        <f>IF(基本情報入力シート!W185="","",基本情報入力シート!W185)</f>
        <v/>
      </c>
      <c r="M146" s="517" t="str">
        <f>IF(基本情報入力シート!X185="","",基本情報入力シート!X185)</f>
        <v/>
      </c>
      <c r="N146" s="518" t="str">
        <f>IF(基本情報入力シート!Y185="","",基本情報入力シート!Y185)</f>
        <v/>
      </c>
      <c r="O146" s="106"/>
      <c r="P146" s="1082"/>
      <c r="Q146" s="1083"/>
      <c r="R146" s="519" t="str">
        <f>IFERROR(IF('別紙様式3-2（４・５月）'!Z148="ベア加算","",P146*VLOOKUP(N146,【参考】数式用!$AD$2:$AH$27,MATCH(O146,【参考】数式用!$K$4:$N$4,0)+1,0)),"")</f>
        <v/>
      </c>
      <c r="S146" s="139"/>
      <c r="T146" s="1084"/>
      <c r="U146" s="1085"/>
      <c r="V146" s="515" t="str">
        <f>IFERROR(P146*VLOOKUP(AF146,【参考】数式用4!$DC$3:$DZ$106,MATCH(N146,【参考】数式用4!$DC$2:$DZ$2,0)),"")</f>
        <v/>
      </c>
      <c r="W146" s="107"/>
      <c r="X146" s="138"/>
      <c r="Y146" s="1086" t="str">
        <f>IFERROR(IF('別紙様式3-2（４・５月）'!Z148="ベア加算","",W146*VLOOKUP(N146,【参考】数式用!$AD$2:$AH$27,MATCH(O146,【参考】数式用!$K$4:$N$4,0)+1,0)),"")</f>
        <v/>
      </c>
      <c r="Z146" s="1086"/>
      <c r="AA146" s="139"/>
      <c r="AB146" s="142"/>
      <c r="AC146" s="520" t="str">
        <f>IFERROR(X146*VLOOKUP(AG146,【参考】数式用4!$DC$3:$DZ$106,MATCH(N146,【参考】数式用4!$DC$2:$DZ$2,0)),"")</f>
        <v/>
      </c>
      <c r="AD146" s="477" t="str">
        <f t="shared" si="6"/>
        <v/>
      </c>
      <c r="AE146" s="478" t="str">
        <f t="shared" si="7"/>
        <v/>
      </c>
      <c r="AF146" s="512" t="str">
        <f>IF(O146="","",'別紙様式3-2（４・５月）'!O148&amp;'別紙様式3-2（４・５月）'!P148&amp;'別紙様式3-2（４・５月）'!Q148&amp;"から"&amp;O146)</f>
        <v/>
      </c>
      <c r="AG146" s="512" t="str">
        <f>IF(OR(W146="",W146="―"),"",'別紙様式3-2（４・５月）'!O148&amp;'別紙様式3-2（４・５月）'!P148&amp;'別紙様式3-2（４・５月）'!Q148&amp;"から"&amp;W146)</f>
        <v/>
      </c>
    </row>
    <row r="147" spans="1:33" ht="24.95" customHeight="1">
      <c r="A147" s="513">
        <v>134</v>
      </c>
      <c r="B147" s="987" t="str">
        <f>IF(基本情報入力シート!C186="","",基本情報入力シート!C186)</f>
        <v/>
      </c>
      <c r="C147" s="988"/>
      <c r="D147" s="988"/>
      <c r="E147" s="988"/>
      <c r="F147" s="988"/>
      <c r="G147" s="988"/>
      <c r="H147" s="988"/>
      <c r="I147" s="989"/>
      <c r="J147" s="482" t="str">
        <f>IF(基本情報入力シート!M186="","",基本情報入力シート!M186)</f>
        <v/>
      </c>
      <c r="K147" s="482" t="str">
        <f>IF(基本情報入力シート!R186="","",基本情報入力シート!R186)</f>
        <v/>
      </c>
      <c r="L147" s="482" t="str">
        <f>IF(基本情報入力シート!W186="","",基本情報入力シート!W186)</f>
        <v/>
      </c>
      <c r="M147" s="517" t="str">
        <f>IF(基本情報入力シート!X186="","",基本情報入力シート!X186)</f>
        <v/>
      </c>
      <c r="N147" s="518" t="str">
        <f>IF(基本情報入力シート!Y186="","",基本情報入力シート!Y186)</f>
        <v/>
      </c>
      <c r="O147" s="106"/>
      <c r="P147" s="1082"/>
      <c r="Q147" s="1083"/>
      <c r="R147" s="519" t="str">
        <f>IFERROR(IF('別紙様式3-2（４・５月）'!Z149="ベア加算","",P147*VLOOKUP(N147,【参考】数式用!$AD$2:$AH$27,MATCH(O147,【参考】数式用!$K$4:$N$4,0)+1,0)),"")</f>
        <v/>
      </c>
      <c r="S147" s="139"/>
      <c r="T147" s="1084"/>
      <c r="U147" s="1085"/>
      <c r="V147" s="515" t="str">
        <f>IFERROR(P147*VLOOKUP(AF147,【参考】数式用4!$DC$3:$DZ$106,MATCH(N147,【参考】数式用4!$DC$2:$DZ$2,0)),"")</f>
        <v/>
      </c>
      <c r="W147" s="107"/>
      <c r="X147" s="138"/>
      <c r="Y147" s="1086" t="str">
        <f>IFERROR(IF('別紙様式3-2（４・５月）'!Z149="ベア加算","",W147*VLOOKUP(N147,【参考】数式用!$AD$2:$AH$27,MATCH(O147,【参考】数式用!$K$4:$N$4,0)+1,0)),"")</f>
        <v/>
      </c>
      <c r="Z147" s="1086"/>
      <c r="AA147" s="139"/>
      <c r="AB147" s="142"/>
      <c r="AC147" s="520" t="str">
        <f>IFERROR(X147*VLOOKUP(AG147,【参考】数式用4!$DC$3:$DZ$106,MATCH(N147,【参考】数式用4!$DC$2:$DZ$2,0)),"")</f>
        <v/>
      </c>
      <c r="AD147" s="477" t="str">
        <f t="shared" si="6"/>
        <v/>
      </c>
      <c r="AE147" s="478" t="str">
        <f t="shared" si="7"/>
        <v/>
      </c>
      <c r="AF147" s="512" t="str">
        <f>IF(O147="","",'別紙様式3-2（４・５月）'!O149&amp;'別紙様式3-2（４・５月）'!P149&amp;'別紙様式3-2（４・５月）'!Q149&amp;"から"&amp;O147)</f>
        <v/>
      </c>
      <c r="AG147" s="512" t="str">
        <f>IF(OR(W147="",W147="―"),"",'別紙様式3-2（４・５月）'!O149&amp;'別紙様式3-2（４・５月）'!P149&amp;'別紙様式3-2（４・５月）'!Q149&amp;"から"&amp;W147)</f>
        <v/>
      </c>
    </row>
    <row r="148" spans="1:33" ht="24.95" customHeight="1">
      <c r="A148" s="513">
        <v>135</v>
      </c>
      <c r="B148" s="987" t="str">
        <f>IF(基本情報入力シート!C187="","",基本情報入力シート!C187)</f>
        <v/>
      </c>
      <c r="C148" s="988"/>
      <c r="D148" s="988"/>
      <c r="E148" s="988"/>
      <c r="F148" s="988"/>
      <c r="G148" s="988"/>
      <c r="H148" s="988"/>
      <c r="I148" s="989"/>
      <c r="J148" s="482" t="str">
        <f>IF(基本情報入力シート!M187="","",基本情報入力シート!M187)</f>
        <v/>
      </c>
      <c r="K148" s="482" t="str">
        <f>IF(基本情報入力シート!R187="","",基本情報入力シート!R187)</f>
        <v/>
      </c>
      <c r="L148" s="482" t="str">
        <f>IF(基本情報入力シート!W187="","",基本情報入力シート!W187)</f>
        <v/>
      </c>
      <c r="M148" s="517" t="str">
        <f>IF(基本情報入力シート!X187="","",基本情報入力シート!X187)</f>
        <v/>
      </c>
      <c r="N148" s="518" t="str">
        <f>IF(基本情報入力シート!Y187="","",基本情報入力シート!Y187)</f>
        <v/>
      </c>
      <c r="O148" s="106"/>
      <c r="P148" s="1082"/>
      <c r="Q148" s="1083"/>
      <c r="R148" s="519" t="str">
        <f>IFERROR(IF('別紙様式3-2（４・５月）'!Z150="ベア加算","",P148*VLOOKUP(N148,【参考】数式用!$AD$2:$AH$27,MATCH(O148,【参考】数式用!$K$4:$N$4,0)+1,0)),"")</f>
        <v/>
      </c>
      <c r="S148" s="139"/>
      <c r="T148" s="1084"/>
      <c r="U148" s="1085"/>
      <c r="V148" s="515" t="str">
        <f>IFERROR(P148*VLOOKUP(AF148,【参考】数式用4!$DC$3:$DZ$106,MATCH(N148,【参考】数式用4!$DC$2:$DZ$2,0)),"")</f>
        <v/>
      </c>
      <c r="W148" s="107"/>
      <c r="X148" s="138"/>
      <c r="Y148" s="1086" t="str">
        <f>IFERROR(IF('別紙様式3-2（４・５月）'!Z150="ベア加算","",W148*VLOOKUP(N148,【参考】数式用!$AD$2:$AH$27,MATCH(O148,【参考】数式用!$K$4:$N$4,0)+1,0)),"")</f>
        <v/>
      </c>
      <c r="Z148" s="1086"/>
      <c r="AA148" s="139"/>
      <c r="AB148" s="142"/>
      <c r="AC148" s="520" t="str">
        <f>IFERROR(X148*VLOOKUP(AG148,【参考】数式用4!$DC$3:$DZ$106,MATCH(N148,【参考】数式用4!$DC$2:$DZ$2,0)),"")</f>
        <v/>
      </c>
      <c r="AD148" s="477" t="str">
        <f t="shared" si="6"/>
        <v/>
      </c>
      <c r="AE148" s="478" t="str">
        <f t="shared" si="7"/>
        <v/>
      </c>
      <c r="AF148" s="512" t="str">
        <f>IF(O148="","",'別紙様式3-2（４・５月）'!O150&amp;'別紙様式3-2（４・５月）'!P150&amp;'別紙様式3-2（４・５月）'!Q150&amp;"から"&amp;O148)</f>
        <v/>
      </c>
      <c r="AG148" s="512" t="str">
        <f>IF(OR(W148="",W148="―"),"",'別紙様式3-2（４・５月）'!O150&amp;'別紙様式3-2（４・５月）'!P150&amp;'別紙様式3-2（４・５月）'!Q150&amp;"から"&amp;W148)</f>
        <v/>
      </c>
    </row>
    <row r="149" spans="1:33" ht="24.95" customHeight="1">
      <c r="A149" s="513">
        <v>136</v>
      </c>
      <c r="B149" s="987" t="str">
        <f>IF(基本情報入力シート!C188="","",基本情報入力シート!C188)</f>
        <v/>
      </c>
      <c r="C149" s="988"/>
      <c r="D149" s="988"/>
      <c r="E149" s="988"/>
      <c r="F149" s="988"/>
      <c r="G149" s="988"/>
      <c r="H149" s="988"/>
      <c r="I149" s="989"/>
      <c r="J149" s="482" t="str">
        <f>IF(基本情報入力シート!M188="","",基本情報入力シート!M188)</f>
        <v/>
      </c>
      <c r="K149" s="482" t="str">
        <f>IF(基本情報入力シート!R188="","",基本情報入力シート!R188)</f>
        <v/>
      </c>
      <c r="L149" s="482" t="str">
        <f>IF(基本情報入力シート!W188="","",基本情報入力シート!W188)</f>
        <v/>
      </c>
      <c r="M149" s="517" t="str">
        <f>IF(基本情報入力シート!X188="","",基本情報入力シート!X188)</f>
        <v/>
      </c>
      <c r="N149" s="518" t="str">
        <f>IF(基本情報入力シート!Y188="","",基本情報入力シート!Y188)</f>
        <v/>
      </c>
      <c r="O149" s="106"/>
      <c r="P149" s="1082"/>
      <c r="Q149" s="1083"/>
      <c r="R149" s="519" t="str">
        <f>IFERROR(IF('別紙様式3-2（４・５月）'!Z151="ベア加算","",P149*VLOOKUP(N149,【参考】数式用!$AD$2:$AH$27,MATCH(O149,【参考】数式用!$K$4:$N$4,0)+1,0)),"")</f>
        <v/>
      </c>
      <c r="S149" s="139"/>
      <c r="T149" s="1084"/>
      <c r="U149" s="1085"/>
      <c r="V149" s="515" t="str">
        <f>IFERROR(P149*VLOOKUP(AF149,【参考】数式用4!$DC$3:$DZ$106,MATCH(N149,【参考】数式用4!$DC$2:$DZ$2,0)),"")</f>
        <v/>
      </c>
      <c r="W149" s="107"/>
      <c r="X149" s="138"/>
      <c r="Y149" s="1086" t="str">
        <f>IFERROR(IF('別紙様式3-2（４・５月）'!Z151="ベア加算","",W149*VLOOKUP(N149,【参考】数式用!$AD$2:$AH$27,MATCH(O149,【参考】数式用!$K$4:$N$4,0)+1,0)),"")</f>
        <v/>
      </c>
      <c r="Z149" s="1086"/>
      <c r="AA149" s="139"/>
      <c r="AB149" s="142"/>
      <c r="AC149" s="520" t="str">
        <f>IFERROR(X149*VLOOKUP(AG149,【参考】数式用4!$DC$3:$DZ$106,MATCH(N149,【参考】数式用4!$DC$2:$DZ$2,0)),"")</f>
        <v/>
      </c>
      <c r="AD149" s="477" t="str">
        <f t="shared" si="6"/>
        <v/>
      </c>
      <c r="AE149" s="478" t="str">
        <f t="shared" si="7"/>
        <v/>
      </c>
      <c r="AF149" s="512" t="str">
        <f>IF(O149="","",'別紙様式3-2（４・５月）'!O151&amp;'別紙様式3-2（４・５月）'!P151&amp;'別紙様式3-2（４・５月）'!Q151&amp;"から"&amp;O149)</f>
        <v/>
      </c>
      <c r="AG149" s="512" t="str">
        <f>IF(OR(W149="",W149="―"),"",'別紙様式3-2（４・５月）'!O151&amp;'別紙様式3-2（４・５月）'!P151&amp;'別紙様式3-2（４・５月）'!Q151&amp;"から"&amp;W149)</f>
        <v/>
      </c>
    </row>
    <row r="150" spans="1:33" ht="24.95" customHeight="1">
      <c r="A150" s="513">
        <v>137</v>
      </c>
      <c r="B150" s="987" t="str">
        <f>IF(基本情報入力シート!C189="","",基本情報入力シート!C189)</f>
        <v/>
      </c>
      <c r="C150" s="988"/>
      <c r="D150" s="988"/>
      <c r="E150" s="988"/>
      <c r="F150" s="988"/>
      <c r="G150" s="988"/>
      <c r="H150" s="988"/>
      <c r="I150" s="989"/>
      <c r="J150" s="482" t="str">
        <f>IF(基本情報入力シート!M189="","",基本情報入力シート!M189)</f>
        <v/>
      </c>
      <c r="K150" s="482" t="str">
        <f>IF(基本情報入力シート!R189="","",基本情報入力シート!R189)</f>
        <v/>
      </c>
      <c r="L150" s="482" t="str">
        <f>IF(基本情報入力シート!W189="","",基本情報入力シート!W189)</f>
        <v/>
      </c>
      <c r="M150" s="517" t="str">
        <f>IF(基本情報入力シート!X189="","",基本情報入力シート!X189)</f>
        <v/>
      </c>
      <c r="N150" s="518" t="str">
        <f>IF(基本情報入力シート!Y189="","",基本情報入力シート!Y189)</f>
        <v/>
      </c>
      <c r="O150" s="106"/>
      <c r="P150" s="1082"/>
      <c r="Q150" s="1083"/>
      <c r="R150" s="519" t="str">
        <f>IFERROR(IF('別紙様式3-2（４・５月）'!Z152="ベア加算","",P150*VLOOKUP(N150,【参考】数式用!$AD$2:$AH$27,MATCH(O150,【参考】数式用!$K$4:$N$4,0)+1,0)),"")</f>
        <v/>
      </c>
      <c r="S150" s="139"/>
      <c r="T150" s="1084"/>
      <c r="U150" s="1085"/>
      <c r="V150" s="515" t="str">
        <f>IFERROR(P150*VLOOKUP(AF150,【参考】数式用4!$DC$3:$DZ$106,MATCH(N150,【参考】数式用4!$DC$2:$DZ$2,0)),"")</f>
        <v/>
      </c>
      <c r="W150" s="107"/>
      <c r="X150" s="138"/>
      <c r="Y150" s="1086" t="str">
        <f>IFERROR(IF('別紙様式3-2（４・５月）'!Z152="ベア加算","",W150*VLOOKUP(N150,【参考】数式用!$AD$2:$AH$27,MATCH(O150,【参考】数式用!$K$4:$N$4,0)+1,0)),"")</f>
        <v/>
      </c>
      <c r="Z150" s="1086"/>
      <c r="AA150" s="139"/>
      <c r="AB150" s="142"/>
      <c r="AC150" s="520" t="str">
        <f>IFERROR(X150*VLOOKUP(AG150,【参考】数式用4!$DC$3:$DZ$106,MATCH(N150,【参考】数式用4!$DC$2:$DZ$2,0)),"")</f>
        <v/>
      </c>
      <c r="AD150" s="477" t="str">
        <f t="shared" si="6"/>
        <v/>
      </c>
      <c r="AE150" s="478" t="str">
        <f t="shared" si="7"/>
        <v/>
      </c>
      <c r="AF150" s="512" t="str">
        <f>IF(O150="","",'別紙様式3-2（４・５月）'!O152&amp;'別紙様式3-2（４・５月）'!P152&amp;'別紙様式3-2（４・５月）'!Q152&amp;"から"&amp;O150)</f>
        <v/>
      </c>
      <c r="AG150" s="512" t="str">
        <f>IF(OR(W150="",W150="―"),"",'別紙様式3-2（４・５月）'!O152&amp;'別紙様式3-2（４・５月）'!P152&amp;'別紙様式3-2（４・５月）'!Q152&amp;"から"&amp;W150)</f>
        <v/>
      </c>
    </row>
    <row r="151" spans="1:33" ht="24.95" customHeight="1">
      <c r="A151" s="513">
        <v>138</v>
      </c>
      <c r="B151" s="987" t="str">
        <f>IF(基本情報入力シート!C190="","",基本情報入力シート!C190)</f>
        <v/>
      </c>
      <c r="C151" s="988"/>
      <c r="D151" s="988"/>
      <c r="E151" s="988"/>
      <c r="F151" s="988"/>
      <c r="G151" s="988"/>
      <c r="H151" s="988"/>
      <c r="I151" s="989"/>
      <c r="J151" s="482" t="str">
        <f>IF(基本情報入力シート!M190="","",基本情報入力シート!M190)</f>
        <v/>
      </c>
      <c r="K151" s="482" t="str">
        <f>IF(基本情報入力シート!R190="","",基本情報入力シート!R190)</f>
        <v/>
      </c>
      <c r="L151" s="482" t="str">
        <f>IF(基本情報入力シート!W190="","",基本情報入力シート!W190)</f>
        <v/>
      </c>
      <c r="M151" s="517" t="str">
        <f>IF(基本情報入力シート!X190="","",基本情報入力シート!X190)</f>
        <v/>
      </c>
      <c r="N151" s="518" t="str">
        <f>IF(基本情報入力シート!Y190="","",基本情報入力シート!Y190)</f>
        <v/>
      </c>
      <c r="O151" s="106"/>
      <c r="P151" s="1082"/>
      <c r="Q151" s="1083"/>
      <c r="R151" s="519" t="str">
        <f>IFERROR(IF('別紙様式3-2（４・５月）'!Z153="ベア加算","",P151*VLOOKUP(N151,【参考】数式用!$AD$2:$AH$27,MATCH(O151,【参考】数式用!$K$4:$N$4,0)+1,0)),"")</f>
        <v/>
      </c>
      <c r="S151" s="139"/>
      <c r="T151" s="1084"/>
      <c r="U151" s="1085"/>
      <c r="V151" s="515" t="str">
        <f>IFERROR(P151*VLOOKUP(AF151,【参考】数式用4!$DC$3:$DZ$106,MATCH(N151,【参考】数式用4!$DC$2:$DZ$2,0)),"")</f>
        <v/>
      </c>
      <c r="W151" s="107"/>
      <c r="X151" s="138"/>
      <c r="Y151" s="1086" t="str">
        <f>IFERROR(IF('別紙様式3-2（４・５月）'!Z153="ベア加算","",W151*VLOOKUP(N151,【参考】数式用!$AD$2:$AH$27,MATCH(O151,【参考】数式用!$K$4:$N$4,0)+1,0)),"")</f>
        <v/>
      </c>
      <c r="Z151" s="1086"/>
      <c r="AA151" s="139"/>
      <c r="AB151" s="142"/>
      <c r="AC151" s="520" t="str">
        <f>IFERROR(X151*VLOOKUP(AG151,【参考】数式用4!$DC$3:$DZ$106,MATCH(N151,【参考】数式用4!$DC$2:$DZ$2,0)),"")</f>
        <v/>
      </c>
      <c r="AD151" s="477" t="str">
        <f t="shared" si="6"/>
        <v/>
      </c>
      <c r="AE151" s="478" t="str">
        <f t="shared" si="7"/>
        <v/>
      </c>
      <c r="AF151" s="512" t="str">
        <f>IF(O151="","",'別紙様式3-2（４・５月）'!O153&amp;'別紙様式3-2（４・５月）'!P153&amp;'別紙様式3-2（４・５月）'!Q153&amp;"から"&amp;O151)</f>
        <v/>
      </c>
      <c r="AG151" s="512" t="str">
        <f>IF(OR(W151="",W151="―"),"",'別紙様式3-2（４・５月）'!O153&amp;'別紙様式3-2（４・５月）'!P153&amp;'別紙様式3-2（４・５月）'!Q153&amp;"から"&amp;W151)</f>
        <v/>
      </c>
    </row>
    <row r="152" spans="1:33" ht="24.95" customHeight="1">
      <c r="A152" s="513">
        <v>139</v>
      </c>
      <c r="B152" s="987" t="str">
        <f>IF(基本情報入力シート!C191="","",基本情報入力シート!C191)</f>
        <v/>
      </c>
      <c r="C152" s="988"/>
      <c r="D152" s="988"/>
      <c r="E152" s="988"/>
      <c r="F152" s="988"/>
      <c r="G152" s="988"/>
      <c r="H152" s="988"/>
      <c r="I152" s="989"/>
      <c r="J152" s="482" t="str">
        <f>IF(基本情報入力シート!M191="","",基本情報入力シート!M191)</f>
        <v/>
      </c>
      <c r="K152" s="482" t="str">
        <f>IF(基本情報入力シート!R191="","",基本情報入力シート!R191)</f>
        <v/>
      </c>
      <c r="L152" s="482" t="str">
        <f>IF(基本情報入力シート!W191="","",基本情報入力シート!W191)</f>
        <v/>
      </c>
      <c r="M152" s="517" t="str">
        <f>IF(基本情報入力シート!X191="","",基本情報入力シート!X191)</f>
        <v/>
      </c>
      <c r="N152" s="518" t="str">
        <f>IF(基本情報入力シート!Y191="","",基本情報入力シート!Y191)</f>
        <v/>
      </c>
      <c r="O152" s="106"/>
      <c r="P152" s="1082"/>
      <c r="Q152" s="1083"/>
      <c r="R152" s="519" t="str">
        <f>IFERROR(IF('別紙様式3-2（４・５月）'!Z154="ベア加算","",P152*VLOOKUP(N152,【参考】数式用!$AD$2:$AH$27,MATCH(O152,【参考】数式用!$K$4:$N$4,0)+1,0)),"")</f>
        <v/>
      </c>
      <c r="S152" s="139"/>
      <c r="T152" s="1084"/>
      <c r="U152" s="1085"/>
      <c r="V152" s="515" t="str">
        <f>IFERROR(P152*VLOOKUP(AF152,【参考】数式用4!$DC$3:$DZ$106,MATCH(N152,【参考】数式用4!$DC$2:$DZ$2,0)),"")</f>
        <v/>
      </c>
      <c r="W152" s="107"/>
      <c r="X152" s="138"/>
      <c r="Y152" s="1086" t="str">
        <f>IFERROR(IF('別紙様式3-2（４・５月）'!Z154="ベア加算","",W152*VLOOKUP(N152,【参考】数式用!$AD$2:$AH$27,MATCH(O152,【参考】数式用!$K$4:$N$4,0)+1,0)),"")</f>
        <v/>
      </c>
      <c r="Z152" s="1086"/>
      <c r="AA152" s="139"/>
      <c r="AB152" s="142"/>
      <c r="AC152" s="520" t="str">
        <f>IFERROR(X152*VLOOKUP(AG152,【参考】数式用4!$DC$3:$DZ$106,MATCH(N152,【参考】数式用4!$DC$2:$DZ$2,0)),"")</f>
        <v/>
      </c>
      <c r="AD152" s="477" t="str">
        <f t="shared" si="6"/>
        <v/>
      </c>
      <c r="AE152" s="478" t="str">
        <f t="shared" si="7"/>
        <v/>
      </c>
      <c r="AF152" s="512" t="str">
        <f>IF(O152="","",'別紙様式3-2（４・５月）'!O154&amp;'別紙様式3-2（４・５月）'!P154&amp;'別紙様式3-2（４・５月）'!Q154&amp;"から"&amp;O152)</f>
        <v/>
      </c>
      <c r="AG152" s="512" t="str">
        <f>IF(OR(W152="",W152="―"),"",'別紙様式3-2（４・５月）'!O154&amp;'別紙様式3-2（４・５月）'!P154&amp;'別紙様式3-2（４・５月）'!Q154&amp;"から"&amp;W152)</f>
        <v/>
      </c>
    </row>
    <row r="153" spans="1:33" ht="24.95" customHeight="1">
      <c r="A153" s="513">
        <v>140</v>
      </c>
      <c r="B153" s="987" t="str">
        <f>IF(基本情報入力シート!C192="","",基本情報入力シート!C192)</f>
        <v/>
      </c>
      <c r="C153" s="988"/>
      <c r="D153" s="988"/>
      <c r="E153" s="988"/>
      <c r="F153" s="988"/>
      <c r="G153" s="988"/>
      <c r="H153" s="988"/>
      <c r="I153" s="989"/>
      <c r="J153" s="482" t="str">
        <f>IF(基本情報入力シート!M192="","",基本情報入力シート!M192)</f>
        <v/>
      </c>
      <c r="K153" s="482" t="str">
        <f>IF(基本情報入力シート!R192="","",基本情報入力シート!R192)</f>
        <v/>
      </c>
      <c r="L153" s="482" t="str">
        <f>IF(基本情報入力シート!W192="","",基本情報入力シート!W192)</f>
        <v/>
      </c>
      <c r="M153" s="517" t="str">
        <f>IF(基本情報入力シート!X192="","",基本情報入力シート!X192)</f>
        <v/>
      </c>
      <c r="N153" s="518" t="str">
        <f>IF(基本情報入力シート!Y192="","",基本情報入力シート!Y192)</f>
        <v/>
      </c>
      <c r="O153" s="106"/>
      <c r="P153" s="1082"/>
      <c r="Q153" s="1083"/>
      <c r="R153" s="519" t="str">
        <f>IFERROR(IF('別紙様式3-2（４・５月）'!Z155="ベア加算","",P153*VLOOKUP(N153,【参考】数式用!$AD$2:$AH$27,MATCH(O153,【参考】数式用!$K$4:$N$4,0)+1,0)),"")</f>
        <v/>
      </c>
      <c r="S153" s="139"/>
      <c r="T153" s="1084"/>
      <c r="U153" s="1085"/>
      <c r="V153" s="515" t="str">
        <f>IFERROR(P153*VLOOKUP(AF153,【参考】数式用4!$DC$3:$DZ$106,MATCH(N153,【参考】数式用4!$DC$2:$DZ$2,0)),"")</f>
        <v/>
      </c>
      <c r="W153" s="107"/>
      <c r="X153" s="138"/>
      <c r="Y153" s="1086" t="str">
        <f>IFERROR(IF('別紙様式3-2（４・５月）'!Z155="ベア加算","",W153*VLOOKUP(N153,【参考】数式用!$AD$2:$AH$27,MATCH(O153,【参考】数式用!$K$4:$N$4,0)+1,0)),"")</f>
        <v/>
      </c>
      <c r="Z153" s="1086"/>
      <c r="AA153" s="139"/>
      <c r="AB153" s="142"/>
      <c r="AC153" s="520" t="str">
        <f>IFERROR(X153*VLOOKUP(AG153,【参考】数式用4!$DC$3:$DZ$106,MATCH(N153,【参考】数式用4!$DC$2:$DZ$2,0)),"")</f>
        <v/>
      </c>
      <c r="AD153" s="477" t="str">
        <f t="shared" si="6"/>
        <v/>
      </c>
      <c r="AE153" s="478" t="str">
        <f t="shared" si="7"/>
        <v/>
      </c>
      <c r="AF153" s="512" t="str">
        <f>IF(O153="","",'別紙様式3-2（４・５月）'!O155&amp;'別紙様式3-2（４・５月）'!P155&amp;'別紙様式3-2（４・５月）'!Q155&amp;"から"&amp;O153)</f>
        <v/>
      </c>
      <c r="AG153" s="512" t="str">
        <f>IF(OR(W153="",W153="―"),"",'別紙様式3-2（４・５月）'!O155&amp;'別紙様式3-2（４・５月）'!P155&amp;'別紙様式3-2（４・５月）'!Q155&amp;"から"&amp;W153)</f>
        <v/>
      </c>
    </row>
    <row r="154" spans="1:33" ht="24.95" customHeight="1">
      <c r="A154" s="513">
        <v>141</v>
      </c>
      <c r="B154" s="987" t="str">
        <f>IF(基本情報入力シート!C193="","",基本情報入力シート!C193)</f>
        <v/>
      </c>
      <c r="C154" s="988"/>
      <c r="D154" s="988"/>
      <c r="E154" s="988"/>
      <c r="F154" s="988"/>
      <c r="G154" s="988"/>
      <c r="H154" s="988"/>
      <c r="I154" s="989"/>
      <c r="J154" s="482" t="str">
        <f>IF(基本情報入力シート!M193="","",基本情報入力シート!M193)</f>
        <v/>
      </c>
      <c r="K154" s="482" t="str">
        <f>IF(基本情報入力シート!R193="","",基本情報入力シート!R193)</f>
        <v/>
      </c>
      <c r="L154" s="482" t="str">
        <f>IF(基本情報入力シート!W193="","",基本情報入力シート!W193)</f>
        <v/>
      </c>
      <c r="M154" s="517" t="str">
        <f>IF(基本情報入力シート!X193="","",基本情報入力シート!X193)</f>
        <v/>
      </c>
      <c r="N154" s="518" t="str">
        <f>IF(基本情報入力シート!Y193="","",基本情報入力シート!Y193)</f>
        <v/>
      </c>
      <c r="O154" s="106"/>
      <c r="P154" s="1082"/>
      <c r="Q154" s="1083"/>
      <c r="R154" s="519" t="str">
        <f>IFERROR(IF('別紙様式3-2（４・５月）'!Z156="ベア加算","",P154*VLOOKUP(N154,【参考】数式用!$AD$2:$AH$27,MATCH(O154,【参考】数式用!$K$4:$N$4,0)+1,0)),"")</f>
        <v/>
      </c>
      <c r="S154" s="139"/>
      <c r="T154" s="1084"/>
      <c r="U154" s="1085"/>
      <c r="V154" s="515" t="str">
        <f>IFERROR(P154*VLOOKUP(AF154,【参考】数式用4!$DC$3:$DZ$106,MATCH(N154,【参考】数式用4!$DC$2:$DZ$2,0)),"")</f>
        <v/>
      </c>
      <c r="W154" s="107"/>
      <c r="X154" s="138"/>
      <c r="Y154" s="1086" t="str">
        <f>IFERROR(IF('別紙様式3-2（４・５月）'!Z156="ベア加算","",W154*VLOOKUP(N154,【参考】数式用!$AD$2:$AH$27,MATCH(O154,【参考】数式用!$K$4:$N$4,0)+1,0)),"")</f>
        <v/>
      </c>
      <c r="Z154" s="1086"/>
      <c r="AA154" s="139"/>
      <c r="AB154" s="142"/>
      <c r="AC154" s="520" t="str">
        <f>IFERROR(X154*VLOOKUP(AG154,【参考】数式用4!$DC$3:$DZ$106,MATCH(N154,【参考】数式用4!$DC$2:$DZ$2,0)),"")</f>
        <v/>
      </c>
      <c r="AD154" s="477" t="str">
        <f t="shared" si="6"/>
        <v/>
      </c>
      <c r="AE154" s="478" t="str">
        <f t="shared" si="7"/>
        <v/>
      </c>
      <c r="AF154" s="512" t="str">
        <f>IF(O154="","",'別紙様式3-2（４・５月）'!O156&amp;'別紙様式3-2（４・５月）'!P156&amp;'別紙様式3-2（４・５月）'!Q156&amp;"から"&amp;O154)</f>
        <v/>
      </c>
      <c r="AG154" s="512" t="str">
        <f>IF(OR(W154="",W154="―"),"",'別紙様式3-2（４・５月）'!O156&amp;'別紙様式3-2（４・５月）'!P156&amp;'別紙様式3-2（４・５月）'!Q156&amp;"から"&amp;W154)</f>
        <v/>
      </c>
    </row>
    <row r="155" spans="1:33" ht="24.95" customHeight="1">
      <c r="A155" s="513">
        <v>142</v>
      </c>
      <c r="B155" s="987" t="str">
        <f>IF(基本情報入力シート!C194="","",基本情報入力シート!C194)</f>
        <v/>
      </c>
      <c r="C155" s="988"/>
      <c r="D155" s="988"/>
      <c r="E155" s="988"/>
      <c r="F155" s="988"/>
      <c r="G155" s="988"/>
      <c r="H155" s="988"/>
      <c r="I155" s="989"/>
      <c r="J155" s="482" t="str">
        <f>IF(基本情報入力シート!M194="","",基本情報入力シート!M194)</f>
        <v/>
      </c>
      <c r="K155" s="482" t="str">
        <f>IF(基本情報入力シート!R194="","",基本情報入力シート!R194)</f>
        <v/>
      </c>
      <c r="L155" s="482" t="str">
        <f>IF(基本情報入力シート!W194="","",基本情報入力シート!W194)</f>
        <v/>
      </c>
      <c r="M155" s="517" t="str">
        <f>IF(基本情報入力シート!X194="","",基本情報入力シート!X194)</f>
        <v/>
      </c>
      <c r="N155" s="518" t="str">
        <f>IF(基本情報入力シート!Y194="","",基本情報入力シート!Y194)</f>
        <v/>
      </c>
      <c r="O155" s="106"/>
      <c r="P155" s="1082"/>
      <c r="Q155" s="1083"/>
      <c r="R155" s="519" t="str">
        <f>IFERROR(IF('別紙様式3-2（４・５月）'!Z157="ベア加算","",P155*VLOOKUP(N155,【参考】数式用!$AD$2:$AH$27,MATCH(O155,【参考】数式用!$K$4:$N$4,0)+1,0)),"")</f>
        <v/>
      </c>
      <c r="S155" s="139"/>
      <c r="T155" s="1084"/>
      <c r="U155" s="1085"/>
      <c r="V155" s="515" t="str">
        <f>IFERROR(P155*VLOOKUP(AF155,【参考】数式用4!$DC$3:$DZ$106,MATCH(N155,【参考】数式用4!$DC$2:$DZ$2,0)),"")</f>
        <v/>
      </c>
      <c r="W155" s="107"/>
      <c r="X155" s="138"/>
      <c r="Y155" s="1086" t="str">
        <f>IFERROR(IF('別紙様式3-2（４・５月）'!Z157="ベア加算","",W155*VLOOKUP(N155,【参考】数式用!$AD$2:$AH$27,MATCH(O155,【参考】数式用!$K$4:$N$4,0)+1,0)),"")</f>
        <v/>
      </c>
      <c r="Z155" s="1086"/>
      <c r="AA155" s="139"/>
      <c r="AB155" s="142"/>
      <c r="AC155" s="520" t="str">
        <f>IFERROR(X155*VLOOKUP(AG155,【参考】数式用4!$DC$3:$DZ$106,MATCH(N155,【参考】数式用4!$DC$2:$DZ$2,0)),"")</f>
        <v/>
      </c>
      <c r="AD155" s="477" t="str">
        <f t="shared" si="6"/>
        <v/>
      </c>
      <c r="AE155" s="478" t="str">
        <f t="shared" si="7"/>
        <v/>
      </c>
      <c r="AF155" s="512" t="str">
        <f>IF(O155="","",'別紙様式3-2（４・５月）'!O157&amp;'別紙様式3-2（４・５月）'!P157&amp;'別紙様式3-2（４・５月）'!Q157&amp;"から"&amp;O155)</f>
        <v/>
      </c>
      <c r="AG155" s="512" t="str">
        <f>IF(OR(W155="",W155="―"),"",'別紙様式3-2（４・５月）'!O157&amp;'別紙様式3-2（４・５月）'!P157&amp;'別紙様式3-2（４・５月）'!Q157&amp;"から"&amp;W155)</f>
        <v/>
      </c>
    </row>
    <row r="156" spans="1:33" ht="24.95" customHeight="1">
      <c r="A156" s="513">
        <v>143</v>
      </c>
      <c r="B156" s="987" t="str">
        <f>IF(基本情報入力シート!C195="","",基本情報入力シート!C195)</f>
        <v/>
      </c>
      <c r="C156" s="988"/>
      <c r="D156" s="988"/>
      <c r="E156" s="988"/>
      <c r="F156" s="988"/>
      <c r="G156" s="988"/>
      <c r="H156" s="988"/>
      <c r="I156" s="989"/>
      <c r="J156" s="482" t="str">
        <f>IF(基本情報入力シート!M195="","",基本情報入力シート!M195)</f>
        <v/>
      </c>
      <c r="K156" s="482" t="str">
        <f>IF(基本情報入力シート!R195="","",基本情報入力シート!R195)</f>
        <v/>
      </c>
      <c r="L156" s="482" t="str">
        <f>IF(基本情報入力シート!W195="","",基本情報入力シート!W195)</f>
        <v/>
      </c>
      <c r="M156" s="517" t="str">
        <f>IF(基本情報入力シート!X195="","",基本情報入力シート!X195)</f>
        <v/>
      </c>
      <c r="N156" s="518" t="str">
        <f>IF(基本情報入力シート!Y195="","",基本情報入力シート!Y195)</f>
        <v/>
      </c>
      <c r="O156" s="106"/>
      <c r="P156" s="1082"/>
      <c r="Q156" s="1083"/>
      <c r="R156" s="519" t="str">
        <f>IFERROR(IF('別紙様式3-2（４・５月）'!Z158="ベア加算","",P156*VLOOKUP(N156,【参考】数式用!$AD$2:$AH$27,MATCH(O156,【参考】数式用!$K$4:$N$4,0)+1,0)),"")</f>
        <v/>
      </c>
      <c r="S156" s="139"/>
      <c r="T156" s="1084"/>
      <c r="U156" s="1085"/>
      <c r="V156" s="515" t="str">
        <f>IFERROR(P156*VLOOKUP(AF156,【参考】数式用4!$DC$3:$DZ$106,MATCH(N156,【参考】数式用4!$DC$2:$DZ$2,0)),"")</f>
        <v/>
      </c>
      <c r="W156" s="107"/>
      <c r="X156" s="138"/>
      <c r="Y156" s="1086" t="str">
        <f>IFERROR(IF('別紙様式3-2（４・５月）'!Z158="ベア加算","",W156*VLOOKUP(N156,【参考】数式用!$AD$2:$AH$27,MATCH(O156,【参考】数式用!$K$4:$N$4,0)+1,0)),"")</f>
        <v/>
      </c>
      <c r="Z156" s="1086"/>
      <c r="AA156" s="139"/>
      <c r="AB156" s="142"/>
      <c r="AC156" s="520" t="str">
        <f>IFERROR(X156*VLOOKUP(AG156,【参考】数式用4!$DC$3:$DZ$106,MATCH(N156,【参考】数式用4!$DC$2:$DZ$2,0)),"")</f>
        <v/>
      </c>
      <c r="AD156" s="477" t="str">
        <f t="shared" si="6"/>
        <v/>
      </c>
      <c r="AE156" s="478" t="str">
        <f t="shared" si="7"/>
        <v/>
      </c>
      <c r="AF156" s="512" t="str">
        <f>IF(O156="","",'別紙様式3-2（４・５月）'!O158&amp;'別紙様式3-2（４・５月）'!P158&amp;'別紙様式3-2（４・５月）'!Q158&amp;"から"&amp;O156)</f>
        <v/>
      </c>
      <c r="AG156" s="512" t="str">
        <f>IF(OR(W156="",W156="―"),"",'別紙様式3-2（４・５月）'!O158&amp;'別紙様式3-2（４・５月）'!P158&amp;'別紙様式3-2（４・５月）'!Q158&amp;"から"&amp;W156)</f>
        <v/>
      </c>
    </row>
    <row r="157" spans="1:33" ht="24.95" customHeight="1">
      <c r="A157" s="513">
        <v>144</v>
      </c>
      <c r="B157" s="987" t="str">
        <f>IF(基本情報入力シート!C196="","",基本情報入力シート!C196)</f>
        <v/>
      </c>
      <c r="C157" s="988"/>
      <c r="D157" s="988"/>
      <c r="E157" s="988"/>
      <c r="F157" s="988"/>
      <c r="G157" s="988"/>
      <c r="H157" s="988"/>
      <c r="I157" s="989"/>
      <c r="J157" s="482" t="str">
        <f>IF(基本情報入力シート!M196="","",基本情報入力シート!M196)</f>
        <v/>
      </c>
      <c r="K157" s="482" t="str">
        <f>IF(基本情報入力シート!R196="","",基本情報入力シート!R196)</f>
        <v/>
      </c>
      <c r="L157" s="482" t="str">
        <f>IF(基本情報入力シート!W196="","",基本情報入力シート!W196)</f>
        <v/>
      </c>
      <c r="M157" s="517" t="str">
        <f>IF(基本情報入力シート!X196="","",基本情報入力シート!X196)</f>
        <v/>
      </c>
      <c r="N157" s="518" t="str">
        <f>IF(基本情報入力シート!Y196="","",基本情報入力シート!Y196)</f>
        <v/>
      </c>
      <c r="O157" s="106"/>
      <c r="P157" s="1082"/>
      <c r="Q157" s="1083"/>
      <c r="R157" s="519" t="str">
        <f>IFERROR(IF('別紙様式3-2（４・５月）'!Z159="ベア加算","",P157*VLOOKUP(N157,【参考】数式用!$AD$2:$AH$27,MATCH(O157,【参考】数式用!$K$4:$N$4,0)+1,0)),"")</f>
        <v/>
      </c>
      <c r="S157" s="139"/>
      <c r="T157" s="1084"/>
      <c r="U157" s="1085"/>
      <c r="V157" s="515" t="str">
        <f>IFERROR(P157*VLOOKUP(AF157,【参考】数式用4!$DC$3:$DZ$106,MATCH(N157,【参考】数式用4!$DC$2:$DZ$2,0)),"")</f>
        <v/>
      </c>
      <c r="W157" s="107"/>
      <c r="X157" s="138"/>
      <c r="Y157" s="1086" t="str">
        <f>IFERROR(IF('別紙様式3-2（４・５月）'!Z159="ベア加算","",W157*VLOOKUP(N157,【参考】数式用!$AD$2:$AH$27,MATCH(O157,【参考】数式用!$K$4:$N$4,0)+1,0)),"")</f>
        <v/>
      </c>
      <c r="Z157" s="1086"/>
      <c r="AA157" s="139"/>
      <c r="AB157" s="142"/>
      <c r="AC157" s="520" t="str">
        <f>IFERROR(X157*VLOOKUP(AG157,【参考】数式用4!$DC$3:$DZ$106,MATCH(N157,【参考】数式用4!$DC$2:$DZ$2,0)),"")</f>
        <v/>
      </c>
      <c r="AD157" s="477" t="str">
        <f t="shared" si="6"/>
        <v/>
      </c>
      <c r="AE157" s="478" t="str">
        <f t="shared" si="7"/>
        <v/>
      </c>
      <c r="AF157" s="512" t="str">
        <f>IF(O157="","",'別紙様式3-2（４・５月）'!O159&amp;'別紙様式3-2（４・５月）'!P159&amp;'別紙様式3-2（４・５月）'!Q159&amp;"から"&amp;O157)</f>
        <v/>
      </c>
      <c r="AG157" s="512" t="str">
        <f>IF(OR(W157="",W157="―"),"",'別紙様式3-2（４・５月）'!O159&amp;'別紙様式3-2（４・５月）'!P159&amp;'別紙様式3-2（４・５月）'!Q159&amp;"から"&amp;W157)</f>
        <v/>
      </c>
    </row>
    <row r="158" spans="1:33" ht="24.95" customHeight="1">
      <c r="A158" s="513">
        <v>145</v>
      </c>
      <c r="B158" s="987" t="str">
        <f>IF(基本情報入力シート!C197="","",基本情報入力シート!C197)</f>
        <v/>
      </c>
      <c r="C158" s="988"/>
      <c r="D158" s="988"/>
      <c r="E158" s="988"/>
      <c r="F158" s="988"/>
      <c r="G158" s="988"/>
      <c r="H158" s="988"/>
      <c r="I158" s="989"/>
      <c r="J158" s="482" t="str">
        <f>IF(基本情報入力シート!M197="","",基本情報入力シート!M197)</f>
        <v/>
      </c>
      <c r="K158" s="482" t="str">
        <f>IF(基本情報入力シート!R197="","",基本情報入力シート!R197)</f>
        <v/>
      </c>
      <c r="L158" s="482" t="str">
        <f>IF(基本情報入力シート!W197="","",基本情報入力シート!W197)</f>
        <v/>
      </c>
      <c r="M158" s="517" t="str">
        <f>IF(基本情報入力シート!X197="","",基本情報入力シート!X197)</f>
        <v/>
      </c>
      <c r="N158" s="518" t="str">
        <f>IF(基本情報入力シート!Y197="","",基本情報入力シート!Y197)</f>
        <v/>
      </c>
      <c r="O158" s="106"/>
      <c r="P158" s="1082"/>
      <c r="Q158" s="1083"/>
      <c r="R158" s="519" t="str">
        <f>IFERROR(IF('別紙様式3-2（４・５月）'!Z160="ベア加算","",P158*VLOOKUP(N158,【参考】数式用!$AD$2:$AH$27,MATCH(O158,【参考】数式用!$K$4:$N$4,0)+1,0)),"")</f>
        <v/>
      </c>
      <c r="S158" s="139"/>
      <c r="T158" s="1084"/>
      <c r="U158" s="1085"/>
      <c r="V158" s="515" t="str">
        <f>IFERROR(P158*VLOOKUP(AF158,【参考】数式用4!$DC$3:$DZ$106,MATCH(N158,【参考】数式用4!$DC$2:$DZ$2,0)),"")</f>
        <v/>
      </c>
      <c r="W158" s="107"/>
      <c r="X158" s="138"/>
      <c r="Y158" s="1086" t="str">
        <f>IFERROR(IF('別紙様式3-2（４・５月）'!Z160="ベア加算","",W158*VLOOKUP(N158,【参考】数式用!$AD$2:$AH$27,MATCH(O158,【参考】数式用!$K$4:$N$4,0)+1,0)),"")</f>
        <v/>
      </c>
      <c r="Z158" s="1086"/>
      <c r="AA158" s="139"/>
      <c r="AB158" s="142"/>
      <c r="AC158" s="520" t="str">
        <f>IFERROR(X158*VLOOKUP(AG158,【参考】数式用4!$DC$3:$DZ$106,MATCH(N158,【参考】数式用4!$DC$2:$DZ$2,0)),"")</f>
        <v/>
      </c>
      <c r="AD158" s="477" t="str">
        <f t="shared" si="6"/>
        <v/>
      </c>
      <c r="AE158" s="478" t="str">
        <f t="shared" si="7"/>
        <v/>
      </c>
      <c r="AF158" s="512" t="str">
        <f>IF(O158="","",'別紙様式3-2（４・５月）'!O160&amp;'別紙様式3-2（４・５月）'!P160&amp;'別紙様式3-2（４・５月）'!Q160&amp;"から"&amp;O158)</f>
        <v/>
      </c>
      <c r="AG158" s="512" t="str">
        <f>IF(OR(W158="",W158="―"),"",'別紙様式3-2（４・５月）'!O160&amp;'別紙様式3-2（４・５月）'!P160&amp;'別紙様式3-2（４・５月）'!Q160&amp;"から"&amp;W158)</f>
        <v/>
      </c>
    </row>
    <row r="159" spans="1:33" ht="24.95" customHeight="1">
      <c r="A159" s="513">
        <v>146</v>
      </c>
      <c r="B159" s="987" t="str">
        <f>IF(基本情報入力シート!C198="","",基本情報入力シート!C198)</f>
        <v/>
      </c>
      <c r="C159" s="988"/>
      <c r="D159" s="988"/>
      <c r="E159" s="988"/>
      <c r="F159" s="988"/>
      <c r="G159" s="988"/>
      <c r="H159" s="988"/>
      <c r="I159" s="989"/>
      <c r="J159" s="482" t="str">
        <f>IF(基本情報入力シート!M198="","",基本情報入力シート!M198)</f>
        <v/>
      </c>
      <c r="K159" s="482" t="str">
        <f>IF(基本情報入力シート!R198="","",基本情報入力シート!R198)</f>
        <v/>
      </c>
      <c r="L159" s="482" t="str">
        <f>IF(基本情報入力シート!W198="","",基本情報入力シート!W198)</f>
        <v/>
      </c>
      <c r="M159" s="517" t="str">
        <f>IF(基本情報入力シート!X198="","",基本情報入力シート!X198)</f>
        <v/>
      </c>
      <c r="N159" s="518" t="str">
        <f>IF(基本情報入力シート!Y198="","",基本情報入力シート!Y198)</f>
        <v/>
      </c>
      <c r="O159" s="106"/>
      <c r="P159" s="1082"/>
      <c r="Q159" s="1083"/>
      <c r="R159" s="519" t="str">
        <f>IFERROR(IF('別紙様式3-2（４・５月）'!Z161="ベア加算","",P159*VLOOKUP(N159,【参考】数式用!$AD$2:$AH$27,MATCH(O159,【参考】数式用!$K$4:$N$4,0)+1,0)),"")</f>
        <v/>
      </c>
      <c r="S159" s="139"/>
      <c r="T159" s="1084"/>
      <c r="U159" s="1085"/>
      <c r="V159" s="515" t="str">
        <f>IFERROR(P159*VLOOKUP(AF159,【参考】数式用4!$DC$3:$DZ$106,MATCH(N159,【参考】数式用4!$DC$2:$DZ$2,0)),"")</f>
        <v/>
      </c>
      <c r="W159" s="107"/>
      <c r="X159" s="138"/>
      <c r="Y159" s="1086" t="str">
        <f>IFERROR(IF('別紙様式3-2（４・５月）'!Z161="ベア加算","",W159*VLOOKUP(N159,【参考】数式用!$AD$2:$AH$27,MATCH(O159,【参考】数式用!$K$4:$N$4,0)+1,0)),"")</f>
        <v/>
      </c>
      <c r="Z159" s="1086"/>
      <c r="AA159" s="139"/>
      <c r="AB159" s="142"/>
      <c r="AC159" s="520" t="str">
        <f>IFERROR(X159*VLOOKUP(AG159,【参考】数式用4!$DC$3:$DZ$106,MATCH(N159,【参考】数式用4!$DC$2:$DZ$2,0)),"")</f>
        <v/>
      </c>
      <c r="AD159" s="477" t="str">
        <f t="shared" si="6"/>
        <v/>
      </c>
      <c r="AE159" s="478" t="str">
        <f t="shared" si="7"/>
        <v/>
      </c>
      <c r="AF159" s="512" t="str">
        <f>IF(O159="","",'別紙様式3-2（４・５月）'!O161&amp;'別紙様式3-2（４・５月）'!P161&amp;'別紙様式3-2（４・５月）'!Q161&amp;"から"&amp;O159)</f>
        <v/>
      </c>
      <c r="AG159" s="512" t="str">
        <f>IF(OR(W159="",W159="―"),"",'別紙様式3-2（４・５月）'!O161&amp;'別紙様式3-2（４・５月）'!P161&amp;'別紙様式3-2（４・５月）'!Q161&amp;"から"&amp;W159)</f>
        <v/>
      </c>
    </row>
    <row r="160" spans="1:33" ht="24.95" customHeight="1">
      <c r="A160" s="513">
        <v>147</v>
      </c>
      <c r="B160" s="987" t="str">
        <f>IF(基本情報入力シート!C199="","",基本情報入力シート!C199)</f>
        <v/>
      </c>
      <c r="C160" s="988"/>
      <c r="D160" s="988"/>
      <c r="E160" s="988"/>
      <c r="F160" s="988"/>
      <c r="G160" s="988"/>
      <c r="H160" s="988"/>
      <c r="I160" s="989"/>
      <c r="J160" s="482" t="str">
        <f>IF(基本情報入力シート!M199="","",基本情報入力シート!M199)</f>
        <v/>
      </c>
      <c r="K160" s="482" t="str">
        <f>IF(基本情報入力シート!R199="","",基本情報入力シート!R199)</f>
        <v/>
      </c>
      <c r="L160" s="482" t="str">
        <f>IF(基本情報入力シート!W199="","",基本情報入力シート!W199)</f>
        <v/>
      </c>
      <c r="M160" s="517" t="str">
        <f>IF(基本情報入力シート!X199="","",基本情報入力シート!X199)</f>
        <v/>
      </c>
      <c r="N160" s="518" t="str">
        <f>IF(基本情報入力シート!Y199="","",基本情報入力シート!Y199)</f>
        <v/>
      </c>
      <c r="O160" s="106"/>
      <c r="P160" s="1082"/>
      <c r="Q160" s="1083"/>
      <c r="R160" s="519" t="str">
        <f>IFERROR(IF('別紙様式3-2（４・５月）'!Z162="ベア加算","",P160*VLOOKUP(N160,【参考】数式用!$AD$2:$AH$27,MATCH(O160,【参考】数式用!$K$4:$N$4,0)+1,0)),"")</f>
        <v/>
      </c>
      <c r="S160" s="139"/>
      <c r="T160" s="1084"/>
      <c r="U160" s="1085"/>
      <c r="V160" s="515" t="str">
        <f>IFERROR(P160*VLOOKUP(AF160,【参考】数式用4!$DC$3:$DZ$106,MATCH(N160,【参考】数式用4!$DC$2:$DZ$2,0)),"")</f>
        <v/>
      </c>
      <c r="W160" s="107"/>
      <c r="X160" s="138"/>
      <c r="Y160" s="1086" t="str">
        <f>IFERROR(IF('別紙様式3-2（４・５月）'!Z162="ベア加算","",W160*VLOOKUP(N160,【参考】数式用!$AD$2:$AH$27,MATCH(O160,【参考】数式用!$K$4:$N$4,0)+1,0)),"")</f>
        <v/>
      </c>
      <c r="Z160" s="1086"/>
      <c r="AA160" s="139"/>
      <c r="AB160" s="142"/>
      <c r="AC160" s="520" t="str">
        <f>IFERROR(X160*VLOOKUP(AG160,【参考】数式用4!$DC$3:$DZ$106,MATCH(N160,【参考】数式用4!$DC$2:$DZ$2,0)),"")</f>
        <v/>
      </c>
      <c r="AD160" s="477" t="str">
        <f t="shared" si="6"/>
        <v/>
      </c>
      <c r="AE160" s="478" t="str">
        <f t="shared" si="7"/>
        <v/>
      </c>
      <c r="AF160" s="512" t="str">
        <f>IF(O160="","",'別紙様式3-2（４・５月）'!O162&amp;'別紙様式3-2（４・５月）'!P162&amp;'別紙様式3-2（４・５月）'!Q162&amp;"から"&amp;O160)</f>
        <v/>
      </c>
      <c r="AG160" s="512" t="str">
        <f>IF(OR(W160="",W160="―"),"",'別紙様式3-2（４・５月）'!O162&amp;'別紙様式3-2（４・５月）'!P162&amp;'別紙様式3-2（４・５月）'!Q162&amp;"から"&amp;W160)</f>
        <v/>
      </c>
    </row>
    <row r="161" spans="1:33" ht="24.95" customHeight="1">
      <c r="A161" s="513">
        <v>148</v>
      </c>
      <c r="B161" s="987" t="str">
        <f>IF(基本情報入力シート!C200="","",基本情報入力シート!C200)</f>
        <v/>
      </c>
      <c r="C161" s="988"/>
      <c r="D161" s="988"/>
      <c r="E161" s="988"/>
      <c r="F161" s="988"/>
      <c r="G161" s="988"/>
      <c r="H161" s="988"/>
      <c r="I161" s="989"/>
      <c r="J161" s="482" t="str">
        <f>IF(基本情報入力シート!M200="","",基本情報入力シート!M200)</f>
        <v/>
      </c>
      <c r="K161" s="482" t="str">
        <f>IF(基本情報入力シート!R200="","",基本情報入力シート!R200)</f>
        <v/>
      </c>
      <c r="L161" s="482" t="str">
        <f>IF(基本情報入力シート!W200="","",基本情報入力シート!W200)</f>
        <v/>
      </c>
      <c r="M161" s="517" t="str">
        <f>IF(基本情報入力シート!X200="","",基本情報入力シート!X200)</f>
        <v/>
      </c>
      <c r="N161" s="518" t="str">
        <f>IF(基本情報入力シート!Y200="","",基本情報入力シート!Y200)</f>
        <v/>
      </c>
      <c r="O161" s="106"/>
      <c r="P161" s="1082"/>
      <c r="Q161" s="1083"/>
      <c r="R161" s="519" t="str">
        <f>IFERROR(IF('別紙様式3-2（４・５月）'!Z163="ベア加算","",P161*VLOOKUP(N161,【参考】数式用!$AD$2:$AH$27,MATCH(O161,【参考】数式用!$K$4:$N$4,0)+1,0)),"")</f>
        <v/>
      </c>
      <c r="S161" s="139"/>
      <c r="T161" s="1084"/>
      <c r="U161" s="1085"/>
      <c r="V161" s="515" t="str">
        <f>IFERROR(P161*VLOOKUP(AF161,【参考】数式用4!$DC$3:$DZ$106,MATCH(N161,【参考】数式用4!$DC$2:$DZ$2,0)),"")</f>
        <v/>
      </c>
      <c r="W161" s="107"/>
      <c r="X161" s="138"/>
      <c r="Y161" s="1086" t="str">
        <f>IFERROR(IF('別紙様式3-2（４・５月）'!Z163="ベア加算","",W161*VLOOKUP(N161,【参考】数式用!$AD$2:$AH$27,MATCH(O161,【参考】数式用!$K$4:$N$4,0)+1,0)),"")</f>
        <v/>
      </c>
      <c r="Z161" s="1086"/>
      <c r="AA161" s="139"/>
      <c r="AB161" s="142"/>
      <c r="AC161" s="520" t="str">
        <f>IFERROR(X161*VLOOKUP(AG161,【参考】数式用4!$DC$3:$DZ$106,MATCH(N161,【参考】数式用4!$DC$2:$DZ$2,0)),"")</f>
        <v/>
      </c>
      <c r="AD161" s="477" t="str">
        <f t="shared" si="6"/>
        <v/>
      </c>
      <c r="AE161" s="478" t="str">
        <f t="shared" si="7"/>
        <v/>
      </c>
      <c r="AF161" s="512" t="str">
        <f>IF(O161="","",'別紙様式3-2（４・５月）'!O163&amp;'別紙様式3-2（４・５月）'!P163&amp;'別紙様式3-2（４・５月）'!Q163&amp;"から"&amp;O161)</f>
        <v/>
      </c>
      <c r="AG161" s="512" t="str">
        <f>IF(OR(W161="",W161="―"),"",'別紙様式3-2（４・５月）'!O163&amp;'別紙様式3-2（４・５月）'!P163&amp;'別紙様式3-2（４・５月）'!Q163&amp;"から"&amp;W161)</f>
        <v/>
      </c>
    </row>
    <row r="162" spans="1:33" ht="24.95" customHeight="1">
      <c r="A162" s="513">
        <v>149</v>
      </c>
      <c r="B162" s="987" t="str">
        <f>IF(基本情報入力シート!C201="","",基本情報入力シート!C201)</f>
        <v/>
      </c>
      <c r="C162" s="988"/>
      <c r="D162" s="988"/>
      <c r="E162" s="988"/>
      <c r="F162" s="988"/>
      <c r="G162" s="988"/>
      <c r="H162" s="988"/>
      <c r="I162" s="989"/>
      <c r="J162" s="482" t="str">
        <f>IF(基本情報入力シート!M201="","",基本情報入力シート!M201)</f>
        <v/>
      </c>
      <c r="K162" s="482" t="str">
        <f>IF(基本情報入力シート!R201="","",基本情報入力シート!R201)</f>
        <v/>
      </c>
      <c r="L162" s="482" t="str">
        <f>IF(基本情報入力シート!W201="","",基本情報入力シート!W201)</f>
        <v/>
      </c>
      <c r="M162" s="517" t="str">
        <f>IF(基本情報入力シート!X201="","",基本情報入力シート!X201)</f>
        <v/>
      </c>
      <c r="N162" s="518" t="str">
        <f>IF(基本情報入力シート!Y201="","",基本情報入力シート!Y201)</f>
        <v/>
      </c>
      <c r="O162" s="106"/>
      <c r="P162" s="1082"/>
      <c r="Q162" s="1083"/>
      <c r="R162" s="519" t="str">
        <f>IFERROR(IF('別紙様式3-2（４・５月）'!Z164="ベア加算","",P162*VLOOKUP(N162,【参考】数式用!$AD$2:$AH$27,MATCH(O162,【参考】数式用!$K$4:$N$4,0)+1,0)),"")</f>
        <v/>
      </c>
      <c r="S162" s="139"/>
      <c r="T162" s="1084"/>
      <c r="U162" s="1085"/>
      <c r="V162" s="515" t="str">
        <f>IFERROR(P162*VLOOKUP(AF162,【参考】数式用4!$DC$3:$DZ$106,MATCH(N162,【参考】数式用4!$DC$2:$DZ$2,0)),"")</f>
        <v/>
      </c>
      <c r="W162" s="107"/>
      <c r="X162" s="138"/>
      <c r="Y162" s="1086" t="str">
        <f>IFERROR(IF('別紙様式3-2（４・５月）'!Z164="ベア加算","",W162*VLOOKUP(N162,【参考】数式用!$AD$2:$AH$27,MATCH(O162,【参考】数式用!$K$4:$N$4,0)+1,0)),"")</f>
        <v/>
      </c>
      <c r="Z162" s="1086"/>
      <c r="AA162" s="139"/>
      <c r="AB162" s="142"/>
      <c r="AC162" s="520" t="str">
        <f>IFERROR(X162*VLOOKUP(AG162,【参考】数式用4!$DC$3:$DZ$106,MATCH(N162,【参考】数式用4!$DC$2:$DZ$2,0)),"")</f>
        <v/>
      </c>
      <c r="AD162" s="477" t="str">
        <f t="shared" si="6"/>
        <v/>
      </c>
      <c r="AE162" s="478" t="str">
        <f t="shared" si="7"/>
        <v/>
      </c>
      <c r="AF162" s="512" t="str">
        <f>IF(O162="","",'別紙様式3-2（４・５月）'!O164&amp;'別紙様式3-2（４・５月）'!P164&amp;'別紙様式3-2（４・５月）'!Q164&amp;"から"&amp;O162)</f>
        <v/>
      </c>
      <c r="AG162" s="512" t="str">
        <f>IF(OR(W162="",W162="―"),"",'別紙様式3-2（４・５月）'!O164&amp;'別紙様式3-2（４・５月）'!P164&amp;'別紙様式3-2（４・５月）'!Q164&amp;"から"&amp;W162)</f>
        <v/>
      </c>
    </row>
    <row r="163" spans="1:33" ht="24.95" customHeight="1">
      <c r="A163" s="513">
        <v>150</v>
      </c>
      <c r="B163" s="987" t="str">
        <f>IF(基本情報入力シート!C202="","",基本情報入力シート!C202)</f>
        <v/>
      </c>
      <c r="C163" s="988"/>
      <c r="D163" s="988"/>
      <c r="E163" s="988"/>
      <c r="F163" s="988"/>
      <c r="G163" s="988"/>
      <c r="H163" s="988"/>
      <c r="I163" s="989"/>
      <c r="J163" s="482" t="str">
        <f>IF(基本情報入力シート!M202="","",基本情報入力シート!M202)</f>
        <v/>
      </c>
      <c r="K163" s="482" t="str">
        <f>IF(基本情報入力シート!R202="","",基本情報入力シート!R202)</f>
        <v/>
      </c>
      <c r="L163" s="482" t="str">
        <f>IF(基本情報入力シート!W202="","",基本情報入力シート!W202)</f>
        <v/>
      </c>
      <c r="M163" s="517" t="str">
        <f>IF(基本情報入力シート!X202="","",基本情報入力シート!X202)</f>
        <v/>
      </c>
      <c r="N163" s="518" t="str">
        <f>IF(基本情報入力シート!Y202="","",基本情報入力シート!Y202)</f>
        <v/>
      </c>
      <c r="O163" s="106"/>
      <c r="P163" s="1082"/>
      <c r="Q163" s="1083"/>
      <c r="R163" s="519" t="str">
        <f>IFERROR(IF('別紙様式3-2（４・５月）'!Z165="ベア加算","",P163*VLOOKUP(N163,【参考】数式用!$AD$2:$AH$27,MATCH(O163,【参考】数式用!$K$4:$N$4,0)+1,0)),"")</f>
        <v/>
      </c>
      <c r="S163" s="139"/>
      <c r="T163" s="1084"/>
      <c r="U163" s="1085"/>
      <c r="V163" s="515" t="str">
        <f>IFERROR(P163*VLOOKUP(AF163,【参考】数式用4!$DC$3:$DZ$106,MATCH(N163,【参考】数式用4!$DC$2:$DZ$2,0)),"")</f>
        <v/>
      </c>
      <c r="W163" s="107"/>
      <c r="X163" s="138"/>
      <c r="Y163" s="1086" t="str">
        <f>IFERROR(IF('別紙様式3-2（４・５月）'!Z165="ベア加算","",W163*VLOOKUP(N163,【参考】数式用!$AD$2:$AH$27,MATCH(O163,【参考】数式用!$K$4:$N$4,0)+1,0)),"")</f>
        <v/>
      </c>
      <c r="Z163" s="1086"/>
      <c r="AA163" s="139"/>
      <c r="AB163" s="142"/>
      <c r="AC163" s="520" t="str">
        <f>IFERROR(X163*VLOOKUP(AG163,【参考】数式用4!$DC$3:$DZ$106,MATCH(N163,【参考】数式用4!$DC$2:$DZ$2,0)),"")</f>
        <v/>
      </c>
      <c r="AD163" s="477" t="str">
        <f t="shared" si="6"/>
        <v/>
      </c>
      <c r="AE163" s="478" t="str">
        <f t="shared" si="7"/>
        <v/>
      </c>
      <c r="AF163" s="512" t="str">
        <f>IF(O163="","",'別紙様式3-2（４・５月）'!O165&amp;'別紙様式3-2（４・５月）'!P165&amp;'別紙様式3-2（４・５月）'!Q165&amp;"から"&amp;O163)</f>
        <v/>
      </c>
      <c r="AG163" s="512" t="str">
        <f>IF(OR(W163="",W163="―"),"",'別紙様式3-2（４・５月）'!O165&amp;'別紙様式3-2（４・５月）'!P165&amp;'別紙様式3-2（４・５月）'!Q165&amp;"から"&amp;W163)</f>
        <v/>
      </c>
    </row>
    <row r="164" spans="1:33" ht="24.95" customHeight="1">
      <c r="A164" s="513">
        <v>151</v>
      </c>
      <c r="B164" s="987" t="str">
        <f>IF(基本情報入力シート!C203="","",基本情報入力シート!C203)</f>
        <v/>
      </c>
      <c r="C164" s="988"/>
      <c r="D164" s="988"/>
      <c r="E164" s="988"/>
      <c r="F164" s="988"/>
      <c r="G164" s="988"/>
      <c r="H164" s="988"/>
      <c r="I164" s="989"/>
      <c r="J164" s="482" t="str">
        <f>IF(基本情報入力シート!M203="","",基本情報入力シート!M203)</f>
        <v/>
      </c>
      <c r="K164" s="482" t="str">
        <f>IF(基本情報入力シート!R203="","",基本情報入力シート!R203)</f>
        <v/>
      </c>
      <c r="L164" s="482" t="str">
        <f>IF(基本情報入力シート!W203="","",基本情報入力シート!W203)</f>
        <v/>
      </c>
      <c r="M164" s="517" t="str">
        <f>IF(基本情報入力シート!X203="","",基本情報入力シート!X203)</f>
        <v/>
      </c>
      <c r="N164" s="518" t="str">
        <f>IF(基本情報入力シート!Y203="","",基本情報入力シート!Y203)</f>
        <v/>
      </c>
      <c r="O164" s="106"/>
      <c r="P164" s="1082"/>
      <c r="Q164" s="1083"/>
      <c r="R164" s="519" t="str">
        <f>IFERROR(IF('別紙様式3-2（４・５月）'!Z166="ベア加算","",P164*VLOOKUP(N164,【参考】数式用!$AD$2:$AH$27,MATCH(O164,【参考】数式用!$K$4:$N$4,0)+1,0)),"")</f>
        <v/>
      </c>
      <c r="S164" s="139"/>
      <c r="T164" s="1084"/>
      <c r="U164" s="1085"/>
      <c r="V164" s="515" t="str">
        <f>IFERROR(P164*VLOOKUP(AF164,【参考】数式用4!$DC$3:$DZ$106,MATCH(N164,【参考】数式用4!$DC$2:$DZ$2,0)),"")</f>
        <v/>
      </c>
      <c r="W164" s="107"/>
      <c r="X164" s="138"/>
      <c r="Y164" s="1086" t="str">
        <f>IFERROR(IF('別紙様式3-2（４・５月）'!Z166="ベア加算","",W164*VLOOKUP(N164,【参考】数式用!$AD$2:$AH$27,MATCH(O164,【参考】数式用!$K$4:$N$4,0)+1,0)),"")</f>
        <v/>
      </c>
      <c r="Z164" s="1086"/>
      <c r="AA164" s="139"/>
      <c r="AB164" s="142"/>
      <c r="AC164" s="520" t="str">
        <f>IFERROR(X164*VLOOKUP(AG164,【参考】数式用4!$DC$3:$DZ$106,MATCH(N164,【参考】数式用4!$DC$2:$DZ$2,0)),"")</f>
        <v/>
      </c>
      <c r="AD164" s="477" t="str">
        <f t="shared" si="6"/>
        <v/>
      </c>
      <c r="AE164" s="478" t="str">
        <f t="shared" si="7"/>
        <v/>
      </c>
      <c r="AF164" s="512" t="str">
        <f>IF(O164="","",'別紙様式3-2（４・５月）'!O166&amp;'別紙様式3-2（４・５月）'!P166&amp;'別紙様式3-2（４・５月）'!Q166&amp;"から"&amp;O164)</f>
        <v/>
      </c>
      <c r="AG164" s="512" t="str">
        <f>IF(OR(W164="",W164="―"),"",'別紙様式3-2（４・５月）'!O166&amp;'別紙様式3-2（４・５月）'!P166&amp;'別紙様式3-2（４・５月）'!Q166&amp;"から"&amp;W164)</f>
        <v/>
      </c>
    </row>
    <row r="165" spans="1:33" ht="24.95" customHeight="1">
      <c r="A165" s="513">
        <v>152</v>
      </c>
      <c r="B165" s="987" t="str">
        <f>IF(基本情報入力シート!C204="","",基本情報入力シート!C204)</f>
        <v/>
      </c>
      <c r="C165" s="988"/>
      <c r="D165" s="988"/>
      <c r="E165" s="988"/>
      <c r="F165" s="988"/>
      <c r="G165" s="988"/>
      <c r="H165" s="988"/>
      <c r="I165" s="989"/>
      <c r="J165" s="482" t="str">
        <f>IF(基本情報入力シート!M204="","",基本情報入力シート!M204)</f>
        <v/>
      </c>
      <c r="K165" s="482" t="str">
        <f>IF(基本情報入力シート!R204="","",基本情報入力シート!R204)</f>
        <v/>
      </c>
      <c r="L165" s="482" t="str">
        <f>IF(基本情報入力シート!W204="","",基本情報入力シート!W204)</f>
        <v/>
      </c>
      <c r="M165" s="517" t="str">
        <f>IF(基本情報入力シート!X204="","",基本情報入力シート!X204)</f>
        <v/>
      </c>
      <c r="N165" s="518" t="str">
        <f>IF(基本情報入力シート!Y204="","",基本情報入力シート!Y204)</f>
        <v/>
      </c>
      <c r="O165" s="106"/>
      <c r="P165" s="1082"/>
      <c r="Q165" s="1083"/>
      <c r="R165" s="519" t="str">
        <f>IFERROR(IF('別紙様式3-2（４・５月）'!Z167="ベア加算","",P165*VLOOKUP(N165,【参考】数式用!$AD$2:$AH$27,MATCH(O165,【参考】数式用!$K$4:$N$4,0)+1,0)),"")</f>
        <v/>
      </c>
      <c r="S165" s="139"/>
      <c r="T165" s="1084"/>
      <c r="U165" s="1085"/>
      <c r="V165" s="515" t="str">
        <f>IFERROR(P165*VLOOKUP(AF165,【参考】数式用4!$DC$3:$DZ$106,MATCH(N165,【参考】数式用4!$DC$2:$DZ$2,0)),"")</f>
        <v/>
      </c>
      <c r="W165" s="107"/>
      <c r="X165" s="138"/>
      <c r="Y165" s="1086" t="str">
        <f>IFERROR(IF('別紙様式3-2（４・５月）'!Z167="ベア加算","",W165*VLOOKUP(N165,【参考】数式用!$AD$2:$AH$27,MATCH(O165,【参考】数式用!$K$4:$N$4,0)+1,0)),"")</f>
        <v/>
      </c>
      <c r="Z165" s="1086"/>
      <c r="AA165" s="139"/>
      <c r="AB165" s="142"/>
      <c r="AC165" s="520" t="str">
        <f>IFERROR(X165*VLOOKUP(AG165,【参考】数式用4!$DC$3:$DZ$106,MATCH(N165,【参考】数式用4!$DC$2:$DZ$2,0)),"")</f>
        <v/>
      </c>
      <c r="AD165" s="477" t="str">
        <f t="shared" si="6"/>
        <v/>
      </c>
      <c r="AE165" s="478" t="str">
        <f t="shared" si="7"/>
        <v/>
      </c>
      <c r="AF165" s="512" t="str">
        <f>IF(O165="","",'別紙様式3-2（４・５月）'!O167&amp;'別紙様式3-2（４・５月）'!P167&amp;'別紙様式3-2（４・５月）'!Q167&amp;"から"&amp;O165)</f>
        <v/>
      </c>
      <c r="AG165" s="512" t="str">
        <f>IF(OR(W165="",W165="―"),"",'別紙様式3-2（４・５月）'!O167&amp;'別紙様式3-2（４・５月）'!P167&amp;'別紙様式3-2（４・５月）'!Q167&amp;"から"&amp;W165)</f>
        <v/>
      </c>
    </row>
    <row r="166" spans="1:33" ht="24.95" customHeight="1">
      <c r="A166" s="513">
        <v>153</v>
      </c>
      <c r="B166" s="987" t="str">
        <f>IF(基本情報入力シート!C205="","",基本情報入力シート!C205)</f>
        <v/>
      </c>
      <c r="C166" s="988"/>
      <c r="D166" s="988"/>
      <c r="E166" s="988"/>
      <c r="F166" s="988"/>
      <c r="G166" s="988"/>
      <c r="H166" s="988"/>
      <c r="I166" s="989"/>
      <c r="J166" s="482" t="str">
        <f>IF(基本情報入力シート!M205="","",基本情報入力シート!M205)</f>
        <v/>
      </c>
      <c r="K166" s="482" t="str">
        <f>IF(基本情報入力シート!R205="","",基本情報入力シート!R205)</f>
        <v/>
      </c>
      <c r="L166" s="482" t="str">
        <f>IF(基本情報入力シート!W205="","",基本情報入力シート!W205)</f>
        <v/>
      </c>
      <c r="M166" s="517" t="str">
        <f>IF(基本情報入力シート!X205="","",基本情報入力シート!X205)</f>
        <v/>
      </c>
      <c r="N166" s="518" t="str">
        <f>IF(基本情報入力シート!Y205="","",基本情報入力シート!Y205)</f>
        <v/>
      </c>
      <c r="O166" s="106"/>
      <c r="P166" s="1082"/>
      <c r="Q166" s="1083"/>
      <c r="R166" s="519" t="str">
        <f>IFERROR(IF('別紙様式3-2（４・５月）'!Z168="ベア加算","",P166*VLOOKUP(N166,【参考】数式用!$AD$2:$AH$27,MATCH(O166,【参考】数式用!$K$4:$N$4,0)+1,0)),"")</f>
        <v/>
      </c>
      <c r="S166" s="139"/>
      <c r="T166" s="1084"/>
      <c r="U166" s="1085"/>
      <c r="V166" s="515" t="str">
        <f>IFERROR(P166*VLOOKUP(AF166,【参考】数式用4!$DC$3:$DZ$106,MATCH(N166,【参考】数式用4!$DC$2:$DZ$2,0)),"")</f>
        <v/>
      </c>
      <c r="W166" s="107"/>
      <c r="X166" s="138"/>
      <c r="Y166" s="1086" t="str">
        <f>IFERROR(IF('別紙様式3-2（４・５月）'!Z168="ベア加算","",W166*VLOOKUP(N166,【参考】数式用!$AD$2:$AH$27,MATCH(O166,【参考】数式用!$K$4:$N$4,0)+1,0)),"")</f>
        <v/>
      </c>
      <c r="Z166" s="1086"/>
      <c r="AA166" s="139"/>
      <c r="AB166" s="142"/>
      <c r="AC166" s="520" t="str">
        <f>IFERROR(X166*VLOOKUP(AG166,【参考】数式用4!$DC$3:$DZ$106,MATCH(N166,【参考】数式用4!$DC$2:$DZ$2,0)),"")</f>
        <v/>
      </c>
      <c r="AD166" s="477" t="str">
        <f t="shared" si="6"/>
        <v/>
      </c>
      <c r="AE166" s="478" t="str">
        <f t="shared" si="7"/>
        <v/>
      </c>
      <c r="AF166" s="512" t="str">
        <f>IF(O166="","",'別紙様式3-2（４・５月）'!O168&amp;'別紙様式3-2（４・５月）'!P168&amp;'別紙様式3-2（４・５月）'!Q168&amp;"から"&amp;O166)</f>
        <v/>
      </c>
      <c r="AG166" s="512" t="str">
        <f>IF(OR(W166="",W166="―"),"",'別紙様式3-2（４・５月）'!O168&amp;'別紙様式3-2（４・５月）'!P168&amp;'別紙様式3-2（４・５月）'!Q168&amp;"から"&amp;W166)</f>
        <v/>
      </c>
    </row>
    <row r="167" spans="1:33" ht="24.95" customHeight="1">
      <c r="A167" s="513">
        <v>154</v>
      </c>
      <c r="B167" s="987" t="str">
        <f>IF(基本情報入力シート!C206="","",基本情報入力シート!C206)</f>
        <v/>
      </c>
      <c r="C167" s="988"/>
      <c r="D167" s="988"/>
      <c r="E167" s="988"/>
      <c r="F167" s="988"/>
      <c r="G167" s="988"/>
      <c r="H167" s="988"/>
      <c r="I167" s="989"/>
      <c r="J167" s="482" t="str">
        <f>IF(基本情報入力シート!M206="","",基本情報入力シート!M206)</f>
        <v/>
      </c>
      <c r="K167" s="482" t="str">
        <f>IF(基本情報入力シート!R206="","",基本情報入力シート!R206)</f>
        <v/>
      </c>
      <c r="L167" s="482" t="str">
        <f>IF(基本情報入力シート!W206="","",基本情報入力シート!W206)</f>
        <v/>
      </c>
      <c r="M167" s="517" t="str">
        <f>IF(基本情報入力シート!X206="","",基本情報入力シート!X206)</f>
        <v/>
      </c>
      <c r="N167" s="518" t="str">
        <f>IF(基本情報入力シート!Y206="","",基本情報入力シート!Y206)</f>
        <v/>
      </c>
      <c r="O167" s="106"/>
      <c r="P167" s="1082"/>
      <c r="Q167" s="1083"/>
      <c r="R167" s="519" t="str">
        <f>IFERROR(IF('別紙様式3-2（４・５月）'!Z169="ベア加算","",P167*VLOOKUP(N167,【参考】数式用!$AD$2:$AH$27,MATCH(O167,【参考】数式用!$K$4:$N$4,0)+1,0)),"")</f>
        <v/>
      </c>
      <c r="S167" s="139"/>
      <c r="T167" s="1084"/>
      <c r="U167" s="1085"/>
      <c r="V167" s="515" t="str">
        <f>IFERROR(P167*VLOOKUP(AF167,【参考】数式用4!$DC$3:$DZ$106,MATCH(N167,【参考】数式用4!$DC$2:$DZ$2,0)),"")</f>
        <v/>
      </c>
      <c r="W167" s="107"/>
      <c r="X167" s="138"/>
      <c r="Y167" s="1086" t="str">
        <f>IFERROR(IF('別紙様式3-2（４・５月）'!Z169="ベア加算","",W167*VLOOKUP(N167,【参考】数式用!$AD$2:$AH$27,MATCH(O167,【参考】数式用!$K$4:$N$4,0)+1,0)),"")</f>
        <v/>
      </c>
      <c r="Z167" s="1086"/>
      <c r="AA167" s="139"/>
      <c r="AB167" s="142"/>
      <c r="AC167" s="520" t="str">
        <f>IFERROR(X167*VLOOKUP(AG167,【参考】数式用4!$DC$3:$DZ$106,MATCH(N167,【参考】数式用4!$DC$2:$DZ$2,0)),"")</f>
        <v/>
      </c>
      <c r="AD167" s="477" t="str">
        <f t="shared" si="6"/>
        <v/>
      </c>
      <c r="AE167" s="478" t="str">
        <f t="shared" si="7"/>
        <v/>
      </c>
      <c r="AF167" s="512" t="str">
        <f>IF(O167="","",'別紙様式3-2（４・５月）'!O169&amp;'別紙様式3-2（４・５月）'!P169&amp;'別紙様式3-2（４・５月）'!Q169&amp;"から"&amp;O167)</f>
        <v/>
      </c>
      <c r="AG167" s="512" t="str">
        <f>IF(OR(W167="",W167="―"),"",'別紙様式3-2（４・５月）'!O169&amp;'別紙様式3-2（４・５月）'!P169&amp;'別紙様式3-2（４・５月）'!Q169&amp;"から"&amp;W167)</f>
        <v/>
      </c>
    </row>
    <row r="168" spans="1:33" ht="24.95" customHeight="1">
      <c r="A168" s="513">
        <v>155</v>
      </c>
      <c r="B168" s="987" t="str">
        <f>IF(基本情報入力シート!C207="","",基本情報入力シート!C207)</f>
        <v/>
      </c>
      <c r="C168" s="988"/>
      <c r="D168" s="988"/>
      <c r="E168" s="988"/>
      <c r="F168" s="988"/>
      <c r="G168" s="988"/>
      <c r="H168" s="988"/>
      <c r="I168" s="989"/>
      <c r="J168" s="482" t="str">
        <f>IF(基本情報入力シート!M207="","",基本情報入力シート!M207)</f>
        <v/>
      </c>
      <c r="K168" s="482" t="str">
        <f>IF(基本情報入力シート!R207="","",基本情報入力シート!R207)</f>
        <v/>
      </c>
      <c r="L168" s="482" t="str">
        <f>IF(基本情報入力シート!W207="","",基本情報入力シート!W207)</f>
        <v/>
      </c>
      <c r="M168" s="517" t="str">
        <f>IF(基本情報入力シート!X207="","",基本情報入力シート!X207)</f>
        <v/>
      </c>
      <c r="N168" s="518" t="str">
        <f>IF(基本情報入力シート!Y207="","",基本情報入力シート!Y207)</f>
        <v/>
      </c>
      <c r="O168" s="106"/>
      <c r="P168" s="1082"/>
      <c r="Q168" s="1083"/>
      <c r="R168" s="519" t="str">
        <f>IFERROR(IF('別紙様式3-2（４・５月）'!Z170="ベア加算","",P168*VLOOKUP(N168,【参考】数式用!$AD$2:$AH$27,MATCH(O168,【参考】数式用!$K$4:$N$4,0)+1,0)),"")</f>
        <v/>
      </c>
      <c r="S168" s="139"/>
      <c r="T168" s="1084"/>
      <c r="U168" s="1085"/>
      <c r="V168" s="515" t="str">
        <f>IFERROR(P168*VLOOKUP(AF168,【参考】数式用4!$DC$3:$DZ$106,MATCH(N168,【参考】数式用4!$DC$2:$DZ$2,0)),"")</f>
        <v/>
      </c>
      <c r="W168" s="107"/>
      <c r="X168" s="138"/>
      <c r="Y168" s="1086" t="str">
        <f>IFERROR(IF('別紙様式3-2（４・５月）'!Z170="ベア加算","",W168*VLOOKUP(N168,【参考】数式用!$AD$2:$AH$27,MATCH(O168,【参考】数式用!$K$4:$N$4,0)+1,0)),"")</f>
        <v/>
      </c>
      <c r="Z168" s="1086"/>
      <c r="AA168" s="139"/>
      <c r="AB168" s="142"/>
      <c r="AC168" s="520" t="str">
        <f>IFERROR(X168*VLOOKUP(AG168,【参考】数式用4!$DC$3:$DZ$106,MATCH(N168,【参考】数式用4!$DC$2:$DZ$2,0)),"")</f>
        <v/>
      </c>
      <c r="AD168" s="477" t="str">
        <f t="shared" si="6"/>
        <v/>
      </c>
      <c r="AE168" s="478" t="str">
        <f t="shared" si="7"/>
        <v/>
      </c>
      <c r="AF168" s="512" t="str">
        <f>IF(O168="","",'別紙様式3-2（４・５月）'!O170&amp;'別紙様式3-2（４・５月）'!P170&amp;'別紙様式3-2（４・５月）'!Q170&amp;"から"&amp;O168)</f>
        <v/>
      </c>
      <c r="AG168" s="512" t="str">
        <f>IF(OR(W168="",W168="―"),"",'別紙様式3-2（４・５月）'!O170&amp;'別紙様式3-2（４・５月）'!P170&amp;'別紙様式3-2（４・５月）'!Q170&amp;"から"&amp;W168)</f>
        <v/>
      </c>
    </row>
    <row r="169" spans="1:33" ht="24.95" customHeight="1">
      <c r="A169" s="513">
        <v>156</v>
      </c>
      <c r="B169" s="987" t="str">
        <f>IF(基本情報入力シート!C208="","",基本情報入力シート!C208)</f>
        <v/>
      </c>
      <c r="C169" s="988"/>
      <c r="D169" s="988"/>
      <c r="E169" s="988"/>
      <c r="F169" s="988"/>
      <c r="G169" s="988"/>
      <c r="H169" s="988"/>
      <c r="I169" s="989"/>
      <c r="J169" s="482" t="str">
        <f>IF(基本情報入力シート!M208="","",基本情報入力シート!M208)</f>
        <v/>
      </c>
      <c r="K169" s="482" t="str">
        <f>IF(基本情報入力シート!R208="","",基本情報入力シート!R208)</f>
        <v/>
      </c>
      <c r="L169" s="482" t="str">
        <f>IF(基本情報入力シート!W208="","",基本情報入力シート!W208)</f>
        <v/>
      </c>
      <c r="M169" s="517" t="str">
        <f>IF(基本情報入力シート!X208="","",基本情報入力シート!X208)</f>
        <v/>
      </c>
      <c r="N169" s="518" t="str">
        <f>IF(基本情報入力シート!Y208="","",基本情報入力シート!Y208)</f>
        <v/>
      </c>
      <c r="O169" s="106"/>
      <c r="P169" s="1082"/>
      <c r="Q169" s="1083"/>
      <c r="R169" s="519" t="str">
        <f>IFERROR(IF('別紙様式3-2（４・５月）'!Z171="ベア加算","",P169*VLOOKUP(N169,【参考】数式用!$AD$2:$AH$27,MATCH(O169,【参考】数式用!$K$4:$N$4,0)+1,0)),"")</f>
        <v/>
      </c>
      <c r="S169" s="139"/>
      <c r="T169" s="1084"/>
      <c r="U169" s="1085"/>
      <c r="V169" s="515" t="str">
        <f>IFERROR(P169*VLOOKUP(AF169,【参考】数式用4!$DC$3:$DZ$106,MATCH(N169,【参考】数式用4!$DC$2:$DZ$2,0)),"")</f>
        <v/>
      </c>
      <c r="W169" s="107"/>
      <c r="X169" s="138"/>
      <c r="Y169" s="1086" t="str">
        <f>IFERROR(IF('別紙様式3-2（４・５月）'!Z171="ベア加算","",W169*VLOOKUP(N169,【参考】数式用!$AD$2:$AH$27,MATCH(O169,【参考】数式用!$K$4:$N$4,0)+1,0)),"")</f>
        <v/>
      </c>
      <c r="Z169" s="1086"/>
      <c r="AA169" s="139"/>
      <c r="AB169" s="142"/>
      <c r="AC169" s="520" t="str">
        <f>IFERROR(X169*VLOOKUP(AG169,【参考】数式用4!$DC$3:$DZ$106,MATCH(N169,【参考】数式用4!$DC$2:$DZ$2,0)),"")</f>
        <v/>
      </c>
      <c r="AD169" s="477" t="str">
        <f t="shared" si="6"/>
        <v/>
      </c>
      <c r="AE169" s="478" t="str">
        <f t="shared" si="7"/>
        <v/>
      </c>
      <c r="AF169" s="512" t="str">
        <f>IF(O169="","",'別紙様式3-2（４・５月）'!O171&amp;'別紙様式3-2（４・５月）'!P171&amp;'別紙様式3-2（４・５月）'!Q171&amp;"から"&amp;O169)</f>
        <v/>
      </c>
      <c r="AG169" s="512" t="str">
        <f>IF(OR(W169="",W169="―"),"",'別紙様式3-2（４・５月）'!O171&amp;'別紙様式3-2（４・５月）'!P171&amp;'別紙様式3-2（４・５月）'!Q171&amp;"から"&amp;W169)</f>
        <v/>
      </c>
    </row>
    <row r="170" spans="1:33" ht="24.95" customHeight="1">
      <c r="A170" s="513">
        <v>157</v>
      </c>
      <c r="B170" s="987" t="str">
        <f>IF(基本情報入力シート!C209="","",基本情報入力シート!C209)</f>
        <v/>
      </c>
      <c r="C170" s="988"/>
      <c r="D170" s="988"/>
      <c r="E170" s="988"/>
      <c r="F170" s="988"/>
      <c r="G170" s="988"/>
      <c r="H170" s="988"/>
      <c r="I170" s="989"/>
      <c r="J170" s="482" t="str">
        <f>IF(基本情報入力シート!M209="","",基本情報入力シート!M209)</f>
        <v/>
      </c>
      <c r="K170" s="482" t="str">
        <f>IF(基本情報入力シート!R209="","",基本情報入力シート!R209)</f>
        <v/>
      </c>
      <c r="L170" s="482" t="str">
        <f>IF(基本情報入力シート!W209="","",基本情報入力シート!W209)</f>
        <v/>
      </c>
      <c r="M170" s="517" t="str">
        <f>IF(基本情報入力シート!X209="","",基本情報入力シート!X209)</f>
        <v/>
      </c>
      <c r="N170" s="518" t="str">
        <f>IF(基本情報入力シート!Y209="","",基本情報入力シート!Y209)</f>
        <v/>
      </c>
      <c r="O170" s="106"/>
      <c r="P170" s="1082"/>
      <c r="Q170" s="1083"/>
      <c r="R170" s="519" t="str">
        <f>IFERROR(IF('別紙様式3-2（４・５月）'!Z172="ベア加算","",P170*VLOOKUP(N170,【参考】数式用!$AD$2:$AH$27,MATCH(O170,【参考】数式用!$K$4:$N$4,0)+1,0)),"")</f>
        <v/>
      </c>
      <c r="S170" s="139"/>
      <c r="T170" s="1084"/>
      <c r="U170" s="1085"/>
      <c r="V170" s="515" t="str">
        <f>IFERROR(P170*VLOOKUP(AF170,【参考】数式用4!$DC$3:$DZ$106,MATCH(N170,【参考】数式用4!$DC$2:$DZ$2,0)),"")</f>
        <v/>
      </c>
      <c r="W170" s="107"/>
      <c r="X170" s="138"/>
      <c r="Y170" s="1086" t="str">
        <f>IFERROR(IF('別紙様式3-2（４・５月）'!Z172="ベア加算","",W170*VLOOKUP(N170,【参考】数式用!$AD$2:$AH$27,MATCH(O170,【参考】数式用!$K$4:$N$4,0)+1,0)),"")</f>
        <v/>
      </c>
      <c r="Z170" s="1086"/>
      <c r="AA170" s="139"/>
      <c r="AB170" s="142"/>
      <c r="AC170" s="520" t="str">
        <f>IFERROR(X170*VLOOKUP(AG170,【参考】数式用4!$DC$3:$DZ$106,MATCH(N170,【参考】数式用4!$DC$2:$DZ$2,0)),"")</f>
        <v/>
      </c>
      <c r="AD170" s="477" t="str">
        <f t="shared" si="6"/>
        <v/>
      </c>
      <c r="AE170" s="478" t="str">
        <f t="shared" si="7"/>
        <v/>
      </c>
      <c r="AF170" s="512" t="str">
        <f>IF(O170="","",'別紙様式3-2（４・５月）'!O172&amp;'別紙様式3-2（４・５月）'!P172&amp;'別紙様式3-2（４・５月）'!Q172&amp;"から"&amp;O170)</f>
        <v/>
      </c>
      <c r="AG170" s="512" t="str">
        <f>IF(OR(W170="",W170="―"),"",'別紙様式3-2（４・５月）'!O172&amp;'別紙様式3-2（４・５月）'!P172&amp;'別紙様式3-2（４・５月）'!Q172&amp;"から"&amp;W170)</f>
        <v/>
      </c>
    </row>
    <row r="171" spans="1:33" ht="24.95" customHeight="1">
      <c r="A171" s="513">
        <v>158</v>
      </c>
      <c r="B171" s="987" t="str">
        <f>IF(基本情報入力シート!C210="","",基本情報入力シート!C210)</f>
        <v/>
      </c>
      <c r="C171" s="988"/>
      <c r="D171" s="988"/>
      <c r="E171" s="988"/>
      <c r="F171" s="988"/>
      <c r="G171" s="988"/>
      <c r="H171" s="988"/>
      <c r="I171" s="989"/>
      <c r="J171" s="482" t="str">
        <f>IF(基本情報入力シート!M210="","",基本情報入力シート!M210)</f>
        <v/>
      </c>
      <c r="K171" s="482" t="str">
        <f>IF(基本情報入力シート!R210="","",基本情報入力シート!R210)</f>
        <v/>
      </c>
      <c r="L171" s="482" t="str">
        <f>IF(基本情報入力シート!W210="","",基本情報入力シート!W210)</f>
        <v/>
      </c>
      <c r="M171" s="517" t="str">
        <f>IF(基本情報入力シート!X210="","",基本情報入力シート!X210)</f>
        <v/>
      </c>
      <c r="N171" s="518" t="str">
        <f>IF(基本情報入力シート!Y210="","",基本情報入力シート!Y210)</f>
        <v/>
      </c>
      <c r="O171" s="106"/>
      <c r="P171" s="1082"/>
      <c r="Q171" s="1083"/>
      <c r="R171" s="519" t="str">
        <f>IFERROR(IF('別紙様式3-2（４・５月）'!Z173="ベア加算","",P171*VLOOKUP(N171,【参考】数式用!$AD$2:$AH$27,MATCH(O171,【参考】数式用!$K$4:$N$4,0)+1,0)),"")</f>
        <v/>
      </c>
      <c r="S171" s="139"/>
      <c r="T171" s="1084"/>
      <c r="U171" s="1085"/>
      <c r="V171" s="515" t="str">
        <f>IFERROR(P171*VLOOKUP(AF171,【参考】数式用4!$DC$3:$DZ$106,MATCH(N171,【参考】数式用4!$DC$2:$DZ$2,0)),"")</f>
        <v/>
      </c>
      <c r="W171" s="107"/>
      <c r="X171" s="138"/>
      <c r="Y171" s="1086" t="str">
        <f>IFERROR(IF('別紙様式3-2（４・５月）'!Z173="ベア加算","",W171*VLOOKUP(N171,【参考】数式用!$AD$2:$AH$27,MATCH(O171,【参考】数式用!$K$4:$N$4,0)+1,0)),"")</f>
        <v/>
      </c>
      <c r="Z171" s="1086"/>
      <c r="AA171" s="139"/>
      <c r="AB171" s="142"/>
      <c r="AC171" s="520" t="str">
        <f>IFERROR(X171*VLOOKUP(AG171,【参考】数式用4!$DC$3:$DZ$106,MATCH(N171,【参考】数式用4!$DC$2:$DZ$2,0)),"")</f>
        <v/>
      </c>
      <c r="AD171" s="477" t="str">
        <f t="shared" si="6"/>
        <v/>
      </c>
      <c r="AE171" s="478" t="str">
        <f t="shared" si="7"/>
        <v/>
      </c>
      <c r="AF171" s="512" t="str">
        <f>IF(O171="","",'別紙様式3-2（４・５月）'!O173&amp;'別紙様式3-2（４・５月）'!P173&amp;'別紙様式3-2（４・５月）'!Q173&amp;"から"&amp;O171)</f>
        <v/>
      </c>
      <c r="AG171" s="512" t="str">
        <f>IF(OR(W171="",W171="―"),"",'別紙様式3-2（４・５月）'!O173&amp;'別紙様式3-2（４・５月）'!P173&amp;'別紙様式3-2（４・５月）'!Q173&amp;"から"&amp;W171)</f>
        <v/>
      </c>
    </row>
    <row r="172" spans="1:33" ht="24.95" customHeight="1">
      <c r="A172" s="513">
        <v>159</v>
      </c>
      <c r="B172" s="987" t="str">
        <f>IF(基本情報入力シート!C211="","",基本情報入力シート!C211)</f>
        <v/>
      </c>
      <c r="C172" s="988"/>
      <c r="D172" s="988"/>
      <c r="E172" s="988"/>
      <c r="F172" s="988"/>
      <c r="G172" s="988"/>
      <c r="H172" s="988"/>
      <c r="I172" s="989"/>
      <c r="J172" s="482" t="str">
        <f>IF(基本情報入力シート!M211="","",基本情報入力シート!M211)</f>
        <v/>
      </c>
      <c r="K172" s="482" t="str">
        <f>IF(基本情報入力シート!R211="","",基本情報入力シート!R211)</f>
        <v/>
      </c>
      <c r="L172" s="482" t="str">
        <f>IF(基本情報入力シート!W211="","",基本情報入力シート!W211)</f>
        <v/>
      </c>
      <c r="M172" s="517" t="str">
        <f>IF(基本情報入力シート!X211="","",基本情報入力シート!X211)</f>
        <v/>
      </c>
      <c r="N172" s="518" t="str">
        <f>IF(基本情報入力シート!Y211="","",基本情報入力シート!Y211)</f>
        <v/>
      </c>
      <c r="O172" s="106"/>
      <c r="P172" s="1082"/>
      <c r="Q172" s="1083"/>
      <c r="R172" s="519" t="str">
        <f>IFERROR(IF('別紙様式3-2（４・５月）'!Z174="ベア加算","",P172*VLOOKUP(N172,【参考】数式用!$AD$2:$AH$27,MATCH(O172,【参考】数式用!$K$4:$N$4,0)+1,0)),"")</f>
        <v/>
      </c>
      <c r="S172" s="139"/>
      <c r="T172" s="1084"/>
      <c r="U172" s="1085"/>
      <c r="V172" s="515" t="str">
        <f>IFERROR(P172*VLOOKUP(AF172,【参考】数式用4!$DC$3:$DZ$106,MATCH(N172,【参考】数式用4!$DC$2:$DZ$2,0)),"")</f>
        <v/>
      </c>
      <c r="W172" s="107"/>
      <c r="X172" s="138"/>
      <c r="Y172" s="1086" t="str">
        <f>IFERROR(IF('別紙様式3-2（４・５月）'!Z174="ベア加算","",W172*VLOOKUP(N172,【参考】数式用!$AD$2:$AH$27,MATCH(O172,【参考】数式用!$K$4:$N$4,0)+1,0)),"")</f>
        <v/>
      </c>
      <c r="Z172" s="1086"/>
      <c r="AA172" s="139"/>
      <c r="AB172" s="142"/>
      <c r="AC172" s="520" t="str">
        <f>IFERROR(X172*VLOOKUP(AG172,【参考】数式用4!$DC$3:$DZ$106,MATCH(N172,【参考】数式用4!$DC$2:$DZ$2,0)),"")</f>
        <v/>
      </c>
      <c r="AD172" s="477" t="str">
        <f t="shared" si="6"/>
        <v/>
      </c>
      <c r="AE172" s="478" t="str">
        <f t="shared" si="7"/>
        <v/>
      </c>
      <c r="AF172" s="512" t="str">
        <f>IF(O172="","",'別紙様式3-2（４・５月）'!O174&amp;'別紙様式3-2（４・５月）'!P174&amp;'別紙様式3-2（４・５月）'!Q174&amp;"から"&amp;O172)</f>
        <v/>
      </c>
      <c r="AG172" s="512" t="str">
        <f>IF(OR(W172="",W172="―"),"",'別紙様式3-2（４・５月）'!O174&amp;'別紙様式3-2（４・５月）'!P174&amp;'別紙様式3-2（４・５月）'!Q174&amp;"から"&amp;W172)</f>
        <v/>
      </c>
    </row>
    <row r="173" spans="1:33" ht="24.95" customHeight="1">
      <c r="A173" s="513">
        <v>160</v>
      </c>
      <c r="B173" s="987" t="str">
        <f>IF(基本情報入力シート!C212="","",基本情報入力シート!C212)</f>
        <v/>
      </c>
      <c r="C173" s="988"/>
      <c r="D173" s="988"/>
      <c r="E173" s="988"/>
      <c r="F173" s="988"/>
      <c r="G173" s="988"/>
      <c r="H173" s="988"/>
      <c r="I173" s="989"/>
      <c r="J173" s="482" t="str">
        <f>IF(基本情報入力シート!M212="","",基本情報入力シート!M212)</f>
        <v/>
      </c>
      <c r="K173" s="482" t="str">
        <f>IF(基本情報入力シート!R212="","",基本情報入力シート!R212)</f>
        <v/>
      </c>
      <c r="L173" s="482" t="str">
        <f>IF(基本情報入力シート!W212="","",基本情報入力シート!W212)</f>
        <v/>
      </c>
      <c r="M173" s="517" t="str">
        <f>IF(基本情報入力シート!X212="","",基本情報入力シート!X212)</f>
        <v/>
      </c>
      <c r="N173" s="518" t="str">
        <f>IF(基本情報入力シート!Y212="","",基本情報入力シート!Y212)</f>
        <v/>
      </c>
      <c r="O173" s="106"/>
      <c r="P173" s="1082"/>
      <c r="Q173" s="1083"/>
      <c r="R173" s="519" t="str">
        <f>IFERROR(IF('別紙様式3-2（４・５月）'!Z175="ベア加算","",P173*VLOOKUP(N173,【参考】数式用!$AD$2:$AH$27,MATCH(O173,【参考】数式用!$K$4:$N$4,0)+1,0)),"")</f>
        <v/>
      </c>
      <c r="S173" s="139"/>
      <c r="T173" s="1084"/>
      <c r="U173" s="1085"/>
      <c r="V173" s="515" t="str">
        <f>IFERROR(P173*VLOOKUP(AF173,【参考】数式用4!$DC$3:$DZ$106,MATCH(N173,【参考】数式用4!$DC$2:$DZ$2,0)),"")</f>
        <v/>
      </c>
      <c r="W173" s="107"/>
      <c r="X173" s="138"/>
      <c r="Y173" s="1086" t="str">
        <f>IFERROR(IF('別紙様式3-2（４・５月）'!Z175="ベア加算","",W173*VLOOKUP(N173,【参考】数式用!$AD$2:$AH$27,MATCH(O173,【参考】数式用!$K$4:$N$4,0)+1,0)),"")</f>
        <v/>
      </c>
      <c r="Z173" s="1086"/>
      <c r="AA173" s="139"/>
      <c r="AB173" s="142"/>
      <c r="AC173" s="520" t="str">
        <f>IFERROR(X173*VLOOKUP(AG173,【参考】数式用4!$DC$3:$DZ$106,MATCH(N173,【参考】数式用4!$DC$2:$DZ$2,0)),"")</f>
        <v/>
      </c>
      <c r="AD173" s="477" t="str">
        <f t="shared" si="6"/>
        <v/>
      </c>
      <c r="AE173" s="478" t="str">
        <f t="shared" si="7"/>
        <v/>
      </c>
      <c r="AF173" s="512" t="str">
        <f>IF(O173="","",'別紙様式3-2（４・５月）'!O175&amp;'別紙様式3-2（４・５月）'!P175&amp;'別紙様式3-2（４・５月）'!Q175&amp;"から"&amp;O173)</f>
        <v/>
      </c>
      <c r="AG173" s="512" t="str">
        <f>IF(OR(W173="",W173="―"),"",'別紙様式3-2（４・５月）'!O175&amp;'別紙様式3-2（４・５月）'!P175&amp;'別紙様式3-2（４・５月）'!Q175&amp;"から"&amp;W173)</f>
        <v/>
      </c>
    </row>
    <row r="174" spans="1:33" ht="24.95" customHeight="1">
      <c r="A174" s="513">
        <v>161</v>
      </c>
      <c r="B174" s="987" t="str">
        <f>IF(基本情報入力シート!C213="","",基本情報入力シート!C213)</f>
        <v/>
      </c>
      <c r="C174" s="988"/>
      <c r="D174" s="988"/>
      <c r="E174" s="988"/>
      <c r="F174" s="988"/>
      <c r="G174" s="988"/>
      <c r="H174" s="988"/>
      <c r="I174" s="989"/>
      <c r="J174" s="482" t="str">
        <f>IF(基本情報入力シート!M213="","",基本情報入力シート!M213)</f>
        <v/>
      </c>
      <c r="K174" s="482" t="str">
        <f>IF(基本情報入力シート!R213="","",基本情報入力シート!R213)</f>
        <v/>
      </c>
      <c r="L174" s="482" t="str">
        <f>IF(基本情報入力シート!W213="","",基本情報入力シート!W213)</f>
        <v/>
      </c>
      <c r="M174" s="517" t="str">
        <f>IF(基本情報入力シート!X213="","",基本情報入力シート!X213)</f>
        <v/>
      </c>
      <c r="N174" s="518" t="str">
        <f>IF(基本情報入力シート!Y213="","",基本情報入力シート!Y213)</f>
        <v/>
      </c>
      <c r="O174" s="106"/>
      <c r="P174" s="1082"/>
      <c r="Q174" s="1083"/>
      <c r="R174" s="519" t="str">
        <f>IFERROR(IF('別紙様式3-2（４・５月）'!Z176="ベア加算","",P174*VLOOKUP(N174,【参考】数式用!$AD$2:$AH$27,MATCH(O174,【参考】数式用!$K$4:$N$4,0)+1,0)),"")</f>
        <v/>
      </c>
      <c r="S174" s="139"/>
      <c r="T174" s="1084"/>
      <c r="U174" s="1085"/>
      <c r="V174" s="515" t="str">
        <f>IFERROR(P174*VLOOKUP(AF174,【参考】数式用4!$DC$3:$DZ$106,MATCH(N174,【参考】数式用4!$DC$2:$DZ$2,0)),"")</f>
        <v/>
      </c>
      <c r="W174" s="107"/>
      <c r="X174" s="138"/>
      <c r="Y174" s="1086" t="str">
        <f>IFERROR(IF('別紙様式3-2（４・５月）'!Z176="ベア加算","",W174*VLOOKUP(N174,【参考】数式用!$AD$2:$AH$27,MATCH(O174,【参考】数式用!$K$4:$N$4,0)+1,0)),"")</f>
        <v/>
      </c>
      <c r="Z174" s="1086"/>
      <c r="AA174" s="139"/>
      <c r="AB174" s="142"/>
      <c r="AC174" s="520" t="str">
        <f>IFERROR(X174*VLOOKUP(AG174,【参考】数式用4!$DC$3:$DZ$106,MATCH(N174,【参考】数式用4!$DC$2:$DZ$2,0)),"")</f>
        <v/>
      </c>
      <c r="AD174" s="477" t="str">
        <f t="shared" si="6"/>
        <v/>
      </c>
      <c r="AE174" s="478" t="str">
        <f t="shared" si="7"/>
        <v/>
      </c>
      <c r="AF174" s="512" t="str">
        <f>IF(O174="","",'別紙様式3-2（４・５月）'!O176&amp;'別紙様式3-2（４・５月）'!P176&amp;'別紙様式3-2（４・５月）'!Q176&amp;"から"&amp;O174)</f>
        <v/>
      </c>
      <c r="AG174" s="512" t="str">
        <f>IF(OR(W174="",W174="―"),"",'別紙様式3-2（４・５月）'!O176&amp;'別紙様式3-2（４・５月）'!P176&amp;'別紙様式3-2（４・５月）'!Q176&amp;"から"&amp;W174)</f>
        <v/>
      </c>
    </row>
    <row r="175" spans="1:33" ht="24.95" customHeight="1">
      <c r="A175" s="513">
        <v>162</v>
      </c>
      <c r="B175" s="987" t="str">
        <f>IF(基本情報入力シート!C214="","",基本情報入力シート!C214)</f>
        <v/>
      </c>
      <c r="C175" s="988"/>
      <c r="D175" s="988"/>
      <c r="E175" s="988"/>
      <c r="F175" s="988"/>
      <c r="G175" s="988"/>
      <c r="H175" s="988"/>
      <c r="I175" s="989"/>
      <c r="J175" s="482" t="str">
        <f>IF(基本情報入力シート!M214="","",基本情報入力シート!M214)</f>
        <v/>
      </c>
      <c r="K175" s="482" t="str">
        <f>IF(基本情報入力シート!R214="","",基本情報入力シート!R214)</f>
        <v/>
      </c>
      <c r="L175" s="482" t="str">
        <f>IF(基本情報入力シート!W214="","",基本情報入力シート!W214)</f>
        <v/>
      </c>
      <c r="M175" s="517" t="str">
        <f>IF(基本情報入力シート!X214="","",基本情報入力シート!X214)</f>
        <v/>
      </c>
      <c r="N175" s="518" t="str">
        <f>IF(基本情報入力シート!Y214="","",基本情報入力シート!Y214)</f>
        <v/>
      </c>
      <c r="O175" s="106"/>
      <c r="P175" s="1082"/>
      <c r="Q175" s="1083"/>
      <c r="R175" s="519" t="str">
        <f>IFERROR(IF('別紙様式3-2（４・５月）'!Z177="ベア加算","",P175*VLOOKUP(N175,【参考】数式用!$AD$2:$AH$27,MATCH(O175,【参考】数式用!$K$4:$N$4,0)+1,0)),"")</f>
        <v/>
      </c>
      <c r="S175" s="139"/>
      <c r="T175" s="1084"/>
      <c r="U175" s="1085"/>
      <c r="V175" s="515" t="str">
        <f>IFERROR(P175*VLOOKUP(AF175,【参考】数式用4!$DC$3:$DZ$106,MATCH(N175,【参考】数式用4!$DC$2:$DZ$2,0)),"")</f>
        <v/>
      </c>
      <c r="W175" s="107"/>
      <c r="X175" s="138"/>
      <c r="Y175" s="1086" t="str">
        <f>IFERROR(IF('別紙様式3-2（４・５月）'!Z177="ベア加算","",W175*VLOOKUP(N175,【参考】数式用!$AD$2:$AH$27,MATCH(O175,【参考】数式用!$K$4:$N$4,0)+1,0)),"")</f>
        <v/>
      </c>
      <c r="Z175" s="1086"/>
      <c r="AA175" s="139"/>
      <c r="AB175" s="142"/>
      <c r="AC175" s="520" t="str">
        <f>IFERROR(X175*VLOOKUP(AG175,【参考】数式用4!$DC$3:$DZ$106,MATCH(N175,【参考】数式用4!$DC$2:$DZ$2,0)),"")</f>
        <v/>
      </c>
      <c r="AD175" s="477" t="str">
        <f t="shared" si="6"/>
        <v/>
      </c>
      <c r="AE175" s="478" t="str">
        <f t="shared" si="7"/>
        <v/>
      </c>
      <c r="AF175" s="512" t="str">
        <f>IF(O175="","",'別紙様式3-2（４・５月）'!O177&amp;'別紙様式3-2（４・５月）'!P177&amp;'別紙様式3-2（４・５月）'!Q177&amp;"から"&amp;O175)</f>
        <v/>
      </c>
      <c r="AG175" s="512" t="str">
        <f>IF(OR(W175="",W175="―"),"",'別紙様式3-2（４・５月）'!O177&amp;'別紙様式3-2（４・５月）'!P177&amp;'別紙様式3-2（４・５月）'!Q177&amp;"から"&amp;W175)</f>
        <v/>
      </c>
    </row>
    <row r="176" spans="1:33" ht="24.95" customHeight="1">
      <c r="A176" s="513">
        <v>163</v>
      </c>
      <c r="B176" s="987" t="str">
        <f>IF(基本情報入力シート!C215="","",基本情報入力シート!C215)</f>
        <v/>
      </c>
      <c r="C176" s="988"/>
      <c r="D176" s="988"/>
      <c r="E176" s="988"/>
      <c r="F176" s="988"/>
      <c r="G176" s="988"/>
      <c r="H176" s="988"/>
      <c r="I176" s="989"/>
      <c r="J176" s="482" t="str">
        <f>IF(基本情報入力シート!M215="","",基本情報入力シート!M215)</f>
        <v/>
      </c>
      <c r="K176" s="482" t="str">
        <f>IF(基本情報入力シート!R215="","",基本情報入力シート!R215)</f>
        <v/>
      </c>
      <c r="L176" s="482" t="str">
        <f>IF(基本情報入力シート!W215="","",基本情報入力シート!W215)</f>
        <v/>
      </c>
      <c r="M176" s="517" t="str">
        <f>IF(基本情報入力シート!X215="","",基本情報入力シート!X215)</f>
        <v/>
      </c>
      <c r="N176" s="518" t="str">
        <f>IF(基本情報入力シート!Y215="","",基本情報入力シート!Y215)</f>
        <v/>
      </c>
      <c r="O176" s="106"/>
      <c r="P176" s="1082"/>
      <c r="Q176" s="1083"/>
      <c r="R176" s="519" t="str">
        <f>IFERROR(IF('別紙様式3-2（４・５月）'!Z178="ベア加算","",P176*VLOOKUP(N176,【参考】数式用!$AD$2:$AH$27,MATCH(O176,【参考】数式用!$K$4:$N$4,0)+1,0)),"")</f>
        <v/>
      </c>
      <c r="S176" s="139"/>
      <c r="T176" s="1084"/>
      <c r="U176" s="1085"/>
      <c r="V176" s="515" t="str">
        <f>IFERROR(P176*VLOOKUP(AF176,【参考】数式用4!$DC$3:$DZ$106,MATCH(N176,【参考】数式用4!$DC$2:$DZ$2,0)),"")</f>
        <v/>
      </c>
      <c r="W176" s="107"/>
      <c r="X176" s="138"/>
      <c r="Y176" s="1086" t="str">
        <f>IFERROR(IF('別紙様式3-2（４・５月）'!Z178="ベア加算","",W176*VLOOKUP(N176,【参考】数式用!$AD$2:$AH$27,MATCH(O176,【参考】数式用!$K$4:$N$4,0)+1,0)),"")</f>
        <v/>
      </c>
      <c r="Z176" s="1086"/>
      <c r="AA176" s="139"/>
      <c r="AB176" s="142"/>
      <c r="AC176" s="520" t="str">
        <f>IFERROR(X176*VLOOKUP(AG176,【参考】数式用4!$DC$3:$DZ$106,MATCH(N176,【参考】数式用4!$DC$2:$DZ$2,0)),"")</f>
        <v/>
      </c>
      <c r="AD176" s="477" t="str">
        <f t="shared" si="6"/>
        <v/>
      </c>
      <c r="AE176" s="478" t="str">
        <f t="shared" si="7"/>
        <v/>
      </c>
      <c r="AF176" s="512" t="str">
        <f>IF(O176="","",'別紙様式3-2（４・５月）'!O178&amp;'別紙様式3-2（４・５月）'!P178&amp;'別紙様式3-2（４・５月）'!Q178&amp;"から"&amp;O176)</f>
        <v/>
      </c>
      <c r="AG176" s="512" t="str">
        <f>IF(OR(W176="",W176="―"),"",'別紙様式3-2（４・５月）'!O178&amp;'別紙様式3-2（４・５月）'!P178&amp;'別紙様式3-2（４・５月）'!Q178&amp;"から"&amp;W176)</f>
        <v/>
      </c>
    </row>
    <row r="177" spans="1:33" ht="24.95" customHeight="1">
      <c r="A177" s="513">
        <v>164</v>
      </c>
      <c r="B177" s="987" t="str">
        <f>IF(基本情報入力シート!C216="","",基本情報入力シート!C216)</f>
        <v/>
      </c>
      <c r="C177" s="988"/>
      <c r="D177" s="988"/>
      <c r="E177" s="988"/>
      <c r="F177" s="988"/>
      <c r="G177" s="988"/>
      <c r="H177" s="988"/>
      <c r="I177" s="989"/>
      <c r="J177" s="482" t="str">
        <f>IF(基本情報入力シート!M216="","",基本情報入力シート!M216)</f>
        <v/>
      </c>
      <c r="K177" s="482" t="str">
        <f>IF(基本情報入力シート!R216="","",基本情報入力シート!R216)</f>
        <v/>
      </c>
      <c r="L177" s="482" t="str">
        <f>IF(基本情報入力シート!W216="","",基本情報入力シート!W216)</f>
        <v/>
      </c>
      <c r="M177" s="517" t="str">
        <f>IF(基本情報入力シート!X216="","",基本情報入力シート!X216)</f>
        <v/>
      </c>
      <c r="N177" s="518" t="str">
        <f>IF(基本情報入力シート!Y216="","",基本情報入力シート!Y216)</f>
        <v/>
      </c>
      <c r="O177" s="106"/>
      <c r="P177" s="1082"/>
      <c r="Q177" s="1083"/>
      <c r="R177" s="519" t="str">
        <f>IFERROR(IF('別紙様式3-2（４・５月）'!Z179="ベア加算","",P177*VLOOKUP(N177,【参考】数式用!$AD$2:$AH$27,MATCH(O177,【参考】数式用!$K$4:$N$4,0)+1,0)),"")</f>
        <v/>
      </c>
      <c r="S177" s="139"/>
      <c r="T177" s="1084"/>
      <c r="U177" s="1085"/>
      <c r="V177" s="515" t="str">
        <f>IFERROR(P177*VLOOKUP(AF177,【参考】数式用4!$DC$3:$DZ$106,MATCH(N177,【参考】数式用4!$DC$2:$DZ$2,0)),"")</f>
        <v/>
      </c>
      <c r="W177" s="107"/>
      <c r="X177" s="138"/>
      <c r="Y177" s="1086" t="str">
        <f>IFERROR(IF('別紙様式3-2（４・５月）'!Z179="ベア加算","",W177*VLOOKUP(N177,【参考】数式用!$AD$2:$AH$27,MATCH(O177,【参考】数式用!$K$4:$N$4,0)+1,0)),"")</f>
        <v/>
      </c>
      <c r="Z177" s="1086"/>
      <c r="AA177" s="139"/>
      <c r="AB177" s="142"/>
      <c r="AC177" s="520" t="str">
        <f>IFERROR(X177*VLOOKUP(AG177,【参考】数式用4!$DC$3:$DZ$106,MATCH(N177,【参考】数式用4!$DC$2:$DZ$2,0)),"")</f>
        <v/>
      </c>
      <c r="AD177" s="477" t="str">
        <f t="shared" si="6"/>
        <v/>
      </c>
      <c r="AE177" s="478" t="str">
        <f t="shared" si="7"/>
        <v/>
      </c>
      <c r="AF177" s="512" t="str">
        <f>IF(O177="","",'別紙様式3-2（４・５月）'!O179&amp;'別紙様式3-2（４・５月）'!P179&amp;'別紙様式3-2（４・５月）'!Q179&amp;"から"&amp;O177)</f>
        <v/>
      </c>
      <c r="AG177" s="512" t="str">
        <f>IF(OR(W177="",W177="―"),"",'別紙様式3-2（４・５月）'!O179&amp;'別紙様式3-2（４・５月）'!P179&amp;'別紙様式3-2（４・５月）'!Q179&amp;"から"&amp;W177)</f>
        <v/>
      </c>
    </row>
    <row r="178" spans="1:33" ht="24.95" customHeight="1">
      <c r="A178" s="513">
        <v>165</v>
      </c>
      <c r="B178" s="987" t="str">
        <f>IF(基本情報入力シート!C217="","",基本情報入力シート!C217)</f>
        <v/>
      </c>
      <c r="C178" s="988"/>
      <c r="D178" s="988"/>
      <c r="E178" s="988"/>
      <c r="F178" s="988"/>
      <c r="G178" s="988"/>
      <c r="H178" s="988"/>
      <c r="I178" s="989"/>
      <c r="J178" s="482" t="str">
        <f>IF(基本情報入力シート!M217="","",基本情報入力シート!M217)</f>
        <v/>
      </c>
      <c r="K178" s="482" t="str">
        <f>IF(基本情報入力シート!R217="","",基本情報入力シート!R217)</f>
        <v/>
      </c>
      <c r="L178" s="482" t="str">
        <f>IF(基本情報入力シート!W217="","",基本情報入力シート!W217)</f>
        <v/>
      </c>
      <c r="M178" s="517" t="str">
        <f>IF(基本情報入力シート!X217="","",基本情報入力シート!X217)</f>
        <v/>
      </c>
      <c r="N178" s="518" t="str">
        <f>IF(基本情報入力シート!Y217="","",基本情報入力シート!Y217)</f>
        <v/>
      </c>
      <c r="O178" s="106"/>
      <c r="P178" s="1082"/>
      <c r="Q178" s="1083"/>
      <c r="R178" s="519" t="str">
        <f>IFERROR(IF('別紙様式3-2（４・５月）'!Z180="ベア加算","",P178*VLOOKUP(N178,【参考】数式用!$AD$2:$AH$27,MATCH(O178,【参考】数式用!$K$4:$N$4,0)+1,0)),"")</f>
        <v/>
      </c>
      <c r="S178" s="139"/>
      <c r="T178" s="1084"/>
      <c r="U178" s="1085"/>
      <c r="V178" s="515" t="str">
        <f>IFERROR(P178*VLOOKUP(AF178,【参考】数式用4!$DC$3:$DZ$106,MATCH(N178,【参考】数式用4!$DC$2:$DZ$2,0)),"")</f>
        <v/>
      </c>
      <c r="W178" s="107"/>
      <c r="X178" s="138"/>
      <c r="Y178" s="1086" t="str">
        <f>IFERROR(IF('別紙様式3-2（４・５月）'!Z180="ベア加算","",W178*VLOOKUP(N178,【参考】数式用!$AD$2:$AH$27,MATCH(O178,【参考】数式用!$K$4:$N$4,0)+1,0)),"")</f>
        <v/>
      </c>
      <c r="Z178" s="1086"/>
      <c r="AA178" s="139"/>
      <c r="AB178" s="142"/>
      <c r="AC178" s="520" t="str">
        <f>IFERROR(X178*VLOOKUP(AG178,【参考】数式用4!$DC$3:$DZ$106,MATCH(N178,【参考】数式用4!$DC$2:$DZ$2,0)),"")</f>
        <v/>
      </c>
      <c r="AD178" s="477" t="str">
        <f t="shared" si="6"/>
        <v/>
      </c>
      <c r="AE178" s="478" t="str">
        <f t="shared" si="7"/>
        <v/>
      </c>
      <c r="AF178" s="512" t="str">
        <f>IF(O178="","",'別紙様式3-2（４・５月）'!O180&amp;'別紙様式3-2（４・５月）'!P180&amp;'別紙様式3-2（４・５月）'!Q180&amp;"から"&amp;O178)</f>
        <v/>
      </c>
      <c r="AG178" s="512" t="str">
        <f>IF(OR(W178="",W178="―"),"",'別紙様式3-2（４・５月）'!O180&amp;'別紙様式3-2（４・５月）'!P180&amp;'別紙様式3-2（４・５月）'!Q180&amp;"から"&amp;W178)</f>
        <v/>
      </c>
    </row>
    <row r="179" spans="1:33" ht="24.95" customHeight="1">
      <c r="A179" s="513">
        <v>166</v>
      </c>
      <c r="B179" s="987" t="str">
        <f>IF(基本情報入力シート!C218="","",基本情報入力シート!C218)</f>
        <v/>
      </c>
      <c r="C179" s="988"/>
      <c r="D179" s="988"/>
      <c r="E179" s="988"/>
      <c r="F179" s="988"/>
      <c r="G179" s="988"/>
      <c r="H179" s="988"/>
      <c r="I179" s="989"/>
      <c r="J179" s="482" t="str">
        <f>IF(基本情報入力シート!M218="","",基本情報入力シート!M218)</f>
        <v/>
      </c>
      <c r="K179" s="482" t="str">
        <f>IF(基本情報入力シート!R218="","",基本情報入力シート!R218)</f>
        <v/>
      </c>
      <c r="L179" s="482" t="str">
        <f>IF(基本情報入力シート!W218="","",基本情報入力シート!W218)</f>
        <v/>
      </c>
      <c r="M179" s="517" t="str">
        <f>IF(基本情報入力シート!X218="","",基本情報入力シート!X218)</f>
        <v/>
      </c>
      <c r="N179" s="518" t="str">
        <f>IF(基本情報入力シート!Y218="","",基本情報入力シート!Y218)</f>
        <v/>
      </c>
      <c r="O179" s="106"/>
      <c r="P179" s="1082"/>
      <c r="Q179" s="1083"/>
      <c r="R179" s="519" t="str">
        <f>IFERROR(IF('別紙様式3-2（４・５月）'!Z181="ベア加算","",P179*VLOOKUP(N179,【参考】数式用!$AD$2:$AH$27,MATCH(O179,【参考】数式用!$K$4:$N$4,0)+1,0)),"")</f>
        <v/>
      </c>
      <c r="S179" s="139"/>
      <c r="T179" s="1084"/>
      <c r="U179" s="1085"/>
      <c r="V179" s="515" t="str">
        <f>IFERROR(P179*VLOOKUP(AF179,【参考】数式用4!$DC$3:$DZ$106,MATCH(N179,【参考】数式用4!$DC$2:$DZ$2,0)),"")</f>
        <v/>
      </c>
      <c r="W179" s="107"/>
      <c r="X179" s="138"/>
      <c r="Y179" s="1086" t="str">
        <f>IFERROR(IF('別紙様式3-2（４・５月）'!Z181="ベア加算","",W179*VLOOKUP(N179,【参考】数式用!$AD$2:$AH$27,MATCH(O179,【参考】数式用!$K$4:$N$4,0)+1,0)),"")</f>
        <v/>
      </c>
      <c r="Z179" s="1086"/>
      <c r="AA179" s="139"/>
      <c r="AB179" s="142"/>
      <c r="AC179" s="520" t="str">
        <f>IFERROR(X179*VLOOKUP(AG179,【参考】数式用4!$DC$3:$DZ$106,MATCH(N179,【参考】数式用4!$DC$2:$DZ$2,0)),"")</f>
        <v/>
      </c>
      <c r="AD179" s="477" t="str">
        <f t="shared" si="6"/>
        <v/>
      </c>
      <c r="AE179" s="478" t="str">
        <f t="shared" si="7"/>
        <v/>
      </c>
      <c r="AF179" s="512" t="str">
        <f>IF(O179="","",'別紙様式3-2（４・５月）'!O181&amp;'別紙様式3-2（４・５月）'!P181&amp;'別紙様式3-2（４・５月）'!Q181&amp;"から"&amp;O179)</f>
        <v/>
      </c>
      <c r="AG179" s="512" t="str">
        <f>IF(OR(W179="",W179="―"),"",'別紙様式3-2（４・５月）'!O181&amp;'別紙様式3-2（４・５月）'!P181&amp;'別紙様式3-2（４・５月）'!Q181&amp;"から"&amp;W179)</f>
        <v/>
      </c>
    </row>
    <row r="180" spans="1:33" ht="24.95" customHeight="1">
      <c r="A180" s="513">
        <v>167</v>
      </c>
      <c r="B180" s="987" t="str">
        <f>IF(基本情報入力シート!C219="","",基本情報入力シート!C219)</f>
        <v/>
      </c>
      <c r="C180" s="988"/>
      <c r="D180" s="988"/>
      <c r="E180" s="988"/>
      <c r="F180" s="988"/>
      <c r="G180" s="988"/>
      <c r="H180" s="988"/>
      <c r="I180" s="989"/>
      <c r="J180" s="482" t="str">
        <f>IF(基本情報入力シート!M219="","",基本情報入力シート!M219)</f>
        <v/>
      </c>
      <c r="K180" s="482" t="str">
        <f>IF(基本情報入力シート!R219="","",基本情報入力シート!R219)</f>
        <v/>
      </c>
      <c r="L180" s="482" t="str">
        <f>IF(基本情報入力シート!W219="","",基本情報入力シート!W219)</f>
        <v/>
      </c>
      <c r="M180" s="517" t="str">
        <f>IF(基本情報入力シート!X219="","",基本情報入力シート!X219)</f>
        <v/>
      </c>
      <c r="N180" s="518" t="str">
        <f>IF(基本情報入力シート!Y219="","",基本情報入力シート!Y219)</f>
        <v/>
      </c>
      <c r="O180" s="106"/>
      <c r="P180" s="1082"/>
      <c r="Q180" s="1083"/>
      <c r="R180" s="519" t="str">
        <f>IFERROR(IF('別紙様式3-2（４・５月）'!Z182="ベア加算","",P180*VLOOKUP(N180,【参考】数式用!$AD$2:$AH$27,MATCH(O180,【参考】数式用!$K$4:$N$4,0)+1,0)),"")</f>
        <v/>
      </c>
      <c r="S180" s="139"/>
      <c r="T180" s="1084"/>
      <c r="U180" s="1085"/>
      <c r="V180" s="515" t="str">
        <f>IFERROR(P180*VLOOKUP(AF180,【参考】数式用4!$DC$3:$DZ$106,MATCH(N180,【参考】数式用4!$DC$2:$DZ$2,0)),"")</f>
        <v/>
      </c>
      <c r="W180" s="107"/>
      <c r="X180" s="138"/>
      <c r="Y180" s="1086" t="str">
        <f>IFERROR(IF('別紙様式3-2（４・５月）'!Z182="ベア加算","",W180*VLOOKUP(N180,【参考】数式用!$AD$2:$AH$27,MATCH(O180,【参考】数式用!$K$4:$N$4,0)+1,0)),"")</f>
        <v/>
      </c>
      <c r="Z180" s="1086"/>
      <c r="AA180" s="139"/>
      <c r="AB180" s="142"/>
      <c r="AC180" s="520" t="str">
        <f>IFERROR(X180*VLOOKUP(AG180,【参考】数式用4!$DC$3:$DZ$106,MATCH(N180,【参考】数式用4!$DC$2:$DZ$2,0)),"")</f>
        <v/>
      </c>
      <c r="AD180" s="477" t="str">
        <f t="shared" si="6"/>
        <v/>
      </c>
      <c r="AE180" s="478" t="str">
        <f t="shared" si="7"/>
        <v/>
      </c>
      <c r="AF180" s="512" t="str">
        <f>IF(O180="","",'別紙様式3-2（４・５月）'!O182&amp;'別紙様式3-2（４・５月）'!P182&amp;'別紙様式3-2（４・５月）'!Q182&amp;"から"&amp;O180)</f>
        <v/>
      </c>
      <c r="AG180" s="512" t="str">
        <f>IF(OR(W180="",W180="―"),"",'別紙様式3-2（４・５月）'!O182&amp;'別紙様式3-2（４・５月）'!P182&amp;'別紙様式3-2（４・５月）'!Q182&amp;"から"&amp;W180)</f>
        <v/>
      </c>
    </row>
    <row r="181" spans="1:33" ht="24.95" customHeight="1">
      <c r="A181" s="513">
        <v>168</v>
      </c>
      <c r="B181" s="987" t="str">
        <f>IF(基本情報入力シート!C220="","",基本情報入力シート!C220)</f>
        <v/>
      </c>
      <c r="C181" s="988"/>
      <c r="D181" s="988"/>
      <c r="E181" s="988"/>
      <c r="F181" s="988"/>
      <c r="G181" s="988"/>
      <c r="H181" s="988"/>
      <c r="I181" s="989"/>
      <c r="J181" s="482" t="str">
        <f>IF(基本情報入力シート!M220="","",基本情報入力シート!M220)</f>
        <v/>
      </c>
      <c r="K181" s="482" t="str">
        <f>IF(基本情報入力シート!R220="","",基本情報入力シート!R220)</f>
        <v/>
      </c>
      <c r="L181" s="482" t="str">
        <f>IF(基本情報入力シート!W220="","",基本情報入力シート!W220)</f>
        <v/>
      </c>
      <c r="M181" s="517" t="str">
        <f>IF(基本情報入力シート!X220="","",基本情報入力シート!X220)</f>
        <v/>
      </c>
      <c r="N181" s="518" t="str">
        <f>IF(基本情報入力シート!Y220="","",基本情報入力シート!Y220)</f>
        <v/>
      </c>
      <c r="O181" s="106"/>
      <c r="P181" s="1082"/>
      <c r="Q181" s="1083"/>
      <c r="R181" s="519" t="str">
        <f>IFERROR(IF('別紙様式3-2（４・５月）'!Z183="ベア加算","",P181*VLOOKUP(N181,【参考】数式用!$AD$2:$AH$27,MATCH(O181,【参考】数式用!$K$4:$N$4,0)+1,0)),"")</f>
        <v/>
      </c>
      <c r="S181" s="139"/>
      <c r="T181" s="1084"/>
      <c r="U181" s="1085"/>
      <c r="V181" s="515" t="str">
        <f>IFERROR(P181*VLOOKUP(AF181,【参考】数式用4!$DC$3:$DZ$106,MATCH(N181,【参考】数式用4!$DC$2:$DZ$2,0)),"")</f>
        <v/>
      </c>
      <c r="W181" s="107"/>
      <c r="X181" s="138"/>
      <c r="Y181" s="1086" t="str">
        <f>IFERROR(IF('別紙様式3-2（４・５月）'!Z183="ベア加算","",W181*VLOOKUP(N181,【参考】数式用!$AD$2:$AH$27,MATCH(O181,【参考】数式用!$K$4:$N$4,0)+1,0)),"")</f>
        <v/>
      </c>
      <c r="Z181" s="1086"/>
      <c r="AA181" s="139"/>
      <c r="AB181" s="142"/>
      <c r="AC181" s="520" t="str">
        <f>IFERROR(X181*VLOOKUP(AG181,【参考】数式用4!$DC$3:$DZ$106,MATCH(N181,【参考】数式用4!$DC$2:$DZ$2,0)),"")</f>
        <v/>
      </c>
      <c r="AD181" s="477" t="str">
        <f t="shared" si="6"/>
        <v/>
      </c>
      <c r="AE181" s="478" t="str">
        <f t="shared" si="7"/>
        <v/>
      </c>
      <c r="AF181" s="512" t="str">
        <f>IF(O181="","",'別紙様式3-2（４・５月）'!O183&amp;'別紙様式3-2（４・５月）'!P183&amp;'別紙様式3-2（４・５月）'!Q183&amp;"から"&amp;O181)</f>
        <v/>
      </c>
      <c r="AG181" s="512" t="str">
        <f>IF(OR(W181="",W181="―"),"",'別紙様式3-2（４・５月）'!O183&amp;'別紙様式3-2（４・５月）'!P183&amp;'別紙様式3-2（４・５月）'!Q183&amp;"から"&amp;W181)</f>
        <v/>
      </c>
    </row>
    <row r="182" spans="1:33" ht="24.95" customHeight="1">
      <c r="A182" s="513">
        <v>169</v>
      </c>
      <c r="B182" s="987" t="str">
        <f>IF(基本情報入力シート!C221="","",基本情報入力シート!C221)</f>
        <v/>
      </c>
      <c r="C182" s="988"/>
      <c r="D182" s="988"/>
      <c r="E182" s="988"/>
      <c r="F182" s="988"/>
      <c r="G182" s="988"/>
      <c r="H182" s="988"/>
      <c r="I182" s="989"/>
      <c r="J182" s="482" t="str">
        <f>IF(基本情報入力シート!M221="","",基本情報入力シート!M221)</f>
        <v/>
      </c>
      <c r="K182" s="482" t="str">
        <f>IF(基本情報入力シート!R221="","",基本情報入力シート!R221)</f>
        <v/>
      </c>
      <c r="L182" s="482" t="str">
        <f>IF(基本情報入力シート!W221="","",基本情報入力シート!W221)</f>
        <v/>
      </c>
      <c r="M182" s="517" t="str">
        <f>IF(基本情報入力シート!X221="","",基本情報入力シート!X221)</f>
        <v/>
      </c>
      <c r="N182" s="518" t="str">
        <f>IF(基本情報入力シート!Y221="","",基本情報入力シート!Y221)</f>
        <v/>
      </c>
      <c r="O182" s="106"/>
      <c r="P182" s="1082"/>
      <c r="Q182" s="1083"/>
      <c r="R182" s="519" t="str">
        <f>IFERROR(IF('別紙様式3-2（４・５月）'!Z184="ベア加算","",P182*VLOOKUP(N182,【参考】数式用!$AD$2:$AH$27,MATCH(O182,【参考】数式用!$K$4:$N$4,0)+1,0)),"")</f>
        <v/>
      </c>
      <c r="S182" s="139"/>
      <c r="T182" s="1084"/>
      <c r="U182" s="1085"/>
      <c r="V182" s="515" t="str">
        <f>IFERROR(P182*VLOOKUP(AF182,【参考】数式用4!$DC$3:$DZ$106,MATCH(N182,【参考】数式用4!$DC$2:$DZ$2,0)),"")</f>
        <v/>
      </c>
      <c r="W182" s="107"/>
      <c r="X182" s="138"/>
      <c r="Y182" s="1086" t="str">
        <f>IFERROR(IF('別紙様式3-2（４・５月）'!Z184="ベア加算","",W182*VLOOKUP(N182,【参考】数式用!$AD$2:$AH$27,MATCH(O182,【参考】数式用!$K$4:$N$4,0)+1,0)),"")</f>
        <v/>
      </c>
      <c r="Z182" s="1086"/>
      <c r="AA182" s="139"/>
      <c r="AB182" s="142"/>
      <c r="AC182" s="520" t="str">
        <f>IFERROR(X182*VLOOKUP(AG182,【参考】数式用4!$DC$3:$DZ$106,MATCH(N182,【参考】数式用4!$DC$2:$DZ$2,0)),"")</f>
        <v/>
      </c>
      <c r="AD182" s="477" t="str">
        <f t="shared" si="6"/>
        <v/>
      </c>
      <c r="AE182" s="478" t="str">
        <f t="shared" si="7"/>
        <v/>
      </c>
      <c r="AF182" s="512" t="str">
        <f>IF(O182="","",'別紙様式3-2（４・５月）'!O184&amp;'別紙様式3-2（４・５月）'!P184&amp;'別紙様式3-2（４・５月）'!Q184&amp;"から"&amp;O182)</f>
        <v/>
      </c>
      <c r="AG182" s="512" t="str">
        <f>IF(OR(W182="",W182="―"),"",'別紙様式3-2（４・５月）'!O184&amp;'別紙様式3-2（４・５月）'!P184&amp;'別紙様式3-2（４・５月）'!Q184&amp;"から"&amp;W182)</f>
        <v/>
      </c>
    </row>
    <row r="183" spans="1:33" ht="24.95" customHeight="1">
      <c r="A183" s="513">
        <v>170</v>
      </c>
      <c r="B183" s="987" t="str">
        <f>IF(基本情報入力シート!C222="","",基本情報入力シート!C222)</f>
        <v/>
      </c>
      <c r="C183" s="988"/>
      <c r="D183" s="988"/>
      <c r="E183" s="988"/>
      <c r="F183" s="988"/>
      <c r="G183" s="988"/>
      <c r="H183" s="988"/>
      <c r="I183" s="989"/>
      <c r="J183" s="482" t="str">
        <f>IF(基本情報入力シート!M222="","",基本情報入力シート!M222)</f>
        <v/>
      </c>
      <c r="K183" s="482" t="str">
        <f>IF(基本情報入力シート!R222="","",基本情報入力シート!R222)</f>
        <v/>
      </c>
      <c r="L183" s="482" t="str">
        <f>IF(基本情報入力シート!W222="","",基本情報入力シート!W222)</f>
        <v/>
      </c>
      <c r="M183" s="517" t="str">
        <f>IF(基本情報入力シート!X222="","",基本情報入力シート!X222)</f>
        <v/>
      </c>
      <c r="N183" s="518" t="str">
        <f>IF(基本情報入力シート!Y222="","",基本情報入力シート!Y222)</f>
        <v/>
      </c>
      <c r="O183" s="106"/>
      <c r="P183" s="1082"/>
      <c r="Q183" s="1083"/>
      <c r="R183" s="519" t="str">
        <f>IFERROR(IF('別紙様式3-2（４・５月）'!Z185="ベア加算","",P183*VLOOKUP(N183,【参考】数式用!$AD$2:$AH$27,MATCH(O183,【参考】数式用!$K$4:$N$4,0)+1,0)),"")</f>
        <v/>
      </c>
      <c r="S183" s="139"/>
      <c r="T183" s="1084"/>
      <c r="U183" s="1085"/>
      <c r="V183" s="515" t="str">
        <f>IFERROR(P183*VLOOKUP(AF183,【参考】数式用4!$DC$3:$DZ$106,MATCH(N183,【参考】数式用4!$DC$2:$DZ$2,0)),"")</f>
        <v/>
      </c>
      <c r="W183" s="107"/>
      <c r="X183" s="138"/>
      <c r="Y183" s="1086" t="str">
        <f>IFERROR(IF('別紙様式3-2（４・５月）'!Z185="ベア加算","",W183*VLOOKUP(N183,【参考】数式用!$AD$2:$AH$27,MATCH(O183,【参考】数式用!$K$4:$N$4,0)+1,0)),"")</f>
        <v/>
      </c>
      <c r="Z183" s="1086"/>
      <c r="AA183" s="139"/>
      <c r="AB183" s="142"/>
      <c r="AC183" s="520" t="str">
        <f>IFERROR(X183*VLOOKUP(AG183,【参考】数式用4!$DC$3:$DZ$106,MATCH(N183,【参考】数式用4!$DC$2:$DZ$2,0)),"")</f>
        <v/>
      </c>
      <c r="AD183" s="477" t="str">
        <f t="shared" si="6"/>
        <v/>
      </c>
      <c r="AE183" s="478" t="str">
        <f t="shared" si="7"/>
        <v/>
      </c>
      <c r="AF183" s="512" t="str">
        <f>IF(O183="","",'別紙様式3-2（４・５月）'!O185&amp;'別紙様式3-2（４・５月）'!P185&amp;'別紙様式3-2（４・５月）'!Q185&amp;"から"&amp;O183)</f>
        <v/>
      </c>
      <c r="AG183" s="512" t="str">
        <f>IF(OR(W183="",W183="―"),"",'別紙様式3-2（４・５月）'!O185&amp;'別紙様式3-2（４・５月）'!P185&amp;'別紙様式3-2（４・５月）'!Q185&amp;"から"&amp;W183)</f>
        <v/>
      </c>
    </row>
    <row r="184" spans="1:33" ht="24.95" customHeight="1">
      <c r="A184" s="513">
        <v>171</v>
      </c>
      <c r="B184" s="987" t="str">
        <f>IF(基本情報入力シート!C223="","",基本情報入力シート!C223)</f>
        <v/>
      </c>
      <c r="C184" s="988"/>
      <c r="D184" s="988"/>
      <c r="E184" s="988"/>
      <c r="F184" s="988"/>
      <c r="G184" s="988"/>
      <c r="H184" s="988"/>
      <c r="I184" s="989"/>
      <c r="J184" s="482" t="str">
        <f>IF(基本情報入力シート!M223="","",基本情報入力シート!M223)</f>
        <v/>
      </c>
      <c r="K184" s="482" t="str">
        <f>IF(基本情報入力シート!R223="","",基本情報入力シート!R223)</f>
        <v/>
      </c>
      <c r="L184" s="482" t="str">
        <f>IF(基本情報入力シート!W223="","",基本情報入力シート!W223)</f>
        <v/>
      </c>
      <c r="M184" s="517" t="str">
        <f>IF(基本情報入力シート!X223="","",基本情報入力シート!X223)</f>
        <v/>
      </c>
      <c r="N184" s="518" t="str">
        <f>IF(基本情報入力シート!Y223="","",基本情報入力シート!Y223)</f>
        <v/>
      </c>
      <c r="O184" s="106"/>
      <c r="P184" s="1082"/>
      <c r="Q184" s="1083"/>
      <c r="R184" s="519" t="str">
        <f>IFERROR(IF('別紙様式3-2（４・５月）'!Z186="ベア加算","",P184*VLOOKUP(N184,【参考】数式用!$AD$2:$AH$27,MATCH(O184,【参考】数式用!$K$4:$N$4,0)+1,0)),"")</f>
        <v/>
      </c>
      <c r="S184" s="139"/>
      <c r="T184" s="1084"/>
      <c r="U184" s="1085"/>
      <c r="V184" s="515" t="str">
        <f>IFERROR(P184*VLOOKUP(AF184,【参考】数式用4!$DC$3:$DZ$106,MATCH(N184,【参考】数式用4!$DC$2:$DZ$2,0)),"")</f>
        <v/>
      </c>
      <c r="W184" s="107"/>
      <c r="X184" s="138"/>
      <c r="Y184" s="1086" t="str">
        <f>IFERROR(IF('別紙様式3-2（４・５月）'!Z186="ベア加算","",W184*VLOOKUP(N184,【参考】数式用!$AD$2:$AH$27,MATCH(O184,【参考】数式用!$K$4:$N$4,0)+1,0)),"")</f>
        <v/>
      </c>
      <c r="Z184" s="1086"/>
      <c r="AA184" s="139"/>
      <c r="AB184" s="142"/>
      <c r="AC184" s="520" t="str">
        <f>IFERROR(X184*VLOOKUP(AG184,【参考】数式用4!$DC$3:$DZ$106,MATCH(N184,【参考】数式用4!$DC$2:$DZ$2,0)),"")</f>
        <v/>
      </c>
      <c r="AD184" s="477" t="str">
        <f t="shared" si="6"/>
        <v/>
      </c>
      <c r="AE184" s="478" t="str">
        <f t="shared" si="7"/>
        <v/>
      </c>
      <c r="AF184" s="512" t="str">
        <f>IF(O184="","",'別紙様式3-2（４・５月）'!O186&amp;'別紙様式3-2（４・５月）'!P186&amp;'別紙様式3-2（４・５月）'!Q186&amp;"から"&amp;O184)</f>
        <v/>
      </c>
      <c r="AG184" s="512" t="str">
        <f>IF(OR(W184="",W184="―"),"",'別紙様式3-2（４・５月）'!O186&amp;'別紙様式3-2（４・５月）'!P186&amp;'別紙様式3-2（４・５月）'!Q186&amp;"から"&amp;W184)</f>
        <v/>
      </c>
    </row>
    <row r="185" spans="1:33" ht="24.95" customHeight="1">
      <c r="A185" s="513">
        <v>172</v>
      </c>
      <c r="B185" s="987" t="str">
        <f>IF(基本情報入力シート!C224="","",基本情報入力シート!C224)</f>
        <v/>
      </c>
      <c r="C185" s="988"/>
      <c r="D185" s="988"/>
      <c r="E185" s="988"/>
      <c r="F185" s="988"/>
      <c r="G185" s="988"/>
      <c r="H185" s="988"/>
      <c r="I185" s="989"/>
      <c r="J185" s="482" t="str">
        <f>IF(基本情報入力シート!M224="","",基本情報入力シート!M224)</f>
        <v/>
      </c>
      <c r="K185" s="482" t="str">
        <f>IF(基本情報入力シート!R224="","",基本情報入力シート!R224)</f>
        <v/>
      </c>
      <c r="L185" s="482" t="str">
        <f>IF(基本情報入力シート!W224="","",基本情報入力シート!W224)</f>
        <v/>
      </c>
      <c r="M185" s="517" t="str">
        <f>IF(基本情報入力シート!X224="","",基本情報入力シート!X224)</f>
        <v/>
      </c>
      <c r="N185" s="518" t="str">
        <f>IF(基本情報入力シート!Y224="","",基本情報入力シート!Y224)</f>
        <v/>
      </c>
      <c r="O185" s="106"/>
      <c r="P185" s="1082"/>
      <c r="Q185" s="1083"/>
      <c r="R185" s="519" t="str">
        <f>IFERROR(IF('別紙様式3-2（４・５月）'!Z187="ベア加算","",P185*VLOOKUP(N185,【参考】数式用!$AD$2:$AH$27,MATCH(O185,【参考】数式用!$K$4:$N$4,0)+1,0)),"")</f>
        <v/>
      </c>
      <c r="S185" s="139"/>
      <c r="T185" s="1084"/>
      <c r="U185" s="1085"/>
      <c r="V185" s="515" t="str">
        <f>IFERROR(P185*VLOOKUP(AF185,【参考】数式用4!$DC$3:$DZ$106,MATCH(N185,【参考】数式用4!$DC$2:$DZ$2,0)),"")</f>
        <v/>
      </c>
      <c r="W185" s="107"/>
      <c r="X185" s="138"/>
      <c r="Y185" s="1086" t="str">
        <f>IFERROR(IF('別紙様式3-2（４・５月）'!Z187="ベア加算","",W185*VLOOKUP(N185,【参考】数式用!$AD$2:$AH$27,MATCH(O185,【参考】数式用!$K$4:$N$4,0)+1,0)),"")</f>
        <v/>
      </c>
      <c r="Z185" s="1086"/>
      <c r="AA185" s="139"/>
      <c r="AB185" s="142"/>
      <c r="AC185" s="520" t="str">
        <f>IFERROR(X185*VLOOKUP(AG185,【参考】数式用4!$DC$3:$DZ$106,MATCH(N185,【参考】数式用4!$DC$2:$DZ$2,0)),"")</f>
        <v/>
      </c>
      <c r="AD185" s="477" t="str">
        <f t="shared" si="6"/>
        <v/>
      </c>
      <c r="AE185" s="478" t="str">
        <f t="shared" si="7"/>
        <v/>
      </c>
      <c r="AF185" s="512" t="str">
        <f>IF(O185="","",'別紙様式3-2（４・５月）'!O187&amp;'別紙様式3-2（４・５月）'!P187&amp;'別紙様式3-2（４・５月）'!Q187&amp;"から"&amp;O185)</f>
        <v/>
      </c>
      <c r="AG185" s="512" t="str">
        <f>IF(OR(W185="",W185="―"),"",'別紙様式3-2（４・５月）'!O187&amp;'別紙様式3-2（４・５月）'!P187&amp;'別紙様式3-2（４・５月）'!Q187&amp;"から"&amp;W185)</f>
        <v/>
      </c>
    </row>
    <row r="186" spans="1:33" ht="24.95" customHeight="1">
      <c r="A186" s="513">
        <v>173</v>
      </c>
      <c r="B186" s="987" t="str">
        <f>IF(基本情報入力シート!C225="","",基本情報入力シート!C225)</f>
        <v/>
      </c>
      <c r="C186" s="988"/>
      <c r="D186" s="988"/>
      <c r="E186" s="988"/>
      <c r="F186" s="988"/>
      <c r="G186" s="988"/>
      <c r="H186" s="988"/>
      <c r="I186" s="989"/>
      <c r="J186" s="482" t="str">
        <f>IF(基本情報入力シート!M225="","",基本情報入力シート!M225)</f>
        <v/>
      </c>
      <c r="K186" s="482" t="str">
        <f>IF(基本情報入力シート!R225="","",基本情報入力シート!R225)</f>
        <v/>
      </c>
      <c r="L186" s="482" t="str">
        <f>IF(基本情報入力シート!W225="","",基本情報入力シート!W225)</f>
        <v/>
      </c>
      <c r="M186" s="517" t="str">
        <f>IF(基本情報入力シート!X225="","",基本情報入力シート!X225)</f>
        <v/>
      </c>
      <c r="N186" s="518" t="str">
        <f>IF(基本情報入力シート!Y225="","",基本情報入力シート!Y225)</f>
        <v/>
      </c>
      <c r="O186" s="106"/>
      <c r="P186" s="1082"/>
      <c r="Q186" s="1083"/>
      <c r="R186" s="519" t="str">
        <f>IFERROR(IF('別紙様式3-2（４・５月）'!Z188="ベア加算","",P186*VLOOKUP(N186,【参考】数式用!$AD$2:$AH$27,MATCH(O186,【参考】数式用!$K$4:$N$4,0)+1,0)),"")</f>
        <v/>
      </c>
      <c r="S186" s="139"/>
      <c r="T186" s="1084"/>
      <c r="U186" s="1085"/>
      <c r="V186" s="515" t="str">
        <f>IFERROR(P186*VLOOKUP(AF186,【参考】数式用4!$DC$3:$DZ$106,MATCH(N186,【参考】数式用4!$DC$2:$DZ$2,0)),"")</f>
        <v/>
      </c>
      <c r="W186" s="107"/>
      <c r="X186" s="138"/>
      <c r="Y186" s="1086" t="str">
        <f>IFERROR(IF('別紙様式3-2（４・５月）'!Z188="ベア加算","",W186*VLOOKUP(N186,【参考】数式用!$AD$2:$AH$27,MATCH(O186,【参考】数式用!$K$4:$N$4,0)+1,0)),"")</f>
        <v/>
      </c>
      <c r="Z186" s="1086"/>
      <c r="AA186" s="139"/>
      <c r="AB186" s="142"/>
      <c r="AC186" s="520" t="str">
        <f>IFERROR(X186*VLOOKUP(AG186,【参考】数式用4!$DC$3:$DZ$106,MATCH(N186,【参考】数式用4!$DC$2:$DZ$2,0)),"")</f>
        <v/>
      </c>
      <c r="AD186" s="477" t="str">
        <f t="shared" si="6"/>
        <v/>
      </c>
      <c r="AE186" s="478" t="str">
        <f t="shared" si="7"/>
        <v/>
      </c>
      <c r="AF186" s="512" t="str">
        <f>IF(O186="","",'別紙様式3-2（４・５月）'!O188&amp;'別紙様式3-2（４・５月）'!P188&amp;'別紙様式3-2（４・５月）'!Q188&amp;"から"&amp;O186)</f>
        <v/>
      </c>
      <c r="AG186" s="512" t="str">
        <f>IF(OR(W186="",W186="―"),"",'別紙様式3-2（４・５月）'!O188&amp;'別紙様式3-2（４・５月）'!P188&amp;'別紙様式3-2（４・５月）'!Q188&amp;"から"&amp;W186)</f>
        <v/>
      </c>
    </row>
    <row r="187" spans="1:33" ht="24.95" customHeight="1">
      <c r="A187" s="513">
        <v>174</v>
      </c>
      <c r="B187" s="987" t="str">
        <f>IF(基本情報入力シート!C226="","",基本情報入力シート!C226)</f>
        <v/>
      </c>
      <c r="C187" s="988"/>
      <c r="D187" s="988"/>
      <c r="E187" s="988"/>
      <c r="F187" s="988"/>
      <c r="G187" s="988"/>
      <c r="H187" s="988"/>
      <c r="I187" s="989"/>
      <c r="J187" s="482" t="str">
        <f>IF(基本情報入力シート!M226="","",基本情報入力シート!M226)</f>
        <v/>
      </c>
      <c r="K187" s="482" t="str">
        <f>IF(基本情報入力シート!R226="","",基本情報入力シート!R226)</f>
        <v/>
      </c>
      <c r="L187" s="482" t="str">
        <f>IF(基本情報入力シート!W226="","",基本情報入力シート!W226)</f>
        <v/>
      </c>
      <c r="M187" s="517" t="str">
        <f>IF(基本情報入力シート!X226="","",基本情報入力シート!X226)</f>
        <v/>
      </c>
      <c r="N187" s="518" t="str">
        <f>IF(基本情報入力シート!Y226="","",基本情報入力シート!Y226)</f>
        <v/>
      </c>
      <c r="O187" s="106"/>
      <c r="P187" s="1082"/>
      <c r="Q187" s="1083"/>
      <c r="R187" s="519" t="str">
        <f>IFERROR(IF('別紙様式3-2（４・５月）'!Z189="ベア加算","",P187*VLOOKUP(N187,【参考】数式用!$AD$2:$AH$27,MATCH(O187,【参考】数式用!$K$4:$N$4,0)+1,0)),"")</f>
        <v/>
      </c>
      <c r="S187" s="139"/>
      <c r="T187" s="1084"/>
      <c r="U187" s="1085"/>
      <c r="V187" s="515" t="str">
        <f>IFERROR(P187*VLOOKUP(AF187,【参考】数式用4!$DC$3:$DZ$106,MATCH(N187,【参考】数式用4!$DC$2:$DZ$2,0)),"")</f>
        <v/>
      </c>
      <c r="W187" s="107"/>
      <c r="X187" s="138"/>
      <c r="Y187" s="1086" t="str">
        <f>IFERROR(IF('別紙様式3-2（４・５月）'!Z189="ベア加算","",W187*VLOOKUP(N187,【参考】数式用!$AD$2:$AH$27,MATCH(O187,【参考】数式用!$K$4:$N$4,0)+1,0)),"")</f>
        <v/>
      </c>
      <c r="Z187" s="1086"/>
      <c r="AA187" s="139"/>
      <c r="AB187" s="142"/>
      <c r="AC187" s="520" t="str">
        <f>IFERROR(X187*VLOOKUP(AG187,【参考】数式用4!$DC$3:$DZ$106,MATCH(N187,【参考】数式用4!$DC$2:$DZ$2,0)),"")</f>
        <v/>
      </c>
      <c r="AD187" s="477" t="str">
        <f t="shared" si="6"/>
        <v/>
      </c>
      <c r="AE187" s="478" t="str">
        <f t="shared" si="7"/>
        <v/>
      </c>
      <c r="AF187" s="512" t="str">
        <f>IF(O187="","",'別紙様式3-2（４・５月）'!O189&amp;'別紙様式3-2（４・５月）'!P189&amp;'別紙様式3-2（４・５月）'!Q189&amp;"から"&amp;O187)</f>
        <v/>
      </c>
      <c r="AG187" s="512" t="str">
        <f>IF(OR(W187="",W187="―"),"",'別紙様式3-2（４・５月）'!O189&amp;'別紙様式3-2（４・５月）'!P189&amp;'別紙様式3-2（４・５月）'!Q189&amp;"から"&amp;W187)</f>
        <v/>
      </c>
    </row>
    <row r="188" spans="1:33" ht="24.95" customHeight="1">
      <c r="A188" s="513">
        <v>175</v>
      </c>
      <c r="B188" s="987" t="str">
        <f>IF(基本情報入力シート!C227="","",基本情報入力シート!C227)</f>
        <v/>
      </c>
      <c r="C188" s="988"/>
      <c r="D188" s="988"/>
      <c r="E188" s="988"/>
      <c r="F188" s="988"/>
      <c r="G188" s="988"/>
      <c r="H188" s="988"/>
      <c r="I188" s="989"/>
      <c r="J188" s="482" t="str">
        <f>IF(基本情報入力シート!M227="","",基本情報入力シート!M227)</f>
        <v/>
      </c>
      <c r="K188" s="482" t="str">
        <f>IF(基本情報入力シート!R227="","",基本情報入力シート!R227)</f>
        <v/>
      </c>
      <c r="L188" s="482" t="str">
        <f>IF(基本情報入力シート!W227="","",基本情報入力シート!W227)</f>
        <v/>
      </c>
      <c r="M188" s="517" t="str">
        <f>IF(基本情報入力シート!X227="","",基本情報入力シート!X227)</f>
        <v/>
      </c>
      <c r="N188" s="518" t="str">
        <f>IF(基本情報入力シート!Y227="","",基本情報入力シート!Y227)</f>
        <v/>
      </c>
      <c r="O188" s="106"/>
      <c r="P188" s="1082"/>
      <c r="Q188" s="1083"/>
      <c r="R188" s="519" t="str">
        <f>IFERROR(IF('別紙様式3-2（４・５月）'!Z190="ベア加算","",P188*VLOOKUP(N188,【参考】数式用!$AD$2:$AH$27,MATCH(O188,【参考】数式用!$K$4:$N$4,0)+1,0)),"")</f>
        <v/>
      </c>
      <c r="S188" s="139"/>
      <c r="T188" s="1084"/>
      <c r="U188" s="1085"/>
      <c r="V188" s="515" t="str">
        <f>IFERROR(P188*VLOOKUP(AF188,【参考】数式用4!$DC$3:$DZ$106,MATCH(N188,【参考】数式用4!$DC$2:$DZ$2,0)),"")</f>
        <v/>
      </c>
      <c r="W188" s="107"/>
      <c r="X188" s="138"/>
      <c r="Y188" s="1086" t="str">
        <f>IFERROR(IF('別紙様式3-2（４・５月）'!Z190="ベア加算","",W188*VLOOKUP(N188,【参考】数式用!$AD$2:$AH$27,MATCH(O188,【参考】数式用!$K$4:$N$4,0)+1,0)),"")</f>
        <v/>
      </c>
      <c r="Z188" s="1086"/>
      <c r="AA188" s="139"/>
      <c r="AB188" s="142"/>
      <c r="AC188" s="520" t="str">
        <f>IFERROR(X188*VLOOKUP(AG188,【参考】数式用4!$DC$3:$DZ$106,MATCH(N188,【参考】数式用4!$DC$2:$DZ$2,0)),"")</f>
        <v/>
      </c>
      <c r="AD188" s="477" t="str">
        <f t="shared" si="6"/>
        <v/>
      </c>
      <c r="AE188" s="478" t="str">
        <f t="shared" si="7"/>
        <v/>
      </c>
      <c r="AF188" s="512" t="str">
        <f>IF(O188="","",'別紙様式3-2（４・５月）'!O190&amp;'別紙様式3-2（４・５月）'!P190&amp;'別紙様式3-2（４・５月）'!Q190&amp;"から"&amp;O188)</f>
        <v/>
      </c>
      <c r="AG188" s="512" t="str">
        <f>IF(OR(W188="",W188="―"),"",'別紙様式3-2（４・５月）'!O190&amp;'別紙様式3-2（４・５月）'!P190&amp;'別紙様式3-2（４・５月）'!Q190&amp;"から"&amp;W188)</f>
        <v/>
      </c>
    </row>
    <row r="189" spans="1:33" ht="24.95" customHeight="1">
      <c r="A189" s="513">
        <v>176</v>
      </c>
      <c r="B189" s="987" t="str">
        <f>IF(基本情報入力シート!C228="","",基本情報入力シート!C228)</f>
        <v/>
      </c>
      <c r="C189" s="988"/>
      <c r="D189" s="988"/>
      <c r="E189" s="988"/>
      <c r="F189" s="988"/>
      <c r="G189" s="988"/>
      <c r="H189" s="988"/>
      <c r="I189" s="989"/>
      <c r="J189" s="482" t="str">
        <f>IF(基本情報入力シート!M228="","",基本情報入力シート!M228)</f>
        <v/>
      </c>
      <c r="K189" s="482" t="str">
        <f>IF(基本情報入力シート!R228="","",基本情報入力シート!R228)</f>
        <v/>
      </c>
      <c r="L189" s="482" t="str">
        <f>IF(基本情報入力シート!W228="","",基本情報入力シート!W228)</f>
        <v/>
      </c>
      <c r="M189" s="517" t="str">
        <f>IF(基本情報入力シート!X228="","",基本情報入力シート!X228)</f>
        <v/>
      </c>
      <c r="N189" s="518" t="str">
        <f>IF(基本情報入力シート!Y228="","",基本情報入力シート!Y228)</f>
        <v/>
      </c>
      <c r="O189" s="106"/>
      <c r="P189" s="1082"/>
      <c r="Q189" s="1083"/>
      <c r="R189" s="519" t="str">
        <f>IFERROR(IF('別紙様式3-2（４・５月）'!Z191="ベア加算","",P189*VLOOKUP(N189,【参考】数式用!$AD$2:$AH$27,MATCH(O189,【参考】数式用!$K$4:$N$4,0)+1,0)),"")</f>
        <v/>
      </c>
      <c r="S189" s="139"/>
      <c r="T189" s="1084"/>
      <c r="U189" s="1085"/>
      <c r="V189" s="515" t="str">
        <f>IFERROR(P189*VLOOKUP(AF189,【参考】数式用4!$DC$3:$DZ$106,MATCH(N189,【参考】数式用4!$DC$2:$DZ$2,0)),"")</f>
        <v/>
      </c>
      <c r="W189" s="107"/>
      <c r="X189" s="138"/>
      <c r="Y189" s="1086" t="str">
        <f>IFERROR(IF('別紙様式3-2（４・５月）'!Z191="ベア加算","",W189*VLOOKUP(N189,【参考】数式用!$AD$2:$AH$27,MATCH(O189,【参考】数式用!$K$4:$N$4,0)+1,0)),"")</f>
        <v/>
      </c>
      <c r="Z189" s="1086"/>
      <c r="AA189" s="139"/>
      <c r="AB189" s="142"/>
      <c r="AC189" s="520" t="str">
        <f>IFERROR(X189*VLOOKUP(AG189,【参考】数式用4!$DC$3:$DZ$106,MATCH(N189,【参考】数式用4!$DC$2:$DZ$2,0)),"")</f>
        <v/>
      </c>
      <c r="AD189" s="477" t="str">
        <f t="shared" si="6"/>
        <v/>
      </c>
      <c r="AE189" s="478" t="str">
        <f t="shared" si="7"/>
        <v/>
      </c>
      <c r="AF189" s="512" t="str">
        <f>IF(O189="","",'別紙様式3-2（４・５月）'!O191&amp;'別紙様式3-2（４・５月）'!P191&amp;'別紙様式3-2（４・５月）'!Q191&amp;"から"&amp;O189)</f>
        <v/>
      </c>
      <c r="AG189" s="512" t="str">
        <f>IF(OR(W189="",W189="―"),"",'別紙様式3-2（４・５月）'!O191&amp;'別紙様式3-2（４・５月）'!P191&amp;'別紙様式3-2（４・５月）'!Q191&amp;"から"&amp;W189)</f>
        <v/>
      </c>
    </row>
    <row r="190" spans="1:33" ht="24.95" customHeight="1">
      <c r="A190" s="513">
        <v>177</v>
      </c>
      <c r="B190" s="987" t="str">
        <f>IF(基本情報入力シート!C229="","",基本情報入力シート!C229)</f>
        <v/>
      </c>
      <c r="C190" s="988"/>
      <c r="D190" s="988"/>
      <c r="E190" s="988"/>
      <c r="F190" s="988"/>
      <c r="G190" s="988"/>
      <c r="H190" s="988"/>
      <c r="I190" s="989"/>
      <c r="J190" s="482" t="str">
        <f>IF(基本情報入力シート!M229="","",基本情報入力シート!M229)</f>
        <v/>
      </c>
      <c r="K190" s="482" t="str">
        <f>IF(基本情報入力シート!R229="","",基本情報入力シート!R229)</f>
        <v/>
      </c>
      <c r="L190" s="482" t="str">
        <f>IF(基本情報入力シート!W229="","",基本情報入力シート!W229)</f>
        <v/>
      </c>
      <c r="M190" s="517" t="str">
        <f>IF(基本情報入力シート!X229="","",基本情報入力シート!X229)</f>
        <v/>
      </c>
      <c r="N190" s="518" t="str">
        <f>IF(基本情報入力シート!Y229="","",基本情報入力シート!Y229)</f>
        <v/>
      </c>
      <c r="O190" s="106"/>
      <c r="P190" s="1082"/>
      <c r="Q190" s="1083"/>
      <c r="R190" s="519" t="str">
        <f>IFERROR(IF('別紙様式3-2（４・５月）'!Z192="ベア加算","",P190*VLOOKUP(N190,【参考】数式用!$AD$2:$AH$27,MATCH(O190,【参考】数式用!$K$4:$N$4,0)+1,0)),"")</f>
        <v/>
      </c>
      <c r="S190" s="139"/>
      <c r="T190" s="1084"/>
      <c r="U190" s="1085"/>
      <c r="V190" s="515" t="str">
        <f>IFERROR(P190*VLOOKUP(AF190,【参考】数式用4!$DC$3:$DZ$106,MATCH(N190,【参考】数式用4!$DC$2:$DZ$2,0)),"")</f>
        <v/>
      </c>
      <c r="W190" s="107"/>
      <c r="X190" s="138"/>
      <c r="Y190" s="1086" t="str">
        <f>IFERROR(IF('別紙様式3-2（４・５月）'!Z192="ベア加算","",W190*VLOOKUP(N190,【参考】数式用!$AD$2:$AH$27,MATCH(O190,【参考】数式用!$K$4:$N$4,0)+1,0)),"")</f>
        <v/>
      </c>
      <c r="Z190" s="1086"/>
      <c r="AA190" s="139"/>
      <c r="AB190" s="142"/>
      <c r="AC190" s="520" t="str">
        <f>IFERROR(X190*VLOOKUP(AG190,【参考】数式用4!$DC$3:$DZ$106,MATCH(N190,【参考】数式用4!$DC$2:$DZ$2,0)),"")</f>
        <v/>
      </c>
      <c r="AD190" s="477" t="str">
        <f t="shared" ref="AD190:AD253" si="8">IF(OR(O190="新加算Ⅰ",O190="新加算Ⅱ",O190="新加算Ⅴ（１）",O190="新加算Ⅴ（２）",O190="新加算Ⅴ（３）",O190="新加算Ⅴ（４）",O190="新加算Ⅴ（５）",O190="新加算Ⅴ（６）",O190="新加算Ⅴ（７）",O190="新加算Ⅴ（９）",O190="新加算Ⅴ（10）",O190="新加算Ⅴ（12）"),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E190" s="478" t="str">
        <f t="shared" ref="AE190:AE253" si="9">IF(OR(W190="新加算Ⅰ",W190="新加算Ⅱ"),IF(AND(N190&lt;&gt;"訪問型サービス（総合事業）",N190&lt;&gt;"通所型サービス（総合事業）",N190&lt;&gt;"（介護予防）短期入所生活介護",N190&lt;&gt;"（介護予防）短期入所療養介護（老健）",N190&lt;&gt;"（介護予防）短期入所療養介護 （病院等（老健以外）)",N190&lt;&gt;"（介護予防）短期入所療養介護（医療院）"),1,""),"")</f>
        <v/>
      </c>
      <c r="AF190" s="512" t="str">
        <f>IF(O190="","",'別紙様式3-2（４・５月）'!O192&amp;'別紙様式3-2（４・５月）'!P192&amp;'別紙様式3-2（４・５月）'!Q192&amp;"から"&amp;O190)</f>
        <v/>
      </c>
      <c r="AG190" s="512" t="str">
        <f>IF(OR(W190="",W190="―"),"",'別紙様式3-2（４・５月）'!O192&amp;'別紙様式3-2（４・５月）'!P192&amp;'別紙様式3-2（４・５月）'!Q192&amp;"から"&amp;W190)</f>
        <v/>
      </c>
    </row>
    <row r="191" spans="1:33" ht="24.95" customHeight="1">
      <c r="A191" s="513">
        <v>178</v>
      </c>
      <c r="B191" s="987" t="str">
        <f>IF(基本情報入力シート!C230="","",基本情報入力シート!C230)</f>
        <v/>
      </c>
      <c r="C191" s="988"/>
      <c r="D191" s="988"/>
      <c r="E191" s="988"/>
      <c r="F191" s="988"/>
      <c r="G191" s="988"/>
      <c r="H191" s="988"/>
      <c r="I191" s="989"/>
      <c r="J191" s="482" t="str">
        <f>IF(基本情報入力シート!M230="","",基本情報入力シート!M230)</f>
        <v/>
      </c>
      <c r="K191" s="482" t="str">
        <f>IF(基本情報入力シート!R230="","",基本情報入力シート!R230)</f>
        <v/>
      </c>
      <c r="L191" s="482" t="str">
        <f>IF(基本情報入力シート!W230="","",基本情報入力シート!W230)</f>
        <v/>
      </c>
      <c r="M191" s="517" t="str">
        <f>IF(基本情報入力シート!X230="","",基本情報入力シート!X230)</f>
        <v/>
      </c>
      <c r="N191" s="518" t="str">
        <f>IF(基本情報入力シート!Y230="","",基本情報入力シート!Y230)</f>
        <v/>
      </c>
      <c r="O191" s="106"/>
      <c r="P191" s="1082"/>
      <c r="Q191" s="1083"/>
      <c r="R191" s="519" t="str">
        <f>IFERROR(IF('別紙様式3-2（４・５月）'!Z193="ベア加算","",P191*VLOOKUP(N191,【参考】数式用!$AD$2:$AH$27,MATCH(O191,【参考】数式用!$K$4:$N$4,0)+1,0)),"")</f>
        <v/>
      </c>
      <c r="S191" s="139"/>
      <c r="T191" s="1084"/>
      <c r="U191" s="1085"/>
      <c r="V191" s="515" t="str">
        <f>IFERROR(P191*VLOOKUP(AF191,【参考】数式用4!$DC$3:$DZ$106,MATCH(N191,【参考】数式用4!$DC$2:$DZ$2,0)),"")</f>
        <v/>
      </c>
      <c r="W191" s="107"/>
      <c r="X191" s="138"/>
      <c r="Y191" s="1086" t="str">
        <f>IFERROR(IF('別紙様式3-2（４・５月）'!Z193="ベア加算","",W191*VLOOKUP(N191,【参考】数式用!$AD$2:$AH$27,MATCH(O191,【参考】数式用!$K$4:$N$4,0)+1,0)),"")</f>
        <v/>
      </c>
      <c r="Z191" s="1086"/>
      <c r="AA191" s="139"/>
      <c r="AB191" s="142"/>
      <c r="AC191" s="520" t="str">
        <f>IFERROR(X191*VLOOKUP(AG191,【参考】数式用4!$DC$3:$DZ$106,MATCH(N191,【参考】数式用4!$DC$2:$DZ$2,0)),"")</f>
        <v/>
      </c>
      <c r="AD191" s="477" t="str">
        <f t="shared" si="8"/>
        <v/>
      </c>
      <c r="AE191" s="478" t="str">
        <f t="shared" si="9"/>
        <v/>
      </c>
      <c r="AF191" s="512" t="str">
        <f>IF(O191="","",'別紙様式3-2（４・５月）'!O193&amp;'別紙様式3-2（４・５月）'!P193&amp;'別紙様式3-2（４・５月）'!Q193&amp;"から"&amp;O191)</f>
        <v/>
      </c>
      <c r="AG191" s="512" t="str">
        <f>IF(OR(W191="",W191="―"),"",'別紙様式3-2（４・５月）'!O193&amp;'別紙様式3-2（４・５月）'!P193&amp;'別紙様式3-2（４・５月）'!Q193&amp;"から"&amp;W191)</f>
        <v/>
      </c>
    </row>
    <row r="192" spans="1:33" ht="24.95" customHeight="1">
      <c r="A192" s="513">
        <v>179</v>
      </c>
      <c r="B192" s="987" t="str">
        <f>IF(基本情報入力シート!C231="","",基本情報入力シート!C231)</f>
        <v/>
      </c>
      <c r="C192" s="988"/>
      <c r="D192" s="988"/>
      <c r="E192" s="988"/>
      <c r="F192" s="988"/>
      <c r="G192" s="988"/>
      <c r="H192" s="988"/>
      <c r="I192" s="989"/>
      <c r="J192" s="482" t="str">
        <f>IF(基本情報入力シート!M231="","",基本情報入力シート!M231)</f>
        <v/>
      </c>
      <c r="K192" s="482" t="str">
        <f>IF(基本情報入力シート!R231="","",基本情報入力シート!R231)</f>
        <v/>
      </c>
      <c r="L192" s="482" t="str">
        <f>IF(基本情報入力シート!W231="","",基本情報入力シート!W231)</f>
        <v/>
      </c>
      <c r="M192" s="517" t="str">
        <f>IF(基本情報入力シート!X231="","",基本情報入力シート!X231)</f>
        <v/>
      </c>
      <c r="N192" s="518" t="str">
        <f>IF(基本情報入力シート!Y231="","",基本情報入力シート!Y231)</f>
        <v/>
      </c>
      <c r="O192" s="106"/>
      <c r="P192" s="1082"/>
      <c r="Q192" s="1083"/>
      <c r="R192" s="519" t="str">
        <f>IFERROR(IF('別紙様式3-2（４・５月）'!Z194="ベア加算","",P192*VLOOKUP(N192,【参考】数式用!$AD$2:$AH$27,MATCH(O192,【参考】数式用!$K$4:$N$4,0)+1,0)),"")</f>
        <v/>
      </c>
      <c r="S192" s="139"/>
      <c r="T192" s="1084"/>
      <c r="U192" s="1085"/>
      <c r="V192" s="515" t="str">
        <f>IFERROR(P192*VLOOKUP(AF192,【参考】数式用4!$DC$3:$DZ$106,MATCH(N192,【参考】数式用4!$DC$2:$DZ$2,0)),"")</f>
        <v/>
      </c>
      <c r="W192" s="107"/>
      <c r="X192" s="138"/>
      <c r="Y192" s="1086" t="str">
        <f>IFERROR(IF('別紙様式3-2（４・５月）'!Z194="ベア加算","",W192*VLOOKUP(N192,【参考】数式用!$AD$2:$AH$27,MATCH(O192,【参考】数式用!$K$4:$N$4,0)+1,0)),"")</f>
        <v/>
      </c>
      <c r="Z192" s="1086"/>
      <c r="AA192" s="139"/>
      <c r="AB192" s="142"/>
      <c r="AC192" s="520" t="str">
        <f>IFERROR(X192*VLOOKUP(AG192,【参考】数式用4!$DC$3:$DZ$106,MATCH(N192,【参考】数式用4!$DC$2:$DZ$2,0)),"")</f>
        <v/>
      </c>
      <c r="AD192" s="477" t="str">
        <f t="shared" si="8"/>
        <v/>
      </c>
      <c r="AE192" s="478" t="str">
        <f t="shared" si="9"/>
        <v/>
      </c>
      <c r="AF192" s="512" t="str">
        <f>IF(O192="","",'別紙様式3-2（４・５月）'!O194&amp;'別紙様式3-2（４・５月）'!P194&amp;'別紙様式3-2（４・５月）'!Q194&amp;"から"&amp;O192)</f>
        <v/>
      </c>
      <c r="AG192" s="512" t="str">
        <f>IF(OR(W192="",W192="―"),"",'別紙様式3-2（４・５月）'!O194&amp;'別紙様式3-2（４・５月）'!P194&amp;'別紙様式3-2（４・５月）'!Q194&amp;"から"&amp;W192)</f>
        <v/>
      </c>
    </row>
    <row r="193" spans="1:33" ht="24.95" customHeight="1">
      <c r="A193" s="513">
        <v>180</v>
      </c>
      <c r="B193" s="987" t="str">
        <f>IF(基本情報入力シート!C232="","",基本情報入力シート!C232)</f>
        <v/>
      </c>
      <c r="C193" s="988"/>
      <c r="D193" s="988"/>
      <c r="E193" s="988"/>
      <c r="F193" s="988"/>
      <c r="G193" s="988"/>
      <c r="H193" s="988"/>
      <c r="I193" s="989"/>
      <c r="J193" s="482" t="str">
        <f>IF(基本情報入力シート!M232="","",基本情報入力シート!M232)</f>
        <v/>
      </c>
      <c r="K193" s="482" t="str">
        <f>IF(基本情報入力シート!R232="","",基本情報入力シート!R232)</f>
        <v/>
      </c>
      <c r="L193" s="482" t="str">
        <f>IF(基本情報入力シート!W232="","",基本情報入力シート!W232)</f>
        <v/>
      </c>
      <c r="M193" s="517" t="str">
        <f>IF(基本情報入力シート!X232="","",基本情報入力シート!X232)</f>
        <v/>
      </c>
      <c r="N193" s="518" t="str">
        <f>IF(基本情報入力シート!Y232="","",基本情報入力シート!Y232)</f>
        <v/>
      </c>
      <c r="O193" s="106"/>
      <c r="P193" s="1082"/>
      <c r="Q193" s="1083"/>
      <c r="R193" s="519" t="str">
        <f>IFERROR(IF('別紙様式3-2（４・５月）'!Z195="ベア加算","",P193*VLOOKUP(N193,【参考】数式用!$AD$2:$AH$27,MATCH(O193,【参考】数式用!$K$4:$N$4,0)+1,0)),"")</f>
        <v/>
      </c>
      <c r="S193" s="139"/>
      <c r="T193" s="1084"/>
      <c r="U193" s="1085"/>
      <c r="V193" s="515" t="str">
        <f>IFERROR(P193*VLOOKUP(AF193,【参考】数式用4!$DC$3:$DZ$106,MATCH(N193,【参考】数式用4!$DC$2:$DZ$2,0)),"")</f>
        <v/>
      </c>
      <c r="W193" s="107"/>
      <c r="X193" s="138"/>
      <c r="Y193" s="1086" t="str">
        <f>IFERROR(IF('別紙様式3-2（４・５月）'!Z195="ベア加算","",W193*VLOOKUP(N193,【参考】数式用!$AD$2:$AH$27,MATCH(O193,【参考】数式用!$K$4:$N$4,0)+1,0)),"")</f>
        <v/>
      </c>
      <c r="Z193" s="1086"/>
      <c r="AA193" s="139"/>
      <c r="AB193" s="142"/>
      <c r="AC193" s="520" t="str">
        <f>IFERROR(X193*VLOOKUP(AG193,【参考】数式用4!$DC$3:$DZ$106,MATCH(N193,【参考】数式用4!$DC$2:$DZ$2,0)),"")</f>
        <v/>
      </c>
      <c r="AD193" s="477" t="str">
        <f t="shared" si="8"/>
        <v/>
      </c>
      <c r="AE193" s="478" t="str">
        <f t="shared" si="9"/>
        <v/>
      </c>
      <c r="AF193" s="512" t="str">
        <f>IF(O193="","",'別紙様式3-2（４・５月）'!O195&amp;'別紙様式3-2（４・５月）'!P195&amp;'別紙様式3-2（４・５月）'!Q195&amp;"から"&amp;O193)</f>
        <v/>
      </c>
      <c r="AG193" s="512" t="str">
        <f>IF(OR(W193="",W193="―"),"",'別紙様式3-2（４・５月）'!O195&amp;'別紙様式3-2（４・５月）'!P195&amp;'別紙様式3-2（４・５月）'!Q195&amp;"から"&amp;W193)</f>
        <v/>
      </c>
    </row>
    <row r="194" spans="1:33" ht="24.95" customHeight="1">
      <c r="A194" s="513">
        <v>181</v>
      </c>
      <c r="B194" s="987" t="str">
        <f>IF(基本情報入力シート!C233="","",基本情報入力シート!C233)</f>
        <v/>
      </c>
      <c r="C194" s="988"/>
      <c r="D194" s="988"/>
      <c r="E194" s="988"/>
      <c r="F194" s="988"/>
      <c r="G194" s="988"/>
      <c r="H194" s="988"/>
      <c r="I194" s="989"/>
      <c r="J194" s="482" t="str">
        <f>IF(基本情報入力シート!M233="","",基本情報入力シート!M233)</f>
        <v/>
      </c>
      <c r="K194" s="482" t="str">
        <f>IF(基本情報入力シート!R233="","",基本情報入力シート!R233)</f>
        <v/>
      </c>
      <c r="L194" s="482" t="str">
        <f>IF(基本情報入力シート!W233="","",基本情報入力シート!W233)</f>
        <v/>
      </c>
      <c r="M194" s="517" t="str">
        <f>IF(基本情報入力シート!X233="","",基本情報入力シート!X233)</f>
        <v/>
      </c>
      <c r="N194" s="518" t="str">
        <f>IF(基本情報入力シート!Y233="","",基本情報入力シート!Y233)</f>
        <v/>
      </c>
      <c r="O194" s="106"/>
      <c r="P194" s="1082"/>
      <c r="Q194" s="1083"/>
      <c r="R194" s="519" t="str">
        <f>IFERROR(IF('別紙様式3-2（４・５月）'!Z196="ベア加算","",P194*VLOOKUP(N194,【参考】数式用!$AD$2:$AH$27,MATCH(O194,【参考】数式用!$K$4:$N$4,0)+1,0)),"")</f>
        <v/>
      </c>
      <c r="S194" s="139"/>
      <c r="T194" s="1084"/>
      <c r="U194" s="1085"/>
      <c r="V194" s="515" t="str">
        <f>IFERROR(P194*VLOOKUP(AF194,【参考】数式用4!$DC$3:$DZ$106,MATCH(N194,【参考】数式用4!$DC$2:$DZ$2,0)),"")</f>
        <v/>
      </c>
      <c r="W194" s="107"/>
      <c r="X194" s="138"/>
      <c r="Y194" s="1086" t="str">
        <f>IFERROR(IF('別紙様式3-2（４・５月）'!Z196="ベア加算","",W194*VLOOKUP(N194,【参考】数式用!$AD$2:$AH$27,MATCH(O194,【参考】数式用!$K$4:$N$4,0)+1,0)),"")</f>
        <v/>
      </c>
      <c r="Z194" s="1086"/>
      <c r="AA194" s="139"/>
      <c r="AB194" s="142"/>
      <c r="AC194" s="520" t="str">
        <f>IFERROR(X194*VLOOKUP(AG194,【参考】数式用4!$DC$3:$DZ$106,MATCH(N194,【参考】数式用4!$DC$2:$DZ$2,0)),"")</f>
        <v/>
      </c>
      <c r="AD194" s="477" t="str">
        <f t="shared" si="8"/>
        <v/>
      </c>
      <c r="AE194" s="478" t="str">
        <f t="shared" si="9"/>
        <v/>
      </c>
      <c r="AF194" s="512" t="str">
        <f>IF(O194="","",'別紙様式3-2（４・５月）'!O196&amp;'別紙様式3-2（４・５月）'!P196&amp;'別紙様式3-2（４・５月）'!Q196&amp;"から"&amp;O194)</f>
        <v/>
      </c>
      <c r="AG194" s="512" t="str">
        <f>IF(OR(W194="",W194="―"),"",'別紙様式3-2（４・５月）'!O196&amp;'別紙様式3-2（４・５月）'!P196&amp;'別紙様式3-2（４・５月）'!Q196&amp;"から"&amp;W194)</f>
        <v/>
      </c>
    </row>
    <row r="195" spans="1:33" ht="24.95" customHeight="1">
      <c r="A195" s="513">
        <v>182</v>
      </c>
      <c r="B195" s="987" t="str">
        <f>IF(基本情報入力シート!C234="","",基本情報入力シート!C234)</f>
        <v/>
      </c>
      <c r="C195" s="988"/>
      <c r="D195" s="988"/>
      <c r="E195" s="988"/>
      <c r="F195" s="988"/>
      <c r="G195" s="988"/>
      <c r="H195" s="988"/>
      <c r="I195" s="989"/>
      <c r="J195" s="482" t="str">
        <f>IF(基本情報入力シート!M234="","",基本情報入力シート!M234)</f>
        <v/>
      </c>
      <c r="K195" s="482" t="str">
        <f>IF(基本情報入力シート!R234="","",基本情報入力シート!R234)</f>
        <v/>
      </c>
      <c r="L195" s="482" t="str">
        <f>IF(基本情報入力シート!W234="","",基本情報入力シート!W234)</f>
        <v/>
      </c>
      <c r="M195" s="517" t="str">
        <f>IF(基本情報入力シート!X234="","",基本情報入力シート!X234)</f>
        <v/>
      </c>
      <c r="N195" s="518" t="str">
        <f>IF(基本情報入力シート!Y234="","",基本情報入力シート!Y234)</f>
        <v/>
      </c>
      <c r="O195" s="106"/>
      <c r="P195" s="1082"/>
      <c r="Q195" s="1083"/>
      <c r="R195" s="519" t="str">
        <f>IFERROR(IF('別紙様式3-2（４・５月）'!Z197="ベア加算","",P195*VLOOKUP(N195,【参考】数式用!$AD$2:$AH$27,MATCH(O195,【参考】数式用!$K$4:$N$4,0)+1,0)),"")</f>
        <v/>
      </c>
      <c r="S195" s="139"/>
      <c r="T195" s="1084"/>
      <c r="U195" s="1085"/>
      <c r="V195" s="515" t="str">
        <f>IFERROR(P195*VLOOKUP(AF195,【参考】数式用4!$DC$3:$DZ$106,MATCH(N195,【参考】数式用4!$DC$2:$DZ$2,0)),"")</f>
        <v/>
      </c>
      <c r="W195" s="107"/>
      <c r="X195" s="138"/>
      <c r="Y195" s="1086" t="str">
        <f>IFERROR(IF('別紙様式3-2（４・５月）'!Z197="ベア加算","",W195*VLOOKUP(N195,【参考】数式用!$AD$2:$AH$27,MATCH(O195,【参考】数式用!$K$4:$N$4,0)+1,0)),"")</f>
        <v/>
      </c>
      <c r="Z195" s="1086"/>
      <c r="AA195" s="139"/>
      <c r="AB195" s="142"/>
      <c r="AC195" s="520" t="str">
        <f>IFERROR(X195*VLOOKUP(AG195,【参考】数式用4!$DC$3:$DZ$106,MATCH(N195,【参考】数式用4!$DC$2:$DZ$2,0)),"")</f>
        <v/>
      </c>
      <c r="AD195" s="477" t="str">
        <f t="shared" si="8"/>
        <v/>
      </c>
      <c r="AE195" s="478" t="str">
        <f t="shared" si="9"/>
        <v/>
      </c>
      <c r="AF195" s="512" t="str">
        <f>IF(O195="","",'別紙様式3-2（４・５月）'!O197&amp;'別紙様式3-2（４・５月）'!P197&amp;'別紙様式3-2（４・５月）'!Q197&amp;"から"&amp;O195)</f>
        <v/>
      </c>
      <c r="AG195" s="512" t="str">
        <f>IF(OR(W195="",W195="―"),"",'別紙様式3-2（４・５月）'!O197&amp;'別紙様式3-2（４・５月）'!P197&amp;'別紙様式3-2（４・５月）'!Q197&amp;"から"&amp;W195)</f>
        <v/>
      </c>
    </row>
    <row r="196" spans="1:33" ht="24.95" customHeight="1">
      <c r="A196" s="513">
        <v>183</v>
      </c>
      <c r="B196" s="987" t="str">
        <f>IF(基本情報入力シート!C235="","",基本情報入力シート!C235)</f>
        <v/>
      </c>
      <c r="C196" s="988"/>
      <c r="D196" s="988"/>
      <c r="E196" s="988"/>
      <c r="F196" s="988"/>
      <c r="G196" s="988"/>
      <c r="H196" s="988"/>
      <c r="I196" s="989"/>
      <c r="J196" s="482" t="str">
        <f>IF(基本情報入力シート!M235="","",基本情報入力シート!M235)</f>
        <v/>
      </c>
      <c r="K196" s="482" t="str">
        <f>IF(基本情報入力シート!R235="","",基本情報入力シート!R235)</f>
        <v/>
      </c>
      <c r="L196" s="482" t="str">
        <f>IF(基本情報入力シート!W235="","",基本情報入力シート!W235)</f>
        <v/>
      </c>
      <c r="M196" s="517" t="str">
        <f>IF(基本情報入力シート!X235="","",基本情報入力シート!X235)</f>
        <v/>
      </c>
      <c r="N196" s="518" t="str">
        <f>IF(基本情報入力シート!Y235="","",基本情報入力シート!Y235)</f>
        <v/>
      </c>
      <c r="O196" s="106"/>
      <c r="P196" s="1082"/>
      <c r="Q196" s="1083"/>
      <c r="R196" s="519" t="str">
        <f>IFERROR(IF('別紙様式3-2（４・５月）'!Z198="ベア加算","",P196*VLOOKUP(N196,【参考】数式用!$AD$2:$AH$27,MATCH(O196,【参考】数式用!$K$4:$N$4,0)+1,0)),"")</f>
        <v/>
      </c>
      <c r="S196" s="139"/>
      <c r="T196" s="1084"/>
      <c r="U196" s="1085"/>
      <c r="V196" s="515" t="str">
        <f>IFERROR(P196*VLOOKUP(AF196,【参考】数式用4!$DC$3:$DZ$106,MATCH(N196,【参考】数式用4!$DC$2:$DZ$2,0)),"")</f>
        <v/>
      </c>
      <c r="W196" s="107"/>
      <c r="X196" s="138"/>
      <c r="Y196" s="1086" t="str">
        <f>IFERROR(IF('別紙様式3-2（４・５月）'!Z198="ベア加算","",W196*VLOOKUP(N196,【参考】数式用!$AD$2:$AH$27,MATCH(O196,【参考】数式用!$K$4:$N$4,0)+1,0)),"")</f>
        <v/>
      </c>
      <c r="Z196" s="1086"/>
      <c r="AA196" s="139"/>
      <c r="AB196" s="142"/>
      <c r="AC196" s="520" t="str">
        <f>IFERROR(X196*VLOOKUP(AG196,【参考】数式用4!$DC$3:$DZ$106,MATCH(N196,【参考】数式用4!$DC$2:$DZ$2,0)),"")</f>
        <v/>
      </c>
      <c r="AD196" s="477" t="str">
        <f t="shared" si="8"/>
        <v/>
      </c>
      <c r="AE196" s="478" t="str">
        <f t="shared" si="9"/>
        <v/>
      </c>
      <c r="AF196" s="512" t="str">
        <f>IF(O196="","",'別紙様式3-2（４・５月）'!O198&amp;'別紙様式3-2（４・５月）'!P198&amp;'別紙様式3-2（４・５月）'!Q198&amp;"から"&amp;O196)</f>
        <v/>
      </c>
      <c r="AG196" s="512" t="str">
        <f>IF(OR(W196="",W196="―"),"",'別紙様式3-2（４・５月）'!O198&amp;'別紙様式3-2（４・５月）'!P198&amp;'別紙様式3-2（４・５月）'!Q198&amp;"から"&amp;W196)</f>
        <v/>
      </c>
    </row>
    <row r="197" spans="1:33" ht="24.95" customHeight="1">
      <c r="A197" s="513">
        <v>184</v>
      </c>
      <c r="B197" s="987" t="str">
        <f>IF(基本情報入力シート!C236="","",基本情報入力シート!C236)</f>
        <v/>
      </c>
      <c r="C197" s="988"/>
      <c r="D197" s="988"/>
      <c r="E197" s="988"/>
      <c r="F197" s="988"/>
      <c r="G197" s="988"/>
      <c r="H197" s="988"/>
      <c r="I197" s="989"/>
      <c r="J197" s="482" t="str">
        <f>IF(基本情報入力シート!M236="","",基本情報入力シート!M236)</f>
        <v/>
      </c>
      <c r="K197" s="482" t="str">
        <f>IF(基本情報入力シート!R236="","",基本情報入力シート!R236)</f>
        <v/>
      </c>
      <c r="L197" s="482" t="str">
        <f>IF(基本情報入力シート!W236="","",基本情報入力シート!W236)</f>
        <v/>
      </c>
      <c r="M197" s="517" t="str">
        <f>IF(基本情報入力シート!X236="","",基本情報入力シート!X236)</f>
        <v/>
      </c>
      <c r="N197" s="518" t="str">
        <f>IF(基本情報入力シート!Y236="","",基本情報入力シート!Y236)</f>
        <v/>
      </c>
      <c r="O197" s="106"/>
      <c r="P197" s="1082"/>
      <c r="Q197" s="1083"/>
      <c r="R197" s="519" t="str">
        <f>IFERROR(IF('別紙様式3-2（４・５月）'!Z199="ベア加算","",P197*VLOOKUP(N197,【参考】数式用!$AD$2:$AH$27,MATCH(O197,【参考】数式用!$K$4:$N$4,0)+1,0)),"")</f>
        <v/>
      </c>
      <c r="S197" s="139"/>
      <c r="T197" s="1084"/>
      <c r="U197" s="1085"/>
      <c r="V197" s="515" t="str">
        <f>IFERROR(P197*VLOOKUP(AF197,【参考】数式用4!$DC$3:$DZ$106,MATCH(N197,【参考】数式用4!$DC$2:$DZ$2,0)),"")</f>
        <v/>
      </c>
      <c r="W197" s="107"/>
      <c r="X197" s="138"/>
      <c r="Y197" s="1086" t="str">
        <f>IFERROR(IF('別紙様式3-2（４・５月）'!Z199="ベア加算","",W197*VLOOKUP(N197,【参考】数式用!$AD$2:$AH$27,MATCH(O197,【参考】数式用!$K$4:$N$4,0)+1,0)),"")</f>
        <v/>
      </c>
      <c r="Z197" s="1086"/>
      <c r="AA197" s="139"/>
      <c r="AB197" s="142"/>
      <c r="AC197" s="520" t="str">
        <f>IFERROR(X197*VLOOKUP(AG197,【参考】数式用4!$DC$3:$DZ$106,MATCH(N197,【参考】数式用4!$DC$2:$DZ$2,0)),"")</f>
        <v/>
      </c>
      <c r="AD197" s="477" t="str">
        <f t="shared" si="8"/>
        <v/>
      </c>
      <c r="AE197" s="478" t="str">
        <f t="shared" si="9"/>
        <v/>
      </c>
      <c r="AF197" s="512" t="str">
        <f>IF(O197="","",'別紙様式3-2（４・５月）'!O199&amp;'別紙様式3-2（４・５月）'!P199&amp;'別紙様式3-2（４・５月）'!Q199&amp;"から"&amp;O197)</f>
        <v/>
      </c>
      <c r="AG197" s="512" t="str">
        <f>IF(OR(W197="",W197="―"),"",'別紙様式3-2（４・５月）'!O199&amp;'別紙様式3-2（４・５月）'!P199&amp;'別紙様式3-2（４・５月）'!Q199&amp;"から"&amp;W197)</f>
        <v/>
      </c>
    </row>
    <row r="198" spans="1:33" ht="24.95" customHeight="1">
      <c r="A198" s="513">
        <v>185</v>
      </c>
      <c r="B198" s="987" t="str">
        <f>IF(基本情報入力シート!C237="","",基本情報入力シート!C237)</f>
        <v/>
      </c>
      <c r="C198" s="988"/>
      <c r="D198" s="988"/>
      <c r="E198" s="988"/>
      <c r="F198" s="988"/>
      <c r="G198" s="988"/>
      <c r="H198" s="988"/>
      <c r="I198" s="989"/>
      <c r="J198" s="482" t="str">
        <f>IF(基本情報入力シート!M237="","",基本情報入力シート!M237)</f>
        <v/>
      </c>
      <c r="K198" s="482" t="str">
        <f>IF(基本情報入力シート!R237="","",基本情報入力シート!R237)</f>
        <v/>
      </c>
      <c r="L198" s="482" t="str">
        <f>IF(基本情報入力シート!W237="","",基本情報入力シート!W237)</f>
        <v/>
      </c>
      <c r="M198" s="517" t="str">
        <f>IF(基本情報入力シート!X237="","",基本情報入力シート!X237)</f>
        <v/>
      </c>
      <c r="N198" s="518" t="str">
        <f>IF(基本情報入力シート!Y237="","",基本情報入力シート!Y237)</f>
        <v/>
      </c>
      <c r="O198" s="106"/>
      <c r="P198" s="1082"/>
      <c r="Q198" s="1083"/>
      <c r="R198" s="519" t="str">
        <f>IFERROR(IF('別紙様式3-2（４・５月）'!Z200="ベア加算","",P198*VLOOKUP(N198,【参考】数式用!$AD$2:$AH$27,MATCH(O198,【参考】数式用!$K$4:$N$4,0)+1,0)),"")</f>
        <v/>
      </c>
      <c r="S198" s="139"/>
      <c r="T198" s="1084"/>
      <c r="U198" s="1085"/>
      <c r="V198" s="515" t="str">
        <f>IFERROR(P198*VLOOKUP(AF198,【参考】数式用4!$DC$3:$DZ$106,MATCH(N198,【参考】数式用4!$DC$2:$DZ$2,0)),"")</f>
        <v/>
      </c>
      <c r="W198" s="107"/>
      <c r="X198" s="138"/>
      <c r="Y198" s="1086" t="str">
        <f>IFERROR(IF('別紙様式3-2（４・５月）'!Z200="ベア加算","",W198*VLOOKUP(N198,【参考】数式用!$AD$2:$AH$27,MATCH(O198,【参考】数式用!$K$4:$N$4,0)+1,0)),"")</f>
        <v/>
      </c>
      <c r="Z198" s="1086"/>
      <c r="AA198" s="139"/>
      <c r="AB198" s="142"/>
      <c r="AC198" s="520" t="str">
        <f>IFERROR(X198*VLOOKUP(AG198,【参考】数式用4!$DC$3:$DZ$106,MATCH(N198,【参考】数式用4!$DC$2:$DZ$2,0)),"")</f>
        <v/>
      </c>
      <c r="AD198" s="477" t="str">
        <f t="shared" si="8"/>
        <v/>
      </c>
      <c r="AE198" s="478" t="str">
        <f t="shared" si="9"/>
        <v/>
      </c>
      <c r="AF198" s="512" t="str">
        <f>IF(O198="","",'別紙様式3-2（４・５月）'!O200&amp;'別紙様式3-2（４・５月）'!P200&amp;'別紙様式3-2（４・５月）'!Q200&amp;"から"&amp;O198)</f>
        <v/>
      </c>
      <c r="AG198" s="512" t="str">
        <f>IF(OR(W198="",W198="―"),"",'別紙様式3-2（４・５月）'!O200&amp;'別紙様式3-2（４・５月）'!P200&amp;'別紙様式3-2（４・５月）'!Q200&amp;"から"&amp;W198)</f>
        <v/>
      </c>
    </row>
    <row r="199" spans="1:33" ht="24.95" customHeight="1">
      <c r="A199" s="513">
        <v>186</v>
      </c>
      <c r="B199" s="987" t="str">
        <f>IF(基本情報入力シート!C238="","",基本情報入力シート!C238)</f>
        <v/>
      </c>
      <c r="C199" s="988"/>
      <c r="D199" s="988"/>
      <c r="E199" s="988"/>
      <c r="F199" s="988"/>
      <c r="G199" s="988"/>
      <c r="H199" s="988"/>
      <c r="I199" s="989"/>
      <c r="J199" s="482" t="str">
        <f>IF(基本情報入力シート!M238="","",基本情報入力シート!M238)</f>
        <v/>
      </c>
      <c r="K199" s="482" t="str">
        <f>IF(基本情報入力シート!R238="","",基本情報入力シート!R238)</f>
        <v/>
      </c>
      <c r="L199" s="482" t="str">
        <f>IF(基本情報入力シート!W238="","",基本情報入力シート!W238)</f>
        <v/>
      </c>
      <c r="M199" s="517" t="str">
        <f>IF(基本情報入力シート!X238="","",基本情報入力シート!X238)</f>
        <v/>
      </c>
      <c r="N199" s="518" t="str">
        <f>IF(基本情報入力シート!Y238="","",基本情報入力シート!Y238)</f>
        <v/>
      </c>
      <c r="O199" s="106"/>
      <c r="P199" s="1082"/>
      <c r="Q199" s="1083"/>
      <c r="R199" s="519" t="str">
        <f>IFERROR(IF('別紙様式3-2（４・５月）'!Z201="ベア加算","",P199*VLOOKUP(N199,【参考】数式用!$AD$2:$AH$27,MATCH(O199,【参考】数式用!$K$4:$N$4,0)+1,0)),"")</f>
        <v/>
      </c>
      <c r="S199" s="139"/>
      <c r="T199" s="1084"/>
      <c r="U199" s="1085"/>
      <c r="V199" s="515" t="str">
        <f>IFERROR(P199*VLOOKUP(AF199,【参考】数式用4!$DC$3:$DZ$106,MATCH(N199,【参考】数式用4!$DC$2:$DZ$2,0)),"")</f>
        <v/>
      </c>
      <c r="W199" s="107"/>
      <c r="X199" s="138"/>
      <c r="Y199" s="1086" t="str">
        <f>IFERROR(IF('別紙様式3-2（４・５月）'!Z201="ベア加算","",W199*VLOOKUP(N199,【参考】数式用!$AD$2:$AH$27,MATCH(O199,【参考】数式用!$K$4:$N$4,0)+1,0)),"")</f>
        <v/>
      </c>
      <c r="Z199" s="1086"/>
      <c r="AA199" s="139"/>
      <c r="AB199" s="142"/>
      <c r="AC199" s="520" t="str">
        <f>IFERROR(X199*VLOOKUP(AG199,【参考】数式用4!$DC$3:$DZ$106,MATCH(N199,【参考】数式用4!$DC$2:$DZ$2,0)),"")</f>
        <v/>
      </c>
      <c r="AD199" s="477" t="str">
        <f t="shared" si="8"/>
        <v/>
      </c>
      <c r="AE199" s="478" t="str">
        <f t="shared" si="9"/>
        <v/>
      </c>
      <c r="AF199" s="512" t="str">
        <f>IF(O199="","",'別紙様式3-2（４・５月）'!O201&amp;'別紙様式3-2（４・５月）'!P201&amp;'別紙様式3-2（４・５月）'!Q201&amp;"から"&amp;O199)</f>
        <v/>
      </c>
      <c r="AG199" s="512" t="str">
        <f>IF(OR(W199="",W199="―"),"",'別紙様式3-2（４・５月）'!O201&amp;'別紙様式3-2（４・５月）'!P201&amp;'別紙様式3-2（４・５月）'!Q201&amp;"から"&amp;W199)</f>
        <v/>
      </c>
    </row>
    <row r="200" spans="1:33" ht="24.95" customHeight="1">
      <c r="A200" s="513">
        <v>187</v>
      </c>
      <c r="B200" s="987" t="str">
        <f>IF(基本情報入力シート!C239="","",基本情報入力シート!C239)</f>
        <v/>
      </c>
      <c r="C200" s="988"/>
      <c r="D200" s="988"/>
      <c r="E200" s="988"/>
      <c r="F200" s="988"/>
      <c r="G200" s="988"/>
      <c r="H200" s="988"/>
      <c r="I200" s="989"/>
      <c r="J200" s="482" t="str">
        <f>IF(基本情報入力シート!M239="","",基本情報入力シート!M239)</f>
        <v/>
      </c>
      <c r="K200" s="482" t="str">
        <f>IF(基本情報入力シート!R239="","",基本情報入力シート!R239)</f>
        <v/>
      </c>
      <c r="L200" s="482" t="str">
        <f>IF(基本情報入力シート!W239="","",基本情報入力シート!W239)</f>
        <v/>
      </c>
      <c r="M200" s="517" t="str">
        <f>IF(基本情報入力シート!X239="","",基本情報入力シート!X239)</f>
        <v/>
      </c>
      <c r="N200" s="518" t="str">
        <f>IF(基本情報入力シート!Y239="","",基本情報入力シート!Y239)</f>
        <v/>
      </c>
      <c r="O200" s="106"/>
      <c r="P200" s="1082"/>
      <c r="Q200" s="1083"/>
      <c r="R200" s="519" t="str">
        <f>IFERROR(IF('別紙様式3-2（４・５月）'!Z202="ベア加算","",P200*VLOOKUP(N200,【参考】数式用!$AD$2:$AH$27,MATCH(O200,【参考】数式用!$K$4:$N$4,0)+1,0)),"")</f>
        <v/>
      </c>
      <c r="S200" s="139"/>
      <c r="T200" s="1084"/>
      <c r="U200" s="1085"/>
      <c r="V200" s="515" t="str">
        <f>IFERROR(P200*VLOOKUP(AF200,【参考】数式用4!$DC$3:$DZ$106,MATCH(N200,【参考】数式用4!$DC$2:$DZ$2,0)),"")</f>
        <v/>
      </c>
      <c r="W200" s="107"/>
      <c r="X200" s="138"/>
      <c r="Y200" s="1086" t="str">
        <f>IFERROR(IF('別紙様式3-2（４・５月）'!Z202="ベア加算","",W200*VLOOKUP(N200,【参考】数式用!$AD$2:$AH$27,MATCH(O200,【参考】数式用!$K$4:$N$4,0)+1,0)),"")</f>
        <v/>
      </c>
      <c r="Z200" s="1086"/>
      <c r="AA200" s="139"/>
      <c r="AB200" s="142"/>
      <c r="AC200" s="520" t="str">
        <f>IFERROR(X200*VLOOKUP(AG200,【参考】数式用4!$DC$3:$DZ$106,MATCH(N200,【参考】数式用4!$DC$2:$DZ$2,0)),"")</f>
        <v/>
      </c>
      <c r="AD200" s="477" t="str">
        <f t="shared" si="8"/>
        <v/>
      </c>
      <c r="AE200" s="478" t="str">
        <f t="shared" si="9"/>
        <v/>
      </c>
      <c r="AF200" s="512" t="str">
        <f>IF(O200="","",'別紙様式3-2（４・５月）'!O202&amp;'別紙様式3-2（４・５月）'!P202&amp;'別紙様式3-2（４・５月）'!Q202&amp;"から"&amp;O200)</f>
        <v/>
      </c>
      <c r="AG200" s="512" t="str">
        <f>IF(OR(W200="",W200="―"),"",'別紙様式3-2（４・５月）'!O202&amp;'別紙様式3-2（４・５月）'!P202&amp;'別紙様式3-2（４・５月）'!Q202&amp;"から"&amp;W200)</f>
        <v/>
      </c>
    </row>
    <row r="201" spans="1:33" ht="24.95" customHeight="1">
      <c r="A201" s="513">
        <v>188</v>
      </c>
      <c r="B201" s="987" t="str">
        <f>IF(基本情報入力シート!C240="","",基本情報入力シート!C240)</f>
        <v/>
      </c>
      <c r="C201" s="988"/>
      <c r="D201" s="988"/>
      <c r="E201" s="988"/>
      <c r="F201" s="988"/>
      <c r="G201" s="988"/>
      <c r="H201" s="988"/>
      <c r="I201" s="989"/>
      <c r="J201" s="482" t="str">
        <f>IF(基本情報入力シート!M240="","",基本情報入力シート!M240)</f>
        <v/>
      </c>
      <c r="K201" s="482" t="str">
        <f>IF(基本情報入力シート!R240="","",基本情報入力シート!R240)</f>
        <v/>
      </c>
      <c r="L201" s="482" t="str">
        <f>IF(基本情報入力シート!W240="","",基本情報入力シート!W240)</f>
        <v/>
      </c>
      <c r="M201" s="517" t="str">
        <f>IF(基本情報入力シート!X240="","",基本情報入力シート!X240)</f>
        <v/>
      </c>
      <c r="N201" s="518" t="str">
        <f>IF(基本情報入力シート!Y240="","",基本情報入力シート!Y240)</f>
        <v/>
      </c>
      <c r="O201" s="106"/>
      <c r="P201" s="1082"/>
      <c r="Q201" s="1083"/>
      <c r="R201" s="519" t="str">
        <f>IFERROR(IF('別紙様式3-2（４・５月）'!Z203="ベア加算","",P201*VLOOKUP(N201,【参考】数式用!$AD$2:$AH$27,MATCH(O201,【参考】数式用!$K$4:$N$4,0)+1,0)),"")</f>
        <v/>
      </c>
      <c r="S201" s="139"/>
      <c r="T201" s="1084"/>
      <c r="U201" s="1085"/>
      <c r="V201" s="515" t="str">
        <f>IFERROR(P201*VLOOKUP(AF201,【参考】数式用4!$DC$3:$DZ$106,MATCH(N201,【参考】数式用4!$DC$2:$DZ$2,0)),"")</f>
        <v/>
      </c>
      <c r="W201" s="107"/>
      <c r="X201" s="138"/>
      <c r="Y201" s="1086" t="str">
        <f>IFERROR(IF('別紙様式3-2（４・５月）'!Z203="ベア加算","",W201*VLOOKUP(N201,【参考】数式用!$AD$2:$AH$27,MATCH(O201,【参考】数式用!$K$4:$N$4,0)+1,0)),"")</f>
        <v/>
      </c>
      <c r="Z201" s="1086"/>
      <c r="AA201" s="139"/>
      <c r="AB201" s="142"/>
      <c r="AC201" s="520" t="str">
        <f>IFERROR(X201*VLOOKUP(AG201,【参考】数式用4!$DC$3:$DZ$106,MATCH(N201,【参考】数式用4!$DC$2:$DZ$2,0)),"")</f>
        <v/>
      </c>
      <c r="AD201" s="477" t="str">
        <f t="shared" si="8"/>
        <v/>
      </c>
      <c r="AE201" s="478" t="str">
        <f t="shared" si="9"/>
        <v/>
      </c>
      <c r="AF201" s="512" t="str">
        <f>IF(O201="","",'別紙様式3-2（４・５月）'!O203&amp;'別紙様式3-2（４・５月）'!P203&amp;'別紙様式3-2（４・５月）'!Q203&amp;"から"&amp;O201)</f>
        <v/>
      </c>
      <c r="AG201" s="512" t="str">
        <f>IF(OR(W201="",W201="―"),"",'別紙様式3-2（４・５月）'!O203&amp;'別紙様式3-2（４・５月）'!P203&amp;'別紙様式3-2（４・５月）'!Q203&amp;"から"&amp;W201)</f>
        <v/>
      </c>
    </row>
    <row r="202" spans="1:33" ht="24.95" customHeight="1">
      <c r="A202" s="513">
        <v>189</v>
      </c>
      <c r="B202" s="987" t="str">
        <f>IF(基本情報入力シート!C241="","",基本情報入力シート!C241)</f>
        <v/>
      </c>
      <c r="C202" s="988"/>
      <c r="D202" s="988"/>
      <c r="E202" s="988"/>
      <c r="F202" s="988"/>
      <c r="G202" s="988"/>
      <c r="H202" s="988"/>
      <c r="I202" s="989"/>
      <c r="J202" s="482" t="str">
        <f>IF(基本情報入力シート!M241="","",基本情報入力シート!M241)</f>
        <v/>
      </c>
      <c r="K202" s="482" t="str">
        <f>IF(基本情報入力シート!R241="","",基本情報入力シート!R241)</f>
        <v/>
      </c>
      <c r="L202" s="482" t="str">
        <f>IF(基本情報入力シート!W241="","",基本情報入力シート!W241)</f>
        <v/>
      </c>
      <c r="M202" s="517" t="str">
        <f>IF(基本情報入力シート!X241="","",基本情報入力シート!X241)</f>
        <v/>
      </c>
      <c r="N202" s="518" t="str">
        <f>IF(基本情報入力シート!Y241="","",基本情報入力シート!Y241)</f>
        <v/>
      </c>
      <c r="O202" s="106"/>
      <c r="P202" s="1082"/>
      <c r="Q202" s="1083"/>
      <c r="R202" s="519" t="str">
        <f>IFERROR(IF('別紙様式3-2（４・５月）'!Z204="ベア加算","",P202*VLOOKUP(N202,【参考】数式用!$AD$2:$AH$27,MATCH(O202,【参考】数式用!$K$4:$N$4,0)+1,0)),"")</f>
        <v/>
      </c>
      <c r="S202" s="139"/>
      <c r="T202" s="1084"/>
      <c r="U202" s="1085"/>
      <c r="V202" s="515" t="str">
        <f>IFERROR(P202*VLOOKUP(AF202,【参考】数式用4!$DC$3:$DZ$106,MATCH(N202,【参考】数式用4!$DC$2:$DZ$2,0)),"")</f>
        <v/>
      </c>
      <c r="W202" s="107"/>
      <c r="X202" s="138"/>
      <c r="Y202" s="1086" t="str">
        <f>IFERROR(IF('別紙様式3-2（４・５月）'!Z204="ベア加算","",W202*VLOOKUP(N202,【参考】数式用!$AD$2:$AH$27,MATCH(O202,【参考】数式用!$K$4:$N$4,0)+1,0)),"")</f>
        <v/>
      </c>
      <c r="Z202" s="1086"/>
      <c r="AA202" s="139"/>
      <c r="AB202" s="142"/>
      <c r="AC202" s="520" t="str">
        <f>IFERROR(X202*VLOOKUP(AG202,【参考】数式用4!$DC$3:$DZ$106,MATCH(N202,【参考】数式用4!$DC$2:$DZ$2,0)),"")</f>
        <v/>
      </c>
      <c r="AD202" s="477" t="str">
        <f t="shared" si="8"/>
        <v/>
      </c>
      <c r="AE202" s="478" t="str">
        <f t="shared" si="9"/>
        <v/>
      </c>
      <c r="AF202" s="512" t="str">
        <f>IF(O202="","",'別紙様式3-2（４・５月）'!O204&amp;'別紙様式3-2（４・５月）'!P204&amp;'別紙様式3-2（４・５月）'!Q204&amp;"から"&amp;O202)</f>
        <v/>
      </c>
      <c r="AG202" s="512" t="str">
        <f>IF(OR(W202="",W202="―"),"",'別紙様式3-2（４・５月）'!O204&amp;'別紙様式3-2（４・５月）'!P204&amp;'別紙様式3-2（４・５月）'!Q204&amp;"から"&amp;W202)</f>
        <v/>
      </c>
    </row>
    <row r="203" spans="1:33" ht="24.95" customHeight="1">
      <c r="A203" s="513">
        <v>190</v>
      </c>
      <c r="B203" s="987" t="str">
        <f>IF(基本情報入力シート!C242="","",基本情報入力シート!C242)</f>
        <v/>
      </c>
      <c r="C203" s="988"/>
      <c r="D203" s="988"/>
      <c r="E203" s="988"/>
      <c r="F203" s="988"/>
      <c r="G203" s="988"/>
      <c r="H203" s="988"/>
      <c r="I203" s="989"/>
      <c r="J203" s="482" t="str">
        <f>IF(基本情報入力シート!M242="","",基本情報入力シート!M242)</f>
        <v/>
      </c>
      <c r="K203" s="482" t="str">
        <f>IF(基本情報入力シート!R242="","",基本情報入力シート!R242)</f>
        <v/>
      </c>
      <c r="L203" s="482" t="str">
        <f>IF(基本情報入力シート!W242="","",基本情報入力シート!W242)</f>
        <v/>
      </c>
      <c r="M203" s="517" t="str">
        <f>IF(基本情報入力シート!X242="","",基本情報入力シート!X242)</f>
        <v/>
      </c>
      <c r="N203" s="518" t="str">
        <f>IF(基本情報入力シート!Y242="","",基本情報入力シート!Y242)</f>
        <v/>
      </c>
      <c r="O203" s="106"/>
      <c r="P203" s="1082"/>
      <c r="Q203" s="1083"/>
      <c r="R203" s="519" t="str">
        <f>IFERROR(IF('別紙様式3-2（４・５月）'!Z205="ベア加算","",P203*VLOOKUP(N203,【参考】数式用!$AD$2:$AH$27,MATCH(O203,【参考】数式用!$K$4:$N$4,0)+1,0)),"")</f>
        <v/>
      </c>
      <c r="S203" s="139"/>
      <c r="T203" s="1084"/>
      <c r="U203" s="1085"/>
      <c r="V203" s="515" t="str">
        <f>IFERROR(P203*VLOOKUP(AF203,【参考】数式用4!$DC$3:$DZ$106,MATCH(N203,【参考】数式用4!$DC$2:$DZ$2,0)),"")</f>
        <v/>
      </c>
      <c r="W203" s="107"/>
      <c r="X203" s="138"/>
      <c r="Y203" s="1086" t="str">
        <f>IFERROR(IF('別紙様式3-2（４・５月）'!Z205="ベア加算","",W203*VLOOKUP(N203,【参考】数式用!$AD$2:$AH$27,MATCH(O203,【参考】数式用!$K$4:$N$4,0)+1,0)),"")</f>
        <v/>
      </c>
      <c r="Z203" s="1086"/>
      <c r="AA203" s="139"/>
      <c r="AB203" s="142"/>
      <c r="AC203" s="520" t="str">
        <f>IFERROR(X203*VLOOKUP(AG203,【参考】数式用4!$DC$3:$DZ$106,MATCH(N203,【参考】数式用4!$DC$2:$DZ$2,0)),"")</f>
        <v/>
      </c>
      <c r="AD203" s="477" t="str">
        <f t="shared" si="8"/>
        <v/>
      </c>
      <c r="AE203" s="478" t="str">
        <f t="shared" si="9"/>
        <v/>
      </c>
      <c r="AF203" s="512" t="str">
        <f>IF(O203="","",'別紙様式3-2（４・５月）'!O205&amp;'別紙様式3-2（４・５月）'!P205&amp;'別紙様式3-2（４・５月）'!Q205&amp;"から"&amp;O203)</f>
        <v/>
      </c>
      <c r="AG203" s="512" t="str">
        <f>IF(OR(W203="",W203="―"),"",'別紙様式3-2（４・５月）'!O205&amp;'別紙様式3-2（４・５月）'!P205&amp;'別紙様式3-2（４・５月）'!Q205&amp;"から"&amp;W203)</f>
        <v/>
      </c>
    </row>
    <row r="204" spans="1:33" ht="24.95" customHeight="1">
      <c r="A204" s="513">
        <v>191</v>
      </c>
      <c r="B204" s="987" t="str">
        <f>IF(基本情報入力シート!C243="","",基本情報入力シート!C243)</f>
        <v/>
      </c>
      <c r="C204" s="988"/>
      <c r="D204" s="988"/>
      <c r="E204" s="988"/>
      <c r="F204" s="988"/>
      <c r="G204" s="988"/>
      <c r="H204" s="988"/>
      <c r="I204" s="989"/>
      <c r="J204" s="482" t="str">
        <f>IF(基本情報入力シート!M243="","",基本情報入力シート!M243)</f>
        <v/>
      </c>
      <c r="K204" s="482" t="str">
        <f>IF(基本情報入力シート!R243="","",基本情報入力シート!R243)</f>
        <v/>
      </c>
      <c r="L204" s="482" t="str">
        <f>IF(基本情報入力シート!W243="","",基本情報入力シート!W243)</f>
        <v/>
      </c>
      <c r="M204" s="517" t="str">
        <f>IF(基本情報入力シート!X243="","",基本情報入力シート!X243)</f>
        <v/>
      </c>
      <c r="N204" s="518" t="str">
        <f>IF(基本情報入力シート!Y243="","",基本情報入力シート!Y243)</f>
        <v/>
      </c>
      <c r="O204" s="106"/>
      <c r="P204" s="1082"/>
      <c r="Q204" s="1083"/>
      <c r="R204" s="519" t="str">
        <f>IFERROR(IF('別紙様式3-2（４・５月）'!Z206="ベア加算","",P204*VLOOKUP(N204,【参考】数式用!$AD$2:$AH$27,MATCH(O204,【参考】数式用!$K$4:$N$4,0)+1,0)),"")</f>
        <v/>
      </c>
      <c r="S204" s="139"/>
      <c r="T204" s="1084"/>
      <c r="U204" s="1085"/>
      <c r="V204" s="515" t="str">
        <f>IFERROR(P204*VLOOKUP(AF204,【参考】数式用4!$DC$3:$DZ$106,MATCH(N204,【参考】数式用4!$DC$2:$DZ$2,0)),"")</f>
        <v/>
      </c>
      <c r="W204" s="107"/>
      <c r="X204" s="138"/>
      <c r="Y204" s="1086" t="str">
        <f>IFERROR(IF('別紙様式3-2（４・５月）'!Z206="ベア加算","",W204*VLOOKUP(N204,【参考】数式用!$AD$2:$AH$27,MATCH(O204,【参考】数式用!$K$4:$N$4,0)+1,0)),"")</f>
        <v/>
      </c>
      <c r="Z204" s="1086"/>
      <c r="AA204" s="139"/>
      <c r="AB204" s="142"/>
      <c r="AC204" s="520" t="str">
        <f>IFERROR(X204*VLOOKUP(AG204,【参考】数式用4!$DC$3:$DZ$106,MATCH(N204,【参考】数式用4!$DC$2:$DZ$2,0)),"")</f>
        <v/>
      </c>
      <c r="AD204" s="477" t="str">
        <f t="shared" si="8"/>
        <v/>
      </c>
      <c r="AE204" s="478" t="str">
        <f t="shared" si="9"/>
        <v/>
      </c>
      <c r="AF204" s="512" t="str">
        <f>IF(O204="","",'別紙様式3-2（４・５月）'!O206&amp;'別紙様式3-2（４・５月）'!P206&amp;'別紙様式3-2（４・５月）'!Q206&amp;"から"&amp;O204)</f>
        <v/>
      </c>
      <c r="AG204" s="512" t="str">
        <f>IF(OR(W204="",W204="―"),"",'別紙様式3-2（４・５月）'!O206&amp;'別紙様式3-2（４・５月）'!P206&amp;'別紙様式3-2（４・５月）'!Q206&amp;"から"&amp;W204)</f>
        <v/>
      </c>
    </row>
    <row r="205" spans="1:33" ht="24.95" customHeight="1">
      <c r="A205" s="513">
        <v>192</v>
      </c>
      <c r="B205" s="987" t="str">
        <f>IF(基本情報入力シート!C244="","",基本情報入力シート!C244)</f>
        <v/>
      </c>
      <c r="C205" s="988"/>
      <c r="D205" s="988"/>
      <c r="E205" s="988"/>
      <c r="F205" s="988"/>
      <c r="G205" s="988"/>
      <c r="H205" s="988"/>
      <c r="I205" s="989"/>
      <c r="J205" s="482" t="str">
        <f>IF(基本情報入力シート!M244="","",基本情報入力シート!M244)</f>
        <v/>
      </c>
      <c r="K205" s="482" t="str">
        <f>IF(基本情報入力シート!R244="","",基本情報入力シート!R244)</f>
        <v/>
      </c>
      <c r="L205" s="482" t="str">
        <f>IF(基本情報入力シート!W244="","",基本情報入力シート!W244)</f>
        <v/>
      </c>
      <c r="M205" s="517" t="str">
        <f>IF(基本情報入力シート!X244="","",基本情報入力シート!X244)</f>
        <v/>
      </c>
      <c r="N205" s="518" t="str">
        <f>IF(基本情報入力シート!Y244="","",基本情報入力シート!Y244)</f>
        <v/>
      </c>
      <c r="O205" s="106"/>
      <c r="P205" s="1082"/>
      <c r="Q205" s="1083"/>
      <c r="R205" s="519" t="str">
        <f>IFERROR(IF('別紙様式3-2（４・５月）'!Z207="ベア加算","",P205*VLOOKUP(N205,【参考】数式用!$AD$2:$AH$27,MATCH(O205,【参考】数式用!$K$4:$N$4,0)+1,0)),"")</f>
        <v/>
      </c>
      <c r="S205" s="139"/>
      <c r="T205" s="1084"/>
      <c r="U205" s="1085"/>
      <c r="V205" s="515" t="str">
        <f>IFERROR(P205*VLOOKUP(AF205,【参考】数式用4!$DC$3:$DZ$106,MATCH(N205,【参考】数式用4!$DC$2:$DZ$2,0)),"")</f>
        <v/>
      </c>
      <c r="W205" s="107"/>
      <c r="X205" s="138"/>
      <c r="Y205" s="1086" t="str">
        <f>IFERROR(IF('別紙様式3-2（４・５月）'!Z207="ベア加算","",W205*VLOOKUP(N205,【参考】数式用!$AD$2:$AH$27,MATCH(O205,【参考】数式用!$K$4:$N$4,0)+1,0)),"")</f>
        <v/>
      </c>
      <c r="Z205" s="1086"/>
      <c r="AA205" s="139"/>
      <c r="AB205" s="142"/>
      <c r="AC205" s="520" t="str">
        <f>IFERROR(X205*VLOOKUP(AG205,【参考】数式用4!$DC$3:$DZ$106,MATCH(N205,【参考】数式用4!$DC$2:$DZ$2,0)),"")</f>
        <v/>
      </c>
      <c r="AD205" s="477" t="str">
        <f t="shared" si="8"/>
        <v/>
      </c>
      <c r="AE205" s="478" t="str">
        <f t="shared" si="9"/>
        <v/>
      </c>
      <c r="AF205" s="512" t="str">
        <f>IF(O205="","",'別紙様式3-2（４・５月）'!O207&amp;'別紙様式3-2（４・５月）'!P207&amp;'別紙様式3-2（４・５月）'!Q207&amp;"から"&amp;O205)</f>
        <v/>
      </c>
      <c r="AG205" s="512" t="str">
        <f>IF(OR(W205="",W205="―"),"",'別紙様式3-2（４・５月）'!O207&amp;'別紙様式3-2（４・５月）'!P207&amp;'別紙様式3-2（４・５月）'!Q207&amp;"から"&amp;W205)</f>
        <v/>
      </c>
    </row>
    <row r="206" spans="1:33" ht="24.95" customHeight="1">
      <c r="A206" s="513">
        <v>193</v>
      </c>
      <c r="B206" s="987" t="str">
        <f>IF(基本情報入力シート!C245="","",基本情報入力シート!C245)</f>
        <v/>
      </c>
      <c r="C206" s="988"/>
      <c r="D206" s="988"/>
      <c r="E206" s="988"/>
      <c r="F206" s="988"/>
      <c r="G206" s="988"/>
      <c r="H206" s="988"/>
      <c r="I206" s="989"/>
      <c r="J206" s="482" t="str">
        <f>IF(基本情報入力シート!M245="","",基本情報入力シート!M245)</f>
        <v/>
      </c>
      <c r="K206" s="482" t="str">
        <f>IF(基本情報入力シート!R245="","",基本情報入力シート!R245)</f>
        <v/>
      </c>
      <c r="L206" s="482" t="str">
        <f>IF(基本情報入力シート!W245="","",基本情報入力シート!W245)</f>
        <v/>
      </c>
      <c r="M206" s="517" t="str">
        <f>IF(基本情報入力シート!X245="","",基本情報入力シート!X245)</f>
        <v/>
      </c>
      <c r="N206" s="518" t="str">
        <f>IF(基本情報入力シート!Y245="","",基本情報入力シート!Y245)</f>
        <v/>
      </c>
      <c r="O206" s="106"/>
      <c r="P206" s="1082"/>
      <c r="Q206" s="1083"/>
      <c r="R206" s="519" t="str">
        <f>IFERROR(IF('別紙様式3-2（４・５月）'!Z208="ベア加算","",P206*VLOOKUP(N206,【参考】数式用!$AD$2:$AH$27,MATCH(O206,【参考】数式用!$K$4:$N$4,0)+1,0)),"")</f>
        <v/>
      </c>
      <c r="S206" s="139"/>
      <c r="T206" s="1084"/>
      <c r="U206" s="1085"/>
      <c r="V206" s="515" t="str">
        <f>IFERROR(P206*VLOOKUP(AF206,【参考】数式用4!$DC$3:$DZ$106,MATCH(N206,【参考】数式用4!$DC$2:$DZ$2,0)),"")</f>
        <v/>
      </c>
      <c r="W206" s="107"/>
      <c r="X206" s="138"/>
      <c r="Y206" s="1086" t="str">
        <f>IFERROR(IF('別紙様式3-2（４・５月）'!Z208="ベア加算","",W206*VLOOKUP(N206,【参考】数式用!$AD$2:$AH$27,MATCH(O206,【参考】数式用!$K$4:$N$4,0)+1,0)),"")</f>
        <v/>
      </c>
      <c r="Z206" s="1086"/>
      <c r="AA206" s="139"/>
      <c r="AB206" s="142"/>
      <c r="AC206" s="520" t="str">
        <f>IFERROR(X206*VLOOKUP(AG206,【参考】数式用4!$DC$3:$DZ$106,MATCH(N206,【参考】数式用4!$DC$2:$DZ$2,0)),"")</f>
        <v/>
      </c>
      <c r="AD206" s="477" t="str">
        <f t="shared" si="8"/>
        <v/>
      </c>
      <c r="AE206" s="478" t="str">
        <f t="shared" si="9"/>
        <v/>
      </c>
      <c r="AF206" s="512" t="str">
        <f>IF(O206="","",'別紙様式3-2（４・５月）'!O208&amp;'別紙様式3-2（４・５月）'!P208&amp;'別紙様式3-2（４・５月）'!Q208&amp;"から"&amp;O206)</f>
        <v/>
      </c>
      <c r="AG206" s="512" t="str">
        <f>IF(OR(W206="",W206="―"),"",'別紙様式3-2（４・５月）'!O208&amp;'別紙様式3-2（４・５月）'!P208&amp;'別紙様式3-2（４・５月）'!Q208&amp;"から"&amp;W206)</f>
        <v/>
      </c>
    </row>
    <row r="207" spans="1:33" ht="24.95" customHeight="1">
      <c r="A207" s="513">
        <v>194</v>
      </c>
      <c r="B207" s="987" t="str">
        <f>IF(基本情報入力シート!C246="","",基本情報入力シート!C246)</f>
        <v/>
      </c>
      <c r="C207" s="988"/>
      <c r="D207" s="988"/>
      <c r="E207" s="988"/>
      <c r="F207" s="988"/>
      <c r="G207" s="988"/>
      <c r="H207" s="988"/>
      <c r="I207" s="989"/>
      <c r="J207" s="482" t="str">
        <f>IF(基本情報入力シート!M246="","",基本情報入力シート!M246)</f>
        <v/>
      </c>
      <c r="K207" s="482" t="str">
        <f>IF(基本情報入力シート!R246="","",基本情報入力シート!R246)</f>
        <v/>
      </c>
      <c r="L207" s="482" t="str">
        <f>IF(基本情報入力シート!W246="","",基本情報入力シート!W246)</f>
        <v/>
      </c>
      <c r="M207" s="517" t="str">
        <f>IF(基本情報入力シート!X246="","",基本情報入力シート!X246)</f>
        <v/>
      </c>
      <c r="N207" s="518" t="str">
        <f>IF(基本情報入力シート!Y246="","",基本情報入力シート!Y246)</f>
        <v/>
      </c>
      <c r="O207" s="106"/>
      <c r="P207" s="1082"/>
      <c r="Q207" s="1083"/>
      <c r="R207" s="519" t="str">
        <f>IFERROR(IF('別紙様式3-2（４・５月）'!Z209="ベア加算","",P207*VLOOKUP(N207,【参考】数式用!$AD$2:$AH$27,MATCH(O207,【参考】数式用!$K$4:$N$4,0)+1,0)),"")</f>
        <v/>
      </c>
      <c r="S207" s="139"/>
      <c r="T207" s="1084"/>
      <c r="U207" s="1085"/>
      <c r="V207" s="515" t="str">
        <f>IFERROR(P207*VLOOKUP(AF207,【参考】数式用4!$DC$3:$DZ$106,MATCH(N207,【参考】数式用4!$DC$2:$DZ$2,0)),"")</f>
        <v/>
      </c>
      <c r="W207" s="107"/>
      <c r="X207" s="138"/>
      <c r="Y207" s="1086" t="str">
        <f>IFERROR(IF('別紙様式3-2（４・５月）'!Z209="ベア加算","",W207*VLOOKUP(N207,【参考】数式用!$AD$2:$AH$27,MATCH(O207,【参考】数式用!$K$4:$N$4,0)+1,0)),"")</f>
        <v/>
      </c>
      <c r="Z207" s="1086"/>
      <c r="AA207" s="139"/>
      <c r="AB207" s="142"/>
      <c r="AC207" s="520" t="str">
        <f>IFERROR(X207*VLOOKUP(AG207,【参考】数式用4!$DC$3:$DZ$106,MATCH(N207,【参考】数式用4!$DC$2:$DZ$2,0)),"")</f>
        <v/>
      </c>
      <c r="AD207" s="477" t="str">
        <f t="shared" si="8"/>
        <v/>
      </c>
      <c r="AE207" s="478" t="str">
        <f t="shared" si="9"/>
        <v/>
      </c>
      <c r="AF207" s="512" t="str">
        <f>IF(O207="","",'別紙様式3-2（４・５月）'!O209&amp;'別紙様式3-2（４・５月）'!P209&amp;'別紙様式3-2（４・５月）'!Q209&amp;"から"&amp;O207)</f>
        <v/>
      </c>
      <c r="AG207" s="512" t="str">
        <f>IF(OR(W207="",W207="―"),"",'別紙様式3-2（４・５月）'!O209&amp;'別紙様式3-2（４・５月）'!P209&amp;'別紙様式3-2（４・５月）'!Q209&amp;"から"&amp;W207)</f>
        <v/>
      </c>
    </row>
    <row r="208" spans="1:33" ht="24.95" customHeight="1">
      <c r="A208" s="513">
        <v>195</v>
      </c>
      <c r="B208" s="987" t="str">
        <f>IF(基本情報入力シート!C247="","",基本情報入力シート!C247)</f>
        <v/>
      </c>
      <c r="C208" s="988"/>
      <c r="D208" s="988"/>
      <c r="E208" s="988"/>
      <c r="F208" s="988"/>
      <c r="G208" s="988"/>
      <c r="H208" s="988"/>
      <c r="I208" s="989"/>
      <c r="J208" s="482" t="str">
        <f>IF(基本情報入力シート!M247="","",基本情報入力シート!M247)</f>
        <v/>
      </c>
      <c r="K208" s="482" t="str">
        <f>IF(基本情報入力シート!R247="","",基本情報入力シート!R247)</f>
        <v/>
      </c>
      <c r="L208" s="482" t="str">
        <f>IF(基本情報入力シート!W247="","",基本情報入力シート!W247)</f>
        <v/>
      </c>
      <c r="M208" s="517" t="str">
        <f>IF(基本情報入力シート!X247="","",基本情報入力シート!X247)</f>
        <v/>
      </c>
      <c r="N208" s="518" t="str">
        <f>IF(基本情報入力シート!Y247="","",基本情報入力シート!Y247)</f>
        <v/>
      </c>
      <c r="O208" s="106"/>
      <c r="P208" s="1082"/>
      <c r="Q208" s="1083"/>
      <c r="R208" s="519" t="str">
        <f>IFERROR(IF('別紙様式3-2（４・５月）'!Z210="ベア加算","",P208*VLOOKUP(N208,【参考】数式用!$AD$2:$AH$27,MATCH(O208,【参考】数式用!$K$4:$N$4,0)+1,0)),"")</f>
        <v/>
      </c>
      <c r="S208" s="139"/>
      <c r="T208" s="1084"/>
      <c r="U208" s="1085"/>
      <c r="V208" s="515" t="str">
        <f>IFERROR(P208*VLOOKUP(AF208,【参考】数式用4!$DC$3:$DZ$106,MATCH(N208,【参考】数式用4!$DC$2:$DZ$2,0)),"")</f>
        <v/>
      </c>
      <c r="W208" s="107"/>
      <c r="X208" s="138"/>
      <c r="Y208" s="1086" t="str">
        <f>IFERROR(IF('別紙様式3-2（４・５月）'!Z210="ベア加算","",W208*VLOOKUP(N208,【参考】数式用!$AD$2:$AH$27,MATCH(O208,【参考】数式用!$K$4:$N$4,0)+1,0)),"")</f>
        <v/>
      </c>
      <c r="Z208" s="1086"/>
      <c r="AA208" s="139"/>
      <c r="AB208" s="142"/>
      <c r="AC208" s="520" t="str">
        <f>IFERROR(X208*VLOOKUP(AG208,【参考】数式用4!$DC$3:$DZ$106,MATCH(N208,【参考】数式用4!$DC$2:$DZ$2,0)),"")</f>
        <v/>
      </c>
      <c r="AD208" s="477" t="str">
        <f t="shared" si="8"/>
        <v/>
      </c>
      <c r="AE208" s="478" t="str">
        <f t="shared" si="9"/>
        <v/>
      </c>
      <c r="AF208" s="512" t="str">
        <f>IF(O208="","",'別紙様式3-2（４・５月）'!O210&amp;'別紙様式3-2（４・５月）'!P210&amp;'別紙様式3-2（４・５月）'!Q210&amp;"から"&amp;O208)</f>
        <v/>
      </c>
      <c r="AG208" s="512" t="str">
        <f>IF(OR(W208="",W208="―"),"",'別紙様式3-2（４・５月）'!O210&amp;'別紙様式3-2（４・５月）'!P210&amp;'別紙様式3-2（４・５月）'!Q210&amp;"から"&amp;W208)</f>
        <v/>
      </c>
    </row>
    <row r="209" spans="1:33" ht="24.95" customHeight="1">
      <c r="A209" s="513">
        <v>196</v>
      </c>
      <c r="B209" s="987" t="str">
        <f>IF(基本情報入力シート!C248="","",基本情報入力シート!C248)</f>
        <v/>
      </c>
      <c r="C209" s="988"/>
      <c r="D209" s="988"/>
      <c r="E209" s="988"/>
      <c r="F209" s="988"/>
      <c r="G209" s="988"/>
      <c r="H209" s="988"/>
      <c r="I209" s="989"/>
      <c r="J209" s="482" t="str">
        <f>IF(基本情報入力シート!M248="","",基本情報入力シート!M248)</f>
        <v/>
      </c>
      <c r="K209" s="482" t="str">
        <f>IF(基本情報入力シート!R248="","",基本情報入力シート!R248)</f>
        <v/>
      </c>
      <c r="L209" s="482" t="str">
        <f>IF(基本情報入力シート!W248="","",基本情報入力シート!W248)</f>
        <v/>
      </c>
      <c r="M209" s="517" t="str">
        <f>IF(基本情報入力シート!X248="","",基本情報入力シート!X248)</f>
        <v/>
      </c>
      <c r="N209" s="518" t="str">
        <f>IF(基本情報入力シート!Y248="","",基本情報入力シート!Y248)</f>
        <v/>
      </c>
      <c r="O209" s="106"/>
      <c r="P209" s="1082"/>
      <c r="Q209" s="1083"/>
      <c r="R209" s="519" t="str">
        <f>IFERROR(IF('別紙様式3-2（４・５月）'!Z211="ベア加算","",P209*VLOOKUP(N209,【参考】数式用!$AD$2:$AH$27,MATCH(O209,【参考】数式用!$K$4:$N$4,0)+1,0)),"")</f>
        <v/>
      </c>
      <c r="S209" s="139"/>
      <c r="T209" s="1084"/>
      <c r="U209" s="1085"/>
      <c r="V209" s="515" t="str">
        <f>IFERROR(P209*VLOOKUP(AF209,【参考】数式用4!$DC$3:$DZ$106,MATCH(N209,【参考】数式用4!$DC$2:$DZ$2,0)),"")</f>
        <v/>
      </c>
      <c r="W209" s="107"/>
      <c r="X209" s="138"/>
      <c r="Y209" s="1086" t="str">
        <f>IFERROR(IF('別紙様式3-2（４・５月）'!Z211="ベア加算","",W209*VLOOKUP(N209,【参考】数式用!$AD$2:$AH$27,MATCH(O209,【参考】数式用!$K$4:$N$4,0)+1,0)),"")</f>
        <v/>
      </c>
      <c r="Z209" s="1086"/>
      <c r="AA209" s="139"/>
      <c r="AB209" s="142"/>
      <c r="AC209" s="520" t="str">
        <f>IFERROR(X209*VLOOKUP(AG209,【参考】数式用4!$DC$3:$DZ$106,MATCH(N209,【参考】数式用4!$DC$2:$DZ$2,0)),"")</f>
        <v/>
      </c>
      <c r="AD209" s="477" t="str">
        <f t="shared" si="8"/>
        <v/>
      </c>
      <c r="AE209" s="478" t="str">
        <f t="shared" si="9"/>
        <v/>
      </c>
      <c r="AF209" s="512" t="str">
        <f>IF(O209="","",'別紙様式3-2（４・５月）'!O211&amp;'別紙様式3-2（４・５月）'!P211&amp;'別紙様式3-2（４・５月）'!Q211&amp;"から"&amp;O209)</f>
        <v/>
      </c>
      <c r="AG209" s="512" t="str">
        <f>IF(OR(W209="",W209="―"),"",'別紙様式3-2（４・５月）'!O211&amp;'別紙様式3-2（４・５月）'!P211&amp;'別紙様式3-2（４・５月）'!Q211&amp;"から"&amp;W209)</f>
        <v/>
      </c>
    </row>
    <row r="210" spans="1:33" ht="24.95" customHeight="1">
      <c r="A210" s="513">
        <v>197</v>
      </c>
      <c r="B210" s="987" t="str">
        <f>IF(基本情報入力シート!C249="","",基本情報入力シート!C249)</f>
        <v/>
      </c>
      <c r="C210" s="988"/>
      <c r="D210" s="988"/>
      <c r="E210" s="988"/>
      <c r="F210" s="988"/>
      <c r="G210" s="988"/>
      <c r="H210" s="988"/>
      <c r="I210" s="989"/>
      <c r="J210" s="482" t="str">
        <f>IF(基本情報入力シート!M249="","",基本情報入力シート!M249)</f>
        <v/>
      </c>
      <c r="K210" s="482" t="str">
        <f>IF(基本情報入力シート!R249="","",基本情報入力シート!R249)</f>
        <v/>
      </c>
      <c r="L210" s="482" t="str">
        <f>IF(基本情報入力シート!W249="","",基本情報入力シート!W249)</f>
        <v/>
      </c>
      <c r="M210" s="517" t="str">
        <f>IF(基本情報入力シート!X249="","",基本情報入力シート!X249)</f>
        <v/>
      </c>
      <c r="N210" s="518" t="str">
        <f>IF(基本情報入力シート!Y249="","",基本情報入力シート!Y249)</f>
        <v/>
      </c>
      <c r="O210" s="106"/>
      <c r="P210" s="1082"/>
      <c r="Q210" s="1083"/>
      <c r="R210" s="519" t="str">
        <f>IFERROR(IF('別紙様式3-2（４・５月）'!Z212="ベア加算","",P210*VLOOKUP(N210,【参考】数式用!$AD$2:$AH$27,MATCH(O210,【参考】数式用!$K$4:$N$4,0)+1,0)),"")</f>
        <v/>
      </c>
      <c r="S210" s="139"/>
      <c r="T210" s="1084"/>
      <c r="U210" s="1085"/>
      <c r="V210" s="515" t="str">
        <f>IFERROR(P210*VLOOKUP(AF210,【参考】数式用4!$DC$3:$DZ$106,MATCH(N210,【参考】数式用4!$DC$2:$DZ$2,0)),"")</f>
        <v/>
      </c>
      <c r="W210" s="107"/>
      <c r="X210" s="138"/>
      <c r="Y210" s="1086" t="str">
        <f>IFERROR(IF('別紙様式3-2（４・５月）'!Z212="ベア加算","",W210*VLOOKUP(N210,【参考】数式用!$AD$2:$AH$27,MATCH(O210,【参考】数式用!$K$4:$N$4,0)+1,0)),"")</f>
        <v/>
      </c>
      <c r="Z210" s="1086"/>
      <c r="AA210" s="139"/>
      <c r="AB210" s="142"/>
      <c r="AC210" s="520" t="str">
        <f>IFERROR(X210*VLOOKUP(AG210,【参考】数式用4!$DC$3:$DZ$106,MATCH(N210,【参考】数式用4!$DC$2:$DZ$2,0)),"")</f>
        <v/>
      </c>
      <c r="AD210" s="477" t="str">
        <f t="shared" si="8"/>
        <v/>
      </c>
      <c r="AE210" s="478" t="str">
        <f t="shared" si="9"/>
        <v/>
      </c>
      <c r="AF210" s="512" t="str">
        <f>IF(O210="","",'別紙様式3-2（４・５月）'!O212&amp;'別紙様式3-2（４・５月）'!P212&amp;'別紙様式3-2（４・５月）'!Q212&amp;"から"&amp;O210)</f>
        <v/>
      </c>
      <c r="AG210" s="512" t="str">
        <f>IF(OR(W210="",W210="―"),"",'別紙様式3-2（４・５月）'!O212&amp;'別紙様式3-2（４・５月）'!P212&amp;'別紙様式3-2（４・５月）'!Q212&amp;"から"&amp;W210)</f>
        <v/>
      </c>
    </row>
    <row r="211" spans="1:33" ht="24.95" customHeight="1">
      <c r="A211" s="513">
        <v>198</v>
      </c>
      <c r="B211" s="987" t="str">
        <f>IF(基本情報入力シート!C250="","",基本情報入力シート!C250)</f>
        <v/>
      </c>
      <c r="C211" s="988"/>
      <c r="D211" s="988"/>
      <c r="E211" s="988"/>
      <c r="F211" s="988"/>
      <c r="G211" s="988"/>
      <c r="H211" s="988"/>
      <c r="I211" s="989"/>
      <c r="J211" s="482" t="str">
        <f>IF(基本情報入力シート!M250="","",基本情報入力シート!M250)</f>
        <v/>
      </c>
      <c r="K211" s="482" t="str">
        <f>IF(基本情報入力シート!R250="","",基本情報入力シート!R250)</f>
        <v/>
      </c>
      <c r="L211" s="482" t="str">
        <f>IF(基本情報入力シート!W250="","",基本情報入力シート!W250)</f>
        <v/>
      </c>
      <c r="M211" s="517" t="str">
        <f>IF(基本情報入力シート!X250="","",基本情報入力シート!X250)</f>
        <v/>
      </c>
      <c r="N211" s="518" t="str">
        <f>IF(基本情報入力シート!Y250="","",基本情報入力シート!Y250)</f>
        <v/>
      </c>
      <c r="O211" s="106"/>
      <c r="P211" s="1082"/>
      <c r="Q211" s="1083"/>
      <c r="R211" s="519" t="str">
        <f>IFERROR(IF('別紙様式3-2（４・５月）'!Z213="ベア加算","",P211*VLOOKUP(N211,【参考】数式用!$AD$2:$AH$27,MATCH(O211,【参考】数式用!$K$4:$N$4,0)+1,0)),"")</f>
        <v/>
      </c>
      <c r="S211" s="139"/>
      <c r="T211" s="1084"/>
      <c r="U211" s="1085"/>
      <c r="V211" s="515" t="str">
        <f>IFERROR(P211*VLOOKUP(AF211,【参考】数式用4!$DC$3:$DZ$106,MATCH(N211,【参考】数式用4!$DC$2:$DZ$2,0)),"")</f>
        <v/>
      </c>
      <c r="W211" s="107"/>
      <c r="X211" s="138"/>
      <c r="Y211" s="1086" t="str">
        <f>IFERROR(IF('別紙様式3-2（４・５月）'!Z213="ベア加算","",W211*VLOOKUP(N211,【参考】数式用!$AD$2:$AH$27,MATCH(O211,【参考】数式用!$K$4:$N$4,0)+1,0)),"")</f>
        <v/>
      </c>
      <c r="Z211" s="1086"/>
      <c r="AA211" s="139"/>
      <c r="AB211" s="142"/>
      <c r="AC211" s="520" t="str">
        <f>IFERROR(X211*VLOOKUP(AG211,【参考】数式用4!$DC$3:$DZ$106,MATCH(N211,【参考】数式用4!$DC$2:$DZ$2,0)),"")</f>
        <v/>
      </c>
      <c r="AD211" s="477" t="str">
        <f t="shared" si="8"/>
        <v/>
      </c>
      <c r="AE211" s="478" t="str">
        <f t="shared" si="9"/>
        <v/>
      </c>
      <c r="AF211" s="512" t="str">
        <f>IF(O211="","",'別紙様式3-2（４・５月）'!O213&amp;'別紙様式3-2（４・５月）'!P213&amp;'別紙様式3-2（４・５月）'!Q213&amp;"から"&amp;O211)</f>
        <v/>
      </c>
      <c r="AG211" s="512" t="str">
        <f>IF(OR(W211="",W211="―"),"",'別紙様式3-2（４・５月）'!O213&amp;'別紙様式3-2（４・５月）'!P213&amp;'別紙様式3-2（４・５月）'!Q213&amp;"から"&amp;W211)</f>
        <v/>
      </c>
    </row>
    <row r="212" spans="1:33" ht="24.95" customHeight="1">
      <c r="A212" s="513">
        <v>199</v>
      </c>
      <c r="B212" s="987" t="str">
        <f>IF(基本情報入力シート!C251="","",基本情報入力シート!C251)</f>
        <v/>
      </c>
      <c r="C212" s="988"/>
      <c r="D212" s="988"/>
      <c r="E212" s="988"/>
      <c r="F212" s="988"/>
      <c r="G212" s="988"/>
      <c r="H212" s="988"/>
      <c r="I212" s="989"/>
      <c r="J212" s="482" t="str">
        <f>IF(基本情報入力シート!M251="","",基本情報入力シート!M251)</f>
        <v/>
      </c>
      <c r="K212" s="482" t="str">
        <f>IF(基本情報入力シート!R251="","",基本情報入力シート!R251)</f>
        <v/>
      </c>
      <c r="L212" s="482" t="str">
        <f>IF(基本情報入力シート!W251="","",基本情報入力シート!W251)</f>
        <v/>
      </c>
      <c r="M212" s="517" t="str">
        <f>IF(基本情報入力シート!X251="","",基本情報入力シート!X251)</f>
        <v/>
      </c>
      <c r="N212" s="518" t="str">
        <f>IF(基本情報入力シート!Y251="","",基本情報入力シート!Y251)</f>
        <v/>
      </c>
      <c r="O212" s="106"/>
      <c r="P212" s="1082"/>
      <c r="Q212" s="1083"/>
      <c r="R212" s="519" t="str">
        <f>IFERROR(IF('別紙様式3-2（４・５月）'!Z214="ベア加算","",P212*VLOOKUP(N212,【参考】数式用!$AD$2:$AH$27,MATCH(O212,【参考】数式用!$K$4:$N$4,0)+1,0)),"")</f>
        <v/>
      </c>
      <c r="S212" s="139"/>
      <c r="T212" s="1084"/>
      <c r="U212" s="1085"/>
      <c r="V212" s="515" t="str">
        <f>IFERROR(P212*VLOOKUP(AF212,【参考】数式用4!$DC$3:$DZ$106,MATCH(N212,【参考】数式用4!$DC$2:$DZ$2,0)),"")</f>
        <v/>
      </c>
      <c r="W212" s="107"/>
      <c r="X212" s="138"/>
      <c r="Y212" s="1086" t="str">
        <f>IFERROR(IF('別紙様式3-2（４・５月）'!Z214="ベア加算","",W212*VLOOKUP(N212,【参考】数式用!$AD$2:$AH$27,MATCH(O212,【参考】数式用!$K$4:$N$4,0)+1,0)),"")</f>
        <v/>
      </c>
      <c r="Z212" s="1086"/>
      <c r="AA212" s="139"/>
      <c r="AB212" s="142"/>
      <c r="AC212" s="520" t="str">
        <f>IFERROR(X212*VLOOKUP(AG212,【参考】数式用4!$DC$3:$DZ$106,MATCH(N212,【参考】数式用4!$DC$2:$DZ$2,0)),"")</f>
        <v/>
      </c>
      <c r="AD212" s="477" t="str">
        <f t="shared" si="8"/>
        <v/>
      </c>
      <c r="AE212" s="478" t="str">
        <f t="shared" si="9"/>
        <v/>
      </c>
      <c r="AF212" s="512" t="str">
        <f>IF(O212="","",'別紙様式3-2（４・５月）'!O214&amp;'別紙様式3-2（４・５月）'!P214&amp;'別紙様式3-2（４・５月）'!Q214&amp;"から"&amp;O212)</f>
        <v/>
      </c>
      <c r="AG212" s="512" t="str">
        <f>IF(OR(W212="",W212="―"),"",'別紙様式3-2（４・５月）'!O214&amp;'別紙様式3-2（４・５月）'!P214&amp;'別紙様式3-2（４・５月）'!Q214&amp;"から"&amp;W212)</f>
        <v/>
      </c>
    </row>
    <row r="213" spans="1:33" ht="24.95" customHeight="1">
      <c r="A213" s="513">
        <v>200</v>
      </c>
      <c r="B213" s="987" t="str">
        <f>IF(基本情報入力シート!C252="","",基本情報入力シート!C252)</f>
        <v/>
      </c>
      <c r="C213" s="988"/>
      <c r="D213" s="988"/>
      <c r="E213" s="988"/>
      <c r="F213" s="988"/>
      <c r="G213" s="988"/>
      <c r="H213" s="988"/>
      <c r="I213" s="989"/>
      <c r="J213" s="482" t="str">
        <f>IF(基本情報入力シート!M252="","",基本情報入力シート!M252)</f>
        <v/>
      </c>
      <c r="K213" s="482" t="str">
        <f>IF(基本情報入力シート!R252="","",基本情報入力シート!R252)</f>
        <v/>
      </c>
      <c r="L213" s="482" t="str">
        <f>IF(基本情報入力シート!W252="","",基本情報入力シート!W252)</f>
        <v/>
      </c>
      <c r="M213" s="517" t="str">
        <f>IF(基本情報入力シート!X252="","",基本情報入力シート!X252)</f>
        <v/>
      </c>
      <c r="N213" s="518" t="str">
        <f>IF(基本情報入力シート!Y252="","",基本情報入力シート!Y252)</f>
        <v/>
      </c>
      <c r="O213" s="106"/>
      <c r="P213" s="1082"/>
      <c r="Q213" s="1083"/>
      <c r="R213" s="519" t="str">
        <f>IFERROR(IF('別紙様式3-2（４・５月）'!Z215="ベア加算","",P213*VLOOKUP(N213,【参考】数式用!$AD$2:$AH$27,MATCH(O213,【参考】数式用!$K$4:$N$4,0)+1,0)),"")</f>
        <v/>
      </c>
      <c r="S213" s="139"/>
      <c r="T213" s="1084"/>
      <c r="U213" s="1085"/>
      <c r="V213" s="515" t="str">
        <f>IFERROR(P213*VLOOKUP(AF213,【参考】数式用4!$DC$3:$DZ$106,MATCH(N213,【参考】数式用4!$DC$2:$DZ$2,0)),"")</f>
        <v/>
      </c>
      <c r="W213" s="107"/>
      <c r="X213" s="138"/>
      <c r="Y213" s="1086" t="str">
        <f>IFERROR(IF('別紙様式3-2（４・５月）'!Z215="ベア加算","",W213*VLOOKUP(N213,【参考】数式用!$AD$2:$AH$27,MATCH(O213,【参考】数式用!$K$4:$N$4,0)+1,0)),"")</f>
        <v/>
      </c>
      <c r="Z213" s="1086"/>
      <c r="AA213" s="139"/>
      <c r="AB213" s="142"/>
      <c r="AC213" s="520" t="str">
        <f>IFERROR(X213*VLOOKUP(AG213,【参考】数式用4!$DC$3:$DZ$106,MATCH(N213,【参考】数式用4!$DC$2:$DZ$2,0)),"")</f>
        <v/>
      </c>
      <c r="AD213" s="477" t="str">
        <f t="shared" si="8"/>
        <v/>
      </c>
      <c r="AE213" s="478" t="str">
        <f t="shared" si="9"/>
        <v/>
      </c>
      <c r="AF213" s="512" t="str">
        <f>IF(O213="","",'別紙様式3-2（４・５月）'!O215&amp;'別紙様式3-2（４・５月）'!P215&amp;'別紙様式3-2（４・５月）'!Q215&amp;"から"&amp;O213)</f>
        <v/>
      </c>
      <c r="AG213" s="512" t="str">
        <f>IF(OR(W213="",W213="―"),"",'別紙様式3-2（４・５月）'!O215&amp;'別紙様式3-2（４・５月）'!P215&amp;'別紙様式3-2（４・５月）'!Q215&amp;"から"&amp;W213)</f>
        <v/>
      </c>
    </row>
    <row r="214" spans="1:33" ht="24.95" customHeight="1">
      <c r="A214" s="513">
        <v>201</v>
      </c>
      <c r="B214" s="987" t="str">
        <f>IF(基本情報入力シート!C253="","",基本情報入力シート!C253)</f>
        <v/>
      </c>
      <c r="C214" s="988"/>
      <c r="D214" s="988"/>
      <c r="E214" s="988"/>
      <c r="F214" s="988"/>
      <c r="G214" s="988"/>
      <c r="H214" s="988"/>
      <c r="I214" s="989"/>
      <c r="J214" s="482" t="str">
        <f>IF(基本情報入力シート!M253="","",基本情報入力シート!M253)</f>
        <v/>
      </c>
      <c r="K214" s="482" t="str">
        <f>IF(基本情報入力シート!R253="","",基本情報入力シート!R253)</f>
        <v/>
      </c>
      <c r="L214" s="482" t="str">
        <f>IF(基本情報入力シート!W253="","",基本情報入力シート!W253)</f>
        <v/>
      </c>
      <c r="M214" s="517" t="str">
        <f>IF(基本情報入力シート!X253="","",基本情報入力シート!X253)</f>
        <v/>
      </c>
      <c r="N214" s="518" t="str">
        <f>IF(基本情報入力シート!Y253="","",基本情報入力シート!Y253)</f>
        <v/>
      </c>
      <c r="O214" s="106"/>
      <c r="P214" s="1082"/>
      <c r="Q214" s="1083"/>
      <c r="R214" s="519" t="str">
        <f>IFERROR(IF('別紙様式3-2（４・５月）'!Z216="ベア加算","",P214*VLOOKUP(N214,【参考】数式用!$AD$2:$AH$27,MATCH(O214,【参考】数式用!$K$4:$N$4,0)+1,0)),"")</f>
        <v/>
      </c>
      <c r="S214" s="139"/>
      <c r="T214" s="1084"/>
      <c r="U214" s="1085"/>
      <c r="V214" s="515" t="str">
        <f>IFERROR(P214*VLOOKUP(AF214,【参考】数式用4!$DC$3:$DZ$106,MATCH(N214,【参考】数式用4!$DC$2:$DZ$2,0)),"")</f>
        <v/>
      </c>
      <c r="W214" s="107"/>
      <c r="X214" s="138"/>
      <c r="Y214" s="1086" t="str">
        <f>IFERROR(IF('別紙様式3-2（４・５月）'!Z216="ベア加算","",W214*VLOOKUP(N214,【参考】数式用!$AD$2:$AH$27,MATCH(O214,【参考】数式用!$K$4:$N$4,0)+1,0)),"")</f>
        <v/>
      </c>
      <c r="Z214" s="1086"/>
      <c r="AA214" s="139"/>
      <c r="AB214" s="142"/>
      <c r="AC214" s="520" t="str">
        <f>IFERROR(X214*VLOOKUP(AG214,【参考】数式用4!$DC$3:$DZ$106,MATCH(N214,【参考】数式用4!$DC$2:$DZ$2,0)),"")</f>
        <v/>
      </c>
      <c r="AD214" s="477" t="str">
        <f t="shared" si="8"/>
        <v/>
      </c>
      <c r="AE214" s="478" t="str">
        <f t="shared" si="9"/>
        <v/>
      </c>
      <c r="AF214" s="512" t="str">
        <f>IF(O214="","",'別紙様式3-2（４・５月）'!O216&amp;'別紙様式3-2（４・５月）'!P216&amp;'別紙様式3-2（４・５月）'!Q216&amp;"から"&amp;O214)</f>
        <v/>
      </c>
      <c r="AG214" s="512" t="str">
        <f>IF(OR(W214="",W214="―"),"",'別紙様式3-2（４・５月）'!O216&amp;'別紙様式3-2（４・５月）'!P216&amp;'別紙様式3-2（４・５月）'!Q216&amp;"から"&amp;W214)</f>
        <v/>
      </c>
    </row>
    <row r="215" spans="1:33" ht="24.95" customHeight="1">
      <c r="A215" s="513">
        <v>202</v>
      </c>
      <c r="B215" s="987" t="str">
        <f>IF(基本情報入力シート!C254="","",基本情報入力シート!C254)</f>
        <v/>
      </c>
      <c r="C215" s="988"/>
      <c r="D215" s="988"/>
      <c r="E215" s="988"/>
      <c r="F215" s="988"/>
      <c r="G215" s="988"/>
      <c r="H215" s="988"/>
      <c r="I215" s="989"/>
      <c r="J215" s="482" t="str">
        <f>IF(基本情報入力シート!M254="","",基本情報入力シート!M254)</f>
        <v/>
      </c>
      <c r="K215" s="482" t="str">
        <f>IF(基本情報入力シート!R254="","",基本情報入力シート!R254)</f>
        <v/>
      </c>
      <c r="L215" s="482" t="str">
        <f>IF(基本情報入力シート!W254="","",基本情報入力シート!W254)</f>
        <v/>
      </c>
      <c r="M215" s="517" t="str">
        <f>IF(基本情報入力シート!X254="","",基本情報入力シート!X254)</f>
        <v/>
      </c>
      <c r="N215" s="518" t="str">
        <f>IF(基本情報入力シート!Y254="","",基本情報入力シート!Y254)</f>
        <v/>
      </c>
      <c r="O215" s="106"/>
      <c r="P215" s="1082"/>
      <c r="Q215" s="1083"/>
      <c r="R215" s="519" t="str">
        <f>IFERROR(IF('別紙様式3-2（４・５月）'!Z217="ベア加算","",P215*VLOOKUP(N215,【参考】数式用!$AD$2:$AH$27,MATCH(O215,【参考】数式用!$K$4:$N$4,0)+1,0)),"")</f>
        <v/>
      </c>
      <c r="S215" s="139"/>
      <c r="T215" s="1084"/>
      <c r="U215" s="1085"/>
      <c r="V215" s="515" t="str">
        <f>IFERROR(P215*VLOOKUP(AF215,【参考】数式用4!$DC$3:$DZ$106,MATCH(N215,【参考】数式用4!$DC$2:$DZ$2,0)),"")</f>
        <v/>
      </c>
      <c r="W215" s="107"/>
      <c r="X215" s="138"/>
      <c r="Y215" s="1086" t="str">
        <f>IFERROR(IF('別紙様式3-2（４・５月）'!Z217="ベア加算","",W215*VLOOKUP(N215,【参考】数式用!$AD$2:$AH$27,MATCH(O215,【参考】数式用!$K$4:$N$4,0)+1,0)),"")</f>
        <v/>
      </c>
      <c r="Z215" s="1086"/>
      <c r="AA215" s="139"/>
      <c r="AB215" s="142"/>
      <c r="AC215" s="520" t="str">
        <f>IFERROR(X215*VLOOKUP(AG215,【参考】数式用4!$DC$3:$DZ$106,MATCH(N215,【参考】数式用4!$DC$2:$DZ$2,0)),"")</f>
        <v/>
      </c>
      <c r="AD215" s="477" t="str">
        <f t="shared" si="8"/>
        <v/>
      </c>
      <c r="AE215" s="478" t="str">
        <f t="shared" si="9"/>
        <v/>
      </c>
      <c r="AF215" s="512" t="str">
        <f>IF(O215="","",'別紙様式3-2（４・５月）'!O217&amp;'別紙様式3-2（４・５月）'!P217&amp;'別紙様式3-2（４・５月）'!Q217&amp;"から"&amp;O215)</f>
        <v/>
      </c>
      <c r="AG215" s="512" t="str">
        <f>IF(OR(W215="",W215="―"),"",'別紙様式3-2（４・５月）'!O217&amp;'別紙様式3-2（４・５月）'!P217&amp;'別紙様式3-2（４・５月）'!Q217&amp;"から"&amp;W215)</f>
        <v/>
      </c>
    </row>
    <row r="216" spans="1:33" ht="24.95" customHeight="1">
      <c r="A216" s="513">
        <v>203</v>
      </c>
      <c r="B216" s="987" t="str">
        <f>IF(基本情報入力シート!C255="","",基本情報入力シート!C255)</f>
        <v/>
      </c>
      <c r="C216" s="988"/>
      <c r="D216" s="988"/>
      <c r="E216" s="988"/>
      <c r="F216" s="988"/>
      <c r="G216" s="988"/>
      <c r="H216" s="988"/>
      <c r="I216" s="989"/>
      <c r="J216" s="482" t="str">
        <f>IF(基本情報入力シート!M255="","",基本情報入力シート!M255)</f>
        <v/>
      </c>
      <c r="K216" s="482" t="str">
        <f>IF(基本情報入力シート!R255="","",基本情報入力シート!R255)</f>
        <v/>
      </c>
      <c r="L216" s="482" t="str">
        <f>IF(基本情報入力シート!W255="","",基本情報入力シート!W255)</f>
        <v/>
      </c>
      <c r="M216" s="517" t="str">
        <f>IF(基本情報入力シート!X255="","",基本情報入力シート!X255)</f>
        <v/>
      </c>
      <c r="N216" s="518" t="str">
        <f>IF(基本情報入力シート!Y255="","",基本情報入力シート!Y255)</f>
        <v/>
      </c>
      <c r="O216" s="106"/>
      <c r="P216" s="1082"/>
      <c r="Q216" s="1083"/>
      <c r="R216" s="519" t="str">
        <f>IFERROR(IF('別紙様式3-2（４・５月）'!Z218="ベア加算","",P216*VLOOKUP(N216,【参考】数式用!$AD$2:$AH$27,MATCH(O216,【参考】数式用!$K$4:$N$4,0)+1,0)),"")</f>
        <v/>
      </c>
      <c r="S216" s="139"/>
      <c r="T216" s="1084"/>
      <c r="U216" s="1085"/>
      <c r="V216" s="515" t="str">
        <f>IFERROR(P216*VLOOKUP(AF216,【参考】数式用4!$DC$3:$DZ$106,MATCH(N216,【参考】数式用4!$DC$2:$DZ$2,0)),"")</f>
        <v/>
      </c>
      <c r="W216" s="107"/>
      <c r="X216" s="138"/>
      <c r="Y216" s="1086" t="str">
        <f>IFERROR(IF('別紙様式3-2（４・５月）'!Z218="ベア加算","",W216*VLOOKUP(N216,【参考】数式用!$AD$2:$AH$27,MATCH(O216,【参考】数式用!$K$4:$N$4,0)+1,0)),"")</f>
        <v/>
      </c>
      <c r="Z216" s="1086"/>
      <c r="AA216" s="139"/>
      <c r="AB216" s="142"/>
      <c r="AC216" s="520" t="str">
        <f>IFERROR(X216*VLOOKUP(AG216,【参考】数式用4!$DC$3:$DZ$106,MATCH(N216,【参考】数式用4!$DC$2:$DZ$2,0)),"")</f>
        <v/>
      </c>
      <c r="AD216" s="477" t="str">
        <f t="shared" si="8"/>
        <v/>
      </c>
      <c r="AE216" s="478" t="str">
        <f t="shared" si="9"/>
        <v/>
      </c>
      <c r="AF216" s="512" t="str">
        <f>IF(O216="","",'別紙様式3-2（４・５月）'!O218&amp;'別紙様式3-2（４・５月）'!P218&amp;'別紙様式3-2（４・５月）'!Q218&amp;"から"&amp;O216)</f>
        <v/>
      </c>
      <c r="AG216" s="512" t="str">
        <f>IF(OR(W216="",W216="―"),"",'別紙様式3-2（４・５月）'!O218&amp;'別紙様式3-2（４・５月）'!P218&amp;'別紙様式3-2（４・５月）'!Q218&amp;"から"&amp;W216)</f>
        <v/>
      </c>
    </row>
    <row r="217" spans="1:33" ht="24.95" customHeight="1">
      <c r="A217" s="513">
        <v>204</v>
      </c>
      <c r="B217" s="987" t="str">
        <f>IF(基本情報入力シート!C256="","",基本情報入力シート!C256)</f>
        <v/>
      </c>
      <c r="C217" s="988"/>
      <c r="D217" s="988"/>
      <c r="E217" s="988"/>
      <c r="F217" s="988"/>
      <c r="G217" s="988"/>
      <c r="H217" s="988"/>
      <c r="I217" s="989"/>
      <c r="J217" s="482" t="str">
        <f>IF(基本情報入力シート!M256="","",基本情報入力シート!M256)</f>
        <v/>
      </c>
      <c r="K217" s="482" t="str">
        <f>IF(基本情報入力シート!R256="","",基本情報入力シート!R256)</f>
        <v/>
      </c>
      <c r="L217" s="482" t="str">
        <f>IF(基本情報入力シート!W256="","",基本情報入力シート!W256)</f>
        <v/>
      </c>
      <c r="M217" s="517" t="str">
        <f>IF(基本情報入力シート!X256="","",基本情報入力シート!X256)</f>
        <v/>
      </c>
      <c r="N217" s="518" t="str">
        <f>IF(基本情報入力シート!Y256="","",基本情報入力シート!Y256)</f>
        <v/>
      </c>
      <c r="O217" s="106"/>
      <c r="P217" s="1082"/>
      <c r="Q217" s="1083"/>
      <c r="R217" s="519" t="str">
        <f>IFERROR(IF('別紙様式3-2（４・５月）'!Z219="ベア加算","",P217*VLOOKUP(N217,【参考】数式用!$AD$2:$AH$27,MATCH(O217,【参考】数式用!$K$4:$N$4,0)+1,0)),"")</f>
        <v/>
      </c>
      <c r="S217" s="139"/>
      <c r="T217" s="1084"/>
      <c r="U217" s="1085"/>
      <c r="V217" s="515" t="str">
        <f>IFERROR(P217*VLOOKUP(AF217,【参考】数式用4!$DC$3:$DZ$106,MATCH(N217,【参考】数式用4!$DC$2:$DZ$2,0)),"")</f>
        <v/>
      </c>
      <c r="W217" s="107"/>
      <c r="X217" s="138"/>
      <c r="Y217" s="1086" t="str">
        <f>IFERROR(IF('別紙様式3-2（４・５月）'!Z219="ベア加算","",W217*VLOOKUP(N217,【参考】数式用!$AD$2:$AH$27,MATCH(O217,【参考】数式用!$K$4:$N$4,0)+1,0)),"")</f>
        <v/>
      </c>
      <c r="Z217" s="1086"/>
      <c r="AA217" s="139"/>
      <c r="AB217" s="142"/>
      <c r="AC217" s="520" t="str">
        <f>IFERROR(X217*VLOOKUP(AG217,【参考】数式用4!$DC$3:$DZ$106,MATCH(N217,【参考】数式用4!$DC$2:$DZ$2,0)),"")</f>
        <v/>
      </c>
      <c r="AD217" s="477" t="str">
        <f t="shared" si="8"/>
        <v/>
      </c>
      <c r="AE217" s="478" t="str">
        <f t="shared" si="9"/>
        <v/>
      </c>
      <c r="AF217" s="512" t="str">
        <f>IF(O217="","",'別紙様式3-2（４・５月）'!O219&amp;'別紙様式3-2（４・５月）'!P219&amp;'別紙様式3-2（４・５月）'!Q219&amp;"から"&amp;O217)</f>
        <v/>
      </c>
      <c r="AG217" s="512" t="str">
        <f>IF(OR(W217="",W217="―"),"",'別紙様式3-2（４・５月）'!O219&amp;'別紙様式3-2（４・５月）'!P219&amp;'別紙様式3-2（４・５月）'!Q219&amp;"から"&amp;W217)</f>
        <v/>
      </c>
    </row>
    <row r="218" spans="1:33" ht="24.95" customHeight="1">
      <c r="A218" s="513">
        <v>205</v>
      </c>
      <c r="B218" s="987" t="str">
        <f>IF(基本情報入力シート!C257="","",基本情報入力シート!C257)</f>
        <v/>
      </c>
      <c r="C218" s="988"/>
      <c r="D218" s="988"/>
      <c r="E218" s="988"/>
      <c r="F218" s="988"/>
      <c r="G218" s="988"/>
      <c r="H218" s="988"/>
      <c r="I218" s="989"/>
      <c r="J218" s="482" t="str">
        <f>IF(基本情報入力シート!M257="","",基本情報入力シート!M257)</f>
        <v/>
      </c>
      <c r="K218" s="482" t="str">
        <f>IF(基本情報入力シート!R257="","",基本情報入力シート!R257)</f>
        <v/>
      </c>
      <c r="L218" s="482" t="str">
        <f>IF(基本情報入力シート!W257="","",基本情報入力シート!W257)</f>
        <v/>
      </c>
      <c r="M218" s="517" t="str">
        <f>IF(基本情報入力シート!X257="","",基本情報入力シート!X257)</f>
        <v/>
      </c>
      <c r="N218" s="518" t="str">
        <f>IF(基本情報入力シート!Y257="","",基本情報入力シート!Y257)</f>
        <v/>
      </c>
      <c r="O218" s="106"/>
      <c r="P218" s="1082"/>
      <c r="Q218" s="1083"/>
      <c r="R218" s="519" t="str">
        <f>IFERROR(IF('別紙様式3-2（４・５月）'!Z220="ベア加算","",P218*VLOOKUP(N218,【参考】数式用!$AD$2:$AH$27,MATCH(O218,【参考】数式用!$K$4:$N$4,0)+1,0)),"")</f>
        <v/>
      </c>
      <c r="S218" s="139"/>
      <c r="T218" s="1084"/>
      <c r="U218" s="1085"/>
      <c r="V218" s="515" t="str">
        <f>IFERROR(P218*VLOOKUP(AF218,【参考】数式用4!$DC$3:$DZ$106,MATCH(N218,【参考】数式用4!$DC$2:$DZ$2,0)),"")</f>
        <v/>
      </c>
      <c r="W218" s="107"/>
      <c r="X218" s="138"/>
      <c r="Y218" s="1086" t="str">
        <f>IFERROR(IF('別紙様式3-2（４・５月）'!Z220="ベア加算","",W218*VLOOKUP(N218,【参考】数式用!$AD$2:$AH$27,MATCH(O218,【参考】数式用!$K$4:$N$4,0)+1,0)),"")</f>
        <v/>
      </c>
      <c r="Z218" s="1086"/>
      <c r="AA218" s="139"/>
      <c r="AB218" s="142"/>
      <c r="AC218" s="520" t="str">
        <f>IFERROR(X218*VLOOKUP(AG218,【参考】数式用4!$DC$3:$DZ$106,MATCH(N218,【参考】数式用4!$DC$2:$DZ$2,0)),"")</f>
        <v/>
      </c>
      <c r="AD218" s="477" t="str">
        <f t="shared" si="8"/>
        <v/>
      </c>
      <c r="AE218" s="478" t="str">
        <f t="shared" si="9"/>
        <v/>
      </c>
      <c r="AF218" s="512" t="str">
        <f>IF(O218="","",'別紙様式3-2（４・５月）'!O220&amp;'別紙様式3-2（４・５月）'!P220&amp;'別紙様式3-2（４・５月）'!Q220&amp;"から"&amp;O218)</f>
        <v/>
      </c>
      <c r="AG218" s="512" t="str">
        <f>IF(OR(W218="",W218="―"),"",'別紙様式3-2（４・５月）'!O220&amp;'別紙様式3-2（４・５月）'!P220&amp;'別紙様式3-2（４・５月）'!Q220&amp;"から"&amp;W218)</f>
        <v/>
      </c>
    </row>
    <row r="219" spans="1:33" ht="24.95" customHeight="1">
      <c r="A219" s="513">
        <v>206</v>
      </c>
      <c r="B219" s="987" t="str">
        <f>IF(基本情報入力シート!C258="","",基本情報入力シート!C258)</f>
        <v/>
      </c>
      <c r="C219" s="988"/>
      <c r="D219" s="988"/>
      <c r="E219" s="988"/>
      <c r="F219" s="988"/>
      <c r="G219" s="988"/>
      <c r="H219" s="988"/>
      <c r="I219" s="989"/>
      <c r="J219" s="482" t="str">
        <f>IF(基本情報入力シート!M258="","",基本情報入力シート!M258)</f>
        <v/>
      </c>
      <c r="K219" s="482" t="str">
        <f>IF(基本情報入力シート!R258="","",基本情報入力シート!R258)</f>
        <v/>
      </c>
      <c r="L219" s="482" t="str">
        <f>IF(基本情報入力シート!W258="","",基本情報入力シート!W258)</f>
        <v/>
      </c>
      <c r="M219" s="517" t="str">
        <f>IF(基本情報入力シート!X258="","",基本情報入力シート!X258)</f>
        <v/>
      </c>
      <c r="N219" s="518" t="str">
        <f>IF(基本情報入力シート!Y258="","",基本情報入力シート!Y258)</f>
        <v/>
      </c>
      <c r="O219" s="106"/>
      <c r="P219" s="1082"/>
      <c r="Q219" s="1083"/>
      <c r="R219" s="519" t="str">
        <f>IFERROR(IF('別紙様式3-2（４・５月）'!Z221="ベア加算","",P219*VLOOKUP(N219,【参考】数式用!$AD$2:$AH$27,MATCH(O219,【参考】数式用!$K$4:$N$4,0)+1,0)),"")</f>
        <v/>
      </c>
      <c r="S219" s="139"/>
      <c r="T219" s="1084"/>
      <c r="U219" s="1085"/>
      <c r="V219" s="515" t="str">
        <f>IFERROR(P219*VLOOKUP(AF219,【参考】数式用4!$DC$3:$DZ$106,MATCH(N219,【参考】数式用4!$DC$2:$DZ$2,0)),"")</f>
        <v/>
      </c>
      <c r="W219" s="107"/>
      <c r="X219" s="138"/>
      <c r="Y219" s="1086" t="str">
        <f>IFERROR(IF('別紙様式3-2（４・５月）'!Z221="ベア加算","",W219*VLOOKUP(N219,【参考】数式用!$AD$2:$AH$27,MATCH(O219,【参考】数式用!$K$4:$N$4,0)+1,0)),"")</f>
        <v/>
      </c>
      <c r="Z219" s="1086"/>
      <c r="AA219" s="139"/>
      <c r="AB219" s="142"/>
      <c r="AC219" s="520" t="str">
        <f>IFERROR(X219*VLOOKUP(AG219,【参考】数式用4!$DC$3:$DZ$106,MATCH(N219,【参考】数式用4!$DC$2:$DZ$2,0)),"")</f>
        <v/>
      </c>
      <c r="AD219" s="477" t="str">
        <f t="shared" si="8"/>
        <v/>
      </c>
      <c r="AE219" s="478" t="str">
        <f t="shared" si="9"/>
        <v/>
      </c>
      <c r="AF219" s="512" t="str">
        <f>IF(O219="","",'別紙様式3-2（４・５月）'!O221&amp;'別紙様式3-2（４・５月）'!P221&amp;'別紙様式3-2（４・５月）'!Q221&amp;"から"&amp;O219)</f>
        <v/>
      </c>
      <c r="AG219" s="512" t="str">
        <f>IF(OR(W219="",W219="―"),"",'別紙様式3-2（４・５月）'!O221&amp;'別紙様式3-2（４・５月）'!P221&amp;'別紙様式3-2（４・５月）'!Q221&amp;"から"&amp;W219)</f>
        <v/>
      </c>
    </row>
    <row r="220" spans="1:33" ht="24.95" customHeight="1">
      <c r="A220" s="513">
        <v>207</v>
      </c>
      <c r="B220" s="987" t="str">
        <f>IF(基本情報入力シート!C259="","",基本情報入力シート!C259)</f>
        <v/>
      </c>
      <c r="C220" s="988"/>
      <c r="D220" s="988"/>
      <c r="E220" s="988"/>
      <c r="F220" s="988"/>
      <c r="G220" s="988"/>
      <c r="H220" s="988"/>
      <c r="I220" s="989"/>
      <c r="J220" s="482" t="str">
        <f>IF(基本情報入力シート!M259="","",基本情報入力シート!M259)</f>
        <v/>
      </c>
      <c r="K220" s="482" t="str">
        <f>IF(基本情報入力シート!R259="","",基本情報入力シート!R259)</f>
        <v/>
      </c>
      <c r="L220" s="482" t="str">
        <f>IF(基本情報入力シート!W259="","",基本情報入力シート!W259)</f>
        <v/>
      </c>
      <c r="M220" s="517" t="str">
        <f>IF(基本情報入力シート!X259="","",基本情報入力シート!X259)</f>
        <v/>
      </c>
      <c r="N220" s="518" t="str">
        <f>IF(基本情報入力シート!Y259="","",基本情報入力シート!Y259)</f>
        <v/>
      </c>
      <c r="O220" s="106"/>
      <c r="P220" s="1082"/>
      <c r="Q220" s="1083"/>
      <c r="R220" s="519" t="str">
        <f>IFERROR(IF('別紙様式3-2（４・５月）'!Z222="ベア加算","",P220*VLOOKUP(N220,【参考】数式用!$AD$2:$AH$27,MATCH(O220,【参考】数式用!$K$4:$N$4,0)+1,0)),"")</f>
        <v/>
      </c>
      <c r="S220" s="139"/>
      <c r="T220" s="1084"/>
      <c r="U220" s="1085"/>
      <c r="V220" s="515" t="str">
        <f>IFERROR(P220*VLOOKUP(AF220,【参考】数式用4!$DC$3:$DZ$106,MATCH(N220,【参考】数式用4!$DC$2:$DZ$2,0)),"")</f>
        <v/>
      </c>
      <c r="W220" s="107"/>
      <c r="X220" s="138"/>
      <c r="Y220" s="1086" t="str">
        <f>IFERROR(IF('別紙様式3-2（４・５月）'!Z222="ベア加算","",W220*VLOOKUP(N220,【参考】数式用!$AD$2:$AH$27,MATCH(O220,【参考】数式用!$K$4:$N$4,0)+1,0)),"")</f>
        <v/>
      </c>
      <c r="Z220" s="1086"/>
      <c r="AA220" s="139"/>
      <c r="AB220" s="142"/>
      <c r="AC220" s="520" t="str">
        <f>IFERROR(X220*VLOOKUP(AG220,【参考】数式用4!$DC$3:$DZ$106,MATCH(N220,【参考】数式用4!$DC$2:$DZ$2,0)),"")</f>
        <v/>
      </c>
      <c r="AD220" s="477" t="str">
        <f t="shared" si="8"/>
        <v/>
      </c>
      <c r="AE220" s="478" t="str">
        <f t="shared" si="9"/>
        <v/>
      </c>
      <c r="AF220" s="512" t="str">
        <f>IF(O220="","",'別紙様式3-2（４・５月）'!O222&amp;'別紙様式3-2（４・５月）'!P222&amp;'別紙様式3-2（４・５月）'!Q222&amp;"から"&amp;O220)</f>
        <v/>
      </c>
      <c r="AG220" s="512" t="str">
        <f>IF(OR(W220="",W220="―"),"",'別紙様式3-2（４・５月）'!O222&amp;'別紙様式3-2（４・５月）'!P222&amp;'別紙様式3-2（４・５月）'!Q222&amp;"から"&amp;W220)</f>
        <v/>
      </c>
    </row>
    <row r="221" spans="1:33" ht="24.95" customHeight="1">
      <c r="A221" s="513">
        <v>208</v>
      </c>
      <c r="B221" s="987" t="str">
        <f>IF(基本情報入力シート!C260="","",基本情報入力シート!C260)</f>
        <v/>
      </c>
      <c r="C221" s="988"/>
      <c r="D221" s="988"/>
      <c r="E221" s="988"/>
      <c r="F221" s="988"/>
      <c r="G221" s="988"/>
      <c r="H221" s="988"/>
      <c r="I221" s="989"/>
      <c r="J221" s="482" t="str">
        <f>IF(基本情報入力シート!M260="","",基本情報入力シート!M260)</f>
        <v/>
      </c>
      <c r="K221" s="482" t="str">
        <f>IF(基本情報入力シート!R260="","",基本情報入力シート!R260)</f>
        <v/>
      </c>
      <c r="L221" s="482" t="str">
        <f>IF(基本情報入力シート!W260="","",基本情報入力シート!W260)</f>
        <v/>
      </c>
      <c r="M221" s="517" t="str">
        <f>IF(基本情報入力シート!X260="","",基本情報入力シート!X260)</f>
        <v/>
      </c>
      <c r="N221" s="518" t="str">
        <f>IF(基本情報入力シート!Y260="","",基本情報入力シート!Y260)</f>
        <v/>
      </c>
      <c r="O221" s="106"/>
      <c r="P221" s="1082"/>
      <c r="Q221" s="1083"/>
      <c r="R221" s="519" t="str">
        <f>IFERROR(IF('別紙様式3-2（４・５月）'!Z223="ベア加算","",P221*VLOOKUP(N221,【参考】数式用!$AD$2:$AH$27,MATCH(O221,【参考】数式用!$K$4:$N$4,0)+1,0)),"")</f>
        <v/>
      </c>
      <c r="S221" s="139"/>
      <c r="T221" s="1084"/>
      <c r="U221" s="1085"/>
      <c r="V221" s="515" t="str">
        <f>IFERROR(P221*VLOOKUP(AF221,【参考】数式用4!$DC$3:$DZ$106,MATCH(N221,【参考】数式用4!$DC$2:$DZ$2,0)),"")</f>
        <v/>
      </c>
      <c r="W221" s="107"/>
      <c r="X221" s="138"/>
      <c r="Y221" s="1086" t="str">
        <f>IFERROR(IF('別紙様式3-2（４・５月）'!Z223="ベア加算","",W221*VLOOKUP(N221,【参考】数式用!$AD$2:$AH$27,MATCH(O221,【参考】数式用!$K$4:$N$4,0)+1,0)),"")</f>
        <v/>
      </c>
      <c r="Z221" s="1086"/>
      <c r="AA221" s="139"/>
      <c r="AB221" s="142"/>
      <c r="AC221" s="520" t="str">
        <f>IFERROR(X221*VLOOKUP(AG221,【参考】数式用4!$DC$3:$DZ$106,MATCH(N221,【参考】数式用4!$DC$2:$DZ$2,0)),"")</f>
        <v/>
      </c>
      <c r="AD221" s="477" t="str">
        <f t="shared" si="8"/>
        <v/>
      </c>
      <c r="AE221" s="478" t="str">
        <f t="shared" si="9"/>
        <v/>
      </c>
      <c r="AF221" s="512" t="str">
        <f>IF(O221="","",'別紙様式3-2（４・５月）'!O223&amp;'別紙様式3-2（４・５月）'!P223&amp;'別紙様式3-2（４・５月）'!Q223&amp;"から"&amp;O221)</f>
        <v/>
      </c>
      <c r="AG221" s="512" t="str">
        <f>IF(OR(W221="",W221="―"),"",'別紙様式3-2（４・５月）'!O223&amp;'別紙様式3-2（４・５月）'!P223&amp;'別紙様式3-2（４・５月）'!Q223&amp;"から"&amp;W221)</f>
        <v/>
      </c>
    </row>
    <row r="222" spans="1:33" ht="24.95" customHeight="1">
      <c r="A222" s="513">
        <v>209</v>
      </c>
      <c r="B222" s="987" t="str">
        <f>IF(基本情報入力シート!C261="","",基本情報入力シート!C261)</f>
        <v/>
      </c>
      <c r="C222" s="988"/>
      <c r="D222" s="988"/>
      <c r="E222" s="988"/>
      <c r="F222" s="988"/>
      <c r="G222" s="988"/>
      <c r="H222" s="988"/>
      <c r="I222" s="989"/>
      <c r="J222" s="482" t="str">
        <f>IF(基本情報入力シート!M261="","",基本情報入力シート!M261)</f>
        <v/>
      </c>
      <c r="K222" s="482" t="str">
        <f>IF(基本情報入力シート!R261="","",基本情報入力シート!R261)</f>
        <v/>
      </c>
      <c r="L222" s="482" t="str">
        <f>IF(基本情報入力シート!W261="","",基本情報入力シート!W261)</f>
        <v/>
      </c>
      <c r="M222" s="517" t="str">
        <f>IF(基本情報入力シート!X261="","",基本情報入力シート!X261)</f>
        <v/>
      </c>
      <c r="N222" s="518" t="str">
        <f>IF(基本情報入力シート!Y261="","",基本情報入力シート!Y261)</f>
        <v/>
      </c>
      <c r="O222" s="106"/>
      <c r="P222" s="1082"/>
      <c r="Q222" s="1083"/>
      <c r="R222" s="519" t="str">
        <f>IFERROR(IF('別紙様式3-2（４・５月）'!Z224="ベア加算","",P222*VLOOKUP(N222,【参考】数式用!$AD$2:$AH$27,MATCH(O222,【参考】数式用!$K$4:$N$4,0)+1,0)),"")</f>
        <v/>
      </c>
      <c r="S222" s="139"/>
      <c r="T222" s="1084"/>
      <c r="U222" s="1085"/>
      <c r="V222" s="515" t="str">
        <f>IFERROR(P222*VLOOKUP(AF222,【参考】数式用4!$DC$3:$DZ$106,MATCH(N222,【参考】数式用4!$DC$2:$DZ$2,0)),"")</f>
        <v/>
      </c>
      <c r="W222" s="107"/>
      <c r="X222" s="138"/>
      <c r="Y222" s="1086" t="str">
        <f>IFERROR(IF('別紙様式3-2（４・５月）'!Z224="ベア加算","",W222*VLOOKUP(N222,【参考】数式用!$AD$2:$AH$27,MATCH(O222,【参考】数式用!$K$4:$N$4,0)+1,0)),"")</f>
        <v/>
      </c>
      <c r="Z222" s="1086"/>
      <c r="AA222" s="139"/>
      <c r="AB222" s="142"/>
      <c r="AC222" s="520" t="str">
        <f>IFERROR(X222*VLOOKUP(AG222,【参考】数式用4!$DC$3:$DZ$106,MATCH(N222,【参考】数式用4!$DC$2:$DZ$2,0)),"")</f>
        <v/>
      </c>
      <c r="AD222" s="477" t="str">
        <f t="shared" si="8"/>
        <v/>
      </c>
      <c r="AE222" s="478" t="str">
        <f t="shared" si="9"/>
        <v/>
      </c>
      <c r="AF222" s="512" t="str">
        <f>IF(O222="","",'別紙様式3-2（４・５月）'!O224&amp;'別紙様式3-2（４・５月）'!P224&amp;'別紙様式3-2（４・５月）'!Q224&amp;"から"&amp;O222)</f>
        <v/>
      </c>
      <c r="AG222" s="512" t="str">
        <f>IF(OR(W222="",W222="―"),"",'別紙様式3-2（４・５月）'!O224&amp;'別紙様式3-2（４・５月）'!P224&amp;'別紙様式3-2（４・５月）'!Q224&amp;"から"&amp;W222)</f>
        <v/>
      </c>
    </row>
    <row r="223" spans="1:33" ht="24.95" customHeight="1">
      <c r="A223" s="513">
        <v>210</v>
      </c>
      <c r="B223" s="987" t="str">
        <f>IF(基本情報入力シート!C262="","",基本情報入力シート!C262)</f>
        <v/>
      </c>
      <c r="C223" s="988"/>
      <c r="D223" s="988"/>
      <c r="E223" s="988"/>
      <c r="F223" s="988"/>
      <c r="G223" s="988"/>
      <c r="H223" s="988"/>
      <c r="I223" s="989"/>
      <c r="J223" s="482" t="str">
        <f>IF(基本情報入力シート!M262="","",基本情報入力シート!M262)</f>
        <v/>
      </c>
      <c r="K223" s="482" t="str">
        <f>IF(基本情報入力シート!R262="","",基本情報入力シート!R262)</f>
        <v/>
      </c>
      <c r="L223" s="482" t="str">
        <f>IF(基本情報入力シート!W262="","",基本情報入力シート!W262)</f>
        <v/>
      </c>
      <c r="M223" s="517" t="str">
        <f>IF(基本情報入力シート!X262="","",基本情報入力シート!X262)</f>
        <v/>
      </c>
      <c r="N223" s="518" t="str">
        <f>IF(基本情報入力シート!Y262="","",基本情報入力シート!Y262)</f>
        <v/>
      </c>
      <c r="O223" s="106"/>
      <c r="P223" s="1082"/>
      <c r="Q223" s="1083"/>
      <c r="R223" s="519" t="str">
        <f>IFERROR(IF('別紙様式3-2（４・５月）'!Z225="ベア加算","",P223*VLOOKUP(N223,【参考】数式用!$AD$2:$AH$27,MATCH(O223,【参考】数式用!$K$4:$N$4,0)+1,0)),"")</f>
        <v/>
      </c>
      <c r="S223" s="139"/>
      <c r="T223" s="1084"/>
      <c r="U223" s="1085"/>
      <c r="V223" s="515" t="str">
        <f>IFERROR(P223*VLOOKUP(AF223,【参考】数式用4!$DC$3:$DZ$106,MATCH(N223,【参考】数式用4!$DC$2:$DZ$2,0)),"")</f>
        <v/>
      </c>
      <c r="W223" s="107"/>
      <c r="X223" s="138"/>
      <c r="Y223" s="1086" t="str">
        <f>IFERROR(IF('別紙様式3-2（４・５月）'!Z225="ベア加算","",W223*VLOOKUP(N223,【参考】数式用!$AD$2:$AH$27,MATCH(O223,【参考】数式用!$K$4:$N$4,0)+1,0)),"")</f>
        <v/>
      </c>
      <c r="Z223" s="1086"/>
      <c r="AA223" s="139"/>
      <c r="AB223" s="142"/>
      <c r="AC223" s="520" t="str">
        <f>IFERROR(X223*VLOOKUP(AG223,【参考】数式用4!$DC$3:$DZ$106,MATCH(N223,【参考】数式用4!$DC$2:$DZ$2,0)),"")</f>
        <v/>
      </c>
      <c r="AD223" s="477" t="str">
        <f t="shared" si="8"/>
        <v/>
      </c>
      <c r="AE223" s="478" t="str">
        <f t="shared" si="9"/>
        <v/>
      </c>
      <c r="AF223" s="512" t="str">
        <f>IF(O223="","",'別紙様式3-2（４・５月）'!O225&amp;'別紙様式3-2（４・５月）'!P225&amp;'別紙様式3-2（４・５月）'!Q225&amp;"から"&amp;O223)</f>
        <v/>
      </c>
      <c r="AG223" s="512" t="str">
        <f>IF(OR(W223="",W223="―"),"",'別紙様式3-2（４・５月）'!O225&amp;'別紙様式3-2（４・５月）'!P225&amp;'別紙様式3-2（４・５月）'!Q225&amp;"から"&amp;W223)</f>
        <v/>
      </c>
    </row>
    <row r="224" spans="1:33" ht="24.95" customHeight="1">
      <c r="A224" s="513">
        <v>211</v>
      </c>
      <c r="B224" s="987" t="str">
        <f>IF(基本情報入力シート!C263="","",基本情報入力シート!C263)</f>
        <v/>
      </c>
      <c r="C224" s="988"/>
      <c r="D224" s="988"/>
      <c r="E224" s="988"/>
      <c r="F224" s="988"/>
      <c r="G224" s="988"/>
      <c r="H224" s="988"/>
      <c r="I224" s="989"/>
      <c r="J224" s="482" t="str">
        <f>IF(基本情報入力シート!M263="","",基本情報入力シート!M263)</f>
        <v/>
      </c>
      <c r="K224" s="482" t="str">
        <f>IF(基本情報入力シート!R263="","",基本情報入力シート!R263)</f>
        <v/>
      </c>
      <c r="L224" s="482" t="str">
        <f>IF(基本情報入力シート!W263="","",基本情報入力シート!W263)</f>
        <v/>
      </c>
      <c r="M224" s="517" t="str">
        <f>IF(基本情報入力シート!X263="","",基本情報入力シート!X263)</f>
        <v/>
      </c>
      <c r="N224" s="518" t="str">
        <f>IF(基本情報入力シート!Y263="","",基本情報入力シート!Y263)</f>
        <v/>
      </c>
      <c r="O224" s="106"/>
      <c r="P224" s="1082"/>
      <c r="Q224" s="1083"/>
      <c r="R224" s="519" t="str">
        <f>IFERROR(IF('別紙様式3-2（４・５月）'!Z226="ベア加算","",P224*VLOOKUP(N224,【参考】数式用!$AD$2:$AH$27,MATCH(O224,【参考】数式用!$K$4:$N$4,0)+1,0)),"")</f>
        <v/>
      </c>
      <c r="S224" s="139"/>
      <c r="T224" s="1084"/>
      <c r="U224" s="1085"/>
      <c r="V224" s="515" t="str">
        <f>IFERROR(P224*VLOOKUP(AF224,【参考】数式用4!$DC$3:$DZ$106,MATCH(N224,【参考】数式用4!$DC$2:$DZ$2,0)),"")</f>
        <v/>
      </c>
      <c r="W224" s="107"/>
      <c r="X224" s="138"/>
      <c r="Y224" s="1086" t="str">
        <f>IFERROR(IF('別紙様式3-2（４・５月）'!Z226="ベア加算","",W224*VLOOKUP(N224,【参考】数式用!$AD$2:$AH$27,MATCH(O224,【参考】数式用!$K$4:$N$4,0)+1,0)),"")</f>
        <v/>
      </c>
      <c r="Z224" s="1086"/>
      <c r="AA224" s="139"/>
      <c r="AB224" s="142"/>
      <c r="AC224" s="520" t="str">
        <f>IFERROR(X224*VLOOKUP(AG224,【参考】数式用4!$DC$3:$DZ$106,MATCH(N224,【参考】数式用4!$DC$2:$DZ$2,0)),"")</f>
        <v/>
      </c>
      <c r="AD224" s="477" t="str">
        <f t="shared" si="8"/>
        <v/>
      </c>
      <c r="AE224" s="478" t="str">
        <f t="shared" si="9"/>
        <v/>
      </c>
      <c r="AF224" s="512" t="str">
        <f>IF(O224="","",'別紙様式3-2（４・５月）'!O226&amp;'別紙様式3-2（４・５月）'!P226&amp;'別紙様式3-2（４・５月）'!Q226&amp;"から"&amp;O224)</f>
        <v/>
      </c>
      <c r="AG224" s="512" t="str">
        <f>IF(OR(W224="",W224="―"),"",'別紙様式3-2（４・５月）'!O226&amp;'別紙様式3-2（４・５月）'!P226&amp;'別紙様式3-2（４・５月）'!Q226&amp;"から"&amp;W224)</f>
        <v/>
      </c>
    </row>
    <row r="225" spans="1:33" ht="24.95" customHeight="1">
      <c r="A225" s="513">
        <v>212</v>
      </c>
      <c r="B225" s="987" t="str">
        <f>IF(基本情報入力シート!C264="","",基本情報入力シート!C264)</f>
        <v/>
      </c>
      <c r="C225" s="988"/>
      <c r="D225" s="988"/>
      <c r="E225" s="988"/>
      <c r="F225" s="988"/>
      <c r="G225" s="988"/>
      <c r="H225" s="988"/>
      <c r="I225" s="989"/>
      <c r="J225" s="482" t="str">
        <f>IF(基本情報入力シート!M264="","",基本情報入力シート!M264)</f>
        <v/>
      </c>
      <c r="K225" s="482" t="str">
        <f>IF(基本情報入力シート!R264="","",基本情報入力シート!R264)</f>
        <v/>
      </c>
      <c r="L225" s="482" t="str">
        <f>IF(基本情報入力シート!W264="","",基本情報入力シート!W264)</f>
        <v/>
      </c>
      <c r="M225" s="517" t="str">
        <f>IF(基本情報入力シート!X264="","",基本情報入力シート!X264)</f>
        <v/>
      </c>
      <c r="N225" s="518" t="str">
        <f>IF(基本情報入力シート!Y264="","",基本情報入力シート!Y264)</f>
        <v/>
      </c>
      <c r="O225" s="106"/>
      <c r="P225" s="1082"/>
      <c r="Q225" s="1083"/>
      <c r="R225" s="519" t="str">
        <f>IFERROR(IF('別紙様式3-2（４・５月）'!Z227="ベア加算","",P225*VLOOKUP(N225,【参考】数式用!$AD$2:$AH$27,MATCH(O225,【参考】数式用!$K$4:$N$4,0)+1,0)),"")</f>
        <v/>
      </c>
      <c r="S225" s="139"/>
      <c r="T225" s="1084"/>
      <c r="U225" s="1085"/>
      <c r="V225" s="515" t="str">
        <f>IFERROR(P225*VLOOKUP(AF225,【参考】数式用4!$DC$3:$DZ$106,MATCH(N225,【参考】数式用4!$DC$2:$DZ$2,0)),"")</f>
        <v/>
      </c>
      <c r="W225" s="107"/>
      <c r="X225" s="138"/>
      <c r="Y225" s="1086" t="str">
        <f>IFERROR(IF('別紙様式3-2（４・５月）'!Z227="ベア加算","",W225*VLOOKUP(N225,【参考】数式用!$AD$2:$AH$27,MATCH(O225,【参考】数式用!$K$4:$N$4,0)+1,0)),"")</f>
        <v/>
      </c>
      <c r="Z225" s="1086"/>
      <c r="AA225" s="139"/>
      <c r="AB225" s="142"/>
      <c r="AC225" s="520" t="str">
        <f>IFERROR(X225*VLOOKUP(AG225,【参考】数式用4!$DC$3:$DZ$106,MATCH(N225,【参考】数式用4!$DC$2:$DZ$2,0)),"")</f>
        <v/>
      </c>
      <c r="AD225" s="477" t="str">
        <f t="shared" si="8"/>
        <v/>
      </c>
      <c r="AE225" s="478" t="str">
        <f t="shared" si="9"/>
        <v/>
      </c>
      <c r="AF225" s="512" t="str">
        <f>IF(O225="","",'別紙様式3-2（４・５月）'!O227&amp;'別紙様式3-2（４・５月）'!P227&amp;'別紙様式3-2（４・５月）'!Q227&amp;"から"&amp;O225)</f>
        <v/>
      </c>
      <c r="AG225" s="512" t="str">
        <f>IF(OR(W225="",W225="―"),"",'別紙様式3-2（４・５月）'!O227&amp;'別紙様式3-2（４・５月）'!P227&amp;'別紙様式3-2（４・５月）'!Q227&amp;"から"&amp;W225)</f>
        <v/>
      </c>
    </row>
    <row r="226" spans="1:33" ht="24.95" customHeight="1">
      <c r="A226" s="513">
        <v>213</v>
      </c>
      <c r="B226" s="987" t="str">
        <f>IF(基本情報入力シート!C265="","",基本情報入力シート!C265)</f>
        <v/>
      </c>
      <c r="C226" s="988"/>
      <c r="D226" s="988"/>
      <c r="E226" s="988"/>
      <c r="F226" s="988"/>
      <c r="G226" s="988"/>
      <c r="H226" s="988"/>
      <c r="I226" s="989"/>
      <c r="J226" s="482" t="str">
        <f>IF(基本情報入力シート!M265="","",基本情報入力シート!M265)</f>
        <v/>
      </c>
      <c r="K226" s="482" t="str">
        <f>IF(基本情報入力シート!R265="","",基本情報入力シート!R265)</f>
        <v/>
      </c>
      <c r="L226" s="482" t="str">
        <f>IF(基本情報入力シート!W265="","",基本情報入力シート!W265)</f>
        <v/>
      </c>
      <c r="M226" s="517" t="str">
        <f>IF(基本情報入力シート!X265="","",基本情報入力シート!X265)</f>
        <v/>
      </c>
      <c r="N226" s="518" t="str">
        <f>IF(基本情報入力シート!Y265="","",基本情報入力シート!Y265)</f>
        <v/>
      </c>
      <c r="O226" s="106"/>
      <c r="P226" s="1082"/>
      <c r="Q226" s="1083"/>
      <c r="R226" s="519" t="str">
        <f>IFERROR(IF('別紙様式3-2（４・５月）'!Z228="ベア加算","",P226*VLOOKUP(N226,【参考】数式用!$AD$2:$AH$27,MATCH(O226,【参考】数式用!$K$4:$N$4,0)+1,0)),"")</f>
        <v/>
      </c>
      <c r="S226" s="139"/>
      <c r="T226" s="1084"/>
      <c r="U226" s="1085"/>
      <c r="V226" s="515" t="str">
        <f>IFERROR(P226*VLOOKUP(AF226,【参考】数式用4!$DC$3:$DZ$106,MATCH(N226,【参考】数式用4!$DC$2:$DZ$2,0)),"")</f>
        <v/>
      </c>
      <c r="W226" s="107"/>
      <c r="X226" s="138"/>
      <c r="Y226" s="1086" t="str">
        <f>IFERROR(IF('別紙様式3-2（４・５月）'!Z228="ベア加算","",W226*VLOOKUP(N226,【参考】数式用!$AD$2:$AH$27,MATCH(O226,【参考】数式用!$K$4:$N$4,0)+1,0)),"")</f>
        <v/>
      </c>
      <c r="Z226" s="1086"/>
      <c r="AA226" s="139"/>
      <c r="AB226" s="142"/>
      <c r="AC226" s="520" t="str">
        <f>IFERROR(X226*VLOOKUP(AG226,【参考】数式用4!$DC$3:$DZ$106,MATCH(N226,【参考】数式用4!$DC$2:$DZ$2,0)),"")</f>
        <v/>
      </c>
      <c r="AD226" s="477" t="str">
        <f t="shared" si="8"/>
        <v/>
      </c>
      <c r="AE226" s="478" t="str">
        <f t="shared" si="9"/>
        <v/>
      </c>
      <c r="AF226" s="512" t="str">
        <f>IF(O226="","",'別紙様式3-2（４・５月）'!O228&amp;'別紙様式3-2（４・５月）'!P228&amp;'別紙様式3-2（４・５月）'!Q228&amp;"から"&amp;O226)</f>
        <v/>
      </c>
      <c r="AG226" s="512" t="str">
        <f>IF(OR(W226="",W226="―"),"",'別紙様式3-2（４・５月）'!O228&amp;'別紙様式3-2（４・５月）'!P228&amp;'別紙様式3-2（４・５月）'!Q228&amp;"から"&amp;W226)</f>
        <v/>
      </c>
    </row>
    <row r="227" spans="1:33" ht="24.95" customHeight="1">
      <c r="A227" s="513">
        <v>214</v>
      </c>
      <c r="B227" s="987" t="str">
        <f>IF(基本情報入力シート!C266="","",基本情報入力シート!C266)</f>
        <v/>
      </c>
      <c r="C227" s="988"/>
      <c r="D227" s="988"/>
      <c r="E227" s="988"/>
      <c r="F227" s="988"/>
      <c r="G227" s="988"/>
      <c r="H227" s="988"/>
      <c r="I227" s="989"/>
      <c r="J227" s="482" t="str">
        <f>IF(基本情報入力シート!M266="","",基本情報入力シート!M266)</f>
        <v/>
      </c>
      <c r="K227" s="482" t="str">
        <f>IF(基本情報入力シート!R266="","",基本情報入力シート!R266)</f>
        <v/>
      </c>
      <c r="L227" s="482" t="str">
        <f>IF(基本情報入力シート!W266="","",基本情報入力シート!W266)</f>
        <v/>
      </c>
      <c r="M227" s="517" t="str">
        <f>IF(基本情報入力シート!X266="","",基本情報入力シート!X266)</f>
        <v/>
      </c>
      <c r="N227" s="518" t="str">
        <f>IF(基本情報入力シート!Y266="","",基本情報入力シート!Y266)</f>
        <v/>
      </c>
      <c r="O227" s="106"/>
      <c r="P227" s="1082"/>
      <c r="Q227" s="1083"/>
      <c r="R227" s="519" t="str">
        <f>IFERROR(IF('別紙様式3-2（４・５月）'!Z229="ベア加算","",P227*VLOOKUP(N227,【参考】数式用!$AD$2:$AH$27,MATCH(O227,【参考】数式用!$K$4:$N$4,0)+1,0)),"")</f>
        <v/>
      </c>
      <c r="S227" s="139"/>
      <c r="T227" s="1084"/>
      <c r="U227" s="1085"/>
      <c r="V227" s="515" t="str">
        <f>IFERROR(P227*VLOOKUP(AF227,【参考】数式用4!$DC$3:$DZ$106,MATCH(N227,【参考】数式用4!$DC$2:$DZ$2,0)),"")</f>
        <v/>
      </c>
      <c r="W227" s="107"/>
      <c r="X227" s="138"/>
      <c r="Y227" s="1086" t="str">
        <f>IFERROR(IF('別紙様式3-2（４・５月）'!Z229="ベア加算","",W227*VLOOKUP(N227,【参考】数式用!$AD$2:$AH$27,MATCH(O227,【参考】数式用!$K$4:$N$4,0)+1,0)),"")</f>
        <v/>
      </c>
      <c r="Z227" s="1086"/>
      <c r="AA227" s="139"/>
      <c r="AB227" s="142"/>
      <c r="AC227" s="520" t="str">
        <f>IFERROR(X227*VLOOKUP(AG227,【参考】数式用4!$DC$3:$DZ$106,MATCH(N227,【参考】数式用4!$DC$2:$DZ$2,0)),"")</f>
        <v/>
      </c>
      <c r="AD227" s="477" t="str">
        <f t="shared" si="8"/>
        <v/>
      </c>
      <c r="AE227" s="478" t="str">
        <f t="shared" si="9"/>
        <v/>
      </c>
      <c r="AF227" s="512" t="str">
        <f>IF(O227="","",'別紙様式3-2（４・５月）'!O229&amp;'別紙様式3-2（４・５月）'!P229&amp;'別紙様式3-2（４・５月）'!Q229&amp;"から"&amp;O227)</f>
        <v/>
      </c>
      <c r="AG227" s="512" t="str">
        <f>IF(OR(W227="",W227="―"),"",'別紙様式3-2（４・５月）'!O229&amp;'別紙様式3-2（４・５月）'!P229&amp;'別紙様式3-2（４・５月）'!Q229&amp;"から"&amp;W227)</f>
        <v/>
      </c>
    </row>
    <row r="228" spans="1:33" ht="24.95" customHeight="1">
      <c r="A228" s="513">
        <v>215</v>
      </c>
      <c r="B228" s="987" t="str">
        <f>IF(基本情報入力シート!C267="","",基本情報入力シート!C267)</f>
        <v/>
      </c>
      <c r="C228" s="988"/>
      <c r="D228" s="988"/>
      <c r="E228" s="988"/>
      <c r="F228" s="988"/>
      <c r="G228" s="988"/>
      <c r="H228" s="988"/>
      <c r="I228" s="989"/>
      <c r="J228" s="482" t="str">
        <f>IF(基本情報入力シート!M267="","",基本情報入力シート!M267)</f>
        <v/>
      </c>
      <c r="K228" s="482" t="str">
        <f>IF(基本情報入力シート!R267="","",基本情報入力シート!R267)</f>
        <v/>
      </c>
      <c r="L228" s="482" t="str">
        <f>IF(基本情報入力シート!W267="","",基本情報入力シート!W267)</f>
        <v/>
      </c>
      <c r="M228" s="517" t="str">
        <f>IF(基本情報入力シート!X267="","",基本情報入力シート!X267)</f>
        <v/>
      </c>
      <c r="N228" s="518" t="str">
        <f>IF(基本情報入力シート!Y267="","",基本情報入力シート!Y267)</f>
        <v/>
      </c>
      <c r="O228" s="106"/>
      <c r="P228" s="1082"/>
      <c r="Q228" s="1083"/>
      <c r="R228" s="519" t="str">
        <f>IFERROR(IF('別紙様式3-2（４・５月）'!Z230="ベア加算","",P228*VLOOKUP(N228,【参考】数式用!$AD$2:$AH$27,MATCH(O228,【参考】数式用!$K$4:$N$4,0)+1,0)),"")</f>
        <v/>
      </c>
      <c r="S228" s="139"/>
      <c r="T228" s="1084"/>
      <c r="U228" s="1085"/>
      <c r="V228" s="515" t="str">
        <f>IFERROR(P228*VLOOKUP(AF228,【参考】数式用4!$DC$3:$DZ$106,MATCH(N228,【参考】数式用4!$DC$2:$DZ$2,0)),"")</f>
        <v/>
      </c>
      <c r="W228" s="107"/>
      <c r="X228" s="138"/>
      <c r="Y228" s="1086" t="str">
        <f>IFERROR(IF('別紙様式3-2（４・５月）'!Z230="ベア加算","",W228*VLOOKUP(N228,【参考】数式用!$AD$2:$AH$27,MATCH(O228,【参考】数式用!$K$4:$N$4,0)+1,0)),"")</f>
        <v/>
      </c>
      <c r="Z228" s="1086"/>
      <c r="AA228" s="139"/>
      <c r="AB228" s="142"/>
      <c r="AC228" s="520" t="str">
        <f>IFERROR(X228*VLOOKUP(AG228,【参考】数式用4!$DC$3:$DZ$106,MATCH(N228,【参考】数式用4!$DC$2:$DZ$2,0)),"")</f>
        <v/>
      </c>
      <c r="AD228" s="477" t="str">
        <f t="shared" si="8"/>
        <v/>
      </c>
      <c r="AE228" s="478" t="str">
        <f t="shared" si="9"/>
        <v/>
      </c>
      <c r="AF228" s="512" t="str">
        <f>IF(O228="","",'別紙様式3-2（４・５月）'!O230&amp;'別紙様式3-2（４・５月）'!P230&amp;'別紙様式3-2（４・５月）'!Q230&amp;"から"&amp;O228)</f>
        <v/>
      </c>
      <c r="AG228" s="512" t="str">
        <f>IF(OR(W228="",W228="―"),"",'別紙様式3-2（４・５月）'!O230&amp;'別紙様式3-2（４・５月）'!P230&amp;'別紙様式3-2（４・５月）'!Q230&amp;"から"&amp;W228)</f>
        <v/>
      </c>
    </row>
    <row r="229" spans="1:33" ht="24.95" customHeight="1">
      <c r="A229" s="513">
        <v>216</v>
      </c>
      <c r="B229" s="987" t="str">
        <f>IF(基本情報入力シート!C268="","",基本情報入力シート!C268)</f>
        <v/>
      </c>
      <c r="C229" s="988"/>
      <c r="D229" s="988"/>
      <c r="E229" s="988"/>
      <c r="F229" s="988"/>
      <c r="G229" s="988"/>
      <c r="H229" s="988"/>
      <c r="I229" s="989"/>
      <c r="J229" s="482" t="str">
        <f>IF(基本情報入力シート!M268="","",基本情報入力シート!M268)</f>
        <v/>
      </c>
      <c r="K229" s="482" t="str">
        <f>IF(基本情報入力シート!R268="","",基本情報入力シート!R268)</f>
        <v/>
      </c>
      <c r="L229" s="482" t="str">
        <f>IF(基本情報入力シート!W268="","",基本情報入力シート!W268)</f>
        <v/>
      </c>
      <c r="M229" s="517" t="str">
        <f>IF(基本情報入力シート!X268="","",基本情報入力シート!X268)</f>
        <v/>
      </c>
      <c r="N229" s="518" t="str">
        <f>IF(基本情報入力シート!Y268="","",基本情報入力シート!Y268)</f>
        <v/>
      </c>
      <c r="O229" s="106"/>
      <c r="P229" s="1082"/>
      <c r="Q229" s="1083"/>
      <c r="R229" s="519" t="str">
        <f>IFERROR(IF('別紙様式3-2（４・５月）'!Z231="ベア加算","",P229*VLOOKUP(N229,【参考】数式用!$AD$2:$AH$27,MATCH(O229,【参考】数式用!$K$4:$N$4,0)+1,0)),"")</f>
        <v/>
      </c>
      <c r="S229" s="139"/>
      <c r="T229" s="1084"/>
      <c r="U229" s="1085"/>
      <c r="V229" s="515" t="str">
        <f>IFERROR(P229*VLOOKUP(AF229,【参考】数式用4!$DC$3:$DZ$106,MATCH(N229,【参考】数式用4!$DC$2:$DZ$2,0)),"")</f>
        <v/>
      </c>
      <c r="W229" s="107"/>
      <c r="X229" s="138"/>
      <c r="Y229" s="1086" t="str">
        <f>IFERROR(IF('別紙様式3-2（４・５月）'!Z231="ベア加算","",W229*VLOOKUP(N229,【参考】数式用!$AD$2:$AH$27,MATCH(O229,【参考】数式用!$K$4:$N$4,0)+1,0)),"")</f>
        <v/>
      </c>
      <c r="Z229" s="1086"/>
      <c r="AA229" s="139"/>
      <c r="AB229" s="142"/>
      <c r="AC229" s="520" t="str">
        <f>IFERROR(X229*VLOOKUP(AG229,【参考】数式用4!$DC$3:$DZ$106,MATCH(N229,【参考】数式用4!$DC$2:$DZ$2,0)),"")</f>
        <v/>
      </c>
      <c r="AD229" s="477" t="str">
        <f t="shared" si="8"/>
        <v/>
      </c>
      <c r="AE229" s="478" t="str">
        <f t="shared" si="9"/>
        <v/>
      </c>
      <c r="AF229" s="512" t="str">
        <f>IF(O229="","",'別紙様式3-2（４・５月）'!O231&amp;'別紙様式3-2（４・５月）'!P231&amp;'別紙様式3-2（４・５月）'!Q231&amp;"から"&amp;O229)</f>
        <v/>
      </c>
      <c r="AG229" s="512" t="str">
        <f>IF(OR(W229="",W229="―"),"",'別紙様式3-2（４・５月）'!O231&amp;'別紙様式3-2（４・５月）'!P231&amp;'別紙様式3-2（４・５月）'!Q231&amp;"から"&amp;W229)</f>
        <v/>
      </c>
    </row>
    <row r="230" spans="1:33" ht="24.95" customHeight="1">
      <c r="A230" s="513">
        <v>217</v>
      </c>
      <c r="B230" s="987" t="str">
        <f>IF(基本情報入力シート!C269="","",基本情報入力シート!C269)</f>
        <v/>
      </c>
      <c r="C230" s="988"/>
      <c r="D230" s="988"/>
      <c r="E230" s="988"/>
      <c r="F230" s="988"/>
      <c r="G230" s="988"/>
      <c r="H230" s="988"/>
      <c r="I230" s="989"/>
      <c r="J230" s="482" t="str">
        <f>IF(基本情報入力シート!M269="","",基本情報入力シート!M269)</f>
        <v/>
      </c>
      <c r="K230" s="482" t="str">
        <f>IF(基本情報入力シート!R269="","",基本情報入力シート!R269)</f>
        <v/>
      </c>
      <c r="L230" s="482" t="str">
        <f>IF(基本情報入力シート!W269="","",基本情報入力シート!W269)</f>
        <v/>
      </c>
      <c r="M230" s="517" t="str">
        <f>IF(基本情報入力シート!X269="","",基本情報入力シート!X269)</f>
        <v/>
      </c>
      <c r="N230" s="518" t="str">
        <f>IF(基本情報入力シート!Y269="","",基本情報入力シート!Y269)</f>
        <v/>
      </c>
      <c r="O230" s="106"/>
      <c r="P230" s="1082"/>
      <c r="Q230" s="1083"/>
      <c r="R230" s="519" t="str">
        <f>IFERROR(IF('別紙様式3-2（４・５月）'!Z232="ベア加算","",P230*VLOOKUP(N230,【参考】数式用!$AD$2:$AH$27,MATCH(O230,【参考】数式用!$K$4:$N$4,0)+1,0)),"")</f>
        <v/>
      </c>
      <c r="S230" s="139"/>
      <c r="T230" s="1084"/>
      <c r="U230" s="1085"/>
      <c r="V230" s="515" t="str">
        <f>IFERROR(P230*VLOOKUP(AF230,【参考】数式用4!$DC$3:$DZ$106,MATCH(N230,【参考】数式用4!$DC$2:$DZ$2,0)),"")</f>
        <v/>
      </c>
      <c r="W230" s="107"/>
      <c r="X230" s="138"/>
      <c r="Y230" s="1086" t="str">
        <f>IFERROR(IF('別紙様式3-2（４・５月）'!Z232="ベア加算","",W230*VLOOKUP(N230,【参考】数式用!$AD$2:$AH$27,MATCH(O230,【参考】数式用!$K$4:$N$4,0)+1,0)),"")</f>
        <v/>
      </c>
      <c r="Z230" s="1086"/>
      <c r="AA230" s="139"/>
      <c r="AB230" s="142"/>
      <c r="AC230" s="520" t="str">
        <f>IFERROR(X230*VLOOKUP(AG230,【参考】数式用4!$DC$3:$DZ$106,MATCH(N230,【参考】数式用4!$DC$2:$DZ$2,0)),"")</f>
        <v/>
      </c>
      <c r="AD230" s="477" t="str">
        <f t="shared" si="8"/>
        <v/>
      </c>
      <c r="AE230" s="478" t="str">
        <f t="shared" si="9"/>
        <v/>
      </c>
      <c r="AF230" s="512" t="str">
        <f>IF(O230="","",'別紙様式3-2（４・５月）'!O232&amp;'別紙様式3-2（４・５月）'!P232&amp;'別紙様式3-2（４・５月）'!Q232&amp;"から"&amp;O230)</f>
        <v/>
      </c>
      <c r="AG230" s="512" t="str">
        <f>IF(OR(W230="",W230="―"),"",'別紙様式3-2（４・５月）'!O232&amp;'別紙様式3-2（４・５月）'!P232&amp;'別紙様式3-2（４・５月）'!Q232&amp;"から"&amp;W230)</f>
        <v/>
      </c>
    </row>
    <row r="231" spans="1:33" ht="24.95" customHeight="1">
      <c r="A231" s="513">
        <v>218</v>
      </c>
      <c r="B231" s="987" t="str">
        <f>IF(基本情報入力シート!C270="","",基本情報入力シート!C270)</f>
        <v/>
      </c>
      <c r="C231" s="988"/>
      <c r="D231" s="988"/>
      <c r="E231" s="988"/>
      <c r="F231" s="988"/>
      <c r="G231" s="988"/>
      <c r="H231" s="988"/>
      <c r="I231" s="989"/>
      <c r="J231" s="482" t="str">
        <f>IF(基本情報入力シート!M270="","",基本情報入力シート!M270)</f>
        <v/>
      </c>
      <c r="K231" s="482" t="str">
        <f>IF(基本情報入力シート!R270="","",基本情報入力シート!R270)</f>
        <v/>
      </c>
      <c r="L231" s="482" t="str">
        <f>IF(基本情報入力シート!W270="","",基本情報入力シート!W270)</f>
        <v/>
      </c>
      <c r="M231" s="517" t="str">
        <f>IF(基本情報入力シート!X270="","",基本情報入力シート!X270)</f>
        <v/>
      </c>
      <c r="N231" s="518" t="str">
        <f>IF(基本情報入力シート!Y270="","",基本情報入力シート!Y270)</f>
        <v/>
      </c>
      <c r="O231" s="106"/>
      <c r="P231" s="1082"/>
      <c r="Q231" s="1083"/>
      <c r="R231" s="519" t="str">
        <f>IFERROR(IF('別紙様式3-2（４・５月）'!Z233="ベア加算","",P231*VLOOKUP(N231,【参考】数式用!$AD$2:$AH$27,MATCH(O231,【参考】数式用!$K$4:$N$4,0)+1,0)),"")</f>
        <v/>
      </c>
      <c r="S231" s="139"/>
      <c r="T231" s="1084"/>
      <c r="U231" s="1085"/>
      <c r="V231" s="515" t="str">
        <f>IFERROR(P231*VLOOKUP(AF231,【参考】数式用4!$DC$3:$DZ$106,MATCH(N231,【参考】数式用4!$DC$2:$DZ$2,0)),"")</f>
        <v/>
      </c>
      <c r="W231" s="107"/>
      <c r="X231" s="138"/>
      <c r="Y231" s="1086" t="str">
        <f>IFERROR(IF('別紙様式3-2（４・５月）'!Z233="ベア加算","",W231*VLOOKUP(N231,【参考】数式用!$AD$2:$AH$27,MATCH(O231,【参考】数式用!$K$4:$N$4,0)+1,0)),"")</f>
        <v/>
      </c>
      <c r="Z231" s="1086"/>
      <c r="AA231" s="139"/>
      <c r="AB231" s="142"/>
      <c r="AC231" s="520" t="str">
        <f>IFERROR(X231*VLOOKUP(AG231,【参考】数式用4!$DC$3:$DZ$106,MATCH(N231,【参考】数式用4!$DC$2:$DZ$2,0)),"")</f>
        <v/>
      </c>
      <c r="AD231" s="477" t="str">
        <f t="shared" si="8"/>
        <v/>
      </c>
      <c r="AE231" s="478" t="str">
        <f t="shared" si="9"/>
        <v/>
      </c>
      <c r="AF231" s="512" t="str">
        <f>IF(O231="","",'別紙様式3-2（４・５月）'!O233&amp;'別紙様式3-2（４・５月）'!P233&amp;'別紙様式3-2（４・５月）'!Q233&amp;"から"&amp;O231)</f>
        <v/>
      </c>
      <c r="AG231" s="512" t="str">
        <f>IF(OR(W231="",W231="―"),"",'別紙様式3-2（４・５月）'!O233&amp;'別紙様式3-2（４・５月）'!P233&amp;'別紙様式3-2（４・５月）'!Q233&amp;"から"&amp;W231)</f>
        <v/>
      </c>
    </row>
    <row r="232" spans="1:33" ht="24.95" customHeight="1">
      <c r="A232" s="513">
        <v>219</v>
      </c>
      <c r="B232" s="987" t="str">
        <f>IF(基本情報入力シート!C271="","",基本情報入力シート!C271)</f>
        <v/>
      </c>
      <c r="C232" s="988"/>
      <c r="D232" s="988"/>
      <c r="E232" s="988"/>
      <c r="F232" s="988"/>
      <c r="G232" s="988"/>
      <c r="H232" s="988"/>
      <c r="I232" s="989"/>
      <c r="J232" s="482" t="str">
        <f>IF(基本情報入力シート!M271="","",基本情報入力シート!M271)</f>
        <v/>
      </c>
      <c r="K232" s="482" t="str">
        <f>IF(基本情報入力シート!R271="","",基本情報入力シート!R271)</f>
        <v/>
      </c>
      <c r="L232" s="482" t="str">
        <f>IF(基本情報入力シート!W271="","",基本情報入力シート!W271)</f>
        <v/>
      </c>
      <c r="M232" s="517" t="str">
        <f>IF(基本情報入力シート!X271="","",基本情報入力シート!X271)</f>
        <v/>
      </c>
      <c r="N232" s="518" t="str">
        <f>IF(基本情報入力シート!Y271="","",基本情報入力シート!Y271)</f>
        <v/>
      </c>
      <c r="O232" s="106"/>
      <c r="P232" s="1082"/>
      <c r="Q232" s="1083"/>
      <c r="R232" s="519" t="str">
        <f>IFERROR(IF('別紙様式3-2（４・５月）'!Z234="ベア加算","",P232*VLOOKUP(N232,【参考】数式用!$AD$2:$AH$27,MATCH(O232,【参考】数式用!$K$4:$N$4,0)+1,0)),"")</f>
        <v/>
      </c>
      <c r="S232" s="139"/>
      <c r="T232" s="1084"/>
      <c r="U232" s="1085"/>
      <c r="V232" s="515" t="str">
        <f>IFERROR(P232*VLOOKUP(AF232,【参考】数式用4!$DC$3:$DZ$106,MATCH(N232,【参考】数式用4!$DC$2:$DZ$2,0)),"")</f>
        <v/>
      </c>
      <c r="W232" s="107"/>
      <c r="X232" s="138"/>
      <c r="Y232" s="1086" t="str">
        <f>IFERROR(IF('別紙様式3-2（４・５月）'!Z234="ベア加算","",W232*VLOOKUP(N232,【参考】数式用!$AD$2:$AH$27,MATCH(O232,【参考】数式用!$K$4:$N$4,0)+1,0)),"")</f>
        <v/>
      </c>
      <c r="Z232" s="1086"/>
      <c r="AA232" s="139"/>
      <c r="AB232" s="142"/>
      <c r="AC232" s="520" t="str">
        <f>IFERROR(X232*VLOOKUP(AG232,【参考】数式用4!$DC$3:$DZ$106,MATCH(N232,【参考】数式用4!$DC$2:$DZ$2,0)),"")</f>
        <v/>
      </c>
      <c r="AD232" s="477" t="str">
        <f t="shared" si="8"/>
        <v/>
      </c>
      <c r="AE232" s="478" t="str">
        <f t="shared" si="9"/>
        <v/>
      </c>
      <c r="AF232" s="512" t="str">
        <f>IF(O232="","",'別紙様式3-2（４・５月）'!O234&amp;'別紙様式3-2（４・５月）'!P234&amp;'別紙様式3-2（４・５月）'!Q234&amp;"から"&amp;O232)</f>
        <v/>
      </c>
      <c r="AG232" s="512" t="str">
        <f>IF(OR(W232="",W232="―"),"",'別紙様式3-2（４・５月）'!O234&amp;'別紙様式3-2（４・５月）'!P234&amp;'別紙様式3-2（４・５月）'!Q234&amp;"から"&amp;W232)</f>
        <v/>
      </c>
    </row>
    <row r="233" spans="1:33" ht="24.95" customHeight="1">
      <c r="A233" s="513">
        <v>220</v>
      </c>
      <c r="B233" s="987" t="str">
        <f>IF(基本情報入力シート!C272="","",基本情報入力シート!C272)</f>
        <v/>
      </c>
      <c r="C233" s="988"/>
      <c r="D233" s="988"/>
      <c r="E233" s="988"/>
      <c r="F233" s="988"/>
      <c r="G233" s="988"/>
      <c r="H233" s="988"/>
      <c r="I233" s="989"/>
      <c r="J233" s="482" t="str">
        <f>IF(基本情報入力シート!M272="","",基本情報入力シート!M272)</f>
        <v/>
      </c>
      <c r="K233" s="482" t="str">
        <f>IF(基本情報入力シート!R272="","",基本情報入力シート!R272)</f>
        <v/>
      </c>
      <c r="L233" s="482" t="str">
        <f>IF(基本情報入力シート!W272="","",基本情報入力シート!W272)</f>
        <v/>
      </c>
      <c r="M233" s="517" t="str">
        <f>IF(基本情報入力シート!X272="","",基本情報入力シート!X272)</f>
        <v/>
      </c>
      <c r="N233" s="518" t="str">
        <f>IF(基本情報入力シート!Y272="","",基本情報入力シート!Y272)</f>
        <v/>
      </c>
      <c r="O233" s="106"/>
      <c r="P233" s="1082"/>
      <c r="Q233" s="1083"/>
      <c r="R233" s="519" t="str">
        <f>IFERROR(IF('別紙様式3-2（４・５月）'!Z235="ベア加算","",P233*VLOOKUP(N233,【参考】数式用!$AD$2:$AH$27,MATCH(O233,【参考】数式用!$K$4:$N$4,0)+1,0)),"")</f>
        <v/>
      </c>
      <c r="S233" s="139"/>
      <c r="T233" s="1084"/>
      <c r="U233" s="1085"/>
      <c r="V233" s="515" t="str">
        <f>IFERROR(P233*VLOOKUP(AF233,【参考】数式用4!$DC$3:$DZ$106,MATCH(N233,【参考】数式用4!$DC$2:$DZ$2,0)),"")</f>
        <v/>
      </c>
      <c r="W233" s="107"/>
      <c r="X233" s="138"/>
      <c r="Y233" s="1086" t="str">
        <f>IFERROR(IF('別紙様式3-2（４・５月）'!Z235="ベア加算","",W233*VLOOKUP(N233,【参考】数式用!$AD$2:$AH$27,MATCH(O233,【参考】数式用!$K$4:$N$4,0)+1,0)),"")</f>
        <v/>
      </c>
      <c r="Z233" s="1086"/>
      <c r="AA233" s="139"/>
      <c r="AB233" s="142"/>
      <c r="AC233" s="520" t="str">
        <f>IFERROR(X233*VLOOKUP(AG233,【参考】数式用4!$DC$3:$DZ$106,MATCH(N233,【参考】数式用4!$DC$2:$DZ$2,0)),"")</f>
        <v/>
      </c>
      <c r="AD233" s="477" t="str">
        <f t="shared" si="8"/>
        <v/>
      </c>
      <c r="AE233" s="478" t="str">
        <f t="shared" si="9"/>
        <v/>
      </c>
      <c r="AF233" s="512" t="str">
        <f>IF(O233="","",'別紙様式3-2（４・５月）'!O235&amp;'別紙様式3-2（４・５月）'!P235&amp;'別紙様式3-2（４・５月）'!Q235&amp;"から"&amp;O233)</f>
        <v/>
      </c>
      <c r="AG233" s="512" t="str">
        <f>IF(OR(W233="",W233="―"),"",'別紙様式3-2（４・５月）'!O235&amp;'別紙様式3-2（４・５月）'!P235&amp;'別紙様式3-2（４・５月）'!Q235&amp;"から"&amp;W233)</f>
        <v/>
      </c>
    </row>
    <row r="234" spans="1:33" ht="24.95" customHeight="1">
      <c r="A234" s="513">
        <v>221</v>
      </c>
      <c r="B234" s="987" t="str">
        <f>IF(基本情報入力シート!C273="","",基本情報入力シート!C273)</f>
        <v/>
      </c>
      <c r="C234" s="988"/>
      <c r="D234" s="988"/>
      <c r="E234" s="988"/>
      <c r="F234" s="988"/>
      <c r="G234" s="988"/>
      <c r="H234" s="988"/>
      <c r="I234" s="989"/>
      <c r="J234" s="482" t="str">
        <f>IF(基本情報入力シート!M273="","",基本情報入力シート!M273)</f>
        <v/>
      </c>
      <c r="K234" s="482" t="str">
        <f>IF(基本情報入力シート!R273="","",基本情報入力シート!R273)</f>
        <v/>
      </c>
      <c r="L234" s="482" t="str">
        <f>IF(基本情報入力シート!W273="","",基本情報入力シート!W273)</f>
        <v/>
      </c>
      <c r="M234" s="517" t="str">
        <f>IF(基本情報入力シート!X273="","",基本情報入力シート!X273)</f>
        <v/>
      </c>
      <c r="N234" s="518" t="str">
        <f>IF(基本情報入力シート!Y273="","",基本情報入力シート!Y273)</f>
        <v/>
      </c>
      <c r="O234" s="106"/>
      <c r="P234" s="1082"/>
      <c r="Q234" s="1083"/>
      <c r="R234" s="519" t="str">
        <f>IFERROR(IF('別紙様式3-2（４・５月）'!Z236="ベア加算","",P234*VLOOKUP(N234,【参考】数式用!$AD$2:$AH$27,MATCH(O234,【参考】数式用!$K$4:$N$4,0)+1,0)),"")</f>
        <v/>
      </c>
      <c r="S234" s="139"/>
      <c r="T234" s="1084"/>
      <c r="U234" s="1085"/>
      <c r="V234" s="515" t="str">
        <f>IFERROR(P234*VLOOKUP(AF234,【参考】数式用4!$DC$3:$DZ$106,MATCH(N234,【参考】数式用4!$DC$2:$DZ$2,0)),"")</f>
        <v/>
      </c>
      <c r="W234" s="107"/>
      <c r="X234" s="138"/>
      <c r="Y234" s="1086" t="str">
        <f>IFERROR(IF('別紙様式3-2（４・５月）'!Z236="ベア加算","",W234*VLOOKUP(N234,【参考】数式用!$AD$2:$AH$27,MATCH(O234,【参考】数式用!$K$4:$N$4,0)+1,0)),"")</f>
        <v/>
      </c>
      <c r="Z234" s="1086"/>
      <c r="AA234" s="139"/>
      <c r="AB234" s="142"/>
      <c r="AC234" s="520" t="str">
        <f>IFERROR(X234*VLOOKUP(AG234,【参考】数式用4!$DC$3:$DZ$106,MATCH(N234,【参考】数式用4!$DC$2:$DZ$2,0)),"")</f>
        <v/>
      </c>
      <c r="AD234" s="477" t="str">
        <f t="shared" si="8"/>
        <v/>
      </c>
      <c r="AE234" s="478" t="str">
        <f t="shared" si="9"/>
        <v/>
      </c>
      <c r="AF234" s="512" t="str">
        <f>IF(O234="","",'別紙様式3-2（４・５月）'!O236&amp;'別紙様式3-2（４・５月）'!P236&amp;'別紙様式3-2（４・５月）'!Q236&amp;"から"&amp;O234)</f>
        <v/>
      </c>
      <c r="AG234" s="512" t="str">
        <f>IF(OR(W234="",W234="―"),"",'別紙様式3-2（４・５月）'!O236&amp;'別紙様式3-2（４・５月）'!P236&amp;'別紙様式3-2（４・５月）'!Q236&amp;"から"&amp;W234)</f>
        <v/>
      </c>
    </row>
    <row r="235" spans="1:33" ht="24.95" customHeight="1">
      <c r="A235" s="513">
        <v>222</v>
      </c>
      <c r="B235" s="987" t="str">
        <f>IF(基本情報入力シート!C274="","",基本情報入力シート!C274)</f>
        <v/>
      </c>
      <c r="C235" s="988"/>
      <c r="D235" s="988"/>
      <c r="E235" s="988"/>
      <c r="F235" s="988"/>
      <c r="G235" s="988"/>
      <c r="H235" s="988"/>
      <c r="I235" s="989"/>
      <c r="J235" s="482" t="str">
        <f>IF(基本情報入力シート!M274="","",基本情報入力シート!M274)</f>
        <v/>
      </c>
      <c r="K235" s="482" t="str">
        <f>IF(基本情報入力シート!R274="","",基本情報入力シート!R274)</f>
        <v/>
      </c>
      <c r="L235" s="482" t="str">
        <f>IF(基本情報入力シート!W274="","",基本情報入力シート!W274)</f>
        <v/>
      </c>
      <c r="M235" s="517" t="str">
        <f>IF(基本情報入力シート!X274="","",基本情報入力シート!X274)</f>
        <v/>
      </c>
      <c r="N235" s="518" t="str">
        <f>IF(基本情報入力シート!Y274="","",基本情報入力シート!Y274)</f>
        <v/>
      </c>
      <c r="O235" s="106"/>
      <c r="P235" s="1082"/>
      <c r="Q235" s="1083"/>
      <c r="R235" s="519" t="str">
        <f>IFERROR(IF('別紙様式3-2（４・５月）'!Z237="ベア加算","",P235*VLOOKUP(N235,【参考】数式用!$AD$2:$AH$27,MATCH(O235,【参考】数式用!$K$4:$N$4,0)+1,0)),"")</f>
        <v/>
      </c>
      <c r="S235" s="139"/>
      <c r="T235" s="1084"/>
      <c r="U235" s="1085"/>
      <c r="V235" s="515" t="str">
        <f>IFERROR(P235*VLOOKUP(AF235,【参考】数式用4!$DC$3:$DZ$106,MATCH(N235,【参考】数式用4!$DC$2:$DZ$2,0)),"")</f>
        <v/>
      </c>
      <c r="W235" s="107"/>
      <c r="X235" s="138"/>
      <c r="Y235" s="1086" t="str">
        <f>IFERROR(IF('別紙様式3-2（４・５月）'!Z237="ベア加算","",W235*VLOOKUP(N235,【参考】数式用!$AD$2:$AH$27,MATCH(O235,【参考】数式用!$K$4:$N$4,0)+1,0)),"")</f>
        <v/>
      </c>
      <c r="Z235" s="1086"/>
      <c r="AA235" s="139"/>
      <c r="AB235" s="142"/>
      <c r="AC235" s="520" t="str">
        <f>IFERROR(X235*VLOOKUP(AG235,【参考】数式用4!$DC$3:$DZ$106,MATCH(N235,【参考】数式用4!$DC$2:$DZ$2,0)),"")</f>
        <v/>
      </c>
      <c r="AD235" s="477" t="str">
        <f t="shared" si="8"/>
        <v/>
      </c>
      <c r="AE235" s="478" t="str">
        <f t="shared" si="9"/>
        <v/>
      </c>
      <c r="AF235" s="512" t="str">
        <f>IF(O235="","",'別紙様式3-2（４・５月）'!O237&amp;'別紙様式3-2（４・５月）'!P237&amp;'別紙様式3-2（４・５月）'!Q237&amp;"から"&amp;O235)</f>
        <v/>
      </c>
      <c r="AG235" s="512" t="str">
        <f>IF(OR(W235="",W235="―"),"",'別紙様式3-2（４・５月）'!O237&amp;'別紙様式3-2（４・５月）'!P237&amp;'別紙様式3-2（４・５月）'!Q237&amp;"から"&amp;W235)</f>
        <v/>
      </c>
    </row>
    <row r="236" spans="1:33" ht="24.95" customHeight="1">
      <c r="A236" s="513">
        <v>223</v>
      </c>
      <c r="B236" s="987" t="str">
        <f>IF(基本情報入力シート!C275="","",基本情報入力シート!C275)</f>
        <v/>
      </c>
      <c r="C236" s="988"/>
      <c r="D236" s="988"/>
      <c r="E236" s="988"/>
      <c r="F236" s="988"/>
      <c r="G236" s="988"/>
      <c r="H236" s="988"/>
      <c r="I236" s="989"/>
      <c r="J236" s="482" t="str">
        <f>IF(基本情報入力シート!M275="","",基本情報入力シート!M275)</f>
        <v/>
      </c>
      <c r="K236" s="482" t="str">
        <f>IF(基本情報入力シート!R275="","",基本情報入力シート!R275)</f>
        <v/>
      </c>
      <c r="L236" s="482" t="str">
        <f>IF(基本情報入力シート!W275="","",基本情報入力シート!W275)</f>
        <v/>
      </c>
      <c r="M236" s="517" t="str">
        <f>IF(基本情報入力シート!X275="","",基本情報入力シート!X275)</f>
        <v/>
      </c>
      <c r="N236" s="518" t="str">
        <f>IF(基本情報入力シート!Y275="","",基本情報入力シート!Y275)</f>
        <v/>
      </c>
      <c r="O236" s="106"/>
      <c r="P236" s="1082"/>
      <c r="Q236" s="1083"/>
      <c r="R236" s="519" t="str">
        <f>IFERROR(IF('別紙様式3-2（４・５月）'!Z238="ベア加算","",P236*VLOOKUP(N236,【参考】数式用!$AD$2:$AH$27,MATCH(O236,【参考】数式用!$K$4:$N$4,0)+1,0)),"")</f>
        <v/>
      </c>
      <c r="S236" s="139"/>
      <c r="T236" s="1084"/>
      <c r="U236" s="1085"/>
      <c r="V236" s="515" t="str">
        <f>IFERROR(P236*VLOOKUP(AF236,【参考】数式用4!$DC$3:$DZ$106,MATCH(N236,【参考】数式用4!$DC$2:$DZ$2,0)),"")</f>
        <v/>
      </c>
      <c r="W236" s="107"/>
      <c r="X236" s="138"/>
      <c r="Y236" s="1086" t="str">
        <f>IFERROR(IF('別紙様式3-2（４・５月）'!Z238="ベア加算","",W236*VLOOKUP(N236,【参考】数式用!$AD$2:$AH$27,MATCH(O236,【参考】数式用!$K$4:$N$4,0)+1,0)),"")</f>
        <v/>
      </c>
      <c r="Z236" s="1086"/>
      <c r="AA236" s="139"/>
      <c r="AB236" s="142"/>
      <c r="AC236" s="520" t="str">
        <f>IFERROR(X236*VLOOKUP(AG236,【参考】数式用4!$DC$3:$DZ$106,MATCH(N236,【参考】数式用4!$DC$2:$DZ$2,0)),"")</f>
        <v/>
      </c>
      <c r="AD236" s="477" t="str">
        <f t="shared" si="8"/>
        <v/>
      </c>
      <c r="AE236" s="478" t="str">
        <f t="shared" si="9"/>
        <v/>
      </c>
      <c r="AF236" s="512" t="str">
        <f>IF(O236="","",'別紙様式3-2（４・５月）'!O238&amp;'別紙様式3-2（４・５月）'!P238&amp;'別紙様式3-2（４・５月）'!Q238&amp;"から"&amp;O236)</f>
        <v/>
      </c>
      <c r="AG236" s="512" t="str">
        <f>IF(OR(W236="",W236="―"),"",'別紙様式3-2（４・５月）'!O238&amp;'別紙様式3-2（４・５月）'!P238&amp;'別紙様式3-2（４・５月）'!Q238&amp;"から"&amp;W236)</f>
        <v/>
      </c>
    </row>
    <row r="237" spans="1:33" ht="24.95" customHeight="1">
      <c r="A237" s="513">
        <v>224</v>
      </c>
      <c r="B237" s="987" t="str">
        <f>IF(基本情報入力シート!C276="","",基本情報入力シート!C276)</f>
        <v/>
      </c>
      <c r="C237" s="988"/>
      <c r="D237" s="988"/>
      <c r="E237" s="988"/>
      <c r="F237" s="988"/>
      <c r="G237" s="988"/>
      <c r="H237" s="988"/>
      <c r="I237" s="989"/>
      <c r="J237" s="482" t="str">
        <f>IF(基本情報入力シート!M276="","",基本情報入力シート!M276)</f>
        <v/>
      </c>
      <c r="K237" s="482" t="str">
        <f>IF(基本情報入力シート!R276="","",基本情報入力シート!R276)</f>
        <v/>
      </c>
      <c r="L237" s="482" t="str">
        <f>IF(基本情報入力シート!W276="","",基本情報入力シート!W276)</f>
        <v/>
      </c>
      <c r="M237" s="517" t="str">
        <f>IF(基本情報入力シート!X276="","",基本情報入力シート!X276)</f>
        <v/>
      </c>
      <c r="N237" s="518" t="str">
        <f>IF(基本情報入力シート!Y276="","",基本情報入力シート!Y276)</f>
        <v/>
      </c>
      <c r="O237" s="106"/>
      <c r="P237" s="1082"/>
      <c r="Q237" s="1083"/>
      <c r="R237" s="519" t="str">
        <f>IFERROR(IF('別紙様式3-2（４・５月）'!Z239="ベア加算","",P237*VLOOKUP(N237,【参考】数式用!$AD$2:$AH$27,MATCH(O237,【参考】数式用!$K$4:$N$4,0)+1,0)),"")</f>
        <v/>
      </c>
      <c r="S237" s="139"/>
      <c r="T237" s="1084"/>
      <c r="U237" s="1085"/>
      <c r="V237" s="515" t="str">
        <f>IFERROR(P237*VLOOKUP(AF237,【参考】数式用4!$DC$3:$DZ$106,MATCH(N237,【参考】数式用4!$DC$2:$DZ$2,0)),"")</f>
        <v/>
      </c>
      <c r="W237" s="107"/>
      <c r="X237" s="138"/>
      <c r="Y237" s="1086" t="str">
        <f>IFERROR(IF('別紙様式3-2（４・５月）'!Z239="ベア加算","",W237*VLOOKUP(N237,【参考】数式用!$AD$2:$AH$27,MATCH(O237,【参考】数式用!$K$4:$N$4,0)+1,0)),"")</f>
        <v/>
      </c>
      <c r="Z237" s="1086"/>
      <c r="AA237" s="139"/>
      <c r="AB237" s="142"/>
      <c r="AC237" s="520" t="str">
        <f>IFERROR(X237*VLOOKUP(AG237,【参考】数式用4!$DC$3:$DZ$106,MATCH(N237,【参考】数式用4!$DC$2:$DZ$2,0)),"")</f>
        <v/>
      </c>
      <c r="AD237" s="477" t="str">
        <f t="shared" si="8"/>
        <v/>
      </c>
      <c r="AE237" s="478" t="str">
        <f t="shared" si="9"/>
        <v/>
      </c>
      <c r="AF237" s="512" t="str">
        <f>IF(O237="","",'別紙様式3-2（４・５月）'!O239&amp;'別紙様式3-2（４・５月）'!P239&amp;'別紙様式3-2（４・５月）'!Q239&amp;"から"&amp;O237)</f>
        <v/>
      </c>
      <c r="AG237" s="512" t="str">
        <f>IF(OR(W237="",W237="―"),"",'別紙様式3-2（４・５月）'!O239&amp;'別紙様式3-2（４・５月）'!P239&amp;'別紙様式3-2（４・５月）'!Q239&amp;"から"&amp;W237)</f>
        <v/>
      </c>
    </row>
    <row r="238" spans="1:33" ht="24.95" customHeight="1">
      <c r="A238" s="513">
        <v>225</v>
      </c>
      <c r="B238" s="987" t="str">
        <f>IF(基本情報入力シート!C277="","",基本情報入力シート!C277)</f>
        <v/>
      </c>
      <c r="C238" s="988"/>
      <c r="D238" s="988"/>
      <c r="E238" s="988"/>
      <c r="F238" s="988"/>
      <c r="G238" s="988"/>
      <c r="H238" s="988"/>
      <c r="I238" s="989"/>
      <c r="J238" s="482" t="str">
        <f>IF(基本情報入力シート!M277="","",基本情報入力シート!M277)</f>
        <v/>
      </c>
      <c r="K238" s="482" t="str">
        <f>IF(基本情報入力シート!R277="","",基本情報入力シート!R277)</f>
        <v/>
      </c>
      <c r="L238" s="482" t="str">
        <f>IF(基本情報入力シート!W277="","",基本情報入力シート!W277)</f>
        <v/>
      </c>
      <c r="M238" s="517" t="str">
        <f>IF(基本情報入力シート!X277="","",基本情報入力シート!X277)</f>
        <v/>
      </c>
      <c r="N238" s="518" t="str">
        <f>IF(基本情報入力シート!Y277="","",基本情報入力シート!Y277)</f>
        <v/>
      </c>
      <c r="O238" s="106"/>
      <c r="P238" s="1082"/>
      <c r="Q238" s="1083"/>
      <c r="R238" s="519" t="str">
        <f>IFERROR(IF('別紙様式3-2（４・５月）'!Z240="ベア加算","",P238*VLOOKUP(N238,【参考】数式用!$AD$2:$AH$27,MATCH(O238,【参考】数式用!$K$4:$N$4,0)+1,0)),"")</f>
        <v/>
      </c>
      <c r="S238" s="139"/>
      <c r="T238" s="1084"/>
      <c r="U238" s="1085"/>
      <c r="V238" s="515" t="str">
        <f>IFERROR(P238*VLOOKUP(AF238,【参考】数式用4!$DC$3:$DZ$106,MATCH(N238,【参考】数式用4!$DC$2:$DZ$2,0)),"")</f>
        <v/>
      </c>
      <c r="W238" s="107"/>
      <c r="X238" s="138"/>
      <c r="Y238" s="1086" t="str">
        <f>IFERROR(IF('別紙様式3-2（４・５月）'!Z240="ベア加算","",W238*VLOOKUP(N238,【参考】数式用!$AD$2:$AH$27,MATCH(O238,【参考】数式用!$K$4:$N$4,0)+1,0)),"")</f>
        <v/>
      </c>
      <c r="Z238" s="1086"/>
      <c r="AA238" s="139"/>
      <c r="AB238" s="142"/>
      <c r="AC238" s="520" t="str">
        <f>IFERROR(X238*VLOOKUP(AG238,【参考】数式用4!$DC$3:$DZ$106,MATCH(N238,【参考】数式用4!$DC$2:$DZ$2,0)),"")</f>
        <v/>
      </c>
      <c r="AD238" s="477" t="str">
        <f t="shared" si="8"/>
        <v/>
      </c>
      <c r="AE238" s="478" t="str">
        <f t="shared" si="9"/>
        <v/>
      </c>
      <c r="AF238" s="512" t="str">
        <f>IF(O238="","",'別紙様式3-2（４・５月）'!O240&amp;'別紙様式3-2（４・５月）'!P240&amp;'別紙様式3-2（４・５月）'!Q240&amp;"から"&amp;O238)</f>
        <v/>
      </c>
      <c r="AG238" s="512" t="str">
        <f>IF(OR(W238="",W238="―"),"",'別紙様式3-2（４・５月）'!O240&amp;'別紙様式3-2（４・５月）'!P240&amp;'別紙様式3-2（４・５月）'!Q240&amp;"から"&amp;W238)</f>
        <v/>
      </c>
    </row>
    <row r="239" spans="1:33" ht="24.95" customHeight="1">
      <c r="A239" s="513">
        <v>226</v>
      </c>
      <c r="B239" s="987" t="str">
        <f>IF(基本情報入力シート!C278="","",基本情報入力シート!C278)</f>
        <v/>
      </c>
      <c r="C239" s="988"/>
      <c r="D239" s="988"/>
      <c r="E239" s="988"/>
      <c r="F239" s="988"/>
      <c r="G239" s="988"/>
      <c r="H239" s="988"/>
      <c r="I239" s="989"/>
      <c r="J239" s="482" t="str">
        <f>IF(基本情報入力シート!M278="","",基本情報入力シート!M278)</f>
        <v/>
      </c>
      <c r="K239" s="482" t="str">
        <f>IF(基本情報入力シート!R278="","",基本情報入力シート!R278)</f>
        <v/>
      </c>
      <c r="L239" s="482" t="str">
        <f>IF(基本情報入力シート!W278="","",基本情報入力シート!W278)</f>
        <v/>
      </c>
      <c r="M239" s="517" t="str">
        <f>IF(基本情報入力シート!X278="","",基本情報入力シート!X278)</f>
        <v/>
      </c>
      <c r="N239" s="518" t="str">
        <f>IF(基本情報入力シート!Y278="","",基本情報入力シート!Y278)</f>
        <v/>
      </c>
      <c r="O239" s="106"/>
      <c r="P239" s="1082"/>
      <c r="Q239" s="1083"/>
      <c r="R239" s="519" t="str">
        <f>IFERROR(IF('別紙様式3-2（４・５月）'!Z241="ベア加算","",P239*VLOOKUP(N239,【参考】数式用!$AD$2:$AH$27,MATCH(O239,【参考】数式用!$K$4:$N$4,0)+1,0)),"")</f>
        <v/>
      </c>
      <c r="S239" s="139"/>
      <c r="T239" s="1084"/>
      <c r="U239" s="1085"/>
      <c r="V239" s="515" t="str">
        <f>IFERROR(P239*VLOOKUP(AF239,【参考】数式用4!$DC$3:$DZ$106,MATCH(N239,【参考】数式用4!$DC$2:$DZ$2,0)),"")</f>
        <v/>
      </c>
      <c r="W239" s="107"/>
      <c r="X239" s="138"/>
      <c r="Y239" s="1086" t="str">
        <f>IFERROR(IF('別紙様式3-2（４・５月）'!Z241="ベア加算","",W239*VLOOKUP(N239,【参考】数式用!$AD$2:$AH$27,MATCH(O239,【参考】数式用!$K$4:$N$4,0)+1,0)),"")</f>
        <v/>
      </c>
      <c r="Z239" s="1086"/>
      <c r="AA239" s="139"/>
      <c r="AB239" s="142"/>
      <c r="AC239" s="520" t="str">
        <f>IFERROR(X239*VLOOKUP(AG239,【参考】数式用4!$DC$3:$DZ$106,MATCH(N239,【参考】数式用4!$DC$2:$DZ$2,0)),"")</f>
        <v/>
      </c>
      <c r="AD239" s="477" t="str">
        <f t="shared" si="8"/>
        <v/>
      </c>
      <c r="AE239" s="478" t="str">
        <f t="shared" si="9"/>
        <v/>
      </c>
      <c r="AF239" s="512" t="str">
        <f>IF(O239="","",'別紙様式3-2（４・５月）'!O241&amp;'別紙様式3-2（４・５月）'!P241&amp;'別紙様式3-2（４・５月）'!Q241&amp;"から"&amp;O239)</f>
        <v/>
      </c>
      <c r="AG239" s="512" t="str">
        <f>IF(OR(W239="",W239="―"),"",'別紙様式3-2（４・５月）'!O241&amp;'別紙様式3-2（４・５月）'!P241&amp;'別紙様式3-2（４・５月）'!Q241&amp;"から"&amp;W239)</f>
        <v/>
      </c>
    </row>
    <row r="240" spans="1:33" ht="24.95" customHeight="1">
      <c r="A240" s="513">
        <v>227</v>
      </c>
      <c r="B240" s="987" t="str">
        <f>IF(基本情報入力シート!C279="","",基本情報入力シート!C279)</f>
        <v/>
      </c>
      <c r="C240" s="988"/>
      <c r="D240" s="988"/>
      <c r="E240" s="988"/>
      <c r="F240" s="988"/>
      <c r="G240" s="988"/>
      <c r="H240" s="988"/>
      <c r="I240" s="989"/>
      <c r="J240" s="482" t="str">
        <f>IF(基本情報入力シート!M279="","",基本情報入力シート!M279)</f>
        <v/>
      </c>
      <c r="K240" s="482" t="str">
        <f>IF(基本情報入力シート!R279="","",基本情報入力シート!R279)</f>
        <v/>
      </c>
      <c r="L240" s="482" t="str">
        <f>IF(基本情報入力シート!W279="","",基本情報入力シート!W279)</f>
        <v/>
      </c>
      <c r="M240" s="517" t="str">
        <f>IF(基本情報入力シート!X279="","",基本情報入力シート!X279)</f>
        <v/>
      </c>
      <c r="N240" s="518" t="str">
        <f>IF(基本情報入力シート!Y279="","",基本情報入力シート!Y279)</f>
        <v/>
      </c>
      <c r="O240" s="106"/>
      <c r="P240" s="1082"/>
      <c r="Q240" s="1083"/>
      <c r="R240" s="519" t="str">
        <f>IFERROR(IF('別紙様式3-2（４・５月）'!Z242="ベア加算","",P240*VLOOKUP(N240,【参考】数式用!$AD$2:$AH$27,MATCH(O240,【参考】数式用!$K$4:$N$4,0)+1,0)),"")</f>
        <v/>
      </c>
      <c r="S240" s="139"/>
      <c r="T240" s="1084"/>
      <c r="U240" s="1085"/>
      <c r="V240" s="515" t="str">
        <f>IFERROR(P240*VLOOKUP(AF240,【参考】数式用4!$DC$3:$DZ$106,MATCH(N240,【参考】数式用4!$DC$2:$DZ$2,0)),"")</f>
        <v/>
      </c>
      <c r="W240" s="107"/>
      <c r="X240" s="138"/>
      <c r="Y240" s="1086" t="str">
        <f>IFERROR(IF('別紙様式3-2（４・５月）'!Z242="ベア加算","",W240*VLOOKUP(N240,【参考】数式用!$AD$2:$AH$27,MATCH(O240,【参考】数式用!$K$4:$N$4,0)+1,0)),"")</f>
        <v/>
      </c>
      <c r="Z240" s="1086"/>
      <c r="AA240" s="139"/>
      <c r="AB240" s="142"/>
      <c r="AC240" s="520" t="str">
        <f>IFERROR(X240*VLOOKUP(AG240,【参考】数式用4!$DC$3:$DZ$106,MATCH(N240,【参考】数式用4!$DC$2:$DZ$2,0)),"")</f>
        <v/>
      </c>
      <c r="AD240" s="477" t="str">
        <f t="shared" si="8"/>
        <v/>
      </c>
      <c r="AE240" s="478" t="str">
        <f t="shared" si="9"/>
        <v/>
      </c>
      <c r="AF240" s="512" t="str">
        <f>IF(O240="","",'別紙様式3-2（４・５月）'!O242&amp;'別紙様式3-2（４・５月）'!P242&amp;'別紙様式3-2（４・５月）'!Q242&amp;"から"&amp;O240)</f>
        <v/>
      </c>
      <c r="AG240" s="512" t="str">
        <f>IF(OR(W240="",W240="―"),"",'別紙様式3-2（４・５月）'!O242&amp;'別紙様式3-2（４・５月）'!P242&amp;'別紙様式3-2（４・５月）'!Q242&amp;"から"&amp;W240)</f>
        <v/>
      </c>
    </row>
    <row r="241" spans="1:33" ht="24.95" customHeight="1">
      <c r="A241" s="513">
        <v>228</v>
      </c>
      <c r="B241" s="987" t="str">
        <f>IF(基本情報入力シート!C280="","",基本情報入力シート!C280)</f>
        <v/>
      </c>
      <c r="C241" s="988"/>
      <c r="D241" s="988"/>
      <c r="E241" s="988"/>
      <c r="F241" s="988"/>
      <c r="G241" s="988"/>
      <c r="H241" s="988"/>
      <c r="I241" s="989"/>
      <c r="J241" s="482" t="str">
        <f>IF(基本情報入力シート!M280="","",基本情報入力シート!M280)</f>
        <v/>
      </c>
      <c r="K241" s="482" t="str">
        <f>IF(基本情報入力シート!R280="","",基本情報入力シート!R280)</f>
        <v/>
      </c>
      <c r="L241" s="482" t="str">
        <f>IF(基本情報入力シート!W280="","",基本情報入力シート!W280)</f>
        <v/>
      </c>
      <c r="M241" s="517" t="str">
        <f>IF(基本情報入力シート!X280="","",基本情報入力シート!X280)</f>
        <v/>
      </c>
      <c r="N241" s="518" t="str">
        <f>IF(基本情報入力シート!Y280="","",基本情報入力シート!Y280)</f>
        <v/>
      </c>
      <c r="O241" s="106"/>
      <c r="P241" s="1082"/>
      <c r="Q241" s="1083"/>
      <c r="R241" s="519" t="str">
        <f>IFERROR(IF('別紙様式3-2（４・５月）'!Z243="ベア加算","",P241*VLOOKUP(N241,【参考】数式用!$AD$2:$AH$27,MATCH(O241,【参考】数式用!$K$4:$N$4,0)+1,0)),"")</f>
        <v/>
      </c>
      <c r="S241" s="139"/>
      <c r="T241" s="1084"/>
      <c r="U241" s="1085"/>
      <c r="V241" s="515" t="str">
        <f>IFERROR(P241*VLOOKUP(AF241,【参考】数式用4!$DC$3:$DZ$106,MATCH(N241,【参考】数式用4!$DC$2:$DZ$2,0)),"")</f>
        <v/>
      </c>
      <c r="W241" s="107"/>
      <c r="X241" s="138"/>
      <c r="Y241" s="1086" t="str">
        <f>IFERROR(IF('別紙様式3-2（４・５月）'!Z243="ベア加算","",W241*VLOOKUP(N241,【参考】数式用!$AD$2:$AH$27,MATCH(O241,【参考】数式用!$K$4:$N$4,0)+1,0)),"")</f>
        <v/>
      </c>
      <c r="Z241" s="1086"/>
      <c r="AA241" s="139"/>
      <c r="AB241" s="142"/>
      <c r="AC241" s="520" t="str">
        <f>IFERROR(X241*VLOOKUP(AG241,【参考】数式用4!$DC$3:$DZ$106,MATCH(N241,【参考】数式用4!$DC$2:$DZ$2,0)),"")</f>
        <v/>
      </c>
      <c r="AD241" s="477" t="str">
        <f t="shared" si="8"/>
        <v/>
      </c>
      <c r="AE241" s="478" t="str">
        <f t="shared" si="9"/>
        <v/>
      </c>
      <c r="AF241" s="512" t="str">
        <f>IF(O241="","",'別紙様式3-2（４・５月）'!O243&amp;'別紙様式3-2（４・５月）'!P243&amp;'別紙様式3-2（４・５月）'!Q243&amp;"から"&amp;O241)</f>
        <v/>
      </c>
      <c r="AG241" s="512" t="str">
        <f>IF(OR(W241="",W241="―"),"",'別紙様式3-2（４・５月）'!O243&amp;'別紙様式3-2（４・５月）'!P243&amp;'別紙様式3-2（４・５月）'!Q243&amp;"から"&amp;W241)</f>
        <v/>
      </c>
    </row>
    <row r="242" spans="1:33" ht="24.95" customHeight="1">
      <c r="A242" s="513">
        <v>229</v>
      </c>
      <c r="B242" s="987" t="str">
        <f>IF(基本情報入力シート!C281="","",基本情報入力シート!C281)</f>
        <v/>
      </c>
      <c r="C242" s="988"/>
      <c r="D242" s="988"/>
      <c r="E242" s="988"/>
      <c r="F242" s="988"/>
      <c r="G242" s="988"/>
      <c r="H242" s="988"/>
      <c r="I242" s="989"/>
      <c r="J242" s="482" t="str">
        <f>IF(基本情報入力シート!M281="","",基本情報入力シート!M281)</f>
        <v/>
      </c>
      <c r="K242" s="482" t="str">
        <f>IF(基本情報入力シート!R281="","",基本情報入力シート!R281)</f>
        <v/>
      </c>
      <c r="L242" s="482" t="str">
        <f>IF(基本情報入力シート!W281="","",基本情報入力シート!W281)</f>
        <v/>
      </c>
      <c r="M242" s="517" t="str">
        <f>IF(基本情報入力シート!X281="","",基本情報入力シート!X281)</f>
        <v/>
      </c>
      <c r="N242" s="518" t="str">
        <f>IF(基本情報入力シート!Y281="","",基本情報入力シート!Y281)</f>
        <v/>
      </c>
      <c r="O242" s="106"/>
      <c r="P242" s="1082"/>
      <c r="Q242" s="1083"/>
      <c r="R242" s="519" t="str">
        <f>IFERROR(IF('別紙様式3-2（４・５月）'!Z244="ベア加算","",P242*VLOOKUP(N242,【参考】数式用!$AD$2:$AH$27,MATCH(O242,【参考】数式用!$K$4:$N$4,0)+1,0)),"")</f>
        <v/>
      </c>
      <c r="S242" s="139"/>
      <c r="T242" s="1084"/>
      <c r="U242" s="1085"/>
      <c r="V242" s="515" t="str">
        <f>IFERROR(P242*VLOOKUP(AF242,【参考】数式用4!$DC$3:$DZ$106,MATCH(N242,【参考】数式用4!$DC$2:$DZ$2,0)),"")</f>
        <v/>
      </c>
      <c r="W242" s="107"/>
      <c r="X242" s="138"/>
      <c r="Y242" s="1086" t="str">
        <f>IFERROR(IF('別紙様式3-2（４・５月）'!Z244="ベア加算","",W242*VLOOKUP(N242,【参考】数式用!$AD$2:$AH$27,MATCH(O242,【参考】数式用!$K$4:$N$4,0)+1,0)),"")</f>
        <v/>
      </c>
      <c r="Z242" s="1086"/>
      <c r="AA242" s="139"/>
      <c r="AB242" s="142"/>
      <c r="AC242" s="520" t="str">
        <f>IFERROR(X242*VLOOKUP(AG242,【参考】数式用4!$DC$3:$DZ$106,MATCH(N242,【参考】数式用4!$DC$2:$DZ$2,0)),"")</f>
        <v/>
      </c>
      <c r="AD242" s="477" t="str">
        <f t="shared" si="8"/>
        <v/>
      </c>
      <c r="AE242" s="478" t="str">
        <f t="shared" si="9"/>
        <v/>
      </c>
      <c r="AF242" s="512" t="str">
        <f>IF(O242="","",'別紙様式3-2（４・５月）'!O244&amp;'別紙様式3-2（４・５月）'!P244&amp;'別紙様式3-2（４・５月）'!Q244&amp;"から"&amp;O242)</f>
        <v/>
      </c>
      <c r="AG242" s="512" t="str">
        <f>IF(OR(W242="",W242="―"),"",'別紙様式3-2（４・５月）'!O244&amp;'別紙様式3-2（４・５月）'!P244&amp;'別紙様式3-2（４・５月）'!Q244&amp;"から"&amp;W242)</f>
        <v/>
      </c>
    </row>
    <row r="243" spans="1:33" ht="24.95" customHeight="1">
      <c r="A243" s="513">
        <v>230</v>
      </c>
      <c r="B243" s="987" t="str">
        <f>IF(基本情報入力シート!C282="","",基本情報入力シート!C282)</f>
        <v/>
      </c>
      <c r="C243" s="988"/>
      <c r="D243" s="988"/>
      <c r="E243" s="988"/>
      <c r="F243" s="988"/>
      <c r="G243" s="988"/>
      <c r="H243" s="988"/>
      <c r="I243" s="989"/>
      <c r="J243" s="482" t="str">
        <f>IF(基本情報入力シート!M282="","",基本情報入力シート!M282)</f>
        <v/>
      </c>
      <c r="K243" s="482" t="str">
        <f>IF(基本情報入力シート!R282="","",基本情報入力シート!R282)</f>
        <v/>
      </c>
      <c r="L243" s="482" t="str">
        <f>IF(基本情報入力シート!W282="","",基本情報入力シート!W282)</f>
        <v/>
      </c>
      <c r="M243" s="517" t="str">
        <f>IF(基本情報入力シート!X282="","",基本情報入力シート!X282)</f>
        <v/>
      </c>
      <c r="N243" s="518" t="str">
        <f>IF(基本情報入力シート!Y282="","",基本情報入力シート!Y282)</f>
        <v/>
      </c>
      <c r="O243" s="106"/>
      <c r="P243" s="1082"/>
      <c r="Q243" s="1083"/>
      <c r="R243" s="519" t="str">
        <f>IFERROR(IF('別紙様式3-2（４・５月）'!Z245="ベア加算","",P243*VLOOKUP(N243,【参考】数式用!$AD$2:$AH$27,MATCH(O243,【参考】数式用!$K$4:$N$4,0)+1,0)),"")</f>
        <v/>
      </c>
      <c r="S243" s="139"/>
      <c r="T243" s="1084"/>
      <c r="U243" s="1085"/>
      <c r="V243" s="515" t="str">
        <f>IFERROR(P243*VLOOKUP(AF243,【参考】数式用4!$DC$3:$DZ$106,MATCH(N243,【参考】数式用4!$DC$2:$DZ$2,0)),"")</f>
        <v/>
      </c>
      <c r="W243" s="107"/>
      <c r="X243" s="138"/>
      <c r="Y243" s="1086" t="str">
        <f>IFERROR(IF('別紙様式3-2（４・５月）'!Z245="ベア加算","",W243*VLOOKUP(N243,【参考】数式用!$AD$2:$AH$27,MATCH(O243,【参考】数式用!$K$4:$N$4,0)+1,0)),"")</f>
        <v/>
      </c>
      <c r="Z243" s="1086"/>
      <c r="AA243" s="139"/>
      <c r="AB243" s="142"/>
      <c r="AC243" s="520" t="str">
        <f>IFERROR(X243*VLOOKUP(AG243,【参考】数式用4!$DC$3:$DZ$106,MATCH(N243,【参考】数式用4!$DC$2:$DZ$2,0)),"")</f>
        <v/>
      </c>
      <c r="AD243" s="477" t="str">
        <f t="shared" si="8"/>
        <v/>
      </c>
      <c r="AE243" s="478" t="str">
        <f t="shared" si="9"/>
        <v/>
      </c>
      <c r="AF243" s="512" t="str">
        <f>IF(O243="","",'別紙様式3-2（４・５月）'!O245&amp;'別紙様式3-2（４・５月）'!P245&amp;'別紙様式3-2（４・５月）'!Q245&amp;"から"&amp;O243)</f>
        <v/>
      </c>
      <c r="AG243" s="512" t="str">
        <f>IF(OR(W243="",W243="―"),"",'別紙様式3-2（４・５月）'!O245&amp;'別紙様式3-2（４・５月）'!P245&amp;'別紙様式3-2（４・５月）'!Q245&amp;"から"&amp;W243)</f>
        <v/>
      </c>
    </row>
    <row r="244" spans="1:33" ht="24.95" customHeight="1">
      <c r="A244" s="513">
        <v>231</v>
      </c>
      <c r="B244" s="987" t="str">
        <f>IF(基本情報入力シート!C283="","",基本情報入力シート!C283)</f>
        <v/>
      </c>
      <c r="C244" s="988"/>
      <c r="D244" s="988"/>
      <c r="E244" s="988"/>
      <c r="F244" s="988"/>
      <c r="G244" s="988"/>
      <c r="H244" s="988"/>
      <c r="I244" s="989"/>
      <c r="J244" s="482" t="str">
        <f>IF(基本情報入力シート!M283="","",基本情報入力シート!M283)</f>
        <v/>
      </c>
      <c r="K244" s="482" t="str">
        <f>IF(基本情報入力シート!R283="","",基本情報入力シート!R283)</f>
        <v/>
      </c>
      <c r="L244" s="482" t="str">
        <f>IF(基本情報入力シート!W283="","",基本情報入力シート!W283)</f>
        <v/>
      </c>
      <c r="M244" s="517" t="str">
        <f>IF(基本情報入力シート!X283="","",基本情報入力シート!X283)</f>
        <v/>
      </c>
      <c r="N244" s="518" t="str">
        <f>IF(基本情報入力シート!Y283="","",基本情報入力シート!Y283)</f>
        <v/>
      </c>
      <c r="O244" s="106"/>
      <c r="P244" s="1082"/>
      <c r="Q244" s="1083"/>
      <c r="R244" s="519" t="str">
        <f>IFERROR(IF('別紙様式3-2（４・５月）'!Z246="ベア加算","",P244*VLOOKUP(N244,【参考】数式用!$AD$2:$AH$27,MATCH(O244,【参考】数式用!$K$4:$N$4,0)+1,0)),"")</f>
        <v/>
      </c>
      <c r="S244" s="139"/>
      <c r="T244" s="1084"/>
      <c r="U244" s="1085"/>
      <c r="V244" s="515" t="str">
        <f>IFERROR(P244*VLOOKUP(AF244,【参考】数式用4!$DC$3:$DZ$106,MATCH(N244,【参考】数式用4!$DC$2:$DZ$2,0)),"")</f>
        <v/>
      </c>
      <c r="W244" s="107"/>
      <c r="X244" s="138"/>
      <c r="Y244" s="1086" t="str">
        <f>IFERROR(IF('別紙様式3-2（４・５月）'!Z246="ベア加算","",W244*VLOOKUP(N244,【参考】数式用!$AD$2:$AH$27,MATCH(O244,【参考】数式用!$K$4:$N$4,0)+1,0)),"")</f>
        <v/>
      </c>
      <c r="Z244" s="1086"/>
      <c r="AA244" s="139"/>
      <c r="AB244" s="142"/>
      <c r="AC244" s="520" t="str">
        <f>IFERROR(X244*VLOOKUP(AG244,【参考】数式用4!$DC$3:$DZ$106,MATCH(N244,【参考】数式用4!$DC$2:$DZ$2,0)),"")</f>
        <v/>
      </c>
      <c r="AD244" s="477" t="str">
        <f t="shared" si="8"/>
        <v/>
      </c>
      <c r="AE244" s="478" t="str">
        <f t="shared" si="9"/>
        <v/>
      </c>
      <c r="AF244" s="512" t="str">
        <f>IF(O244="","",'別紙様式3-2（４・５月）'!O246&amp;'別紙様式3-2（４・５月）'!P246&amp;'別紙様式3-2（４・５月）'!Q246&amp;"から"&amp;O244)</f>
        <v/>
      </c>
      <c r="AG244" s="512" t="str">
        <f>IF(OR(W244="",W244="―"),"",'別紙様式3-2（４・５月）'!O246&amp;'別紙様式3-2（４・５月）'!P246&amp;'別紙様式3-2（４・５月）'!Q246&amp;"から"&amp;W244)</f>
        <v/>
      </c>
    </row>
    <row r="245" spans="1:33" ht="24.95" customHeight="1">
      <c r="A245" s="513">
        <v>232</v>
      </c>
      <c r="B245" s="987" t="str">
        <f>IF(基本情報入力シート!C284="","",基本情報入力シート!C284)</f>
        <v/>
      </c>
      <c r="C245" s="988"/>
      <c r="D245" s="988"/>
      <c r="E245" s="988"/>
      <c r="F245" s="988"/>
      <c r="G245" s="988"/>
      <c r="H245" s="988"/>
      <c r="I245" s="989"/>
      <c r="J245" s="482" t="str">
        <f>IF(基本情報入力シート!M284="","",基本情報入力シート!M284)</f>
        <v/>
      </c>
      <c r="K245" s="482" t="str">
        <f>IF(基本情報入力シート!R284="","",基本情報入力シート!R284)</f>
        <v/>
      </c>
      <c r="L245" s="482" t="str">
        <f>IF(基本情報入力シート!W284="","",基本情報入力シート!W284)</f>
        <v/>
      </c>
      <c r="M245" s="517" t="str">
        <f>IF(基本情報入力シート!X284="","",基本情報入力シート!X284)</f>
        <v/>
      </c>
      <c r="N245" s="518" t="str">
        <f>IF(基本情報入力シート!Y284="","",基本情報入力シート!Y284)</f>
        <v/>
      </c>
      <c r="O245" s="106"/>
      <c r="P245" s="1082"/>
      <c r="Q245" s="1083"/>
      <c r="R245" s="519" t="str">
        <f>IFERROR(IF('別紙様式3-2（４・５月）'!Z247="ベア加算","",P245*VLOOKUP(N245,【参考】数式用!$AD$2:$AH$27,MATCH(O245,【参考】数式用!$K$4:$N$4,0)+1,0)),"")</f>
        <v/>
      </c>
      <c r="S245" s="139"/>
      <c r="T245" s="1084"/>
      <c r="U245" s="1085"/>
      <c r="V245" s="515" t="str">
        <f>IFERROR(P245*VLOOKUP(AF245,【参考】数式用4!$DC$3:$DZ$106,MATCH(N245,【参考】数式用4!$DC$2:$DZ$2,0)),"")</f>
        <v/>
      </c>
      <c r="W245" s="107"/>
      <c r="X245" s="138"/>
      <c r="Y245" s="1086" t="str">
        <f>IFERROR(IF('別紙様式3-2（４・５月）'!Z247="ベア加算","",W245*VLOOKUP(N245,【参考】数式用!$AD$2:$AH$27,MATCH(O245,【参考】数式用!$K$4:$N$4,0)+1,0)),"")</f>
        <v/>
      </c>
      <c r="Z245" s="1086"/>
      <c r="AA245" s="139"/>
      <c r="AB245" s="142"/>
      <c r="AC245" s="520" t="str">
        <f>IFERROR(X245*VLOOKUP(AG245,【参考】数式用4!$DC$3:$DZ$106,MATCH(N245,【参考】数式用4!$DC$2:$DZ$2,0)),"")</f>
        <v/>
      </c>
      <c r="AD245" s="477" t="str">
        <f t="shared" si="8"/>
        <v/>
      </c>
      <c r="AE245" s="478" t="str">
        <f t="shared" si="9"/>
        <v/>
      </c>
      <c r="AF245" s="512" t="str">
        <f>IF(O245="","",'別紙様式3-2（４・５月）'!O247&amp;'別紙様式3-2（４・５月）'!P247&amp;'別紙様式3-2（４・５月）'!Q247&amp;"から"&amp;O245)</f>
        <v/>
      </c>
      <c r="AG245" s="512" t="str">
        <f>IF(OR(W245="",W245="―"),"",'別紙様式3-2（４・５月）'!O247&amp;'別紙様式3-2（４・５月）'!P247&amp;'別紙様式3-2（４・５月）'!Q247&amp;"から"&amp;W245)</f>
        <v/>
      </c>
    </row>
    <row r="246" spans="1:33" ht="24.95" customHeight="1">
      <c r="A246" s="513">
        <v>233</v>
      </c>
      <c r="B246" s="987" t="str">
        <f>IF(基本情報入力シート!C285="","",基本情報入力シート!C285)</f>
        <v/>
      </c>
      <c r="C246" s="988"/>
      <c r="D246" s="988"/>
      <c r="E246" s="988"/>
      <c r="F246" s="988"/>
      <c r="G246" s="988"/>
      <c r="H246" s="988"/>
      <c r="I246" s="989"/>
      <c r="J246" s="482" t="str">
        <f>IF(基本情報入力シート!M285="","",基本情報入力シート!M285)</f>
        <v/>
      </c>
      <c r="K246" s="482" t="str">
        <f>IF(基本情報入力シート!R285="","",基本情報入力シート!R285)</f>
        <v/>
      </c>
      <c r="L246" s="482" t="str">
        <f>IF(基本情報入力シート!W285="","",基本情報入力シート!W285)</f>
        <v/>
      </c>
      <c r="M246" s="517" t="str">
        <f>IF(基本情報入力シート!X285="","",基本情報入力シート!X285)</f>
        <v/>
      </c>
      <c r="N246" s="518" t="str">
        <f>IF(基本情報入力シート!Y285="","",基本情報入力シート!Y285)</f>
        <v/>
      </c>
      <c r="O246" s="106"/>
      <c r="P246" s="1082"/>
      <c r="Q246" s="1083"/>
      <c r="R246" s="519" t="str">
        <f>IFERROR(IF('別紙様式3-2（４・５月）'!Z248="ベア加算","",P246*VLOOKUP(N246,【参考】数式用!$AD$2:$AH$27,MATCH(O246,【参考】数式用!$K$4:$N$4,0)+1,0)),"")</f>
        <v/>
      </c>
      <c r="S246" s="139"/>
      <c r="T246" s="1084"/>
      <c r="U246" s="1085"/>
      <c r="V246" s="515" t="str">
        <f>IFERROR(P246*VLOOKUP(AF246,【参考】数式用4!$DC$3:$DZ$106,MATCH(N246,【参考】数式用4!$DC$2:$DZ$2,0)),"")</f>
        <v/>
      </c>
      <c r="W246" s="107"/>
      <c r="X246" s="138"/>
      <c r="Y246" s="1086" t="str">
        <f>IFERROR(IF('別紙様式3-2（４・５月）'!Z248="ベア加算","",W246*VLOOKUP(N246,【参考】数式用!$AD$2:$AH$27,MATCH(O246,【参考】数式用!$K$4:$N$4,0)+1,0)),"")</f>
        <v/>
      </c>
      <c r="Z246" s="1086"/>
      <c r="AA246" s="139"/>
      <c r="AB246" s="142"/>
      <c r="AC246" s="520" t="str">
        <f>IFERROR(X246*VLOOKUP(AG246,【参考】数式用4!$DC$3:$DZ$106,MATCH(N246,【参考】数式用4!$DC$2:$DZ$2,0)),"")</f>
        <v/>
      </c>
      <c r="AD246" s="477" t="str">
        <f t="shared" si="8"/>
        <v/>
      </c>
      <c r="AE246" s="478" t="str">
        <f t="shared" si="9"/>
        <v/>
      </c>
      <c r="AF246" s="512" t="str">
        <f>IF(O246="","",'別紙様式3-2（４・５月）'!O248&amp;'別紙様式3-2（４・５月）'!P248&amp;'別紙様式3-2（４・５月）'!Q248&amp;"から"&amp;O246)</f>
        <v/>
      </c>
      <c r="AG246" s="512" t="str">
        <f>IF(OR(W246="",W246="―"),"",'別紙様式3-2（４・５月）'!O248&amp;'別紙様式3-2（４・５月）'!P248&amp;'別紙様式3-2（４・５月）'!Q248&amp;"から"&amp;W246)</f>
        <v/>
      </c>
    </row>
    <row r="247" spans="1:33" ht="24.95" customHeight="1">
      <c r="A247" s="513">
        <v>234</v>
      </c>
      <c r="B247" s="987" t="str">
        <f>IF(基本情報入力シート!C286="","",基本情報入力シート!C286)</f>
        <v/>
      </c>
      <c r="C247" s="988"/>
      <c r="D247" s="988"/>
      <c r="E247" s="988"/>
      <c r="F247" s="988"/>
      <c r="G247" s="988"/>
      <c r="H247" s="988"/>
      <c r="I247" s="989"/>
      <c r="J247" s="482" t="str">
        <f>IF(基本情報入力シート!M286="","",基本情報入力シート!M286)</f>
        <v/>
      </c>
      <c r="K247" s="482" t="str">
        <f>IF(基本情報入力シート!R286="","",基本情報入力シート!R286)</f>
        <v/>
      </c>
      <c r="L247" s="482" t="str">
        <f>IF(基本情報入力シート!W286="","",基本情報入力シート!W286)</f>
        <v/>
      </c>
      <c r="M247" s="517" t="str">
        <f>IF(基本情報入力シート!X286="","",基本情報入力シート!X286)</f>
        <v/>
      </c>
      <c r="N247" s="518" t="str">
        <f>IF(基本情報入力シート!Y286="","",基本情報入力シート!Y286)</f>
        <v/>
      </c>
      <c r="O247" s="106"/>
      <c r="P247" s="1082"/>
      <c r="Q247" s="1083"/>
      <c r="R247" s="519" t="str">
        <f>IFERROR(IF('別紙様式3-2（４・５月）'!Z249="ベア加算","",P247*VLOOKUP(N247,【参考】数式用!$AD$2:$AH$27,MATCH(O247,【参考】数式用!$K$4:$N$4,0)+1,0)),"")</f>
        <v/>
      </c>
      <c r="S247" s="139"/>
      <c r="T247" s="1084"/>
      <c r="U247" s="1085"/>
      <c r="V247" s="515" t="str">
        <f>IFERROR(P247*VLOOKUP(AF247,【参考】数式用4!$DC$3:$DZ$106,MATCH(N247,【参考】数式用4!$DC$2:$DZ$2,0)),"")</f>
        <v/>
      </c>
      <c r="W247" s="107"/>
      <c r="X247" s="138"/>
      <c r="Y247" s="1086" t="str">
        <f>IFERROR(IF('別紙様式3-2（４・５月）'!Z249="ベア加算","",W247*VLOOKUP(N247,【参考】数式用!$AD$2:$AH$27,MATCH(O247,【参考】数式用!$K$4:$N$4,0)+1,0)),"")</f>
        <v/>
      </c>
      <c r="Z247" s="1086"/>
      <c r="AA247" s="139"/>
      <c r="AB247" s="142"/>
      <c r="AC247" s="520" t="str">
        <f>IFERROR(X247*VLOOKUP(AG247,【参考】数式用4!$DC$3:$DZ$106,MATCH(N247,【参考】数式用4!$DC$2:$DZ$2,0)),"")</f>
        <v/>
      </c>
      <c r="AD247" s="477" t="str">
        <f t="shared" si="8"/>
        <v/>
      </c>
      <c r="AE247" s="478" t="str">
        <f t="shared" si="9"/>
        <v/>
      </c>
      <c r="AF247" s="512" t="str">
        <f>IF(O247="","",'別紙様式3-2（４・５月）'!O249&amp;'別紙様式3-2（４・５月）'!P249&amp;'別紙様式3-2（４・５月）'!Q249&amp;"から"&amp;O247)</f>
        <v/>
      </c>
      <c r="AG247" s="512" t="str">
        <f>IF(OR(W247="",W247="―"),"",'別紙様式3-2（４・５月）'!O249&amp;'別紙様式3-2（４・５月）'!P249&amp;'別紙様式3-2（４・５月）'!Q249&amp;"から"&amp;W247)</f>
        <v/>
      </c>
    </row>
    <row r="248" spans="1:33" ht="24.95" customHeight="1">
      <c r="A248" s="513">
        <v>235</v>
      </c>
      <c r="B248" s="987" t="str">
        <f>IF(基本情報入力シート!C287="","",基本情報入力シート!C287)</f>
        <v/>
      </c>
      <c r="C248" s="988"/>
      <c r="D248" s="988"/>
      <c r="E248" s="988"/>
      <c r="F248" s="988"/>
      <c r="G248" s="988"/>
      <c r="H248" s="988"/>
      <c r="I248" s="989"/>
      <c r="J248" s="482" t="str">
        <f>IF(基本情報入力シート!M287="","",基本情報入力シート!M287)</f>
        <v/>
      </c>
      <c r="K248" s="482" t="str">
        <f>IF(基本情報入力シート!R287="","",基本情報入力シート!R287)</f>
        <v/>
      </c>
      <c r="L248" s="482" t="str">
        <f>IF(基本情報入力シート!W287="","",基本情報入力シート!W287)</f>
        <v/>
      </c>
      <c r="M248" s="517" t="str">
        <f>IF(基本情報入力シート!X287="","",基本情報入力シート!X287)</f>
        <v/>
      </c>
      <c r="N248" s="518" t="str">
        <f>IF(基本情報入力シート!Y287="","",基本情報入力シート!Y287)</f>
        <v/>
      </c>
      <c r="O248" s="106"/>
      <c r="P248" s="1082"/>
      <c r="Q248" s="1083"/>
      <c r="R248" s="519" t="str">
        <f>IFERROR(IF('別紙様式3-2（４・５月）'!Z250="ベア加算","",P248*VLOOKUP(N248,【参考】数式用!$AD$2:$AH$27,MATCH(O248,【参考】数式用!$K$4:$N$4,0)+1,0)),"")</f>
        <v/>
      </c>
      <c r="S248" s="139"/>
      <c r="T248" s="1084"/>
      <c r="U248" s="1085"/>
      <c r="V248" s="515" t="str">
        <f>IFERROR(P248*VLOOKUP(AF248,【参考】数式用4!$DC$3:$DZ$106,MATCH(N248,【参考】数式用4!$DC$2:$DZ$2,0)),"")</f>
        <v/>
      </c>
      <c r="W248" s="107"/>
      <c r="X248" s="138"/>
      <c r="Y248" s="1086" t="str">
        <f>IFERROR(IF('別紙様式3-2（４・５月）'!Z250="ベア加算","",W248*VLOOKUP(N248,【参考】数式用!$AD$2:$AH$27,MATCH(O248,【参考】数式用!$K$4:$N$4,0)+1,0)),"")</f>
        <v/>
      </c>
      <c r="Z248" s="1086"/>
      <c r="AA248" s="139"/>
      <c r="AB248" s="142"/>
      <c r="AC248" s="520" t="str">
        <f>IFERROR(X248*VLOOKUP(AG248,【参考】数式用4!$DC$3:$DZ$106,MATCH(N248,【参考】数式用4!$DC$2:$DZ$2,0)),"")</f>
        <v/>
      </c>
      <c r="AD248" s="477" t="str">
        <f t="shared" si="8"/>
        <v/>
      </c>
      <c r="AE248" s="478" t="str">
        <f t="shared" si="9"/>
        <v/>
      </c>
      <c r="AF248" s="512" t="str">
        <f>IF(O248="","",'別紙様式3-2（４・５月）'!O250&amp;'別紙様式3-2（４・５月）'!P250&amp;'別紙様式3-2（４・５月）'!Q250&amp;"から"&amp;O248)</f>
        <v/>
      </c>
      <c r="AG248" s="512" t="str">
        <f>IF(OR(W248="",W248="―"),"",'別紙様式3-2（４・５月）'!O250&amp;'別紙様式3-2（４・５月）'!P250&amp;'別紙様式3-2（４・５月）'!Q250&amp;"から"&amp;W248)</f>
        <v/>
      </c>
    </row>
    <row r="249" spans="1:33" ht="24.95" customHeight="1">
      <c r="A249" s="513">
        <v>236</v>
      </c>
      <c r="B249" s="987" t="str">
        <f>IF(基本情報入力シート!C288="","",基本情報入力シート!C288)</f>
        <v/>
      </c>
      <c r="C249" s="988"/>
      <c r="D249" s="988"/>
      <c r="E249" s="988"/>
      <c r="F249" s="988"/>
      <c r="G249" s="988"/>
      <c r="H249" s="988"/>
      <c r="I249" s="989"/>
      <c r="J249" s="482" t="str">
        <f>IF(基本情報入力シート!M288="","",基本情報入力シート!M288)</f>
        <v/>
      </c>
      <c r="K249" s="482" t="str">
        <f>IF(基本情報入力シート!R288="","",基本情報入力シート!R288)</f>
        <v/>
      </c>
      <c r="L249" s="482" t="str">
        <f>IF(基本情報入力シート!W288="","",基本情報入力シート!W288)</f>
        <v/>
      </c>
      <c r="M249" s="517" t="str">
        <f>IF(基本情報入力シート!X288="","",基本情報入力シート!X288)</f>
        <v/>
      </c>
      <c r="N249" s="518" t="str">
        <f>IF(基本情報入力シート!Y288="","",基本情報入力シート!Y288)</f>
        <v/>
      </c>
      <c r="O249" s="106"/>
      <c r="P249" s="1082"/>
      <c r="Q249" s="1083"/>
      <c r="R249" s="519" t="str">
        <f>IFERROR(IF('別紙様式3-2（４・５月）'!Z251="ベア加算","",P249*VLOOKUP(N249,【参考】数式用!$AD$2:$AH$27,MATCH(O249,【参考】数式用!$K$4:$N$4,0)+1,0)),"")</f>
        <v/>
      </c>
      <c r="S249" s="139"/>
      <c r="T249" s="1084"/>
      <c r="U249" s="1085"/>
      <c r="V249" s="515" t="str">
        <f>IFERROR(P249*VLOOKUP(AF249,【参考】数式用4!$DC$3:$DZ$106,MATCH(N249,【参考】数式用4!$DC$2:$DZ$2,0)),"")</f>
        <v/>
      </c>
      <c r="W249" s="107"/>
      <c r="X249" s="138"/>
      <c r="Y249" s="1086" t="str">
        <f>IFERROR(IF('別紙様式3-2（４・５月）'!Z251="ベア加算","",W249*VLOOKUP(N249,【参考】数式用!$AD$2:$AH$27,MATCH(O249,【参考】数式用!$K$4:$N$4,0)+1,0)),"")</f>
        <v/>
      </c>
      <c r="Z249" s="1086"/>
      <c r="AA249" s="139"/>
      <c r="AB249" s="142"/>
      <c r="AC249" s="520" t="str">
        <f>IFERROR(X249*VLOOKUP(AG249,【参考】数式用4!$DC$3:$DZ$106,MATCH(N249,【参考】数式用4!$DC$2:$DZ$2,0)),"")</f>
        <v/>
      </c>
      <c r="AD249" s="477" t="str">
        <f t="shared" si="8"/>
        <v/>
      </c>
      <c r="AE249" s="478" t="str">
        <f t="shared" si="9"/>
        <v/>
      </c>
      <c r="AF249" s="512" t="str">
        <f>IF(O249="","",'別紙様式3-2（４・５月）'!O251&amp;'別紙様式3-2（４・５月）'!P251&amp;'別紙様式3-2（４・５月）'!Q251&amp;"から"&amp;O249)</f>
        <v/>
      </c>
      <c r="AG249" s="512" t="str">
        <f>IF(OR(W249="",W249="―"),"",'別紙様式3-2（４・５月）'!O251&amp;'別紙様式3-2（４・５月）'!P251&amp;'別紙様式3-2（４・５月）'!Q251&amp;"から"&amp;W249)</f>
        <v/>
      </c>
    </row>
    <row r="250" spans="1:33" ht="24.95" customHeight="1">
      <c r="A250" s="513">
        <v>237</v>
      </c>
      <c r="B250" s="987" t="str">
        <f>IF(基本情報入力シート!C289="","",基本情報入力シート!C289)</f>
        <v/>
      </c>
      <c r="C250" s="988"/>
      <c r="D250" s="988"/>
      <c r="E250" s="988"/>
      <c r="F250" s="988"/>
      <c r="G250" s="988"/>
      <c r="H250" s="988"/>
      <c r="I250" s="989"/>
      <c r="J250" s="482" t="str">
        <f>IF(基本情報入力シート!M289="","",基本情報入力シート!M289)</f>
        <v/>
      </c>
      <c r="K250" s="482" t="str">
        <f>IF(基本情報入力シート!R289="","",基本情報入力シート!R289)</f>
        <v/>
      </c>
      <c r="L250" s="482" t="str">
        <f>IF(基本情報入力シート!W289="","",基本情報入力シート!W289)</f>
        <v/>
      </c>
      <c r="M250" s="517" t="str">
        <f>IF(基本情報入力シート!X289="","",基本情報入力シート!X289)</f>
        <v/>
      </c>
      <c r="N250" s="518" t="str">
        <f>IF(基本情報入力シート!Y289="","",基本情報入力シート!Y289)</f>
        <v/>
      </c>
      <c r="O250" s="106"/>
      <c r="P250" s="1082"/>
      <c r="Q250" s="1083"/>
      <c r="R250" s="519" t="str">
        <f>IFERROR(IF('別紙様式3-2（４・５月）'!Z252="ベア加算","",P250*VLOOKUP(N250,【参考】数式用!$AD$2:$AH$27,MATCH(O250,【参考】数式用!$K$4:$N$4,0)+1,0)),"")</f>
        <v/>
      </c>
      <c r="S250" s="139"/>
      <c r="T250" s="1084"/>
      <c r="U250" s="1085"/>
      <c r="V250" s="515" t="str">
        <f>IFERROR(P250*VLOOKUP(AF250,【参考】数式用4!$DC$3:$DZ$106,MATCH(N250,【参考】数式用4!$DC$2:$DZ$2,0)),"")</f>
        <v/>
      </c>
      <c r="W250" s="107"/>
      <c r="X250" s="138"/>
      <c r="Y250" s="1086" t="str">
        <f>IFERROR(IF('別紙様式3-2（４・５月）'!Z252="ベア加算","",W250*VLOOKUP(N250,【参考】数式用!$AD$2:$AH$27,MATCH(O250,【参考】数式用!$K$4:$N$4,0)+1,0)),"")</f>
        <v/>
      </c>
      <c r="Z250" s="1086"/>
      <c r="AA250" s="139"/>
      <c r="AB250" s="142"/>
      <c r="AC250" s="520" t="str">
        <f>IFERROR(X250*VLOOKUP(AG250,【参考】数式用4!$DC$3:$DZ$106,MATCH(N250,【参考】数式用4!$DC$2:$DZ$2,0)),"")</f>
        <v/>
      </c>
      <c r="AD250" s="477" t="str">
        <f t="shared" si="8"/>
        <v/>
      </c>
      <c r="AE250" s="478" t="str">
        <f t="shared" si="9"/>
        <v/>
      </c>
      <c r="AF250" s="512" t="str">
        <f>IF(O250="","",'別紙様式3-2（４・５月）'!O252&amp;'別紙様式3-2（４・５月）'!P252&amp;'別紙様式3-2（４・５月）'!Q252&amp;"から"&amp;O250)</f>
        <v/>
      </c>
      <c r="AG250" s="512" t="str">
        <f>IF(OR(W250="",W250="―"),"",'別紙様式3-2（４・５月）'!O252&amp;'別紙様式3-2（４・５月）'!P252&amp;'別紙様式3-2（４・５月）'!Q252&amp;"から"&amp;W250)</f>
        <v/>
      </c>
    </row>
    <row r="251" spans="1:33" ht="24.95" customHeight="1">
      <c r="A251" s="513">
        <v>238</v>
      </c>
      <c r="B251" s="987" t="str">
        <f>IF(基本情報入力シート!C290="","",基本情報入力シート!C290)</f>
        <v/>
      </c>
      <c r="C251" s="988"/>
      <c r="D251" s="988"/>
      <c r="E251" s="988"/>
      <c r="F251" s="988"/>
      <c r="G251" s="988"/>
      <c r="H251" s="988"/>
      <c r="I251" s="989"/>
      <c r="J251" s="482" t="str">
        <f>IF(基本情報入力シート!M290="","",基本情報入力シート!M290)</f>
        <v/>
      </c>
      <c r="K251" s="482" t="str">
        <f>IF(基本情報入力シート!R290="","",基本情報入力シート!R290)</f>
        <v/>
      </c>
      <c r="L251" s="482" t="str">
        <f>IF(基本情報入力シート!W290="","",基本情報入力シート!W290)</f>
        <v/>
      </c>
      <c r="M251" s="517" t="str">
        <f>IF(基本情報入力シート!X290="","",基本情報入力シート!X290)</f>
        <v/>
      </c>
      <c r="N251" s="518" t="str">
        <f>IF(基本情報入力シート!Y290="","",基本情報入力シート!Y290)</f>
        <v/>
      </c>
      <c r="O251" s="106"/>
      <c r="P251" s="1082"/>
      <c r="Q251" s="1083"/>
      <c r="R251" s="519" t="str">
        <f>IFERROR(IF('別紙様式3-2（４・５月）'!Z253="ベア加算","",P251*VLOOKUP(N251,【参考】数式用!$AD$2:$AH$27,MATCH(O251,【参考】数式用!$K$4:$N$4,0)+1,0)),"")</f>
        <v/>
      </c>
      <c r="S251" s="139"/>
      <c r="T251" s="1084"/>
      <c r="U251" s="1085"/>
      <c r="V251" s="515" t="str">
        <f>IFERROR(P251*VLOOKUP(AF251,【参考】数式用4!$DC$3:$DZ$106,MATCH(N251,【参考】数式用4!$DC$2:$DZ$2,0)),"")</f>
        <v/>
      </c>
      <c r="W251" s="107"/>
      <c r="X251" s="138"/>
      <c r="Y251" s="1086" t="str">
        <f>IFERROR(IF('別紙様式3-2（４・５月）'!Z253="ベア加算","",W251*VLOOKUP(N251,【参考】数式用!$AD$2:$AH$27,MATCH(O251,【参考】数式用!$K$4:$N$4,0)+1,0)),"")</f>
        <v/>
      </c>
      <c r="Z251" s="1086"/>
      <c r="AA251" s="139"/>
      <c r="AB251" s="142"/>
      <c r="AC251" s="520" t="str">
        <f>IFERROR(X251*VLOOKUP(AG251,【参考】数式用4!$DC$3:$DZ$106,MATCH(N251,【参考】数式用4!$DC$2:$DZ$2,0)),"")</f>
        <v/>
      </c>
      <c r="AD251" s="477" t="str">
        <f t="shared" si="8"/>
        <v/>
      </c>
      <c r="AE251" s="478" t="str">
        <f t="shared" si="9"/>
        <v/>
      </c>
      <c r="AF251" s="512" t="str">
        <f>IF(O251="","",'別紙様式3-2（４・５月）'!O253&amp;'別紙様式3-2（４・５月）'!P253&amp;'別紙様式3-2（４・５月）'!Q253&amp;"から"&amp;O251)</f>
        <v/>
      </c>
      <c r="AG251" s="512" t="str">
        <f>IF(OR(W251="",W251="―"),"",'別紙様式3-2（４・５月）'!O253&amp;'別紙様式3-2（４・５月）'!P253&amp;'別紙様式3-2（４・５月）'!Q253&amp;"から"&amp;W251)</f>
        <v/>
      </c>
    </row>
    <row r="252" spans="1:33" ht="24.95" customHeight="1">
      <c r="A252" s="513">
        <v>239</v>
      </c>
      <c r="B252" s="987" t="str">
        <f>IF(基本情報入力シート!C291="","",基本情報入力シート!C291)</f>
        <v/>
      </c>
      <c r="C252" s="988"/>
      <c r="D252" s="988"/>
      <c r="E252" s="988"/>
      <c r="F252" s="988"/>
      <c r="G252" s="988"/>
      <c r="H252" s="988"/>
      <c r="I252" s="989"/>
      <c r="J252" s="482" t="str">
        <f>IF(基本情報入力シート!M291="","",基本情報入力シート!M291)</f>
        <v/>
      </c>
      <c r="K252" s="482" t="str">
        <f>IF(基本情報入力シート!R291="","",基本情報入力シート!R291)</f>
        <v/>
      </c>
      <c r="L252" s="482" t="str">
        <f>IF(基本情報入力シート!W291="","",基本情報入力シート!W291)</f>
        <v/>
      </c>
      <c r="M252" s="517" t="str">
        <f>IF(基本情報入力シート!X291="","",基本情報入力シート!X291)</f>
        <v/>
      </c>
      <c r="N252" s="518" t="str">
        <f>IF(基本情報入力シート!Y291="","",基本情報入力シート!Y291)</f>
        <v/>
      </c>
      <c r="O252" s="106"/>
      <c r="P252" s="1082"/>
      <c r="Q252" s="1083"/>
      <c r="R252" s="519" t="str">
        <f>IFERROR(IF('別紙様式3-2（４・５月）'!Z254="ベア加算","",P252*VLOOKUP(N252,【参考】数式用!$AD$2:$AH$27,MATCH(O252,【参考】数式用!$K$4:$N$4,0)+1,0)),"")</f>
        <v/>
      </c>
      <c r="S252" s="139"/>
      <c r="T252" s="1084"/>
      <c r="U252" s="1085"/>
      <c r="V252" s="515" t="str">
        <f>IFERROR(P252*VLOOKUP(AF252,【参考】数式用4!$DC$3:$DZ$106,MATCH(N252,【参考】数式用4!$DC$2:$DZ$2,0)),"")</f>
        <v/>
      </c>
      <c r="W252" s="107"/>
      <c r="X252" s="138"/>
      <c r="Y252" s="1086" t="str">
        <f>IFERROR(IF('別紙様式3-2（４・５月）'!Z254="ベア加算","",W252*VLOOKUP(N252,【参考】数式用!$AD$2:$AH$27,MATCH(O252,【参考】数式用!$K$4:$N$4,0)+1,0)),"")</f>
        <v/>
      </c>
      <c r="Z252" s="1086"/>
      <c r="AA252" s="139"/>
      <c r="AB252" s="142"/>
      <c r="AC252" s="520" t="str">
        <f>IFERROR(X252*VLOOKUP(AG252,【参考】数式用4!$DC$3:$DZ$106,MATCH(N252,【参考】数式用4!$DC$2:$DZ$2,0)),"")</f>
        <v/>
      </c>
      <c r="AD252" s="477" t="str">
        <f t="shared" si="8"/>
        <v/>
      </c>
      <c r="AE252" s="478" t="str">
        <f t="shared" si="9"/>
        <v/>
      </c>
      <c r="AF252" s="512" t="str">
        <f>IF(O252="","",'別紙様式3-2（４・５月）'!O254&amp;'別紙様式3-2（４・５月）'!P254&amp;'別紙様式3-2（４・５月）'!Q254&amp;"から"&amp;O252)</f>
        <v/>
      </c>
      <c r="AG252" s="512" t="str">
        <f>IF(OR(W252="",W252="―"),"",'別紙様式3-2（４・５月）'!O254&amp;'別紙様式3-2（４・５月）'!P254&amp;'別紙様式3-2（４・５月）'!Q254&amp;"から"&amp;W252)</f>
        <v/>
      </c>
    </row>
    <row r="253" spans="1:33" ht="24.95" customHeight="1">
      <c r="A253" s="513">
        <v>240</v>
      </c>
      <c r="B253" s="987" t="str">
        <f>IF(基本情報入力シート!C292="","",基本情報入力シート!C292)</f>
        <v/>
      </c>
      <c r="C253" s="988"/>
      <c r="D253" s="988"/>
      <c r="E253" s="988"/>
      <c r="F253" s="988"/>
      <c r="G253" s="988"/>
      <c r="H253" s="988"/>
      <c r="I253" s="989"/>
      <c r="J253" s="482" t="str">
        <f>IF(基本情報入力シート!M292="","",基本情報入力シート!M292)</f>
        <v/>
      </c>
      <c r="K253" s="482" t="str">
        <f>IF(基本情報入力シート!R292="","",基本情報入力シート!R292)</f>
        <v/>
      </c>
      <c r="L253" s="482" t="str">
        <f>IF(基本情報入力シート!W292="","",基本情報入力シート!W292)</f>
        <v/>
      </c>
      <c r="M253" s="517" t="str">
        <f>IF(基本情報入力シート!X292="","",基本情報入力シート!X292)</f>
        <v/>
      </c>
      <c r="N253" s="518" t="str">
        <f>IF(基本情報入力シート!Y292="","",基本情報入力シート!Y292)</f>
        <v/>
      </c>
      <c r="O253" s="106"/>
      <c r="P253" s="1082"/>
      <c r="Q253" s="1083"/>
      <c r="R253" s="519" t="str">
        <f>IFERROR(IF('別紙様式3-2（４・５月）'!Z255="ベア加算","",P253*VLOOKUP(N253,【参考】数式用!$AD$2:$AH$27,MATCH(O253,【参考】数式用!$K$4:$N$4,0)+1,0)),"")</f>
        <v/>
      </c>
      <c r="S253" s="139"/>
      <c r="T253" s="1084"/>
      <c r="U253" s="1085"/>
      <c r="V253" s="515" t="str">
        <f>IFERROR(P253*VLOOKUP(AF253,【参考】数式用4!$DC$3:$DZ$106,MATCH(N253,【参考】数式用4!$DC$2:$DZ$2,0)),"")</f>
        <v/>
      </c>
      <c r="W253" s="107"/>
      <c r="X253" s="138"/>
      <c r="Y253" s="1086" t="str">
        <f>IFERROR(IF('別紙様式3-2（４・５月）'!Z255="ベア加算","",W253*VLOOKUP(N253,【参考】数式用!$AD$2:$AH$27,MATCH(O253,【参考】数式用!$K$4:$N$4,0)+1,0)),"")</f>
        <v/>
      </c>
      <c r="Z253" s="1086"/>
      <c r="AA253" s="139"/>
      <c r="AB253" s="142"/>
      <c r="AC253" s="520" t="str">
        <f>IFERROR(X253*VLOOKUP(AG253,【参考】数式用4!$DC$3:$DZ$106,MATCH(N253,【参考】数式用4!$DC$2:$DZ$2,0)),"")</f>
        <v/>
      </c>
      <c r="AD253" s="477" t="str">
        <f t="shared" si="8"/>
        <v/>
      </c>
      <c r="AE253" s="478" t="str">
        <f t="shared" si="9"/>
        <v/>
      </c>
      <c r="AF253" s="512" t="str">
        <f>IF(O253="","",'別紙様式3-2（４・５月）'!O255&amp;'別紙様式3-2（４・５月）'!P255&amp;'別紙様式3-2（４・５月）'!Q255&amp;"から"&amp;O253)</f>
        <v/>
      </c>
      <c r="AG253" s="512" t="str">
        <f>IF(OR(W253="",W253="―"),"",'別紙様式3-2（４・５月）'!O255&amp;'別紙様式3-2（４・５月）'!P255&amp;'別紙様式3-2（４・５月）'!Q255&amp;"から"&amp;W253)</f>
        <v/>
      </c>
    </row>
    <row r="254" spans="1:33" ht="24.95" customHeight="1">
      <c r="A254" s="513">
        <v>241</v>
      </c>
      <c r="B254" s="987" t="str">
        <f>IF(基本情報入力シート!C293="","",基本情報入力シート!C293)</f>
        <v/>
      </c>
      <c r="C254" s="988"/>
      <c r="D254" s="988"/>
      <c r="E254" s="988"/>
      <c r="F254" s="988"/>
      <c r="G254" s="988"/>
      <c r="H254" s="988"/>
      <c r="I254" s="989"/>
      <c r="J254" s="482" t="str">
        <f>IF(基本情報入力シート!M293="","",基本情報入力シート!M293)</f>
        <v/>
      </c>
      <c r="K254" s="482" t="str">
        <f>IF(基本情報入力シート!R293="","",基本情報入力シート!R293)</f>
        <v/>
      </c>
      <c r="L254" s="482" t="str">
        <f>IF(基本情報入力シート!W293="","",基本情報入力シート!W293)</f>
        <v/>
      </c>
      <c r="M254" s="517" t="str">
        <f>IF(基本情報入力シート!X293="","",基本情報入力シート!X293)</f>
        <v/>
      </c>
      <c r="N254" s="518" t="str">
        <f>IF(基本情報入力シート!Y293="","",基本情報入力シート!Y293)</f>
        <v/>
      </c>
      <c r="O254" s="106"/>
      <c r="P254" s="1082"/>
      <c r="Q254" s="1083"/>
      <c r="R254" s="519" t="str">
        <f>IFERROR(IF('別紙様式3-2（４・５月）'!Z256="ベア加算","",P254*VLOOKUP(N254,【参考】数式用!$AD$2:$AH$27,MATCH(O254,【参考】数式用!$K$4:$N$4,0)+1,0)),"")</f>
        <v/>
      </c>
      <c r="S254" s="139"/>
      <c r="T254" s="1084"/>
      <c r="U254" s="1085"/>
      <c r="V254" s="515" t="str">
        <f>IFERROR(P254*VLOOKUP(AF254,【参考】数式用4!$DC$3:$DZ$106,MATCH(N254,【参考】数式用4!$DC$2:$DZ$2,0)),"")</f>
        <v/>
      </c>
      <c r="W254" s="107"/>
      <c r="X254" s="138"/>
      <c r="Y254" s="1086" t="str">
        <f>IFERROR(IF('別紙様式3-2（４・５月）'!Z256="ベア加算","",W254*VLOOKUP(N254,【参考】数式用!$AD$2:$AH$27,MATCH(O254,【参考】数式用!$K$4:$N$4,0)+1,0)),"")</f>
        <v/>
      </c>
      <c r="Z254" s="1086"/>
      <c r="AA254" s="139"/>
      <c r="AB254" s="142"/>
      <c r="AC254" s="520" t="str">
        <f>IFERROR(X254*VLOOKUP(AG254,【参考】数式用4!$DC$3:$DZ$106,MATCH(N254,【参考】数式用4!$DC$2:$DZ$2,0)),"")</f>
        <v/>
      </c>
      <c r="AD254" s="477" t="str">
        <f t="shared" ref="AD254:AD317" si="10">IF(OR(O254="新加算Ⅰ",O254="新加算Ⅱ",O254="新加算Ⅴ（１）",O254="新加算Ⅴ（２）",O254="新加算Ⅴ（３）",O254="新加算Ⅴ（４）",O254="新加算Ⅴ（５）",O254="新加算Ⅴ（６）",O254="新加算Ⅴ（７）",O254="新加算Ⅴ（９）",O254="新加算Ⅴ（10）",O254="新加算Ⅴ（12）"),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E254" s="478" t="str">
        <f t="shared" ref="AE254:AE317" si="11">IF(OR(W254="新加算Ⅰ",W254="新加算Ⅱ"),IF(AND(N254&lt;&gt;"訪問型サービス（総合事業）",N254&lt;&gt;"通所型サービス（総合事業）",N254&lt;&gt;"（介護予防）短期入所生活介護",N254&lt;&gt;"（介護予防）短期入所療養介護（老健）",N254&lt;&gt;"（介護予防）短期入所療養介護 （病院等（老健以外）)",N254&lt;&gt;"（介護予防）短期入所療養介護（医療院）"),1,""),"")</f>
        <v/>
      </c>
      <c r="AF254" s="512" t="str">
        <f>IF(O254="","",'別紙様式3-2（４・５月）'!O256&amp;'別紙様式3-2（４・５月）'!P256&amp;'別紙様式3-2（４・５月）'!Q256&amp;"から"&amp;O254)</f>
        <v/>
      </c>
      <c r="AG254" s="512" t="str">
        <f>IF(OR(W254="",W254="―"),"",'別紙様式3-2（４・５月）'!O256&amp;'別紙様式3-2（４・５月）'!P256&amp;'別紙様式3-2（４・５月）'!Q256&amp;"から"&amp;W254)</f>
        <v/>
      </c>
    </row>
    <row r="255" spans="1:33" ht="24.95" customHeight="1">
      <c r="A255" s="513">
        <v>242</v>
      </c>
      <c r="B255" s="987" t="str">
        <f>IF(基本情報入力シート!C294="","",基本情報入力シート!C294)</f>
        <v/>
      </c>
      <c r="C255" s="988"/>
      <c r="D255" s="988"/>
      <c r="E255" s="988"/>
      <c r="F255" s="988"/>
      <c r="G255" s="988"/>
      <c r="H255" s="988"/>
      <c r="I255" s="989"/>
      <c r="J255" s="482" t="str">
        <f>IF(基本情報入力シート!M294="","",基本情報入力シート!M294)</f>
        <v/>
      </c>
      <c r="K255" s="482" t="str">
        <f>IF(基本情報入力シート!R294="","",基本情報入力シート!R294)</f>
        <v/>
      </c>
      <c r="L255" s="482" t="str">
        <f>IF(基本情報入力シート!W294="","",基本情報入力シート!W294)</f>
        <v/>
      </c>
      <c r="M255" s="517" t="str">
        <f>IF(基本情報入力シート!X294="","",基本情報入力シート!X294)</f>
        <v/>
      </c>
      <c r="N255" s="518" t="str">
        <f>IF(基本情報入力シート!Y294="","",基本情報入力シート!Y294)</f>
        <v/>
      </c>
      <c r="O255" s="106"/>
      <c r="P255" s="1082"/>
      <c r="Q255" s="1083"/>
      <c r="R255" s="519" t="str">
        <f>IFERROR(IF('別紙様式3-2（４・５月）'!Z257="ベア加算","",P255*VLOOKUP(N255,【参考】数式用!$AD$2:$AH$27,MATCH(O255,【参考】数式用!$K$4:$N$4,0)+1,0)),"")</f>
        <v/>
      </c>
      <c r="S255" s="139"/>
      <c r="T255" s="1084"/>
      <c r="U255" s="1085"/>
      <c r="V255" s="515" t="str">
        <f>IFERROR(P255*VLOOKUP(AF255,【参考】数式用4!$DC$3:$DZ$106,MATCH(N255,【参考】数式用4!$DC$2:$DZ$2,0)),"")</f>
        <v/>
      </c>
      <c r="W255" s="107"/>
      <c r="X255" s="138"/>
      <c r="Y255" s="1086" t="str">
        <f>IFERROR(IF('別紙様式3-2（４・５月）'!Z257="ベア加算","",W255*VLOOKUP(N255,【参考】数式用!$AD$2:$AH$27,MATCH(O255,【参考】数式用!$K$4:$N$4,0)+1,0)),"")</f>
        <v/>
      </c>
      <c r="Z255" s="1086"/>
      <c r="AA255" s="139"/>
      <c r="AB255" s="142"/>
      <c r="AC255" s="520" t="str">
        <f>IFERROR(X255*VLOOKUP(AG255,【参考】数式用4!$DC$3:$DZ$106,MATCH(N255,【参考】数式用4!$DC$2:$DZ$2,0)),"")</f>
        <v/>
      </c>
      <c r="AD255" s="477" t="str">
        <f t="shared" si="10"/>
        <v/>
      </c>
      <c r="AE255" s="478" t="str">
        <f t="shared" si="11"/>
        <v/>
      </c>
      <c r="AF255" s="512" t="str">
        <f>IF(O255="","",'別紙様式3-2（４・５月）'!O257&amp;'別紙様式3-2（４・５月）'!P257&amp;'別紙様式3-2（４・５月）'!Q257&amp;"から"&amp;O255)</f>
        <v/>
      </c>
      <c r="AG255" s="512" t="str">
        <f>IF(OR(W255="",W255="―"),"",'別紙様式3-2（４・５月）'!O257&amp;'別紙様式3-2（４・５月）'!P257&amp;'別紙様式3-2（４・５月）'!Q257&amp;"から"&amp;W255)</f>
        <v/>
      </c>
    </row>
    <row r="256" spans="1:33" ht="24.95" customHeight="1">
      <c r="A256" s="513">
        <v>243</v>
      </c>
      <c r="B256" s="987" t="str">
        <f>IF(基本情報入力シート!C295="","",基本情報入力シート!C295)</f>
        <v/>
      </c>
      <c r="C256" s="988"/>
      <c r="D256" s="988"/>
      <c r="E256" s="988"/>
      <c r="F256" s="988"/>
      <c r="G256" s="988"/>
      <c r="H256" s="988"/>
      <c r="I256" s="989"/>
      <c r="J256" s="482" t="str">
        <f>IF(基本情報入力シート!M295="","",基本情報入力シート!M295)</f>
        <v/>
      </c>
      <c r="K256" s="482" t="str">
        <f>IF(基本情報入力シート!R295="","",基本情報入力シート!R295)</f>
        <v/>
      </c>
      <c r="L256" s="482" t="str">
        <f>IF(基本情報入力シート!W295="","",基本情報入力シート!W295)</f>
        <v/>
      </c>
      <c r="M256" s="517" t="str">
        <f>IF(基本情報入力シート!X295="","",基本情報入力シート!X295)</f>
        <v/>
      </c>
      <c r="N256" s="518" t="str">
        <f>IF(基本情報入力シート!Y295="","",基本情報入力シート!Y295)</f>
        <v/>
      </c>
      <c r="O256" s="106"/>
      <c r="P256" s="1082"/>
      <c r="Q256" s="1083"/>
      <c r="R256" s="519" t="str">
        <f>IFERROR(IF('別紙様式3-2（４・５月）'!Z258="ベア加算","",P256*VLOOKUP(N256,【参考】数式用!$AD$2:$AH$27,MATCH(O256,【参考】数式用!$K$4:$N$4,0)+1,0)),"")</f>
        <v/>
      </c>
      <c r="S256" s="139"/>
      <c r="T256" s="1084"/>
      <c r="U256" s="1085"/>
      <c r="V256" s="515" t="str">
        <f>IFERROR(P256*VLOOKUP(AF256,【参考】数式用4!$DC$3:$DZ$106,MATCH(N256,【参考】数式用4!$DC$2:$DZ$2,0)),"")</f>
        <v/>
      </c>
      <c r="W256" s="107"/>
      <c r="X256" s="138"/>
      <c r="Y256" s="1086" t="str">
        <f>IFERROR(IF('別紙様式3-2（４・５月）'!Z258="ベア加算","",W256*VLOOKUP(N256,【参考】数式用!$AD$2:$AH$27,MATCH(O256,【参考】数式用!$K$4:$N$4,0)+1,0)),"")</f>
        <v/>
      </c>
      <c r="Z256" s="1086"/>
      <c r="AA256" s="139"/>
      <c r="AB256" s="142"/>
      <c r="AC256" s="520" t="str">
        <f>IFERROR(X256*VLOOKUP(AG256,【参考】数式用4!$DC$3:$DZ$106,MATCH(N256,【参考】数式用4!$DC$2:$DZ$2,0)),"")</f>
        <v/>
      </c>
      <c r="AD256" s="477" t="str">
        <f t="shared" si="10"/>
        <v/>
      </c>
      <c r="AE256" s="478" t="str">
        <f t="shared" si="11"/>
        <v/>
      </c>
      <c r="AF256" s="512" t="str">
        <f>IF(O256="","",'別紙様式3-2（４・５月）'!O258&amp;'別紙様式3-2（４・５月）'!P258&amp;'別紙様式3-2（４・５月）'!Q258&amp;"から"&amp;O256)</f>
        <v/>
      </c>
      <c r="AG256" s="512" t="str">
        <f>IF(OR(W256="",W256="―"),"",'別紙様式3-2（４・５月）'!O258&amp;'別紙様式3-2（４・５月）'!P258&amp;'別紙様式3-2（４・５月）'!Q258&amp;"から"&amp;W256)</f>
        <v/>
      </c>
    </row>
    <row r="257" spans="1:33" ht="24.95" customHeight="1">
      <c r="A257" s="513">
        <v>244</v>
      </c>
      <c r="B257" s="987" t="str">
        <f>IF(基本情報入力シート!C296="","",基本情報入力シート!C296)</f>
        <v/>
      </c>
      <c r="C257" s="988"/>
      <c r="D257" s="988"/>
      <c r="E257" s="988"/>
      <c r="F257" s="988"/>
      <c r="G257" s="988"/>
      <c r="H257" s="988"/>
      <c r="I257" s="989"/>
      <c r="J257" s="482" t="str">
        <f>IF(基本情報入力シート!M296="","",基本情報入力シート!M296)</f>
        <v/>
      </c>
      <c r="K257" s="482" t="str">
        <f>IF(基本情報入力シート!R296="","",基本情報入力シート!R296)</f>
        <v/>
      </c>
      <c r="L257" s="482" t="str">
        <f>IF(基本情報入力シート!W296="","",基本情報入力シート!W296)</f>
        <v/>
      </c>
      <c r="M257" s="517" t="str">
        <f>IF(基本情報入力シート!X296="","",基本情報入力シート!X296)</f>
        <v/>
      </c>
      <c r="N257" s="518" t="str">
        <f>IF(基本情報入力シート!Y296="","",基本情報入力シート!Y296)</f>
        <v/>
      </c>
      <c r="O257" s="106"/>
      <c r="P257" s="1082"/>
      <c r="Q257" s="1083"/>
      <c r="R257" s="519" t="str">
        <f>IFERROR(IF('別紙様式3-2（４・５月）'!Z259="ベア加算","",P257*VLOOKUP(N257,【参考】数式用!$AD$2:$AH$27,MATCH(O257,【参考】数式用!$K$4:$N$4,0)+1,0)),"")</f>
        <v/>
      </c>
      <c r="S257" s="139"/>
      <c r="T257" s="1084"/>
      <c r="U257" s="1085"/>
      <c r="V257" s="515" t="str">
        <f>IFERROR(P257*VLOOKUP(AF257,【参考】数式用4!$DC$3:$DZ$106,MATCH(N257,【参考】数式用4!$DC$2:$DZ$2,0)),"")</f>
        <v/>
      </c>
      <c r="W257" s="107"/>
      <c r="X257" s="138"/>
      <c r="Y257" s="1086" t="str">
        <f>IFERROR(IF('別紙様式3-2（４・５月）'!Z259="ベア加算","",W257*VLOOKUP(N257,【参考】数式用!$AD$2:$AH$27,MATCH(O257,【参考】数式用!$K$4:$N$4,0)+1,0)),"")</f>
        <v/>
      </c>
      <c r="Z257" s="1086"/>
      <c r="AA257" s="139"/>
      <c r="AB257" s="142"/>
      <c r="AC257" s="520" t="str">
        <f>IFERROR(X257*VLOOKUP(AG257,【参考】数式用4!$DC$3:$DZ$106,MATCH(N257,【参考】数式用4!$DC$2:$DZ$2,0)),"")</f>
        <v/>
      </c>
      <c r="AD257" s="477" t="str">
        <f t="shared" si="10"/>
        <v/>
      </c>
      <c r="AE257" s="478" t="str">
        <f t="shared" si="11"/>
        <v/>
      </c>
      <c r="AF257" s="512" t="str">
        <f>IF(O257="","",'別紙様式3-2（４・５月）'!O259&amp;'別紙様式3-2（４・５月）'!P259&amp;'別紙様式3-2（４・５月）'!Q259&amp;"から"&amp;O257)</f>
        <v/>
      </c>
      <c r="AG257" s="512" t="str">
        <f>IF(OR(W257="",W257="―"),"",'別紙様式3-2（４・５月）'!O259&amp;'別紙様式3-2（４・５月）'!P259&amp;'別紙様式3-2（４・５月）'!Q259&amp;"から"&amp;W257)</f>
        <v/>
      </c>
    </row>
    <row r="258" spans="1:33" ht="24.95" customHeight="1">
      <c r="A258" s="513">
        <v>245</v>
      </c>
      <c r="B258" s="987" t="str">
        <f>IF(基本情報入力シート!C297="","",基本情報入力シート!C297)</f>
        <v/>
      </c>
      <c r="C258" s="988"/>
      <c r="D258" s="988"/>
      <c r="E258" s="988"/>
      <c r="F258" s="988"/>
      <c r="G258" s="988"/>
      <c r="H258" s="988"/>
      <c r="I258" s="989"/>
      <c r="J258" s="482" t="str">
        <f>IF(基本情報入力シート!M297="","",基本情報入力シート!M297)</f>
        <v/>
      </c>
      <c r="K258" s="482" t="str">
        <f>IF(基本情報入力シート!R297="","",基本情報入力シート!R297)</f>
        <v/>
      </c>
      <c r="L258" s="482" t="str">
        <f>IF(基本情報入力シート!W297="","",基本情報入力シート!W297)</f>
        <v/>
      </c>
      <c r="M258" s="517" t="str">
        <f>IF(基本情報入力シート!X297="","",基本情報入力シート!X297)</f>
        <v/>
      </c>
      <c r="N258" s="518" t="str">
        <f>IF(基本情報入力シート!Y297="","",基本情報入力シート!Y297)</f>
        <v/>
      </c>
      <c r="O258" s="106"/>
      <c r="P258" s="1082"/>
      <c r="Q258" s="1083"/>
      <c r="R258" s="519" t="str">
        <f>IFERROR(IF('別紙様式3-2（４・５月）'!Z260="ベア加算","",P258*VLOOKUP(N258,【参考】数式用!$AD$2:$AH$27,MATCH(O258,【参考】数式用!$K$4:$N$4,0)+1,0)),"")</f>
        <v/>
      </c>
      <c r="S258" s="139"/>
      <c r="T258" s="1084"/>
      <c r="U258" s="1085"/>
      <c r="V258" s="515" t="str">
        <f>IFERROR(P258*VLOOKUP(AF258,【参考】数式用4!$DC$3:$DZ$106,MATCH(N258,【参考】数式用4!$DC$2:$DZ$2,0)),"")</f>
        <v/>
      </c>
      <c r="W258" s="107"/>
      <c r="X258" s="138"/>
      <c r="Y258" s="1086" t="str">
        <f>IFERROR(IF('別紙様式3-2（４・５月）'!Z260="ベア加算","",W258*VLOOKUP(N258,【参考】数式用!$AD$2:$AH$27,MATCH(O258,【参考】数式用!$K$4:$N$4,0)+1,0)),"")</f>
        <v/>
      </c>
      <c r="Z258" s="1086"/>
      <c r="AA258" s="139"/>
      <c r="AB258" s="142"/>
      <c r="AC258" s="520" t="str">
        <f>IFERROR(X258*VLOOKUP(AG258,【参考】数式用4!$DC$3:$DZ$106,MATCH(N258,【参考】数式用4!$DC$2:$DZ$2,0)),"")</f>
        <v/>
      </c>
      <c r="AD258" s="477" t="str">
        <f t="shared" si="10"/>
        <v/>
      </c>
      <c r="AE258" s="478" t="str">
        <f t="shared" si="11"/>
        <v/>
      </c>
      <c r="AF258" s="512" t="str">
        <f>IF(O258="","",'別紙様式3-2（４・５月）'!O260&amp;'別紙様式3-2（４・５月）'!P260&amp;'別紙様式3-2（４・５月）'!Q260&amp;"から"&amp;O258)</f>
        <v/>
      </c>
      <c r="AG258" s="512" t="str">
        <f>IF(OR(W258="",W258="―"),"",'別紙様式3-2（４・５月）'!O260&amp;'別紙様式3-2（４・５月）'!P260&amp;'別紙様式3-2（４・５月）'!Q260&amp;"から"&amp;W258)</f>
        <v/>
      </c>
    </row>
    <row r="259" spans="1:33" ht="24.95" customHeight="1">
      <c r="A259" s="513">
        <v>246</v>
      </c>
      <c r="B259" s="987" t="str">
        <f>IF(基本情報入力シート!C298="","",基本情報入力シート!C298)</f>
        <v/>
      </c>
      <c r="C259" s="988"/>
      <c r="D259" s="988"/>
      <c r="E259" s="988"/>
      <c r="F259" s="988"/>
      <c r="G259" s="988"/>
      <c r="H259" s="988"/>
      <c r="I259" s="989"/>
      <c r="J259" s="482" t="str">
        <f>IF(基本情報入力シート!M298="","",基本情報入力シート!M298)</f>
        <v/>
      </c>
      <c r="K259" s="482" t="str">
        <f>IF(基本情報入力シート!R298="","",基本情報入力シート!R298)</f>
        <v/>
      </c>
      <c r="L259" s="482" t="str">
        <f>IF(基本情報入力シート!W298="","",基本情報入力シート!W298)</f>
        <v/>
      </c>
      <c r="M259" s="517" t="str">
        <f>IF(基本情報入力シート!X298="","",基本情報入力シート!X298)</f>
        <v/>
      </c>
      <c r="N259" s="518" t="str">
        <f>IF(基本情報入力シート!Y298="","",基本情報入力シート!Y298)</f>
        <v/>
      </c>
      <c r="O259" s="106"/>
      <c r="P259" s="1082"/>
      <c r="Q259" s="1083"/>
      <c r="R259" s="519" t="str">
        <f>IFERROR(IF('別紙様式3-2（４・５月）'!Z261="ベア加算","",P259*VLOOKUP(N259,【参考】数式用!$AD$2:$AH$27,MATCH(O259,【参考】数式用!$K$4:$N$4,0)+1,0)),"")</f>
        <v/>
      </c>
      <c r="S259" s="139"/>
      <c r="T259" s="1084"/>
      <c r="U259" s="1085"/>
      <c r="V259" s="515" t="str">
        <f>IFERROR(P259*VLOOKUP(AF259,【参考】数式用4!$DC$3:$DZ$106,MATCH(N259,【参考】数式用4!$DC$2:$DZ$2,0)),"")</f>
        <v/>
      </c>
      <c r="W259" s="107"/>
      <c r="X259" s="138"/>
      <c r="Y259" s="1086" t="str">
        <f>IFERROR(IF('別紙様式3-2（４・５月）'!Z261="ベア加算","",W259*VLOOKUP(N259,【参考】数式用!$AD$2:$AH$27,MATCH(O259,【参考】数式用!$K$4:$N$4,0)+1,0)),"")</f>
        <v/>
      </c>
      <c r="Z259" s="1086"/>
      <c r="AA259" s="139"/>
      <c r="AB259" s="142"/>
      <c r="AC259" s="520" t="str">
        <f>IFERROR(X259*VLOOKUP(AG259,【参考】数式用4!$DC$3:$DZ$106,MATCH(N259,【参考】数式用4!$DC$2:$DZ$2,0)),"")</f>
        <v/>
      </c>
      <c r="AD259" s="477" t="str">
        <f t="shared" si="10"/>
        <v/>
      </c>
      <c r="AE259" s="478" t="str">
        <f t="shared" si="11"/>
        <v/>
      </c>
      <c r="AF259" s="512" t="str">
        <f>IF(O259="","",'別紙様式3-2（４・５月）'!O261&amp;'別紙様式3-2（４・５月）'!P261&amp;'別紙様式3-2（４・５月）'!Q261&amp;"から"&amp;O259)</f>
        <v/>
      </c>
      <c r="AG259" s="512" t="str">
        <f>IF(OR(W259="",W259="―"),"",'別紙様式3-2（４・５月）'!O261&amp;'別紙様式3-2（４・５月）'!P261&amp;'別紙様式3-2（４・５月）'!Q261&amp;"から"&amp;W259)</f>
        <v/>
      </c>
    </row>
    <row r="260" spans="1:33" ht="24.95" customHeight="1">
      <c r="A260" s="513">
        <v>247</v>
      </c>
      <c r="B260" s="987" t="str">
        <f>IF(基本情報入力シート!C299="","",基本情報入力シート!C299)</f>
        <v/>
      </c>
      <c r="C260" s="988"/>
      <c r="D260" s="988"/>
      <c r="E260" s="988"/>
      <c r="F260" s="988"/>
      <c r="G260" s="988"/>
      <c r="H260" s="988"/>
      <c r="I260" s="989"/>
      <c r="J260" s="482" t="str">
        <f>IF(基本情報入力シート!M299="","",基本情報入力シート!M299)</f>
        <v/>
      </c>
      <c r="K260" s="482" t="str">
        <f>IF(基本情報入力シート!R299="","",基本情報入力シート!R299)</f>
        <v/>
      </c>
      <c r="L260" s="482" t="str">
        <f>IF(基本情報入力シート!W299="","",基本情報入力シート!W299)</f>
        <v/>
      </c>
      <c r="M260" s="517" t="str">
        <f>IF(基本情報入力シート!X299="","",基本情報入力シート!X299)</f>
        <v/>
      </c>
      <c r="N260" s="518" t="str">
        <f>IF(基本情報入力シート!Y299="","",基本情報入力シート!Y299)</f>
        <v/>
      </c>
      <c r="O260" s="106"/>
      <c r="P260" s="1082"/>
      <c r="Q260" s="1083"/>
      <c r="R260" s="519" t="str">
        <f>IFERROR(IF('別紙様式3-2（４・５月）'!Z262="ベア加算","",P260*VLOOKUP(N260,【参考】数式用!$AD$2:$AH$27,MATCH(O260,【参考】数式用!$K$4:$N$4,0)+1,0)),"")</f>
        <v/>
      </c>
      <c r="S260" s="139"/>
      <c r="T260" s="1084"/>
      <c r="U260" s="1085"/>
      <c r="V260" s="515" t="str">
        <f>IFERROR(P260*VLOOKUP(AF260,【参考】数式用4!$DC$3:$DZ$106,MATCH(N260,【参考】数式用4!$DC$2:$DZ$2,0)),"")</f>
        <v/>
      </c>
      <c r="W260" s="107"/>
      <c r="X260" s="138"/>
      <c r="Y260" s="1086" t="str">
        <f>IFERROR(IF('別紙様式3-2（４・５月）'!Z262="ベア加算","",W260*VLOOKUP(N260,【参考】数式用!$AD$2:$AH$27,MATCH(O260,【参考】数式用!$K$4:$N$4,0)+1,0)),"")</f>
        <v/>
      </c>
      <c r="Z260" s="1086"/>
      <c r="AA260" s="139"/>
      <c r="AB260" s="142"/>
      <c r="AC260" s="520" t="str">
        <f>IFERROR(X260*VLOOKUP(AG260,【参考】数式用4!$DC$3:$DZ$106,MATCH(N260,【参考】数式用4!$DC$2:$DZ$2,0)),"")</f>
        <v/>
      </c>
      <c r="AD260" s="477" t="str">
        <f t="shared" si="10"/>
        <v/>
      </c>
      <c r="AE260" s="478" t="str">
        <f t="shared" si="11"/>
        <v/>
      </c>
      <c r="AF260" s="512" t="str">
        <f>IF(O260="","",'別紙様式3-2（４・５月）'!O262&amp;'別紙様式3-2（４・５月）'!P262&amp;'別紙様式3-2（４・５月）'!Q262&amp;"から"&amp;O260)</f>
        <v/>
      </c>
      <c r="AG260" s="512" t="str">
        <f>IF(OR(W260="",W260="―"),"",'別紙様式3-2（４・５月）'!O262&amp;'別紙様式3-2（４・５月）'!P262&amp;'別紙様式3-2（４・５月）'!Q262&amp;"から"&amp;W260)</f>
        <v/>
      </c>
    </row>
    <row r="261" spans="1:33" ht="24.95" customHeight="1">
      <c r="A261" s="513">
        <v>248</v>
      </c>
      <c r="B261" s="987" t="str">
        <f>IF(基本情報入力シート!C300="","",基本情報入力シート!C300)</f>
        <v/>
      </c>
      <c r="C261" s="988"/>
      <c r="D261" s="988"/>
      <c r="E261" s="988"/>
      <c r="F261" s="988"/>
      <c r="G261" s="988"/>
      <c r="H261" s="988"/>
      <c r="I261" s="989"/>
      <c r="J261" s="482" t="str">
        <f>IF(基本情報入力シート!M300="","",基本情報入力シート!M300)</f>
        <v/>
      </c>
      <c r="K261" s="482" t="str">
        <f>IF(基本情報入力シート!R300="","",基本情報入力シート!R300)</f>
        <v/>
      </c>
      <c r="L261" s="482" t="str">
        <f>IF(基本情報入力シート!W300="","",基本情報入力シート!W300)</f>
        <v/>
      </c>
      <c r="M261" s="517" t="str">
        <f>IF(基本情報入力シート!X300="","",基本情報入力シート!X300)</f>
        <v/>
      </c>
      <c r="N261" s="518" t="str">
        <f>IF(基本情報入力シート!Y300="","",基本情報入力シート!Y300)</f>
        <v/>
      </c>
      <c r="O261" s="106"/>
      <c r="P261" s="1082"/>
      <c r="Q261" s="1083"/>
      <c r="R261" s="519" t="str">
        <f>IFERROR(IF('別紙様式3-2（４・５月）'!Z263="ベア加算","",P261*VLOOKUP(N261,【参考】数式用!$AD$2:$AH$27,MATCH(O261,【参考】数式用!$K$4:$N$4,0)+1,0)),"")</f>
        <v/>
      </c>
      <c r="S261" s="139"/>
      <c r="T261" s="1084"/>
      <c r="U261" s="1085"/>
      <c r="V261" s="515" t="str">
        <f>IFERROR(P261*VLOOKUP(AF261,【参考】数式用4!$DC$3:$DZ$106,MATCH(N261,【参考】数式用4!$DC$2:$DZ$2,0)),"")</f>
        <v/>
      </c>
      <c r="W261" s="107"/>
      <c r="X261" s="138"/>
      <c r="Y261" s="1086" t="str">
        <f>IFERROR(IF('別紙様式3-2（４・５月）'!Z263="ベア加算","",W261*VLOOKUP(N261,【参考】数式用!$AD$2:$AH$27,MATCH(O261,【参考】数式用!$K$4:$N$4,0)+1,0)),"")</f>
        <v/>
      </c>
      <c r="Z261" s="1086"/>
      <c r="AA261" s="139"/>
      <c r="AB261" s="142"/>
      <c r="AC261" s="520" t="str">
        <f>IFERROR(X261*VLOOKUP(AG261,【参考】数式用4!$DC$3:$DZ$106,MATCH(N261,【参考】数式用4!$DC$2:$DZ$2,0)),"")</f>
        <v/>
      </c>
      <c r="AD261" s="477" t="str">
        <f t="shared" si="10"/>
        <v/>
      </c>
      <c r="AE261" s="478" t="str">
        <f t="shared" si="11"/>
        <v/>
      </c>
      <c r="AF261" s="512" t="str">
        <f>IF(O261="","",'別紙様式3-2（４・５月）'!O263&amp;'別紙様式3-2（４・５月）'!P263&amp;'別紙様式3-2（４・５月）'!Q263&amp;"から"&amp;O261)</f>
        <v/>
      </c>
      <c r="AG261" s="512" t="str">
        <f>IF(OR(W261="",W261="―"),"",'別紙様式3-2（４・５月）'!O263&amp;'別紙様式3-2（４・５月）'!P263&amp;'別紙様式3-2（４・５月）'!Q263&amp;"から"&amp;W261)</f>
        <v/>
      </c>
    </row>
    <row r="262" spans="1:33" ht="24.95" customHeight="1">
      <c r="A262" s="513">
        <v>249</v>
      </c>
      <c r="B262" s="987" t="str">
        <f>IF(基本情報入力シート!C301="","",基本情報入力シート!C301)</f>
        <v/>
      </c>
      <c r="C262" s="988"/>
      <c r="D262" s="988"/>
      <c r="E262" s="988"/>
      <c r="F262" s="988"/>
      <c r="G262" s="988"/>
      <c r="H262" s="988"/>
      <c r="I262" s="989"/>
      <c r="J262" s="482" t="str">
        <f>IF(基本情報入力シート!M301="","",基本情報入力シート!M301)</f>
        <v/>
      </c>
      <c r="K262" s="482" t="str">
        <f>IF(基本情報入力シート!R301="","",基本情報入力シート!R301)</f>
        <v/>
      </c>
      <c r="L262" s="482" t="str">
        <f>IF(基本情報入力シート!W301="","",基本情報入力シート!W301)</f>
        <v/>
      </c>
      <c r="M262" s="517" t="str">
        <f>IF(基本情報入力シート!X301="","",基本情報入力シート!X301)</f>
        <v/>
      </c>
      <c r="N262" s="518" t="str">
        <f>IF(基本情報入力シート!Y301="","",基本情報入力シート!Y301)</f>
        <v/>
      </c>
      <c r="O262" s="106"/>
      <c r="P262" s="1082"/>
      <c r="Q262" s="1083"/>
      <c r="R262" s="519" t="str">
        <f>IFERROR(IF('別紙様式3-2（４・５月）'!Z264="ベア加算","",P262*VLOOKUP(N262,【参考】数式用!$AD$2:$AH$27,MATCH(O262,【参考】数式用!$K$4:$N$4,0)+1,0)),"")</f>
        <v/>
      </c>
      <c r="S262" s="139"/>
      <c r="T262" s="1084"/>
      <c r="U262" s="1085"/>
      <c r="V262" s="515" t="str">
        <f>IFERROR(P262*VLOOKUP(AF262,【参考】数式用4!$DC$3:$DZ$106,MATCH(N262,【参考】数式用4!$DC$2:$DZ$2,0)),"")</f>
        <v/>
      </c>
      <c r="W262" s="107"/>
      <c r="X262" s="138"/>
      <c r="Y262" s="1086" t="str">
        <f>IFERROR(IF('別紙様式3-2（４・５月）'!Z264="ベア加算","",W262*VLOOKUP(N262,【参考】数式用!$AD$2:$AH$27,MATCH(O262,【参考】数式用!$K$4:$N$4,0)+1,0)),"")</f>
        <v/>
      </c>
      <c r="Z262" s="1086"/>
      <c r="AA262" s="139"/>
      <c r="AB262" s="142"/>
      <c r="AC262" s="520" t="str">
        <f>IFERROR(X262*VLOOKUP(AG262,【参考】数式用4!$DC$3:$DZ$106,MATCH(N262,【参考】数式用4!$DC$2:$DZ$2,0)),"")</f>
        <v/>
      </c>
      <c r="AD262" s="477" t="str">
        <f t="shared" si="10"/>
        <v/>
      </c>
      <c r="AE262" s="478" t="str">
        <f t="shared" si="11"/>
        <v/>
      </c>
      <c r="AF262" s="512" t="str">
        <f>IF(O262="","",'別紙様式3-2（４・５月）'!O264&amp;'別紙様式3-2（４・５月）'!P264&amp;'別紙様式3-2（４・５月）'!Q264&amp;"から"&amp;O262)</f>
        <v/>
      </c>
      <c r="AG262" s="512" t="str">
        <f>IF(OR(W262="",W262="―"),"",'別紙様式3-2（４・５月）'!O264&amp;'別紙様式3-2（４・５月）'!P264&amp;'別紙様式3-2（４・５月）'!Q264&amp;"から"&amp;W262)</f>
        <v/>
      </c>
    </row>
    <row r="263" spans="1:33" ht="24.95" customHeight="1">
      <c r="A263" s="513">
        <v>250</v>
      </c>
      <c r="B263" s="987" t="str">
        <f>IF(基本情報入力シート!C302="","",基本情報入力シート!C302)</f>
        <v/>
      </c>
      <c r="C263" s="988"/>
      <c r="D263" s="988"/>
      <c r="E263" s="988"/>
      <c r="F263" s="988"/>
      <c r="G263" s="988"/>
      <c r="H263" s="988"/>
      <c r="I263" s="989"/>
      <c r="J263" s="482" t="str">
        <f>IF(基本情報入力シート!M302="","",基本情報入力シート!M302)</f>
        <v/>
      </c>
      <c r="K263" s="482" t="str">
        <f>IF(基本情報入力シート!R302="","",基本情報入力シート!R302)</f>
        <v/>
      </c>
      <c r="L263" s="482" t="str">
        <f>IF(基本情報入力シート!W302="","",基本情報入力シート!W302)</f>
        <v/>
      </c>
      <c r="M263" s="517" t="str">
        <f>IF(基本情報入力シート!X302="","",基本情報入力シート!X302)</f>
        <v/>
      </c>
      <c r="N263" s="518" t="str">
        <f>IF(基本情報入力シート!Y302="","",基本情報入力シート!Y302)</f>
        <v/>
      </c>
      <c r="O263" s="106"/>
      <c r="P263" s="1082"/>
      <c r="Q263" s="1083"/>
      <c r="R263" s="519" t="str">
        <f>IFERROR(IF('別紙様式3-2（４・５月）'!Z265="ベア加算","",P263*VLOOKUP(N263,【参考】数式用!$AD$2:$AH$27,MATCH(O263,【参考】数式用!$K$4:$N$4,0)+1,0)),"")</f>
        <v/>
      </c>
      <c r="S263" s="139"/>
      <c r="T263" s="1084"/>
      <c r="U263" s="1085"/>
      <c r="V263" s="515" t="str">
        <f>IFERROR(P263*VLOOKUP(AF263,【参考】数式用4!$DC$3:$DZ$106,MATCH(N263,【参考】数式用4!$DC$2:$DZ$2,0)),"")</f>
        <v/>
      </c>
      <c r="W263" s="107"/>
      <c r="X263" s="138"/>
      <c r="Y263" s="1086" t="str">
        <f>IFERROR(IF('別紙様式3-2（４・５月）'!Z265="ベア加算","",W263*VLOOKUP(N263,【参考】数式用!$AD$2:$AH$27,MATCH(O263,【参考】数式用!$K$4:$N$4,0)+1,0)),"")</f>
        <v/>
      </c>
      <c r="Z263" s="1086"/>
      <c r="AA263" s="139"/>
      <c r="AB263" s="142"/>
      <c r="AC263" s="520" t="str">
        <f>IFERROR(X263*VLOOKUP(AG263,【参考】数式用4!$DC$3:$DZ$106,MATCH(N263,【参考】数式用4!$DC$2:$DZ$2,0)),"")</f>
        <v/>
      </c>
      <c r="AD263" s="477" t="str">
        <f t="shared" si="10"/>
        <v/>
      </c>
      <c r="AE263" s="478" t="str">
        <f t="shared" si="11"/>
        <v/>
      </c>
      <c r="AF263" s="512" t="str">
        <f>IF(O263="","",'別紙様式3-2（４・５月）'!O265&amp;'別紙様式3-2（４・５月）'!P265&amp;'別紙様式3-2（４・５月）'!Q265&amp;"から"&amp;O263)</f>
        <v/>
      </c>
      <c r="AG263" s="512" t="str">
        <f>IF(OR(W263="",W263="―"),"",'別紙様式3-2（４・５月）'!O265&amp;'別紙様式3-2（４・５月）'!P265&amp;'別紙様式3-2（４・５月）'!Q265&amp;"から"&amp;W263)</f>
        <v/>
      </c>
    </row>
    <row r="264" spans="1:33" ht="24.95" customHeight="1">
      <c r="A264" s="513">
        <v>251</v>
      </c>
      <c r="B264" s="987" t="str">
        <f>IF(基本情報入力シート!C303="","",基本情報入力シート!C303)</f>
        <v/>
      </c>
      <c r="C264" s="988"/>
      <c r="D264" s="988"/>
      <c r="E264" s="988"/>
      <c r="F264" s="988"/>
      <c r="G264" s="988"/>
      <c r="H264" s="988"/>
      <c r="I264" s="989"/>
      <c r="J264" s="482" t="str">
        <f>IF(基本情報入力シート!M303="","",基本情報入力シート!M303)</f>
        <v/>
      </c>
      <c r="K264" s="482" t="str">
        <f>IF(基本情報入力シート!R303="","",基本情報入力シート!R303)</f>
        <v/>
      </c>
      <c r="L264" s="482" t="str">
        <f>IF(基本情報入力シート!W303="","",基本情報入力シート!W303)</f>
        <v/>
      </c>
      <c r="M264" s="517" t="str">
        <f>IF(基本情報入力シート!X303="","",基本情報入力シート!X303)</f>
        <v/>
      </c>
      <c r="N264" s="518" t="str">
        <f>IF(基本情報入力シート!Y303="","",基本情報入力シート!Y303)</f>
        <v/>
      </c>
      <c r="O264" s="106"/>
      <c r="P264" s="1082"/>
      <c r="Q264" s="1083"/>
      <c r="R264" s="519" t="str">
        <f>IFERROR(IF('別紙様式3-2（４・５月）'!Z266="ベア加算","",P264*VLOOKUP(N264,【参考】数式用!$AD$2:$AH$27,MATCH(O264,【参考】数式用!$K$4:$N$4,0)+1,0)),"")</f>
        <v/>
      </c>
      <c r="S264" s="139"/>
      <c r="T264" s="1084"/>
      <c r="U264" s="1085"/>
      <c r="V264" s="515" t="str">
        <f>IFERROR(P264*VLOOKUP(AF264,【参考】数式用4!$DC$3:$DZ$106,MATCH(N264,【参考】数式用4!$DC$2:$DZ$2,0)),"")</f>
        <v/>
      </c>
      <c r="W264" s="107"/>
      <c r="X264" s="138"/>
      <c r="Y264" s="1086" t="str">
        <f>IFERROR(IF('別紙様式3-2（４・５月）'!Z266="ベア加算","",W264*VLOOKUP(N264,【参考】数式用!$AD$2:$AH$27,MATCH(O264,【参考】数式用!$K$4:$N$4,0)+1,0)),"")</f>
        <v/>
      </c>
      <c r="Z264" s="1086"/>
      <c r="AA264" s="139"/>
      <c r="AB264" s="142"/>
      <c r="AC264" s="520" t="str">
        <f>IFERROR(X264*VLOOKUP(AG264,【参考】数式用4!$DC$3:$DZ$106,MATCH(N264,【参考】数式用4!$DC$2:$DZ$2,0)),"")</f>
        <v/>
      </c>
      <c r="AD264" s="477" t="str">
        <f t="shared" si="10"/>
        <v/>
      </c>
      <c r="AE264" s="478" t="str">
        <f t="shared" si="11"/>
        <v/>
      </c>
      <c r="AF264" s="512" t="str">
        <f>IF(O264="","",'別紙様式3-2（４・５月）'!O266&amp;'別紙様式3-2（４・５月）'!P266&amp;'別紙様式3-2（４・５月）'!Q266&amp;"から"&amp;O264)</f>
        <v/>
      </c>
      <c r="AG264" s="512" t="str">
        <f>IF(OR(W264="",W264="―"),"",'別紙様式3-2（４・５月）'!O266&amp;'別紙様式3-2（４・５月）'!P266&amp;'別紙様式3-2（４・５月）'!Q266&amp;"から"&amp;W264)</f>
        <v/>
      </c>
    </row>
    <row r="265" spans="1:33" ht="24.95" customHeight="1">
      <c r="A265" s="513">
        <v>252</v>
      </c>
      <c r="B265" s="987" t="str">
        <f>IF(基本情報入力シート!C304="","",基本情報入力シート!C304)</f>
        <v/>
      </c>
      <c r="C265" s="988"/>
      <c r="D265" s="988"/>
      <c r="E265" s="988"/>
      <c r="F265" s="988"/>
      <c r="G265" s="988"/>
      <c r="H265" s="988"/>
      <c r="I265" s="989"/>
      <c r="J265" s="482" t="str">
        <f>IF(基本情報入力シート!M304="","",基本情報入力シート!M304)</f>
        <v/>
      </c>
      <c r="K265" s="482" t="str">
        <f>IF(基本情報入力シート!R304="","",基本情報入力シート!R304)</f>
        <v/>
      </c>
      <c r="L265" s="482" t="str">
        <f>IF(基本情報入力シート!W304="","",基本情報入力シート!W304)</f>
        <v/>
      </c>
      <c r="M265" s="517" t="str">
        <f>IF(基本情報入力シート!X304="","",基本情報入力シート!X304)</f>
        <v/>
      </c>
      <c r="N265" s="518" t="str">
        <f>IF(基本情報入力シート!Y304="","",基本情報入力シート!Y304)</f>
        <v/>
      </c>
      <c r="O265" s="106"/>
      <c r="P265" s="1082"/>
      <c r="Q265" s="1083"/>
      <c r="R265" s="519" t="str">
        <f>IFERROR(IF('別紙様式3-2（４・５月）'!Z267="ベア加算","",P265*VLOOKUP(N265,【参考】数式用!$AD$2:$AH$27,MATCH(O265,【参考】数式用!$K$4:$N$4,0)+1,0)),"")</f>
        <v/>
      </c>
      <c r="S265" s="139"/>
      <c r="T265" s="1084"/>
      <c r="U265" s="1085"/>
      <c r="V265" s="515" t="str">
        <f>IFERROR(P265*VLOOKUP(AF265,【参考】数式用4!$DC$3:$DZ$106,MATCH(N265,【参考】数式用4!$DC$2:$DZ$2,0)),"")</f>
        <v/>
      </c>
      <c r="W265" s="107"/>
      <c r="X265" s="138"/>
      <c r="Y265" s="1086" t="str">
        <f>IFERROR(IF('別紙様式3-2（４・５月）'!Z267="ベア加算","",W265*VLOOKUP(N265,【参考】数式用!$AD$2:$AH$27,MATCH(O265,【参考】数式用!$K$4:$N$4,0)+1,0)),"")</f>
        <v/>
      </c>
      <c r="Z265" s="1086"/>
      <c r="AA265" s="139"/>
      <c r="AB265" s="142"/>
      <c r="AC265" s="520" t="str">
        <f>IFERROR(X265*VLOOKUP(AG265,【参考】数式用4!$DC$3:$DZ$106,MATCH(N265,【参考】数式用4!$DC$2:$DZ$2,0)),"")</f>
        <v/>
      </c>
      <c r="AD265" s="477" t="str">
        <f t="shared" si="10"/>
        <v/>
      </c>
      <c r="AE265" s="478" t="str">
        <f t="shared" si="11"/>
        <v/>
      </c>
      <c r="AF265" s="512" t="str">
        <f>IF(O265="","",'別紙様式3-2（４・５月）'!O267&amp;'別紙様式3-2（４・５月）'!P267&amp;'別紙様式3-2（４・５月）'!Q267&amp;"から"&amp;O265)</f>
        <v/>
      </c>
      <c r="AG265" s="512" t="str">
        <f>IF(OR(W265="",W265="―"),"",'別紙様式3-2（４・５月）'!O267&amp;'別紙様式3-2（４・５月）'!P267&amp;'別紙様式3-2（４・５月）'!Q267&amp;"から"&amp;W265)</f>
        <v/>
      </c>
    </row>
    <row r="266" spans="1:33" ht="24.95" customHeight="1">
      <c r="A266" s="513">
        <v>253</v>
      </c>
      <c r="B266" s="987" t="str">
        <f>IF(基本情報入力シート!C305="","",基本情報入力シート!C305)</f>
        <v/>
      </c>
      <c r="C266" s="988"/>
      <c r="D266" s="988"/>
      <c r="E266" s="988"/>
      <c r="F266" s="988"/>
      <c r="G266" s="988"/>
      <c r="H266" s="988"/>
      <c r="I266" s="989"/>
      <c r="J266" s="482" t="str">
        <f>IF(基本情報入力シート!M305="","",基本情報入力シート!M305)</f>
        <v/>
      </c>
      <c r="K266" s="482" t="str">
        <f>IF(基本情報入力シート!R305="","",基本情報入力シート!R305)</f>
        <v/>
      </c>
      <c r="L266" s="482" t="str">
        <f>IF(基本情報入力シート!W305="","",基本情報入力シート!W305)</f>
        <v/>
      </c>
      <c r="M266" s="517" t="str">
        <f>IF(基本情報入力シート!X305="","",基本情報入力シート!X305)</f>
        <v/>
      </c>
      <c r="N266" s="518" t="str">
        <f>IF(基本情報入力シート!Y305="","",基本情報入力シート!Y305)</f>
        <v/>
      </c>
      <c r="O266" s="106"/>
      <c r="P266" s="1082"/>
      <c r="Q266" s="1083"/>
      <c r="R266" s="519" t="str">
        <f>IFERROR(IF('別紙様式3-2（４・５月）'!Z268="ベア加算","",P266*VLOOKUP(N266,【参考】数式用!$AD$2:$AH$27,MATCH(O266,【参考】数式用!$K$4:$N$4,0)+1,0)),"")</f>
        <v/>
      </c>
      <c r="S266" s="139"/>
      <c r="T266" s="1084"/>
      <c r="U266" s="1085"/>
      <c r="V266" s="515" t="str">
        <f>IFERROR(P266*VLOOKUP(AF266,【参考】数式用4!$DC$3:$DZ$106,MATCH(N266,【参考】数式用4!$DC$2:$DZ$2,0)),"")</f>
        <v/>
      </c>
      <c r="W266" s="107"/>
      <c r="X266" s="138"/>
      <c r="Y266" s="1086" t="str">
        <f>IFERROR(IF('別紙様式3-2（４・５月）'!Z268="ベア加算","",W266*VLOOKUP(N266,【参考】数式用!$AD$2:$AH$27,MATCH(O266,【参考】数式用!$K$4:$N$4,0)+1,0)),"")</f>
        <v/>
      </c>
      <c r="Z266" s="1086"/>
      <c r="AA266" s="139"/>
      <c r="AB266" s="142"/>
      <c r="AC266" s="520" t="str">
        <f>IFERROR(X266*VLOOKUP(AG266,【参考】数式用4!$DC$3:$DZ$106,MATCH(N266,【参考】数式用4!$DC$2:$DZ$2,0)),"")</f>
        <v/>
      </c>
      <c r="AD266" s="477" t="str">
        <f t="shared" si="10"/>
        <v/>
      </c>
      <c r="AE266" s="478" t="str">
        <f t="shared" si="11"/>
        <v/>
      </c>
      <c r="AF266" s="512" t="str">
        <f>IF(O266="","",'別紙様式3-2（４・５月）'!O268&amp;'別紙様式3-2（４・５月）'!P268&amp;'別紙様式3-2（４・５月）'!Q268&amp;"から"&amp;O266)</f>
        <v/>
      </c>
      <c r="AG266" s="512" t="str">
        <f>IF(OR(W266="",W266="―"),"",'別紙様式3-2（４・５月）'!O268&amp;'別紙様式3-2（４・５月）'!P268&amp;'別紙様式3-2（４・５月）'!Q268&amp;"から"&amp;W266)</f>
        <v/>
      </c>
    </row>
    <row r="267" spans="1:33" ht="24.95" customHeight="1">
      <c r="A267" s="513">
        <v>254</v>
      </c>
      <c r="B267" s="987" t="str">
        <f>IF(基本情報入力シート!C306="","",基本情報入力シート!C306)</f>
        <v/>
      </c>
      <c r="C267" s="988"/>
      <c r="D267" s="988"/>
      <c r="E267" s="988"/>
      <c r="F267" s="988"/>
      <c r="G267" s="988"/>
      <c r="H267" s="988"/>
      <c r="I267" s="989"/>
      <c r="J267" s="482" t="str">
        <f>IF(基本情報入力シート!M306="","",基本情報入力シート!M306)</f>
        <v/>
      </c>
      <c r="K267" s="482" t="str">
        <f>IF(基本情報入力シート!R306="","",基本情報入力シート!R306)</f>
        <v/>
      </c>
      <c r="L267" s="482" t="str">
        <f>IF(基本情報入力シート!W306="","",基本情報入力シート!W306)</f>
        <v/>
      </c>
      <c r="M267" s="517" t="str">
        <f>IF(基本情報入力シート!X306="","",基本情報入力シート!X306)</f>
        <v/>
      </c>
      <c r="N267" s="518" t="str">
        <f>IF(基本情報入力シート!Y306="","",基本情報入力シート!Y306)</f>
        <v/>
      </c>
      <c r="O267" s="106"/>
      <c r="P267" s="1082"/>
      <c r="Q267" s="1083"/>
      <c r="R267" s="519" t="str">
        <f>IFERROR(IF('別紙様式3-2（４・５月）'!Z269="ベア加算","",P267*VLOOKUP(N267,【参考】数式用!$AD$2:$AH$27,MATCH(O267,【参考】数式用!$K$4:$N$4,0)+1,0)),"")</f>
        <v/>
      </c>
      <c r="S267" s="139"/>
      <c r="T267" s="1084"/>
      <c r="U267" s="1085"/>
      <c r="V267" s="515" t="str">
        <f>IFERROR(P267*VLOOKUP(AF267,【参考】数式用4!$DC$3:$DZ$106,MATCH(N267,【参考】数式用4!$DC$2:$DZ$2,0)),"")</f>
        <v/>
      </c>
      <c r="W267" s="107"/>
      <c r="X267" s="138"/>
      <c r="Y267" s="1086" t="str">
        <f>IFERROR(IF('別紙様式3-2（４・５月）'!Z269="ベア加算","",W267*VLOOKUP(N267,【参考】数式用!$AD$2:$AH$27,MATCH(O267,【参考】数式用!$K$4:$N$4,0)+1,0)),"")</f>
        <v/>
      </c>
      <c r="Z267" s="1086"/>
      <c r="AA267" s="139"/>
      <c r="AB267" s="142"/>
      <c r="AC267" s="520" t="str">
        <f>IFERROR(X267*VLOOKUP(AG267,【参考】数式用4!$DC$3:$DZ$106,MATCH(N267,【参考】数式用4!$DC$2:$DZ$2,0)),"")</f>
        <v/>
      </c>
      <c r="AD267" s="477" t="str">
        <f t="shared" si="10"/>
        <v/>
      </c>
      <c r="AE267" s="478" t="str">
        <f t="shared" si="11"/>
        <v/>
      </c>
      <c r="AF267" s="512" t="str">
        <f>IF(O267="","",'別紙様式3-2（４・５月）'!O269&amp;'別紙様式3-2（４・５月）'!P269&amp;'別紙様式3-2（４・５月）'!Q269&amp;"から"&amp;O267)</f>
        <v/>
      </c>
      <c r="AG267" s="512" t="str">
        <f>IF(OR(W267="",W267="―"),"",'別紙様式3-2（４・５月）'!O269&amp;'別紙様式3-2（４・５月）'!P269&amp;'別紙様式3-2（４・５月）'!Q269&amp;"から"&amp;W267)</f>
        <v/>
      </c>
    </row>
    <row r="268" spans="1:33" ht="24.95" customHeight="1">
      <c r="A268" s="513">
        <v>255</v>
      </c>
      <c r="B268" s="987" t="str">
        <f>IF(基本情報入力シート!C307="","",基本情報入力シート!C307)</f>
        <v/>
      </c>
      <c r="C268" s="988"/>
      <c r="D268" s="988"/>
      <c r="E268" s="988"/>
      <c r="F268" s="988"/>
      <c r="G268" s="988"/>
      <c r="H268" s="988"/>
      <c r="I268" s="989"/>
      <c r="J268" s="482" t="str">
        <f>IF(基本情報入力シート!M307="","",基本情報入力シート!M307)</f>
        <v/>
      </c>
      <c r="K268" s="482" t="str">
        <f>IF(基本情報入力シート!R307="","",基本情報入力シート!R307)</f>
        <v/>
      </c>
      <c r="L268" s="482" t="str">
        <f>IF(基本情報入力シート!W307="","",基本情報入力シート!W307)</f>
        <v/>
      </c>
      <c r="M268" s="517" t="str">
        <f>IF(基本情報入力シート!X307="","",基本情報入力シート!X307)</f>
        <v/>
      </c>
      <c r="N268" s="518" t="str">
        <f>IF(基本情報入力シート!Y307="","",基本情報入力シート!Y307)</f>
        <v/>
      </c>
      <c r="O268" s="106"/>
      <c r="P268" s="1082"/>
      <c r="Q268" s="1083"/>
      <c r="R268" s="519" t="str">
        <f>IFERROR(IF('別紙様式3-2（４・５月）'!Z270="ベア加算","",P268*VLOOKUP(N268,【参考】数式用!$AD$2:$AH$27,MATCH(O268,【参考】数式用!$K$4:$N$4,0)+1,0)),"")</f>
        <v/>
      </c>
      <c r="S268" s="139"/>
      <c r="T268" s="1084"/>
      <c r="U268" s="1085"/>
      <c r="V268" s="515" t="str">
        <f>IFERROR(P268*VLOOKUP(AF268,【参考】数式用4!$DC$3:$DZ$106,MATCH(N268,【参考】数式用4!$DC$2:$DZ$2,0)),"")</f>
        <v/>
      </c>
      <c r="W268" s="107"/>
      <c r="X268" s="138"/>
      <c r="Y268" s="1086" t="str">
        <f>IFERROR(IF('別紙様式3-2（４・５月）'!Z270="ベア加算","",W268*VLOOKUP(N268,【参考】数式用!$AD$2:$AH$27,MATCH(O268,【参考】数式用!$K$4:$N$4,0)+1,0)),"")</f>
        <v/>
      </c>
      <c r="Z268" s="1086"/>
      <c r="AA268" s="139"/>
      <c r="AB268" s="142"/>
      <c r="AC268" s="520" t="str">
        <f>IFERROR(X268*VLOOKUP(AG268,【参考】数式用4!$DC$3:$DZ$106,MATCH(N268,【参考】数式用4!$DC$2:$DZ$2,0)),"")</f>
        <v/>
      </c>
      <c r="AD268" s="477" t="str">
        <f t="shared" si="10"/>
        <v/>
      </c>
      <c r="AE268" s="478" t="str">
        <f t="shared" si="11"/>
        <v/>
      </c>
      <c r="AF268" s="512" t="str">
        <f>IF(O268="","",'別紙様式3-2（４・５月）'!O270&amp;'別紙様式3-2（４・５月）'!P270&amp;'別紙様式3-2（４・５月）'!Q270&amp;"から"&amp;O268)</f>
        <v/>
      </c>
      <c r="AG268" s="512" t="str">
        <f>IF(OR(W268="",W268="―"),"",'別紙様式3-2（４・５月）'!O270&amp;'別紙様式3-2（４・５月）'!P270&amp;'別紙様式3-2（４・５月）'!Q270&amp;"から"&amp;W268)</f>
        <v/>
      </c>
    </row>
    <row r="269" spans="1:33" ht="24.95" customHeight="1">
      <c r="A269" s="513">
        <v>256</v>
      </c>
      <c r="B269" s="987" t="str">
        <f>IF(基本情報入力シート!C308="","",基本情報入力シート!C308)</f>
        <v/>
      </c>
      <c r="C269" s="988"/>
      <c r="D269" s="988"/>
      <c r="E269" s="988"/>
      <c r="F269" s="988"/>
      <c r="G269" s="988"/>
      <c r="H269" s="988"/>
      <c r="I269" s="989"/>
      <c r="J269" s="482" t="str">
        <f>IF(基本情報入力シート!M308="","",基本情報入力シート!M308)</f>
        <v/>
      </c>
      <c r="K269" s="482" t="str">
        <f>IF(基本情報入力シート!R308="","",基本情報入力シート!R308)</f>
        <v/>
      </c>
      <c r="L269" s="482" t="str">
        <f>IF(基本情報入力シート!W308="","",基本情報入力シート!W308)</f>
        <v/>
      </c>
      <c r="M269" s="517" t="str">
        <f>IF(基本情報入力シート!X308="","",基本情報入力シート!X308)</f>
        <v/>
      </c>
      <c r="N269" s="518" t="str">
        <f>IF(基本情報入力シート!Y308="","",基本情報入力シート!Y308)</f>
        <v/>
      </c>
      <c r="O269" s="106"/>
      <c r="P269" s="1082"/>
      <c r="Q269" s="1083"/>
      <c r="R269" s="519" t="str">
        <f>IFERROR(IF('別紙様式3-2（４・５月）'!Z271="ベア加算","",P269*VLOOKUP(N269,【参考】数式用!$AD$2:$AH$27,MATCH(O269,【参考】数式用!$K$4:$N$4,0)+1,0)),"")</f>
        <v/>
      </c>
      <c r="S269" s="139"/>
      <c r="T269" s="1084"/>
      <c r="U269" s="1085"/>
      <c r="V269" s="515" t="str">
        <f>IFERROR(P269*VLOOKUP(AF269,【参考】数式用4!$DC$3:$DZ$106,MATCH(N269,【参考】数式用4!$DC$2:$DZ$2,0)),"")</f>
        <v/>
      </c>
      <c r="W269" s="107"/>
      <c r="X269" s="138"/>
      <c r="Y269" s="1086" t="str">
        <f>IFERROR(IF('別紙様式3-2（４・５月）'!Z271="ベア加算","",W269*VLOOKUP(N269,【参考】数式用!$AD$2:$AH$27,MATCH(O269,【参考】数式用!$K$4:$N$4,0)+1,0)),"")</f>
        <v/>
      </c>
      <c r="Z269" s="1086"/>
      <c r="AA269" s="139"/>
      <c r="AB269" s="142"/>
      <c r="AC269" s="520" t="str">
        <f>IFERROR(X269*VLOOKUP(AG269,【参考】数式用4!$DC$3:$DZ$106,MATCH(N269,【参考】数式用4!$DC$2:$DZ$2,0)),"")</f>
        <v/>
      </c>
      <c r="AD269" s="477" t="str">
        <f t="shared" si="10"/>
        <v/>
      </c>
      <c r="AE269" s="478" t="str">
        <f t="shared" si="11"/>
        <v/>
      </c>
      <c r="AF269" s="512" t="str">
        <f>IF(O269="","",'別紙様式3-2（４・５月）'!O271&amp;'別紙様式3-2（４・５月）'!P271&amp;'別紙様式3-2（４・５月）'!Q271&amp;"から"&amp;O269)</f>
        <v/>
      </c>
      <c r="AG269" s="512" t="str">
        <f>IF(OR(W269="",W269="―"),"",'別紙様式3-2（４・５月）'!O271&amp;'別紙様式3-2（４・５月）'!P271&amp;'別紙様式3-2（４・５月）'!Q271&amp;"から"&amp;W269)</f>
        <v/>
      </c>
    </row>
    <row r="270" spans="1:33" ht="24.95" customHeight="1">
      <c r="A270" s="513">
        <v>257</v>
      </c>
      <c r="B270" s="987" t="str">
        <f>IF(基本情報入力シート!C309="","",基本情報入力シート!C309)</f>
        <v/>
      </c>
      <c r="C270" s="988"/>
      <c r="D270" s="988"/>
      <c r="E270" s="988"/>
      <c r="F270" s="988"/>
      <c r="G270" s="988"/>
      <c r="H270" s="988"/>
      <c r="I270" s="989"/>
      <c r="J270" s="482" t="str">
        <f>IF(基本情報入力シート!M309="","",基本情報入力シート!M309)</f>
        <v/>
      </c>
      <c r="K270" s="482" t="str">
        <f>IF(基本情報入力シート!R309="","",基本情報入力シート!R309)</f>
        <v/>
      </c>
      <c r="L270" s="482" t="str">
        <f>IF(基本情報入力シート!W309="","",基本情報入力シート!W309)</f>
        <v/>
      </c>
      <c r="M270" s="517" t="str">
        <f>IF(基本情報入力シート!X309="","",基本情報入力シート!X309)</f>
        <v/>
      </c>
      <c r="N270" s="518" t="str">
        <f>IF(基本情報入力シート!Y309="","",基本情報入力シート!Y309)</f>
        <v/>
      </c>
      <c r="O270" s="106"/>
      <c r="P270" s="1082"/>
      <c r="Q270" s="1083"/>
      <c r="R270" s="519" t="str">
        <f>IFERROR(IF('別紙様式3-2（４・５月）'!Z272="ベア加算","",P270*VLOOKUP(N270,【参考】数式用!$AD$2:$AH$27,MATCH(O270,【参考】数式用!$K$4:$N$4,0)+1,0)),"")</f>
        <v/>
      </c>
      <c r="S270" s="139"/>
      <c r="T270" s="1084"/>
      <c r="U270" s="1085"/>
      <c r="V270" s="515" t="str">
        <f>IFERROR(P270*VLOOKUP(AF270,【参考】数式用4!$DC$3:$DZ$106,MATCH(N270,【参考】数式用4!$DC$2:$DZ$2,0)),"")</f>
        <v/>
      </c>
      <c r="W270" s="107"/>
      <c r="X270" s="138"/>
      <c r="Y270" s="1086" t="str">
        <f>IFERROR(IF('別紙様式3-2（４・５月）'!Z272="ベア加算","",W270*VLOOKUP(N270,【参考】数式用!$AD$2:$AH$27,MATCH(O270,【参考】数式用!$K$4:$N$4,0)+1,0)),"")</f>
        <v/>
      </c>
      <c r="Z270" s="1086"/>
      <c r="AA270" s="139"/>
      <c r="AB270" s="142"/>
      <c r="AC270" s="520" t="str">
        <f>IFERROR(X270*VLOOKUP(AG270,【参考】数式用4!$DC$3:$DZ$106,MATCH(N270,【参考】数式用4!$DC$2:$DZ$2,0)),"")</f>
        <v/>
      </c>
      <c r="AD270" s="477" t="str">
        <f t="shared" si="10"/>
        <v/>
      </c>
      <c r="AE270" s="478" t="str">
        <f t="shared" si="11"/>
        <v/>
      </c>
      <c r="AF270" s="512" t="str">
        <f>IF(O270="","",'別紙様式3-2（４・５月）'!O272&amp;'別紙様式3-2（４・５月）'!P272&amp;'別紙様式3-2（４・５月）'!Q272&amp;"から"&amp;O270)</f>
        <v/>
      </c>
      <c r="AG270" s="512" t="str">
        <f>IF(OR(W270="",W270="―"),"",'別紙様式3-2（４・５月）'!O272&amp;'別紙様式3-2（４・５月）'!P272&amp;'別紙様式3-2（４・５月）'!Q272&amp;"から"&amp;W270)</f>
        <v/>
      </c>
    </row>
    <row r="271" spans="1:33" ht="24.95" customHeight="1">
      <c r="A271" s="513">
        <v>258</v>
      </c>
      <c r="B271" s="987" t="str">
        <f>IF(基本情報入力シート!C310="","",基本情報入力シート!C310)</f>
        <v/>
      </c>
      <c r="C271" s="988"/>
      <c r="D271" s="988"/>
      <c r="E271" s="988"/>
      <c r="F271" s="988"/>
      <c r="G271" s="988"/>
      <c r="H271" s="988"/>
      <c r="I271" s="989"/>
      <c r="J271" s="482" t="str">
        <f>IF(基本情報入力シート!M310="","",基本情報入力シート!M310)</f>
        <v/>
      </c>
      <c r="K271" s="482" t="str">
        <f>IF(基本情報入力シート!R310="","",基本情報入力シート!R310)</f>
        <v/>
      </c>
      <c r="L271" s="482" t="str">
        <f>IF(基本情報入力シート!W310="","",基本情報入力シート!W310)</f>
        <v/>
      </c>
      <c r="M271" s="517" t="str">
        <f>IF(基本情報入力シート!X310="","",基本情報入力シート!X310)</f>
        <v/>
      </c>
      <c r="N271" s="518" t="str">
        <f>IF(基本情報入力シート!Y310="","",基本情報入力シート!Y310)</f>
        <v/>
      </c>
      <c r="O271" s="106"/>
      <c r="P271" s="1082"/>
      <c r="Q271" s="1083"/>
      <c r="R271" s="519" t="str">
        <f>IFERROR(IF('別紙様式3-2（４・５月）'!Z273="ベア加算","",P271*VLOOKUP(N271,【参考】数式用!$AD$2:$AH$27,MATCH(O271,【参考】数式用!$K$4:$N$4,0)+1,0)),"")</f>
        <v/>
      </c>
      <c r="S271" s="139"/>
      <c r="T271" s="1084"/>
      <c r="U271" s="1085"/>
      <c r="V271" s="515" t="str">
        <f>IFERROR(P271*VLOOKUP(AF271,【参考】数式用4!$DC$3:$DZ$106,MATCH(N271,【参考】数式用4!$DC$2:$DZ$2,0)),"")</f>
        <v/>
      </c>
      <c r="W271" s="107"/>
      <c r="X271" s="138"/>
      <c r="Y271" s="1086" t="str">
        <f>IFERROR(IF('別紙様式3-2（４・５月）'!Z273="ベア加算","",W271*VLOOKUP(N271,【参考】数式用!$AD$2:$AH$27,MATCH(O271,【参考】数式用!$K$4:$N$4,0)+1,0)),"")</f>
        <v/>
      </c>
      <c r="Z271" s="1086"/>
      <c r="AA271" s="139"/>
      <c r="AB271" s="142"/>
      <c r="AC271" s="520" t="str">
        <f>IFERROR(X271*VLOOKUP(AG271,【参考】数式用4!$DC$3:$DZ$106,MATCH(N271,【参考】数式用4!$DC$2:$DZ$2,0)),"")</f>
        <v/>
      </c>
      <c r="AD271" s="477" t="str">
        <f t="shared" si="10"/>
        <v/>
      </c>
      <c r="AE271" s="478" t="str">
        <f t="shared" si="11"/>
        <v/>
      </c>
      <c r="AF271" s="512" t="str">
        <f>IF(O271="","",'別紙様式3-2（４・５月）'!O273&amp;'別紙様式3-2（４・５月）'!P273&amp;'別紙様式3-2（４・５月）'!Q273&amp;"から"&amp;O271)</f>
        <v/>
      </c>
      <c r="AG271" s="512" t="str">
        <f>IF(OR(W271="",W271="―"),"",'別紙様式3-2（４・５月）'!O273&amp;'別紙様式3-2（４・５月）'!P273&amp;'別紙様式3-2（４・５月）'!Q273&amp;"から"&amp;W271)</f>
        <v/>
      </c>
    </row>
    <row r="272" spans="1:33" ht="24.95" customHeight="1">
      <c r="A272" s="513">
        <v>259</v>
      </c>
      <c r="B272" s="987" t="str">
        <f>IF(基本情報入力シート!C311="","",基本情報入力シート!C311)</f>
        <v/>
      </c>
      <c r="C272" s="988"/>
      <c r="D272" s="988"/>
      <c r="E272" s="988"/>
      <c r="F272" s="988"/>
      <c r="G272" s="988"/>
      <c r="H272" s="988"/>
      <c r="I272" s="989"/>
      <c r="J272" s="482" t="str">
        <f>IF(基本情報入力シート!M311="","",基本情報入力シート!M311)</f>
        <v/>
      </c>
      <c r="K272" s="482" t="str">
        <f>IF(基本情報入力シート!R311="","",基本情報入力シート!R311)</f>
        <v/>
      </c>
      <c r="L272" s="482" t="str">
        <f>IF(基本情報入力シート!W311="","",基本情報入力シート!W311)</f>
        <v/>
      </c>
      <c r="M272" s="517" t="str">
        <f>IF(基本情報入力シート!X311="","",基本情報入力シート!X311)</f>
        <v/>
      </c>
      <c r="N272" s="518" t="str">
        <f>IF(基本情報入力シート!Y311="","",基本情報入力シート!Y311)</f>
        <v/>
      </c>
      <c r="O272" s="106"/>
      <c r="P272" s="1082"/>
      <c r="Q272" s="1083"/>
      <c r="R272" s="519" t="str">
        <f>IFERROR(IF('別紙様式3-2（４・５月）'!Z274="ベア加算","",P272*VLOOKUP(N272,【参考】数式用!$AD$2:$AH$27,MATCH(O272,【参考】数式用!$K$4:$N$4,0)+1,0)),"")</f>
        <v/>
      </c>
      <c r="S272" s="139"/>
      <c r="T272" s="1084"/>
      <c r="U272" s="1085"/>
      <c r="V272" s="515" t="str">
        <f>IFERROR(P272*VLOOKUP(AF272,【参考】数式用4!$DC$3:$DZ$106,MATCH(N272,【参考】数式用4!$DC$2:$DZ$2,0)),"")</f>
        <v/>
      </c>
      <c r="W272" s="107"/>
      <c r="X272" s="138"/>
      <c r="Y272" s="1086" t="str">
        <f>IFERROR(IF('別紙様式3-2（４・５月）'!Z274="ベア加算","",W272*VLOOKUP(N272,【参考】数式用!$AD$2:$AH$27,MATCH(O272,【参考】数式用!$K$4:$N$4,0)+1,0)),"")</f>
        <v/>
      </c>
      <c r="Z272" s="1086"/>
      <c r="AA272" s="139"/>
      <c r="AB272" s="142"/>
      <c r="AC272" s="520" t="str">
        <f>IFERROR(X272*VLOOKUP(AG272,【参考】数式用4!$DC$3:$DZ$106,MATCH(N272,【参考】数式用4!$DC$2:$DZ$2,0)),"")</f>
        <v/>
      </c>
      <c r="AD272" s="477" t="str">
        <f t="shared" si="10"/>
        <v/>
      </c>
      <c r="AE272" s="478" t="str">
        <f t="shared" si="11"/>
        <v/>
      </c>
      <c r="AF272" s="512" t="str">
        <f>IF(O272="","",'別紙様式3-2（４・５月）'!O274&amp;'別紙様式3-2（４・５月）'!P274&amp;'別紙様式3-2（４・５月）'!Q274&amp;"から"&amp;O272)</f>
        <v/>
      </c>
      <c r="AG272" s="512" t="str">
        <f>IF(OR(W272="",W272="―"),"",'別紙様式3-2（４・５月）'!O274&amp;'別紙様式3-2（４・５月）'!P274&amp;'別紙様式3-2（４・５月）'!Q274&amp;"から"&amp;W272)</f>
        <v/>
      </c>
    </row>
    <row r="273" spans="1:33" ht="24.95" customHeight="1">
      <c r="A273" s="513">
        <v>260</v>
      </c>
      <c r="B273" s="987" t="str">
        <f>IF(基本情報入力シート!C312="","",基本情報入力シート!C312)</f>
        <v/>
      </c>
      <c r="C273" s="988"/>
      <c r="D273" s="988"/>
      <c r="E273" s="988"/>
      <c r="F273" s="988"/>
      <c r="G273" s="988"/>
      <c r="H273" s="988"/>
      <c r="I273" s="989"/>
      <c r="J273" s="482" t="str">
        <f>IF(基本情報入力シート!M312="","",基本情報入力シート!M312)</f>
        <v/>
      </c>
      <c r="K273" s="482" t="str">
        <f>IF(基本情報入力シート!R312="","",基本情報入力シート!R312)</f>
        <v/>
      </c>
      <c r="L273" s="482" t="str">
        <f>IF(基本情報入力シート!W312="","",基本情報入力シート!W312)</f>
        <v/>
      </c>
      <c r="M273" s="517" t="str">
        <f>IF(基本情報入力シート!X312="","",基本情報入力シート!X312)</f>
        <v/>
      </c>
      <c r="N273" s="518" t="str">
        <f>IF(基本情報入力シート!Y312="","",基本情報入力シート!Y312)</f>
        <v/>
      </c>
      <c r="O273" s="106"/>
      <c r="P273" s="1082"/>
      <c r="Q273" s="1083"/>
      <c r="R273" s="519" t="str">
        <f>IFERROR(IF('別紙様式3-2（４・５月）'!Z275="ベア加算","",P273*VLOOKUP(N273,【参考】数式用!$AD$2:$AH$27,MATCH(O273,【参考】数式用!$K$4:$N$4,0)+1,0)),"")</f>
        <v/>
      </c>
      <c r="S273" s="139"/>
      <c r="T273" s="1084"/>
      <c r="U273" s="1085"/>
      <c r="V273" s="515" t="str">
        <f>IFERROR(P273*VLOOKUP(AF273,【参考】数式用4!$DC$3:$DZ$106,MATCH(N273,【参考】数式用4!$DC$2:$DZ$2,0)),"")</f>
        <v/>
      </c>
      <c r="W273" s="107"/>
      <c r="X273" s="138"/>
      <c r="Y273" s="1086" t="str">
        <f>IFERROR(IF('別紙様式3-2（４・５月）'!Z275="ベア加算","",W273*VLOOKUP(N273,【参考】数式用!$AD$2:$AH$27,MATCH(O273,【参考】数式用!$K$4:$N$4,0)+1,0)),"")</f>
        <v/>
      </c>
      <c r="Z273" s="1086"/>
      <c r="AA273" s="139"/>
      <c r="AB273" s="142"/>
      <c r="AC273" s="520" t="str">
        <f>IFERROR(X273*VLOOKUP(AG273,【参考】数式用4!$DC$3:$DZ$106,MATCH(N273,【参考】数式用4!$DC$2:$DZ$2,0)),"")</f>
        <v/>
      </c>
      <c r="AD273" s="477" t="str">
        <f t="shared" si="10"/>
        <v/>
      </c>
      <c r="AE273" s="478" t="str">
        <f t="shared" si="11"/>
        <v/>
      </c>
      <c r="AF273" s="512" t="str">
        <f>IF(O273="","",'別紙様式3-2（４・５月）'!O275&amp;'別紙様式3-2（４・５月）'!P275&amp;'別紙様式3-2（４・５月）'!Q275&amp;"から"&amp;O273)</f>
        <v/>
      </c>
      <c r="AG273" s="512" t="str">
        <f>IF(OR(W273="",W273="―"),"",'別紙様式3-2（４・５月）'!O275&amp;'別紙様式3-2（４・５月）'!P275&amp;'別紙様式3-2（４・５月）'!Q275&amp;"から"&amp;W273)</f>
        <v/>
      </c>
    </row>
    <row r="274" spans="1:33" ht="24.95" customHeight="1">
      <c r="A274" s="513">
        <v>261</v>
      </c>
      <c r="B274" s="987" t="str">
        <f>IF(基本情報入力シート!C313="","",基本情報入力シート!C313)</f>
        <v/>
      </c>
      <c r="C274" s="988"/>
      <c r="D274" s="988"/>
      <c r="E274" s="988"/>
      <c r="F274" s="988"/>
      <c r="G274" s="988"/>
      <c r="H274" s="988"/>
      <c r="I274" s="989"/>
      <c r="J274" s="482" t="str">
        <f>IF(基本情報入力シート!M313="","",基本情報入力シート!M313)</f>
        <v/>
      </c>
      <c r="K274" s="482" t="str">
        <f>IF(基本情報入力シート!R313="","",基本情報入力シート!R313)</f>
        <v/>
      </c>
      <c r="L274" s="482" t="str">
        <f>IF(基本情報入力シート!W313="","",基本情報入力シート!W313)</f>
        <v/>
      </c>
      <c r="M274" s="517" t="str">
        <f>IF(基本情報入力シート!X313="","",基本情報入力シート!X313)</f>
        <v/>
      </c>
      <c r="N274" s="518" t="str">
        <f>IF(基本情報入力シート!Y313="","",基本情報入力シート!Y313)</f>
        <v/>
      </c>
      <c r="O274" s="106"/>
      <c r="P274" s="1082"/>
      <c r="Q274" s="1083"/>
      <c r="R274" s="519" t="str">
        <f>IFERROR(IF('別紙様式3-2（４・５月）'!Z276="ベア加算","",P274*VLOOKUP(N274,【参考】数式用!$AD$2:$AH$27,MATCH(O274,【参考】数式用!$K$4:$N$4,0)+1,0)),"")</f>
        <v/>
      </c>
      <c r="S274" s="139"/>
      <c r="T274" s="1084"/>
      <c r="U274" s="1085"/>
      <c r="V274" s="515" t="str">
        <f>IFERROR(P274*VLOOKUP(AF274,【参考】数式用4!$DC$3:$DZ$106,MATCH(N274,【参考】数式用4!$DC$2:$DZ$2,0)),"")</f>
        <v/>
      </c>
      <c r="W274" s="107"/>
      <c r="X274" s="138"/>
      <c r="Y274" s="1086" t="str">
        <f>IFERROR(IF('別紙様式3-2（４・５月）'!Z276="ベア加算","",W274*VLOOKUP(N274,【参考】数式用!$AD$2:$AH$27,MATCH(O274,【参考】数式用!$K$4:$N$4,0)+1,0)),"")</f>
        <v/>
      </c>
      <c r="Z274" s="1086"/>
      <c r="AA274" s="139"/>
      <c r="AB274" s="142"/>
      <c r="AC274" s="520" t="str">
        <f>IFERROR(X274*VLOOKUP(AG274,【参考】数式用4!$DC$3:$DZ$106,MATCH(N274,【参考】数式用4!$DC$2:$DZ$2,0)),"")</f>
        <v/>
      </c>
      <c r="AD274" s="477" t="str">
        <f t="shared" si="10"/>
        <v/>
      </c>
      <c r="AE274" s="478" t="str">
        <f t="shared" si="11"/>
        <v/>
      </c>
      <c r="AF274" s="512" t="str">
        <f>IF(O274="","",'別紙様式3-2（４・５月）'!O276&amp;'別紙様式3-2（４・５月）'!P276&amp;'別紙様式3-2（４・５月）'!Q276&amp;"から"&amp;O274)</f>
        <v/>
      </c>
      <c r="AG274" s="512" t="str">
        <f>IF(OR(W274="",W274="―"),"",'別紙様式3-2（４・５月）'!O276&amp;'別紙様式3-2（４・５月）'!P276&amp;'別紙様式3-2（４・５月）'!Q276&amp;"から"&amp;W274)</f>
        <v/>
      </c>
    </row>
    <row r="275" spans="1:33" ht="24.95" customHeight="1">
      <c r="A275" s="513">
        <v>262</v>
      </c>
      <c r="B275" s="987" t="str">
        <f>IF(基本情報入力シート!C314="","",基本情報入力シート!C314)</f>
        <v/>
      </c>
      <c r="C275" s="988"/>
      <c r="D275" s="988"/>
      <c r="E275" s="988"/>
      <c r="F275" s="988"/>
      <c r="G275" s="988"/>
      <c r="H275" s="988"/>
      <c r="I275" s="989"/>
      <c r="J275" s="482" t="str">
        <f>IF(基本情報入力シート!M314="","",基本情報入力シート!M314)</f>
        <v/>
      </c>
      <c r="K275" s="482" t="str">
        <f>IF(基本情報入力シート!R314="","",基本情報入力シート!R314)</f>
        <v/>
      </c>
      <c r="L275" s="482" t="str">
        <f>IF(基本情報入力シート!W314="","",基本情報入力シート!W314)</f>
        <v/>
      </c>
      <c r="M275" s="517" t="str">
        <f>IF(基本情報入力シート!X314="","",基本情報入力シート!X314)</f>
        <v/>
      </c>
      <c r="N275" s="518" t="str">
        <f>IF(基本情報入力シート!Y314="","",基本情報入力シート!Y314)</f>
        <v/>
      </c>
      <c r="O275" s="106"/>
      <c r="P275" s="1082"/>
      <c r="Q275" s="1083"/>
      <c r="R275" s="519" t="str">
        <f>IFERROR(IF('別紙様式3-2（４・５月）'!Z277="ベア加算","",P275*VLOOKUP(N275,【参考】数式用!$AD$2:$AH$27,MATCH(O275,【参考】数式用!$K$4:$N$4,0)+1,0)),"")</f>
        <v/>
      </c>
      <c r="S275" s="139"/>
      <c r="T275" s="1084"/>
      <c r="U275" s="1085"/>
      <c r="V275" s="515" t="str">
        <f>IFERROR(P275*VLOOKUP(AF275,【参考】数式用4!$DC$3:$DZ$106,MATCH(N275,【参考】数式用4!$DC$2:$DZ$2,0)),"")</f>
        <v/>
      </c>
      <c r="W275" s="107"/>
      <c r="X275" s="138"/>
      <c r="Y275" s="1086" t="str">
        <f>IFERROR(IF('別紙様式3-2（４・５月）'!Z277="ベア加算","",W275*VLOOKUP(N275,【参考】数式用!$AD$2:$AH$27,MATCH(O275,【参考】数式用!$K$4:$N$4,0)+1,0)),"")</f>
        <v/>
      </c>
      <c r="Z275" s="1086"/>
      <c r="AA275" s="139"/>
      <c r="AB275" s="142"/>
      <c r="AC275" s="520" t="str">
        <f>IFERROR(X275*VLOOKUP(AG275,【参考】数式用4!$DC$3:$DZ$106,MATCH(N275,【参考】数式用4!$DC$2:$DZ$2,0)),"")</f>
        <v/>
      </c>
      <c r="AD275" s="477" t="str">
        <f t="shared" si="10"/>
        <v/>
      </c>
      <c r="AE275" s="478" t="str">
        <f t="shared" si="11"/>
        <v/>
      </c>
      <c r="AF275" s="512" t="str">
        <f>IF(O275="","",'別紙様式3-2（４・５月）'!O277&amp;'別紙様式3-2（４・５月）'!P277&amp;'別紙様式3-2（４・５月）'!Q277&amp;"から"&amp;O275)</f>
        <v/>
      </c>
      <c r="AG275" s="512" t="str">
        <f>IF(OR(W275="",W275="―"),"",'別紙様式3-2（４・５月）'!O277&amp;'別紙様式3-2（４・５月）'!P277&amp;'別紙様式3-2（４・５月）'!Q277&amp;"から"&amp;W275)</f>
        <v/>
      </c>
    </row>
    <row r="276" spans="1:33" ht="24.95" customHeight="1">
      <c r="A276" s="513">
        <v>263</v>
      </c>
      <c r="B276" s="987" t="str">
        <f>IF(基本情報入力シート!C315="","",基本情報入力シート!C315)</f>
        <v/>
      </c>
      <c r="C276" s="988"/>
      <c r="D276" s="988"/>
      <c r="E276" s="988"/>
      <c r="F276" s="988"/>
      <c r="G276" s="988"/>
      <c r="H276" s="988"/>
      <c r="I276" s="989"/>
      <c r="J276" s="482" t="str">
        <f>IF(基本情報入力シート!M315="","",基本情報入力シート!M315)</f>
        <v/>
      </c>
      <c r="K276" s="482" t="str">
        <f>IF(基本情報入力シート!R315="","",基本情報入力シート!R315)</f>
        <v/>
      </c>
      <c r="L276" s="482" t="str">
        <f>IF(基本情報入力シート!W315="","",基本情報入力シート!W315)</f>
        <v/>
      </c>
      <c r="M276" s="517" t="str">
        <f>IF(基本情報入力シート!X315="","",基本情報入力シート!X315)</f>
        <v/>
      </c>
      <c r="N276" s="518" t="str">
        <f>IF(基本情報入力シート!Y315="","",基本情報入力シート!Y315)</f>
        <v/>
      </c>
      <c r="O276" s="106"/>
      <c r="P276" s="1082"/>
      <c r="Q276" s="1083"/>
      <c r="R276" s="519" t="str">
        <f>IFERROR(IF('別紙様式3-2（４・５月）'!Z278="ベア加算","",P276*VLOOKUP(N276,【参考】数式用!$AD$2:$AH$27,MATCH(O276,【参考】数式用!$K$4:$N$4,0)+1,0)),"")</f>
        <v/>
      </c>
      <c r="S276" s="139"/>
      <c r="T276" s="1084"/>
      <c r="U276" s="1085"/>
      <c r="V276" s="515" t="str">
        <f>IFERROR(P276*VLOOKUP(AF276,【参考】数式用4!$DC$3:$DZ$106,MATCH(N276,【参考】数式用4!$DC$2:$DZ$2,0)),"")</f>
        <v/>
      </c>
      <c r="W276" s="107"/>
      <c r="X276" s="138"/>
      <c r="Y276" s="1086" t="str">
        <f>IFERROR(IF('別紙様式3-2（４・５月）'!Z278="ベア加算","",W276*VLOOKUP(N276,【参考】数式用!$AD$2:$AH$27,MATCH(O276,【参考】数式用!$K$4:$N$4,0)+1,0)),"")</f>
        <v/>
      </c>
      <c r="Z276" s="1086"/>
      <c r="AA276" s="139"/>
      <c r="AB276" s="142"/>
      <c r="AC276" s="520" t="str">
        <f>IFERROR(X276*VLOOKUP(AG276,【参考】数式用4!$DC$3:$DZ$106,MATCH(N276,【参考】数式用4!$DC$2:$DZ$2,0)),"")</f>
        <v/>
      </c>
      <c r="AD276" s="477" t="str">
        <f t="shared" si="10"/>
        <v/>
      </c>
      <c r="AE276" s="478" t="str">
        <f t="shared" si="11"/>
        <v/>
      </c>
      <c r="AF276" s="512" t="str">
        <f>IF(O276="","",'別紙様式3-2（４・５月）'!O278&amp;'別紙様式3-2（４・５月）'!P278&amp;'別紙様式3-2（４・５月）'!Q278&amp;"から"&amp;O276)</f>
        <v/>
      </c>
      <c r="AG276" s="512" t="str">
        <f>IF(OR(W276="",W276="―"),"",'別紙様式3-2（４・５月）'!O278&amp;'別紙様式3-2（４・５月）'!P278&amp;'別紙様式3-2（４・５月）'!Q278&amp;"から"&amp;W276)</f>
        <v/>
      </c>
    </row>
    <row r="277" spans="1:33" ht="24.95" customHeight="1">
      <c r="A277" s="513">
        <v>264</v>
      </c>
      <c r="B277" s="987" t="str">
        <f>IF(基本情報入力シート!C316="","",基本情報入力シート!C316)</f>
        <v/>
      </c>
      <c r="C277" s="988"/>
      <c r="D277" s="988"/>
      <c r="E277" s="988"/>
      <c r="F277" s="988"/>
      <c r="G277" s="988"/>
      <c r="H277" s="988"/>
      <c r="I277" s="989"/>
      <c r="J277" s="482" t="str">
        <f>IF(基本情報入力シート!M316="","",基本情報入力シート!M316)</f>
        <v/>
      </c>
      <c r="K277" s="482" t="str">
        <f>IF(基本情報入力シート!R316="","",基本情報入力シート!R316)</f>
        <v/>
      </c>
      <c r="L277" s="482" t="str">
        <f>IF(基本情報入力シート!W316="","",基本情報入力シート!W316)</f>
        <v/>
      </c>
      <c r="M277" s="517" t="str">
        <f>IF(基本情報入力シート!X316="","",基本情報入力シート!X316)</f>
        <v/>
      </c>
      <c r="N277" s="518" t="str">
        <f>IF(基本情報入力シート!Y316="","",基本情報入力シート!Y316)</f>
        <v/>
      </c>
      <c r="O277" s="106"/>
      <c r="P277" s="1082"/>
      <c r="Q277" s="1083"/>
      <c r="R277" s="519" t="str">
        <f>IFERROR(IF('別紙様式3-2（４・５月）'!Z279="ベア加算","",P277*VLOOKUP(N277,【参考】数式用!$AD$2:$AH$27,MATCH(O277,【参考】数式用!$K$4:$N$4,0)+1,0)),"")</f>
        <v/>
      </c>
      <c r="S277" s="139"/>
      <c r="T277" s="1084"/>
      <c r="U277" s="1085"/>
      <c r="V277" s="515" t="str">
        <f>IFERROR(P277*VLOOKUP(AF277,【参考】数式用4!$DC$3:$DZ$106,MATCH(N277,【参考】数式用4!$DC$2:$DZ$2,0)),"")</f>
        <v/>
      </c>
      <c r="W277" s="107"/>
      <c r="X277" s="138"/>
      <c r="Y277" s="1086" t="str">
        <f>IFERROR(IF('別紙様式3-2（４・５月）'!Z279="ベア加算","",W277*VLOOKUP(N277,【参考】数式用!$AD$2:$AH$27,MATCH(O277,【参考】数式用!$K$4:$N$4,0)+1,0)),"")</f>
        <v/>
      </c>
      <c r="Z277" s="1086"/>
      <c r="AA277" s="139"/>
      <c r="AB277" s="142"/>
      <c r="AC277" s="520" t="str">
        <f>IFERROR(X277*VLOOKUP(AG277,【参考】数式用4!$DC$3:$DZ$106,MATCH(N277,【参考】数式用4!$DC$2:$DZ$2,0)),"")</f>
        <v/>
      </c>
      <c r="AD277" s="477" t="str">
        <f t="shared" si="10"/>
        <v/>
      </c>
      <c r="AE277" s="478" t="str">
        <f t="shared" si="11"/>
        <v/>
      </c>
      <c r="AF277" s="512" t="str">
        <f>IF(O277="","",'別紙様式3-2（４・５月）'!O279&amp;'別紙様式3-2（４・５月）'!P279&amp;'別紙様式3-2（４・５月）'!Q279&amp;"から"&amp;O277)</f>
        <v/>
      </c>
      <c r="AG277" s="512" t="str">
        <f>IF(OR(W277="",W277="―"),"",'別紙様式3-2（４・５月）'!O279&amp;'別紙様式3-2（４・５月）'!P279&amp;'別紙様式3-2（４・５月）'!Q279&amp;"から"&amp;W277)</f>
        <v/>
      </c>
    </row>
    <row r="278" spans="1:33" ht="24.95" customHeight="1">
      <c r="A278" s="513">
        <v>265</v>
      </c>
      <c r="B278" s="987" t="str">
        <f>IF(基本情報入力シート!C317="","",基本情報入力シート!C317)</f>
        <v/>
      </c>
      <c r="C278" s="988"/>
      <c r="D278" s="988"/>
      <c r="E278" s="988"/>
      <c r="F278" s="988"/>
      <c r="G278" s="988"/>
      <c r="H278" s="988"/>
      <c r="I278" s="989"/>
      <c r="J278" s="482" t="str">
        <f>IF(基本情報入力シート!M317="","",基本情報入力シート!M317)</f>
        <v/>
      </c>
      <c r="K278" s="482" t="str">
        <f>IF(基本情報入力シート!R317="","",基本情報入力シート!R317)</f>
        <v/>
      </c>
      <c r="L278" s="482" t="str">
        <f>IF(基本情報入力シート!W317="","",基本情報入力シート!W317)</f>
        <v/>
      </c>
      <c r="M278" s="517" t="str">
        <f>IF(基本情報入力シート!X317="","",基本情報入力シート!X317)</f>
        <v/>
      </c>
      <c r="N278" s="518" t="str">
        <f>IF(基本情報入力シート!Y317="","",基本情報入力シート!Y317)</f>
        <v/>
      </c>
      <c r="O278" s="106"/>
      <c r="P278" s="1082"/>
      <c r="Q278" s="1083"/>
      <c r="R278" s="519" t="str">
        <f>IFERROR(IF('別紙様式3-2（４・５月）'!Z280="ベア加算","",P278*VLOOKUP(N278,【参考】数式用!$AD$2:$AH$27,MATCH(O278,【参考】数式用!$K$4:$N$4,0)+1,0)),"")</f>
        <v/>
      </c>
      <c r="S278" s="139"/>
      <c r="T278" s="1084"/>
      <c r="U278" s="1085"/>
      <c r="V278" s="515" t="str">
        <f>IFERROR(P278*VLOOKUP(AF278,【参考】数式用4!$DC$3:$DZ$106,MATCH(N278,【参考】数式用4!$DC$2:$DZ$2,0)),"")</f>
        <v/>
      </c>
      <c r="W278" s="107"/>
      <c r="X278" s="138"/>
      <c r="Y278" s="1086" t="str">
        <f>IFERROR(IF('別紙様式3-2（４・５月）'!Z280="ベア加算","",W278*VLOOKUP(N278,【参考】数式用!$AD$2:$AH$27,MATCH(O278,【参考】数式用!$K$4:$N$4,0)+1,0)),"")</f>
        <v/>
      </c>
      <c r="Z278" s="1086"/>
      <c r="AA278" s="139"/>
      <c r="AB278" s="142"/>
      <c r="AC278" s="520" t="str">
        <f>IFERROR(X278*VLOOKUP(AG278,【参考】数式用4!$DC$3:$DZ$106,MATCH(N278,【参考】数式用4!$DC$2:$DZ$2,0)),"")</f>
        <v/>
      </c>
      <c r="AD278" s="477" t="str">
        <f t="shared" si="10"/>
        <v/>
      </c>
      <c r="AE278" s="478" t="str">
        <f t="shared" si="11"/>
        <v/>
      </c>
      <c r="AF278" s="512" t="str">
        <f>IF(O278="","",'別紙様式3-2（４・５月）'!O280&amp;'別紙様式3-2（４・５月）'!P280&amp;'別紙様式3-2（４・５月）'!Q280&amp;"から"&amp;O278)</f>
        <v/>
      </c>
      <c r="AG278" s="512" t="str">
        <f>IF(OR(W278="",W278="―"),"",'別紙様式3-2（４・５月）'!O280&amp;'別紙様式3-2（４・５月）'!P280&amp;'別紙様式3-2（４・５月）'!Q280&amp;"から"&amp;W278)</f>
        <v/>
      </c>
    </row>
    <row r="279" spans="1:33" ht="24.95" customHeight="1">
      <c r="A279" s="513">
        <v>266</v>
      </c>
      <c r="B279" s="987" t="str">
        <f>IF(基本情報入力シート!C318="","",基本情報入力シート!C318)</f>
        <v/>
      </c>
      <c r="C279" s="988"/>
      <c r="D279" s="988"/>
      <c r="E279" s="988"/>
      <c r="F279" s="988"/>
      <c r="G279" s="988"/>
      <c r="H279" s="988"/>
      <c r="I279" s="989"/>
      <c r="J279" s="482" t="str">
        <f>IF(基本情報入力シート!M318="","",基本情報入力シート!M318)</f>
        <v/>
      </c>
      <c r="K279" s="482" t="str">
        <f>IF(基本情報入力シート!R318="","",基本情報入力シート!R318)</f>
        <v/>
      </c>
      <c r="L279" s="482" t="str">
        <f>IF(基本情報入力シート!W318="","",基本情報入力シート!W318)</f>
        <v/>
      </c>
      <c r="M279" s="517" t="str">
        <f>IF(基本情報入力シート!X318="","",基本情報入力シート!X318)</f>
        <v/>
      </c>
      <c r="N279" s="518" t="str">
        <f>IF(基本情報入力シート!Y318="","",基本情報入力シート!Y318)</f>
        <v/>
      </c>
      <c r="O279" s="106"/>
      <c r="P279" s="1082"/>
      <c r="Q279" s="1083"/>
      <c r="R279" s="519" t="str">
        <f>IFERROR(IF('別紙様式3-2（４・５月）'!Z281="ベア加算","",P279*VLOOKUP(N279,【参考】数式用!$AD$2:$AH$27,MATCH(O279,【参考】数式用!$K$4:$N$4,0)+1,0)),"")</f>
        <v/>
      </c>
      <c r="S279" s="139"/>
      <c r="T279" s="1084"/>
      <c r="U279" s="1085"/>
      <c r="V279" s="515" t="str">
        <f>IFERROR(P279*VLOOKUP(AF279,【参考】数式用4!$DC$3:$DZ$106,MATCH(N279,【参考】数式用4!$DC$2:$DZ$2,0)),"")</f>
        <v/>
      </c>
      <c r="W279" s="107"/>
      <c r="X279" s="138"/>
      <c r="Y279" s="1086" t="str">
        <f>IFERROR(IF('別紙様式3-2（４・５月）'!Z281="ベア加算","",W279*VLOOKUP(N279,【参考】数式用!$AD$2:$AH$27,MATCH(O279,【参考】数式用!$K$4:$N$4,0)+1,0)),"")</f>
        <v/>
      </c>
      <c r="Z279" s="1086"/>
      <c r="AA279" s="139"/>
      <c r="AB279" s="142"/>
      <c r="AC279" s="520" t="str">
        <f>IFERROR(X279*VLOOKUP(AG279,【参考】数式用4!$DC$3:$DZ$106,MATCH(N279,【参考】数式用4!$DC$2:$DZ$2,0)),"")</f>
        <v/>
      </c>
      <c r="AD279" s="477" t="str">
        <f t="shared" si="10"/>
        <v/>
      </c>
      <c r="AE279" s="478" t="str">
        <f t="shared" si="11"/>
        <v/>
      </c>
      <c r="AF279" s="512" t="str">
        <f>IF(O279="","",'別紙様式3-2（４・５月）'!O281&amp;'別紙様式3-2（４・５月）'!P281&amp;'別紙様式3-2（４・５月）'!Q281&amp;"から"&amp;O279)</f>
        <v/>
      </c>
      <c r="AG279" s="512" t="str">
        <f>IF(OR(W279="",W279="―"),"",'別紙様式3-2（４・５月）'!O281&amp;'別紙様式3-2（４・５月）'!P281&amp;'別紙様式3-2（４・５月）'!Q281&amp;"から"&amp;W279)</f>
        <v/>
      </c>
    </row>
    <row r="280" spans="1:33" ht="24.95" customHeight="1">
      <c r="A280" s="513">
        <v>267</v>
      </c>
      <c r="B280" s="987" t="str">
        <f>IF(基本情報入力シート!C319="","",基本情報入力シート!C319)</f>
        <v/>
      </c>
      <c r="C280" s="988"/>
      <c r="D280" s="988"/>
      <c r="E280" s="988"/>
      <c r="F280" s="988"/>
      <c r="G280" s="988"/>
      <c r="H280" s="988"/>
      <c r="I280" s="989"/>
      <c r="J280" s="482" t="str">
        <f>IF(基本情報入力シート!M319="","",基本情報入力シート!M319)</f>
        <v/>
      </c>
      <c r="K280" s="482" t="str">
        <f>IF(基本情報入力シート!R319="","",基本情報入力シート!R319)</f>
        <v/>
      </c>
      <c r="L280" s="482" t="str">
        <f>IF(基本情報入力シート!W319="","",基本情報入力シート!W319)</f>
        <v/>
      </c>
      <c r="M280" s="517" t="str">
        <f>IF(基本情報入力シート!X319="","",基本情報入力シート!X319)</f>
        <v/>
      </c>
      <c r="N280" s="518" t="str">
        <f>IF(基本情報入力シート!Y319="","",基本情報入力シート!Y319)</f>
        <v/>
      </c>
      <c r="O280" s="106"/>
      <c r="P280" s="1082"/>
      <c r="Q280" s="1083"/>
      <c r="R280" s="519" t="str">
        <f>IFERROR(IF('別紙様式3-2（４・５月）'!Z282="ベア加算","",P280*VLOOKUP(N280,【参考】数式用!$AD$2:$AH$27,MATCH(O280,【参考】数式用!$K$4:$N$4,0)+1,0)),"")</f>
        <v/>
      </c>
      <c r="S280" s="139"/>
      <c r="T280" s="1084"/>
      <c r="U280" s="1085"/>
      <c r="V280" s="515" t="str">
        <f>IFERROR(P280*VLOOKUP(AF280,【参考】数式用4!$DC$3:$DZ$106,MATCH(N280,【参考】数式用4!$DC$2:$DZ$2,0)),"")</f>
        <v/>
      </c>
      <c r="W280" s="107"/>
      <c r="X280" s="138"/>
      <c r="Y280" s="1086" t="str">
        <f>IFERROR(IF('別紙様式3-2（４・５月）'!Z282="ベア加算","",W280*VLOOKUP(N280,【参考】数式用!$AD$2:$AH$27,MATCH(O280,【参考】数式用!$K$4:$N$4,0)+1,0)),"")</f>
        <v/>
      </c>
      <c r="Z280" s="1086"/>
      <c r="AA280" s="139"/>
      <c r="AB280" s="142"/>
      <c r="AC280" s="520" t="str">
        <f>IFERROR(X280*VLOOKUP(AG280,【参考】数式用4!$DC$3:$DZ$106,MATCH(N280,【参考】数式用4!$DC$2:$DZ$2,0)),"")</f>
        <v/>
      </c>
      <c r="AD280" s="477" t="str">
        <f t="shared" si="10"/>
        <v/>
      </c>
      <c r="AE280" s="478" t="str">
        <f t="shared" si="11"/>
        <v/>
      </c>
      <c r="AF280" s="512" t="str">
        <f>IF(O280="","",'別紙様式3-2（４・５月）'!O282&amp;'別紙様式3-2（４・５月）'!P282&amp;'別紙様式3-2（４・５月）'!Q282&amp;"から"&amp;O280)</f>
        <v/>
      </c>
      <c r="AG280" s="512" t="str">
        <f>IF(OR(W280="",W280="―"),"",'別紙様式3-2（４・５月）'!O282&amp;'別紙様式3-2（４・５月）'!P282&amp;'別紙様式3-2（４・５月）'!Q282&amp;"から"&amp;W280)</f>
        <v/>
      </c>
    </row>
    <row r="281" spans="1:33" ht="24.95" customHeight="1">
      <c r="A281" s="513">
        <v>268</v>
      </c>
      <c r="B281" s="987" t="str">
        <f>IF(基本情報入力シート!C320="","",基本情報入力シート!C320)</f>
        <v/>
      </c>
      <c r="C281" s="988"/>
      <c r="D281" s="988"/>
      <c r="E281" s="988"/>
      <c r="F281" s="988"/>
      <c r="G281" s="988"/>
      <c r="H281" s="988"/>
      <c r="I281" s="989"/>
      <c r="J281" s="482" t="str">
        <f>IF(基本情報入力シート!M320="","",基本情報入力シート!M320)</f>
        <v/>
      </c>
      <c r="K281" s="482" t="str">
        <f>IF(基本情報入力シート!R320="","",基本情報入力シート!R320)</f>
        <v/>
      </c>
      <c r="L281" s="482" t="str">
        <f>IF(基本情報入力シート!W320="","",基本情報入力シート!W320)</f>
        <v/>
      </c>
      <c r="M281" s="517" t="str">
        <f>IF(基本情報入力シート!X320="","",基本情報入力シート!X320)</f>
        <v/>
      </c>
      <c r="N281" s="518" t="str">
        <f>IF(基本情報入力シート!Y320="","",基本情報入力シート!Y320)</f>
        <v/>
      </c>
      <c r="O281" s="106"/>
      <c r="P281" s="1082"/>
      <c r="Q281" s="1083"/>
      <c r="R281" s="519" t="str">
        <f>IFERROR(IF('別紙様式3-2（４・５月）'!Z283="ベア加算","",P281*VLOOKUP(N281,【参考】数式用!$AD$2:$AH$27,MATCH(O281,【参考】数式用!$K$4:$N$4,0)+1,0)),"")</f>
        <v/>
      </c>
      <c r="S281" s="139"/>
      <c r="T281" s="1084"/>
      <c r="U281" s="1085"/>
      <c r="V281" s="515" t="str">
        <f>IFERROR(P281*VLOOKUP(AF281,【参考】数式用4!$DC$3:$DZ$106,MATCH(N281,【参考】数式用4!$DC$2:$DZ$2,0)),"")</f>
        <v/>
      </c>
      <c r="W281" s="107"/>
      <c r="X281" s="138"/>
      <c r="Y281" s="1086" t="str">
        <f>IFERROR(IF('別紙様式3-2（４・５月）'!Z283="ベア加算","",W281*VLOOKUP(N281,【参考】数式用!$AD$2:$AH$27,MATCH(O281,【参考】数式用!$K$4:$N$4,0)+1,0)),"")</f>
        <v/>
      </c>
      <c r="Z281" s="1086"/>
      <c r="AA281" s="139"/>
      <c r="AB281" s="142"/>
      <c r="AC281" s="520" t="str">
        <f>IFERROR(X281*VLOOKUP(AG281,【参考】数式用4!$DC$3:$DZ$106,MATCH(N281,【参考】数式用4!$DC$2:$DZ$2,0)),"")</f>
        <v/>
      </c>
      <c r="AD281" s="477" t="str">
        <f t="shared" si="10"/>
        <v/>
      </c>
      <c r="AE281" s="478" t="str">
        <f t="shared" si="11"/>
        <v/>
      </c>
      <c r="AF281" s="512" t="str">
        <f>IF(O281="","",'別紙様式3-2（４・５月）'!O283&amp;'別紙様式3-2（４・５月）'!P283&amp;'別紙様式3-2（４・５月）'!Q283&amp;"から"&amp;O281)</f>
        <v/>
      </c>
      <c r="AG281" s="512" t="str">
        <f>IF(OR(W281="",W281="―"),"",'別紙様式3-2（４・５月）'!O283&amp;'別紙様式3-2（４・５月）'!P283&amp;'別紙様式3-2（４・５月）'!Q283&amp;"から"&amp;W281)</f>
        <v/>
      </c>
    </row>
    <row r="282" spans="1:33" ht="24.95" customHeight="1">
      <c r="A282" s="513">
        <v>269</v>
      </c>
      <c r="B282" s="987" t="str">
        <f>IF(基本情報入力シート!C321="","",基本情報入力シート!C321)</f>
        <v/>
      </c>
      <c r="C282" s="988"/>
      <c r="D282" s="988"/>
      <c r="E282" s="988"/>
      <c r="F282" s="988"/>
      <c r="G282" s="988"/>
      <c r="H282" s="988"/>
      <c r="I282" s="989"/>
      <c r="J282" s="482" t="str">
        <f>IF(基本情報入力シート!M321="","",基本情報入力シート!M321)</f>
        <v/>
      </c>
      <c r="K282" s="482" t="str">
        <f>IF(基本情報入力シート!R321="","",基本情報入力シート!R321)</f>
        <v/>
      </c>
      <c r="L282" s="482" t="str">
        <f>IF(基本情報入力シート!W321="","",基本情報入力シート!W321)</f>
        <v/>
      </c>
      <c r="M282" s="517" t="str">
        <f>IF(基本情報入力シート!X321="","",基本情報入力シート!X321)</f>
        <v/>
      </c>
      <c r="N282" s="518" t="str">
        <f>IF(基本情報入力シート!Y321="","",基本情報入力シート!Y321)</f>
        <v/>
      </c>
      <c r="O282" s="106"/>
      <c r="P282" s="1082"/>
      <c r="Q282" s="1083"/>
      <c r="R282" s="519" t="str">
        <f>IFERROR(IF('別紙様式3-2（４・５月）'!Z284="ベア加算","",P282*VLOOKUP(N282,【参考】数式用!$AD$2:$AH$27,MATCH(O282,【参考】数式用!$K$4:$N$4,0)+1,0)),"")</f>
        <v/>
      </c>
      <c r="S282" s="139"/>
      <c r="T282" s="1084"/>
      <c r="U282" s="1085"/>
      <c r="V282" s="515" t="str">
        <f>IFERROR(P282*VLOOKUP(AF282,【参考】数式用4!$DC$3:$DZ$106,MATCH(N282,【参考】数式用4!$DC$2:$DZ$2,0)),"")</f>
        <v/>
      </c>
      <c r="W282" s="107"/>
      <c r="X282" s="138"/>
      <c r="Y282" s="1086" t="str">
        <f>IFERROR(IF('別紙様式3-2（４・５月）'!Z284="ベア加算","",W282*VLOOKUP(N282,【参考】数式用!$AD$2:$AH$27,MATCH(O282,【参考】数式用!$K$4:$N$4,0)+1,0)),"")</f>
        <v/>
      </c>
      <c r="Z282" s="1086"/>
      <c r="AA282" s="139"/>
      <c r="AB282" s="142"/>
      <c r="AC282" s="520" t="str">
        <f>IFERROR(X282*VLOOKUP(AG282,【参考】数式用4!$DC$3:$DZ$106,MATCH(N282,【参考】数式用4!$DC$2:$DZ$2,0)),"")</f>
        <v/>
      </c>
      <c r="AD282" s="477" t="str">
        <f t="shared" si="10"/>
        <v/>
      </c>
      <c r="AE282" s="478" t="str">
        <f t="shared" si="11"/>
        <v/>
      </c>
      <c r="AF282" s="512" t="str">
        <f>IF(O282="","",'別紙様式3-2（４・５月）'!O284&amp;'別紙様式3-2（４・５月）'!P284&amp;'別紙様式3-2（４・５月）'!Q284&amp;"から"&amp;O282)</f>
        <v/>
      </c>
      <c r="AG282" s="512" t="str">
        <f>IF(OR(W282="",W282="―"),"",'別紙様式3-2（４・５月）'!O284&amp;'別紙様式3-2（４・５月）'!P284&amp;'別紙様式3-2（４・５月）'!Q284&amp;"から"&amp;W282)</f>
        <v/>
      </c>
    </row>
    <row r="283" spans="1:33" ht="24.95" customHeight="1">
      <c r="A283" s="513">
        <v>270</v>
      </c>
      <c r="B283" s="987" t="str">
        <f>IF(基本情報入力シート!C322="","",基本情報入力シート!C322)</f>
        <v/>
      </c>
      <c r="C283" s="988"/>
      <c r="D283" s="988"/>
      <c r="E283" s="988"/>
      <c r="F283" s="988"/>
      <c r="G283" s="988"/>
      <c r="H283" s="988"/>
      <c r="I283" s="989"/>
      <c r="J283" s="482" t="str">
        <f>IF(基本情報入力シート!M322="","",基本情報入力シート!M322)</f>
        <v/>
      </c>
      <c r="K283" s="482" t="str">
        <f>IF(基本情報入力シート!R322="","",基本情報入力シート!R322)</f>
        <v/>
      </c>
      <c r="L283" s="482" t="str">
        <f>IF(基本情報入力シート!W322="","",基本情報入力シート!W322)</f>
        <v/>
      </c>
      <c r="M283" s="517" t="str">
        <f>IF(基本情報入力シート!X322="","",基本情報入力シート!X322)</f>
        <v/>
      </c>
      <c r="N283" s="518" t="str">
        <f>IF(基本情報入力シート!Y322="","",基本情報入力シート!Y322)</f>
        <v/>
      </c>
      <c r="O283" s="106"/>
      <c r="P283" s="1082"/>
      <c r="Q283" s="1083"/>
      <c r="R283" s="519" t="str">
        <f>IFERROR(IF('別紙様式3-2（４・５月）'!Z285="ベア加算","",P283*VLOOKUP(N283,【参考】数式用!$AD$2:$AH$27,MATCH(O283,【参考】数式用!$K$4:$N$4,0)+1,0)),"")</f>
        <v/>
      </c>
      <c r="S283" s="139"/>
      <c r="T283" s="1084"/>
      <c r="U283" s="1085"/>
      <c r="V283" s="515" t="str">
        <f>IFERROR(P283*VLOOKUP(AF283,【参考】数式用4!$DC$3:$DZ$106,MATCH(N283,【参考】数式用4!$DC$2:$DZ$2,0)),"")</f>
        <v/>
      </c>
      <c r="W283" s="107"/>
      <c r="X283" s="138"/>
      <c r="Y283" s="1086" t="str">
        <f>IFERROR(IF('別紙様式3-2（４・５月）'!Z285="ベア加算","",W283*VLOOKUP(N283,【参考】数式用!$AD$2:$AH$27,MATCH(O283,【参考】数式用!$K$4:$N$4,0)+1,0)),"")</f>
        <v/>
      </c>
      <c r="Z283" s="1086"/>
      <c r="AA283" s="139"/>
      <c r="AB283" s="142"/>
      <c r="AC283" s="520" t="str">
        <f>IFERROR(X283*VLOOKUP(AG283,【参考】数式用4!$DC$3:$DZ$106,MATCH(N283,【参考】数式用4!$DC$2:$DZ$2,0)),"")</f>
        <v/>
      </c>
      <c r="AD283" s="477" t="str">
        <f t="shared" si="10"/>
        <v/>
      </c>
      <c r="AE283" s="478" t="str">
        <f t="shared" si="11"/>
        <v/>
      </c>
      <c r="AF283" s="512" t="str">
        <f>IF(O283="","",'別紙様式3-2（４・５月）'!O285&amp;'別紙様式3-2（４・５月）'!P285&amp;'別紙様式3-2（４・５月）'!Q285&amp;"から"&amp;O283)</f>
        <v/>
      </c>
      <c r="AG283" s="512" t="str">
        <f>IF(OR(W283="",W283="―"),"",'別紙様式3-2（４・５月）'!O285&amp;'別紙様式3-2（４・５月）'!P285&amp;'別紙様式3-2（４・５月）'!Q285&amp;"から"&amp;W283)</f>
        <v/>
      </c>
    </row>
    <row r="284" spans="1:33" ht="24.95" customHeight="1">
      <c r="A284" s="513">
        <v>271</v>
      </c>
      <c r="B284" s="987" t="str">
        <f>IF(基本情報入力シート!C323="","",基本情報入力シート!C323)</f>
        <v/>
      </c>
      <c r="C284" s="988"/>
      <c r="D284" s="988"/>
      <c r="E284" s="988"/>
      <c r="F284" s="988"/>
      <c r="G284" s="988"/>
      <c r="H284" s="988"/>
      <c r="I284" s="989"/>
      <c r="J284" s="482" t="str">
        <f>IF(基本情報入力シート!M323="","",基本情報入力シート!M323)</f>
        <v/>
      </c>
      <c r="K284" s="482" t="str">
        <f>IF(基本情報入力シート!R323="","",基本情報入力シート!R323)</f>
        <v/>
      </c>
      <c r="L284" s="482" t="str">
        <f>IF(基本情報入力シート!W323="","",基本情報入力シート!W323)</f>
        <v/>
      </c>
      <c r="M284" s="517" t="str">
        <f>IF(基本情報入力シート!X323="","",基本情報入力シート!X323)</f>
        <v/>
      </c>
      <c r="N284" s="518" t="str">
        <f>IF(基本情報入力シート!Y323="","",基本情報入力シート!Y323)</f>
        <v/>
      </c>
      <c r="O284" s="106"/>
      <c r="P284" s="1082"/>
      <c r="Q284" s="1083"/>
      <c r="R284" s="519" t="str">
        <f>IFERROR(IF('別紙様式3-2（４・５月）'!Z286="ベア加算","",P284*VLOOKUP(N284,【参考】数式用!$AD$2:$AH$27,MATCH(O284,【参考】数式用!$K$4:$N$4,0)+1,0)),"")</f>
        <v/>
      </c>
      <c r="S284" s="139"/>
      <c r="T284" s="1084"/>
      <c r="U284" s="1085"/>
      <c r="V284" s="515" t="str">
        <f>IFERROR(P284*VLOOKUP(AF284,【参考】数式用4!$DC$3:$DZ$106,MATCH(N284,【参考】数式用4!$DC$2:$DZ$2,0)),"")</f>
        <v/>
      </c>
      <c r="W284" s="107"/>
      <c r="X284" s="138"/>
      <c r="Y284" s="1086" t="str">
        <f>IFERROR(IF('別紙様式3-2（４・５月）'!Z286="ベア加算","",W284*VLOOKUP(N284,【参考】数式用!$AD$2:$AH$27,MATCH(O284,【参考】数式用!$K$4:$N$4,0)+1,0)),"")</f>
        <v/>
      </c>
      <c r="Z284" s="1086"/>
      <c r="AA284" s="139"/>
      <c r="AB284" s="142"/>
      <c r="AC284" s="520" t="str">
        <f>IFERROR(X284*VLOOKUP(AG284,【参考】数式用4!$DC$3:$DZ$106,MATCH(N284,【参考】数式用4!$DC$2:$DZ$2,0)),"")</f>
        <v/>
      </c>
      <c r="AD284" s="477" t="str">
        <f t="shared" si="10"/>
        <v/>
      </c>
      <c r="AE284" s="478" t="str">
        <f t="shared" si="11"/>
        <v/>
      </c>
      <c r="AF284" s="512" t="str">
        <f>IF(O284="","",'別紙様式3-2（４・５月）'!O286&amp;'別紙様式3-2（４・５月）'!P286&amp;'別紙様式3-2（４・５月）'!Q286&amp;"から"&amp;O284)</f>
        <v/>
      </c>
      <c r="AG284" s="512" t="str">
        <f>IF(OR(W284="",W284="―"),"",'別紙様式3-2（４・５月）'!O286&amp;'別紙様式3-2（４・５月）'!P286&amp;'別紙様式3-2（４・５月）'!Q286&amp;"から"&amp;W284)</f>
        <v/>
      </c>
    </row>
    <row r="285" spans="1:33" ht="24.95" customHeight="1">
      <c r="A285" s="513">
        <v>272</v>
      </c>
      <c r="B285" s="987" t="str">
        <f>IF(基本情報入力シート!C324="","",基本情報入力シート!C324)</f>
        <v/>
      </c>
      <c r="C285" s="988"/>
      <c r="D285" s="988"/>
      <c r="E285" s="988"/>
      <c r="F285" s="988"/>
      <c r="G285" s="988"/>
      <c r="H285" s="988"/>
      <c r="I285" s="989"/>
      <c r="J285" s="482" t="str">
        <f>IF(基本情報入力シート!M324="","",基本情報入力シート!M324)</f>
        <v/>
      </c>
      <c r="K285" s="482" t="str">
        <f>IF(基本情報入力シート!R324="","",基本情報入力シート!R324)</f>
        <v/>
      </c>
      <c r="L285" s="482" t="str">
        <f>IF(基本情報入力シート!W324="","",基本情報入力シート!W324)</f>
        <v/>
      </c>
      <c r="M285" s="517" t="str">
        <f>IF(基本情報入力シート!X324="","",基本情報入力シート!X324)</f>
        <v/>
      </c>
      <c r="N285" s="518" t="str">
        <f>IF(基本情報入力シート!Y324="","",基本情報入力シート!Y324)</f>
        <v/>
      </c>
      <c r="O285" s="106"/>
      <c r="P285" s="1082"/>
      <c r="Q285" s="1083"/>
      <c r="R285" s="519" t="str">
        <f>IFERROR(IF('別紙様式3-2（４・５月）'!Z287="ベア加算","",P285*VLOOKUP(N285,【参考】数式用!$AD$2:$AH$27,MATCH(O285,【参考】数式用!$K$4:$N$4,0)+1,0)),"")</f>
        <v/>
      </c>
      <c r="S285" s="139"/>
      <c r="T285" s="1084"/>
      <c r="U285" s="1085"/>
      <c r="V285" s="515" t="str">
        <f>IFERROR(P285*VLOOKUP(AF285,【参考】数式用4!$DC$3:$DZ$106,MATCH(N285,【参考】数式用4!$DC$2:$DZ$2,0)),"")</f>
        <v/>
      </c>
      <c r="W285" s="107"/>
      <c r="X285" s="138"/>
      <c r="Y285" s="1086" t="str">
        <f>IFERROR(IF('別紙様式3-2（４・５月）'!Z287="ベア加算","",W285*VLOOKUP(N285,【参考】数式用!$AD$2:$AH$27,MATCH(O285,【参考】数式用!$K$4:$N$4,0)+1,0)),"")</f>
        <v/>
      </c>
      <c r="Z285" s="1086"/>
      <c r="AA285" s="139"/>
      <c r="AB285" s="142"/>
      <c r="AC285" s="520" t="str">
        <f>IFERROR(X285*VLOOKUP(AG285,【参考】数式用4!$DC$3:$DZ$106,MATCH(N285,【参考】数式用4!$DC$2:$DZ$2,0)),"")</f>
        <v/>
      </c>
      <c r="AD285" s="477" t="str">
        <f t="shared" si="10"/>
        <v/>
      </c>
      <c r="AE285" s="478" t="str">
        <f t="shared" si="11"/>
        <v/>
      </c>
      <c r="AF285" s="512" t="str">
        <f>IF(O285="","",'別紙様式3-2（４・５月）'!O287&amp;'別紙様式3-2（４・５月）'!P287&amp;'別紙様式3-2（４・５月）'!Q287&amp;"から"&amp;O285)</f>
        <v/>
      </c>
      <c r="AG285" s="512" t="str">
        <f>IF(OR(W285="",W285="―"),"",'別紙様式3-2（４・５月）'!O287&amp;'別紙様式3-2（４・５月）'!P287&amp;'別紙様式3-2（４・５月）'!Q287&amp;"から"&amp;W285)</f>
        <v/>
      </c>
    </row>
    <row r="286" spans="1:33" ht="24.95" customHeight="1">
      <c r="A286" s="513">
        <v>273</v>
      </c>
      <c r="B286" s="987" t="str">
        <f>IF(基本情報入力シート!C325="","",基本情報入力シート!C325)</f>
        <v/>
      </c>
      <c r="C286" s="988"/>
      <c r="D286" s="988"/>
      <c r="E286" s="988"/>
      <c r="F286" s="988"/>
      <c r="G286" s="988"/>
      <c r="H286" s="988"/>
      <c r="I286" s="989"/>
      <c r="J286" s="482" t="str">
        <f>IF(基本情報入力シート!M325="","",基本情報入力シート!M325)</f>
        <v/>
      </c>
      <c r="K286" s="482" t="str">
        <f>IF(基本情報入力シート!R325="","",基本情報入力シート!R325)</f>
        <v/>
      </c>
      <c r="L286" s="482" t="str">
        <f>IF(基本情報入力シート!W325="","",基本情報入力シート!W325)</f>
        <v/>
      </c>
      <c r="M286" s="517" t="str">
        <f>IF(基本情報入力シート!X325="","",基本情報入力シート!X325)</f>
        <v/>
      </c>
      <c r="N286" s="518" t="str">
        <f>IF(基本情報入力シート!Y325="","",基本情報入力シート!Y325)</f>
        <v/>
      </c>
      <c r="O286" s="106"/>
      <c r="P286" s="1082"/>
      <c r="Q286" s="1083"/>
      <c r="R286" s="519" t="str">
        <f>IFERROR(IF('別紙様式3-2（４・５月）'!Z288="ベア加算","",P286*VLOOKUP(N286,【参考】数式用!$AD$2:$AH$27,MATCH(O286,【参考】数式用!$K$4:$N$4,0)+1,0)),"")</f>
        <v/>
      </c>
      <c r="S286" s="139"/>
      <c r="T286" s="1084"/>
      <c r="U286" s="1085"/>
      <c r="V286" s="515" t="str">
        <f>IFERROR(P286*VLOOKUP(AF286,【参考】数式用4!$DC$3:$DZ$106,MATCH(N286,【参考】数式用4!$DC$2:$DZ$2,0)),"")</f>
        <v/>
      </c>
      <c r="W286" s="107"/>
      <c r="X286" s="138"/>
      <c r="Y286" s="1086" t="str">
        <f>IFERROR(IF('別紙様式3-2（４・５月）'!Z288="ベア加算","",W286*VLOOKUP(N286,【参考】数式用!$AD$2:$AH$27,MATCH(O286,【参考】数式用!$K$4:$N$4,0)+1,0)),"")</f>
        <v/>
      </c>
      <c r="Z286" s="1086"/>
      <c r="AA286" s="139"/>
      <c r="AB286" s="142"/>
      <c r="AC286" s="520" t="str">
        <f>IFERROR(X286*VLOOKUP(AG286,【参考】数式用4!$DC$3:$DZ$106,MATCH(N286,【参考】数式用4!$DC$2:$DZ$2,0)),"")</f>
        <v/>
      </c>
      <c r="AD286" s="477" t="str">
        <f t="shared" si="10"/>
        <v/>
      </c>
      <c r="AE286" s="478" t="str">
        <f t="shared" si="11"/>
        <v/>
      </c>
      <c r="AF286" s="512" t="str">
        <f>IF(O286="","",'別紙様式3-2（４・５月）'!O288&amp;'別紙様式3-2（４・５月）'!P288&amp;'別紙様式3-2（４・５月）'!Q288&amp;"から"&amp;O286)</f>
        <v/>
      </c>
      <c r="AG286" s="512" t="str">
        <f>IF(OR(W286="",W286="―"),"",'別紙様式3-2（４・５月）'!O288&amp;'別紙様式3-2（４・５月）'!P288&amp;'別紙様式3-2（４・５月）'!Q288&amp;"から"&amp;W286)</f>
        <v/>
      </c>
    </row>
    <row r="287" spans="1:33" ht="24.95" customHeight="1">
      <c r="A287" s="513">
        <v>274</v>
      </c>
      <c r="B287" s="987" t="str">
        <f>IF(基本情報入力シート!C326="","",基本情報入力シート!C326)</f>
        <v/>
      </c>
      <c r="C287" s="988"/>
      <c r="D287" s="988"/>
      <c r="E287" s="988"/>
      <c r="F287" s="988"/>
      <c r="G287" s="988"/>
      <c r="H287" s="988"/>
      <c r="I287" s="989"/>
      <c r="J287" s="482" t="str">
        <f>IF(基本情報入力シート!M326="","",基本情報入力シート!M326)</f>
        <v/>
      </c>
      <c r="K287" s="482" t="str">
        <f>IF(基本情報入力シート!R326="","",基本情報入力シート!R326)</f>
        <v/>
      </c>
      <c r="L287" s="482" t="str">
        <f>IF(基本情報入力シート!W326="","",基本情報入力シート!W326)</f>
        <v/>
      </c>
      <c r="M287" s="517" t="str">
        <f>IF(基本情報入力シート!X326="","",基本情報入力シート!X326)</f>
        <v/>
      </c>
      <c r="N287" s="518" t="str">
        <f>IF(基本情報入力シート!Y326="","",基本情報入力シート!Y326)</f>
        <v/>
      </c>
      <c r="O287" s="106"/>
      <c r="P287" s="1082"/>
      <c r="Q287" s="1083"/>
      <c r="R287" s="519" t="str">
        <f>IFERROR(IF('別紙様式3-2（４・５月）'!Z289="ベア加算","",P287*VLOOKUP(N287,【参考】数式用!$AD$2:$AH$27,MATCH(O287,【参考】数式用!$K$4:$N$4,0)+1,0)),"")</f>
        <v/>
      </c>
      <c r="S287" s="139"/>
      <c r="T287" s="1084"/>
      <c r="U287" s="1085"/>
      <c r="V287" s="515" t="str">
        <f>IFERROR(P287*VLOOKUP(AF287,【参考】数式用4!$DC$3:$DZ$106,MATCH(N287,【参考】数式用4!$DC$2:$DZ$2,0)),"")</f>
        <v/>
      </c>
      <c r="W287" s="107"/>
      <c r="X287" s="138"/>
      <c r="Y287" s="1086" t="str">
        <f>IFERROR(IF('別紙様式3-2（４・５月）'!Z289="ベア加算","",W287*VLOOKUP(N287,【参考】数式用!$AD$2:$AH$27,MATCH(O287,【参考】数式用!$K$4:$N$4,0)+1,0)),"")</f>
        <v/>
      </c>
      <c r="Z287" s="1086"/>
      <c r="AA287" s="139"/>
      <c r="AB287" s="142"/>
      <c r="AC287" s="520" t="str">
        <f>IFERROR(X287*VLOOKUP(AG287,【参考】数式用4!$DC$3:$DZ$106,MATCH(N287,【参考】数式用4!$DC$2:$DZ$2,0)),"")</f>
        <v/>
      </c>
      <c r="AD287" s="477" t="str">
        <f t="shared" si="10"/>
        <v/>
      </c>
      <c r="AE287" s="478" t="str">
        <f t="shared" si="11"/>
        <v/>
      </c>
      <c r="AF287" s="512" t="str">
        <f>IF(O287="","",'別紙様式3-2（４・５月）'!O289&amp;'別紙様式3-2（４・５月）'!P289&amp;'別紙様式3-2（４・５月）'!Q289&amp;"から"&amp;O287)</f>
        <v/>
      </c>
      <c r="AG287" s="512" t="str">
        <f>IF(OR(W287="",W287="―"),"",'別紙様式3-2（４・５月）'!O289&amp;'別紙様式3-2（４・５月）'!P289&amp;'別紙様式3-2（４・５月）'!Q289&amp;"から"&amp;W287)</f>
        <v/>
      </c>
    </row>
    <row r="288" spans="1:33" ht="24.95" customHeight="1">
      <c r="A288" s="513">
        <v>275</v>
      </c>
      <c r="B288" s="987" t="str">
        <f>IF(基本情報入力シート!C327="","",基本情報入力シート!C327)</f>
        <v/>
      </c>
      <c r="C288" s="988"/>
      <c r="D288" s="988"/>
      <c r="E288" s="988"/>
      <c r="F288" s="988"/>
      <c r="G288" s="988"/>
      <c r="H288" s="988"/>
      <c r="I288" s="989"/>
      <c r="J288" s="482" t="str">
        <f>IF(基本情報入力シート!M327="","",基本情報入力シート!M327)</f>
        <v/>
      </c>
      <c r="K288" s="482" t="str">
        <f>IF(基本情報入力シート!R327="","",基本情報入力シート!R327)</f>
        <v/>
      </c>
      <c r="L288" s="482" t="str">
        <f>IF(基本情報入力シート!W327="","",基本情報入力シート!W327)</f>
        <v/>
      </c>
      <c r="M288" s="517" t="str">
        <f>IF(基本情報入力シート!X327="","",基本情報入力シート!X327)</f>
        <v/>
      </c>
      <c r="N288" s="518" t="str">
        <f>IF(基本情報入力シート!Y327="","",基本情報入力シート!Y327)</f>
        <v/>
      </c>
      <c r="O288" s="106"/>
      <c r="P288" s="1082"/>
      <c r="Q288" s="1083"/>
      <c r="R288" s="519" t="str">
        <f>IFERROR(IF('別紙様式3-2（４・５月）'!Z290="ベア加算","",P288*VLOOKUP(N288,【参考】数式用!$AD$2:$AH$27,MATCH(O288,【参考】数式用!$K$4:$N$4,0)+1,0)),"")</f>
        <v/>
      </c>
      <c r="S288" s="139"/>
      <c r="T288" s="1084"/>
      <c r="U288" s="1085"/>
      <c r="V288" s="515" t="str">
        <f>IFERROR(P288*VLOOKUP(AF288,【参考】数式用4!$DC$3:$DZ$106,MATCH(N288,【参考】数式用4!$DC$2:$DZ$2,0)),"")</f>
        <v/>
      </c>
      <c r="W288" s="107"/>
      <c r="X288" s="138"/>
      <c r="Y288" s="1086" t="str">
        <f>IFERROR(IF('別紙様式3-2（４・５月）'!Z290="ベア加算","",W288*VLOOKUP(N288,【参考】数式用!$AD$2:$AH$27,MATCH(O288,【参考】数式用!$K$4:$N$4,0)+1,0)),"")</f>
        <v/>
      </c>
      <c r="Z288" s="1086"/>
      <c r="AA288" s="139"/>
      <c r="AB288" s="142"/>
      <c r="AC288" s="520" t="str">
        <f>IFERROR(X288*VLOOKUP(AG288,【参考】数式用4!$DC$3:$DZ$106,MATCH(N288,【参考】数式用4!$DC$2:$DZ$2,0)),"")</f>
        <v/>
      </c>
      <c r="AD288" s="477" t="str">
        <f t="shared" si="10"/>
        <v/>
      </c>
      <c r="AE288" s="478" t="str">
        <f t="shared" si="11"/>
        <v/>
      </c>
      <c r="AF288" s="512" t="str">
        <f>IF(O288="","",'別紙様式3-2（４・５月）'!O290&amp;'別紙様式3-2（４・５月）'!P290&amp;'別紙様式3-2（４・５月）'!Q290&amp;"から"&amp;O288)</f>
        <v/>
      </c>
      <c r="AG288" s="512" t="str">
        <f>IF(OR(W288="",W288="―"),"",'別紙様式3-2（４・５月）'!O290&amp;'別紙様式3-2（４・５月）'!P290&amp;'別紙様式3-2（４・５月）'!Q290&amp;"から"&amp;W288)</f>
        <v/>
      </c>
    </row>
    <row r="289" spans="1:33" ht="24.95" customHeight="1">
      <c r="A289" s="513">
        <v>276</v>
      </c>
      <c r="B289" s="987" t="str">
        <f>IF(基本情報入力シート!C328="","",基本情報入力シート!C328)</f>
        <v/>
      </c>
      <c r="C289" s="988"/>
      <c r="D289" s="988"/>
      <c r="E289" s="988"/>
      <c r="F289" s="988"/>
      <c r="G289" s="988"/>
      <c r="H289" s="988"/>
      <c r="I289" s="989"/>
      <c r="J289" s="482" t="str">
        <f>IF(基本情報入力シート!M328="","",基本情報入力シート!M328)</f>
        <v/>
      </c>
      <c r="K289" s="482" t="str">
        <f>IF(基本情報入力シート!R328="","",基本情報入力シート!R328)</f>
        <v/>
      </c>
      <c r="L289" s="482" t="str">
        <f>IF(基本情報入力シート!W328="","",基本情報入力シート!W328)</f>
        <v/>
      </c>
      <c r="M289" s="517" t="str">
        <f>IF(基本情報入力シート!X328="","",基本情報入力シート!X328)</f>
        <v/>
      </c>
      <c r="N289" s="518" t="str">
        <f>IF(基本情報入力シート!Y328="","",基本情報入力シート!Y328)</f>
        <v/>
      </c>
      <c r="O289" s="106"/>
      <c r="P289" s="1082"/>
      <c r="Q289" s="1083"/>
      <c r="R289" s="519" t="str">
        <f>IFERROR(IF('別紙様式3-2（４・５月）'!Z291="ベア加算","",P289*VLOOKUP(N289,【参考】数式用!$AD$2:$AH$27,MATCH(O289,【参考】数式用!$K$4:$N$4,0)+1,0)),"")</f>
        <v/>
      </c>
      <c r="S289" s="139"/>
      <c r="T289" s="1084"/>
      <c r="U289" s="1085"/>
      <c r="V289" s="515" t="str">
        <f>IFERROR(P289*VLOOKUP(AF289,【参考】数式用4!$DC$3:$DZ$106,MATCH(N289,【参考】数式用4!$DC$2:$DZ$2,0)),"")</f>
        <v/>
      </c>
      <c r="W289" s="107"/>
      <c r="X289" s="138"/>
      <c r="Y289" s="1086" t="str">
        <f>IFERROR(IF('別紙様式3-2（４・５月）'!Z291="ベア加算","",W289*VLOOKUP(N289,【参考】数式用!$AD$2:$AH$27,MATCH(O289,【参考】数式用!$K$4:$N$4,0)+1,0)),"")</f>
        <v/>
      </c>
      <c r="Z289" s="1086"/>
      <c r="AA289" s="139"/>
      <c r="AB289" s="142"/>
      <c r="AC289" s="520" t="str">
        <f>IFERROR(X289*VLOOKUP(AG289,【参考】数式用4!$DC$3:$DZ$106,MATCH(N289,【参考】数式用4!$DC$2:$DZ$2,0)),"")</f>
        <v/>
      </c>
      <c r="AD289" s="477" t="str">
        <f t="shared" si="10"/>
        <v/>
      </c>
      <c r="AE289" s="478" t="str">
        <f t="shared" si="11"/>
        <v/>
      </c>
      <c r="AF289" s="512" t="str">
        <f>IF(O289="","",'別紙様式3-2（４・５月）'!O291&amp;'別紙様式3-2（４・５月）'!P291&amp;'別紙様式3-2（４・５月）'!Q291&amp;"から"&amp;O289)</f>
        <v/>
      </c>
      <c r="AG289" s="512" t="str">
        <f>IF(OR(W289="",W289="―"),"",'別紙様式3-2（４・５月）'!O291&amp;'別紙様式3-2（４・５月）'!P291&amp;'別紙様式3-2（４・５月）'!Q291&amp;"から"&amp;W289)</f>
        <v/>
      </c>
    </row>
    <row r="290" spans="1:33" ht="24.95" customHeight="1">
      <c r="A290" s="513">
        <v>277</v>
      </c>
      <c r="B290" s="987" t="str">
        <f>IF(基本情報入力シート!C329="","",基本情報入力シート!C329)</f>
        <v/>
      </c>
      <c r="C290" s="988"/>
      <c r="D290" s="988"/>
      <c r="E290" s="988"/>
      <c r="F290" s="988"/>
      <c r="G290" s="988"/>
      <c r="H290" s="988"/>
      <c r="I290" s="989"/>
      <c r="J290" s="482" t="str">
        <f>IF(基本情報入力シート!M329="","",基本情報入力シート!M329)</f>
        <v/>
      </c>
      <c r="K290" s="482" t="str">
        <f>IF(基本情報入力シート!R329="","",基本情報入力シート!R329)</f>
        <v/>
      </c>
      <c r="L290" s="482" t="str">
        <f>IF(基本情報入力シート!W329="","",基本情報入力シート!W329)</f>
        <v/>
      </c>
      <c r="M290" s="517" t="str">
        <f>IF(基本情報入力シート!X329="","",基本情報入力シート!X329)</f>
        <v/>
      </c>
      <c r="N290" s="518" t="str">
        <f>IF(基本情報入力シート!Y329="","",基本情報入力シート!Y329)</f>
        <v/>
      </c>
      <c r="O290" s="106"/>
      <c r="P290" s="1082"/>
      <c r="Q290" s="1083"/>
      <c r="R290" s="519" t="str">
        <f>IFERROR(IF('別紙様式3-2（４・５月）'!Z292="ベア加算","",P290*VLOOKUP(N290,【参考】数式用!$AD$2:$AH$27,MATCH(O290,【参考】数式用!$K$4:$N$4,0)+1,0)),"")</f>
        <v/>
      </c>
      <c r="S290" s="139"/>
      <c r="T290" s="1084"/>
      <c r="U290" s="1085"/>
      <c r="V290" s="515" t="str">
        <f>IFERROR(P290*VLOOKUP(AF290,【参考】数式用4!$DC$3:$DZ$106,MATCH(N290,【参考】数式用4!$DC$2:$DZ$2,0)),"")</f>
        <v/>
      </c>
      <c r="W290" s="107"/>
      <c r="X290" s="138"/>
      <c r="Y290" s="1086" t="str">
        <f>IFERROR(IF('別紙様式3-2（４・５月）'!Z292="ベア加算","",W290*VLOOKUP(N290,【参考】数式用!$AD$2:$AH$27,MATCH(O290,【参考】数式用!$K$4:$N$4,0)+1,0)),"")</f>
        <v/>
      </c>
      <c r="Z290" s="1086"/>
      <c r="AA290" s="139"/>
      <c r="AB290" s="142"/>
      <c r="AC290" s="520" t="str">
        <f>IFERROR(X290*VLOOKUP(AG290,【参考】数式用4!$DC$3:$DZ$106,MATCH(N290,【参考】数式用4!$DC$2:$DZ$2,0)),"")</f>
        <v/>
      </c>
      <c r="AD290" s="477" t="str">
        <f t="shared" si="10"/>
        <v/>
      </c>
      <c r="AE290" s="478" t="str">
        <f t="shared" si="11"/>
        <v/>
      </c>
      <c r="AF290" s="512" t="str">
        <f>IF(O290="","",'別紙様式3-2（４・５月）'!O292&amp;'別紙様式3-2（４・５月）'!P292&amp;'別紙様式3-2（４・５月）'!Q292&amp;"から"&amp;O290)</f>
        <v/>
      </c>
      <c r="AG290" s="512" t="str">
        <f>IF(OR(W290="",W290="―"),"",'別紙様式3-2（４・５月）'!O292&amp;'別紙様式3-2（４・５月）'!P292&amp;'別紙様式3-2（４・５月）'!Q292&amp;"から"&amp;W290)</f>
        <v/>
      </c>
    </row>
    <row r="291" spans="1:33" ht="24.95" customHeight="1">
      <c r="A291" s="513">
        <v>278</v>
      </c>
      <c r="B291" s="987" t="str">
        <f>IF(基本情報入力シート!C330="","",基本情報入力シート!C330)</f>
        <v/>
      </c>
      <c r="C291" s="988"/>
      <c r="D291" s="988"/>
      <c r="E291" s="988"/>
      <c r="F291" s="988"/>
      <c r="G291" s="988"/>
      <c r="H291" s="988"/>
      <c r="I291" s="989"/>
      <c r="J291" s="482" t="str">
        <f>IF(基本情報入力シート!M330="","",基本情報入力シート!M330)</f>
        <v/>
      </c>
      <c r="K291" s="482" t="str">
        <f>IF(基本情報入力シート!R330="","",基本情報入力シート!R330)</f>
        <v/>
      </c>
      <c r="L291" s="482" t="str">
        <f>IF(基本情報入力シート!W330="","",基本情報入力シート!W330)</f>
        <v/>
      </c>
      <c r="M291" s="517" t="str">
        <f>IF(基本情報入力シート!X330="","",基本情報入力シート!X330)</f>
        <v/>
      </c>
      <c r="N291" s="518" t="str">
        <f>IF(基本情報入力シート!Y330="","",基本情報入力シート!Y330)</f>
        <v/>
      </c>
      <c r="O291" s="106"/>
      <c r="P291" s="1082"/>
      <c r="Q291" s="1083"/>
      <c r="R291" s="519" t="str">
        <f>IFERROR(IF('別紙様式3-2（４・５月）'!Z293="ベア加算","",P291*VLOOKUP(N291,【参考】数式用!$AD$2:$AH$27,MATCH(O291,【参考】数式用!$K$4:$N$4,0)+1,0)),"")</f>
        <v/>
      </c>
      <c r="S291" s="139"/>
      <c r="T291" s="1084"/>
      <c r="U291" s="1085"/>
      <c r="V291" s="515" t="str">
        <f>IFERROR(P291*VLOOKUP(AF291,【参考】数式用4!$DC$3:$DZ$106,MATCH(N291,【参考】数式用4!$DC$2:$DZ$2,0)),"")</f>
        <v/>
      </c>
      <c r="W291" s="107"/>
      <c r="X291" s="138"/>
      <c r="Y291" s="1086" t="str">
        <f>IFERROR(IF('別紙様式3-2（４・５月）'!Z293="ベア加算","",W291*VLOOKUP(N291,【参考】数式用!$AD$2:$AH$27,MATCH(O291,【参考】数式用!$K$4:$N$4,0)+1,0)),"")</f>
        <v/>
      </c>
      <c r="Z291" s="1086"/>
      <c r="AA291" s="139"/>
      <c r="AB291" s="142"/>
      <c r="AC291" s="520" t="str">
        <f>IFERROR(X291*VLOOKUP(AG291,【参考】数式用4!$DC$3:$DZ$106,MATCH(N291,【参考】数式用4!$DC$2:$DZ$2,0)),"")</f>
        <v/>
      </c>
      <c r="AD291" s="477" t="str">
        <f t="shared" si="10"/>
        <v/>
      </c>
      <c r="AE291" s="478" t="str">
        <f t="shared" si="11"/>
        <v/>
      </c>
      <c r="AF291" s="512" t="str">
        <f>IF(O291="","",'別紙様式3-2（４・５月）'!O293&amp;'別紙様式3-2（４・５月）'!P293&amp;'別紙様式3-2（４・５月）'!Q293&amp;"から"&amp;O291)</f>
        <v/>
      </c>
      <c r="AG291" s="512" t="str">
        <f>IF(OR(W291="",W291="―"),"",'別紙様式3-2（４・５月）'!O293&amp;'別紙様式3-2（４・５月）'!P293&amp;'別紙様式3-2（４・５月）'!Q293&amp;"から"&amp;W291)</f>
        <v/>
      </c>
    </row>
    <row r="292" spans="1:33" ht="24.95" customHeight="1">
      <c r="A292" s="513">
        <v>279</v>
      </c>
      <c r="B292" s="987" t="str">
        <f>IF(基本情報入力シート!C331="","",基本情報入力シート!C331)</f>
        <v/>
      </c>
      <c r="C292" s="988"/>
      <c r="D292" s="988"/>
      <c r="E292" s="988"/>
      <c r="F292" s="988"/>
      <c r="G292" s="988"/>
      <c r="H292" s="988"/>
      <c r="I292" s="989"/>
      <c r="J292" s="482" t="str">
        <f>IF(基本情報入力シート!M331="","",基本情報入力シート!M331)</f>
        <v/>
      </c>
      <c r="K292" s="482" t="str">
        <f>IF(基本情報入力シート!R331="","",基本情報入力シート!R331)</f>
        <v/>
      </c>
      <c r="L292" s="482" t="str">
        <f>IF(基本情報入力シート!W331="","",基本情報入力シート!W331)</f>
        <v/>
      </c>
      <c r="M292" s="517" t="str">
        <f>IF(基本情報入力シート!X331="","",基本情報入力シート!X331)</f>
        <v/>
      </c>
      <c r="N292" s="518" t="str">
        <f>IF(基本情報入力シート!Y331="","",基本情報入力シート!Y331)</f>
        <v/>
      </c>
      <c r="O292" s="106"/>
      <c r="P292" s="1082"/>
      <c r="Q292" s="1083"/>
      <c r="R292" s="519" t="str">
        <f>IFERROR(IF('別紙様式3-2（４・５月）'!Z294="ベア加算","",P292*VLOOKUP(N292,【参考】数式用!$AD$2:$AH$27,MATCH(O292,【参考】数式用!$K$4:$N$4,0)+1,0)),"")</f>
        <v/>
      </c>
      <c r="S292" s="139"/>
      <c r="T292" s="1084"/>
      <c r="U292" s="1085"/>
      <c r="V292" s="515" t="str">
        <f>IFERROR(P292*VLOOKUP(AF292,【参考】数式用4!$DC$3:$DZ$106,MATCH(N292,【参考】数式用4!$DC$2:$DZ$2,0)),"")</f>
        <v/>
      </c>
      <c r="W292" s="107"/>
      <c r="X292" s="138"/>
      <c r="Y292" s="1086" t="str">
        <f>IFERROR(IF('別紙様式3-2（４・５月）'!Z294="ベア加算","",W292*VLOOKUP(N292,【参考】数式用!$AD$2:$AH$27,MATCH(O292,【参考】数式用!$K$4:$N$4,0)+1,0)),"")</f>
        <v/>
      </c>
      <c r="Z292" s="1086"/>
      <c r="AA292" s="139"/>
      <c r="AB292" s="142"/>
      <c r="AC292" s="520" t="str">
        <f>IFERROR(X292*VLOOKUP(AG292,【参考】数式用4!$DC$3:$DZ$106,MATCH(N292,【参考】数式用4!$DC$2:$DZ$2,0)),"")</f>
        <v/>
      </c>
      <c r="AD292" s="477" t="str">
        <f t="shared" si="10"/>
        <v/>
      </c>
      <c r="AE292" s="478" t="str">
        <f t="shared" si="11"/>
        <v/>
      </c>
      <c r="AF292" s="512" t="str">
        <f>IF(O292="","",'別紙様式3-2（４・５月）'!O294&amp;'別紙様式3-2（４・５月）'!P294&amp;'別紙様式3-2（４・５月）'!Q294&amp;"から"&amp;O292)</f>
        <v/>
      </c>
      <c r="AG292" s="512" t="str">
        <f>IF(OR(W292="",W292="―"),"",'別紙様式3-2（４・５月）'!O294&amp;'別紙様式3-2（４・５月）'!P294&amp;'別紙様式3-2（４・５月）'!Q294&amp;"から"&amp;W292)</f>
        <v/>
      </c>
    </row>
    <row r="293" spans="1:33" ht="24.95" customHeight="1">
      <c r="A293" s="513">
        <v>280</v>
      </c>
      <c r="B293" s="987" t="str">
        <f>IF(基本情報入力シート!C332="","",基本情報入力シート!C332)</f>
        <v/>
      </c>
      <c r="C293" s="988"/>
      <c r="D293" s="988"/>
      <c r="E293" s="988"/>
      <c r="F293" s="988"/>
      <c r="G293" s="988"/>
      <c r="H293" s="988"/>
      <c r="I293" s="989"/>
      <c r="J293" s="482" t="str">
        <f>IF(基本情報入力シート!M332="","",基本情報入力シート!M332)</f>
        <v/>
      </c>
      <c r="K293" s="482" t="str">
        <f>IF(基本情報入力シート!R332="","",基本情報入力シート!R332)</f>
        <v/>
      </c>
      <c r="L293" s="482" t="str">
        <f>IF(基本情報入力シート!W332="","",基本情報入力シート!W332)</f>
        <v/>
      </c>
      <c r="M293" s="517" t="str">
        <f>IF(基本情報入力シート!X332="","",基本情報入力シート!X332)</f>
        <v/>
      </c>
      <c r="N293" s="518" t="str">
        <f>IF(基本情報入力シート!Y332="","",基本情報入力シート!Y332)</f>
        <v/>
      </c>
      <c r="O293" s="106"/>
      <c r="P293" s="1082"/>
      <c r="Q293" s="1083"/>
      <c r="R293" s="519" t="str">
        <f>IFERROR(IF('別紙様式3-2（４・５月）'!Z295="ベア加算","",P293*VLOOKUP(N293,【参考】数式用!$AD$2:$AH$27,MATCH(O293,【参考】数式用!$K$4:$N$4,0)+1,0)),"")</f>
        <v/>
      </c>
      <c r="S293" s="139"/>
      <c r="T293" s="1084"/>
      <c r="U293" s="1085"/>
      <c r="V293" s="515" t="str">
        <f>IFERROR(P293*VLOOKUP(AF293,【参考】数式用4!$DC$3:$DZ$106,MATCH(N293,【参考】数式用4!$DC$2:$DZ$2,0)),"")</f>
        <v/>
      </c>
      <c r="W293" s="107"/>
      <c r="X293" s="138"/>
      <c r="Y293" s="1086" t="str">
        <f>IFERROR(IF('別紙様式3-2（４・５月）'!Z295="ベア加算","",W293*VLOOKUP(N293,【参考】数式用!$AD$2:$AH$27,MATCH(O293,【参考】数式用!$K$4:$N$4,0)+1,0)),"")</f>
        <v/>
      </c>
      <c r="Z293" s="1086"/>
      <c r="AA293" s="139"/>
      <c r="AB293" s="142"/>
      <c r="AC293" s="520" t="str">
        <f>IFERROR(X293*VLOOKUP(AG293,【参考】数式用4!$DC$3:$DZ$106,MATCH(N293,【参考】数式用4!$DC$2:$DZ$2,0)),"")</f>
        <v/>
      </c>
      <c r="AD293" s="477" t="str">
        <f t="shared" si="10"/>
        <v/>
      </c>
      <c r="AE293" s="478" t="str">
        <f t="shared" si="11"/>
        <v/>
      </c>
      <c r="AF293" s="512" t="str">
        <f>IF(O293="","",'別紙様式3-2（４・５月）'!O295&amp;'別紙様式3-2（４・５月）'!P295&amp;'別紙様式3-2（４・５月）'!Q295&amp;"から"&amp;O293)</f>
        <v/>
      </c>
      <c r="AG293" s="512" t="str">
        <f>IF(OR(W293="",W293="―"),"",'別紙様式3-2（４・５月）'!O295&amp;'別紙様式3-2（４・５月）'!P295&amp;'別紙様式3-2（４・５月）'!Q295&amp;"から"&amp;W293)</f>
        <v/>
      </c>
    </row>
    <row r="294" spans="1:33" ht="24.95" customHeight="1">
      <c r="A294" s="513">
        <v>281</v>
      </c>
      <c r="B294" s="987" t="str">
        <f>IF(基本情報入力シート!C333="","",基本情報入力シート!C333)</f>
        <v/>
      </c>
      <c r="C294" s="988"/>
      <c r="D294" s="988"/>
      <c r="E294" s="988"/>
      <c r="F294" s="988"/>
      <c r="G294" s="988"/>
      <c r="H294" s="988"/>
      <c r="I294" s="989"/>
      <c r="J294" s="482" t="str">
        <f>IF(基本情報入力シート!M333="","",基本情報入力シート!M333)</f>
        <v/>
      </c>
      <c r="K294" s="482" t="str">
        <f>IF(基本情報入力シート!R333="","",基本情報入力シート!R333)</f>
        <v/>
      </c>
      <c r="L294" s="482" t="str">
        <f>IF(基本情報入力シート!W333="","",基本情報入力シート!W333)</f>
        <v/>
      </c>
      <c r="M294" s="517" t="str">
        <f>IF(基本情報入力シート!X333="","",基本情報入力シート!X333)</f>
        <v/>
      </c>
      <c r="N294" s="518" t="str">
        <f>IF(基本情報入力シート!Y333="","",基本情報入力シート!Y333)</f>
        <v/>
      </c>
      <c r="O294" s="106"/>
      <c r="P294" s="1082"/>
      <c r="Q294" s="1083"/>
      <c r="R294" s="519" t="str">
        <f>IFERROR(IF('別紙様式3-2（４・５月）'!Z296="ベア加算","",P294*VLOOKUP(N294,【参考】数式用!$AD$2:$AH$27,MATCH(O294,【参考】数式用!$K$4:$N$4,0)+1,0)),"")</f>
        <v/>
      </c>
      <c r="S294" s="139"/>
      <c r="T294" s="1084"/>
      <c r="U294" s="1085"/>
      <c r="V294" s="515" t="str">
        <f>IFERROR(P294*VLOOKUP(AF294,【参考】数式用4!$DC$3:$DZ$106,MATCH(N294,【参考】数式用4!$DC$2:$DZ$2,0)),"")</f>
        <v/>
      </c>
      <c r="W294" s="107"/>
      <c r="X294" s="138"/>
      <c r="Y294" s="1086" t="str">
        <f>IFERROR(IF('別紙様式3-2（４・５月）'!Z296="ベア加算","",W294*VLOOKUP(N294,【参考】数式用!$AD$2:$AH$27,MATCH(O294,【参考】数式用!$K$4:$N$4,0)+1,0)),"")</f>
        <v/>
      </c>
      <c r="Z294" s="1086"/>
      <c r="AA294" s="139"/>
      <c r="AB294" s="142"/>
      <c r="AC294" s="520" t="str">
        <f>IFERROR(X294*VLOOKUP(AG294,【参考】数式用4!$DC$3:$DZ$106,MATCH(N294,【参考】数式用4!$DC$2:$DZ$2,0)),"")</f>
        <v/>
      </c>
      <c r="AD294" s="477" t="str">
        <f t="shared" si="10"/>
        <v/>
      </c>
      <c r="AE294" s="478" t="str">
        <f t="shared" si="11"/>
        <v/>
      </c>
      <c r="AF294" s="512" t="str">
        <f>IF(O294="","",'別紙様式3-2（４・５月）'!O296&amp;'別紙様式3-2（４・５月）'!P296&amp;'別紙様式3-2（４・５月）'!Q296&amp;"から"&amp;O294)</f>
        <v/>
      </c>
      <c r="AG294" s="512" t="str">
        <f>IF(OR(W294="",W294="―"),"",'別紙様式3-2（４・５月）'!O296&amp;'別紙様式3-2（４・５月）'!P296&amp;'別紙様式3-2（４・５月）'!Q296&amp;"から"&amp;W294)</f>
        <v/>
      </c>
    </row>
    <row r="295" spans="1:33" ht="24.95" customHeight="1">
      <c r="A295" s="513">
        <v>282</v>
      </c>
      <c r="B295" s="987" t="str">
        <f>IF(基本情報入力シート!C334="","",基本情報入力シート!C334)</f>
        <v/>
      </c>
      <c r="C295" s="988"/>
      <c r="D295" s="988"/>
      <c r="E295" s="988"/>
      <c r="F295" s="988"/>
      <c r="G295" s="988"/>
      <c r="H295" s="988"/>
      <c r="I295" s="989"/>
      <c r="J295" s="482" t="str">
        <f>IF(基本情報入力シート!M334="","",基本情報入力シート!M334)</f>
        <v/>
      </c>
      <c r="K295" s="482" t="str">
        <f>IF(基本情報入力シート!R334="","",基本情報入力シート!R334)</f>
        <v/>
      </c>
      <c r="L295" s="482" t="str">
        <f>IF(基本情報入力シート!W334="","",基本情報入力シート!W334)</f>
        <v/>
      </c>
      <c r="M295" s="517" t="str">
        <f>IF(基本情報入力シート!X334="","",基本情報入力シート!X334)</f>
        <v/>
      </c>
      <c r="N295" s="518" t="str">
        <f>IF(基本情報入力シート!Y334="","",基本情報入力シート!Y334)</f>
        <v/>
      </c>
      <c r="O295" s="106"/>
      <c r="P295" s="1082"/>
      <c r="Q295" s="1083"/>
      <c r="R295" s="519" t="str">
        <f>IFERROR(IF('別紙様式3-2（４・５月）'!Z297="ベア加算","",P295*VLOOKUP(N295,【参考】数式用!$AD$2:$AH$27,MATCH(O295,【参考】数式用!$K$4:$N$4,0)+1,0)),"")</f>
        <v/>
      </c>
      <c r="S295" s="139"/>
      <c r="T295" s="1084"/>
      <c r="U295" s="1085"/>
      <c r="V295" s="515" t="str">
        <f>IFERROR(P295*VLOOKUP(AF295,【参考】数式用4!$DC$3:$DZ$106,MATCH(N295,【参考】数式用4!$DC$2:$DZ$2,0)),"")</f>
        <v/>
      </c>
      <c r="W295" s="107"/>
      <c r="X295" s="138"/>
      <c r="Y295" s="1086" t="str">
        <f>IFERROR(IF('別紙様式3-2（４・５月）'!Z297="ベア加算","",W295*VLOOKUP(N295,【参考】数式用!$AD$2:$AH$27,MATCH(O295,【参考】数式用!$K$4:$N$4,0)+1,0)),"")</f>
        <v/>
      </c>
      <c r="Z295" s="1086"/>
      <c r="AA295" s="139"/>
      <c r="AB295" s="142"/>
      <c r="AC295" s="520" t="str">
        <f>IFERROR(X295*VLOOKUP(AG295,【参考】数式用4!$DC$3:$DZ$106,MATCH(N295,【参考】数式用4!$DC$2:$DZ$2,0)),"")</f>
        <v/>
      </c>
      <c r="AD295" s="477" t="str">
        <f t="shared" si="10"/>
        <v/>
      </c>
      <c r="AE295" s="478" t="str">
        <f t="shared" si="11"/>
        <v/>
      </c>
      <c r="AF295" s="512" t="str">
        <f>IF(O295="","",'別紙様式3-2（４・５月）'!O297&amp;'別紙様式3-2（４・５月）'!P297&amp;'別紙様式3-2（４・５月）'!Q297&amp;"から"&amp;O295)</f>
        <v/>
      </c>
      <c r="AG295" s="512" t="str">
        <f>IF(OR(W295="",W295="―"),"",'別紙様式3-2（４・５月）'!O297&amp;'別紙様式3-2（４・５月）'!P297&amp;'別紙様式3-2（４・５月）'!Q297&amp;"から"&amp;W295)</f>
        <v/>
      </c>
    </row>
    <row r="296" spans="1:33" ht="24.95" customHeight="1">
      <c r="A296" s="513">
        <v>283</v>
      </c>
      <c r="B296" s="987" t="str">
        <f>IF(基本情報入力シート!C335="","",基本情報入力シート!C335)</f>
        <v/>
      </c>
      <c r="C296" s="988"/>
      <c r="D296" s="988"/>
      <c r="E296" s="988"/>
      <c r="F296" s="988"/>
      <c r="G296" s="988"/>
      <c r="H296" s="988"/>
      <c r="I296" s="989"/>
      <c r="J296" s="482" t="str">
        <f>IF(基本情報入力シート!M335="","",基本情報入力シート!M335)</f>
        <v/>
      </c>
      <c r="K296" s="482" t="str">
        <f>IF(基本情報入力シート!R335="","",基本情報入力シート!R335)</f>
        <v/>
      </c>
      <c r="L296" s="482" t="str">
        <f>IF(基本情報入力シート!W335="","",基本情報入力シート!W335)</f>
        <v/>
      </c>
      <c r="M296" s="517" t="str">
        <f>IF(基本情報入力シート!X335="","",基本情報入力シート!X335)</f>
        <v/>
      </c>
      <c r="N296" s="518" t="str">
        <f>IF(基本情報入力シート!Y335="","",基本情報入力シート!Y335)</f>
        <v/>
      </c>
      <c r="O296" s="106"/>
      <c r="P296" s="1082"/>
      <c r="Q296" s="1083"/>
      <c r="R296" s="519" t="str">
        <f>IFERROR(IF('別紙様式3-2（４・５月）'!Z298="ベア加算","",P296*VLOOKUP(N296,【参考】数式用!$AD$2:$AH$27,MATCH(O296,【参考】数式用!$K$4:$N$4,0)+1,0)),"")</f>
        <v/>
      </c>
      <c r="S296" s="139"/>
      <c r="T296" s="1084"/>
      <c r="U296" s="1085"/>
      <c r="V296" s="515" t="str">
        <f>IFERROR(P296*VLOOKUP(AF296,【参考】数式用4!$DC$3:$DZ$106,MATCH(N296,【参考】数式用4!$DC$2:$DZ$2,0)),"")</f>
        <v/>
      </c>
      <c r="W296" s="107"/>
      <c r="X296" s="138"/>
      <c r="Y296" s="1086" t="str">
        <f>IFERROR(IF('別紙様式3-2（４・５月）'!Z298="ベア加算","",W296*VLOOKUP(N296,【参考】数式用!$AD$2:$AH$27,MATCH(O296,【参考】数式用!$K$4:$N$4,0)+1,0)),"")</f>
        <v/>
      </c>
      <c r="Z296" s="1086"/>
      <c r="AA296" s="139"/>
      <c r="AB296" s="142"/>
      <c r="AC296" s="520" t="str">
        <f>IFERROR(X296*VLOOKUP(AG296,【参考】数式用4!$DC$3:$DZ$106,MATCH(N296,【参考】数式用4!$DC$2:$DZ$2,0)),"")</f>
        <v/>
      </c>
      <c r="AD296" s="477" t="str">
        <f t="shared" si="10"/>
        <v/>
      </c>
      <c r="AE296" s="478" t="str">
        <f t="shared" si="11"/>
        <v/>
      </c>
      <c r="AF296" s="512" t="str">
        <f>IF(O296="","",'別紙様式3-2（４・５月）'!O298&amp;'別紙様式3-2（４・５月）'!P298&amp;'別紙様式3-2（４・５月）'!Q298&amp;"から"&amp;O296)</f>
        <v/>
      </c>
      <c r="AG296" s="512" t="str">
        <f>IF(OR(W296="",W296="―"),"",'別紙様式3-2（４・５月）'!O298&amp;'別紙様式3-2（４・５月）'!P298&amp;'別紙様式3-2（４・５月）'!Q298&amp;"から"&amp;W296)</f>
        <v/>
      </c>
    </row>
    <row r="297" spans="1:33" ht="24.95" customHeight="1">
      <c r="A297" s="513">
        <v>284</v>
      </c>
      <c r="B297" s="987" t="str">
        <f>IF(基本情報入力シート!C336="","",基本情報入力シート!C336)</f>
        <v/>
      </c>
      <c r="C297" s="988"/>
      <c r="D297" s="988"/>
      <c r="E297" s="988"/>
      <c r="F297" s="988"/>
      <c r="G297" s="988"/>
      <c r="H297" s="988"/>
      <c r="I297" s="989"/>
      <c r="J297" s="482" t="str">
        <f>IF(基本情報入力シート!M336="","",基本情報入力シート!M336)</f>
        <v/>
      </c>
      <c r="K297" s="482" t="str">
        <f>IF(基本情報入力シート!R336="","",基本情報入力シート!R336)</f>
        <v/>
      </c>
      <c r="L297" s="482" t="str">
        <f>IF(基本情報入力シート!W336="","",基本情報入力シート!W336)</f>
        <v/>
      </c>
      <c r="M297" s="517" t="str">
        <f>IF(基本情報入力シート!X336="","",基本情報入力シート!X336)</f>
        <v/>
      </c>
      <c r="N297" s="518" t="str">
        <f>IF(基本情報入力シート!Y336="","",基本情報入力シート!Y336)</f>
        <v/>
      </c>
      <c r="O297" s="106"/>
      <c r="P297" s="1082"/>
      <c r="Q297" s="1083"/>
      <c r="R297" s="519" t="str">
        <f>IFERROR(IF('別紙様式3-2（４・５月）'!Z299="ベア加算","",P297*VLOOKUP(N297,【参考】数式用!$AD$2:$AH$27,MATCH(O297,【参考】数式用!$K$4:$N$4,0)+1,0)),"")</f>
        <v/>
      </c>
      <c r="S297" s="139"/>
      <c r="T297" s="1084"/>
      <c r="U297" s="1085"/>
      <c r="V297" s="515" t="str">
        <f>IFERROR(P297*VLOOKUP(AF297,【参考】数式用4!$DC$3:$DZ$106,MATCH(N297,【参考】数式用4!$DC$2:$DZ$2,0)),"")</f>
        <v/>
      </c>
      <c r="W297" s="107"/>
      <c r="X297" s="138"/>
      <c r="Y297" s="1086" t="str">
        <f>IFERROR(IF('別紙様式3-2（４・５月）'!Z299="ベア加算","",W297*VLOOKUP(N297,【参考】数式用!$AD$2:$AH$27,MATCH(O297,【参考】数式用!$K$4:$N$4,0)+1,0)),"")</f>
        <v/>
      </c>
      <c r="Z297" s="1086"/>
      <c r="AA297" s="139"/>
      <c r="AB297" s="142"/>
      <c r="AC297" s="520" t="str">
        <f>IFERROR(X297*VLOOKUP(AG297,【参考】数式用4!$DC$3:$DZ$106,MATCH(N297,【参考】数式用4!$DC$2:$DZ$2,0)),"")</f>
        <v/>
      </c>
      <c r="AD297" s="477" t="str">
        <f t="shared" si="10"/>
        <v/>
      </c>
      <c r="AE297" s="478" t="str">
        <f t="shared" si="11"/>
        <v/>
      </c>
      <c r="AF297" s="512" t="str">
        <f>IF(O297="","",'別紙様式3-2（４・５月）'!O299&amp;'別紙様式3-2（４・５月）'!P299&amp;'別紙様式3-2（４・５月）'!Q299&amp;"から"&amp;O297)</f>
        <v/>
      </c>
      <c r="AG297" s="512" t="str">
        <f>IF(OR(W297="",W297="―"),"",'別紙様式3-2（４・５月）'!O299&amp;'別紙様式3-2（４・５月）'!P299&amp;'別紙様式3-2（４・５月）'!Q299&amp;"から"&amp;W297)</f>
        <v/>
      </c>
    </row>
    <row r="298" spans="1:33" ht="24.95" customHeight="1">
      <c r="A298" s="513">
        <v>285</v>
      </c>
      <c r="B298" s="987" t="str">
        <f>IF(基本情報入力シート!C337="","",基本情報入力シート!C337)</f>
        <v/>
      </c>
      <c r="C298" s="988"/>
      <c r="D298" s="988"/>
      <c r="E298" s="988"/>
      <c r="F298" s="988"/>
      <c r="G298" s="988"/>
      <c r="H298" s="988"/>
      <c r="I298" s="989"/>
      <c r="J298" s="482" t="str">
        <f>IF(基本情報入力シート!M337="","",基本情報入力シート!M337)</f>
        <v/>
      </c>
      <c r="K298" s="482" t="str">
        <f>IF(基本情報入力シート!R337="","",基本情報入力シート!R337)</f>
        <v/>
      </c>
      <c r="L298" s="482" t="str">
        <f>IF(基本情報入力シート!W337="","",基本情報入力シート!W337)</f>
        <v/>
      </c>
      <c r="M298" s="517" t="str">
        <f>IF(基本情報入力シート!X337="","",基本情報入力シート!X337)</f>
        <v/>
      </c>
      <c r="N298" s="518" t="str">
        <f>IF(基本情報入力シート!Y337="","",基本情報入力シート!Y337)</f>
        <v/>
      </c>
      <c r="O298" s="106"/>
      <c r="P298" s="1082"/>
      <c r="Q298" s="1083"/>
      <c r="R298" s="519" t="str">
        <f>IFERROR(IF('別紙様式3-2（４・５月）'!Z300="ベア加算","",P298*VLOOKUP(N298,【参考】数式用!$AD$2:$AH$27,MATCH(O298,【参考】数式用!$K$4:$N$4,0)+1,0)),"")</f>
        <v/>
      </c>
      <c r="S298" s="139"/>
      <c r="T298" s="1084"/>
      <c r="U298" s="1085"/>
      <c r="V298" s="515" t="str">
        <f>IFERROR(P298*VLOOKUP(AF298,【参考】数式用4!$DC$3:$DZ$106,MATCH(N298,【参考】数式用4!$DC$2:$DZ$2,0)),"")</f>
        <v/>
      </c>
      <c r="W298" s="107"/>
      <c r="X298" s="138"/>
      <c r="Y298" s="1086" t="str">
        <f>IFERROR(IF('別紙様式3-2（４・５月）'!Z300="ベア加算","",W298*VLOOKUP(N298,【参考】数式用!$AD$2:$AH$27,MATCH(O298,【参考】数式用!$K$4:$N$4,0)+1,0)),"")</f>
        <v/>
      </c>
      <c r="Z298" s="1086"/>
      <c r="AA298" s="139"/>
      <c r="AB298" s="142"/>
      <c r="AC298" s="520" t="str">
        <f>IFERROR(X298*VLOOKUP(AG298,【参考】数式用4!$DC$3:$DZ$106,MATCH(N298,【参考】数式用4!$DC$2:$DZ$2,0)),"")</f>
        <v/>
      </c>
      <c r="AD298" s="477" t="str">
        <f t="shared" si="10"/>
        <v/>
      </c>
      <c r="AE298" s="478" t="str">
        <f t="shared" si="11"/>
        <v/>
      </c>
      <c r="AF298" s="512" t="str">
        <f>IF(O298="","",'別紙様式3-2（４・５月）'!O300&amp;'別紙様式3-2（４・５月）'!P300&amp;'別紙様式3-2（４・５月）'!Q300&amp;"から"&amp;O298)</f>
        <v/>
      </c>
      <c r="AG298" s="512" t="str">
        <f>IF(OR(W298="",W298="―"),"",'別紙様式3-2（４・５月）'!O300&amp;'別紙様式3-2（４・５月）'!P300&amp;'別紙様式3-2（４・５月）'!Q300&amp;"から"&amp;W298)</f>
        <v/>
      </c>
    </row>
    <row r="299" spans="1:33" ht="24.95" customHeight="1">
      <c r="A299" s="513">
        <v>286</v>
      </c>
      <c r="B299" s="987" t="str">
        <f>IF(基本情報入力シート!C338="","",基本情報入力シート!C338)</f>
        <v/>
      </c>
      <c r="C299" s="988"/>
      <c r="D299" s="988"/>
      <c r="E299" s="988"/>
      <c r="F299" s="988"/>
      <c r="G299" s="988"/>
      <c r="H299" s="988"/>
      <c r="I299" s="989"/>
      <c r="J299" s="482" t="str">
        <f>IF(基本情報入力シート!M338="","",基本情報入力シート!M338)</f>
        <v/>
      </c>
      <c r="K299" s="482" t="str">
        <f>IF(基本情報入力シート!R338="","",基本情報入力シート!R338)</f>
        <v/>
      </c>
      <c r="L299" s="482" t="str">
        <f>IF(基本情報入力シート!W338="","",基本情報入力シート!W338)</f>
        <v/>
      </c>
      <c r="M299" s="517" t="str">
        <f>IF(基本情報入力シート!X338="","",基本情報入力シート!X338)</f>
        <v/>
      </c>
      <c r="N299" s="518" t="str">
        <f>IF(基本情報入力シート!Y338="","",基本情報入力シート!Y338)</f>
        <v/>
      </c>
      <c r="O299" s="106"/>
      <c r="P299" s="1082"/>
      <c r="Q299" s="1083"/>
      <c r="R299" s="519" t="str">
        <f>IFERROR(IF('別紙様式3-2（４・５月）'!Z301="ベア加算","",P299*VLOOKUP(N299,【参考】数式用!$AD$2:$AH$27,MATCH(O299,【参考】数式用!$K$4:$N$4,0)+1,0)),"")</f>
        <v/>
      </c>
      <c r="S299" s="139"/>
      <c r="T299" s="1084"/>
      <c r="U299" s="1085"/>
      <c r="V299" s="515" t="str">
        <f>IFERROR(P299*VLOOKUP(AF299,【参考】数式用4!$DC$3:$DZ$106,MATCH(N299,【参考】数式用4!$DC$2:$DZ$2,0)),"")</f>
        <v/>
      </c>
      <c r="W299" s="107"/>
      <c r="X299" s="138"/>
      <c r="Y299" s="1086" t="str">
        <f>IFERROR(IF('別紙様式3-2（４・５月）'!Z301="ベア加算","",W299*VLOOKUP(N299,【参考】数式用!$AD$2:$AH$27,MATCH(O299,【参考】数式用!$K$4:$N$4,0)+1,0)),"")</f>
        <v/>
      </c>
      <c r="Z299" s="1086"/>
      <c r="AA299" s="139"/>
      <c r="AB299" s="142"/>
      <c r="AC299" s="520" t="str">
        <f>IFERROR(X299*VLOOKUP(AG299,【参考】数式用4!$DC$3:$DZ$106,MATCH(N299,【参考】数式用4!$DC$2:$DZ$2,0)),"")</f>
        <v/>
      </c>
      <c r="AD299" s="477" t="str">
        <f t="shared" si="10"/>
        <v/>
      </c>
      <c r="AE299" s="478" t="str">
        <f t="shared" si="11"/>
        <v/>
      </c>
      <c r="AF299" s="512" t="str">
        <f>IF(O299="","",'別紙様式3-2（４・５月）'!O301&amp;'別紙様式3-2（４・５月）'!P301&amp;'別紙様式3-2（４・５月）'!Q301&amp;"から"&amp;O299)</f>
        <v/>
      </c>
      <c r="AG299" s="512" t="str">
        <f>IF(OR(W299="",W299="―"),"",'別紙様式3-2（４・５月）'!O301&amp;'別紙様式3-2（４・５月）'!P301&amp;'別紙様式3-2（４・５月）'!Q301&amp;"から"&amp;W299)</f>
        <v/>
      </c>
    </row>
    <row r="300" spans="1:33" ht="24.95" customHeight="1">
      <c r="A300" s="513">
        <v>287</v>
      </c>
      <c r="B300" s="987" t="str">
        <f>IF(基本情報入力シート!C339="","",基本情報入力シート!C339)</f>
        <v/>
      </c>
      <c r="C300" s="988"/>
      <c r="D300" s="988"/>
      <c r="E300" s="988"/>
      <c r="F300" s="988"/>
      <c r="G300" s="988"/>
      <c r="H300" s="988"/>
      <c r="I300" s="989"/>
      <c r="J300" s="482" t="str">
        <f>IF(基本情報入力シート!M339="","",基本情報入力シート!M339)</f>
        <v/>
      </c>
      <c r="K300" s="482" t="str">
        <f>IF(基本情報入力シート!R339="","",基本情報入力シート!R339)</f>
        <v/>
      </c>
      <c r="L300" s="482" t="str">
        <f>IF(基本情報入力シート!W339="","",基本情報入力シート!W339)</f>
        <v/>
      </c>
      <c r="M300" s="517" t="str">
        <f>IF(基本情報入力シート!X339="","",基本情報入力シート!X339)</f>
        <v/>
      </c>
      <c r="N300" s="518" t="str">
        <f>IF(基本情報入力シート!Y339="","",基本情報入力シート!Y339)</f>
        <v/>
      </c>
      <c r="O300" s="106"/>
      <c r="P300" s="1082"/>
      <c r="Q300" s="1083"/>
      <c r="R300" s="519" t="str">
        <f>IFERROR(IF('別紙様式3-2（４・５月）'!Z302="ベア加算","",P300*VLOOKUP(N300,【参考】数式用!$AD$2:$AH$27,MATCH(O300,【参考】数式用!$K$4:$N$4,0)+1,0)),"")</f>
        <v/>
      </c>
      <c r="S300" s="139"/>
      <c r="T300" s="1084"/>
      <c r="U300" s="1085"/>
      <c r="V300" s="515" t="str">
        <f>IFERROR(P300*VLOOKUP(AF300,【参考】数式用4!$DC$3:$DZ$106,MATCH(N300,【参考】数式用4!$DC$2:$DZ$2,0)),"")</f>
        <v/>
      </c>
      <c r="W300" s="107"/>
      <c r="X300" s="138"/>
      <c r="Y300" s="1086" t="str">
        <f>IFERROR(IF('別紙様式3-2（４・５月）'!Z302="ベア加算","",W300*VLOOKUP(N300,【参考】数式用!$AD$2:$AH$27,MATCH(O300,【参考】数式用!$K$4:$N$4,0)+1,0)),"")</f>
        <v/>
      </c>
      <c r="Z300" s="1086"/>
      <c r="AA300" s="139"/>
      <c r="AB300" s="142"/>
      <c r="AC300" s="520" t="str">
        <f>IFERROR(X300*VLOOKUP(AG300,【参考】数式用4!$DC$3:$DZ$106,MATCH(N300,【参考】数式用4!$DC$2:$DZ$2,0)),"")</f>
        <v/>
      </c>
      <c r="AD300" s="477" t="str">
        <f t="shared" si="10"/>
        <v/>
      </c>
      <c r="AE300" s="478" t="str">
        <f t="shared" si="11"/>
        <v/>
      </c>
      <c r="AF300" s="512" t="str">
        <f>IF(O300="","",'別紙様式3-2（４・５月）'!O302&amp;'別紙様式3-2（４・５月）'!P302&amp;'別紙様式3-2（４・５月）'!Q302&amp;"から"&amp;O300)</f>
        <v/>
      </c>
      <c r="AG300" s="512" t="str">
        <f>IF(OR(W300="",W300="―"),"",'別紙様式3-2（４・５月）'!O302&amp;'別紙様式3-2（４・５月）'!P302&amp;'別紙様式3-2（４・５月）'!Q302&amp;"から"&amp;W300)</f>
        <v/>
      </c>
    </row>
    <row r="301" spans="1:33" ht="24.95" customHeight="1">
      <c r="A301" s="513">
        <v>288</v>
      </c>
      <c r="B301" s="987" t="str">
        <f>IF(基本情報入力シート!C340="","",基本情報入力シート!C340)</f>
        <v/>
      </c>
      <c r="C301" s="988"/>
      <c r="D301" s="988"/>
      <c r="E301" s="988"/>
      <c r="F301" s="988"/>
      <c r="G301" s="988"/>
      <c r="H301" s="988"/>
      <c r="I301" s="989"/>
      <c r="J301" s="482" t="str">
        <f>IF(基本情報入力シート!M340="","",基本情報入力シート!M340)</f>
        <v/>
      </c>
      <c r="K301" s="482" t="str">
        <f>IF(基本情報入力シート!R340="","",基本情報入力シート!R340)</f>
        <v/>
      </c>
      <c r="L301" s="482" t="str">
        <f>IF(基本情報入力シート!W340="","",基本情報入力シート!W340)</f>
        <v/>
      </c>
      <c r="M301" s="517" t="str">
        <f>IF(基本情報入力シート!X340="","",基本情報入力シート!X340)</f>
        <v/>
      </c>
      <c r="N301" s="518" t="str">
        <f>IF(基本情報入力シート!Y340="","",基本情報入力シート!Y340)</f>
        <v/>
      </c>
      <c r="O301" s="106"/>
      <c r="P301" s="1082"/>
      <c r="Q301" s="1083"/>
      <c r="R301" s="519" t="str">
        <f>IFERROR(IF('別紙様式3-2（４・５月）'!Z303="ベア加算","",P301*VLOOKUP(N301,【参考】数式用!$AD$2:$AH$27,MATCH(O301,【参考】数式用!$K$4:$N$4,0)+1,0)),"")</f>
        <v/>
      </c>
      <c r="S301" s="139"/>
      <c r="T301" s="1084"/>
      <c r="U301" s="1085"/>
      <c r="V301" s="515" t="str">
        <f>IFERROR(P301*VLOOKUP(AF301,【参考】数式用4!$DC$3:$DZ$106,MATCH(N301,【参考】数式用4!$DC$2:$DZ$2,0)),"")</f>
        <v/>
      </c>
      <c r="W301" s="107"/>
      <c r="X301" s="138"/>
      <c r="Y301" s="1086" t="str">
        <f>IFERROR(IF('別紙様式3-2（４・５月）'!Z303="ベア加算","",W301*VLOOKUP(N301,【参考】数式用!$AD$2:$AH$27,MATCH(O301,【参考】数式用!$K$4:$N$4,0)+1,0)),"")</f>
        <v/>
      </c>
      <c r="Z301" s="1086"/>
      <c r="AA301" s="139"/>
      <c r="AB301" s="142"/>
      <c r="AC301" s="520" t="str">
        <f>IFERROR(X301*VLOOKUP(AG301,【参考】数式用4!$DC$3:$DZ$106,MATCH(N301,【参考】数式用4!$DC$2:$DZ$2,0)),"")</f>
        <v/>
      </c>
      <c r="AD301" s="477" t="str">
        <f t="shared" si="10"/>
        <v/>
      </c>
      <c r="AE301" s="478" t="str">
        <f t="shared" si="11"/>
        <v/>
      </c>
      <c r="AF301" s="512" t="str">
        <f>IF(O301="","",'別紙様式3-2（４・５月）'!O303&amp;'別紙様式3-2（４・５月）'!P303&amp;'別紙様式3-2（４・５月）'!Q303&amp;"から"&amp;O301)</f>
        <v/>
      </c>
      <c r="AG301" s="512" t="str">
        <f>IF(OR(W301="",W301="―"),"",'別紙様式3-2（４・５月）'!O303&amp;'別紙様式3-2（４・５月）'!P303&amp;'別紙様式3-2（４・５月）'!Q303&amp;"から"&amp;W301)</f>
        <v/>
      </c>
    </row>
    <row r="302" spans="1:33" ht="24.95" customHeight="1">
      <c r="A302" s="513">
        <v>289</v>
      </c>
      <c r="B302" s="987" t="str">
        <f>IF(基本情報入力シート!C341="","",基本情報入力シート!C341)</f>
        <v/>
      </c>
      <c r="C302" s="988"/>
      <c r="D302" s="988"/>
      <c r="E302" s="988"/>
      <c r="F302" s="988"/>
      <c r="G302" s="988"/>
      <c r="H302" s="988"/>
      <c r="I302" s="989"/>
      <c r="J302" s="482" t="str">
        <f>IF(基本情報入力シート!M341="","",基本情報入力シート!M341)</f>
        <v/>
      </c>
      <c r="K302" s="482" t="str">
        <f>IF(基本情報入力シート!R341="","",基本情報入力シート!R341)</f>
        <v/>
      </c>
      <c r="L302" s="482" t="str">
        <f>IF(基本情報入力シート!W341="","",基本情報入力シート!W341)</f>
        <v/>
      </c>
      <c r="M302" s="517" t="str">
        <f>IF(基本情報入力シート!X341="","",基本情報入力シート!X341)</f>
        <v/>
      </c>
      <c r="N302" s="518" t="str">
        <f>IF(基本情報入力シート!Y341="","",基本情報入力シート!Y341)</f>
        <v/>
      </c>
      <c r="O302" s="106"/>
      <c r="P302" s="1082"/>
      <c r="Q302" s="1083"/>
      <c r="R302" s="519" t="str">
        <f>IFERROR(IF('別紙様式3-2（４・５月）'!Z304="ベア加算","",P302*VLOOKUP(N302,【参考】数式用!$AD$2:$AH$27,MATCH(O302,【参考】数式用!$K$4:$N$4,0)+1,0)),"")</f>
        <v/>
      </c>
      <c r="S302" s="139"/>
      <c r="T302" s="1084"/>
      <c r="U302" s="1085"/>
      <c r="V302" s="515" t="str">
        <f>IFERROR(P302*VLOOKUP(AF302,【参考】数式用4!$DC$3:$DZ$106,MATCH(N302,【参考】数式用4!$DC$2:$DZ$2,0)),"")</f>
        <v/>
      </c>
      <c r="W302" s="107"/>
      <c r="X302" s="138"/>
      <c r="Y302" s="1086" t="str">
        <f>IFERROR(IF('別紙様式3-2（４・５月）'!Z304="ベア加算","",W302*VLOOKUP(N302,【参考】数式用!$AD$2:$AH$27,MATCH(O302,【参考】数式用!$K$4:$N$4,0)+1,0)),"")</f>
        <v/>
      </c>
      <c r="Z302" s="1086"/>
      <c r="AA302" s="139"/>
      <c r="AB302" s="142"/>
      <c r="AC302" s="520" t="str">
        <f>IFERROR(X302*VLOOKUP(AG302,【参考】数式用4!$DC$3:$DZ$106,MATCH(N302,【参考】数式用4!$DC$2:$DZ$2,0)),"")</f>
        <v/>
      </c>
      <c r="AD302" s="477" t="str">
        <f t="shared" si="10"/>
        <v/>
      </c>
      <c r="AE302" s="478" t="str">
        <f t="shared" si="11"/>
        <v/>
      </c>
      <c r="AF302" s="512" t="str">
        <f>IF(O302="","",'別紙様式3-2（４・５月）'!O304&amp;'別紙様式3-2（４・５月）'!P304&amp;'別紙様式3-2（４・５月）'!Q304&amp;"から"&amp;O302)</f>
        <v/>
      </c>
      <c r="AG302" s="512" t="str">
        <f>IF(OR(W302="",W302="―"),"",'別紙様式3-2（４・５月）'!O304&amp;'別紙様式3-2（４・５月）'!P304&amp;'別紙様式3-2（４・５月）'!Q304&amp;"から"&amp;W302)</f>
        <v/>
      </c>
    </row>
    <row r="303" spans="1:33" ht="24.95" customHeight="1">
      <c r="A303" s="513">
        <v>290</v>
      </c>
      <c r="B303" s="987" t="str">
        <f>IF(基本情報入力シート!C342="","",基本情報入力シート!C342)</f>
        <v/>
      </c>
      <c r="C303" s="988"/>
      <c r="D303" s="988"/>
      <c r="E303" s="988"/>
      <c r="F303" s="988"/>
      <c r="G303" s="988"/>
      <c r="H303" s="988"/>
      <c r="I303" s="989"/>
      <c r="J303" s="482" t="str">
        <f>IF(基本情報入力シート!M342="","",基本情報入力シート!M342)</f>
        <v/>
      </c>
      <c r="K303" s="482" t="str">
        <f>IF(基本情報入力シート!R342="","",基本情報入力シート!R342)</f>
        <v/>
      </c>
      <c r="L303" s="482" t="str">
        <f>IF(基本情報入力シート!W342="","",基本情報入力シート!W342)</f>
        <v/>
      </c>
      <c r="M303" s="517" t="str">
        <f>IF(基本情報入力シート!X342="","",基本情報入力シート!X342)</f>
        <v/>
      </c>
      <c r="N303" s="518" t="str">
        <f>IF(基本情報入力シート!Y342="","",基本情報入力シート!Y342)</f>
        <v/>
      </c>
      <c r="O303" s="106"/>
      <c r="P303" s="1082"/>
      <c r="Q303" s="1083"/>
      <c r="R303" s="519" t="str">
        <f>IFERROR(IF('別紙様式3-2（４・５月）'!Z305="ベア加算","",P303*VLOOKUP(N303,【参考】数式用!$AD$2:$AH$27,MATCH(O303,【参考】数式用!$K$4:$N$4,0)+1,0)),"")</f>
        <v/>
      </c>
      <c r="S303" s="139"/>
      <c r="T303" s="1084"/>
      <c r="U303" s="1085"/>
      <c r="V303" s="515" t="str">
        <f>IFERROR(P303*VLOOKUP(AF303,【参考】数式用4!$DC$3:$DZ$106,MATCH(N303,【参考】数式用4!$DC$2:$DZ$2,0)),"")</f>
        <v/>
      </c>
      <c r="W303" s="107"/>
      <c r="X303" s="138"/>
      <c r="Y303" s="1086" t="str">
        <f>IFERROR(IF('別紙様式3-2（４・５月）'!Z305="ベア加算","",W303*VLOOKUP(N303,【参考】数式用!$AD$2:$AH$27,MATCH(O303,【参考】数式用!$K$4:$N$4,0)+1,0)),"")</f>
        <v/>
      </c>
      <c r="Z303" s="1086"/>
      <c r="AA303" s="139"/>
      <c r="AB303" s="142"/>
      <c r="AC303" s="520" t="str">
        <f>IFERROR(X303*VLOOKUP(AG303,【参考】数式用4!$DC$3:$DZ$106,MATCH(N303,【参考】数式用4!$DC$2:$DZ$2,0)),"")</f>
        <v/>
      </c>
      <c r="AD303" s="477" t="str">
        <f t="shared" si="10"/>
        <v/>
      </c>
      <c r="AE303" s="478" t="str">
        <f t="shared" si="11"/>
        <v/>
      </c>
      <c r="AF303" s="512" t="str">
        <f>IF(O303="","",'別紙様式3-2（４・５月）'!O305&amp;'別紙様式3-2（４・５月）'!P305&amp;'別紙様式3-2（４・５月）'!Q305&amp;"から"&amp;O303)</f>
        <v/>
      </c>
      <c r="AG303" s="512" t="str">
        <f>IF(OR(W303="",W303="―"),"",'別紙様式3-2（４・５月）'!O305&amp;'別紙様式3-2（４・５月）'!P305&amp;'別紙様式3-2（４・５月）'!Q305&amp;"から"&amp;W303)</f>
        <v/>
      </c>
    </row>
    <row r="304" spans="1:33" ht="24.95" customHeight="1">
      <c r="A304" s="513">
        <v>291</v>
      </c>
      <c r="B304" s="987" t="str">
        <f>IF(基本情報入力シート!C343="","",基本情報入力シート!C343)</f>
        <v/>
      </c>
      <c r="C304" s="988"/>
      <c r="D304" s="988"/>
      <c r="E304" s="988"/>
      <c r="F304" s="988"/>
      <c r="G304" s="988"/>
      <c r="H304" s="988"/>
      <c r="I304" s="989"/>
      <c r="J304" s="482" t="str">
        <f>IF(基本情報入力シート!M343="","",基本情報入力シート!M343)</f>
        <v/>
      </c>
      <c r="K304" s="482" t="str">
        <f>IF(基本情報入力シート!R343="","",基本情報入力シート!R343)</f>
        <v/>
      </c>
      <c r="L304" s="482" t="str">
        <f>IF(基本情報入力シート!W343="","",基本情報入力シート!W343)</f>
        <v/>
      </c>
      <c r="M304" s="517" t="str">
        <f>IF(基本情報入力シート!X343="","",基本情報入力シート!X343)</f>
        <v/>
      </c>
      <c r="N304" s="518" t="str">
        <f>IF(基本情報入力シート!Y343="","",基本情報入力シート!Y343)</f>
        <v/>
      </c>
      <c r="O304" s="106"/>
      <c r="P304" s="1082"/>
      <c r="Q304" s="1083"/>
      <c r="R304" s="519" t="str">
        <f>IFERROR(IF('別紙様式3-2（４・５月）'!Z306="ベア加算","",P304*VLOOKUP(N304,【参考】数式用!$AD$2:$AH$27,MATCH(O304,【参考】数式用!$K$4:$N$4,0)+1,0)),"")</f>
        <v/>
      </c>
      <c r="S304" s="139"/>
      <c r="T304" s="1084"/>
      <c r="U304" s="1085"/>
      <c r="V304" s="515" t="str">
        <f>IFERROR(P304*VLOOKUP(AF304,【参考】数式用4!$DC$3:$DZ$106,MATCH(N304,【参考】数式用4!$DC$2:$DZ$2,0)),"")</f>
        <v/>
      </c>
      <c r="W304" s="107"/>
      <c r="X304" s="138"/>
      <c r="Y304" s="1086" t="str">
        <f>IFERROR(IF('別紙様式3-2（４・５月）'!Z306="ベア加算","",W304*VLOOKUP(N304,【参考】数式用!$AD$2:$AH$27,MATCH(O304,【参考】数式用!$K$4:$N$4,0)+1,0)),"")</f>
        <v/>
      </c>
      <c r="Z304" s="1086"/>
      <c r="AA304" s="139"/>
      <c r="AB304" s="142"/>
      <c r="AC304" s="520" t="str">
        <f>IFERROR(X304*VLOOKUP(AG304,【参考】数式用4!$DC$3:$DZ$106,MATCH(N304,【参考】数式用4!$DC$2:$DZ$2,0)),"")</f>
        <v/>
      </c>
      <c r="AD304" s="477" t="str">
        <f t="shared" si="10"/>
        <v/>
      </c>
      <c r="AE304" s="478" t="str">
        <f t="shared" si="11"/>
        <v/>
      </c>
      <c r="AF304" s="512" t="str">
        <f>IF(O304="","",'別紙様式3-2（４・５月）'!O306&amp;'別紙様式3-2（４・５月）'!P306&amp;'別紙様式3-2（４・５月）'!Q306&amp;"から"&amp;O304)</f>
        <v/>
      </c>
      <c r="AG304" s="512" t="str">
        <f>IF(OR(W304="",W304="―"),"",'別紙様式3-2（４・５月）'!O306&amp;'別紙様式3-2（４・５月）'!P306&amp;'別紙様式3-2（４・５月）'!Q306&amp;"から"&amp;W304)</f>
        <v/>
      </c>
    </row>
    <row r="305" spans="1:33" ht="24.95" customHeight="1">
      <c r="A305" s="513">
        <v>292</v>
      </c>
      <c r="B305" s="987" t="str">
        <f>IF(基本情報入力シート!C344="","",基本情報入力シート!C344)</f>
        <v/>
      </c>
      <c r="C305" s="988"/>
      <c r="D305" s="988"/>
      <c r="E305" s="988"/>
      <c r="F305" s="988"/>
      <c r="G305" s="988"/>
      <c r="H305" s="988"/>
      <c r="I305" s="989"/>
      <c r="J305" s="482" t="str">
        <f>IF(基本情報入力シート!M344="","",基本情報入力シート!M344)</f>
        <v/>
      </c>
      <c r="K305" s="482" t="str">
        <f>IF(基本情報入力シート!R344="","",基本情報入力シート!R344)</f>
        <v/>
      </c>
      <c r="L305" s="482" t="str">
        <f>IF(基本情報入力シート!W344="","",基本情報入力シート!W344)</f>
        <v/>
      </c>
      <c r="M305" s="517" t="str">
        <f>IF(基本情報入力シート!X344="","",基本情報入力シート!X344)</f>
        <v/>
      </c>
      <c r="N305" s="518" t="str">
        <f>IF(基本情報入力シート!Y344="","",基本情報入力シート!Y344)</f>
        <v/>
      </c>
      <c r="O305" s="106"/>
      <c r="P305" s="1082"/>
      <c r="Q305" s="1083"/>
      <c r="R305" s="519" t="str">
        <f>IFERROR(IF('別紙様式3-2（４・５月）'!Z307="ベア加算","",P305*VLOOKUP(N305,【参考】数式用!$AD$2:$AH$27,MATCH(O305,【参考】数式用!$K$4:$N$4,0)+1,0)),"")</f>
        <v/>
      </c>
      <c r="S305" s="139"/>
      <c r="T305" s="1084"/>
      <c r="U305" s="1085"/>
      <c r="V305" s="515" t="str">
        <f>IFERROR(P305*VLOOKUP(AF305,【参考】数式用4!$DC$3:$DZ$106,MATCH(N305,【参考】数式用4!$DC$2:$DZ$2,0)),"")</f>
        <v/>
      </c>
      <c r="W305" s="107"/>
      <c r="X305" s="138"/>
      <c r="Y305" s="1086" t="str">
        <f>IFERROR(IF('別紙様式3-2（４・５月）'!Z307="ベア加算","",W305*VLOOKUP(N305,【参考】数式用!$AD$2:$AH$27,MATCH(O305,【参考】数式用!$K$4:$N$4,0)+1,0)),"")</f>
        <v/>
      </c>
      <c r="Z305" s="1086"/>
      <c r="AA305" s="139"/>
      <c r="AB305" s="142"/>
      <c r="AC305" s="520" t="str">
        <f>IFERROR(X305*VLOOKUP(AG305,【参考】数式用4!$DC$3:$DZ$106,MATCH(N305,【参考】数式用4!$DC$2:$DZ$2,0)),"")</f>
        <v/>
      </c>
      <c r="AD305" s="477" t="str">
        <f t="shared" si="10"/>
        <v/>
      </c>
      <c r="AE305" s="478" t="str">
        <f t="shared" si="11"/>
        <v/>
      </c>
      <c r="AF305" s="512" t="str">
        <f>IF(O305="","",'別紙様式3-2（４・５月）'!O307&amp;'別紙様式3-2（４・５月）'!P307&amp;'別紙様式3-2（４・５月）'!Q307&amp;"から"&amp;O305)</f>
        <v/>
      </c>
      <c r="AG305" s="512" t="str">
        <f>IF(OR(W305="",W305="―"),"",'別紙様式3-2（４・５月）'!O307&amp;'別紙様式3-2（４・５月）'!P307&amp;'別紙様式3-2（４・５月）'!Q307&amp;"から"&amp;W305)</f>
        <v/>
      </c>
    </row>
    <row r="306" spans="1:33" ht="24.95" customHeight="1">
      <c r="A306" s="513">
        <v>293</v>
      </c>
      <c r="B306" s="987" t="str">
        <f>IF(基本情報入力シート!C345="","",基本情報入力シート!C345)</f>
        <v/>
      </c>
      <c r="C306" s="988"/>
      <c r="D306" s="988"/>
      <c r="E306" s="988"/>
      <c r="F306" s="988"/>
      <c r="G306" s="988"/>
      <c r="H306" s="988"/>
      <c r="I306" s="989"/>
      <c r="J306" s="482" t="str">
        <f>IF(基本情報入力シート!M345="","",基本情報入力シート!M345)</f>
        <v/>
      </c>
      <c r="K306" s="482" t="str">
        <f>IF(基本情報入力シート!R345="","",基本情報入力シート!R345)</f>
        <v/>
      </c>
      <c r="L306" s="482" t="str">
        <f>IF(基本情報入力シート!W345="","",基本情報入力シート!W345)</f>
        <v/>
      </c>
      <c r="M306" s="517" t="str">
        <f>IF(基本情報入力シート!X345="","",基本情報入力シート!X345)</f>
        <v/>
      </c>
      <c r="N306" s="518" t="str">
        <f>IF(基本情報入力シート!Y345="","",基本情報入力シート!Y345)</f>
        <v/>
      </c>
      <c r="O306" s="106"/>
      <c r="P306" s="1082"/>
      <c r="Q306" s="1083"/>
      <c r="R306" s="519" t="str">
        <f>IFERROR(IF('別紙様式3-2（４・５月）'!Z308="ベア加算","",P306*VLOOKUP(N306,【参考】数式用!$AD$2:$AH$27,MATCH(O306,【参考】数式用!$K$4:$N$4,0)+1,0)),"")</f>
        <v/>
      </c>
      <c r="S306" s="139"/>
      <c r="T306" s="1084"/>
      <c r="U306" s="1085"/>
      <c r="V306" s="515" t="str">
        <f>IFERROR(P306*VLOOKUP(AF306,【参考】数式用4!$DC$3:$DZ$106,MATCH(N306,【参考】数式用4!$DC$2:$DZ$2,0)),"")</f>
        <v/>
      </c>
      <c r="W306" s="107"/>
      <c r="X306" s="138"/>
      <c r="Y306" s="1086" t="str">
        <f>IFERROR(IF('別紙様式3-2（４・５月）'!Z308="ベア加算","",W306*VLOOKUP(N306,【参考】数式用!$AD$2:$AH$27,MATCH(O306,【参考】数式用!$K$4:$N$4,0)+1,0)),"")</f>
        <v/>
      </c>
      <c r="Z306" s="1086"/>
      <c r="AA306" s="139"/>
      <c r="AB306" s="142"/>
      <c r="AC306" s="520" t="str">
        <f>IFERROR(X306*VLOOKUP(AG306,【参考】数式用4!$DC$3:$DZ$106,MATCH(N306,【参考】数式用4!$DC$2:$DZ$2,0)),"")</f>
        <v/>
      </c>
      <c r="AD306" s="477" t="str">
        <f t="shared" si="10"/>
        <v/>
      </c>
      <c r="AE306" s="478" t="str">
        <f t="shared" si="11"/>
        <v/>
      </c>
      <c r="AF306" s="512" t="str">
        <f>IF(O306="","",'別紙様式3-2（４・５月）'!O308&amp;'別紙様式3-2（４・５月）'!P308&amp;'別紙様式3-2（４・５月）'!Q308&amp;"から"&amp;O306)</f>
        <v/>
      </c>
      <c r="AG306" s="512" t="str">
        <f>IF(OR(W306="",W306="―"),"",'別紙様式3-2（４・５月）'!O308&amp;'別紙様式3-2（４・５月）'!P308&amp;'別紙様式3-2（４・５月）'!Q308&amp;"から"&amp;W306)</f>
        <v/>
      </c>
    </row>
    <row r="307" spans="1:33" ht="24.95" customHeight="1">
      <c r="A307" s="513">
        <v>294</v>
      </c>
      <c r="B307" s="987" t="str">
        <f>IF(基本情報入力シート!C346="","",基本情報入力シート!C346)</f>
        <v/>
      </c>
      <c r="C307" s="988"/>
      <c r="D307" s="988"/>
      <c r="E307" s="988"/>
      <c r="F307" s="988"/>
      <c r="G307" s="988"/>
      <c r="H307" s="988"/>
      <c r="I307" s="989"/>
      <c r="J307" s="482" t="str">
        <f>IF(基本情報入力シート!M346="","",基本情報入力シート!M346)</f>
        <v/>
      </c>
      <c r="K307" s="482" t="str">
        <f>IF(基本情報入力シート!R346="","",基本情報入力シート!R346)</f>
        <v/>
      </c>
      <c r="L307" s="482" t="str">
        <f>IF(基本情報入力シート!W346="","",基本情報入力シート!W346)</f>
        <v/>
      </c>
      <c r="M307" s="517" t="str">
        <f>IF(基本情報入力シート!X346="","",基本情報入力シート!X346)</f>
        <v/>
      </c>
      <c r="N307" s="518" t="str">
        <f>IF(基本情報入力シート!Y346="","",基本情報入力シート!Y346)</f>
        <v/>
      </c>
      <c r="O307" s="106"/>
      <c r="P307" s="1082"/>
      <c r="Q307" s="1083"/>
      <c r="R307" s="519" t="str">
        <f>IFERROR(IF('別紙様式3-2（４・５月）'!Z309="ベア加算","",P307*VLOOKUP(N307,【参考】数式用!$AD$2:$AH$27,MATCH(O307,【参考】数式用!$K$4:$N$4,0)+1,0)),"")</f>
        <v/>
      </c>
      <c r="S307" s="139"/>
      <c r="T307" s="1084"/>
      <c r="U307" s="1085"/>
      <c r="V307" s="515" t="str">
        <f>IFERROR(P307*VLOOKUP(AF307,【参考】数式用4!$DC$3:$DZ$106,MATCH(N307,【参考】数式用4!$DC$2:$DZ$2,0)),"")</f>
        <v/>
      </c>
      <c r="W307" s="107"/>
      <c r="X307" s="138"/>
      <c r="Y307" s="1086" t="str">
        <f>IFERROR(IF('別紙様式3-2（４・５月）'!Z309="ベア加算","",W307*VLOOKUP(N307,【参考】数式用!$AD$2:$AH$27,MATCH(O307,【参考】数式用!$K$4:$N$4,0)+1,0)),"")</f>
        <v/>
      </c>
      <c r="Z307" s="1086"/>
      <c r="AA307" s="139"/>
      <c r="AB307" s="142"/>
      <c r="AC307" s="520" t="str">
        <f>IFERROR(X307*VLOOKUP(AG307,【参考】数式用4!$DC$3:$DZ$106,MATCH(N307,【参考】数式用4!$DC$2:$DZ$2,0)),"")</f>
        <v/>
      </c>
      <c r="AD307" s="477" t="str">
        <f t="shared" si="10"/>
        <v/>
      </c>
      <c r="AE307" s="478" t="str">
        <f t="shared" si="11"/>
        <v/>
      </c>
      <c r="AF307" s="512" t="str">
        <f>IF(O307="","",'別紙様式3-2（４・５月）'!O309&amp;'別紙様式3-2（４・５月）'!P309&amp;'別紙様式3-2（４・５月）'!Q309&amp;"から"&amp;O307)</f>
        <v/>
      </c>
      <c r="AG307" s="512" t="str">
        <f>IF(OR(W307="",W307="―"),"",'別紙様式3-2（４・５月）'!O309&amp;'別紙様式3-2（４・５月）'!P309&amp;'別紙様式3-2（４・５月）'!Q309&amp;"から"&amp;W307)</f>
        <v/>
      </c>
    </row>
    <row r="308" spans="1:33" ht="24.95" customHeight="1">
      <c r="A308" s="513">
        <v>295</v>
      </c>
      <c r="B308" s="987" t="str">
        <f>IF(基本情報入力シート!C347="","",基本情報入力シート!C347)</f>
        <v/>
      </c>
      <c r="C308" s="988"/>
      <c r="D308" s="988"/>
      <c r="E308" s="988"/>
      <c r="F308" s="988"/>
      <c r="G308" s="988"/>
      <c r="H308" s="988"/>
      <c r="I308" s="989"/>
      <c r="J308" s="482" t="str">
        <f>IF(基本情報入力シート!M347="","",基本情報入力シート!M347)</f>
        <v/>
      </c>
      <c r="K308" s="482" t="str">
        <f>IF(基本情報入力シート!R347="","",基本情報入力シート!R347)</f>
        <v/>
      </c>
      <c r="L308" s="482" t="str">
        <f>IF(基本情報入力シート!W347="","",基本情報入力シート!W347)</f>
        <v/>
      </c>
      <c r="M308" s="517" t="str">
        <f>IF(基本情報入力シート!X347="","",基本情報入力シート!X347)</f>
        <v/>
      </c>
      <c r="N308" s="518" t="str">
        <f>IF(基本情報入力シート!Y347="","",基本情報入力シート!Y347)</f>
        <v/>
      </c>
      <c r="O308" s="106"/>
      <c r="P308" s="1082"/>
      <c r="Q308" s="1083"/>
      <c r="R308" s="519" t="str">
        <f>IFERROR(IF('別紙様式3-2（４・５月）'!Z310="ベア加算","",P308*VLOOKUP(N308,【参考】数式用!$AD$2:$AH$27,MATCH(O308,【参考】数式用!$K$4:$N$4,0)+1,0)),"")</f>
        <v/>
      </c>
      <c r="S308" s="139"/>
      <c r="T308" s="1084"/>
      <c r="U308" s="1085"/>
      <c r="V308" s="515" t="str">
        <f>IFERROR(P308*VLOOKUP(AF308,【参考】数式用4!$DC$3:$DZ$106,MATCH(N308,【参考】数式用4!$DC$2:$DZ$2,0)),"")</f>
        <v/>
      </c>
      <c r="W308" s="107"/>
      <c r="X308" s="138"/>
      <c r="Y308" s="1086" t="str">
        <f>IFERROR(IF('別紙様式3-2（４・５月）'!Z310="ベア加算","",W308*VLOOKUP(N308,【参考】数式用!$AD$2:$AH$27,MATCH(O308,【参考】数式用!$K$4:$N$4,0)+1,0)),"")</f>
        <v/>
      </c>
      <c r="Z308" s="1086"/>
      <c r="AA308" s="139"/>
      <c r="AB308" s="142"/>
      <c r="AC308" s="520" t="str">
        <f>IFERROR(X308*VLOOKUP(AG308,【参考】数式用4!$DC$3:$DZ$106,MATCH(N308,【参考】数式用4!$DC$2:$DZ$2,0)),"")</f>
        <v/>
      </c>
      <c r="AD308" s="477" t="str">
        <f t="shared" si="10"/>
        <v/>
      </c>
      <c r="AE308" s="478" t="str">
        <f t="shared" si="11"/>
        <v/>
      </c>
      <c r="AF308" s="512" t="str">
        <f>IF(O308="","",'別紙様式3-2（４・５月）'!O310&amp;'別紙様式3-2（４・５月）'!P310&amp;'別紙様式3-2（４・５月）'!Q310&amp;"から"&amp;O308)</f>
        <v/>
      </c>
      <c r="AG308" s="512" t="str">
        <f>IF(OR(W308="",W308="―"),"",'別紙様式3-2（４・５月）'!O310&amp;'別紙様式3-2（４・５月）'!P310&amp;'別紙様式3-2（４・５月）'!Q310&amp;"から"&amp;W308)</f>
        <v/>
      </c>
    </row>
    <row r="309" spans="1:33" ht="24.95" customHeight="1">
      <c r="A309" s="513">
        <v>296</v>
      </c>
      <c r="B309" s="987" t="str">
        <f>IF(基本情報入力シート!C348="","",基本情報入力シート!C348)</f>
        <v/>
      </c>
      <c r="C309" s="988"/>
      <c r="D309" s="988"/>
      <c r="E309" s="988"/>
      <c r="F309" s="988"/>
      <c r="G309" s="988"/>
      <c r="H309" s="988"/>
      <c r="I309" s="989"/>
      <c r="J309" s="482" t="str">
        <f>IF(基本情報入力シート!M348="","",基本情報入力シート!M348)</f>
        <v/>
      </c>
      <c r="K309" s="482" t="str">
        <f>IF(基本情報入力シート!R348="","",基本情報入力シート!R348)</f>
        <v/>
      </c>
      <c r="L309" s="482" t="str">
        <f>IF(基本情報入力シート!W348="","",基本情報入力シート!W348)</f>
        <v/>
      </c>
      <c r="M309" s="517" t="str">
        <f>IF(基本情報入力シート!X348="","",基本情報入力シート!X348)</f>
        <v/>
      </c>
      <c r="N309" s="518" t="str">
        <f>IF(基本情報入力シート!Y348="","",基本情報入力シート!Y348)</f>
        <v/>
      </c>
      <c r="O309" s="106"/>
      <c r="P309" s="1082"/>
      <c r="Q309" s="1083"/>
      <c r="R309" s="519" t="str">
        <f>IFERROR(IF('別紙様式3-2（４・５月）'!Z311="ベア加算","",P309*VLOOKUP(N309,【参考】数式用!$AD$2:$AH$27,MATCH(O309,【参考】数式用!$K$4:$N$4,0)+1,0)),"")</f>
        <v/>
      </c>
      <c r="S309" s="139"/>
      <c r="T309" s="1084"/>
      <c r="U309" s="1085"/>
      <c r="V309" s="515" t="str">
        <f>IFERROR(P309*VLOOKUP(AF309,【参考】数式用4!$DC$3:$DZ$106,MATCH(N309,【参考】数式用4!$DC$2:$DZ$2,0)),"")</f>
        <v/>
      </c>
      <c r="W309" s="107"/>
      <c r="X309" s="138"/>
      <c r="Y309" s="1086" t="str">
        <f>IFERROR(IF('別紙様式3-2（４・５月）'!Z311="ベア加算","",W309*VLOOKUP(N309,【参考】数式用!$AD$2:$AH$27,MATCH(O309,【参考】数式用!$K$4:$N$4,0)+1,0)),"")</f>
        <v/>
      </c>
      <c r="Z309" s="1086"/>
      <c r="AA309" s="139"/>
      <c r="AB309" s="142"/>
      <c r="AC309" s="520" t="str">
        <f>IFERROR(X309*VLOOKUP(AG309,【参考】数式用4!$DC$3:$DZ$106,MATCH(N309,【参考】数式用4!$DC$2:$DZ$2,0)),"")</f>
        <v/>
      </c>
      <c r="AD309" s="477" t="str">
        <f t="shared" si="10"/>
        <v/>
      </c>
      <c r="AE309" s="478" t="str">
        <f t="shared" si="11"/>
        <v/>
      </c>
      <c r="AF309" s="512" t="str">
        <f>IF(O309="","",'別紙様式3-2（４・５月）'!O311&amp;'別紙様式3-2（４・５月）'!P311&amp;'別紙様式3-2（４・５月）'!Q311&amp;"から"&amp;O309)</f>
        <v/>
      </c>
      <c r="AG309" s="512" t="str">
        <f>IF(OR(W309="",W309="―"),"",'別紙様式3-2（４・５月）'!O311&amp;'別紙様式3-2（４・５月）'!P311&amp;'別紙様式3-2（４・５月）'!Q311&amp;"から"&amp;W309)</f>
        <v/>
      </c>
    </row>
    <row r="310" spans="1:33" ht="24.95" customHeight="1">
      <c r="A310" s="513">
        <v>297</v>
      </c>
      <c r="B310" s="987" t="str">
        <f>IF(基本情報入力シート!C349="","",基本情報入力シート!C349)</f>
        <v/>
      </c>
      <c r="C310" s="988"/>
      <c r="D310" s="988"/>
      <c r="E310" s="988"/>
      <c r="F310" s="988"/>
      <c r="G310" s="988"/>
      <c r="H310" s="988"/>
      <c r="I310" s="989"/>
      <c r="J310" s="482" t="str">
        <f>IF(基本情報入力シート!M349="","",基本情報入力シート!M349)</f>
        <v/>
      </c>
      <c r="K310" s="482" t="str">
        <f>IF(基本情報入力シート!R349="","",基本情報入力シート!R349)</f>
        <v/>
      </c>
      <c r="L310" s="482" t="str">
        <f>IF(基本情報入力シート!W349="","",基本情報入力シート!W349)</f>
        <v/>
      </c>
      <c r="M310" s="517" t="str">
        <f>IF(基本情報入力シート!X349="","",基本情報入力シート!X349)</f>
        <v/>
      </c>
      <c r="N310" s="518" t="str">
        <f>IF(基本情報入力シート!Y349="","",基本情報入力シート!Y349)</f>
        <v/>
      </c>
      <c r="O310" s="106"/>
      <c r="P310" s="1082"/>
      <c r="Q310" s="1083"/>
      <c r="R310" s="519" t="str">
        <f>IFERROR(IF('別紙様式3-2（４・５月）'!Z312="ベア加算","",P310*VLOOKUP(N310,【参考】数式用!$AD$2:$AH$27,MATCH(O310,【参考】数式用!$K$4:$N$4,0)+1,0)),"")</f>
        <v/>
      </c>
      <c r="S310" s="139"/>
      <c r="T310" s="1084"/>
      <c r="U310" s="1085"/>
      <c r="V310" s="515" t="str">
        <f>IFERROR(P310*VLOOKUP(AF310,【参考】数式用4!$DC$3:$DZ$106,MATCH(N310,【参考】数式用4!$DC$2:$DZ$2,0)),"")</f>
        <v/>
      </c>
      <c r="W310" s="107"/>
      <c r="X310" s="138"/>
      <c r="Y310" s="1086" t="str">
        <f>IFERROR(IF('別紙様式3-2（４・５月）'!Z312="ベア加算","",W310*VLOOKUP(N310,【参考】数式用!$AD$2:$AH$27,MATCH(O310,【参考】数式用!$K$4:$N$4,0)+1,0)),"")</f>
        <v/>
      </c>
      <c r="Z310" s="1086"/>
      <c r="AA310" s="139"/>
      <c r="AB310" s="142"/>
      <c r="AC310" s="520" t="str">
        <f>IFERROR(X310*VLOOKUP(AG310,【参考】数式用4!$DC$3:$DZ$106,MATCH(N310,【参考】数式用4!$DC$2:$DZ$2,0)),"")</f>
        <v/>
      </c>
      <c r="AD310" s="477" t="str">
        <f t="shared" si="10"/>
        <v/>
      </c>
      <c r="AE310" s="478" t="str">
        <f t="shared" si="11"/>
        <v/>
      </c>
      <c r="AF310" s="512" t="str">
        <f>IF(O310="","",'別紙様式3-2（４・５月）'!O312&amp;'別紙様式3-2（４・５月）'!P312&amp;'別紙様式3-2（４・５月）'!Q312&amp;"から"&amp;O310)</f>
        <v/>
      </c>
      <c r="AG310" s="512" t="str">
        <f>IF(OR(W310="",W310="―"),"",'別紙様式3-2（４・５月）'!O312&amp;'別紙様式3-2（４・５月）'!P312&amp;'別紙様式3-2（４・５月）'!Q312&amp;"から"&amp;W310)</f>
        <v/>
      </c>
    </row>
    <row r="311" spans="1:33" ht="24.95" customHeight="1">
      <c r="A311" s="513">
        <v>298</v>
      </c>
      <c r="B311" s="987" t="str">
        <f>IF(基本情報入力シート!C350="","",基本情報入力シート!C350)</f>
        <v/>
      </c>
      <c r="C311" s="988"/>
      <c r="D311" s="988"/>
      <c r="E311" s="988"/>
      <c r="F311" s="988"/>
      <c r="G311" s="988"/>
      <c r="H311" s="988"/>
      <c r="I311" s="989"/>
      <c r="J311" s="482" t="str">
        <f>IF(基本情報入力シート!M350="","",基本情報入力シート!M350)</f>
        <v/>
      </c>
      <c r="K311" s="482" t="str">
        <f>IF(基本情報入力シート!R350="","",基本情報入力シート!R350)</f>
        <v/>
      </c>
      <c r="L311" s="482" t="str">
        <f>IF(基本情報入力シート!W350="","",基本情報入力シート!W350)</f>
        <v/>
      </c>
      <c r="M311" s="517" t="str">
        <f>IF(基本情報入力シート!X350="","",基本情報入力シート!X350)</f>
        <v/>
      </c>
      <c r="N311" s="518" t="str">
        <f>IF(基本情報入力シート!Y350="","",基本情報入力シート!Y350)</f>
        <v/>
      </c>
      <c r="O311" s="106"/>
      <c r="P311" s="1082"/>
      <c r="Q311" s="1083"/>
      <c r="R311" s="519" t="str">
        <f>IFERROR(IF('別紙様式3-2（４・５月）'!Z313="ベア加算","",P311*VLOOKUP(N311,【参考】数式用!$AD$2:$AH$27,MATCH(O311,【参考】数式用!$K$4:$N$4,0)+1,0)),"")</f>
        <v/>
      </c>
      <c r="S311" s="139"/>
      <c r="T311" s="1084"/>
      <c r="U311" s="1085"/>
      <c r="V311" s="515" t="str">
        <f>IFERROR(P311*VLOOKUP(AF311,【参考】数式用4!$DC$3:$DZ$106,MATCH(N311,【参考】数式用4!$DC$2:$DZ$2,0)),"")</f>
        <v/>
      </c>
      <c r="W311" s="107"/>
      <c r="X311" s="138"/>
      <c r="Y311" s="1086" t="str">
        <f>IFERROR(IF('別紙様式3-2（４・５月）'!Z313="ベア加算","",W311*VLOOKUP(N311,【参考】数式用!$AD$2:$AH$27,MATCH(O311,【参考】数式用!$K$4:$N$4,0)+1,0)),"")</f>
        <v/>
      </c>
      <c r="Z311" s="1086"/>
      <c r="AA311" s="139"/>
      <c r="AB311" s="142"/>
      <c r="AC311" s="520" t="str">
        <f>IFERROR(X311*VLOOKUP(AG311,【参考】数式用4!$DC$3:$DZ$106,MATCH(N311,【参考】数式用4!$DC$2:$DZ$2,0)),"")</f>
        <v/>
      </c>
      <c r="AD311" s="477" t="str">
        <f t="shared" si="10"/>
        <v/>
      </c>
      <c r="AE311" s="478" t="str">
        <f t="shared" si="11"/>
        <v/>
      </c>
      <c r="AF311" s="512" t="str">
        <f>IF(O311="","",'別紙様式3-2（４・５月）'!O313&amp;'別紙様式3-2（４・５月）'!P313&amp;'別紙様式3-2（４・５月）'!Q313&amp;"から"&amp;O311)</f>
        <v/>
      </c>
      <c r="AG311" s="512" t="str">
        <f>IF(OR(W311="",W311="―"),"",'別紙様式3-2（４・５月）'!O313&amp;'別紙様式3-2（４・５月）'!P313&amp;'別紙様式3-2（４・５月）'!Q313&amp;"から"&amp;W311)</f>
        <v/>
      </c>
    </row>
    <row r="312" spans="1:33" ht="24.95" customHeight="1">
      <c r="A312" s="513">
        <v>299</v>
      </c>
      <c r="B312" s="987" t="str">
        <f>IF(基本情報入力シート!C351="","",基本情報入力シート!C351)</f>
        <v/>
      </c>
      <c r="C312" s="988"/>
      <c r="D312" s="988"/>
      <c r="E312" s="988"/>
      <c r="F312" s="988"/>
      <c r="G312" s="988"/>
      <c r="H312" s="988"/>
      <c r="I312" s="989"/>
      <c r="J312" s="482" t="str">
        <f>IF(基本情報入力シート!M351="","",基本情報入力シート!M351)</f>
        <v/>
      </c>
      <c r="K312" s="482" t="str">
        <f>IF(基本情報入力シート!R351="","",基本情報入力シート!R351)</f>
        <v/>
      </c>
      <c r="L312" s="482" t="str">
        <f>IF(基本情報入力シート!W351="","",基本情報入力シート!W351)</f>
        <v/>
      </c>
      <c r="M312" s="517" t="str">
        <f>IF(基本情報入力シート!X351="","",基本情報入力シート!X351)</f>
        <v/>
      </c>
      <c r="N312" s="518" t="str">
        <f>IF(基本情報入力シート!Y351="","",基本情報入力シート!Y351)</f>
        <v/>
      </c>
      <c r="O312" s="106"/>
      <c r="P312" s="1082"/>
      <c r="Q312" s="1083"/>
      <c r="R312" s="519" t="str">
        <f>IFERROR(IF('別紙様式3-2（４・５月）'!Z314="ベア加算","",P312*VLOOKUP(N312,【参考】数式用!$AD$2:$AH$27,MATCH(O312,【参考】数式用!$K$4:$N$4,0)+1,0)),"")</f>
        <v/>
      </c>
      <c r="S312" s="139"/>
      <c r="T312" s="1084"/>
      <c r="U312" s="1085"/>
      <c r="V312" s="515" t="str">
        <f>IFERROR(P312*VLOOKUP(AF312,【参考】数式用4!$DC$3:$DZ$106,MATCH(N312,【参考】数式用4!$DC$2:$DZ$2,0)),"")</f>
        <v/>
      </c>
      <c r="W312" s="107"/>
      <c r="X312" s="138"/>
      <c r="Y312" s="1086" t="str">
        <f>IFERROR(IF('別紙様式3-2（４・５月）'!Z314="ベア加算","",W312*VLOOKUP(N312,【参考】数式用!$AD$2:$AH$27,MATCH(O312,【参考】数式用!$K$4:$N$4,0)+1,0)),"")</f>
        <v/>
      </c>
      <c r="Z312" s="1086"/>
      <c r="AA312" s="139"/>
      <c r="AB312" s="142"/>
      <c r="AC312" s="520" t="str">
        <f>IFERROR(X312*VLOOKUP(AG312,【参考】数式用4!$DC$3:$DZ$106,MATCH(N312,【参考】数式用4!$DC$2:$DZ$2,0)),"")</f>
        <v/>
      </c>
      <c r="AD312" s="477" t="str">
        <f t="shared" si="10"/>
        <v/>
      </c>
      <c r="AE312" s="478" t="str">
        <f t="shared" si="11"/>
        <v/>
      </c>
      <c r="AF312" s="512" t="str">
        <f>IF(O312="","",'別紙様式3-2（４・５月）'!O314&amp;'別紙様式3-2（４・５月）'!P314&amp;'別紙様式3-2（４・５月）'!Q314&amp;"から"&amp;O312)</f>
        <v/>
      </c>
      <c r="AG312" s="512" t="str">
        <f>IF(OR(W312="",W312="―"),"",'別紙様式3-2（４・５月）'!O314&amp;'別紙様式3-2（４・５月）'!P314&amp;'別紙様式3-2（４・５月）'!Q314&amp;"から"&amp;W312)</f>
        <v/>
      </c>
    </row>
    <row r="313" spans="1:33" ht="24.95" customHeight="1">
      <c r="A313" s="513">
        <v>300</v>
      </c>
      <c r="B313" s="987" t="str">
        <f>IF(基本情報入力シート!C352="","",基本情報入力シート!C352)</f>
        <v/>
      </c>
      <c r="C313" s="988"/>
      <c r="D313" s="988"/>
      <c r="E313" s="988"/>
      <c r="F313" s="988"/>
      <c r="G313" s="988"/>
      <c r="H313" s="988"/>
      <c r="I313" s="989"/>
      <c r="J313" s="482" t="str">
        <f>IF(基本情報入力シート!M352="","",基本情報入力シート!M352)</f>
        <v/>
      </c>
      <c r="K313" s="482" t="str">
        <f>IF(基本情報入力シート!R352="","",基本情報入力シート!R352)</f>
        <v/>
      </c>
      <c r="L313" s="482" t="str">
        <f>IF(基本情報入力シート!W352="","",基本情報入力シート!W352)</f>
        <v/>
      </c>
      <c r="M313" s="517" t="str">
        <f>IF(基本情報入力シート!X352="","",基本情報入力シート!X352)</f>
        <v/>
      </c>
      <c r="N313" s="518" t="str">
        <f>IF(基本情報入力シート!Y352="","",基本情報入力シート!Y352)</f>
        <v/>
      </c>
      <c r="O313" s="106"/>
      <c r="P313" s="1082"/>
      <c r="Q313" s="1083"/>
      <c r="R313" s="519" t="str">
        <f>IFERROR(IF('別紙様式3-2（４・５月）'!Z315="ベア加算","",P313*VLOOKUP(N313,【参考】数式用!$AD$2:$AH$27,MATCH(O313,【参考】数式用!$K$4:$N$4,0)+1,0)),"")</f>
        <v/>
      </c>
      <c r="S313" s="139"/>
      <c r="T313" s="1084"/>
      <c r="U313" s="1085"/>
      <c r="V313" s="515" t="str">
        <f>IFERROR(P313*VLOOKUP(AF313,【参考】数式用4!$DC$3:$DZ$106,MATCH(N313,【参考】数式用4!$DC$2:$DZ$2,0)),"")</f>
        <v/>
      </c>
      <c r="W313" s="107"/>
      <c r="X313" s="138"/>
      <c r="Y313" s="1086" t="str">
        <f>IFERROR(IF('別紙様式3-2（４・５月）'!Z315="ベア加算","",W313*VLOOKUP(N313,【参考】数式用!$AD$2:$AH$27,MATCH(O313,【参考】数式用!$K$4:$N$4,0)+1,0)),"")</f>
        <v/>
      </c>
      <c r="Z313" s="1086"/>
      <c r="AA313" s="139"/>
      <c r="AB313" s="142"/>
      <c r="AC313" s="520" t="str">
        <f>IFERROR(X313*VLOOKUP(AG313,【参考】数式用4!$DC$3:$DZ$106,MATCH(N313,【参考】数式用4!$DC$2:$DZ$2,0)),"")</f>
        <v/>
      </c>
      <c r="AD313" s="477" t="str">
        <f t="shared" si="10"/>
        <v/>
      </c>
      <c r="AE313" s="478" t="str">
        <f t="shared" si="11"/>
        <v/>
      </c>
      <c r="AF313" s="512" t="str">
        <f>IF(O313="","",'別紙様式3-2（４・５月）'!O315&amp;'別紙様式3-2（４・５月）'!P315&amp;'別紙様式3-2（４・５月）'!Q315&amp;"から"&amp;O313)</f>
        <v/>
      </c>
      <c r="AG313" s="512" t="str">
        <f>IF(OR(W313="",W313="―"),"",'別紙様式3-2（４・５月）'!O315&amp;'別紙様式3-2（４・５月）'!P315&amp;'別紙様式3-2（４・５月）'!Q315&amp;"から"&amp;W313)</f>
        <v/>
      </c>
    </row>
    <row r="314" spans="1:33" ht="24.95" customHeight="1">
      <c r="A314" s="513">
        <v>301</v>
      </c>
      <c r="B314" s="987" t="str">
        <f>IF(基本情報入力シート!C353="","",基本情報入力シート!C353)</f>
        <v/>
      </c>
      <c r="C314" s="988"/>
      <c r="D314" s="988"/>
      <c r="E314" s="988"/>
      <c r="F314" s="988"/>
      <c r="G314" s="988"/>
      <c r="H314" s="988"/>
      <c r="I314" s="989"/>
      <c r="J314" s="482" t="str">
        <f>IF(基本情報入力シート!M353="","",基本情報入力シート!M353)</f>
        <v/>
      </c>
      <c r="K314" s="482" t="str">
        <f>IF(基本情報入力シート!R353="","",基本情報入力シート!R353)</f>
        <v/>
      </c>
      <c r="L314" s="482" t="str">
        <f>IF(基本情報入力シート!W353="","",基本情報入力シート!W353)</f>
        <v/>
      </c>
      <c r="M314" s="517" t="str">
        <f>IF(基本情報入力シート!X353="","",基本情報入力シート!X353)</f>
        <v/>
      </c>
      <c r="N314" s="518" t="str">
        <f>IF(基本情報入力シート!Y353="","",基本情報入力シート!Y353)</f>
        <v/>
      </c>
      <c r="O314" s="106"/>
      <c r="P314" s="1082"/>
      <c r="Q314" s="1083"/>
      <c r="R314" s="519" t="str">
        <f>IFERROR(IF('別紙様式3-2（４・５月）'!Z316="ベア加算","",P314*VLOOKUP(N314,【参考】数式用!$AD$2:$AH$27,MATCH(O314,【参考】数式用!$K$4:$N$4,0)+1,0)),"")</f>
        <v/>
      </c>
      <c r="S314" s="139"/>
      <c r="T314" s="1084"/>
      <c r="U314" s="1085"/>
      <c r="V314" s="515" t="str">
        <f>IFERROR(P314*VLOOKUP(AF314,【参考】数式用4!$DC$3:$DZ$106,MATCH(N314,【参考】数式用4!$DC$2:$DZ$2,0)),"")</f>
        <v/>
      </c>
      <c r="W314" s="107"/>
      <c r="X314" s="138"/>
      <c r="Y314" s="1086" t="str">
        <f>IFERROR(IF('別紙様式3-2（４・５月）'!Z316="ベア加算","",W314*VLOOKUP(N314,【参考】数式用!$AD$2:$AH$27,MATCH(O314,【参考】数式用!$K$4:$N$4,0)+1,0)),"")</f>
        <v/>
      </c>
      <c r="Z314" s="1086"/>
      <c r="AA314" s="139"/>
      <c r="AB314" s="142"/>
      <c r="AC314" s="520" t="str">
        <f>IFERROR(X314*VLOOKUP(AG314,【参考】数式用4!$DC$3:$DZ$106,MATCH(N314,【参考】数式用4!$DC$2:$DZ$2,0)),"")</f>
        <v/>
      </c>
      <c r="AD314" s="477" t="str">
        <f t="shared" si="10"/>
        <v/>
      </c>
      <c r="AE314" s="478" t="str">
        <f t="shared" si="11"/>
        <v/>
      </c>
      <c r="AF314" s="512" t="str">
        <f>IF(O314="","",'別紙様式3-2（４・５月）'!O316&amp;'別紙様式3-2（４・５月）'!P316&amp;'別紙様式3-2（４・５月）'!Q316&amp;"から"&amp;O314)</f>
        <v/>
      </c>
      <c r="AG314" s="512" t="str">
        <f>IF(OR(W314="",W314="―"),"",'別紙様式3-2（４・５月）'!O316&amp;'別紙様式3-2（４・５月）'!P316&amp;'別紙様式3-2（４・５月）'!Q316&amp;"から"&amp;W314)</f>
        <v/>
      </c>
    </row>
    <row r="315" spans="1:33" ht="24.95" customHeight="1">
      <c r="A315" s="513">
        <v>302</v>
      </c>
      <c r="B315" s="987" t="str">
        <f>IF(基本情報入力シート!C354="","",基本情報入力シート!C354)</f>
        <v/>
      </c>
      <c r="C315" s="988"/>
      <c r="D315" s="988"/>
      <c r="E315" s="988"/>
      <c r="F315" s="988"/>
      <c r="G315" s="988"/>
      <c r="H315" s="988"/>
      <c r="I315" s="989"/>
      <c r="J315" s="482" t="str">
        <f>IF(基本情報入力シート!M354="","",基本情報入力シート!M354)</f>
        <v/>
      </c>
      <c r="K315" s="482" t="str">
        <f>IF(基本情報入力シート!R354="","",基本情報入力シート!R354)</f>
        <v/>
      </c>
      <c r="L315" s="482" t="str">
        <f>IF(基本情報入力シート!W354="","",基本情報入力シート!W354)</f>
        <v/>
      </c>
      <c r="M315" s="517" t="str">
        <f>IF(基本情報入力シート!X354="","",基本情報入力シート!X354)</f>
        <v/>
      </c>
      <c r="N315" s="518" t="str">
        <f>IF(基本情報入力シート!Y354="","",基本情報入力シート!Y354)</f>
        <v/>
      </c>
      <c r="O315" s="106"/>
      <c r="P315" s="1082"/>
      <c r="Q315" s="1083"/>
      <c r="R315" s="519" t="str">
        <f>IFERROR(IF('別紙様式3-2（４・５月）'!Z317="ベア加算","",P315*VLOOKUP(N315,【参考】数式用!$AD$2:$AH$27,MATCH(O315,【参考】数式用!$K$4:$N$4,0)+1,0)),"")</f>
        <v/>
      </c>
      <c r="S315" s="139"/>
      <c r="T315" s="1084"/>
      <c r="U315" s="1085"/>
      <c r="V315" s="515" t="str">
        <f>IFERROR(P315*VLOOKUP(AF315,【参考】数式用4!$DC$3:$DZ$106,MATCH(N315,【参考】数式用4!$DC$2:$DZ$2,0)),"")</f>
        <v/>
      </c>
      <c r="W315" s="107"/>
      <c r="X315" s="138"/>
      <c r="Y315" s="1086" t="str">
        <f>IFERROR(IF('別紙様式3-2（４・５月）'!Z317="ベア加算","",W315*VLOOKUP(N315,【参考】数式用!$AD$2:$AH$27,MATCH(O315,【参考】数式用!$K$4:$N$4,0)+1,0)),"")</f>
        <v/>
      </c>
      <c r="Z315" s="1086"/>
      <c r="AA315" s="139"/>
      <c r="AB315" s="142"/>
      <c r="AC315" s="520" t="str">
        <f>IFERROR(X315*VLOOKUP(AG315,【参考】数式用4!$DC$3:$DZ$106,MATCH(N315,【参考】数式用4!$DC$2:$DZ$2,0)),"")</f>
        <v/>
      </c>
      <c r="AD315" s="477" t="str">
        <f t="shared" si="10"/>
        <v/>
      </c>
      <c r="AE315" s="478" t="str">
        <f t="shared" si="11"/>
        <v/>
      </c>
      <c r="AF315" s="512" t="str">
        <f>IF(O315="","",'別紙様式3-2（４・５月）'!O317&amp;'別紙様式3-2（４・５月）'!P317&amp;'別紙様式3-2（４・５月）'!Q317&amp;"から"&amp;O315)</f>
        <v/>
      </c>
      <c r="AG315" s="512" t="str">
        <f>IF(OR(W315="",W315="―"),"",'別紙様式3-2（４・５月）'!O317&amp;'別紙様式3-2（４・５月）'!P317&amp;'別紙様式3-2（４・５月）'!Q317&amp;"から"&amp;W315)</f>
        <v/>
      </c>
    </row>
    <row r="316" spans="1:33" ht="24.95" customHeight="1">
      <c r="A316" s="513">
        <v>303</v>
      </c>
      <c r="B316" s="987" t="str">
        <f>IF(基本情報入力シート!C355="","",基本情報入力シート!C355)</f>
        <v/>
      </c>
      <c r="C316" s="988"/>
      <c r="D316" s="988"/>
      <c r="E316" s="988"/>
      <c r="F316" s="988"/>
      <c r="G316" s="988"/>
      <c r="H316" s="988"/>
      <c r="I316" s="989"/>
      <c r="J316" s="482" t="str">
        <f>IF(基本情報入力シート!M355="","",基本情報入力シート!M355)</f>
        <v/>
      </c>
      <c r="K316" s="482" t="str">
        <f>IF(基本情報入力シート!R355="","",基本情報入力シート!R355)</f>
        <v/>
      </c>
      <c r="L316" s="482" t="str">
        <f>IF(基本情報入力シート!W355="","",基本情報入力シート!W355)</f>
        <v/>
      </c>
      <c r="M316" s="517" t="str">
        <f>IF(基本情報入力シート!X355="","",基本情報入力シート!X355)</f>
        <v/>
      </c>
      <c r="N316" s="518" t="str">
        <f>IF(基本情報入力シート!Y355="","",基本情報入力シート!Y355)</f>
        <v/>
      </c>
      <c r="O316" s="106"/>
      <c r="P316" s="1082"/>
      <c r="Q316" s="1083"/>
      <c r="R316" s="519" t="str">
        <f>IFERROR(IF('別紙様式3-2（４・５月）'!Z318="ベア加算","",P316*VLOOKUP(N316,【参考】数式用!$AD$2:$AH$27,MATCH(O316,【参考】数式用!$K$4:$N$4,0)+1,0)),"")</f>
        <v/>
      </c>
      <c r="S316" s="139"/>
      <c r="T316" s="1084"/>
      <c r="U316" s="1085"/>
      <c r="V316" s="515" t="str">
        <f>IFERROR(P316*VLOOKUP(AF316,【参考】数式用4!$DC$3:$DZ$106,MATCH(N316,【参考】数式用4!$DC$2:$DZ$2,0)),"")</f>
        <v/>
      </c>
      <c r="W316" s="107"/>
      <c r="X316" s="138"/>
      <c r="Y316" s="1086" t="str">
        <f>IFERROR(IF('別紙様式3-2（４・５月）'!Z318="ベア加算","",W316*VLOOKUP(N316,【参考】数式用!$AD$2:$AH$27,MATCH(O316,【参考】数式用!$K$4:$N$4,0)+1,0)),"")</f>
        <v/>
      </c>
      <c r="Z316" s="1086"/>
      <c r="AA316" s="139"/>
      <c r="AB316" s="142"/>
      <c r="AC316" s="520" t="str">
        <f>IFERROR(X316*VLOOKUP(AG316,【参考】数式用4!$DC$3:$DZ$106,MATCH(N316,【参考】数式用4!$DC$2:$DZ$2,0)),"")</f>
        <v/>
      </c>
      <c r="AD316" s="477" t="str">
        <f t="shared" si="10"/>
        <v/>
      </c>
      <c r="AE316" s="478" t="str">
        <f t="shared" si="11"/>
        <v/>
      </c>
      <c r="AF316" s="512" t="str">
        <f>IF(O316="","",'別紙様式3-2（４・５月）'!O318&amp;'別紙様式3-2（４・５月）'!P318&amp;'別紙様式3-2（４・５月）'!Q318&amp;"から"&amp;O316)</f>
        <v/>
      </c>
      <c r="AG316" s="512" t="str">
        <f>IF(OR(W316="",W316="―"),"",'別紙様式3-2（４・５月）'!O318&amp;'別紙様式3-2（４・５月）'!P318&amp;'別紙様式3-2（４・５月）'!Q318&amp;"から"&amp;W316)</f>
        <v/>
      </c>
    </row>
    <row r="317" spans="1:33" ht="24.95" customHeight="1">
      <c r="A317" s="513">
        <v>304</v>
      </c>
      <c r="B317" s="987" t="str">
        <f>IF(基本情報入力シート!C356="","",基本情報入力シート!C356)</f>
        <v/>
      </c>
      <c r="C317" s="988"/>
      <c r="D317" s="988"/>
      <c r="E317" s="988"/>
      <c r="F317" s="988"/>
      <c r="G317" s="988"/>
      <c r="H317" s="988"/>
      <c r="I317" s="989"/>
      <c r="J317" s="482" t="str">
        <f>IF(基本情報入力シート!M356="","",基本情報入力シート!M356)</f>
        <v/>
      </c>
      <c r="K317" s="482" t="str">
        <f>IF(基本情報入力シート!R356="","",基本情報入力シート!R356)</f>
        <v/>
      </c>
      <c r="L317" s="482" t="str">
        <f>IF(基本情報入力シート!W356="","",基本情報入力シート!W356)</f>
        <v/>
      </c>
      <c r="M317" s="517" t="str">
        <f>IF(基本情報入力シート!X356="","",基本情報入力シート!X356)</f>
        <v/>
      </c>
      <c r="N317" s="518" t="str">
        <f>IF(基本情報入力シート!Y356="","",基本情報入力シート!Y356)</f>
        <v/>
      </c>
      <c r="O317" s="106"/>
      <c r="P317" s="1082"/>
      <c r="Q317" s="1083"/>
      <c r="R317" s="519" t="str">
        <f>IFERROR(IF('別紙様式3-2（４・５月）'!Z319="ベア加算","",P317*VLOOKUP(N317,【参考】数式用!$AD$2:$AH$27,MATCH(O317,【参考】数式用!$K$4:$N$4,0)+1,0)),"")</f>
        <v/>
      </c>
      <c r="S317" s="139"/>
      <c r="T317" s="1084"/>
      <c r="U317" s="1085"/>
      <c r="V317" s="515" t="str">
        <f>IFERROR(P317*VLOOKUP(AF317,【参考】数式用4!$DC$3:$DZ$106,MATCH(N317,【参考】数式用4!$DC$2:$DZ$2,0)),"")</f>
        <v/>
      </c>
      <c r="W317" s="107"/>
      <c r="X317" s="138"/>
      <c r="Y317" s="1086" t="str">
        <f>IFERROR(IF('別紙様式3-2（４・５月）'!Z319="ベア加算","",W317*VLOOKUP(N317,【参考】数式用!$AD$2:$AH$27,MATCH(O317,【参考】数式用!$K$4:$N$4,0)+1,0)),"")</f>
        <v/>
      </c>
      <c r="Z317" s="1086"/>
      <c r="AA317" s="139"/>
      <c r="AB317" s="142"/>
      <c r="AC317" s="520" t="str">
        <f>IFERROR(X317*VLOOKUP(AG317,【参考】数式用4!$DC$3:$DZ$106,MATCH(N317,【参考】数式用4!$DC$2:$DZ$2,0)),"")</f>
        <v/>
      </c>
      <c r="AD317" s="477" t="str">
        <f t="shared" si="10"/>
        <v/>
      </c>
      <c r="AE317" s="478" t="str">
        <f t="shared" si="11"/>
        <v/>
      </c>
      <c r="AF317" s="512" t="str">
        <f>IF(O317="","",'別紙様式3-2（４・５月）'!O319&amp;'別紙様式3-2（４・５月）'!P319&amp;'別紙様式3-2（４・５月）'!Q319&amp;"から"&amp;O317)</f>
        <v/>
      </c>
      <c r="AG317" s="512" t="str">
        <f>IF(OR(W317="",W317="―"),"",'別紙様式3-2（４・５月）'!O319&amp;'別紙様式3-2（４・５月）'!P319&amp;'別紙様式3-2（４・５月）'!Q319&amp;"から"&amp;W317)</f>
        <v/>
      </c>
    </row>
    <row r="318" spans="1:33" ht="24.95" customHeight="1">
      <c r="A318" s="513">
        <v>305</v>
      </c>
      <c r="B318" s="987" t="str">
        <f>IF(基本情報入力シート!C357="","",基本情報入力シート!C357)</f>
        <v/>
      </c>
      <c r="C318" s="988"/>
      <c r="D318" s="988"/>
      <c r="E318" s="988"/>
      <c r="F318" s="988"/>
      <c r="G318" s="988"/>
      <c r="H318" s="988"/>
      <c r="I318" s="989"/>
      <c r="J318" s="482" t="str">
        <f>IF(基本情報入力シート!M357="","",基本情報入力シート!M357)</f>
        <v/>
      </c>
      <c r="K318" s="482" t="str">
        <f>IF(基本情報入力シート!R357="","",基本情報入力シート!R357)</f>
        <v/>
      </c>
      <c r="L318" s="482" t="str">
        <f>IF(基本情報入力シート!W357="","",基本情報入力シート!W357)</f>
        <v/>
      </c>
      <c r="M318" s="517" t="str">
        <f>IF(基本情報入力シート!X357="","",基本情報入力シート!X357)</f>
        <v/>
      </c>
      <c r="N318" s="518" t="str">
        <f>IF(基本情報入力シート!Y357="","",基本情報入力シート!Y357)</f>
        <v/>
      </c>
      <c r="O318" s="106"/>
      <c r="P318" s="1082"/>
      <c r="Q318" s="1083"/>
      <c r="R318" s="519" t="str">
        <f>IFERROR(IF('別紙様式3-2（４・５月）'!Z320="ベア加算","",P318*VLOOKUP(N318,【参考】数式用!$AD$2:$AH$27,MATCH(O318,【参考】数式用!$K$4:$N$4,0)+1,0)),"")</f>
        <v/>
      </c>
      <c r="S318" s="139"/>
      <c r="T318" s="1084"/>
      <c r="U318" s="1085"/>
      <c r="V318" s="515" t="str">
        <f>IFERROR(P318*VLOOKUP(AF318,【参考】数式用4!$DC$3:$DZ$106,MATCH(N318,【参考】数式用4!$DC$2:$DZ$2,0)),"")</f>
        <v/>
      </c>
      <c r="W318" s="107"/>
      <c r="X318" s="138"/>
      <c r="Y318" s="1086" t="str">
        <f>IFERROR(IF('別紙様式3-2（４・５月）'!Z320="ベア加算","",W318*VLOOKUP(N318,【参考】数式用!$AD$2:$AH$27,MATCH(O318,【参考】数式用!$K$4:$N$4,0)+1,0)),"")</f>
        <v/>
      </c>
      <c r="Z318" s="1086"/>
      <c r="AA318" s="139"/>
      <c r="AB318" s="142"/>
      <c r="AC318" s="520" t="str">
        <f>IFERROR(X318*VLOOKUP(AG318,【参考】数式用4!$DC$3:$DZ$106,MATCH(N318,【参考】数式用4!$DC$2:$DZ$2,0)),"")</f>
        <v/>
      </c>
      <c r="AD318" s="477" t="str">
        <f t="shared" ref="AD318:AD381" si="12">IF(OR(O318="新加算Ⅰ",O318="新加算Ⅱ",O318="新加算Ⅴ（１）",O318="新加算Ⅴ（２）",O318="新加算Ⅴ（３）",O318="新加算Ⅴ（４）",O318="新加算Ⅴ（５）",O318="新加算Ⅴ（６）",O318="新加算Ⅴ（７）",O318="新加算Ⅴ（９）",O318="新加算Ⅴ（10）",O318="新加算Ⅴ（12）"),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E318" s="478" t="str">
        <f t="shared" ref="AE318:AE381" si="13">IF(OR(W318="新加算Ⅰ",W318="新加算Ⅱ"),IF(AND(N318&lt;&gt;"訪問型サービス（総合事業）",N318&lt;&gt;"通所型サービス（総合事業）",N318&lt;&gt;"（介護予防）短期入所生活介護",N318&lt;&gt;"（介護予防）短期入所療養介護（老健）",N318&lt;&gt;"（介護予防）短期入所療養介護 （病院等（老健以外）)",N318&lt;&gt;"（介護予防）短期入所療養介護（医療院）"),1,""),"")</f>
        <v/>
      </c>
      <c r="AF318" s="512" t="str">
        <f>IF(O318="","",'別紙様式3-2（４・５月）'!O320&amp;'別紙様式3-2（４・５月）'!P320&amp;'別紙様式3-2（４・５月）'!Q320&amp;"から"&amp;O318)</f>
        <v/>
      </c>
      <c r="AG318" s="512" t="str">
        <f>IF(OR(W318="",W318="―"),"",'別紙様式3-2（４・５月）'!O320&amp;'別紙様式3-2（４・５月）'!P320&amp;'別紙様式3-2（４・５月）'!Q320&amp;"から"&amp;W318)</f>
        <v/>
      </c>
    </row>
    <row r="319" spans="1:33" ht="24.95" customHeight="1">
      <c r="A319" s="513">
        <v>306</v>
      </c>
      <c r="B319" s="987" t="str">
        <f>IF(基本情報入力シート!C358="","",基本情報入力シート!C358)</f>
        <v/>
      </c>
      <c r="C319" s="988"/>
      <c r="D319" s="988"/>
      <c r="E319" s="988"/>
      <c r="F319" s="988"/>
      <c r="G319" s="988"/>
      <c r="H319" s="988"/>
      <c r="I319" s="989"/>
      <c r="J319" s="482" t="str">
        <f>IF(基本情報入力シート!M358="","",基本情報入力シート!M358)</f>
        <v/>
      </c>
      <c r="K319" s="482" t="str">
        <f>IF(基本情報入力シート!R358="","",基本情報入力シート!R358)</f>
        <v/>
      </c>
      <c r="L319" s="482" t="str">
        <f>IF(基本情報入力シート!W358="","",基本情報入力シート!W358)</f>
        <v/>
      </c>
      <c r="M319" s="517" t="str">
        <f>IF(基本情報入力シート!X358="","",基本情報入力シート!X358)</f>
        <v/>
      </c>
      <c r="N319" s="518" t="str">
        <f>IF(基本情報入力シート!Y358="","",基本情報入力シート!Y358)</f>
        <v/>
      </c>
      <c r="O319" s="106"/>
      <c r="P319" s="1082"/>
      <c r="Q319" s="1083"/>
      <c r="R319" s="519" t="str">
        <f>IFERROR(IF('別紙様式3-2（４・５月）'!Z321="ベア加算","",P319*VLOOKUP(N319,【参考】数式用!$AD$2:$AH$27,MATCH(O319,【参考】数式用!$K$4:$N$4,0)+1,0)),"")</f>
        <v/>
      </c>
      <c r="S319" s="139"/>
      <c r="T319" s="1084"/>
      <c r="U319" s="1085"/>
      <c r="V319" s="515" t="str">
        <f>IFERROR(P319*VLOOKUP(AF319,【参考】数式用4!$DC$3:$DZ$106,MATCH(N319,【参考】数式用4!$DC$2:$DZ$2,0)),"")</f>
        <v/>
      </c>
      <c r="W319" s="107"/>
      <c r="X319" s="138"/>
      <c r="Y319" s="1086" t="str">
        <f>IFERROR(IF('別紙様式3-2（４・５月）'!Z321="ベア加算","",W319*VLOOKUP(N319,【参考】数式用!$AD$2:$AH$27,MATCH(O319,【参考】数式用!$K$4:$N$4,0)+1,0)),"")</f>
        <v/>
      </c>
      <c r="Z319" s="1086"/>
      <c r="AA319" s="139"/>
      <c r="AB319" s="142"/>
      <c r="AC319" s="520" t="str">
        <f>IFERROR(X319*VLOOKUP(AG319,【参考】数式用4!$DC$3:$DZ$106,MATCH(N319,【参考】数式用4!$DC$2:$DZ$2,0)),"")</f>
        <v/>
      </c>
      <c r="AD319" s="477" t="str">
        <f t="shared" si="12"/>
        <v/>
      </c>
      <c r="AE319" s="478" t="str">
        <f t="shared" si="13"/>
        <v/>
      </c>
      <c r="AF319" s="512" t="str">
        <f>IF(O319="","",'別紙様式3-2（４・５月）'!O321&amp;'別紙様式3-2（４・５月）'!P321&amp;'別紙様式3-2（４・５月）'!Q321&amp;"から"&amp;O319)</f>
        <v/>
      </c>
      <c r="AG319" s="512" t="str">
        <f>IF(OR(W319="",W319="―"),"",'別紙様式3-2（４・５月）'!O321&amp;'別紙様式3-2（４・５月）'!P321&amp;'別紙様式3-2（４・５月）'!Q321&amp;"から"&amp;W319)</f>
        <v/>
      </c>
    </row>
    <row r="320" spans="1:33" ht="24.95" customHeight="1">
      <c r="A320" s="513">
        <v>307</v>
      </c>
      <c r="B320" s="987" t="str">
        <f>IF(基本情報入力シート!C359="","",基本情報入力シート!C359)</f>
        <v/>
      </c>
      <c r="C320" s="988"/>
      <c r="D320" s="988"/>
      <c r="E320" s="988"/>
      <c r="F320" s="988"/>
      <c r="G320" s="988"/>
      <c r="H320" s="988"/>
      <c r="I320" s="989"/>
      <c r="J320" s="482" t="str">
        <f>IF(基本情報入力シート!M359="","",基本情報入力シート!M359)</f>
        <v/>
      </c>
      <c r="K320" s="482" t="str">
        <f>IF(基本情報入力シート!R359="","",基本情報入力シート!R359)</f>
        <v/>
      </c>
      <c r="L320" s="482" t="str">
        <f>IF(基本情報入力シート!W359="","",基本情報入力シート!W359)</f>
        <v/>
      </c>
      <c r="M320" s="517" t="str">
        <f>IF(基本情報入力シート!X359="","",基本情報入力シート!X359)</f>
        <v/>
      </c>
      <c r="N320" s="518" t="str">
        <f>IF(基本情報入力シート!Y359="","",基本情報入力シート!Y359)</f>
        <v/>
      </c>
      <c r="O320" s="106"/>
      <c r="P320" s="1082"/>
      <c r="Q320" s="1083"/>
      <c r="R320" s="519" t="str">
        <f>IFERROR(IF('別紙様式3-2（４・５月）'!Z322="ベア加算","",P320*VLOOKUP(N320,【参考】数式用!$AD$2:$AH$27,MATCH(O320,【参考】数式用!$K$4:$N$4,0)+1,0)),"")</f>
        <v/>
      </c>
      <c r="S320" s="139"/>
      <c r="T320" s="1084"/>
      <c r="U320" s="1085"/>
      <c r="V320" s="515" t="str">
        <f>IFERROR(P320*VLOOKUP(AF320,【参考】数式用4!$DC$3:$DZ$106,MATCH(N320,【参考】数式用4!$DC$2:$DZ$2,0)),"")</f>
        <v/>
      </c>
      <c r="W320" s="107"/>
      <c r="X320" s="138"/>
      <c r="Y320" s="1086" t="str">
        <f>IFERROR(IF('別紙様式3-2（４・５月）'!Z322="ベア加算","",W320*VLOOKUP(N320,【参考】数式用!$AD$2:$AH$27,MATCH(O320,【参考】数式用!$K$4:$N$4,0)+1,0)),"")</f>
        <v/>
      </c>
      <c r="Z320" s="1086"/>
      <c r="AA320" s="139"/>
      <c r="AB320" s="142"/>
      <c r="AC320" s="520" t="str">
        <f>IFERROR(X320*VLOOKUP(AG320,【参考】数式用4!$DC$3:$DZ$106,MATCH(N320,【参考】数式用4!$DC$2:$DZ$2,0)),"")</f>
        <v/>
      </c>
      <c r="AD320" s="477" t="str">
        <f t="shared" si="12"/>
        <v/>
      </c>
      <c r="AE320" s="478" t="str">
        <f t="shared" si="13"/>
        <v/>
      </c>
      <c r="AF320" s="512" t="str">
        <f>IF(O320="","",'別紙様式3-2（４・５月）'!O322&amp;'別紙様式3-2（４・５月）'!P322&amp;'別紙様式3-2（４・５月）'!Q322&amp;"から"&amp;O320)</f>
        <v/>
      </c>
      <c r="AG320" s="512" t="str">
        <f>IF(OR(W320="",W320="―"),"",'別紙様式3-2（４・５月）'!O322&amp;'別紙様式3-2（４・５月）'!P322&amp;'別紙様式3-2（４・５月）'!Q322&amp;"から"&amp;W320)</f>
        <v/>
      </c>
    </row>
    <row r="321" spans="1:33" ht="24.95" customHeight="1">
      <c r="A321" s="513">
        <v>308</v>
      </c>
      <c r="B321" s="987" t="str">
        <f>IF(基本情報入力シート!C360="","",基本情報入力シート!C360)</f>
        <v/>
      </c>
      <c r="C321" s="988"/>
      <c r="D321" s="988"/>
      <c r="E321" s="988"/>
      <c r="F321" s="988"/>
      <c r="G321" s="988"/>
      <c r="H321" s="988"/>
      <c r="I321" s="989"/>
      <c r="J321" s="482" t="str">
        <f>IF(基本情報入力シート!M360="","",基本情報入力シート!M360)</f>
        <v/>
      </c>
      <c r="K321" s="482" t="str">
        <f>IF(基本情報入力シート!R360="","",基本情報入力シート!R360)</f>
        <v/>
      </c>
      <c r="L321" s="482" t="str">
        <f>IF(基本情報入力シート!W360="","",基本情報入力シート!W360)</f>
        <v/>
      </c>
      <c r="M321" s="517" t="str">
        <f>IF(基本情報入力シート!X360="","",基本情報入力シート!X360)</f>
        <v/>
      </c>
      <c r="N321" s="518" t="str">
        <f>IF(基本情報入力シート!Y360="","",基本情報入力シート!Y360)</f>
        <v/>
      </c>
      <c r="O321" s="106"/>
      <c r="P321" s="1082"/>
      <c r="Q321" s="1083"/>
      <c r="R321" s="519" t="str">
        <f>IFERROR(IF('別紙様式3-2（４・５月）'!Z323="ベア加算","",P321*VLOOKUP(N321,【参考】数式用!$AD$2:$AH$27,MATCH(O321,【参考】数式用!$K$4:$N$4,0)+1,0)),"")</f>
        <v/>
      </c>
      <c r="S321" s="139"/>
      <c r="T321" s="1084"/>
      <c r="U321" s="1085"/>
      <c r="V321" s="515" t="str">
        <f>IFERROR(P321*VLOOKUP(AF321,【参考】数式用4!$DC$3:$DZ$106,MATCH(N321,【参考】数式用4!$DC$2:$DZ$2,0)),"")</f>
        <v/>
      </c>
      <c r="W321" s="107"/>
      <c r="X321" s="138"/>
      <c r="Y321" s="1086" t="str">
        <f>IFERROR(IF('別紙様式3-2（４・５月）'!Z323="ベア加算","",W321*VLOOKUP(N321,【参考】数式用!$AD$2:$AH$27,MATCH(O321,【参考】数式用!$K$4:$N$4,0)+1,0)),"")</f>
        <v/>
      </c>
      <c r="Z321" s="1086"/>
      <c r="AA321" s="139"/>
      <c r="AB321" s="142"/>
      <c r="AC321" s="520" t="str">
        <f>IFERROR(X321*VLOOKUP(AG321,【参考】数式用4!$DC$3:$DZ$106,MATCH(N321,【参考】数式用4!$DC$2:$DZ$2,0)),"")</f>
        <v/>
      </c>
      <c r="AD321" s="477" t="str">
        <f t="shared" si="12"/>
        <v/>
      </c>
      <c r="AE321" s="478" t="str">
        <f t="shared" si="13"/>
        <v/>
      </c>
      <c r="AF321" s="512" t="str">
        <f>IF(O321="","",'別紙様式3-2（４・５月）'!O323&amp;'別紙様式3-2（４・５月）'!P323&amp;'別紙様式3-2（４・５月）'!Q323&amp;"から"&amp;O321)</f>
        <v/>
      </c>
      <c r="AG321" s="512" t="str">
        <f>IF(OR(W321="",W321="―"),"",'別紙様式3-2（４・５月）'!O323&amp;'別紙様式3-2（４・５月）'!P323&amp;'別紙様式3-2（４・５月）'!Q323&amp;"から"&amp;W321)</f>
        <v/>
      </c>
    </row>
    <row r="322" spans="1:33" ht="24.95" customHeight="1">
      <c r="A322" s="513">
        <v>309</v>
      </c>
      <c r="B322" s="987" t="str">
        <f>IF(基本情報入力シート!C361="","",基本情報入力シート!C361)</f>
        <v/>
      </c>
      <c r="C322" s="988"/>
      <c r="D322" s="988"/>
      <c r="E322" s="988"/>
      <c r="F322" s="988"/>
      <c r="G322" s="988"/>
      <c r="H322" s="988"/>
      <c r="I322" s="989"/>
      <c r="J322" s="482" t="str">
        <f>IF(基本情報入力シート!M361="","",基本情報入力シート!M361)</f>
        <v/>
      </c>
      <c r="K322" s="482" t="str">
        <f>IF(基本情報入力シート!R361="","",基本情報入力シート!R361)</f>
        <v/>
      </c>
      <c r="L322" s="482" t="str">
        <f>IF(基本情報入力シート!W361="","",基本情報入力シート!W361)</f>
        <v/>
      </c>
      <c r="M322" s="517" t="str">
        <f>IF(基本情報入力シート!X361="","",基本情報入力シート!X361)</f>
        <v/>
      </c>
      <c r="N322" s="518" t="str">
        <f>IF(基本情報入力シート!Y361="","",基本情報入力シート!Y361)</f>
        <v/>
      </c>
      <c r="O322" s="106"/>
      <c r="P322" s="1082"/>
      <c r="Q322" s="1083"/>
      <c r="R322" s="519" t="str">
        <f>IFERROR(IF('別紙様式3-2（４・５月）'!Z324="ベア加算","",P322*VLOOKUP(N322,【参考】数式用!$AD$2:$AH$27,MATCH(O322,【参考】数式用!$K$4:$N$4,0)+1,0)),"")</f>
        <v/>
      </c>
      <c r="S322" s="139"/>
      <c r="T322" s="1084"/>
      <c r="U322" s="1085"/>
      <c r="V322" s="515" t="str">
        <f>IFERROR(P322*VLOOKUP(AF322,【参考】数式用4!$DC$3:$DZ$106,MATCH(N322,【参考】数式用4!$DC$2:$DZ$2,0)),"")</f>
        <v/>
      </c>
      <c r="W322" s="107"/>
      <c r="X322" s="138"/>
      <c r="Y322" s="1086" t="str">
        <f>IFERROR(IF('別紙様式3-2（４・５月）'!Z324="ベア加算","",W322*VLOOKUP(N322,【参考】数式用!$AD$2:$AH$27,MATCH(O322,【参考】数式用!$K$4:$N$4,0)+1,0)),"")</f>
        <v/>
      </c>
      <c r="Z322" s="1086"/>
      <c r="AA322" s="139"/>
      <c r="AB322" s="142"/>
      <c r="AC322" s="520" t="str">
        <f>IFERROR(X322*VLOOKUP(AG322,【参考】数式用4!$DC$3:$DZ$106,MATCH(N322,【参考】数式用4!$DC$2:$DZ$2,0)),"")</f>
        <v/>
      </c>
      <c r="AD322" s="477" t="str">
        <f t="shared" si="12"/>
        <v/>
      </c>
      <c r="AE322" s="478" t="str">
        <f t="shared" si="13"/>
        <v/>
      </c>
      <c r="AF322" s="512" t="str">
        <f>IF(O322="","",'別紙様式3-2（４・５月）'!O324&amp;'別紙様式3-2（４・５月）'!P324&amp;'別紙様式3-2（４・５月）'!Q324&amp;"から"&amp;O322)</f>
        <v/>
      </c>
      <c r="AG322" s="512" t="str">
        <f>IF(OR(W322="",W322="―"),"",'別紙様式3-2（４・５月）'!O324&amp;'別紙様式3-2（４・５月）'!P324&amp;'別紙様式3-2（４・５月）'!Q324&amp;"から"&amp;W322)</f>
        <v/>
      </c>
    </row>
    <row r="323" spans="1:33" ht="24.95" customHeight="1">
      <c r="A323" s="513">
        <v>310</v>
      </c>
      <c r="B323" s="987" t="str">
        <f>IF(基本情報入力シート!C362="","",基本情報入力シート!C362)</f>
        <v/>
      </c>
      <c r="C323" s="988"/>
      <c r="D323" s="988"/>
      <c r="E323" s="988"/>
      <c r="F323" s="988"/>
      <c r="G323" s="988"/>
      <c r="H323" s="988"/>
      <c r="I323" s="989"/>
      <c r="J323" s="482" t="str">
        <f>IF(基本情報入力シート!M362="","",基本情報入力シート!M362)</f>
        <v/>
      </c>
      <c r="K323" s="482" t="str">
        <f>IF(基本情報入力シート!R362="","",基本情報入力シート!R362)</f>
        <v/>
      </c>
      <c r="L323" s="482" t="str">
        <f>IF(基本情報入力シート!W362="","",基本情報入力シート!W362)</f>
        <v/>
      </c>
      <c r="M323" s="517" t="str">
        <f>IF(基本情報入力シート!X362="","",基本情報入力シート!X362)</f>
        <v/>
      </c>
      <c r="N323" s="518" t="str">
        <f>IF(基本情報入力シート!Y362="","",基本情報入力シート!Y362)</f>
        <v/>
      </c>
      <c r="O323" s="106"/>
      <c r="P323" s="1082"/>
      <c r="Q323" s="1083"/>
      <c r="R323" s="519" t="str">
        <f>IFERROR(IF('別紙様式3-2（４・５月）'!Z325="ベア加算","",P323*VLOOKUP(N323,【参考】数式用!$AD$2:$AH$27,MATCH(O323,【参考】数式用!$K$4:$N$4,0)+1,0)),"")</f>
        <v/>
      </c>
      <c r="S323" s="139"/>
      <c r="T323" s="1084"/>
      <c r="U323" s="1085"/>
      <c r="V323" s="515" t="str">
        <f>IFERROR(P323*VLOOKUP(AF323,【参考】数式用4!$DC$3:$DZ$106,MATCH(N323,【参考】数式用4!$DC$2:$DZ$2,0)),"")</f>
        <v/>
      </c>
      <c r="W323" s="107"/>
      <c r="X323" s="138"/>
      <c r="Y323" s="1086" t="str">
        <f>IFERROR(IF('別紙様式3-2（４・５月）'!Z325="ベア加算","",W323*VLOOKUP(N323,【参考】数式用!$AD$2:$AH$27,MATCH(O323,【参考】数式用!$K$4:$N$4,0)+1,0)),"")</f>
        <v/>
      </c>
      <c r="Z323" s="1086"/>
      <c r="AA323" s="139"/>
      <c r="AB323" s="142"/>
      <c r="AC323" s="520" t="str">
        <f>IFERROR(X323*VLOOKUP(AG323,【参考】数式用4!$DC$3:$DZ$106,MATCH(N323,【参考】数式用4!$DC$2:$DZ$2,0)),"")</f>
        <v/>
      </c>
      <c r="AD323" s="477" t="str">
        <f t="shared" si="12"/>
        <v/>
      </c>
      <c r="AE323" s="478" t="str">
        <f t="shared" si="13"/>
        <v/>
      </c>
      <c r="AF323" s="512" t="str">
        <f>IF(O323="","",'別紙様式3-2（４・５月）'!O325&amp;'別紙様式3-2（４・５月）'!P325&amp;'別紙様式3-2（４・５月）'!Q325&amp;"から"&amp;O323)</f>
        <v/>
      </c>
      <c r="AG323" s="512" t="str">
        <f>IF(OR(W323="",W323="―"),"",'別紙様式3-2（４・５月）'!O325&amp;'別紙様式3-2（４・５月）'!P325&amp;'別紙様式3-2（４・５月）'!Q325&amp;"から"&amp;W323)</f>
        <v/>
      </c>
    </row>
    <row r="324" spans="1:33" ht="24.95" customHeight="1">
      <c r="A324" s="513">
        <v>311</v>
      </c>
      <c r="B324" s="987" t="str">
        <f>IF(基本情報入力シート!C363="","",基本情報入力シート!C363)</f>
        <v/>
      </c>
      <c r="C324" s="988"/>
      <c r="D324" s="988"/>
      <c r="E324" s="988"/>
      <c r="F324" s="988"/>
      <c r="G324" s="988"/>
      <c r="H324" s="988"/>
      <c r="I324" s="989"/>
      <c r="J324" s="482" t="str">
        <f>IF(基本情報入力シート!M363="","",基本情報入力シート!M363)</f>
        <v/>
      </c>
      <c r="K324" s="482" t="str">
        <f>IF(基本情報入力シート!R363="","",基本情報入力シート!R363)</f>
        <v/>
      </c>
      <c r="L324" s="482" t="str">
        <f>IF(基本情報入力シート!W363="","",基本情報入力シート!W363)</f>
        <v/>
      </c>
      <c r="M324" s="517" t="str">
        <f>IF(基本情報入力シート!X363="","",基本情報入力シート!X363)</f>
        <v/>
      </c>
      <c r="N324" s="518" t="str">
        <f>IF(基本情報入力シート!Y363="","",基本情報入力シート!Y363)</f>
        <v/>
      </c>
      <c r="O324" s="106"/>
      <c r="P324" s="1082"/>
      <c r="Q324" s="1083"/>
      <c r="R324" s="519" t="str">
        <f>IFERROR(IF('別紙様式3-2（４・５月）'!Z326="ベア加算","",P324*VLOOKUP(N324,【参考】数式用!$AD$2:$AH$27,MATCH(O324,【参考】数式用!$K$4:$N$4,0)+1,0)),"")</f>
        <v/>
      </c>
      <c r="S324" s="139"/>
      <c r="T324" s="1084"/>
      <c r="U324" s="1085"/>
      <c r="V324" s="515" t="str">
        <f>IFERROR(P324*VLOOKUP(AF324,【参考】数式用4!$DC$3:$DZ$106,MATCH(N324,【参考】数式用4!$DC$2:$DZ$2,0)),"")</f>
        <v/>
      </c>
      <c r="W324" s="107"/>
      <c r="X324" s="138"/>
      <c r="Y324" s="1086" t="str">
        <f>IFERROR(IF('別紙様式3-2（４・５月）'!Z326="ベア加算","",W324*VLOOKUP(N324,【参考】数式用!$AD$2:$AH$27,MATCH(O324,【参考】数式用!$K$4:$N$4,0)+1,0)),"")</f>
        <v/>
      </c>
      <c r="Z324" s="1086"/>
      <c r="AA324" s="139"/>
      <c r="AB324" s="142"/>
      <c r="AC324" s="520" t="str">
        <f>IFERROR(X324*VLOOKUP(AG324,【参考】数式用4!$DC$3:$DZ$106,MATCH(N324,【参考】数式用4!$DC$2:$DZ$2,0)),"")</f>
        <v/>
      </c>
      <c r="AD324" s="477" t="str">
        <f t="shared" si="12"/>
        <v/>
      </c>
      <c r="AE324" s="478" t="str">
        <f t="shared" si="13"/>
        <v/>
      </c>
      <c r="AF324" s="512" t="str">
        <f>IF(O324="","",'別紙様式3-2（４・５月）'!O326&amp;'別紙様式3-2（４・５月）'!P326&amp;'別紙様式3-2（４・５月）'!Q326&amp;"から"&amp;O324)</f>
        <v/>
      </c>
      <c r="AG324" s="512" t="str">
        <f>IF(OR(W324="",W324="―"),"",'別紙様式3-2（４・５月）'!O326&amp;'別紙様式3-2（４・５月）'!P326&amp;'別紙様式3-2（４・５月）'!Q326&amp;"から"&amp;W324)</f>
        <v/>
      </c>
    </row>
    <row r="325" spans="1:33" ht="24.95" customHeight="1">
      <c r="A325" s="513">
        <v>312</v>
      </c>
      <c r="B325" s="987" t="str">
        <f>IF(基本情報入力シート!C364="","",基本情報入力シート!C364)</f>
        <v/>
      </c>
      <c r="C325" s="988"/>
      <c r="D325" s="988"/>
      <c r="E325" s="988"/>
      <c r="F325" s="988"/>
      <c r="G325" s="988"/>
      <c r="H325" s="988"/>
      <c r="I325" s="989"/>
      <c r="J325" s="482" t="str">
        <f>IF(基本情報入力シート!M364="","",基本情報入力シート!M364)</f>
        <v/>
      </c>
      <c r="K325" s="482" t="str">
        <f>IF(基本情報入力シート!R364="","",基本情報入力シート!R364)</f>
        <v/>
      </c>
      <c r="L325" s="482" t="str">
        <f>IF(基本情報入力シート!W364="","",基本情報入力シート!W364)</f>
        <v/>
      </c>
      <c r="M325" s="517" t="str">
        <f>IF(基本情報入力シート!X364="","",基本情報入力シート!X364)</f>
        <v/>
      </c>
      <c r="N325" s="518" t="str">
        <f>IF(基本情報入力シート!Y364="","",基本情報入力シート!Y364)</f>
        <v/>
      </c>
      <c r="O325" s="106"/>
      <c r="P325" s="1082"/>
      <c r="Q325" s="1083"/>
      <c r="R325" s="519" t="str">
        <f>IFERROR(IF('別紙様式3-2（４・５月）'!Z327="ベア加算","",P325*VLOOKUP(N325,【参考】数式用!$AD$2:$AH$27,MATCH(O325,【参考】数式用!$K$4:$N$4,0)+1,0)),"")</f>
        <v/>
      </c>
      <c r="S325" s="139"/>
      <c r="T325" s="1084"/>
      <c r="U325" s="1085"/>
      <c r="V325" s="515" t="str">
        <f>IFERROR(P325*VLOOKUP(AF325,【参考】数式用4!$DC$3:$DZ$106,MATCH(N325,【参考】数式用4!$DC$2:$DZ$2,0)),"")</f>
        <v/>
      </c>
      <c r="W325" s="107"/>
      <c r="X325" s="138"/>
      <c r="Y325" s="1086" t="str">
        <f>IFERROR(IF('別紙様式3-2（４・５月）'!Z327="ベア加算","",W325*VLOOKUP(N325,【参考】数式用!$AD$2:$AH$27,MATCH(O325,【参考】数式用!$K$4:$N$4,0)+1,0)),"")</f>
        <v/>
      </c>
      <c r="Z325" s="1086"/>
      <c r="AA325" s="139"/>
      <c r="AB325" s="142"/>
      <c r="AC325" s="520" t="str">
        <f>IFERROR(X325*VLOOKUP(AG325,【参考】数式用4!$DC$3:$DZ$106,MATCH(N325,【参考】数式用4!$DC$2:$DZ$2,0)),"")</f>
        <v/>
      </c>
      <c r="AD325" s="477" t="str">
        <f t="shared" si="12"/>
        <v/>
      </c>
      <c r="AE325" s="478" t="str">
        <f t="shared" si="13"/>
        <v/>
      </c>
      <c r="AF325" s="512" t="str">
        <f>IF(O325="","",'別紙様式3-2（４・５月）'!O327&amp;'別紙様式3-2（４・５月）'!P327&amp;'別紙様式3-2（４・５月）'!Q327&amp;"から"&amp;O325)</f>
        <v/>
      </c>
      <c r="AG325" s="512" t="str">
        <f>IF(OR(W325="",W325="―"),"",'別紙様式3-2（４・５月）'!O327&amp;'別紙様式3-2（４・５月）'!P327&amp;'別紙様式3-2（４・５月）'!Q327&amp;"から"&amp;W325)</f>
        <v/>
      </c>
    </row>
    <row r="326" spans="1:33" ht="24.95" customHeight="1">
      <c r="A326" s="513">
        <v>313</v>
      </c>
      <c r="B326" s="987" t="str">
        <f>IF(基本情報入力シート!C365="","",基本情報入力シート!C365)</f>
        <v/>
      </c>
      <c r="C326" s="988"/>
      <c r="D326" s="988"/>
      <c r="E326" s="988"/>
      <c r="F326" s="988"/>
      <c r="G326" s="988"/>
      <c r="H326" s="988"/>
      <c r="I326" s="989"/>
      <c r="J326" s="482" t="str">
        <f>IF(基本情報入力シート!M365="","",基本情報入力シート!M365)</f>
        <v/>
      </c>
      <c r="K326" s="482" t="str">
        <f>IF(基本情報入力シート!R365="","",基本情報入力シート!R365)</f>
        <v/>
      </c>
      <c r="L326" s="482" t="str">
        <f>IF(基本情報入力シート!W365="","",基本情報入力シート!W365)</f>
        <v/>
      </c>
      <c r="M326" s="517" t="str">
        <f>IF(基本情報入力シート!X365="","",基本情報入力シート!X365)</f>
        <v/>
      </c>
      <c r="N326" s="518" t="str">
        <f>IF(基本情報入力シート!Y365="","",基本情報入力シート!Y365)</f>
        <v/>
      </c>
      <c r="O326" s="106"/>
      <c r="P326" s="1082"/>
      <c r="Q326" s="1083"/>
      <c r="R326" s="519" t="str">
        <f>IFERROR(IF('別紙様式3-2（４・５月）'!Z328="ベア加算","",P326*VLOOKUP(N326,【参考】数式用!$AD$2:$AH$27,MATCH(O326,【参考】数式用!$K$4:$N$4,0)+1,0)),"")</f>
        <v/>
      </c>
      <c r="S326" s="139"/>
      <c r="T326" s="1084"/>
      <c r="U326" s="1085"/>
      <c r="V326" s="515" t="str">
        <f>IFERROR(P326*VLOOKUP(AF326,【参考】数式用4!$DC$3:$DZ$106,MATCH(N326,【参考】数式用4!$DC$2:$DZ$2,0)),"")</f>
        <v/>
      </c>
      <c r="W326" s="107"/>
      <c r="X326" s="138"/>
      <c r="Y326" s="1086" t="str">
        <f>IFERROR(IF('別紙様式3-2（４・５月）'!Z328="ベア加算","",W326*VLOOKUP(N326,【参考】数式用!$AD$2:$AH$27,MATCH(O326,【参考】数式用!$K$4:$N$4,0)+1,0)),"")</f>
        <v/>
      </c>
      <c r="Z326" s="1086"/>
      <c r="AA326" s="139"/>
      <c r="AB326" s="142"/>
      <c r="AC326" s="520" t="str">
        <f>IFERROR(X326*VLOOKUP(AG326,【参考】数式用4!$DC$3:$DZ$106,MATCH(N326,【参考】数式用4!$DC$2:$DZ$2,0)),"")</f>
        <v/>
      </c>
      <c r="AD326" s="477" t="str">
        <f t="shared" si="12"/>
        <v/>
      </c>
      <c r="AE326" s="478" t="str">
        <f t="shared" si="13"/>
        <v/>
      </c>
      <c r="AF326" s="512" t="str">
        <f>IF(O326="","",'別紙様式3-2（４・５月）'!O328&amp;'別紙様式3-2（４・５月）'!P328&amp;'別紙様式3-2（４・５月）'!Q328&amp;"から"&amp;O326)</f>
        <v/>
      </c>
      <c r="AG326" s="512" t="str">
        <f>IF(OR(W326="",W326="―"),"",'別紙様式3-2（４・５月）'!O328&amp;'別紙様式3-2（４・５月）'!P328&amp;'別紙様式3-2（４・５月）'!Q328&amp;"から"&amp;W326)</f>
        <v/>
      </c>
    </row>
    <row r="327" spans="1:33" ht="24.95" customHeight="1">
      <c r="A327" s="513">
        <v>314</v>
      </c>
      <c r="B327" s="987" t="str">
        <f>IF(基本情報入力シート!C366="","",基本情報入力シート!C366)</f>
        <v/>
      </c>
      <c r="C327" s="988"/>
      <c r="D327" s="988"/>
      <c r="E327" s="988"/>
      <c r="F327" s="988"/>
      <c r="G327" s="988"/>
      <c r="H327" s="988"/>
      <c r="I327" s="989"/>
      <c r="J327" s="482" t="str">
        <f>IF(基本情報入力シート!M366="","",基本情報入力シート!M366)</f>
        <v/>
      </c>
      <c r="K327" s="482" t="str">
        <f>IF(基本情報入力シート!R366="","",基本情報入力シート!R366)</f>
        <v/>
      </c>
      <c r="L327" s="482" t="str">
        <f>IF(基本情報入力シート!W366="","",基本情報入力シート!W366)</f>
        <v/>
      </c>
      <c r="M327" s="517" t="str">
        <f>IF(基本情報入力シート!X366="","",基本情報入力シート!X366)</f>
        <v/>
      </c>
      <c r="N327" s="518" t="str">
        <f>IF(基本情報入力シート!Y366="","",基本情報入力シート!Y366)</f>
        <v/>
      </c>
      <c r="O327" s="106"/>
      <c r="P327" s="1082"/>
      <c r="Q327" s="1083"/>
      <c r="R327" s="519" t="str">
        <f>IFERROR(IF('別紙様式3-2（４・５月）'!Z329="ベア加算","",P327*VLOOKUP(N327,【参考】数式用!$AD$2:$AH$27,MATCH(O327,【参考】数式用!$K$4:$N$4,0)+1,0)),"")</f>
        <v/>
      </c>
      <c r="S327" s="139"/>
      <c r="T327" s="1084"/>
      <c r="U327" s="1085"/>
      <c r="V327" s="515" t="str">
        <f>IFERROR(P327*VLOOKUP(AF327,【参考】数式用4!$DC$3:$DZ$106,MATCH(N327,【参考】数式用4!$DC$2:$DZ$2,0)),"")</f>
        <v/>
      </c>
      <c r="W327" s="107"/>
      <c r="X327" s="138"/>
      <c r="Y327" s="1086" t="str">
        <f>IFERROR(IF('別紙様式3-2（４・５月）'!Z329="ベア加算","",W327*VLOOKUP(N327,【参考】数式用!$AD$2:$AH$27,MATCH(O327,【参考】数式用!$K$4:$N$4,0)+1,0)),"")</f>
        <v/>
      </c>
      <c r="Z327" s="1086"/>
      <c r="AA327" s="139"/>
      <c r="AB327" s="142"/>
      <c r="AC327" s="520" t="str">
        <f>IFERROR(X327*VLOOKUP(AG327,【参考】数式用4!$DC$3:$DZ$106,MATCH(N327,【参考】数式用4!$DC$2:$DZ$2,0)),"")</f>
        <v/>
      </c>
      <c r="AD327" s="477" t="str">
        <f t="shared" si="12"/>
        <v/>
      </c>
      <c r="AE327" s="478" t="str">
        <f t="shared" si="13"/>
        <v/>
      </c>
      <c r="AF327" s="512" t="str">
        <f>IF(O327="","",'別紙様式3-2（４・５月）'!O329&amp;'別紙様式3-2（４・５月）'!P329&amp;'別紙様式3-2（４・５月）'!Q329&amp;"から"&amp;O327)</f>
        <v/>
      </c>
      <c r="AG327" s="512" t="str">
        <f>IF(OR(W327="",W327="―"),"",'別紙様式3-2（４・５月）'!O329&amp;'別紙様式3-2（４・５月）'!P329&amp;'別紙様式3-2（４・５月）'!Q329&amp;"から"&amp;W327)</f>
        <v/>
      </c>
    </row>
    <row r="328" spans="1:33" ht="24.95" customHeight="1">
      <c r="A328" s="513">
        <v>315</v>
      </c>
      <c r="B328" s="987" t="str">
        <f>IF(基本情報入力シート!C367="","",基本情報入力シート!C367)</f>
        <v/>
      </c>
      <c r="C328" s="988"/>
      <c r="D328" s="988"/>
      <c r="E328" s="988"/>
      <c r="F328" s="988"/>
      <c r="G328" s="988"/>
      <c r="H328" s="988"/>
      <c r="I328" s="989"/>
      <c r="J328" s="482" t="str">
        <f>IF(基本情報入力シート!M367="","",基本情報入力シート!M367)</f>
        <v/>
      </c>
      <c r="K328" s="482" t="str">
        <f>IF(基本情報入力シート!R367="","",基本情報入力シート!R367)</f>
        <v/>
      </c>
      <c r="L328" s="482" t="str">
        <f>IF(基本情報入力シート!W367="","",基本情報入力シート!W367)</f>
        <v/>
      </c>
      <c r="M328" s="517" t="str">
        <f>IF(基本情報入力シート!X367="","",基本情報入力シート!X367)</f>
        <v/>
      </c>
      <c r="N328" s="518" t="str">
        <f>IF(基本情報入力シート!Y367="","",基本情報入力シート!Y367)</f>
        <v/>
      </c>
      <c r="O328" s="106"/>
      <c r="P328" s="1082"/>
      <c r="Q328" s="1083"/>
      <c r="R328" s="519" t="str">
        <f>IFERROR(IF('別紙様式3-2（４・５月）'!Z330="ベア加算","",P328*VLOOKUP(N328,【参考】数式用!$AD$2:$AH$27,MATCH(O328,【参考】数式用!$K$4:$N$4,0)+1,0)),"")</f>
        <v/>
      </c>
      <c r="S328" s="139"/>
      <c r="T328" s="1084"/>
      <c r="U328" s="1085"/>
      <c r="V328" s="515" t="str">
        <f>IFERROR(P328*VLOOKUP(AF328,【参考】数式用4!$DC$3:$DZ$106,MATCH(N328,【参考】数式用4!$DC$2:$DZ$2,0)),"")</f>
        <v/>
      </c>
      <c r="W328" s="107"/>
      <c r="X328" s="138"/>
      <c r="Y328" s="1086" t="str">
        <f>IFERROR(IF('別紙様式3-2（４・５月）'!Z330="ベア加算","",W328*VLOOKUP(N328,【参考】数式用!$AD$2:$AH$27,MATCH(O328,【参考】数式用!$K$4:$N$4,0)+1,0)),"")</f>
        <v/>
      </c>
      <c r="Z328" s="1086"/>
      <c r="AA328" s="139"/>
      <c r="AB328" s="142"/>
      <c r="AC328" s="520" t="str">
        <f>IFERROR(X328*VLOOKUP(AG328,【参考】数式用4!$DC$3:$DZ$106,MATCH(N328,【参考】数式用4!$DC$2:$DZ$2,0)),"")</f>
        <v/>
      </c>
      <c r="AD328" s="477" t="str">
        <f t="shared" si="12"/>
        <v/>
      </c>
      <c r="AE328" s="478" t="str">
        <f t="shared" si="13"/>
        <v/>
      </c>
      <c r="AF328" s="512" t="str">
        <f>IF(O328="","",'別紙様式3-2（４・５月）'!O330&amp;'別紙様式3-2（４・５月）'!P330&amp;'別紙様式3-2（４・５月）'!Q330&amp;"から"&amp;O328)</f>
        <v/>
      </c>
      <c r="AG328" s="512" t="str">
        <f>IF(OR(W328="",W328="―"),"",'別紙様式3-2（４・５月）'!O330&amp;'別紙様式3-2（４・５月）'!P330&amp;'別紙様式3-2（４・５月）'!Q330&amp;"から"&amp;W328)</f>
        <v/>
      </c>
    </row>
    <row r="329" spans="1:33" ht="24.95" customHeight="1">
      <c r="A329" s="513">
        <v>316</v>
      </c>
      <c r="B329" s="987" t="str">
        <f>IF(基本情報入力シート!C368="","",基本情報入力シート!C368)</f>
        <v/>
      </c>
      <c r="C329" s="988"/>
      <c r="D329" s="988"/>
      <c r="E329" s="988"/>
      <c r="F329" s="988"/>
      <c r="G329" s="988"/>
      <c r="H329" s="988"/>
      <c r="I329" s="989"/>
      <c r="J329" s="482" t="str">
        <f>IF(基本情報入力シート!M368="","",基本情報入力シート!M368)</f>
        <v/>
      </c>
      <c r="K329" s="482" t="str">
        <f>IF(基本情報入力シート!R368="","",基本情報入力シート!R368)</f>
        <v/>
      </c>
      <c r="L329" s="482" t="str">
        <f>IF(基本情報入力シート!W368="","",基本情報入力シート!W368)</f>
        <v/>
      </c>
      <c r="M329" s="517" t="str">
        <f>IF(基本情報入力シート!X368="","",基本情報入力シート!X368)</f>
        <v/>
      </c>
      <c r="N329" s="518" t="str">
        <f>IF(基本情報入力シート!Y368="","",基本情報入力シート!Y368)</f>
        <v/>
      </c>
      <c r="O329" s="106"/>
      <c r="P329" s="1082"/>
      <c r="Q329" s="1083"/>
      <c r="R329" s="519" t="str">
        <f>IFERROR(IF('別紙様式3-2（４・５月）'!Z331="ベア加算","",P329*VLOOKUP(N329,【参考】数式用!$AD$2:$AH$27,MATCH(O329,【参考】数式用!$K$4:$N$4,0)+1,0)),"")</f>
        <v/>
      </c>
      <c r="S329" s="139"/>
      <c r="T329" s="1084"/>
      <c r="U329" s="1085"/>
      <c r="V329" s="515" t="str">
        <f>IFERROR(P329*VLOOKUP(AF329,【参考】数式用4!$DC$3:$DZ$106,MATCH(N329,【参考】数式用4!$DC$2:$DZ$2,0)),"")</f>
        <v/>
      </c>
      <c r="W329" s="107"/>
      <c r="X329" s="138"/>
      <c r="Y329" s="1086" t="str">
        <f>IFERROR(IF('別紙様式3-2（４・５月）'!Z331="ベア加算","",W329*VLOOKUP(N329,【参考】数式用!$AD$2:$AH$27,MATCH(O329,【参考】数式用!$K$4:$N$4,0)+1,0)),"")</f>
        <v/>
      </c>
      <c r="Z329" s="1086"/>
      <c r="AA329" s="139"/>
      <c r="AB329" s="142"/>
      <c r="AC329" s="520" t="str">
        <f>IFERROR(X329*VLOOKUP(AG329,【参考】数式用4!$DC$3:$DZ$106,MATCH(N329,【参考】数式用4!$DC$2:$DZ$2,0)),"")</f>
        <v/>
      </c>
      <c r="AD329" s="477" t="str">
        <f t="shared" si="12"/>
        <v/>
      </c>
      <c r="AE329" s="478" t="str">
        <f t="shared" si="13"/>
        <v/>
      </c>
      <c r="AF329" s="512" t="str">
        <f>IF(O329="","",'別紙様式3-2（４・５月）'!O331&amp;'別紙様式3-2（４・５月）'!P331&amp;'別紙様式3-2（４・５月）'!Q331&amp;"から"&amp;O329)</f>
        <v/>
      </c>
      <c r="AG329" s="512" t="str">
        <f>IF(OR(W329="",W329="―"),"",'別紙様式3-2（４・５月）'!O331&amp;'別紙様式3-2（４・５月）'!P331&amp;'別紙様式3-2（４・５月）'!Q331&amp;"から"&amp;W329)</f>
        <v/>
      </c>
    </row>
    <row r="330" spans="1:33" ht="24.95" customHeight="1">
      <c r="A330" s="513">
        <v>317</v>
      </c>
      <c r="B330" s="987" t="str">
        <f>IF(基本情報入力シート!C369="","",基本情報入力シート!C369)</f>
        <v/>
      </c>
      <c r="C330" s="988"/>
      <c r="D330" s="988"/>
      <c r="E330" s="988"/>
      <c r="F330" s="988"/>
      <c r="G330" s="988"/>
      <c r="H330" s="988"/>
      <c r="I330" s="989"/>
      <c r="J330" s="482" t="str">
        <f>IF(基本情報入力シート!M369="","",基本情報入力シート!M369)</f>
        <v/>
      </c>
      <c r="K330" s="482" t="str">
        <f>IF(基本情報入力シート!R369="","",基本情報入力シート!R369)</f>
        <v/>
      </c>
      <c r="L330" s="482" t="str">
        <f>IF(基本情報入力シート!W369="","",基本情報入力シート!W369)</f>
        <v/>
      </c>
      <c r="M330" s="517" t="str">
        <f>IF(基本情報入力シート!X369="","",基本情報入力シート!X369)</f>
        <v/>
      </c>
      <c r="N330" s="518" t="str">
        <f>IF(基本情報入力シート!Y369="","",基本情報入力シート!Y369)</f>
        <v/>
      </c>
      <c r="O330" s="106"/>
      <c r="P330" s="1082"/>
      <c r="Q330" s="1083"/>
      <c r="R330" s="519" t="str">
        <f>IFERROR(IF('別紙様式3-2（４・５月）'!Z332="ベア加算","",P330*VLOOKUP(N330,【参考】数式用!$AD$2:$AH$27,MATCH(O330,【参考】数式用!$K$4:$N$4,0)+1,0)),"")</f>
        <v/>
      </c>
      <c r="S330" s="139"/>
      <c r="T330" s="1084"/>
      <c r="U330" s="1085"/>
      <c r="V330" s="515" t="str">
        <f>IFERROR(P330*VLOOKUP(AF330,【参考】数式用4!$DC$3:$DZ$106,MATCH(N330,【参考】数式用4!$DC$2:$DZ$2,0)),"")</f>
        <v/>
      </c>
      <c r="W330" s="107"/>
      <c r="X330" s="138"/>
      <c r="Y330" s="1086" t="str">
        <f>IFERROR(IF('別紙様式3-2（４・５月）'!Z332="ベア加算","",W330*VLOOKUP(N330,【参考】数式用!$AD$2:$AH$27,MATCH(O330,【参考】数式用!$K$4:$N$4,0)+1,0)),"")</f>
        <v/>
      </c>
      <c r="Z330" s="1086"/>
      <c r="AA330" s="139"/>
      <c r="AB330" s="142"/>
      <c r="AC330" s="520" t="str">
        <f>IFERROR(X330*VLOOKUP(AG330,【参考】数式用4!$DC$3:$DZ$106,MATCH(N330,【参考】数式用4!$DC$2:$DZ$2,0)),"")</f>
        <v/>
      </c>
      <c r="AD330" s="477" t="str">
        <f t="shared" si="12"/>
        <v/>
      </c>
      <c r="AE330" s="478" t="str">
        <f t="shared" si="13"/>
        <v/>
      </c>
      <c r="AF330" s="512" t="str">
        <f>IF(O330="","",'別紙様式3-2（４・５月）'!O332&amp;'別紙様式3-2（４・５月）'!P332&amp;'別紙様式3-2（４・５月）'!Q332&amp;"から"&amp;O330)</f>
        <v/>
      </c>
      <c r="AG330" s="512" t="str">
        <f>IF(OR(W330="",W330="―"),"",'別紙様式3-2（４・５月）'!O332&amp;'別紙様式3-2（４・５月）'!P332&amp;'別紙様式3-2（４・５月）'!Q332&amp;"から"&amp;W330)</f>
        <v/>
      </c>
    </row>
    <row r="331" spans="1:33" ht="24.95" customHeight="1">
      <c r="A331" s="513">
        <v>318</v>
      </c>
      <c r="B331" s="987" t="str">
        <f>IF(基本情報入力シート!C370="","",基本情報入力シート!C370)</f>
        <v/>
      </c>
      <c r="C331" s="988"/>
      <c r="D331" s="988"/>
      <c r="E331" s="988"/>
      <c r="F331" s="988"/>
      <c r="G331" s="988"/>
      <c r="H331" s="988"/>
      <c r="I331" s="989"/>
      <c r="J331" s="482" t="str">
        <f>IF(基本情報入力シート!M370="","",基本情報入力シート!M370)</f>
        <v/>
      </c>
      <c r="K331" s="482" t="str">
        <f>IF(基本情報入力シート!R370="","",基本情報入力シート!R370)</f>
        <v/>
      </c>
      <c r="L331" s="482" t="str">
        <f>IF(基本情報入力シート!W370="","",基本情報入力シート!W370)</f>
        <v/>
      </c>
      <c r="M331" s="517" t="str">
        <f>IF(基本情報入力シート!X370="","",基本情報入力シート!X370)</f>
        <v/>
      </c>
      <c r="N331" s="518" t="str">
        <f>IF(基本情報入力シート!Y370="","",基本情報入力シート!Y370)</f>
        <v/>
      </c>
      <c r="O331" s="106"/>
      <c r="P331" s="1082"/>
      <c r="Q331" s="1083"/>
      <c r="R331" s="519" t="str">
        <f>IFERROR(IF('別紙様式3-2（４・５月）'!Z333="ベア加算","",P331*VLOOKUP(N331,【参考】数式用!$AD$2:$AH$27,MATCH(O331,【参考】数式用!$K$4:$N$4,0)+1,0)),"")</f>
        <v/>
      </c>
      <c r="S331" s="139"/>
      <c r="T331" s="1084"/>
      <c r="U331" s="1085"/>
      <c r="V331" s="515" t="str">
        <f>IFERROR(P331*VLOOKUP(AF331,【参考】数式用4!$DC$3:$DZ$106,MATCH(N331,【参考】数式用4!$DC$2:$DZ$2,0)),"")</f>
        <v/>
      </c>
      <c r="W331" s="107"/>
      <c r="X331" s="138"/>
      <c r="Y331" s="1086" t="str">
        <f>IFERROR(IF('別紙様式3-2（４・５月）'!Z333="ベア加算","",W331*VLOOKUP(N331,【参考】数式用!$AD$2:$AH$27,MATCH(O331,【参考】数式用!$K$4:$N$4,0)+1,0)),"")</f>
        <v/>
      </c>
      <c r="Z331" s="1086"/>
      <c r="AA331" s="139"/>
      <c r="AB331" s="142"/>
      <c r="AC331" s="520" t="str">
        <f>IFERROR(X331*VLOOKUP(AG331,【参考】数式用4!$DC$3:$DZ$106,MATCH(N331,【参考】数式用4!$DC$2:$DZ$2,0)),"")</f>
        <v/>
      </c>
      <c r="AD331" s="477" t="str">
        <f t="shared" si="12"/>
        <v/>
      </c>
      <c r="AE331" s="478" t="str">
        <f t="shared" si="13"/>
        <v/>
      </c>
      <c r="AF331" s="512" t="str">
        <f>IF(O331="","",'別紙様式3-2（４・５月）'!O333&amp;'別紙様式3-2（４・５月）'!P333&amp;'別紙様式3-2（４・５月）'!Q333&amp;"から"&amp;O331)</f>
        <v/>
      </c>
      <c r="AG331" s="512" t="str">
        <f>IF(OR(W331="",W331="―"),"",'別紙様式3-2（４・５月）'!O333&amp;'別紙様式3-2（４・５月）'!P333&amp;'別紙様式3-2（４・５月）'!Q333&amp;"から"&amp;W331)</f>
        <v/>
      </c>
    </row>
    <row r="332" spans="1:33" ht="24.95" customHeight="1">
      <c r="A332" s="513">
        <v>319</v>
      </c>
      <c r="B332" s="987" t="str">
        <f>IF(基本情報入力シート!C371="","",基本情報入力シート!C371)</f>
        <v/>
      </c>
      <c r="C332" s="988"/>
      <c r="D332" s="988"/>
      <c r="E332" s="988"/>
      <c r="F332" s="988"/>
      <c r="G332" s="988"/>
      <c r="H332" s="988"/>
      <c r="I332" s="989"/>
      <c r="J332" s="482" t="str">
        <f>IF(基本情報入力シート!M371="","",基本情報入力シート!M371)</f>
        <v/>
      </c>
      <c r="K332" s="482" t="str">
        <f>IF(基本情報入力シート!R371="","",基本情報入力シート!R371)</f>
        <v/>
      </c>
      <c r="L332" s="482" t="str">
        <f>IF(基本情報入力シート!W371="","",基本情報入力シート!W371)</f>
        <v/>
      </c>
      <c r="M332" s="517" t="str">
        <f>IF(基本情報入力シート!X371="","",基本情報入力シート!X371)</f>
        <v/>
      </c>
      <c r="N332" s="518" t="str">
        <f>IF(基本情報入力シート!Y371="","",基本情報入力シート!Y371)</f>
        <v/>
      </c>
      <c r="O332" s="106"/>
      <c r="P332" s="1082"/>
      <c r="Q332" s="1083"/>
      <c r="R332" s="519" t="str">
        <f>IFERROR(IF('別紙様式3-2（４・５月）'!Z334="ベア加算","",P332*VLOOKUP(N332,【参考】数式用!$AD$2:$AH$27,MATCH(O332,【参考】数式用!$K$4:$N$4,0)+1,0)),"")</f>
        <v/>
      </c>
      <c r="S332" s="139"/>
      <c r="T332" s="1084"/>
      <c r="U332" s="1085"/>
      <c r="V332" s="515" t="str">
        <f>IFERROR(P332*VLOOKUP(AF332,【参考】数式用4!$DC$3:$DZ$106,MATCH(N332,【参考】数式用4!$DC$2:$DZ$2,0)),"")</f>
        <v/>
      </c>
      <c r="W332" s="107"/>
      <c r="X332" s="138"/>
      <c r="Y332" s="1086" t="str">
        <f>IFERROR(IF('別紙様式3-2（４・５月）'!Z334="ベア加算","",W332*VLOOKUP(N332,【参考】数式用!$AD$2:$AH$27,MATCH(O332,【参考】数式用!$K$4:$N$4,0)+1,0)),"")</f>
        <v/>
      </c>
      <c r="Z332" s="1086"/>
      <c r="AA332" s="139"/>
      <c r="AB332" s="142"/>
      <c r="AC332" s="520" t="str">
        <f>IFERROR(X332*VLOOKUP(AG332,【参考】数式用4!$DC$3:$DZ$106,MATCH(N332,【参考】数式用4!$DC$2:$DZ$2,0)),"")</f>
        <v/>
      </c>
      <c r="AD332" s="477" t="str">
        <f t="shared" si="12"/>
        <v/>
      </c>
      <c r="AE332" s="478" t="str">
        <f t="shared" si="13"/>
        <v/>
      </c>
      <c r="AF332" s="512" t="str">
        <f>IF(O332="","",'別紙様式3-2（４・５月）'!O334&amp;'別紙様式3-2（４・５月）'!P334&amp;'別紙様式3-2（４・５月）'!Q334&amp;"から"&amp;O332)</f>
        <v/>
      </c>
      <c r="AG332" s="512" t="str">
        <f>IF(OR(W332="",W332="―"),"",'別紙様式3-2（４・５月）'!O334&amp;'別紙様式3-2（４・５月）'!P334&amp;'別紙様式3-2（４・５月）'!Q334&amp;"から"&amp;W332)</f>
        <v/>
      </c>
    </row>
    <row r="333" spans="1:33" ht="24.95" customHeight="1">
      <c r="A333" s="513">
        <v>320</v>
      </c>
      <c r="B333" s="987" t="str">
        <f>IF(基本情報入力シート!C372="","",基本情報入力シート!C372)</f>
        <v/>
      </c>
      <c r="C333" s="988"/>
      <c r="D333" s="988"/>
      <c r="E333" s="988"/>
      <c r="F333" s="988"/>
      <c r="G333" s="988"/>
      <c r="H333" s="988"/>
      <c r="I333" s="989"/>
      <c r="J333" s="482" t="str">
        <f>IF(基本情報入力シート!M372="","",基本情報入力シート!M372)</f>
        <v/>
      </c>
      <c r="K333" s="482" t="str">
        <f>IF(基本情報入力シート!R372="","",基本情報入力シート!R372)</f>
        <v/>
      </c>
      <c r="L333" s="482" t="str">
        <f>IF(基本情報入力シート!W372="","",基本情報入力シート!W372)</f>
        <v/>
      </c>
      <c r="M333" s="517" t="str">
        <f>IF(基本情報入力シート!X372="","",基本情報入力シート!X372)</f>
        <v/>
      </c>
      <c r="N333" s="518" t="str">
        <f>IF(基本情報入力シート!Y372="","",基本情報入力シート!Y372)</f>
        <v/>
      </c>
      <c r="O333" s="106"/>
      <c r="P333" s="1082"/>
      <c r="Q333" s="1083"/>
      <c r="R333" s="519" t="str">
        <f>IFERROR(IF('別紙様式3-2（４・５月）'!Z335="ベア加算","",P333*VLOOKUP(N333,【参考】数式用!$AD$2:$AH$27,MATCH(O333,【参考】数式用!$K$4:$N$4,0)+1,0)),"")</f>
        <v/>
      </c>
      <c r="S333" s="139"/>
      <c r="T333" s="1084"/>
      <c r="U333" s="1085"/>
      <c r="V333" s="515" t="str">
        <f>IFERROR(P333*VLOOKUP(AF333,【参考】数式用4!$DC$3:$DZ$106,MATCH(N333,【参考】数式用4!$DC$2:$DZ$2,0)),"")</f>
        <v/>
      </c>
      <c r="W333" s="107"/>
      <c r="X333" s="138"/>
      <c r="Y333" s="1086" t="str">
        <f>IFERROR(IF('別紙様式3-2（４・５月）'!Z335="ベア加算","",W333*VLOOKUP(N333,【参考】数式用!$AD$2:$AH$27,MATCH(O333,【参考】数式用!$K$4:$N$4,0)+1,0)),"")</f>
        <v/>
      </c>
      <c r="Z333" s="1086"/>
      <c r="AA333" s="139"/>
      <c r="AB333" s="142"/>
      <c r="AC333" s="520" t="str">
        <f>IFERROR(X333*VLOOKUP(AG333,【参考】数式用4!$DC$3:$DZ$106,MATCH(N333,【参考】数式用4!$DC$2:$DZ$2,0)),"")</f>
        <v/>
      </c>
      <c r="AD333" s="477" t="str">
        <f t="shared" si="12"/>
        <v/>
      </c>
      <c r="AE333" s="478" t="str">
        <f t="shared" si="13"/>
        <v/>
      </c>
      <c r="AF333" s="512" t="str">
        <f>IF(O333="","",'別紙様式3-2（４・５月）'!O335&amp;'別紙様式3-2（４・５月）'!P335&amp;'別紙様式3-2（４・５月）'!Q335&amp;"から"&amp;O333)</f>
        <v/>
      </c>
      <c r="AG333" s="512" t="str">
        <f>IF(OR(W333="",W333="―"),"",'別紙様式3-2（４・５月）'!O335&amp;'別紙様式3-2（４・５月）'!P335&amp;'別紙様式3-2（４・５月）'!Q335&amp;"から"&amp;W333)</f>
        <v/>
      </c>
    </row>
    <row r="334" spans="1:33" ht="24.95" customHeight="1">
      <c r="A334" s="513">
        <v>321</v>
      </c>
      <c r="B334" s="987" t="str">
        <f>IF(基本情報入力シート!C373="","",基本情報入力シート!C373)</f>
        <v/>
      </c>
      <c r="C334" s="988"/>
      <c r="D334" s="988"/>
      <c r="E334" s="988"/>
      <c r="F334" s="988"/>
      <c r="G334" s="988"/>
      <c r="H334" s="988"/>
      <c r="I334" s="989"/>
      <c r="J334" s="482" t="str">
        <f>IF(基本情報入力シート!M373="","",基本情報入力シート!M373)</f>
        <v/>
      </c>
      <c r="K334" s="482" t="str">
        <f>IF(基本情報入力シート!R373="","",基本情報入力シート!R373)</f>
        <v/>
      </c>
      <c r="L334" s="482" t="str">
        <f>IF(基本情報入力シート!W373="","",基本情報入力シート!W373)</f>
        <v/>
      </c>
      <c r="M334" s="517" t="str">
        <f>IF(基本情報入力シート!X373="","",基本情報入力シート!X373)</f>
        <v/>
      </c>
      <c r="N334" s="518" t="str">
        <f>IF(基本情報入力シート!Y373="","",基本情報入力シート!Y373)</f>
        <v/>
      </c>
      <c r="O334" s="106"/>
      <c r="P334" s="1082"/>
      <c r="Q334" s="1083"/>
      <c r="R334" s="519" t="str">
        <f>IFERROR(IF('別紙様式3-2（４・５月）'!Z336="ベア加算","",P334*VLOOKUP(N334,【参考】数式用!$AD$2:$AH$27,MATCH(O334,【参考】数式用!$K$4:$N$4,0)+1,0)),"")</f>
        <v/>
      </c>
      <c r="S334" s="139"/>
      <c r="T334" s="1084"/>
      <c r="U334" s="1085"/>
      <c r="V334" s="515" t="str">
        <f>IFERROR(P334*VLOOKUP(AF334,【参考】数式用4!$DC$3:$DZ$106,MATCH(N334,【参考】数式用4!$DC$2:$DZ$2,0)),"")</f>
        <v/>
      </c>
      <c r="W334" s="107"/>
      <c r="X334" s="138"/>
      <c r="Y334" s="1086" t="str">
        <f>IFERROR(IF('別紙様式3-2（４・５月）'!Z336="ベア加算","",W334*VLOOKUP(N334,【参考】数式用!$AD$2:$AH$27,MATCH(O334,【参考】数式用!$K$4:$N$4,0)+1,0)),"")</f>
        <v/>
      </c>
      <c r="Z334" s="1086"/>
      <c r="AA334" s="139"/>
      <c r="AB334" s="142"/>
      <c r="AC334" s="520" t="str">
        <f>IFERROR(X334*VLOOKUP(AG334,【参考】数式用4!$DC$3:$DZ$106,MATCH(N334,【参考】数式用4!$DC$2:$DZ$2,0)),"")</f>
        <v/>
      </c>
      <c r="AD334" s="477" t="str">
        <f t="shared" si="12"/>
        <v/>
      </c>
      <c r="AE334" s="478" t="str">
        <f t="shared" si="13"/>
        <v/>
      </c>
      <c r="AF334" s="512" t="str">
        <f>IF(O334="","",'別紙様式3-2（４・５月）'!O336&amp;'別紙様式3-2（４・５月）'!P336&amp;'別紙様式3-2（４・５月）'!Q336&amp;"から"&amp;O334)</f>
        <v/>
      </c>
      <c r="AG334" s="512" t="str">
        <f>IF(OR(W334="",W334="―"),"",'別紙様式3-2（４・５月）'!O336&amp;'別紙様式3-2（４・５月）'!P336&amp;'別紙様式3-2（４・５月）'!Q336&amp;"から"&amp;W334)</f>
        <v/>
      </c>
    </row>
    <row r="335" spans="1:33" ht="24.95" customHeight="1">
      <c r="A335" s="513">
        <v>322</v>
      </c>
      <c r="B335" s="987" t="str">
        <f>IF(基本情報入力シート!C374="","",基本情報入力シート!C374)</f>
        <v/>
      </c>
      <c r="C335" s="988"/>
      <c r="D335" s="988"/>
      <c r="E335" s="988"/>
      <c r="F335" s="988"/>
      <c r="G335" s="988"/>
      <c r="H335" s="988"/>
      <c r="I335" s="989"/>
      <c r="J335" s="482" t="str">
        <f>IF(基本情報入力シート!M374="","",基本情報入力シート!M374)</f>
        <v/>
      </c>
      <c r="K335" s="482" t="str">
        <f>IF(基本情報入力シート!R374="","",基本情報入力シート!R374)</f>
        <v/>
      </c>
      <c r="L335" s="482" t="str">
        <f>IF(基本情報入力シート!W374="","",基本情報入力シート!W374)</f>
        <v/>
      </c>
      <c r="M335" s="517" t="str">
        <f>IF(基本情報入力シート!X374="","",基本情報入力シート!X374)</f>
        <v/>
      </c>
      <c r="N335" s="518" t="str">
        <f>IF(基本情報入力シート!Y374="","",基本情報入力シート!Y374)</f>
        <v/>
      </c>
      <c r="O335" s="106"/>
      <c r="P335" s="1082"/>
      <c r="Q335" s="1083"/>
      <c r="R335" s="519" t="str">
        <f>IFERROR(IF('別紙様式3-2（４・５月）'!Z337="ベア加算","",P335*VLOOKUP(N335,【参考】数式用!$AD$2:$AH$27,MATCH(O335,【参考】数式用!$K$4:$N$4,0)+1,0)),"")</f>
        <v/>
      </c>
      <c r="S335" s="139"/>
      <c r="T335" s="1084"/>
      <c r="U335" s="1085"/>
      <c r="V335" s="515" t="str">
        <f>IFERROR(P335*VLOOKUP(AF335,【参考】数式用4!$DC$3:$DZ$106,MATCH(N335,【参考】数式用4!$DC$2:$DZ$2,0)),"")</f>
        <v/>
      </c>
      <c r="W335" s="107"/>
      <c r="X335" s="138"/>
      <c r="Y335" s="1086" t="str">
        <f>IFERROR(IF('別紙様式3-2（４・５月）'!Z337="ベア加算","",W335*VLOOKUP(N335,【参考】数式用!$AD$2:$AH$27,MATCH(O335,【参考】数式用!$K$4:$N$4,0)+1,0)),"")</f>
        <v/>
      </c>
      <c r="Z335" s="1086"/>
      <c r="AA335" s="139"/>
      <c r="AB335" s="142"/>
      <c r="AC335" s="520" t="str">
        <f>IFERROR(X335*VLOOKUP(AG335,【参考】数式用4!$DC$3:$DZ$106,MATCH(N335,【参考】数式用4!$DC$2:$DZ$2,0)),"")</f>
        <v/>
      </c>
      <c r="AD335" s="477" t="str">
        <f t="shared" si="12"/>
        <v/>
      </c>
      <c r="AE335" s="478" t="str">
        <f t="shared" si="13"/>
        <v/>
      </c>
      <c r="AF335" s="512" t="str">
        <f>IF(O335="","",'別紙様式3-2（４・５月）'!O337&amp;'別紙様式3-2（４・５月）'!P337&amp;'別紙様式3-2（４・５月）'!Q337&amp;"から"&amp;O335)</f>
        <v/>
      </c>
      <c r="AG335" s="512" t="str">
        <f>IF(OR(W335="",W335="―"),"",'別紙様式3-2（４・５月）'!O337&amp;'別紙様式3-2（４・５月）'!P337&amp;'別紙様式3-2（４・５月）'!Q337&amp;"から"&amp;W335)</f>
        <v/>
      </c>
    </row>
    <row r="336" spans="1:33" ht="24.95" customHeight="1">
      <c r="A336" s="513">
        <v>323</v>
      </c>
      <c r="B336" s="987" t="str">
        <f>IF(基本情報入力シート!C375="","",基本情報入力シート!C375)</f>
        <v/>
      </c>
      <c r="C336" s="988"/>
      <c r="D336" s="988"/>
      <c r="E336" s="988"/>
      <c r="F336" s="988"/>
      <c r="G336" s="988"/>
      <c r="H336" s="988"/>
      <c r="I336" s="989"/>
      <c r="J336" s="482" t="str">
        <f>IF(基本情報入力シート!M375="","",基本情報入力シート!M375)</f>
        <v/>
      </c>
      <c r="K336" s="482" t="str">
        <f>IF(基本情報入力シート!R375="","",基本情報入力シート!R375)</f>
        <v/>
      </c>
      <c r="L336" s="482" t="str">
        <f>IF(基本情報入力シート!W375="","",基本情報入力シート!W375)</f>
        <v/>
      </c>
      <c r="M336" s="517" t="str">
        <f>IF(基本情報入力シート!X375="","",基本情報入力シート!X375)</f>
        <v/>
      </c>
      <c r="N336" s="518" t="str">
        <f>IF(基本情報入力シート!Y375="","",基本情報入力シート!Y375)</f>
        <v/>
      </c>
      <c r="O336" s="106"/>
      <c r="P336" s="1082"/>
      <c r="Q336" s="1083"/>
      <c r="R336" s="519" t="str">
        <f>IFERROR(IF('別紙様式3-2（４・５月）'!Z338="ベア加算","",P336*VLOOKUP(N336,【参考】数式用!$AD$2:$AH$27,MATCH(O336,【参考】数式用!$K$4:$N$4,0)+1,0)),"")</f>
        <v/>
      </c>
      <c r="S336" s="139"/>
      <c r="T336" s="1084"/>
      <c r="U336" s="1085"/>
      <c r="V336" s="515" t="str">
        <f>IFERROR(P336*VLOOKUP(AF336,【参考】数式用4!$DC$3:$DZ$106,MATCH(N336,【参考】数式用4!$DC$2:$DZ$2,0)),"")</f>
        <v/>
      </c>
      <c r="W336" s="107"/>
      <c r="X336" s="138"/>
      <c r="Y336" s="1086" t="str">
        <f>IFERROR(IF('別紙様式3-2（４・５月）'!Z338="ベア加算","",W336*VLOOKUP(N336,【参考】数式用!$AD$2:$AH$27,MATCH(O336,【参考】数式用!$K$4:$N$4,0)+1,0)),"")</f>
        <v/>
      </c>
      <c r="Z336" s="1086"/>
      <c r="AA336" s="139"/>
      <c r="AB336" s="142"/>
      <c r="AC336" s="520" t="str">
        <f>IFERROR(X336*VLOOKUP(AG336,【参考】数式用4!$DC$3:$DZ$106,MATCH(N336,【参考】数式用4!$DC$2:$DZ$2,0)),"")</f>
        <v/>
      </c>
      <c r="AD336" s="477" t="str">
        <f t="shared" si="12"/>
        <v/>
      </c>
      <c r="AE336" s="478" t="str">
        <f t="shared" si="13"/>
        <v/>
      </c>
      <c r="AF336" s="512" t="str">
        <f>IF(O336="","",'別紙様式3-2（４・５月）'!O338&amp;'別紙様式3-2（４・５月）'!P338&amp;'別紙様式3-2（４・５月）'!Q338&amp;"から"&amp;O336)</f>
        <v/>
      </c>
      <c r="AG336" s="512" t="str">
        <f>IF(OR(W336="",W336="―"),"",'別紙様式3-2（４・５月）'!O338&amp;'別紙様式3-2（４・５月）'!P338&amp;'別紙様式3-2（４・５月）'!Q338&amp;"から"&amp;W336)</f>
        <v/>
      </c>
    </row>
    <row r="337" spans="1:33" ht="24.95" customHeight="1">
      <c r="A337" s="513">
        <v>324</v>
      </c>
      <c r="B337" s="987" t="str">
        <f>IF(基本情報入力シート!C376="","",基本情報入力シート!C376)</f>
        <v/>
      </c>
      <c r="C337" s="988"/>
      <c r="D337" s="988"/>
      <c r="E337" s="988"/>
      <c r="F337" s="988"/>
      <c r="G337" s="988"/>
      <c r="H337" s="988"/>
      <c r="I337" s="989"/>
      <c r="J337" s="482" t="str">
        <f>IF(基本情報入力シート!M376="","",基本情報入力シート!M376)</f>
        <v/>
      </c>
      <c r="K337" s="482" t="str">
        <f>IF(基本情報入力シート!R376="","",基本情報入力シート!R376)</f>
        <v/>
      </c>
      <c r="L337" s="482" t="str">
        <f>IF(基本情報入力シート!W376="","",基本情報入力シート!W376)</f>
        <v/>
      </c>
      <c r="M337" s="517" t="str">
        <f>IF(基本情報入力シート!X376="","",基本情報入力シート!X376)</f>
        <v/>
      </c>
      <c r="N337" s="518" t="str">
        <f>IF(基本情報入力シート!Y376="","",基本情報入力シート!Y376)</f>
        <v/>
      </c>
      <c r="O337" s="106"/>
      <c r="P337" s="1082"/>
      <c r="Q337" s="1083"/>
      <c r="R337" s="519" t="str">
        <f>IFERROR(IF('別紙様式3-2（４・５月）'!Z339="ベア加算","",P337*VLOOKUP(N337,【参考】数式用!$AD$2:$AH$27,MATCH(O337,【参考】数式用!$K$4:$N$4,0)+1,0)),"")</f>
        <v/>
      </c>
      <c r="S337" s="139"/>
      <c r="T337" s="1084"/>
      <c r="U337" s="1085"/>
      <c r="V337" s="515" t="str">
        <f>IFERROR(P337*VLOOKUP(AF337,【参考】数式用4!$DC$3:$DZ$106,MATCH(N337,【参考】数式用4!$DC$2:$DZ$2,0)),"")</f>
        <v/>
      </c>
      <c r="W337" s="107"/>
      <c r="X337" s="138"/>
      <c r="Y337" s="1086" t="str">
        <f>IFERROR(IF('別紙様式3-2（４・５月）'!Z339="ベア加算","",W337*VLOOKUP(N337,【参考】数式用!$AD$2:$AH$27,MATCH(O337,【参考】数式用!$K$4:$N$4,0)+1,0)),"")</f>
        <v/>
      </c>
      <c r="Z337" s="1086"/>
      <c r="AA337" s="139"/>
      <c r="AB337" s="142"/>
      <c r="AC337" s="520" t="str">
        <f>IFERROR(X337*VLOOKUP(AG337,【参考】数式用4!$DC$3:$DZ$106,MATCH(N337,【参考】数式用4!$DC$2:$DZ$2,0)),"")</f>
        <v/>
      </c>
      <c r="AD337" s="477" t="str">
        <f t="shared" si="12"/>
        <v/>
      </c>
      <c r="AE337" s="478" t="str">
        <f t="shared" si="13"/>
        <v/>
      </c>
      <c r="AF337" s="512" t="str">
        <f>IF(O337="","",'別紙様式3-2（４・５月）'!O339&amp;'別紙様式3-2（４・５月）'!P339&amp;'別紙様式3-2（４・５月）'!Q339&amp;"から"&amp;O337)</f>
        <v/>
      </c>
      <c r="AG337" s="512" t="str">
        <f>IF(OR(W337="",W337="―"),"",'別紙様式3-2（４・５月）'!O339&amp;'別紙様式3-2（４・５月）'!P339&amp;'別紙様式3-2（４・５月）'!Q339&amp;"から"&amp;W337)</f>
        <v/>
      </c>
    </row>
    <row r="338" spans="1:33" ht="24.95" customHeight="1">
      <c r="A338" s="513">
        <v>325</v>
      </c>
      <c r="B338" s="987" t="str">
        <f>IF(基本情報入力シート!C377="","",基本情報入力シート!C377)</f>
        <v/>
      </c>
      <c r="C338" s="988"/>
      <c r="D338" s="988"/>
      <c r="E338" s="988"/>
      <c r="F338" s="988"/>
      <c r="G338" s="988"/>
      <c r="H338" s="988"/>
      <c r="I338" s="989"/>
      <c r="J338" s="482" t="str">
        <f>IF(基本情報入力シート!M377="","",基本情報入力シート!M377)</f>
        <v/>
      </c>
      <c r="K338" s="482" t="str">
        <f>IF(基本情報入力シート!R377="","",基本情報入力シート!R377)</f>
        <v/>
      </c>
      <c r="L338" s="482" t="str">
        <f>IF(基本情報入力シート!W377="","",基本情報入力シート!W377)</f>
        <v/>
      </c>
      <c r="M338" s="517" t="str">
        <f>IF(基本情報入力シート!X377="","",基本情報入力シート!X377)</f>
        <v/>
      </c>
      <c r="N338" s="518" t="str">
        <f>IF(基本情報入力シート!Y377="","",基本情報入力シート!Y377)</f>
        <v/>
      </c>
      <c r="O338" s="106"/>
      <c r="P338" s="1082"/>
      <c r="Q338" s="1083"/>
      <c r="R338" s="519" t="str">
        <f>IFERROR(IF('別紙様式3-2（４・５月）'!Z340="ベア加算","",P338*VLOOKUP(N338,【参考】数式用!$AD$2:$AH$27,MATCH(O338,【参考】数式用!$K$4:$N$4,0)+1,0)),"")</f>
        <v/>
      </c>
      <c r="S338" s="139"/>
      <c r="T338" s="1084"/>
      <c r="U338" s="1085"/>
      <c r="V338" s="515" t="str">
        <f>IFERROR(P338*VLOOKUP(AF338,【参考】数式用4!$DC$3:$DZ$106,MATCH(N338,【参考】数式用4!$DC$2:$DZ$2,0)),"")</f>
        <v/>
      </c>
      <c r="W338" s="107"/>
      <c r="X338" s="138"/>
      <c r="Y338" s="1086" t="str">
        <f>IFERROR(IF('別紙様式3-2（４・５月）'!Z340="ベア加算","",W338*VLOOKUP(N338,【参考】数式用!$AD$2:$AH$27,MATCH(O338,【参考】数式用!$K$4:$N$4,0)+1,0)),"")</f>
        <v/>
      </c>
      <c r="Z338" s="1086"/>
      <c r="AA338" s="139"/>
      <c r="AB338" s="142"/>
      <c r="AC338" s="520" t="str">
        <f>IFERROR(X338*VLOOKUP(AG338,【参考】数式用4!$DC$3:$DZ$106,MATCH(N338,【参考】数式用4!$DC$2:$DZ$2,0)),"")</f>
        <v/>
      </c>
      <c r="AD338" s="477" t="str">
        <f t="shared" si="12"/>
        <v/>
      </c>
      <c r="AE338" s="478" t="str">
        <f t="shared" si="13"/>
        <v/>
      </c>
      <c r="AF338" s="512" t="str">
        <f>IF(O338="","",'別紙様式3-2（４・５月）'!O340&amp;'別紙様式3-2（４・５月）'!P340&amp;'別紙様式3-2（４・５月）'!Q340&amp;"から"&amp;O338)</f>
        <v/>
      </c>
      <c r="AG338" s="512" t="str">
        <f>IF(OR(W338="",W338="―"),"",'別紙様式3-2（４・５月）'!O340&amp;'別紙様式3-2（４・５月）'!P340&amp;'別紙様式3-2（４・５月）'!Q340&amp;"から"&amp;W338)</f>
        <v/>
      </c>
    </row>
    <row r="339" spans="1:33" ht="24.95" customHeight="1">
      <c r="A339" s="513">
        <v>326</v>
      </c>
      <c r="B339" s="987" t="str">
        <f>IF(基本情報入力シート!C378="","",基本情報入力シート!C378)</f>
        <v/>
      </c>
      <c r="C339" s="988"/>
      <c r="D339" s="988"/>
      <c r="E339" s="988"/>
      <c r="F339" s="988"/>
      <c r="G339" s="988"/>
      <c r="H339" s="988"/>
      <c r="I339" s="989"/>
      <c r="J339" s="482" t="str">
        <f>IF(基本情報入力シート!M378="","",基本情報入力シート!M378)</f>
        <v/>
      </c>
      <c r="K339" s="482" t="str">
        <f>IF(基本情報入力シート!R378="","",基本情報入力シート!R378)</f>
        <v/>
      </c>
      <c r="L339" s="482" t="str">
        <f>IF(基本情報入力シート!W378="","",基本情報入力シート!W378)</f>
        <v/>
      </c>
      <c r="M339" s="517" t="str">
        <f>IF(基本情報入力シート!X378="","",基本情報入力シート!X378)</f>
        <v/>
      </c>
      <c r="N339" s="518" t="str">
        <f>IF(基本情報入力シート!Y378="","",基本情報入力シート!Y378)</f>
        <v/>
      </c>
      <c r="O339" s="106"/>
      <c r="P339" s="1082"/>
      <c r="Q339" s="1083"/>
      <c r="R339" s="519" t="str">
        <f>IFERROR(IF('別紙様式3-2（４・５月）'!Z341="ベア加算","",P339*VLOOKUP(N339,【参考】数式用!$AD$2:$AH$27,MATCH(O339,【参考】数式用!$K$4:$N$4,0)+1,0)),"")</f>
        <v/>
      </c>
      <c r="S339" s="139"/>
      <c r="T339" s="1084"/>
      <c r="U339" s="1085"/>
      <c r="V339" s="515" t="str">
        <f>IFERROR(P339*VLOOKUP(AF339,【参考】数式用4!$DC$3:$DZ$106,MATCH(N339,【参考】数式用4!$DC$2:$DZ$2,0)),"")</f>
        <v/>
      </c>
      <c r="W339" s="107"/>
      <c r="X339" s="138"/>
      <c r="Y339" s="1086" t="str">
        <f>IFERROR(IF('別紙様式3-2（４・５月）'!Z341="ベア加算","",W339*VLOOKUP(N339,【参考】数式用!$AD$2:$AH$27,MATCH(O339,【参考】数式用!$K$4:$N$4,0)+1,0)),"")</f>
        <v/>
      </c>
      <c r="Z339" s="1086"/>
      <c r="AA339" s="139"/>
      <c r="AB339" s="142"/>
      <c r="AC339" s="520" t="str">
        <f>IFERROR(X339*VLOOKUP(AG339,【参考】数式用4!$DC$3:$DZ$106,MATCH(N339,【参考】数式用4!$DC$2:$DZ$2,0)),"")</f>
        <v/>
      </c>
      <c r="AD339" s="477" t="str">
        <f t="shared" si="12"/>
        <v/>
      </c>
      <c r="AE339" s="478" t="str">
        <f t="shared" si="13"/>
        <v/>
      </c>
      <c r="AF339" s="512" t="str">
        <f>IF(O339="","",'別紙様式3-2（４・５月）'!O341&amp;'別紙様式3-2（４・５月）'!P341&amp;'別紙様式3-2（４・５月）'!Q341&amp;"から"&amp;O339)</f>
        <v/>
      </c>
      <c r="AG339" s="512" t="str">
        <f>IF(OR(W339="",W339="―"),"",'別紙様式3-2（４・５月）'!O341&amp;'別紙様式3-2（４・５月）'!P341&amp;'別紙様式3-2（４・５月）'!Q341&amp;"から"&amp;W339)</f>
        <v/>
      </c>
    </row>
    <row r="340" spans="1:33" ht="24.95" customHeight="1">
      <c r="A340" s="513">
        <v>327</v>
      </c>
      <c r="B340" s="987" t="str">
        <f>IF(基本情報入力シート!C379="","",基本情報入力シート!C379)</f>
        <v/>
      </c>
      <c r="C340" s="988"/>
      <c r="D340" s="988"/>
      <c r="E340" s="988"/>
      <c r="F340" s="988"/>
      <c r="G340" s="988"/>
      <c r="H340" s="988"/>
      <c r="I340" s="989"/>
      <c r="J340" s="482" t="str">
        <f>IF(基本情報入力シート!M379="","",基本情報入力シート!M379)</f>
        <v/>
      </c>
      <c r="K340" s="482" t="str">
        <f>IF(基本情報入力シート!R379="","",基本情報入力シート!R379)</f>
        <v/>
      </c>
      <c r="L340" s="482" t="str">
        <f>IF(基本情報入力シート!W379="","",基本情報入力シート!W379)</f>
        <v/>
      </c>
      <c r="M340" s="517" t="str">
        <f>IF(基本情報入力シート!X379="","",基本情報入力シート!X379)</f>
        <v/>
      </c>
      <c r="N340" s="518" t="str">
        <f>IF(基本情報入力シート!Y379="","",基本情報入力シート!Y379)</f>
        <v/>
      </c>
      <c r="O340" s="106"/>
      <c r="P340" s="1082"/>
      <c r="Q340" s="1083"/>
      <c r="R340" s="519" t="str">
        <f>IFERROR(IF('別紙様式3-2（４・５月）'!Z342="ベア加算","",P340*VLOOKUP(N340,【参考】数式用!$AD$2:$AH$27,MATCH(O340,【参考】数式用!$K$4:$N$4,0)+1,0)),"")</f>
        <v/>
      </c>
      <c r="S340" s="139"/>
      <c r="T340" s="1084"/>
      <c r="U340" s="1085"/>
      <c r="V340" s="515" t="str">
        <f>IFERROR(P340*VLOOKUP(AF340,【参考】数式用4!$DC$3:$DZ$106,MATCH(N340,【参考】数式用4!$DC$2:$DZ$2,0)),"")</f>
        <v/>
      </c>
      <c r="W340" s="107"/>
      <c r="X340" s="138"/>
      <c r="Y340" s="1086" t="str">
        <f>IFERROR(IF('別紙様式3-2（４・５月）'!Z342="ベア加算","",W340*VLOOKUP(N340,【参考】数式用!$AD$2:$AH$27,MATCH(O340,【参考】数式用!$K$4:$N$4,0)+1,0)),"")</f>
        <v/>
      </c>
      <c r="Z340" s="1086"/>
      <c r="AA340" s="139"/>
      <c r="AB340" s="142"/>
      <c r="AC340" s="520" t="str">
        <f>IFERROR(X340*VLOOKUP(AG340,【参考】数式用4!$DC$3:$DZ$106,MATCH(N340,【参考】数式用4!$DC$2:$DZ$2,0)),"")</f>
        <v/>
      </c>
      <c r="AD340" s="477" t="str">
        <f t="shared" si="12"/>
        <v/>
      </c>
      <c r="AE340" s="478" t="str">
        <f t="shared" si="13"/>
        <v/>
      </c>
      <c r="AF340" s="512" t="str">
        <f>IF(O340="","",'別紙様式3-2（４・５月）'!O342&amp;'別紙様式3-2（４・５月）'!P342&amp;'別紙様式3-2（４・５月）'!Q342&amp;"から"&amp;O340)</f>
        <v/>
      </c>
      <c r="AG340" s="512" t="str">
        <f>IF(OR(W340="",W340="―"),"",'別紙様式3-2（４・５月）'!O342&amp;'別紙様式3-2（４・５月）'!P342&amp;'別紙様式3-2（４・５月）'!Q342&amp;"から"&amp;W340)</f>
        <v/>
      </c>
    </row>
    <row r="341" spans="1:33" ht="24.95" customHeight="1">
      <c r="A341" s="513">
        <v>328</v>
      </c>
      <c r="B341" s="987" t="str">
        <f>IF(基本情報入力シート!C380="","",基本情報入力シート!C380)</f>
        <v/>
      </c>
      <c r="C341" s="988"/>
      <c r="D341" s="988"/>
      <c r="E341" s="988"/>
      <c r="F341" s="988"/>
      <c r="G341" s="988"/>
      <c r="H341" s="988"/>
      <c r="I341" s="989"/>
      <c r="J341" s="482" t="str">
        <f>IF(基本情報入力シート!M380="","",基本情報入力シート!M380)</f>
        <v/>
      </c>
      <c r="K341" s="482" t="str">
        <f>IF(基本情報入力シート!R380="","",基本情報入力シート!R380)</f>
        <v/>
      </c>
      <c r="L341" s="482" t="str">
        <f>IF(基本情報入力シート!W380="","",基本情報入力シート!W380)</f>
        <v/>
      </c>
      <c r="M341" s="517" t="str">
        <f>IF(基本情報入力シート!X380="","",基本情報入力シート!X380)</f>
        <v/>
      </c>
      <c r="N341" s="518" t="str">
        <f>IF(基本情報入力シート!Y380="","",基本情報入力シート!Y380)</f>
        <v/>
      </c>
      <c r="O341" s="106"/>
      <c r="P341" s="1082"/>
      <c r="Q341" s="1083"/>
      <c r="R341" s="519" t="str">
        <f>IFERROR(IF('別紙様式3-2（４・５月）'!Z343="ベア加算","",P341*VLOOKUP(N341,【参考】数式用!$AD$2:$AH$27,MATCH(O341,【参考】数式用!$K$4:$N$4,0)+1,0)),"")</f>
        <v/>
      </c>
      <c r="S341" s="139"/>
      <c r="T341" s="1084"/>
      <c r="U341" s="1085"/>
      <c r="V341" s="515" t="str">
        <f>IFERROR(P341*VLOOKUP(AF341,【参考】数式用4!$DC$3:$DZ$106,MATCH(N341,【参考】数式用4!$DC$2:$DZ$2,0)),"")</f>
        <v/>
      </c>
      <c r="W341" s="107"/>
      <c r="X341" s="138"/>
      <c r="Y341" s="1086" t="str">
        <f>IFERROR(IF('別紙様式3-2（４・５月）'!Z343="ベア加算","",W341*VLOOKUP(N341,【参考】数式用!$AD$2:$AH$27,MATCH(O341,【参考】数式用!$K$4:$N$4,0)+1,0)),"")</f>
        <v/>
      </c>
      <c r="Z341" s="1086"/>
      <c r="AA341" s="139"/>
      <c r="AB341" s="142"/>
      <c r="AC341" s="520" t="str">
        <f>IFERROR(X341*VLOOKUP(AG341,【参考】数式用4!$DC$3:$DZ$106,MATCH(N341,【参考】数式用4!$DC$2:$DZ$2,0)),"")</f>
        <v/>
      </c>
      <c r="AD341" s="477" t="str">
        <f t="shared" si="12"/>
        <v/>
      </c>
      <c r="AE341" s="478" t="str">
        <f t="shared" si="13"/>
        <v/>
      </c>
      <c r="AF341" s="512" t="str">
        <f>IF(O341="","",'別紙様式3-2（４・５月）'!O343&amp;'別紙様式3-2（４・５月）'!P343&amp;'別紙様式3-2（４・５月）'!Q343&amp;"から"&amp;O341)</f>
        <v/>
      </c>
      <c r="AG341" s="512" t="str">
        <f>IF(OR(W341="",W341="―"),"",'別紙様式3-2（４・５月）'!O343&amp;'別紙様式3-2（４・５月）'!P343&amp;'別紙様式3-2（４・５月）'!Q343&amp;"から"&amp;W341)</f>
        <v/>
      </c>
    </row>
    <row r="342" spans="1:33" ht="24.95" customHeight="1">
      <c r="A342" s="513">
        <v>329</v>
      </c>
      <c r="B342" s="987" t="str">
        <f>IF(基本情報入力シート!C381="","",基本情報入力シート!C381)</f>
        <v/>
      </c>
      <c r="C342" s="988"/>
      <c r="D342" s="988"/>
      <c r="E342" s="988"/>
      <c r="F342" s="988"/>
      <c r="G342" s="988"/>
      <c r="H342" s="988"/>
      <c r="I342" s="989"/>
      <c r="J342" s="482" t="str">
        <f>IF(基本情報入力シート!M381="","",基本情報入力シート!M381)</f>
        <v/>
      </c>
      <c r="K342" s="482" t="str">
        <f>IF(基本情報入力シート!R381="","",基本情報入力シート!R381)</f>
        <v/>
      </c>
      <c r="L342" s="482" t="str">
        <f>IF(基本情報入力シート!W381="","",基本情報入力シート!W381)</f>
        <v/>
      </c>
      <c r="M342" s="517" t="str">
        <f>IF(基本情報入力シート!X381="","",基本情報入力シート!X381)</f>
        <v/>
      </c>
      <c r="N342" s="518" t="str">
        <f>IF(基本情報入力シート!Y381="","",基本情報入力シート!Y381)</f>
        <v/>
      </c>
      <c r="O342" s="106"/>
      <c r="P342" s="1082"/>
      <c r="Q342" s="1083"/>
      <c r="R342" s="519" t="str">
        <f>IFERROR(IF('別紙様式3-2（４・５月）'!Z344="ベア加算","",P342*VLOOKUP(N342,【参考】数式用!$AD$2:$AH$27,MATCH(O342,【参考】数式用!$K$4:$N$4,0)+1,0)),"")</f>
        <v/>
      </c>
      <c r="S342" s="139"/>
      <c r="T342" s="1084"/>
      <c r="U342" s="1085"/>
      <c r="V342" s="515" t="str">
        <f>IFERROR(P342*VLOOKUP(AF342,【参考】数式用4!$DC$3:$DZ$106,MATCH(N342,【参考】数式用4!$DC$2:$DZ$2,0)),"")</f>
        <v/>
      </c>
      <c r="W342" s="107"/>
      <c r="X342" s="138"/>
      <c r="Y342" s="1086" t="str">
        <f>IFERROR(IF('別紙様式3-2（４・５月）'!Z344="ベア加算","",W342*VLOOKUP(N342,【参考】数式用!$AD$2:$AH$27,MATCH(O342,【参考】数式用!$K$4:$N$4,0)+1,0)),"")</f>
        <v/>
      </c>
      <c r="Z342" s="1086"/>
      <c r="AA342" s="139"/>
      <c r="AB342" s="142"/>
      <c r="AC342" s="520" t="str">
        <f>IFERROR(X342*VLOOKUP(AG342,【参考】数式用4!$DC$3:$DZ$106,MATCH(N342,【参考】数式用4!$DC$2:$DZ$2,0)),"")</f>
        <v/>
      </c>
      <c r="AD342" s="477" t="str">
        <f t="shared" si="12"/>
        <v/>
      </c>
      <c r="AE342" s="478" t="str">
        <f t="shared" si="13"/>
        <v/>
      </c>
      <c r="AF342" s="512" t="str">
        <f>IF(O342="","",'別紙様式3-2（４・５月）'!O344&amp;'別紙様式3-2（４・５月）'!P344&amp;'別紙様式3-2（４・５月）'!Q344&amp;"から"&amp;O342)</f>
        <v/>
      </c>
      <c r="AG342" s="512" t="str">
        <f>IF(OR(W342="",W342="―"),"",'別紙様式3-2（４・５月）'!O344&amp;'別紙様式3-2（４・５月）'!P344&amp;'別紙様式3-2（４・５月）'!Q344&amp;"から"&amp;W342)</f>
        <v/>
      </c>
    </row>
    <row r="343" spans="1:33" ht="24.95" customHeight="1">
      <c r="A343" s="513">
        <v>330</v>
      </c>
      <c r="B343" s="987" t="str">
        <f>IF(基本情報入力シート!C382="","",基本情報入力シート!C382)</f>
        <v/>
      </c>
      <c r="C343" s="988"/>
      <c r="D343" s="988"/>
      <c r="E343" s="988"/>
      <c r="F343" s="988"/>
      <c r="G343" s="988"/>
      <c r="H343" s="988"/>
      <c r="I343" s="989"/>
      <c r="J343" s="482" t="str">
        <f>IF(基本情報入力シート!M382="","",基本情報入力シート!M382)</f>
        <v/>
      </c>
      <c r="K343" s="482" t="str">
        <f>IF(基本情報入力シート!R382="","",基本情報入力シート!R382)</f>
        <v/>
      </c>
      <c r="L343" s="482" t="str">
        <f>IF(基本情報入力シート!W382="","",基本情報入力シート!W382)</f>
        <v/>
      </c>
      <c r="M343" s="517" t="str">
        <f>IF(基本情報入力シート!X382="","",基本情報入力シート!X382)</f>
        <v/>
      </c>
      <c r="N343" s="518" t="str">
        <f>IF(基本情報入力シート!Y382="","",基本情報入力シート!Y382)</f>
        <v/>
      </c>
      <c r="O343" s="106"/>
      <c r="P343" s="1082"/>
      <c r="Q343" s="1083"/>
      <c r="R343" s="519" t="str">
        <f>IFERROR(IF('別紙様式3-2（４・５月）'!Z345="ベア加算","",P343*VLOOKUP(N343,【参考】数式用!$AD$2:$AH$27,MATCH(O343,【参考】数式用!$K$4:$N$4,0)+1,0)),"")</f>
        <v/>
      </c>
      <c r="S343" s="139"/>
      <c r="T343" s="1084"/>
      <c r="U343" s="1085"/>
      <c r="V343" s="515" t="str">
        <f>IFERROR(P343*VLOOKUP(AF343,【参考】数式用4!$DC$3:$DZ$106,MATCH(N343,【参考】数式用4!$DC$2:$DZ$2,0)),"")</f>
        <v/>
      </c>
      <c r="W343" s="107"/>
      <c r="X343" s="138"/>
      <c r="Y343" s="1086" t="str">
        <f>IFERROR(IF('別紙様式3-2（４・５月）'!Z345="ベア加算","",W343*VLOOKUP(N343,【参考】数式用!$AD$2:$AH$27,MATCH(O343,【参考】数式用!$K$4:$N$4,0)+1,0)),"")</f>
        <v/>
      </c>
      <c r="Z343" s="1086"/>
      <c r="AA343" s="139"/>
      <c r="AB343" s="142"/>
      <c r="AC343" s="520" t="str">
        <f>IFERROR(X343*VLOOKUP(AG343,【参考】数式用4!$DC$3:$DZ$106,MATCH(N343,【参考】数式用4!$DC$2:$DZ$2,0)),"")</f>
        <v/>
      </c>
      <c r="AD343" s="477" t="str">
        <f t="shared" si="12"/>
        <v/>
      </c>
      <c r="AE343" s="478" t="str">
        <f t="shared" si="13"/>
        <v/>
      </c>
      <c r="AF343" s="512" t="str">
        <f>IF(O343="","",'別紙様式3-2（４・５月）'!O345&amp;'別紙様式3-2（４・５月）'!P345&amp;'別紙様式3-2（４・５月）'!Q345&amp;"から"&amp;O343)</f>
        <v/>
      </c>
      <c r="AG343" s="512" t="str">
        <f>IF(OR(W343="",W343="―"),"",'別紙様式3-2（４・５月）'!O345&amp;'別紙様式3-2（４・５月）'!P345&amp;'別紙様式3-2（４・５月）'!Q345&amp;"から"&amp;W343)</f>
        <v/>
      </c>
    </row>
    <row r="344" spans="1:33" ht="24.95" customHeight="1">
      <c r="A344" s="513">
        <v>331</v>
      </c>
      <c r="B344" s="987" t="str">
        <f>IF(基本情報入力シート!C383="","",基本情報入力シート!C383)</f>
        <v/>
      </c>
      <c r="C344" s="988"/>
      <c r="D344" s="988"/>
      <c r="E344" s="988"/>
      <c r="F344" s="988"/>
      <c r="G344" s="988"/>
      <c r="H344" s="988"/>
      <c r="I344" s="989"/>
      <c r="J344" s="482" t="str">
        <f>IF(基本情報入力シート!M383="","",基本情報入力シート!M383)</f>
        <v/>
      </c>
      <c r="K344" s="482" t="str">
        <f>IF(基本情報入力シート!R383="","",基本情報入力シート!R383)</f>
        <v/>
      </c>
      <c r="L344" s="482" t="str">
        <f>IF(基本情報入力シート!W383="","",基本情報入力シート!W383)</f>
        <v/>
      </c>
      <c r="M344" s="517" t="str">
        <f>IF(基本情報入力シート!X383="","",基本情報入力シート!X383)</f>
        <v/>
      </c>
      <c r="N344" s="518" t="str">
        <f>IF(基本情報入力シート!Y383="","",基本情報入力シート!Y383)</f>
        <v/>
      </c>
      <c r="O344" s="106"/>
      <c r="P344" s="1082"/>
      <c r="Q344" s="1083"/>
      <c r="R344" s="519" t="str">
        <f>IFERROR(IF('別紙様式3-2（４・５月）'!Z346="ベア加算","",P344*VLOOKUP(N344,【参考】数式用!$AD$2:$AH$27,MATCH(O344,【参考】数式用!$K$4:$N$4,0)+1,0)),"")</f>
        <v/>
      </c>
      <c r="S344" s="139"/>
      <c r="T344" s="1084"/>
      <c r="U344" s="1085"/>
      <c r="V344" s="515" t="str">
        <f>IFERROR(P344*VLOOKUP(AF344,【参考】数式用4!$DC$3:$DZ$106,MATCH(N344,【参考】数式用4!$DC$2:$DZ$2,0)),"")</f>
        <v/>
      </c>
      <c r="W344" s="107"/>
      <c r="X344" s="138"/>
      <c r="Y344" s="1086" t="str">
        <f>IFERROR(IF('別紙様式3-2（４・５月）'!Z346="ベア加算","",W344*VLOOKUP(N344,【参考】数式用!$AD$2:$AH$27,MATCH(O344,【参考】数式用!$K$4:$N$4,0)+1,0)),"")</f>
        <v/>
      </c>
      <c r="Z344" s="1086"/>
      <c r="AA344" s="139"/>
      <c r="AB344" s="142"/>
      <c r="AC344" s="520" t="str">
        <f>IFERROR(X344*VLOOKUP(AG344,【参考】数式用4!$DC$3:$DZ$106,MATCH(N344,【参考】数式用4!$DC$2:$DZ$2,0)),"")</f>
        <v/>
      </c>
      <c r="AD344" s="477" t="str">
        <f t="shared" si="12"/>
        <v/>
      </c>
      <c r="AE344" s="478" t="str">
        <f t="shared" si="13"/>
        <v/>
      </c>
      <c r="AF344" s="512" t="str">
        <f>IF(O344="","",'別紙様式3-2（４・５月）'!O346&amp;'別紙様式3-2（４・５月）'!P346&amp;'別紙様式3-2（４・５月）'!Q346&amp;"から"&amp;O344)</f>
        <v/>
      </c>
      <c r="AG344" s="512" t="str">
        <f>IF(OR(W344="",W344="―"),"",'別紙様式3-2（４・５月）'!O346&amp;'別紙様式3-2（４・５月）'!P346&amp;'別紙様式3-2（４・５月）'!Q346&amp;"から"&amp;W344)</f>
        <v/>
      </c>
    </row>
    <row r="345" spans="1:33" ht="24.95" customHeight="1">
      <c r="A345" s="513">
        <v>332</v>
      </c>
      <c r="B345" s="987" t="str">
        <f>IF(基本情報入力シート!C384="","",基本情報入力シート!C384)</f>
        <v/>
      </c>
      <c r="C345" s="988"/>
      <c r="D345" s="988"/>
      <c r="E345" s="988"/>
      <c r="F345" s="988"/>
      <c r="G345" s="988"/>
      <c r="H345" s="988"/>
      <c r="I345" s="989"/>
      <c r="J345" s="482" t="str">
        <f>IF(基本情報入力シート!M384="","",基本情報入力シート!M384)</f>
        <v/>
      </c>
      <c r="K345" s="482" t="str">
        <f>IF(基本情報入力シート!R384="","",基本情報入力シート!R384)</f>
        <v/>
      </c>
      <c r="L345" s="482" t="str">
        <f>IF(基本情報入力シート!W384="","",基本情報入力シート!W384)</f>
        <v/>
      </c>
      <c r="M345" s="517" t="str">
        <f>IF(基本情報入力シート!X384="","",基本情報入力シート!X384)</f>
        <v/>
      </c>
      <c r="N345" s="518" t="str">
        <f>IF(基本情報入力シート!Y384="","",基本情報入力シート!Y384)</f>
        <v/>
      </c>
      <c r="O345" s="106"/>
      <c r="P345" s="1082"/>
      <c r="Q345" s="1083"/>
      <c r="R345" s="519" t="str">
        <f>IFERROR(IF('別紙様式3-2（４・５月）'!Z347="ベア加算","",P345*VLOOKUP(N345,【参考】数式用!$AD$2:$AH$27,MATCH(O345,【参考】数式用!$K$4:$N$4,0)+1,0)),"")</f>
        <v/>
      </c>
      <c r="S345" s="139"/>
      <c r="T345" s="1084"/>
      <c r="U345" s="1085"/>
      <c r="V345" s="515" t="str">
        <f>IFERROR(P345*VLOOKUP(AF345,【参考】数式用4!$DC$3:$DZ$106,MATCH(N345,【参考】数式用4!$DC$2:$DZ$2,0)),"")</f>
        <v/>
      </c>
      <c r="W345" s="107"/>
      <c r="X345" s="138"/>
      <c r="Y345" s="1086" t="str">
        <f>IFERROR(IF('別紙様式3-2（４・５月）'!Z347="ベア加算","",W345*VLOOKUP(N345,【参考】数式用!$AD$2:$AH$27,MATCH(O345,【参考】数式用!$K$4:$N$4,0)+1,0)),"")</f>
        <v/>
      </c>
      <c r="Z345" s="1086"/>
      <c r="AA345" s="139"/>
      <c r="AB345" s="142"/>
      <c r="AC345" s="520" t="str">
        <f>IFERROR(X345*VLOOKUP(AG345,【参考】数式用4!$DC$3:$DZ$106,MATCH(N345,【参考】数式用4!$DC$2:$DZ$2,0)),"")</f>
        <v/>
      </c>
      <c r="AD345" s="477" t="str">
        <f t="shared" si="12"/>
        <v/>
      </c>
      <c r="AE345" s="478" t="str">
        <f t="shared" si="13"/>
        <v/>
      </c>
      <c r="AF345" s="512" t="str">
        <f>IF(O345="","",'別紙様式3-2（４・５月）'!O347&amp;'別紙様式3-2（４・５月）'!P347&amp;'別紙様式3-2（４・５月）'!Q347&amp;"から"&amp;O345)</f>
        <v/>
      </c>
      <c r="AG345" s="512" t="str">
        <f>IF(OR(W345="",W345="―"),"",'別紙様式3-2（４・５月）'!O347&amp;'別紙様式3-2（４・５月）'!P347&amp;'別紙様式3-2（４・５月）'!Q347&amp;"から"&amp;W345)</f>
        <v/>
      </c>
    </row>
    <row r="346" spans="1:33" ht="24.95" customHeight="1">
      <c r="A346" s="513">
        <v>333</v>
      </c>
      <c r="B346" s="987" t="str">
        <f>IF(基本情報入力シート!C385="","",基本情報入力シート!C385)</f>
        <v/>
      </c>
      <c r="C346" s="988"/>
      <c r="D346" s="988"/>
      <c r="E346" s="988"/>
      <c r="F346" s="988"/>
      <c r="G346" s="988"/>
      <c r="H346" s="988"/>
      <c r="I346" s="989"/>
      <c r="J346" s="482" t="str">
        <f>IF(基本情報入力シート!M385="","",基本情報入力シート!M385)</f>
        <v/>
      </c>
      <c r="K346" s="482" t="str">
        <f>IF(基本情報入力シート!R385="","",基本情報入力シート!R385)</f>
        <v/>
      </c>
      <c r="L346" s="482" t="str">
        <f>IF(基本情報入力シート!W385="","",基本情報入力シート!W385)</f>
        <v/>
      </c>
      <c r="M346" s="517" t="str">
        <f>IF(基本情報入力シート!X385="","",基本情報入力シート!X385)</f>
        <v/>
      </c>
      <c r="N346" s="518" t="str">
        <f>IF(基本情報入力シート!Y385="","",基本情報入力シート!Y385)</f>
        <v/>
      </c>
      <c r="O346" s="106"/>
      <c r="P346" s="1082"/>
      <c r="Q346" s="1083"/>
      <c r="R346" s="519" t="str">
        <f>IFERROR(IF('別紙様式3-2（４・５月）'!Z348="ベア加算","",P346*VLOOKUP(N346,【参考】数式用!$AD$2:$AH$27,MATCH(O346,【参考】数式用!$K$4:$N$4,0)+1,0)),"")</f>
        <v/>
      </c>
      <c r="S346" s="139"/>
      <c r="T346" s="1084"/>
      <c r="U346" s="1085"/>
      <c r="V346" s="515" t="str">
        <f>IFERROR(P346*VLOOKUP(AF346,【参考】数式用4!$DC$3:$DZ$106,MATCH(N346,【参考】数式用4!$DC$2:$DZ$2,0)),"")</f>
        <v/>
      </c>
      <c r="W346" s="107"/>
      <c r="X346" s="138"/>
      <c r="Y346" s="1086" t="str">
        <f>IFERROR(IF('別紙様式3-2（４・５月）'!Z348="ベア加算","",W346*VLOOKUP(N346,【参考】数式用!$AD$2:$AH$27,MATCH(O346,【参考】数式用!$K$4:$N$4,0)+1,0)),"")</f>
        <v/>
      </c>
      <c r="Z346" s="1086"/>
      <c r="AA346" s="139"/>
      <c r="AB346" s="142"/>
      <c r="AC346" s="520" t="str">
        <f>IFERROR(X346*VLOOKUP(AG346,【参考】数式用4!$DC$3:$DZ$106,MATCH(N346,【参考】数式用4!$DC$2:$DZ$2,0)),"")</f>
        <v/>
      </c>
      <c r="AD346" s="477" t="str">
        <f t="shared" si="12"/>
        <v/>
      </c>
      <c r="AE346" s="478" t="str">
        <f t="shared" si="13"/>
        <v/>
      </c>
      <c r="AF346" s="512" t="str">
        <f>IF(O346="","",'別紙様式3-2（４・５月）'!O348&amp;'別紙様式3-2（４・５月）'!P348&amp;'別紙様式3-2（４・５月）'!Q348&amp;"から"&amp;O346)</f>
        <v/>
      </c>
      <c r="AG346" s="512" t="str">
        <f>IF(OR(W346="",W346="―"),"",'別紙様式3-2（４・５月）'!O348&amp;'別紙様式3-2（４・５月）'!P348&amp;'別紙様式3-2（４・５月）'!Q348&amp;"から"&amp;W346)</f>
        <v/>
      </c>
    </row>
    <row r="347" spans="1:33" ht="24.95" customHeight="1">
      <c r="A347" s="513">
        <v>334</v>
      </c>
      <c r="B347" s="987" t="str">
        <f>IF(基本情報入力シート!C386="","",基本情報入力シート!C386)</f>
        <v/>
      </c>
      <c r="C347" s="988"/>
      <c r="D347" s="988"/>
      <c r="E347" s="988"/>
      <c r="F347" s="988"/>
      <c r="G347" s="988"/>
      <c r="H347" s="988"/>
      <c r="I347" s="989"/>
      <c r="J347" s="482" t="str">
        <f>IF(基本情報入力シート!M386="","",基本情報入力シート!M386)</f>
        <v/>
      </c>
      <c r="K347" s="482" t="str">
        <f>IF(基本情報入力シート!R386="","",基本情報入力シート!R386)</f>
        <v/>
      </c>
      <c r="L347" s="482" t="str">
        <f>IF(基本情報入力シート!W386="","",基本情報入力シート!W386)</f>
        <v/>
      </c>
      <c r="M347" s="517" t="str">
        <f>IF(基本情報入力シート!X386="","",基本情報入力シート!X386)</f>
        <v/>
      </c>
      <c r="N347" s="518" t="str">
        <f>IF(基本情報入力シート!Y386="","",基本情報入力シート!Y386)</f>
        <v/>
      </c>
      <c r="O347" s="106"/>
      <c r="P347" s="1082"/>
      <c r="Q347" s="1083"/>
      <c r="R347" s="519" t="str">
        <f>IFERROR(IF('別紙様式3-2（４・５月）'!Z349="ベア加算","",P347*VLOOKUP(N347,【参考】数式用!$AD$2:$AH$27,MATCH(O347,【参考】数式用!$K$4:$N$4,0)+1,0)),"")</f>
        <v/>
      </c>
      <c r="S347" s="139"/>
      <c r="T347" s="1084"/>
      <c r="U347" s="1085"/>
      <c r="V347" s="515" t="str">
        <f>IFERROR(P347*VLOOKUP(AF347,【参考】数式用4!$DC$3:$DZ$106,MATCH(N347,【参考】数式用4!$DC$2:$DZ$2,0)),"")</f>
        <v/>
      </c>
      <c r="W347" s="107"/>
      <c r="X347" s="138"/>
      <c r="Y347" s="1086" t="str">
        <f>IFERROR(IF('別紙様式3-2（４・５月）'!Z349="ベア加算","",W347*VLOOKUP(N347,【参考】数式用!$AD$2:$AH$27,MATCH(O347,【参考】数式用!$K$4:$N$4,0)+1,0)),"")</f>
        <v/>
      </c>
      <c r="Z347" s="1086"/>
      <c r="AA347" s="139"/>
      <c r="AB347" s="142"/>
      <c r="AC347" s="520" t="str">
        <f>IFERROR(X347*VLOOKUP(AG347,【参考】数式用4!$DC$3:$DZ$106,MATCH(N347,【参考】数式用4!$DC$2:$DZ$2,0)),"")</f>
        <v/>
      </c>
      <c r="AD347" s="477" t="str">
        <f t="shared" si="12"/>
        <v/>
      </c>
      <c r="AE347" s="478" t="str">
        <f t="shared" si="13"/>
        <v/>
      </c>
      <c r="AF347" s="512" t="str">
        <f>IF(O347="","",'別紙様式3-2（４・５月）'!O349&amp;'別紙様式3-2（４・５月）'!P349&amp;'別紙様式3-2（４・５月）'!Q349&amp;"から"&amp;O347)</f>
        <v/>
      </c>
      <c r="AG347" s="512" t="str">
        <f>IF(OR(W347="",W347="―"),"",'別紙様式3-2（４・５月）'!O349&amp;'別紙様式3-2（４・５月）'!P349&amp;'別紙様式3-2（４・５月）'!Q349&amp;"から"&amp;W347)</f>
        <v/>
      </c>
    </row>
    <row r="348" spans="1:33" ht="24.95" customHeight="1">
      <c r="A348" s="513">
        <v>335</v>
      </c>
      <c r="B348" s="987" t="str">
        <f>IF(基本情報入力シート!C387="","",基本情報入力シート!C387)</f>
        <v/>
      </c>
      <c r="C348" s="988"/>
      <c r="D348" s="988"/>
      <c r="E348" s="988"/>
      <c r="F348" s="988"/>
      <c r="G348" s="988"/>
      <c r="H348" s="988"/>
      <c r="I348" s="989"/>
      <c r="J348" s="482" t="str">
        <f>IF(基本情報入力シート!M387="","",基本情報入力シート!M387)</f>
        <v/>
      </c>
      <c r="K348" s="482" t="str">
        <f>IF(基本情報入力シート!R387="","",基本情報入力シート!R387)</f>
        <v/>
      </c>
      <c r="L348" s="482" t="str">
        <f>IF(基本情報入力シート!W387="","",基本情報入力シート!W387)</f>
        <v/>
      </c>
      <c r="M348" s="517" t="str">
        <f>IF(基本情報入力シート!X387="","",基本情報入力シート!X387)</f>
        <v/>
      </c>
      <c r="N348" s="518" t="str">
        <f>IF(基本情報入力シート!Y387="","",基本情報入力シート!Y387)</f>
        <v/>
      </c>
      <c r="O348" s="106"/>
      <c r="P348" s="1082"/>
      <c r="Q348" s="1083"/>
      <c r="R348" s="519" t="str">
        <f>IFERROR(IF('別紙様式3-2（４・５月）'!Z350="ベア加算","",P348*VLOOKUP(N348,【参考】数式用!$AD$2:$AH$27,MATCH(O348,【参考】数式用!$K$4:$N$4,0)+1,0)),"")</f>
        <v/>
      </c>
      <c r="S348" s="139"/>
      <c r="T348" s="1084"/>
      <c r="U348" s="1085"/>
      <c r="V348" s="515" t="str">
        <f>IFERROR(P348*VLOOKUP(AF348,【参考】数式用4!$DC$3:$DZ$106,MATCH(N348,【参考】数式用4!$DC$2:$DZ$2,0)),"")</f>
        <v/>
      </c>
      <c r="W348" s="107"/>
      <c r="X348" s="138"/>
      <c r="Y348" s="1086" t="str">
        <f>IFERROR(IF('別紙様式3-2（４・５月）'!Z350="ベア加算","",W348*VLOOKUP(N348,【参考】数式用!$AD$2:$AH$27,MATCH(O348,【参考】数式用!$K$4:$N$4,0)+1,0)),"")</f>
        <v/>
      </c>
      <c r="Z348" s="1086"/>
      <c r="AA348" s="139"/>
      <c r="AB348" s="142"/>
      <c r="AC348" s="520" t="str">
        <f>IFERROR(X348*VLOOKUP(AG348,【参考】数式用4!$DC$3:$DZ$106,MATCH(N348,【参考】数式用4!$DC$2:$DZ$2,0)),"")</f>
        <v/>
      </c>
      <c r="AD348" s="477" t="str">
        <f t="shared" si="12"/>
        <v/>
      </c>
      <c r="AE348" s="478" t="str">
        <f t="shared" si="13"/>
        <v/>
      </c>
      <c r="AF348" s="512" t="str">
        <f>IF(O348="","",'別紙様式3-2（４・５月）'!O350&amp;'別紙様式3-2（４・５月）'!P350&amp;'別紙様式3-2（４・５月）'!Q350&amp;"から"&amp;O348)</f>
        <v/>
      </c>
      <c r="AG348" s="512" t="str">
        <f>IF(OR(W348="",W348="―"),"",'別紙様式3-2（４・５月）'!O350&amp;'別紙様式3-2（４・５月）'!P350&amp;'別紙様式3-2（４・５月）'!Q350&amp;"から"&amp;W348)</f>
        <v/>
      </c>
    </row>
    <row r="349" spans="1:33" ht="24.95" customHeight="1">
      <c r="A349" s="513">
        <v>336</v>
      </c>
      <c r="B349" s="987" t="str">
        <f>IF(基本情報入力シート!C388="","",基本情報入力シート!C388)</f>
        <v/>
      </c>
      <c r="C349" s="988"/>
      <c r="D349" s="988"/>
      <c r="E349" s="988"/>
      <c r="F349" s="988"/>
      <c r="G349" s="988"/>
      <c r="H349" s="988"/>
      <c r="I349" s="989"/>
      <c r="J349" s="482" t="str">
        <f>IF(基本情報入力シート!M388="","",基本情報入力シート!M388)</f>
        <v/>
      </c>
      <c r="K349" s="482" t="str">
        <f>IF(基本情報入力シート!R388="","",基本情報入力シート!R388)</f>
        <v/>
      </c>
      <c r="L349" s="482" t="str">
        <f>IF(基本情報入力シート!W388="","",基本情報入力シート!W388)</f>
        <v/>
      </c>
      <c r="M349" s="517" t="str">
        <f>IF(基本情報入力シート!X388="","",基本情報入力シート!X388)</f>
        <v/>
      </c>
      <c r="N349" s="518" t="str">
        <f>IF(基本情報入力シート!Y388="","",基本情報入力シート!Y388)</f>
        <v/>
      </c>
      <c r="O349" s="106"/>
      <c r="P349" s="1082"/>
      <c r="Q349" s="1083"/>
      <c r="R349" s="519" t="str">
        <f>IFERROR(IF('別紙様式3-2（４・５月）'!Z351="ベア加算","",P349*VLOOKUP(N349,【参考】数式用!$AD$2:$AH$27,MATCH(O349,【参考】数式用!$K$4:$N$4,0)+1,0)),"")</f>
        <v/>
      </c>
      <c r="S349" s="139"/>
      <c r="T349" s="1084"/>
      <c r="U349" s="1085"/>
      <c r="V349" s="515" t="str">
        <f>IFERROR(P349*VLOOKUP(AF349,【参考】数式用4!$DC$3:$DZ$106,MATCH(N349,【参考】数式用4!$DC$2:$DZ$2,0)),"")</f>
        <v/>
      </c>
      <c r="W349" s="107"/>
      <c r="X349" s="138"/>
      <c r="Y349" s="1086" t="str">
        <f>IFERROR(IF('別紙様式3-2（４・５月）'!Z351="ベア加算","",W349*VLOOKUP(N349,【参考】数式用!$AD$2:$AH$27,MATCH(O349,【参考】数式用!$K$4:$N$4,0)+1,0)),"")</f>
        <v/>
      </c>
      <c r="Z349" s="1086"/>
      <c r="AA349" s="139"/>
      <c r="AB349" s="142"/>
      <c r="AC349" s="520" t="str">
        <f>IFERROR(X349*VLOOKUP(AG349,【参考】数式用4!$DC$3:$DZ$106,MATCH(N349,【参考】数式用4!$DC$2:$DZ$2,0)),"")</f>
        <v/>
      </c>
      <c r="AD349" s="477" t="str">
        <f t="shared" si="12"/>
        <v/>
      </c>
      <c r="AE349" s="478" t="str">
        <f t="shared" si="13"/>
        <v/>
      </c>
      <c r="AF349" s="512" t="str">
        <f>IF(O349="","",'別紙様式3-2（４・５月）'!O351&amp;'別紙様式3-2（４・５月）'!P351&amp;'別紙様式3-2（４・５月）'!Q351&amp;"から"&amp;O349)</f>
        <v/>
      </c>
      <c r="AG349" s="512" t="str">
        <f>IF(OR(W349="",W349="―"),"",'別紙様式3-2（４・５月）'!O351&amp;'別紙様式3-2（４・５月）'!P351&amp;'別紙様式3-2（４・５月）'!Q351&amp;"から"&amp;W349)</f>
        <v/>
      </c>
    </row>
    <row r="350" spans="1:33" ht="24.95" customHeight="1">
      <c r="A350" s="513">
        <v>337</v>
      </c>
      <c r="B350" s="987" t="str">
        <f>IF(基本情報入力シート!C389="","",基本情報入力シート!C389)</f>
        <v/>
      </c>
      <c r="C350" s="988"/>
      <c r="D350" s="988"/>
      <c r="E350" s="988"/>
      <c r="F350" s="988"/>
      <c r="G350" s="988"/>
      <c r="H350" s="988"/>
      <c r="I350" s="989"/>
      <c r="J350" s="482" t="str">
        <f>IF(基本情報入力シート!M389="","",基本情報入力シート!M389)</f>
        <v/>
      </c>
      <c r="K350" s="482" t="str">
        <f>IF(基本情報入力シート!R389="","",基本情報入力シート!R389)</f>
        <v/>
      </c>
      <c r="L350" s="482" t="str">
        <f>IF(基本情報入力シート!W389="","",基本情報入力シート!W389)</f>
        <v/>
      </c>
      <c r="M350" s="517" t="str">
        <f>IF(基本情報入力シート!X389="","",基本情報入力シート!X389)</f>
        <v/>
      </c>
      <c r="N350" s="518" t="str">
        <f>IF(基本情報入力シート!Y389="","",基本情報入力シート!Y389)</f>
        <v/>
      </c>
      <c r="O350" s="106"/>
      <c r="P350" s="1082"/>
      <c r="Q350" s="1083"/>
      <c r="R350" s="519" t="str">
        <f>IFERROR(IF('別紙様式3-2（４・５月）'!Z352="ベア加算","",P350*VLOOKUP(N350,【参考】数式用!$AD$2:$AH$27,MATCH(O350,【参考】数式用!$K$4:$N$4,0)+1,0)),"")</f>
        <v/>
      </c>
      <c r="S350" s="139"/>
      <c r="T350" s="1084"/>
      <c r="U350" s="1085"/>
      <c r="V350" s="515" t="str">
        <f>IFERROR(P350*VLOOKUP(AF350,【参考】数式用4!$DC$3:$DZ$106,MATCH(N350,【参考】数式用4!$DC$2:$DZ$2,0)),"")</f>
        <v/>
      </c>
      <c r="W350" s="107"/>
      <c r="X350" s="138"/>
      <c r="Y350" s="1086" t="str">
        <f>IFERROR(IF('別紙様式3-2（４・５月）'!Z352="ベア加算","",W350*VLOOKUP(N350,【参考】数式用!$AD$2:$AH$27,MATCH(O350,【参考】数式用!$K$4:$N$4,0)+1,0)),"")</f>
        <v/>
      </c>
      <c r="Z350" s="1086"/>
      <c r="AA350" s="139"/>
      <c r="AB350" s="142"/>
      <c r="AC350" s="520" t="str">
        <f>IFERROR(X350*VLOOKUP(AG350,【参考】数式用4!$DC$3:$DZ$106,MATCH(N350,【参考】数式用4!$DC$2:$DZ$2,0)),"")</f>
        <v/>
      </c>
      <c r="AD350" s="477" t="str">
        <f t="shared" si="12"/>
        <v/>
      </c>
      <c r="AE350" s="478" t="str">
        <f t="shared" si="13"/>
        <v/>
      </c>
      <c r="AF350" s="512" t="str">
        <f>IF(O350="","",'別紙様式3-2（４・５月）'!O352&amp;'別紙様式3-2（４・５月）'!P352&amp;'別紙様式3-2（４・５月）'!Q352&amp;"から"&amp;O350)</f>
        <v/>
      </c>
      <c r="AG350" s="512" t="str">
        <f>IF(OR(W350="",W350="―"),"",'別紙様式3-2（４・５月）'!O352&amp;'別紙様式3-2（４・５月）'!P352&amp;'別紙様式3-2（４・５月）'!Q352&amp;"から"&amp;W350)</f>
        <v/>
      </c>
    </row>
    <row r="351" spans="1:33" ht="24.95" customHeight="1">
      <c r="A351" s="513">
        <v>338</v>
      </c>
      <c r="B351" s="987" t="str">
        <f>IF(基本情報入力シート!C390="","",基本情報入力シート!C390)</f>
        <v/>
      </c>
      <c r="C351" s="988"/>
      <c r="D351" s="988"/>
      <c r="E351" s="988"/>
      <c r="F351" s="988"/>
      <c r="G351" s="988"/>
      <c r="H351" s="988"/>
      <c r="I351" s="989"/>
      <c r="J351" s="482" t="str">
        <f>IF(基本情報入力シート!M390="","",基本情報入力シート!M390)</f>
        <v/>
      </c>
      <c r="K351" s="482" t="str">
        <f>IF(基本情報入力シート!R390="","",基本情報入力シート!R390)</f>
        <v/>
      </c>
      <c r="L351" s="482" t="str">
        <f>IF(基本情報入力シート!W390="","",基本情報入力シート!W390)</f>
        <v/>
      </c>
      <c r="M351" s="517" t="str">
        <f>IF(基本情報入力シート!X390="","",基本情報入力シート!X390)</f>
        <v/>
      </c>
      <c r="N351" s="518" t="str">
        <f>IF(基本情報入力シート!Y390="","",基本情報入力シート!Y390)</f>
        <v/>
      </c>
      <c r="O351" s="106"/>
      <c r="P351" s="1082"/>
      <c r="Q351" s="1083"/>
      <c r="R351" s="519" t="str">
        <f>IFERROR(IF('別紙様式3-2（４・５月）'!Z353="ベア加算","",P351*VLOOKUP(N351,【参考】数式用!$AD$2:$AH$27,MATCH(O351,【参考】数式用!$K$4:$N$4,0)+1,0)),"")</f>
        <v/>
      </c>
      <c r="S351" s="139"/>
      <c r="T351" s="1084"/>
      <c r="U351" s="1085"/>
      <c r="V351" s="515" t="str">
        <f>IFERROR(P351*VLOOKUP(AF351,【参考】数式用4!$DC$3:$DZ$106,MATCH(N351,【参考】数式用4!$DC$2:$DZ$2,0)),"")</f>
        <v/>
      </c>
      <c r="W351" s="107"/>
      <c r="X351" s="138"/>
      <c r="Y351" s="1086" t="str">
        <f>IFERROR(IF('別紙様式3-2（４・５月）'!Z353="ベア加算","",W351*VLOOKUP(N351,【参考】数式用!$AD$2:$AH$27,MATCH(O351,【参考】数式用!$K$4:$N$4,0)+1,0)),"")</f>
        <v/>
      </c>
      <c r="Z351" s="1086"/>
      <c r="AA351" s="139"/>
      <c r="AB351" s="142"/>
      <c r="AC351" s="520" t="str">
        <f>IFERROR(X351*VLOOKUP(AG351,【参考】数式用4!$DC$3:$DZ$106,MATCH(N351,【参考】数式用4!$DC$2:$DZ$2,0)),"")</f>
        <v/>
      </c>
      <c r="AD351" s="477" t="str">
        <f t="shared" si="12"/>
        <v/>
      </c>
      <c r="AE351" s="478" t="str">
        <f t="shared" si="13"/>
        <v/>
      </c>
      <c r="AF351" s="512" t="str">
        <f>IF(O351="","",'別紙様式3-2（４・５月）'!O353&amp;'別紙様式3-2（４・５月）'!P353&amp;'別紙様式3-2（４・５月）'!Q353&amp;"から"&amp;O351)</f>
        <v/>
      </c>
      <c r="AG351" s="512" t="str">
        <f>IF(OR(W351="",W351="―"),"",'別紙様式3-2（４・５月）'!O353&amp;'別紙様式3-2（４・５月）'!P353&amp;'別紙様式3-2（４・５月）'!Q353&amp;"から"&amp;W351)</f>
        <v/>
      </c>
    </row>
    <row r="352" spans="1:33" ht="24.95" customHeight="1">
      <c r="A352" s="513">
        <v>339</v>
      </c>
      <c r="B352" s="987" t="str">
        <f>IF(基本情報入力シート!C391="","",基本情報入力シート!C391)</f>
        <v/>
      </c>
      <c r="C352" s="988"/>
      <c r="D352" s="988"/>
      <c r="E352" s="988"/>
      <c r="F352" s="988"/>
      <c r="G352" s="988"/>
      <c r="H352" s="988"/>
      <c r="I352" s="989"/>
      <c r="J352" s="482" t="str">
        <f>IF(基本情報入力シート!M391="","",基本情報入力シート!M391)</f>
        <v/>
      </c>
      <c r="K352" s="482" t="str">
        <f>IF(基本情報入力シート!R391="","",基本情報入力シート!R391)</f>
        <v/>
      </c>
      <c r="L352" s="482" t="str">
        <f>IF(基本情報入力シート!W391="","",基本情報入力シート!W391)</f>
        <v/>
      </c>
      <c r="M352" s="517" t="str">
        <f>IF(基本情報入力シート!X391="","",基本情報入力シート!X391)</f>
        <v/>
      </c>
      <c r="N352" s="518" t="str">
        <f>IF(基本情報入力シート!Y391="","",基本情報入力シート!Y391)</f>
        <v/>
      </c>
      <c r="O352" s="106"/>
      <c r="P352" s="1082"/>
      <c r="Q352" s="1083"/>
      <c r="R352" s="519" t="str">
        <f>IFERROR(IF('別紙様式3-2（４・５月）'!Z354="ベア加算","",P352*VLOOKUP(N352,【参考】数式用!$AD$2:$AH$27,MATCH(O352,【参考】数式用!$K$4:$N$4,0)+1,0)),"")</f>
        <v/>
      </c>
      <c r="S352" s="139"/>
      <c r="T352" s="1084"/>
      <c r="U352" s="1085"/>
      <c r="V352" s="515" t="str">
        <f>IFERROR(P352*VLOOKUP(AF352,【参考】数式用4!$DC$3:$DZ$106,MATCH(N352,【参考】数式用4!$DC$2:$DZ$2,0)),"")</f>
        <v/>
      </c>
      <c r="W352" s="107"/>
      <c r="X352" s="138"/>
      <c r="Y352" s="1086" t="str">
        <f>IFERROR(IF('別紙様式3-2（４・５月）'!Z354="ベア加算","",W352*VLOOKUP(N352,【参考】数式用!$AD$2:$AH$27,MATCH(O352,【参考】数式用!$K$4:$N$4,0)+1,0)),"")</f>
        <v/>
      </c>
      <c r="Z352" s="1086"/>
      <c r="AA352" s="139"/>
      <c r="AB352" s="142"/>
      <c r="AC352" s="520" t="str">
        <f>IFERROR(X352*VLOOKUP(AG352,【参考】数式用4!$DC$3:$DZ$106,MATCH(N352,【参考】数式用4!$DC$2:$DZ$2,0)),"")</f>
        <v/>
      </c>
      <c r="AD352" s="477" t="str">
        <f t="shared" si="12"/>
        <v/>
      </c>
      <c r="AE352" s="478" t="str">
        <f t="shared" si="13"/>
        <v/>
      </c>
      <c r="AF352" s="512" t="str">
        <f>IF(O352="","",'別紙様式3-2（４・５月）'!O354&amp;'別紙様式3-2（４・５月）'!P354&amp;'別紙様式3-2（４・５月）'!Q354&amp;"から"&amp;O352)</f>
        <v/>
      </c>
      <c r="AG352" s="512" t="str">
        <f>IF(OR(W352="",W352="―"),"",'別紙様式3-2（４・５月）'!O354&amp;'別紙様式3-2（４・５月）'!P354&amp;'別紙様式3-2（４・５月）'!Q354&amp;"から"&amp;W352)</f>
        <v/>
      </c>
    </row>
    <row r="353" spans="1:33" ht="24.95" customHeight="1">
      <c r="A353" s="513">
        <v>340</v>
      </c>
      <c r="B353" s="987" t="str">
        <f>IF(基本情報入力シート!C392="","",基本情報入力シート!C392)</f>
        <v/>
      </c>
      <c r="C353" s="988"/>
      <c r="D353" s="988"/>
      <c r="E353" s="988"/>
      <c r="F353" s="988"/>
      <c r="G353" s="988"/>
      <c r="H353" s="988"/>
      <c r="I353" s="989"/>
      <c r="J353" s="482" t="str">
        <f>IF(基本情報入力シート!M392="","",基本情報入力シート!M392)</f>
        <v/>
      </c>
      <c r="K353" s="482" t="str">
        <f>IF(基本情報入力シート!R392="","",基本情報入力シート!R392)</f>
        <v/>
      </c>
      <c r="L353" s="482" t="str">
        <f>IF(基本情報入力シート!W392="","",基本情報入力シート!W392)</f>
        <v/>
      </c>
      <c r="M353" s="517" t="str">
        <f>IF(基本情報入力シート!X392="","",基本情報入力シート!X392)</f>
        <v/>
      </c>
      <c r="N353" s="518" t="str">
        <f>IF(基本情報入力シート!Y392="","",基本情報入力シート!Y392)</f>
        <v/>
      </c>
      <c r="O353" s="106"/>
      <c r="P353" s="1082"/>
      <c r="Q353" s="1083"/>
      <c r="R353" s="519" t="str">
        <f>IFERROR(IF('別紙様式3-2（４・５月）'!Z355="ベア加算","",P353*VLOOKUP(N353,【参考】数式用!$AD$2:$AH$27,MATCH(O353,【参考】数式用!$K$4:$N$4,0)+1,0)),"")</f>
        <v/>
      </c>
      <c r="S353" s="139"/>
      <c r="T353" s="1084"/>
      <c r="U353" s="1085"/>
      <c r="V353" s="515" t="str">
        <f>IFERROR(P353*VLOOKUP(AF353,【参考】数式用4!$DC$3:$DZ$106,MATCH(N353,【参考】数式用4!$DC$2:$DZ$2,0)),"")</f>
        <v/>
      </c>
      <c r="W353" s="107"/>
      <c r="X353" s="138"/>
      <c r="Y353" s="1086" t="str">
        <f>IFERROR(IF('別紙様式3-2（４・５月）'!Z355="ベア加算","",W353*VLOOKUP(N353,【参考】数式用!$AD$2:$AH$27,MATCH(O353,【参考】数式用!$K$4:$N$4,0)+1,0)),"")</f>
        <v/>
      </c>
      <c r="Z353" s="1086"/>
      <c r="AA353" s="139"/>
      <c r="AB353" s="142"/>
      <c r="AC353" s="520" t="str">
        <f>IFERROR(X353*VLOOKUP(AG353,【参考】数式用4!$DC$3:$DZ$106,MATCH(N353,【参考】数式用4!$DC$2:$DZ$2,0)),"")</f>
        <v/>
      </c>
      <c r="AD353" s="477" t="str">
        <f t="shared" si="12"/>
        <v/>
      </c>
      <c r="AE353" s="478" t="str">
        <f t="shared" si="13"/>
        <v/>
      </c>
      <c r="AF353" s="512" t="str">
        <f>IF(O353="","",'別紙様式3-2（４・５月）'!O355&amp;'別紙様式3-2（４・５月）'!P355&amp;'別紙様式3-2（４・５月）'!Q355&amp;"から"&amp;O353)</f>
        <v/>
      </c>
      <c r="AG353" s="512" t="str">
        <f>IF(OR(W353="",W353="―"),"",'別紙様式3-2（４・５月）'!O355&amp;'別紙様式3-2（４・５月）'!P355&amp;'別紙様式3-2（４・５月）'!Q355&amp;"から"&amp;W353)</f>
        <v/>
      </c>
    </row>
    <row r="354" spans="1:33" ht="24.95" customHeight="1">
      <c r="A354" s="513">
        <v>341</v>
      </c>
      <c r="B354" s="987" t="str">
        <f>IF(基本情報入力シート!C393="","",基本情報入力シート!C393)</f>
        <v/>
      </c>
      <c r="C354" s="988"/>
      <c r="D354" s="988"/>
      <c r="E354" s="988"/>
      <c r="F354" s="988"/>
      <c r="G354" s="988"/>
      <c r="H354" s="988"/>
      <c r="I354" s="989"/>
      <c r="J354" s="482" t="str">
        <f>IF(基本情報入力シート!M393="","",基本情報入力シート!M393)</f>
        <v/>
      </c>
      <c r="K354" s="482" t="str">
        <f>IF(基本情報入力シート!R393="","",基本情報入力シート!R393)</f>
        <v/>
      </c>
      <c r="L354" s="482" t="str">
        <f>IF(基本情報入力シート!W393="","",基本情報入力シート!W393)</f>
        <v/>
      </c>
      <c r="M354" s="517" t="str">
        <f>IF(基本情報入力シート!X393="","",基本情報入力シート!X393)</f>
        <v/>
      </c>
      <c r="N354" s="518" t="str">
        <f>IF(基本情報入力シート!Y393="","",基本情報入力シート!Y393)</f>
        <v/>
      </c>
      <c r="O354" s="106"/>
      <c r="P354" s="1082"/>
      <c r="Q354" s="1083"/>
      <c r="R354" s="519" t="str">
        <f>IFERROR(IF('別紙様式3-2（４・５月）'!Z356="ベア加算","",P354*VLOOKUP(N354,【参考】数式用!$AD$2:$AH$27,MATCH(O354,【参考】数式用!$K$4:$N$4,0)+1,0)),"")</f>
        <v/>
      </c>
      <c r="S354" s="139"/>
      <c r="T354" s="1084"/>
      <c r="U354" s="1085"/>
      <c r="V354" s="515" t="str">
        <f>IFERROR(P354*VLOOKUP(AF354,【参考】数式用4!$DC$3:$DZ$106,MATCH(N354,【参考】数式用4!$DC$2:$DZ$2,0)),"")</f>
        <v/>
      </c>
      <c r="W354" s="107"/>
      <c r="X354" s="138"/>
      <c r="Y354" s="1086" t="str">
        <f>IFERROR(IF('別紙様式3-2（４・５月）'!Z356="ベア加算","",W354*VLOOKUP(N354,【参考】数式用!$AD$2:$AH$27,MATCH(O354,【参考】数式用!$K$4:$N$4,0)+1,0)),"")</f>
        <v/>
      </c>
      <c r="Z354" s="1086"/>
      <c r="AA354" s="139"/>
      <c r="AB354" s="142"/>
      <c r="AC354" s="520" t="str">
        <f>IFERROR(X354*VLOOKUP(AG354,【参考】数式用4!$DC$3:$DZ$106,MATCH(N354,【参考】数式用4!$DC$2:$DZ$2,0)),"")</f>
        <v/>
      </c>
      <c r="AD354" s="477" t="str">
        <f t="shared" si="12"/>
        <v/>
      </c>
      <c r="AE354" s="478" t="str">
        <f t="shared" si="13"/>
        <v/>
      </c>
      <c r="AF354" s="512" t="str">
        <f>IF(O354="","",'別紙様式3-2（４・５月）'!O356&amp;'別紙様式3-2（４・５月）'!P356&amp;'別紙様式3-2（４・５月）'!Q356&amp;"から"&amp;O354)</f>
        <v/>
      </c>
      <c r="AG354" s="512" t="str">
        <f>IF(OR(W354="",W354="―"),"",'別紙様式3-2（４・５月）'!O356&amp;'別紙様式3-2（４・５月）'!P356&amp;'別紙様式3-2（４・５月）'!Q356&amp;"から"&amp;W354)</f>
        <v/>
      </c>
    </row>
    <row r="355" spans="1:33" ht="24.95" customHeight="1">
      <c r="A355" s="513">
        <v>342</v>
      </c>
      <c r="B355" s="987" t="str">
        <f>IF(基本情報入力シート!C394="","",基本情報入力シート!C394)</f>
        <v/>
      </c>
      <c r="C355" s="988"/>
      <c r="D355" s="988"/>
      <c r="E355" s="988"/>
      <c r="F355" s="988"/>
      <c r="G355" s="988"/>
      <c r="H355" s="988"/>
      <c r="I355" s="989"/>
      <c r="J355" s="482" t="str">
        <f>IF(基本情報入力シート!M394="","",基本情報入力シート!M394)</f>
        <v/>
      </c>
      <c r="K355" s="482" t="str">
        <f>IF(基本情報入力シート!R394="","",基本情報入力シート!R394)</f>
        <v/>
      </c>
      <c r="L355" s="482" t="str">
        <f>IF(基本情報入力シート!W394="","",基本情報入力シート!W394)</f>
        <v/>
      </c>
      <c r="M355" s="517" t="str">
        <f>IF(基本情報入力シート!X394="","",基本情報入力シート!X394)</f>
        <v/>
      </c>
      <c r="N355" s="518" t="str">
        <f>IF(基本情報入力シート!Y394="","",基本情報入力シート!Y394)</f>
        <v/>
      </c>
      <c r="O355" s="106"/>
      <c r="P355" s="1082"/>
      <c r="Q355" s="1083"/>
      <c r="R355" s="519" t="str">
        <f>IFERROR(IF('別紙様式3-2（４・５月）'!Z357="ベア加算","",P355*VLOOKUP(N355,【参考】数式用!$AD$2:$AH$27,MATCH(O355,【参考】数式用!$K$4:$N$4,0)+1,0)),"")</f>
        <v/>
      </c>
      <c r="S355" s="139"/>
      <c r="T355" s="1084"/>
      <c r="U355" s="1085"/>
      <c r="V355" s="515" t="str">
        <f>IFERROR(P355*VLOOKUP(AF355,【参考】数式用4!$DC$3:$DZ$106,MATCH(N355,【参考】数式用4!$DC$2:$DZ$2,0)),"")</f>
        <v/>
      </c>
      <c r="W355" s="107"/>
      <c r="X355" s="138"/>
      <c r="Y355" s="1086" t="str">
        <f>IFERROR(IF('別紙様式3-2（４・５月）'!Z357="ベア加算","",W355*VLOOKUP(N355,【参考】数式用!$AD$2:$AH$27,MATCH(O355,【参考】数式用!$K$4:$N$4,0)+1,0)),"")</f>
        <v/>
      </c>
      <c r="Z355" s="1086"/>
      <c r="AA355" s="139"/>
      <c r="AB355" s="142"/>
      <c r="AC355" s="520" t="str">
        <f>IFERROR(X355*VLOOKUP(AG355,【参考】数式用4!$DC$3:$DZ$106,MATCH(N355,【参考】数式用4!$DC$2:$DZ$2,0)),"")</f>
        <v/>
      </c>
      <c r="AD355" s="477" t="str">
        <f t="shared" si="12"/>
        <v/>
      </c>
      <c r="AE355" s="478" t="str">
        <f t="shared" si="13"/>
        <v/>
      </c>
      <c r="AF355" s="512" t="str">
        <f>IF(O355="","",'別紙様式3-2（４・５月）'!O357&amp;'別紙様式3-2（４・５月）'!P357&amp;'別紙様式3-2（４・５月）'!Q357&amp;"から"&amp;O355)</f>
        <v/>
      </c>
      <c r="AG355" s="512" t="str">
        <f>IF(OR(W355="",W355="―"),"",'別紙様式3-2（４・５月）'!O357&amp;'別紙様式3-2（４・５月）'!P357&amp;'別紙様式3-2（４・５月）'!Q357&amp;"から"&amp;W355)</f>
        <v/>
      </c>
    </row>
    <row r="356" spans="1:33" ht="24.95" customHeight="1">
      <c r="A356" s="513">
        <v>343</v>
      </c>
      <c r="B356" s="987" t="str">
        <f>IF(基本情報入力シート!C395="","",基本情報入力シート!C395)</f>
        <v/>
      </c>
      <c r="C356" s="988"/>
      <c r="D356" s="988"/>
      <c r="E356" s="988"/>
      <c r="F356" s="988"/>
      <c r="G356" s="988"/>
      <c r="H356" s="988"/>
      <c r="I356" s="989"/>
      <c r="J356" s="482" t="str">
        <f>IF(基本情報入力シート!M395="","",基本情報入力シート!M395)</f>
        <v/>
      </c>
      <c r="K356" s="482" t="str">
        <f>IF(基本情報入力シート!R395="","",基本情報入力シート!R395)</f>
        <v/>
      </c>
      <c r="L356" s="482" t="str">
        <f>IF(基本情報入力シート!W395="","",基本情報入力シート!W395)</f>
        <v/>
      </c>
      <c r="M356" s="517" t="str">
        <f>IF(基本情報入力シート!X395="","",基本情報入力シート!X395)</f>
        <v/>
      </c>
      <c r="N356" s="518" t="str">
        <f>IF(基本情報入力シート!Y395="","",基本情報入力シート!Y395)</f>
        <v/>
      </c>
      <c r="O356" s="106"/>
      <c r="P356" s="1082"/>
      <c r="Q356" s="1083"/>
      <c r="R356" s="519" t="str">
        <f>IFERROR(IF('別紙様式3-2（４・５月）'!Z358="ベア加算","",P356*VLOOKUP(N356,【参考】数式用!$AD$2:$AH$27,MATCH(O356,【参考】数式用!$K$4:$N$4,0)+1,0)),"")</f>
        <v/>
      </c>
      <c r="S356" s="139"/>
      <c r="T356" s="1084"/>
      <c r="U356" s="1085"/>
      <c r="V356" s="515" t="str">
        <f>IFERROR(P356*VLOOKUP(AF356,【参考】数式用4!$DC$3:$DZ$106,MATCH(N356,【参考】数式用4!$DC$2:$DZ$2,0)),"")</f>
        <v/>
      </c>
      <c r="W356" s="107"/>
      <c r="X356" s="138"/>
      <c r="Y356" s="1086" t="str">
        <f>IFERROR(IF('別紙様式3-2（４・５月）'!Z358="ベア加算","",W356*VLOOKUP(N356,【参考】数式用!$AD$2:$AH$27,MATCH(O356,【参考】数式用!$K$4:$N$4,0)+1,0)),"")</f>
        <v/>
      </c>
      <c r="Z356" s="1086"/>
      <c r="AA356" s="139"/>
      <c r="AB356" s="142"/>
      <c r="AC356" s="520" t="str">
        <f>IFERROR(X356*VLOOKUP(AG356,【参考】数式用4!$DC$3:$DZ$106,MATCH(N356,【参考】数式用4!$DC$2:$DZ$2,0)),"")</f>
        <v/>
      </c>
      <c r="AD356" s="477" t="str">
        <f t="shared" si="12"/>
        <v/>
      </c>
      <c r="AE356" s="478" t="str">
        <f t="shared" si="13"/>
        <v/>
      </c>
      <c r="AF356" s="512" t="str">
        <f>IF(O356="","",'別紙様式3-2（４・５月）'!O358&amp;'別紙様式3-2（４・５月）'!P358&amp;'別紙様式3-2（４・５月）'!Q358&amp;"から"&amp;O356)</f>
        <v/>
      </c>
      <c r="AG356" s="512" t="str">
        <f>IF(OR(W356="",W356="―"),"",'別紙様式3-2（４・５月）'!O358&amp;'別紙様式3-2（４・５月）'!P358&amp;'別紙様式3-2（４・５月）'!Q358&amp;"から"&amp;W356)</f>
        <v/>
      </c>
    </row>
    <row r="357" spans="1:33" ht="24.95" customHeight="1">
      <c r="A357" s="513">
        <v>344</v>
      </c>
      <c r="B357" s="987" t="str">
        <f>IF(基本情報入力シート!C396="","",基本情報入力シート!C396)</f>
        <v/>
      </c>
      <c r="C357" s="988"/>
      <c r="D357" s="988"/>
      <c r="E357" s="988"/>
      <c r="F357" s="988"/>
      <c r="G357" s="988"/>
      <c r="H357" s="988"/>
      <c r="I357" s="989"/>
      <c r="J357" s="482" t="str">
        <f>IF(基本情報入力シート!M396="","",基本情報入力シート!M396)</f>
        <v/>
      </c>
      <c r="K357" s="482" t="str">
        <f>IF(基本情報入力シート!R396="","",基本情報入力シート!R396)</f>
        <v/>
      </c>
      <c r="L357" s="482" t="str">
        <f>IF(基本情報入力シート!W396="","",基本情報入力シート!W396)</f>
        <v/>
      </c>
      <c r="M357" s="517" t="str">
        <f>IF(基本情報入力シート!X396="","",基本情報入力シート!X396)</f>
        <v/>
      </c>
      <c r="N357" s="518" t="str">
        <f>IF(基本情報入力シート!Y396="","",基本情報入力シート!Y396)</f>
        <v/>
      </c>
      <c r="O357" s="106"/>
      <c r="P357" s="1082"/>
      <c r="Q357" s="1083"/>
      <c r="R357" s="519" t="str">
        <f>IFERROR(IF('別紙様式3-2（４・５月）'!Z359="ベア加算","",P357*VLOOKUP(N357,【参考】数式用!$AD$2:$AH$27,MATCH(O357,【参考】数式用!$K$4:$N$4,0)+1,0)),"")</f>
        <v/>
      </c>
      <c r="S357" s="139"/>
      <c r="T357" s="1084"/>
      <c r="U357" s="1085"/>
      <c r="V357" s="515" t="str">
        <f>IFERROR(P357*VLOOKUP(AF357,【参考】数式用4!$DC$3:$DZ$106,MATCH(N357,【参考】数式用4!$DC$2:$DZ$2,0)),"")</f>
        <v/>
      </c>
      <c r="W357" s="107"/>
      <c r="X357" s="138"/>
      <c r="Y357" s="1086" t="str">
        <f>IFERROR(IF('別紙様式3-2（４・５月）'!Z359="ベア加算","",W357*VLOOKUP(N357,【参考】数式用!$AD$2:$AH$27,MATCH(O357,【参考】数式用!$K$4:$N$4,0)+1,0)),"")</f>
        <v/>
      </c>
      <c r="Z357" s="1086"/>
      <c r="AA357" s="139"/>
      <c r="AB357" s="142"/>
      <c r="AC357" s="520" t="str">
        <f>IFERROR(X357*VLOOKUP(AG357,【参考】数式用4!$DC$3:$DZ$106,MATCH(N357,【参考】数式用4!$DC$2:$DZ$2,0)),"")</f>
        <v/>
      </c>
      <c r="AD357" s="477" t="str">
        <f t="shared" si="12"/>
        <v/>
      </c>
      <c r="AE357" s="478" t="str">
        <f t="shared" si="13"/>
        <v/>
      </c>
      <c r="AF357" s="512" t="str">
        <f>IF(O357="","",'別紙様式3-2（４・５月）'!O359&amp;'別紙様式3-2（４・５月）'!P359&amp;'別紙様式3-2（４・５月）'!Q359&amp;"から"&amp;O357)</f>
        <v/>
      </c>
      <c r="AG357" s="512" t="str">
        <f>IF(OR(W357="",W357="―"),"",'別紙様式3-2（４・５月）'!O359&amp;'別紙様式3-2（４・５月）'!P359&amp;'別紙様式3-2（４・５月）'!Q359&amp;"から"&amp;W357)</f>
        <v/>
      </c>
    </row>
    <row r="358" spans="1:33" ht="24.95" customHeight="1">
      <c r="A358" s="513">
        <v>345</v>
      </c>
      <c r="B358" s="987" t="str">
        <f>IF(基本情報入力シート!C397="","",基本情報入力シート!C397)</f>
        <v/>
      </c>
      <c r="C358" s="988"/>
      <c r="D358" s="988"/>
      <c r="E358" s="988"/>
      <c r="F358" s="988"/>
      <c r="G358" s="988"/>
      <c r="H358" s="988"/>
      <c r="I358" s="989"/>
      <c r="J358" s="482" t="str">
        <f>IF(基本情報入力シート!M397="","",基本情報入力シート!M397)</f>
        <v/>
      </c>
      <c r="K358" s="482" t="str">
        <f>IF(基本情報入力シート!R397="","",基本情報入力シート!R397)</f>
        <v/>
      </c>
      <c r="L358" s="482" t="str">
        <f>IF(基本情報入力シート!W397="","",基本情報入力シート!W397)</f>
        <v/>
      </c>
      <c r="M358" s="517" t="str">
        <f>IF(基本情報入力シート!X397="","",基本情報入力シート!X397)</f>
        <v/>
      </c>
      <c r="N358" s="518" t="str">
        <f>IF(基本情報入力シート!Y397="","",基本情報入力シート!Y397)</f>
        <v/>
      </c>
      <c r="O358" s="106"/>
      <c r="P358" s="1082"/>
      <c r="Q358" s="1083"/>
      <c r="R358" s="519" t="str">
        <f>IFERROR(IF('別紙様式3-2（４・５月）'!Z360="ベア加算","",P358*VLOOKUP(N358,【参考】数式用!$AD$2:$AH$27,MATCH(O358,【参考】数式用!$K$4:$N$4,0)+1,0)),"")</f>
        <v/>
      </c>
      <c r="S358" s="139"/>
      <c r="T358" s="1084"/>
      <c r="U358" s="1085"/>
      <c r="V358" s="515" t="str">
        <f>IFERROR(P358*VLOOKUP(AF358,【参考】数式用4!$DC$3:$DZ$106,MATCH(N358,【参考】数式用4!$DC$2:$DZ$2,0)),"")</f>
        <v/>
      </c>
      <c r="W358" s="107"/>
      <c r="X358" s="138"/>
      <c r="Y358" s="1086" t="str">
        <f>IFERROR(IF('別紙様式3-2（４・５月）'!Z360="ベア加算","",W358*VLOOKUP(N358,【参考】数式用!$AD$2:$AH$27,MATCH(O358,【参考】数式用!$K$4:$N$4,0)+1,0)),"")</f>
        <v/>
      </c>
      <c r="Z358" s="1086"/>
      <c r="AA358" s="139"/>
      <c r="AB358" s="142"/>
      <c r="AC358" s="520" t="str">
        <f>IFERROR(X358*VLOOKUP(AG358,【参考】数式用4!$DC$3:$DZ$106,MATCH(N358,【参考】数式用4!$DC$2:$DZ$2,0)),"")</f>
        <v/>
      </c>
      <c r="AD358" s="477" t="str">
        <f t="shared" si="12"/>
        <v/>
      </c>
      <c r="AE358" s="478" t="str">
        <f t="shared" si="13"/>
        <v/>
      </c>
      <c r="AF358" s="512" t="str">
        <f>IF(O358="","",'別紙様式3-2（４・５月）'!O360&amp;'別紙様式3-2（４・５月）'!P360&amp;'別紙様式3-2（４・５月）'!Q360&amp;"から"&amp;O358)</f>
        <v/>
      </c>
      <c r="AG358" s="512" t="str">
        <f>IF(OR(W358="",W358="―"),"",'別紙様式3-2（４・５月）'!O360&amp;'別紙様式3-2（４・５月）'!P360&amp;'別紙様式3-2（４・５月）'!Q360&amp;"から"&amp;W358)</f>
        <v/>
      </c>
    </row>
    <row r="359" spans="1:33" ht="24.95" customHeight="1">
      <c r="A359" s="513">
        <v>346</v>
      </c>
      <c r="B359" s="987" t="str">
        <f>IF(基本情報入力シート!C398="","",基本情報入力シート!C398)</f>
        <v/>
      </c>
      <c r="C359" s="988"/>
      <c r="D359" s="988"/>
      <c r="E359" s="988"/>
      <c r="F359" s="988"/>
      <c r="G359" s="988"/>
      <c r="H359" s="988"/>
      <c r="I359" s="989"/>
      <c r="J359" s="482" t="str">
        <f>IF(基本情報入力シート!M398="","",基本情報入力シート!M398)</f>
        <v/>
      </c>
      <c r="K359" s="482" t="str">
        <f>IF(基本情報入力シート!R398="","",基本情報入力シート!R398)</f>
        <v/>
      </c>
      <c r="L359" s="482" t="str">
        <f>IF(基本情報入力シート!W398="","",基本情報入力シート!W398)</f>
        <v/>
      </c>
      <c r="M359" s="517" t="str">
        <f>IF(基本情報入力シート!X398="","",基本情報入力シート!X398)</f>
        <v/>
      </c>
      <c r="N359" s="518" t="str">
        <f>IF(基本情報入力シート!Y398="","",基本情報入力シート!Y398)</f>
        <v/>
      </c>
      <c r="O359" s="106"/>
      <c r="P359" s="1082"/>
      <c r="Q359" s="1083"/>
      <c r="R359" s="519" t="str">
        <f>IFERROR(IF('別紙様式3-2（４・５月）'!Z361="ベア加算","",P359*VLOOKUP(N359,【参考】数式用!$AD$2:$AH$27,MATCH(O359,【参考】数式用!$K$4:$N$4,0)+1,0)),"")</f>
        <v/>
      </c>
      <c r="S359" s="139"/>
      <c r="T359" s="1084"/>
      <c r="U359" s="1085"/>
      <c r="V359" s="515" t="str">
        <f>IFERROR(P359*VLOOKUP(AF359,【参考】数式用4!$DC$3:$DZ$106,MATCH(N359,【参考】数式用4!$DC$2:$DZ$2,0)),"")</f>
        <v/>
      </c>
      <c r="W359" s="107"/>
      <c r="X359" s="138"/>
      <c r="Y359" s="1086" t="str">
        <f>IFERROR(IF('別紙様式3-2（４・５月）'!Z361="ベア加算","",W359*VLOOKUP(N359,【参考】数式用!$AD$2:$AH$27,MATCH(O359,【参考】数式用!$K$4:$N$4,0)+1,0)),"")</f>
        <v/>
      </c>
      <c r="Z359" s="1086"/>
      <c r="AA359" s="139"/>
      <c r="AB359" s="142"/>
      <c r="AC359" s="520" t="str">
        <f>IFERROR(X359*VLOOKUP(AG359,【参考】数式用4!$DC$3:$DZ$106,MATCH(N359,【参考】数式用4!$DC$2:$DZ$2,0)),"")</f>
        <v/>
      </c>
      <c r="AD359" s="477" t="str">
        <f t="shared" si="12"/>
        <v/>
      </c>
      <c r="AE359" s="478" t="str">
        <f t="shared" si="13"/>
        <v/>
      </c>
      <c r="AF359" s="512" t="str">
        <f>IF(O359="","",'別紙様式3-2（４・５月）'!O361&amp;'別紙様式3-2（４・５月）'!P361&amp;'別紙様式3-2（４・５月）'!Q361&amp;"から"&amp;O359)</f>
        <v/>
      </c>
      <c r="AG359" s="512" t="str">
        <f>IF(OR(W359="",W359="―"),"",'別紙様式3-2（４・５月）'!O361&amp;'別紙様式3-2（４・５月）'!P361&amp;'別紙様式3-2（４・５月）'!Q361&amp;"から"&amp;W359)</f>
        <v/>
      </c>
    </row>
    <row r="360" spans="1:33" ht="24.95" customHeight="1">
      <c r="A360" s="513">
        <v>347</v>
      </c>
      <c r="B360" s="987" t="str">
        <f>IF(基本情報入力シート!C399="","",基本情報入力シート!C399)</f>
        <v/>
      </c>
      <c r="C360" s="988"/>
      <c r="D360" s="988"/>
      <c r="E360" s="988"/>
      <c r="F360" s="988"/>
      <c r="G360" s="988"/>
      <c r="H360" s="988"/>
      <c r="I360" s="989"/>
      <c r="J360" s="482" t="str">
        <f>IF(基本情報入力シート!M399="","",基本情報入力シート!M399)</f>
        <v/>
      </c>
      <c r="K360" s="482" t="str">
        <f>IF(基本情報入力シート!R399="","",基本情報入力シート!R399)</f>
        <v/>
      </c>
      <c r="L360" s="482" t="str">
        <f>IF(基本情報入力シート!W399="","",基本情報入力シート!W399)</f>
        <v/>
      </c>
      <c r="M360" s="517" t="str">
        <f>IF(基本情報入力シート!X399="","",基本情報入力シート!X399)</f>
        <v/>
      </c>
      <c r="N360" s="518" t="str">
        <f>IF(基本情報入力シート!Y399="","",基本情報入力シート!Y399)</f>
        <v/>
      </c>
      <c r="O360" s="106"/>
      <c r="P360" s="1082"/>
      <c r="Q360" s="1083"/>
      <c r="R360" s="519" t="str">
        <f>IFERROR(IF('別紙様式3-2（４・５月）'!Z362="ベア加算","",P360*VLOOKUP(N360,【参考】数式用!$AD$2:$AH$27,MATCH(O360,【参考】数式用!$K$4:$N$4,0)+1,0)),"")</f>
        <v/>
      </c>
      <c r="S360" s="139"/>
      <c r="T360" s="1084"/>
      <c r="U360" s="1085"/>
      <c r="V360" s="515" t="str">
        <f>IFERROR(P360*VLOOKUP(AF360,【参考】数式用4!$DC$3:$DZ$106,MATCH(N360,【参考】数式用4!$DC$2:$DZ$2,0)),"")</f>
        <v/>
      </c>
      <c r="W360" s="107"/>
      <c r="X360" s="138"/>
      <c r="Y360" s="1086" t="str">
        <f>IFERROR(IF('別紙様式3-2（４・５月）'!Z362="ベア加算","",W360*VLOOKUP(N360,【参考】数式用!$AD$2:$AH$27,MATCH(O360,【参考】数式用!$K$4:$N$4,0)+1,0)),"")</f>
        <v/>
      </c>
      <c r="Z360" s="1086"/>
      <c r="AA360" s="139"/>
      <c r="AB360" s="142"/>
      <c r="AC360" s="520" t="str">
        <f>IFERROR(X360*VLOOKUP(AG360,【参考】数式用4!$DC$3:$DZ$106,MATCH(N360,【参考】数式用4!$DC$2:$DZ$2,0)),"")</f>
        <v/>
      </c>
      <c r="AD360" s="477" t="str">
        <f t="shared" si="12"/>
        <v/>
      </c>
      <c r="AE360" s="478" t="str">
        <f t="shared" si="13"/>
        <v/>
      </c>
      <c r="AF360" s="512" t="str">
        <f>IF(O360="","",'別紙様式3-2（４・５月）'!O362&amp;'別紙様式3-2（４・５月）'!P362&amp;'別紙様式3-2（４・５月）'!Q362&amp;"から"&amp;O360)</f>
        <v/>
      </c>
      <c r="AG360" s="512" t="str">
        <f>IF(OR(W360="",W360="―"),"",'別紙様式3-2（４・５月）'!O362&amp;'別紙様式3-2（４・５月）'!P362&amp;'別紙様式3-2（４・５月）'!Q362&amp;"から"&amp;W360)</f>
        <v/>
      </c>
    </row>
    <row r="361" spans="1:33" ht="24.95" customHeight="1">
      <c r="A361" s="513">
        <v>348</v>
      </c>
      <c r="B361" s="987" t="str">
        <f>IF(基本情報入力シート!C400="","",基本情報入力シート!C400)</f>
        <v/>
      </c>
      <c r="C361" s="988"/>
      <c r="D361" s="988"/>
      <c r="E361" s="988"/>
      <c r="F361" s="988"/>
      <c r="G361" s="988"/>
      <c r="H361" s="988"/>
      <c r="I361" s="989"/>
      <c r="J361" s="482" t="str">
        <f>IF(基本情報入力シート!M400="","",基本情報入力シート!M400)</f>
        <v/>
      </c>
      <c r="K361" s="482" t="str">
        <f>IF(基本情報入力シート!R400="","",基本情報入力シート!R400)</f>
        <v/>
      </c>
      <c r="L361" s="482" t="str">
        <f>IF(基本情報入力シート!W400="","",基本情報入力シート!W400)</f>
        <v/>
      </c>
      <c r="M361" s="517" t="str">
        <f>IF(基本情報入力シート!X400="","",基本情報入力シート!X400)</f>
        <v/>
      </c>
      <c r="N361" s="518" t="str">
        <f>IF(基本情報入力シート!Y400="","",基本情報入力シート!Y400)</f>
        <v/>
      </c>
      <c r="O361" s="106"/>
      <c r="P361" s="1082"/>
      <c r="Q361" s="1083"/>
      <c r="R361" s="519" t="str">
        <f>IFERROR(IF('別紙様式3-2（４・５月）'!Z363="ベア加算","",P361*VLOOKUP(N361,【参考】数式用!$AD$2:$AH$27,MATCH(O361,【参考】数式用!$K$4:$N$4,0)+1,0)),"")</f>
        <v/>
      </c>
      <c r="S361" s="139"/>
      <c r="T361" s="1084"/>
      <c r="U361" s="1085"/>
      <c r="V361" s="515" t="str">
        <f>IFERROR(P361*VLOOKUP(AF361,【参考】数式用4!$DC$3:$DZ$106,MATCH(N361,【参考】数式用4!$DC$2:$DZ$2,0)),"")</f>
        <v/>
      </c>
      <c r="W361" s="107"/>
      <c r="X361" s="138"/>
      <c r="Y361" s="1086" t="str">
        <f>IFERROR(IF('別紙様式3-2（４・５月）'!Z363="ベア加算","",W361*VLOOKUP(N361,【参考】数式用!$AD$2:$AH$27,MATCH(O361,【参考】数式用!$K$4:$N$4,0)+1,0)),"")</f>
        <v/>
      </c>
      <c r="Z361" s="1086"/>
      <c r="AA361" s="139"/>
      <c r="AB361" s="142"/>
      <c r="AC361" s="520" t="str">
        <f>IFERROR(X361*VLOOKUP(AG361,【参考】数式用4!$DC$3:$DZ$106,MATCH(N361,【参考】数式用4!$DC$2:$DZ$2,0)),"")</f>
        <v/>
      </c>
      <c r="AD361" s="477" t="str">
        <f t="shared" si="12"/>
        <v/>
      </c>
      <c r="AE361" s="478" t="str">
        <f t="shared" si="13"/>
        <v/>
      </c>
      <c r="AF361" s="512" t="str">
        <f>IF(O361="","",'別紙様式3-2（４・５月）'!O363&amp;'別紙様式3-2（４・５月）'!P363&amp;'別紙様式3-2（４・５月）'!Q363&amp;"から"&amp;O361)</f>
        <v/>
      </c>
      <c r="AG361" s="512" t="str">
        <f>IF(OR(W361="",W361="―"),"",'別紙様式3-2（４・５月）'!O363&amp;'別紙様式3-2（４・５月）'!P363&amp;'別紙様式3-2（４・５月）'!Q363&amp;"から"&amp;W361)</f>
        <v/>
      </c>
    </row>
    <row r="362" spans="1:33" ht="24.95" customHeight="1">
      <c r="A362" s="513">
        <v>349</v>
      </c>
      <c r="B362" s="987" t="str">
        <f>IF(基本情報入力シート!C401="","",基本情報入力シート!C401)</f>
        <v/>
      </c>
      <c r="C362" s="988"/>
      <c r="D362" s="988"/>
      <c r="E362" s="988"/>
      <c r="F362" s="988"/>
      <c r="G362" s="988"/>
      <c r="H362" s="988"/>
      <c r="I362" s="989"/>
      <c r="J362" s="482" t="str">
        <f>IF(基本情報入力シート!M401="","",基本情報入力シート!M401)</f>
        <v/>
      </c>
      <c r="K362" s="482" t="str">
        <f>IF(基本情報入力シート!R401="","",基本情報入力シート!R401)</f>
        <v/>
      </c>
      <c r="L362" s="482" t="str">
        <f>IF(基本情報入力シート!W401="","",基本情報入力シート!W401)</f>
        <v/>
      </c>
      <c r="M362" s="517" t="str">
        <f>IF(基本情報入力シート!X401="","",基本情報入力シート!X401)</f>
        <v/>
      </c>
      <c r="N362" s="518" t="str">
        <f>IF(基本情報入力シート!Y401="","",基本情報入力シート!Y401)</f>
        <v/>
      </c>
      <c r="O362" s="106"/>
      <c r="P362" s="1082"/>
      <c r="Q362" s="1083"/>
      <c r="R362" s="519" t="str">
        <f>IFERROR(IF('別紙様式3-2（４・５月）'!Z364="ベア加算","",P362*VLOOKUP(N362,【参考】数式用!$AD$2:$AH$27,MATCH(O362,【参考】数式用!$K$4:$N$4,0)+1,0)),"")</f>
        <v/>
      </c>
      <c r="S362" s="139"/>
      <c r="T362" s="1084"/>
      <c r="U362" s="1085"/>
      <c r="V362" s="515" t="str">
        <f>IFERROR(P362*VLOOKUP(AF362,【参考】数式用4!$DC$3:$DZ$106,MATCH(N362,【参考】数式用4!$DC$2:$DZ$2,0)),"")</f>
        <v/>
      </c>
      <c r="W362" s="107"/>
      <c r="X362" s="138"/>
      <c r="Y362" s="1086" t="str">
        <f>IFERROR(IF('別紙様式3-2（４・５月）'!Z364="ベア加算","",W362*VLOOKUP(N362,【参考】数式用!$AD$2:$AH$27,MATCH(O362,【参考】数式用!$K$4:$N$4,0)+1,0)),"")</f>
        <v/>
      </c>
      <c r="Z362" s="1086"/>
      <c r="AA362" s="139"/>
      <c r="AB362" s="142"/>
      <c r="AC362" s="520" t="str">
        <f>IFERROR(X362*VLOOKUP(AG362,【参考】数式用4!$DC$3:$DZ$106,MATCH(N362,【参考】数式用4!$DC$2:$DZ$2,0)),"")</f>
        <v/>
      </c>
      <c r="AD362" s="477" t="str">
        <f t="shared" si="12"/>
        <v/>
      </c>
      <c r="AE362" s="478" t="str">
        <f t="shared" si="13"/>
        <v/>
      </c>
      <c r="AF362" s="512" t="str">
        <f>IF(O362="","",'別紙様式3-2（４・５月）'!O364&amp;'別紙様式3-2（４・５月）'!P364&amp;'別紙様式3-2（４・５月）'!Q364&amp;"から"&amp;O362)</f>
        <v/>
      </c>
      <c r="AG362" s="512" t="str">
        <f>IF(OR(W362="",W362="―"),"",'別紙様式3-2（４・５月）'!O364&amp;'別紙様式3-2（４・５月）'!P364&amp;'別紙様式3-2（４・５月）'!Q364&amp;"から"&amp;W362)</f>
        <v/>
      </c>
    </row>
    <row r="363" spans="1:33" ht="24.95" customHeight="1">
      <c r="A363" s="513">
        <v>350</v>
      </c>
      <c r="B363" s="987" t="str">
        <f>IF(基本情報入力シート!C402="","",基本情報入力シート!C402)</f>
        <v/>
      </c>
      <c r="C363" s="988"/>
      <c r="D363" s="988"/>
      <c r="E363" s="988"/>
      <c r="F363" s="988"/>
      <c r="G363" s="988"/>
      <c r="H363" s="988"/>
      <c r="I363" s="989"/>
      <c r="J363" s="482" t="str">
        <f>IF(基本情報入力シート!M402="","",基本情報入力シート!M402)</f>
        <v/>
      </c>
      <c r="K363" s="482" t="str">
        <f>IF(基本情報入力シート!R402="","",基本情報入力シート!R402)</f>
        <v/>
      </c>
      <c r="L363" s="482" t="str">
        <f>IF(基本情報入力シート!W402="","",基本情報入力シート!W402)</f>
        <v/>
      </c>
      <c r="M363" s="517" t="str">
        <f>IF(基本情報入力シート!X402="","",基本情報入力シート!X402)</f>
        <v/>
      </c>
      <c r="N363" s="518" t="str">
        <f>IF(基本情報入力シート!Y402="","",基本情報入力シート!Y402)</f>
        <v/>
      </c>
      <c r="O363" s="106"/>
      <c r="P363" s="1082"/>
      <c r="Q363" s="1083"/>
      <c r="R363" s="519" t="str">
        <f>IFERROR(IF('別紙様式3-2（４・５月）'!Z365="ベア加算","",P363*VLOOKUP(N363,【参考】数式用!$AD$2:$AH$27,MATCH(O363,【参考】数式用!$K$4:$N$4,0)+1,0)),"")</f>
        <v/>
      </c>
      <c r="S363" s="139"/>
      <c r="T363" s="1084"/>
      <c r="U363" s="1085"/>
      <c r="V363" s="515" t="str">
        <f>IFERROR(P363*VLOOKUP(AF363,【参考】数式用4!$DC$3:$DZ$106,MATCH(N363,【参考】数式用4!$DC$2:$DZ$2,0)),"")</f>
        <v/>
      </c>
      <c r="W363" s="107"/>
      <c r="X363" s="138"/>
      <c r="Y363" s="1086" t="str">
        <f>IFERROR(IF('別紙様式3-2（４・５月）'!Z365="ベア加算","",W363*VLOOKUP(N363,【参考】数式用!$AD$2:$AH$27,MATCH(O363,【参考】数式用!$K$4:$N$4,0)+1,0)),"")</f>
        <v/>
      </c>
      <c r="Z363" s="1086"/>
      <c r="AA363" s="139"/>
      <c r="AB363" s="142"/>
      <c r="AC363" s="520" t="str">
        <f>IFERROR(X363*VLOOKUP(AG363,【参考】数式用4!$DC$3:$DZ$106,MATCH(N363,【参考】数式用4!$DC$2:$DZ$2,0)),"")</f>
        <v/>
      </c>
      <c r="AD363" s="477" t="str">
        <f t="shared" si="12"/>
        <v/>
      </c>
      <c r="AE363" s="478" t="str">
        <f t="shared" si="13"/>
        <v/>
      </c>
      <c r="AF363" s="512" t="str">
        <f>IF(O363="","",'別紙様式3-2（４・５月）'!O365&amp;'別紙様式3-2（４・５月）'!P365&amp;'別紙様式3-2（４・５月）'!Q365&amp;"から"&amp;O363)</f>
        <v/>
      </c>
      <c r="AG363" s="512" t="str">
        <f>IF(OR(W363="",W363="―"),"",'別紙様式3-2（４・５月）'!O365&amp;'別紙様式3-2（４・５月）'!P365&amp;'別紙様式3-2（４・５月）'!Q365&amp;"から"&amp;W363)</f>
        <v/>
      </c>
    </row>
    <row r="364" spans="1:33" ht="24.95" customHeight="1">
      <c r="A364" s="513">
        <v>351</v>
      </c>
      <c r="B364" s="987" t="str">
        <f>IF(基本情報入力シート!C403="","",基本情報入力シート!C403)</f>
        <v/>
      </c>
      <c r="C364" s="988"/>
      <c r="D364" s="988"/>
      <c r="E364" s="988"/>
      <c r="F364" s="988"/>
      <c r="G364" s="988"/>
      <c r="H364" s="988"/>
      <c r="I364" s="989"/>
      <c r="J364" s="482" t="str">
        <f>IF(基本情報入力シート!M403="","",基本情報入力シート!M403)</f>
        <v/>
      </c>
      <c r="K364" s="482" t="str">
        <f>IF(基本情報入力シート!R403="","",基本情報入力シート!R403)</f>
        <v/>
      </c>
      <c r="L364" s="482" t="str">
        <f>IF(基本情報入力シート!W403="","",基本情報入力シート!W403)</f>
        <v/>
      </c>
      <c r="M364" s="517" t="str">
        <f>IF(基本情報入力シート!X403="","",基本情報入力シート!X403)</f>
        <v/>
      </c>
      <c r="N364" s="518" t="str">
        <f>IF(基本情報入力シート!Y403="","",基本情報入力シート!Y403)</f>
        <v/>
      </c>
      <c r="O364" s="106"/>
      <c r="P364" s="1082"/>
      <c r="Q364" s="1083"/>
      <c r="R364" s="519" t="str">
        <f>IFERROR(IF('別紙様式3-2（４・５月）'!Z366="ベア加算","",P364*VLOOKUP(N364,【参考】数式用!$AD$2:$AH$27,MATCH(O364,【参考】数式用!$K$4:$N$4,0)+1,0)),"")</f>
        <v/>
      </c>
      <c r="S364" s="139"/>
      <c r="T364" s="1084"/>
      <c r="U364" s="1085"/>
      <c r="V364" s="515" t="str">
        <f>IFERROR(P364*VLOOKUP(AF364,【参考】数式用4!$DC$3:$DZ$106,MATCH(N364,【参考】数式用4!$DC$2:$DZ$2,0)),"")</f>
        <v/>
      </c>
      <c r="W364" s="107"/>
      <c r="X364" s="138"/>
      <c r="Y364" s="1086" t="str">
        <f>IFERROR(IF('別紙様式3-2（４・５月）'!Z366="ベア加算","",W364*VLOOKUP(N364,【参考】数式用!$AD$2:$AH$27,MATCH(O364,【参考】数式用!$K$4:$N$4,0)+1,0)),"")</f>
        <v/>
      </c>
      <c r="Z364" s="1086"/>
      <c r="AA364" s="139"/>
      <c r="AB364" s="142"/>
      <c r="AC364" s="520" t="str">
        <f>IFERROR(X364*VLOOKUP(AG364,【参考】数式用4!$DC$3:$DZ$106,MATCH(N364,【参考】数式用4!$DC$2:$DZ$2,0)),"")</f>
        <v/>
      </c>
      <c r="AD364" s="477" t="str">
        <f t="shared" si="12"/>
        <v/>
      </c>
      <c r="AE364" s="478" t="str">
        <f t="shared" si="13"/>
        <v/>
      </c>
      <c r="AF364" s="512" t="str">
        <f>IF(O364="","",'別紙様式3-2（４・５月）'!O366&amp;'別紙様式3-2（４・５月）'!P366&amp;'別紙様式3-2（４・５月）'!Q366&amp;"から"&amp;O364)</f>
        <v/>
      </c>
      <c r="AG364" s="512" t="str">
        <f>IF(OR(W364="",W364="―"),"",'別紙様式3-2（４・５月）'!O366&amp;'別紙様式3-2（４・５月）'!P366&amp;'別紙様式3-2（４・５月）'!Q366&amp;"から"&amp;W364)</f>
        <v/>
      </c>
    </row>
    <row r="365" spans="1:33" ht="24.95" customHeight="1">
      <c r="A365" s="513">
        <v>352</v>
      </c>
      <c r="B365" s="987" t="str">
        <f>IF(基本情報入力シート!C404="","",基本情報入力シート!C404)</f>
        <v/>
      </c>
      <c r="C365" s="988"/>
      <c r="D365" s="988"/>
      <c r="E365" s="988"/>
      <c r="F365" s="988"/>
      <c r="G365" s="988"/>
      <c r="H365" s="988"/>
      <c r="I365" s="989"/>
      <c r="J365" s="482" t="str">
        <f>IF(基本情報入力シート!M404="","",基本情報入力シート!M404)</f>
        <v/>
      </c>
      <c r="K365" s="482" t="str">
        <f>IF(基本情報入力シート!R404="","",基本情報入力シート!R404)</f>
        <v/>
      </c>
      <c r="L365" s="482" t="str">
        <f>IF(基本情報入力シート!W404="","",基本情報入力シート!W404)</f>
        <v/>
      </c>
      <c r="M365" s="517" t="str">
        <f>IF(基本情報入力シート!X404="","",基本情報入力シート!X404)</f>
        <v/>
      </c>
      <c r="N365" s="518" t="str">
        <f>IF(基本情報入力シート!Y404="","",基本情報入力シート!Y404)</f>
        <v/>
      </c>
      <c r="O365" s="106"/>
      <c r="P365" s="1082"/>
      <c r="Q365" s="1083"/>
      <c r="R365" s="519" t="str">
        <f>IFERROR(IF('別紙様式3-2（４・５月）'!Z367="ベア加算","",P365*VLOOKUP(N365,【参考】数式用!$AD$2:$AH$27,MATCH(O365,【参考】数式用!$K$4:$N$4,0)+1,0)),"")</f>
        <v/>
      </c>
      <c r="S365" s="139"/>
      <c r="T365" s="1084"/>
      <c r="U365" s="1085"/>
      <c r="V365" s="515" t="str">
        <f>IFERROR(P365*VLOOKUP(AF365,【参考】数式用4!$DC$3:$DZ$106,MATCH(N365,【参考】数式用4!$DC$2:$DZ$2,0)),"")</f>
        <v/>
      </c>
      <c r="W365" s="107"/>
      <c r="X365" s="138"/>
      <c r="Y365" s="1086" t="str">
        <f>IFERROR(IF('別紙様式3-2（４・５月）'!Z367="ベア加算","",W365*VLOOKUP(N365,【参考】数式用!$AD$2:$AH$27,MATCH(O365,【参考】数式用!$K$4:$N$4,0)+1,0)),"")</f>
        <v/>
      </c>
      <c r="Z365" s="1086"/>
      <c r="AA365" s="139"/>
      <c r="AB365" s="142"/>
      <c r="AC365" s="520" t="str">
        <f>IFERROR(X365*VLOOKUP(AG365,【参考】数式用4!$DC$3:$DZ$106,MATCH(N365,【参考】数式用4!$DC$2:$DZ$2,0)),"")</f>
        <v/>
      </c>
      <c r="AD365" s="477" t="str">
        <f t="shared" si="12"/>
        <v/>
      </c>
      <c r="AE365" s="478" t="str">
        <f t="shared" si="13"/>
        <v/>
      </c>
      <c r="AF365" s="512" t="str">
        <f>IF(O365="","",'別紙様式3-2（４・５月）'!O367&amp;'別紙様式3-2（４・５月）'!P367&amp;'別紙様式3-2（４・５月）'!Q367&amp;"から"&amp;O365)</f>
        <v/>
      </c>
      <c r="AG365" s="512" t="str">
        <f>IF(OR(W365="",W365="―"),"",'別紙様式3-2（４・５月）'!O367&amp;'別紙様式3-2（４・５月）'!P367&amp;'別紙様式3-2（４・５月）'!Q367&amp;"から"&amp;W365)</f>
        <v/>
      </c>
    </row>
    <row r="366" spans="1:33" ht="24.95" customHeight="1">
      <c r="A366" s="513">
        <v>353</v>
      </c>
      <c r="B366" s="987" t="str">
        <f>IF(基本情報入力シート!C405="","",基本情報入力シート!C405)</f>
        <v/>
      </c>
      <c r="C366" s="988"/>
      <c r="D366" s="988"/>
      <c r="E366" s="988"/>
      <c r="F366" s="988"/>
      <c r="G366" s="988"/>
      <c r="H366" s="988"/>
      <c r="I366" s="989"/>
      <c r="J366" s="482" t="str">
        <f>IF(基本情報入力シート!M405="","",基本情報入力シート!M405)</f>
        <v/>
      </c>
      <c r="K366" s="482" t="str">
        <f>IF(基本情報入力シート!R405="","",基本情報入力シート!R405)</f>
        <v/>
      </c>
      <c r="L366" s="482" t="str">
        <f>IF(基本情報入力シート!W405="","",基本情報入力シート!W405)</f>
        <v/>
      </c>
      <c r="M366" s="517" t="str">
        <f>IF(基本情報入力シート!X405="","",基本情報入力シート!X405)</f>
        <v/>
      </c>
      <c r="N366" s="518" t="str">
        <f>IF(基本情報入力シート!Y405="","",基本情報入力シート!Y405)</f>
        <v/>
      </c>
      <c r="O366" s="106"/>
      <c r="P366" s="1082"/>
      <c r="Q366" s="1083"/>
      <c r="R366" s="519" t="str">
        <f>IFERROR(IF('別紙様式3-2（４・５月）'!Z368="ベア加算","",P366*VLOOKUP(N366,【参考】数式用!$AD$2:$AH$27,MATCH(O366,【参考】数式用!$K$4:$N$4,0)+1,0)),"")</f>
        <v/>
      </c>
      <c r="S366" s="139"/>
      <c r="T366" s="1084"/>
      <c r="U366" s="1085"/>
      <c r="V366" s="515" t="str">
        <f>IFERROR(P366*VLOOKUP(AF366,【参考】数式用4!$DC$3:$DZ$106,MATCH(N366,【参考】数式用4!$DC$2:$DZ$2,0)),"")</f>
        <v/>
      </c>
      <c r="W366" s="107"/>
      <c r="X366" s="138"/>
      <c r="Y366" s="1086" t="str">
        <f>IFERROR(IF('別紙様式3-2（４・５月）'!Z368="ベア加算","",W366*VLOOKUP(N366,【参考】数式用!$AD$2:$AH$27,MATCH(O366,【参考】数式用!$K$4:$N$4,0)+1,0)),"")</f>
        <v/>
      </c>
      <c r="Z366" s="1086"/>
      <c r="AA366" s="139"/>
      <c r="AB366" s="142"/>
      <c r="AC366" s="520" t="str">
        <f>IFERROR(X366*VLOOKUP(AG366,【参考】数式用4!$DC$3:$DZ$106,MATCH(N366,【参考】数式用4!$DC$2:$DZ$2,0)),"")</f>
        <v/>
      </c>
      <c r="AD366" s="477" t="str">
        <f t="shared" si="12"/>
        <v/>
      </c>
      <c r="AE366" s="478" t="str">
        <f t="shared" si="13"/>
        <v/>
      </c>
      <c r="AF366" s="512" t="str">
        <f>IF(O366="","",'別紙様式3-2（４・５月）'!O368&amp;'別紙様式3-2（４・５月）'!P368&amp;'別紙様式3-2（４・５月）'!Q368&amp;"から"&amp;O366)</f>
        <v/>
      </c>
      <c r="AG366" s="512" t="str">
        <f>IF(OR(W366="",W366="―"),"",'別紙様式3-2（４・５月）'!O368&amp;'別紙様式3-2（４・５月）'!P368&amp;'別紙様式3-2（４・５月）'!Q368&amp;"から"&amp;W366)</f>
        <v/>
      </c>
    </row>
    <row r="367" spans="1:33" ht="24.95" customHeight="1">
      <c r="A367" s="513">
        <v>354</v>
      </c>
      <c r="B367" s="987" t="str">
        <f>IF(基本情報入力シート!C406="","",基本情報入力シート!C406)</f>
        <v/>
      </c>
      <c r="C367" s="988"/>
      <c r="D367" s="988"/>
      <c r="E367" s="988"/>
      <c r="F367" s="988"/>
      <c r="G367" s="988"/>
      <c r="H367" s="988"/>
      <c r="I367" s="989"/>
      <c r="J367" s="482" t="str">
        <f>IF(基本情報入力シート!M406="","",基本情報入力シート!M406)</f>
        <v/>
      </c>
      <c r="K367" s="482" t="str">
        <f>IF(基本情報入力シート!R406="","",基本情報入力シート!R406)</f>
        <v/>
      </c>
      <c r="L367" s="482" t="str">
        <f>IF(基本情報入力シート!W406="","",基本情報入力シート!W406)</f>
        <v/>
      </c>
      <c r="M367" s="517" t="str">
        <f>IF(基本情報入力シート!X406="","",基本情報入力シート!X406)</f>
        <v/>
      </c>
      <c r="N367" s="518" t="str">
        <f>IF(基本情報入力シート!Y406="","",基本情報入力シート!Y406)</f>
        <v/>
      </c>
      <c r="O367" s="106"/>
      <c r="P367" s="1082"/>
      <c r="Q367" s="1083"/>
      <c r="R367" s="519" t="str">
        <f>IFERROR(IF('別紙様式3-2（４・５月）'!Z369="ベア加算","",P367*VLOOKUP(N367,【参考】数式用!$AD$2:$AH$27,MATCH(O367,【参考】数式用!$K$4:$N$4,0)+1,0)),"")</f>
        <v/>
      </c>
      <c r="S367" s="139"/>
      <c r="T367" s="1084"/>
      <c r="U367" s="1085"/>
      <c r="V367" s="515" t="str">
        <f>IFERROR(P367*VLOOKUP(AF367,【参考】数式用4!$DC$3:$DZ$106,MATCH(N367,【参考】数式用4!$DC$2:$DZ$2,0)),"")</f>
        <v/>
      </c>
      <c r="W367" s="107"/>
      <c r="X367" s="138"/>
      <c r="Y367" s="1086" t="str">
        <f>IFERROR(IF('別紙様式3-2（４・５月）'!Z369="ベア加算","",W367*VLOOKUP(N367,【参考】数式用!$AD$2:$AH$27,MATCH(O367,【参考】数式用!$K$4:$N$4,0)+1,0)),"")</f>
        <v/>
      </c>
      <c r="Z367" s="1086"/>
      <c r="AA367" s="139"/>
      <c r="AB367" s="142"/>
      <c r="AC367" s="520" t="str">
        <f>IFERROR(X367*VLOOKUP(AG367,【参考】数式用4!$DC$3:$DZ$106,MATCH(N367,【参考】数式用4!$DC$2:$DZ$2,0)),"")</f>
        <v/>
      </c>
      <c r="AD367" s="477" t="str">
        <f t="shared" si="12"/>
        <v/>
      </c>
      <c r="AE367" s="478" t="str">
        <f t="shared" si="13"/>
        <v/>
      </c>
      <c r="AF367" s="512" t="str">
        <f>IF(O367="","",'別紙様式3-2（４・５月）'!O369&amp;'別紙様式3-2（４・５月）'!P369&amp;'別紙様式3-2（４・５月）'!Q369&amp;"から"&amp;O367)</f>
        <v/>
      </c>
      <c r="AG367" s="512" t="str">
        <f>IF(OR(W367="",W367="―"),"",'別紙様式3-2（４・５月）'!O369&amp;'別紙様式3-2（４・５月）'!P369&amp;'別紙様式3-2（４・５月）'!Q369&amp;"から"&amp;W367)</f>
        <v/>
      </c>
    </row>
    <row r="368" spans="1:33" ht="24.95" customHeight="1">
      <c r="A368" s="513">
        <v>355</v>
      </c>
      <c r="B368" s="987" t="str">
        <f>IF(基本情報入力シート!C407="","",基本情報入力シート!C407)</f>
        <v/>
      </c>
      <c r="C368" s="988"/>
      <c r="D368" s="988"/>
      <c r="E368" s="988"/>
      <c r="F368" s="988"/>
      <c r="G368" s="988"/>
      <c r="H368" s="988"/>
      <c r="I368" s="989"/>
      <c r="J368" s="482" t="str">
        <f>IF(基本情報入力シート!M407="","",基本情報入力シート!M407)</f>
        <v/>
      </c>
      <c r="K368" s="482" t="str">
        <f>IF(基本情報入力シート!R407="","",基本情報入力シート!R407)</f>
        <v/>
      </c>
      <c r="L368" s="482" t="str">
        <f>IF(基本情報入力シート!W407="","",基本情報入力シート!W407)</f>
        <v/>
      </c>
      <c r="M368" s="517" t="str">
        <f>IF(基本情報入力シート!X407="","",基本情報入力シート!X407)</f>
        <v/>
      </c>
      <c r="N368" s="518" t="str">
        <f>IF(基本情報入力シート!Y407="","",基本情報入力シート!Y407)</f>
        <v/>
      </c>
      <c r="O368" s="106"/>
      <c r="P368" s="1082"/>
      <c r="Q368" s="1083"/>
      <c r="R368" s="519" t="str">
        <f>IFERROR(IF('別紙様式3-2（４・５月）'!Z370="ベア加算","",P368*VLOOKUP(N368,【参考】数式用!$AD$2:$AH$27,MATCH(O368,【参考】数式用!$K$4:$N$4,0)+1,0)),"")</f>
        <v/>
      </c>
      <c r="S368" s="139"/>
      <c r="T368" s="1084"/>
      <c r="U368" s="1085"/>
      <c r="V368" s="515" t="str">
        <f>IFERROR(P368*VLOOKUP(AF368,【参考】数式用4!$DC$3:$DZ$106,MATCH(N368,【参考】数式用4!$DC$2:$DZ$2,0)),"")</f>
        <v/>
      </c>
      <c r="W368" s="107"/>
      <c r="X368" s="138"/>
      <c r="Y368" s="1086" t="str">
        <f>IFERROR(IF('別紙様式3-2（４・５月）'!Z370="ベア加算","",W368*VLOOKUP(N368,【参考】数式用!$AD$2:$AH$27,MATCH(O368,【参考】数式用!$K$4:$N$4,0)+1,0)),"")</f>
        <v/>
      </c>
      <c r="Z368" s="1086"/>
      <c r="AA368" s="139"/>
      <c r="AB368" s="142"/>
      <c r="AC368" s="520" t="str">
        <f>IFERROR(X368*VLOOKUP(AG368,【参考】数式用4!$DC$3:$DZ$106,MATCH(N368,【参考】数式用4!$DC$2:$DZ$2,0)),"")</f>
        <v/>
      </c>
      <c r="AD368" s="477" t="str">
        <f t="shared" si="12"/>
        <v/>
      </c>
      <c r="AE368" s="478" t="str">
        <f t="shared" si="13"/>
        <v/>
      </c>
      <c r="AF368" s="512" t="str">
        <f>IF(O368="","",'別紙様式3-2（４・５月）'!O370&amp;'別紙様式3-2（４・５月）'!P370&amp;'別紙様式3-2（４・５月）'!Q370&amp;"から"&amp;O368)</f>
        <v/>
      </c>
      <c r="AG368" s="512" t="str">
        <f>IF(OR(W368="",W368="―"),"",'別紙様式3-2（４・５月）'!O370&amp;'別紙様式3-2（４・５月）'!P370&amp;'別紙様式3-2（４・５月）'!Q370&amp;"から"&amp;W368)</f>
        <v/>
      </c>
    </row>
    <row r="369" spans="1:33" ht="24.95" customHeight="1">
      <c r="A369" s="513">
        <v>356</v>
      </c>
      <c r="B369" s="987" t="str">
        <f>IF(基本情報入力シート!C408="","",基本情報入力シート!C408)</f>
        <v/>
      </c>
      <c r="C369" s="988"/>
      <c r="D369" s="988"/>
      <c r="E369" s="988"/>
      <c r="F369" s="988"/>
      <c r="G369" s="988"/>
      <c r="H369" s="988"/>
      <c r="I369" s="989"/>
      <c r="J369" s="482" t="str">
        <f>IF(基本情報入力シート!M408="","",基本情報入力シート!M408)</f>
        <v/>
      </c>
      <c r="K369" s="482" t="str">
        <f>IF(基本情報入力シート!R408="","",基本情報入力シート!R408)</f>
        <v/>
      </c>
      <c r="L369" s="482" t="str">
        <f>IF(基本情報入力シート!W408="","",基本情報入力シート!W408)</f>
        <v/>
      </c>
      <c r="M369" s="517" t="str">
        <f>IF(基本情報入力シート!X408="","",基本情報入力シート!X408)</f>
        <v/>
      </c>
      <c r="N369" s="518" t="str">
        <f>IF(基本情報入力シート!Y408="","",基本情報入力シート!Y408)</f>
        <v/>
      </c>
      <c r="O369" s="106"/>
      <c r="P369" s="1082"/>
      <c r="Q369" s="1083"/>
      <c r="R369" s="519" t="str">
        <f>IFERROR(IF('別紙様式3-2（４・５月）'!Z371="ベア加算","",P369*VLOOKUP(N369,【参考】数式用!$AD$2:$AH$27,MATCH(O369,【参考】数式用!$K$4:$N$4,0)+1,0)),"")</f>
        <v/>
      </c>
      <c r="S369" s="139"/>
      <c r="T369" s="1084"/>
      <c r="U369" s="1085"/>
      <c r="V369" s="515" t="str">
        <f>IFERROR(P369*VLOOKUP(AF369,【参考】数式用4!$DC$3:$DZ$106,MATCH(N369,【参考】数式用4!$DC$2:$DZ$2,0)),"")</f>
        <v/>
      </c>
      <c r="W369" s="107"/>
      <c r="X369" s="138"/>
      <c r="Y369" s="1086" t="str">
        <f>IFERROR(IF('別紙様式3-2（４・５月）'!Z371="ベア加算","",W369*VLOOKUP(N369,【参考】数式用!$AD$2:$AH$27,MATCH(O369,【参考】数式用!$K$4:$N$4,0)+1,0)),"")</f>
        <v/>
      </c>
      <c r="Z369" s="1086"/>
      <c r="AA369" s="139"/>
      <c r="AB369" s="142"/>
      <c r="AC369" s="520" t="str">
        <f>IFERROR(X369*VLOOKUP(AG369,【参考】数式用4!$DC$3:$DZ$106,MATCH(N369,【参考】数式用4!$DC$2:$DZ$2,0)),"")</f>
        <v/>
      </c>
      <c r="AD369" s="477" t="str">
        <f t="shared" si="12"/>
        <v/>
      </c>
      <c r="AE369" s="478" t="str">
        <f t="shared" si="13"/>
        <v/>
      </c>
      <c r="AF369" s="512" t="str">
        <f>IF(O369="","",'別紙様式3-2（４・５月）'!O371&amp;'別紙様式3-2（４・５月）'!P371&amp;'別紙様式3-2（４・５月）'!Q371&amp;"から"&amp;O369)</f>
        <v/>
      </c>
      <c r="AG369" s="512" t="str">
        <f>IF(OR(W369="",W369="―"),"",'別紙様式3-2（４・５月）'!O371&amp;'別紙様式3-2（４・５月）'!P371&amp;'別紙様式3-2（４・５月）'!Q371&amp;"から"&amp;W369)</f>
        <v/>
      </c>
    </row>
    <row r="370" spans="1:33" ht="24.95" customHeight="1">
      <c r="A370" s="513">
        <v>357</v>
      </c>
      <c r="B370" s="987" t="str">
        <f>IF(基本情報入力シート!C409="","",基本情報入力シート!C409)</f>
        <v/>
      </c>
      <c r="C370" s="988"/>
      <c r="D370" s="988"/>
      <c r="E370" s="988"/>
      <c r="F370" s="988"/>
      <c r="G370" s="988"/>
      <c r="H370" s="988"/>
      <c r="I370" s="989"/>
      <c r="J370" s="482" t="str">
        <f>IF(基本情報入力シート!M409="","",基本情報入力シート!M409)</f>
        <v/>
      </c>
      <c r="K370" s="482" t="str">
        <f>IF(基本情報入力シート!R409="","",基本情報入力シート!R409)</f>
        <v/>
      </c>
      <c r="L370" s="482" t="str">
        <f>IF(基本情報入力シート!W409="","",基本情報入力シート!W409)</f>
        <v/>
      </c>
      <c r="M370" s="517" t="str">
        <f>IF(基本情報入力シート!X409="","",基本情報入力シート!X409)</f>
        <v/>
      </c>
      <c r="N370" s="518" t="str">
        <f>IF(基本情報入力シート!Y409="","",基本情報入力シート!Y409)</f>
        <v/>
      </c>
      <c r="O370" s="106"/>
      <c r="P370" s="1082"/>
      <c r="Q370" s="1083"/>
      <c r="R370" s="519" t="str">
        <f>IFERROR(IF('別紙様式3-2（４・５月）'!Z372="ベア加算","",P370*VLOOKUP(N370,【参考】数式用!$AD$2:$AH$27,MATCH(O370,【参考】数式用!$K$4:$N$4,0)+1,0)),"")</f>
        <v/>
      </c>
      <c r="S370" s="139"/>
      <c r="T370" s="1084"/>
      <c r="U370" s="1085"/>
      <c r="V370" s="515" t="str">
        <f>IFERROR(P370*VLOOKUP(AF370,【参考】数式用4!$DC$3:$DZ$106,MATCH(N370,【参考】数式用4!$DC$2:$DZ$2,0)),"")</f>
        <v/>
      </c>
      <c r="W370" s="107"/>
      <c r="X370" s="138"/>
      <c r="Y370" s="1086" t="str">
        <f>IFERROR(IF('別紙様式3-2（４・５月）'!Z372="ベア加算","",W370*VLOOKUP(N370,【参考】数式用!$AD$2:$AH$27,MATCH(O370,【参考】数式用!$K$4:$N$4,0)+1,0)),"")</f>
        <v/>
      </c>
      <c r="Z370" s="1086"/>
      <c r="AA370" s="139"/>
      <c r="AB370" s="142"/>
      <c r="AC370" s="520" t="str">
        <f>IFERROR(X370*VLOOKUP(AG370,【参考】数式用4!$DC$3:$DZ$106,MATCH(N370,【参考】数式用4!$DC$2:$DZ$2,0)),"")</f>
        <v/>
      </c>
      <c r="AD370" s="477" t="str">
        <f t="shared" si="12"/>
        <v/>
      </c>
      <c r="AE370" s="478" t="str">
        <f t="shared" si="13"/>
        <v/>
      </c>
      <c r="AF370" s="512" t="str">
        <f>IF(O370="","",'別紙様式3-2（４・５月）'!O372&amp;'別紙様式3-2（４・５月）'!P372&amp;'別紙様式3-2（４・５月）'!Q372&amp;"から"&amp;O370)</f>
        <v/>
      </c>
      <c r="AG370" s="512" t="str">
        <f>IF(OR(W370="",W370="―"),"",'別紙様式3-2（４・５月）'!O372&amp;'別紙様式3-2（４・５月）'!P372&amp;'別紙様式3-2（４・５月）'!Q372&amp;"から"&amp;W370)</f>
        <v/>
      </c>
    </row>
    <row r="371" spans="1:33" ht="24.95" customHeight="1">
      <c r="A371" s="513">
        <v>358</v>
      </c>
      <c r="B371" s="987" t="str">
        <f>IF(基本情報入力シート!C410="","",基本情報入力シート!C410)</f>
        <v/>
      </c>
      <c r="C371" s="988"/>
      <c r="D371" s="988"/>
      <c r="E371" s="988"/>
      <c r="F371" s="988"/>
      <c r="G371" s="988"/>
      <c r="H371" s="988"/>
      <c r="I371" s="989"/>
      <c r="J371" s="482" t="str">
        <f>IF(基本情報入力シート!M410="","",基本情報入力シート!M410)</f>
        <v/>
      </c>
      <c r="K371" s="482" t="str">
        <f>IF(基本情報入力シート!R410="","",基本情報入力シート!R410)</f>
        <v/>
      </c>
      <c r="L371" s="482" t="str">
        <f>IF(基本情報入力シート!W410="","",基本情報入力シート!W410)</f>
        <v/>
      </c>
      <c r="M371" s="517" t="str">
        <f>IF(基本情報入力シート!X410="","",基本情報入力シート!X410)</f>
        <v/>
      </c>
      <c r="N371" s="518" t="str">
        <f>IF(基本情報入力シート!Y410="","",基本情報入力シート!Y410)</f>
        <v/>
      </c>
      <c r="O371" s="106"/>
      <c r="P371" s="1082"/>
      <c r="Q371" s="1083"/>
      <c r="R371" s="519" t="str">
        <f>IFERROR(IF('別紙様式3-2（４・５月）'!Z373="ベア加算","",P371*VLOOKUP(N371,【参考】数式用!$AD$2:$AH$27,MATCH(O371,【参考】数式用!$K$4:$N$4,0)+1,0)),"")</f>
        <v/>
      </c>
      <c r="S371" s="139"/>
      <c r="T371" s="1084"/>
      <c r="U371" s="1085"/>
      <c r="V371" s="515" t="str">
        <f>IFERROR(P371*VLOOKUP(AF371,【参考】数式用4!$DC$3:$DZ$106,MATCH(N371,【参考】数式用4!$DC$2:$DZ$2,0)),"")</f>
        <v/>
      </c>
      <c r="W371" s="107"/>
      <c r="X371" s="138"/>
      <c r="Y371" s="1086" t="str">
        <f>IFERROR(IF('別紙様式3-2（４・５月）'!Z373="ベア加算","",W371*VLOOKUP(N371,【参考】数式用!$AD$2:$AH$27,MATCH(O371,【参考】数式用!$K$4:$N$4,0)+1,0)),"")</f>
        <v/>
      </c>
      <c r="Z371" s="1086"/>
      <c r="AA371" s="139"/>
      <c r="AB371" s="142"/>
      <c r="AC371" s="520" t="str">
        <f>IFERROR(X371*VLOOKUP(AG371,【参考】数式用4!$DC$3:$DZ$106,MATCH(N371,【参考】数式用4!$DC$2:$DZ$2,0)),"")</f>
        <v/>
      </c>
      <c r="AD371" s="477" t="str">
        <f t="shared" si="12"/>
        <v/>
      </c>
      <c r="AE371" s="478" t="str">
        <f t="shared" si="13"/>
        <v/>
      </c>
      <c r="AF371" s="512" t="str">
        <f>IF(O371="","",'別紙様式3-2（４・５月）'!O373&amp;'別紙様式3-2（４・５月）'!P373&amp;'別紙様式3-2（４・５月）'!Q373&amp;"から"&amp;O371)</f>
        <v/>
      </c>
      <c r="AG371" s="512" t="str">
        <f>IF(OR(W371="",W371="―"),"",'別紙様式3-2（４・５月）'!O373&amp;'別紙様式3-2（４・５月）'!P373&amp;'別紙様式3-2（４・５月）'!Q373&amp;"から"&amp;W371)</f>
        <v/>
      </c>
    </row>
    <row r="372" spans="1:33" ht="24.95" customHeight="1">
      <c r="A372" s="513">
        <v>359</v>
      </c>
      <c r="B372" s="987" t="str">
        <f>IF(基本情報入力シート!C411="","",基本情報入力シート!C411)</f>
        <v/>
      </c>
      <c r="C372" s="988"/>
      <c r="D372" s="988"/>
      <c r="E372" s="988"/>
      <c r="F372" s="988"/>
      <c r="G372" s="988"/>
      <c r="H372" s="988"/>
      <c r="I372" s="989"/>
      <c r="J372" s="482" t="str">
        <f>IF(基本情報入力シート!M411="","",基本情報入力シート!M411)</f>
        <v/>
      </c>
      <c r="K372" s="482" t="str">
        <f>IF(基本情報入力シート!R411="","",基本情報入力シート!R411)</f>
        <v/>
      </c>
      <c r="L372" s="482" t="str">
        <f>IF(基本情報入力シート!W411="","",基本情報入力シート!W411)</f>
        <v/>
      </c>
      <c r="M372" s="517" t="str">
        <f>IF(基本情報入力シート!X411="","",基本情報入力シート!X411)</f>
        <v/>
      </c>
      <c r="N372" s="518" t="str">
        <f>IF(基本情報入力シート!Y411="","",基本情報入力シート!Y411)</f>
        <v/>
      </c>
      <c r="O372" s="106"/>
      <c r="P372" s="1082"/>
      <c r="Q372" s="1083"/>
      <c r="R372" s="519" t="str">
        <f>IFERROR(IF('別紙様式3-2（４・５月）'!Z374="ベア加算","",P372*VLOOKUP(N372,【参考】数式用!$AD$2:$AH$27,MATCH(O372,【参考】数式用!$K$4:$N$4,0)+1,0)),"")</f>
        <v/>
      </c>
      <c r="S372" s="139"/>
      <c r="T372" s="1084"/>
      <c r="U372" s="1085"/>
      <c r="V372" s="515" t="str">
        <f>IFERROR(P372*VLOOKUP(AF372,【参考】数式用4!$DC$3:$DZ$106,MATCH(N372,【参考】数式用4!$DC$2:$DZ$2,0)),"")</f>
        <v/>
      </c>
      <c r="W372" s="107"/>
      <c r="X372" s="138"/>
      <c r="Y372" s="1086" t="str">
        <f>IFERROR(IF('別紙様式3-2（４・５月）'!Z374="ベア加算","",W372*VLOOKUP(N372,【参考】数式用!$AD$2:$AH$27,MATCH(O372,【参考】数式用!$K$4:$N$4,0)+1,0)),"")</f>
        <v/>
      </c>
      <c r="Z372" s="1086"/>
      <c r="AA372" s="139"/>
      <c r="AB372" s="142"/>
      <c r="AC372" s="520" t="str">
        <f>IFERROR(X372*VLOOKUP(AG372,【参考】数式用4!$DC$3:$DZ$106,MATCH(N372,【参考】数式用4!$DC$2:$DZ$2,0)),"")</f>
        <v/>
      </c>
      <c r="AD372" s="477" t="str">
        <f t="shared" si="12"/>
        <v/>
      </c>
      <c r="AE372" s="478" t="str">
        <f t="shared" si="13"/>
        <v/>
      </c>
      <c r="AF372" s="512" t="str">
        <f>IF(O372="","",'別紙様式3-2（４・５月）'!O374&amp;'別紙様式3-2（４・５月）'!P374&amp;'別紙様式3-2（４・５月）'!Q374&amp;"から"&amp;O372)</f>
        <v/>
      </c>
      <c r="AG372" s="512" t="str">
        <f>IF(OR(W372="",W372="―"),"",'別紙様式3-2（４・５月）'!O374&amp;'別紙様式3-2（４・５月）'!P374&amp;'別紙様式3-2（４・５月）'!Q374&amp;"から"&amp;W372)</f>
        <v/>
      </c>
    </row>
    <row r="373" spans="1:33" ht="24.95" customHeight="1">
      <c r="A373" s="513">
        <v>360</v>
      </c>
      <c r="B373" s="987" t="str">
        <f>IF(基本情報入力シート!C412="","",基本情報入力シート!C412)</f>
        <v/>
      </c>
      <c r="C373" s="988"/>
      <c r="D373" s="988"/>
      <c r="E373" s="988"/>
      <c r="F373" s="988"/>
      <c r="G373" s="988"/>
      <c r="H373" s="988"/>
      <c r="I373" s="989"/>
      <c r="J373" s="482" t="str">
        <f>IF(基本情報入力シート!M412="","",基本情報入力シート!M412)</f>
        <v/>
      </c>
      <c r="K373" s="482" t="str">
        <f>IF(基本情報入力シート!R412="","",基本情報入力シート!R412)</f>
        <v/>
      </c>
      <c r="L373" s="482" t="str">
        <f>IF(基本情報入力シート!W412="","",基本情報入力シート!W412)</f>
        <v/>
      </c>
      <c r="M373" s="517" t="str">
        <f>IF(基本情報入力シート!X412="","",基本情報入力シート!X412)</f>
        <v/>
      </c>
      <c r="N373" s="518" t="str">
        <f>IF(基本情報入力シート!Y412="","",基本情報入力シート!Y412)</f>
        <v/>
      </c>
      <c r="O373" s="106"/>
      <c r="P373" s="1082"/>
      <c r="Q373" s="1083"/>
      <c r="R373" s="519" t="str">
        <f>IFERROR(IF('別紙様式3-2（４・５月）'!Z375="ベア加算","",P373*VLOOKUP(N373,【参考】数式用!$AD$2:$AH$27,MATCH(O373,【参考】数式用!$K$4:$N$4,0)+1,0)),"")</f>
        <v/>
      </c>
      <c r="S373" s="139"/>
      <c r="T373" s="1084"/>
      <c r="U373" s="1085"/>
      <c r="V373" s="515" t="str">
        <f>IFERROR(P373*VLOOKUP(AF373,【参考】数式用4!$DC$3:$DZ$106,MATCH(N373,【参考】数式用4!$DC$2:$DZ$2,0)),"")</f>
        <v/>
      </c>
      <c r="W373" s="107"/>
      <c r="X373" s="138"/>
      <c r="Y373" s="1086" t="str">
        <f>IFERROR(IF('別紙様式3-2（４・５月）'!Z375="ベア加算","",W373*VLOOKUP(N373,【参考】数式用!$AD$2:$AH$27,MATCH(O373,【参考】数式用!$K$4:$N$4,0)+1,0)),"")</f>
        <v/>
      </c>
      <c r="Z373" s="1086"/>
      <c r="AA373" s="139"/>
      <c r="AB373" s="142"/>
      <c r="AC373" s="520" t="str">
        <f>IFERROR(X373*VLOOKUP(AG373,【参考】数式用4!$DC$3:$DZ$106,MATCH(N373,【参考】数式用4!$DC$2:$DZ$2,0)),"")</f>
        <v/>
      </c>
      <c r="AD373" s="477" t="str">
        <f t="shared" si="12"/>
        <v/>
      </c>
      <c r="AE373" s="478" t="str">
        <f t="shared" si="13"/>
        <v/>
      </c>
      <c r="AF373" s="512" t="str">
        <f>IF(O373="","",'別紙様式3-2（４・５月）'!O375&amp;'別紙様式3-2（４・５月）'!P375&amp;'別紙様式3-2（４・５月）'!Q375&amp;"から"&amp;O373)</f>
        <v/>
      </c>
      <c r="AG373" s="512" t="str">
        <f>IF(OR(W373="",W373="―"),"",'別紙様式3-2（４・５月）'!O375&amp;'別紙様式3-2（４・５月）'!P375&amp;'別紙様式3-2（４・５月）'!Q375&amp;"から"&amp;W373)</f>
        <v/>
      </c>
    </row>
    <row r="374" spans="1:33" ht="24.95" customHeight="1">
      <c r="A374" s="513">
        <v>361</v>
      </c>
      <c r="B374" s="987" t="str">
        <f>IF(基本情報入力シート!C413="","",基本情報入力シート!C413)</f>
        <v/>
      </c>
      <c r="C374" s="988"/>
      <c r="D374" s="988"/>
      <c r="E374" s="988"/>
      <c r="F374" s="988"/>
      <c r="G374" s="988"/>
      <c r="H374" s="988"/>
      <c r="I374" s="989"/>
      <c r="J374" s="482" t="str">
        <f>IF(基本情報入力シート!M413="","",基本情報入力シート!M413)</f>
        <v/>
      </c>
      <c r="K374" s="482" t="str">
        <f>IF(基本情報入力シート!R413="","",基本情報入力シート!R413)</f>
        <v/>
      </c>
      <c r="L374" s="482" t="str">
        <f>IF(基本情報入力シート!W413="","",基本情報入力シート!W413)</f>
        <v/>
      </c>
      <c r="M374" s="517" t="str">
        <f>IF(基本情報入力シート!X413="","",基本情報入力シート!X413)</f>
        <v/>
      </c>
      <c r="N374" s="518" t="str">
        <f>IF(基本情報入力シート!Y413="","",基本情報入力シート!Y413)</f>
        <v/>
      </c>
      <c r="O374" s="106"/>
      <c r="P374" s="1082"/>
      <c r="Q374" s="1083"/>
      <c r="R374" s="519" t="str">
        <f>IFERROR(IF('別紙様式3-2（４・５月）'!Z376="ベア加算","",P374*VLOOKUP(N374,【参考】数式用!$AD$2:$AH$27,MATCH(O374,【参考】数式用!$K$4:$N$4,0)+1,0)),"")</f>
        <v/>
      </c>
      <c r="S374" s="139"/>
      <c r="T374" s="1084"/>
      <c r="U374" s="1085"/>
      <c r="V374" s="515" t="str">
        <f>IFERROR(P374*VLOOKUP(AF374,【参考】数式用4!$DC$3:$DZ$106,MATCH(N374,【参考】数式用4!$DC$2:$DZ$2,0)),"")</f>
        <v/>
      </c>
      <c r="W374" s="107"/>
      <c r="X374" s="138"/>
      <c r="Y374" s="1086" t="str">
        <f>IFERROR(IF('別紙様式3-2（４・５月）'!Z376="ベア加算","",W374*VLOOKUP(N374,【参考】数式用!$AD$2:$AH$27,MATCH(O374,【参考】数式用!$K$4:$N$4,0)+1,0)),"")</f>
        <v/>
      </c>
      <c r="Z374" s="1086"/>
      <c r="AA374" s="139"/>
      <c r="AB374" s="142"/>
      <c r="AC374" s="520" t="str">
        <f>IFERROR(X374*VLOOKUP(AG374,【参考】数式用4!$DC$3:$DZ$106,MATCH(N374,【参考】数式用4!$DC$2:$DZ$2,0)),"")</f>
        <v/>
      </c>
      <c r="AD374" s="477" t="str">
        <f t="shared" si="12"/>
        <v/>
      </c>
      <c r="AE374" s="478" t="str">
        <f t="shared" si="13"/>
        <v/>
      </c>
      <c r="AF374" s="512" t="str">
        <f>IF(O374="","",'別紙様式3-2（４・５月）'!O376&amp;'別紙様式3-2（４・５月）'!P376&amp;'別紙様式3-2（４・５月）'!Q376&amp;"から"&amp;O374)</f>
        <v/>
      </c>
      <c r="AG374" s="512" t="str">
        <f>IF(OR(W374="",W374="―"),"",'別紙様式3-2（４・５月）'!O376&amp;'別紙様式3-2（４・５月）'!P376&amp;'別紙様式3-2（４・５月）'!Q376&amp;"から"&amp;W374)</f>
        <v/>
      </c>
    </row>
    <row r="375" spans="1:33" ht="24.95" customHeight="1">
      <c r="A375" s="513">
        <v>362</v>
      </c>
      <c r="B375" s="987" t="str">
        <f>IF(基本情報入力シート!C414="","",基本情報入力シート!C414)</f>
        <v/>
      </c>
      <c r="C375" s="988"/>
      <c r="D375" s="988"/>
      <c r="E375" s="988"/>
      <c r="F375" s="988"/>
      <c r="G375" s="988"/>
      <c r="H375" s="988"/>
      <c r="I375" s="989"/>
      <c r="J375" s="482" t="str">
        <f>IF(基本情報入力シート!M414="","",基本情報入力シート!M414)</f>
        <v/>
      </c>
      <c r="K375" s="482" t="str">
        <f>IF(基本情報入力シート!R414="","",基本情報入力シート!R414)</f>
        <v/>
      </c>
      <c r="L375" s="482" t="str">
        <f>IF(基本情報入力シート!W414="","",基本情報入力シート!W414)</f>
        <v/>
      </c>
      <c r="M375" s="517" t="str">
        <f>IF(基本情報入力シート!X414="","",基本情報入力シート!X414)</f>
        <v/>
      </c>
      <c r="N375" s="518" t="str">
        <f>IF(基本情報入力シート!Y414="","",基本情報入力シート!Y414)</f>
        <v/>
      </c>
      <c r="O375" s="106"/>
      <c r="P375" s="1082"/>
      <c r="Q375" s="1083"/>
      <c r="R375" s="519" t="str">
        <f>IFERROR(IF('別紙様式3-2（４・５月）'!Z377="ベア加算","",P375*VLOOKUP(N375,【参考】数式用!$AD$2:$AH$27,MATCH(O375,【参考】数式用!$K$4:$N$4,0)+1,0)),"")</f>
        <v/>
      </c>
      <c r="S375" s="139"/>
      <c r="T375" s="1084"/>
      <c r="U375" s="1085"/>
      <c r="V375" s="515" t="str">
        <f>IFERROR(P375*VLOOKUP(AF375,【参考】数式用4!$DC$3:$DZ$106,MATCH(N375,【参考】数式用4!$DC$2:$DZ$2,0)),"")</f>
        <v/>
      </c>
      <c r="W375" s="107"/>
      <c r="X375" s="138"/>
      <c r="Y375" s="1086" t="str">
        <f>IFERROR(IF('別紙様式3-2（４・５月）'!Z377="ベア加算","",W375*VLOOKUP(N375,【参考】数式用!$AD$2:$AH$27,MATCH(O375,【参考】数式用!$K$4:$N$4,0)+1,0)),"")</f>
        <v/>
      </c>
      <c r="Z375" s="1086"/>
      <c r="AA375" s="139"/>
      <c r="AB375" s="142"/>
      <c r="AC375" s="520" t="str">
        <f>IFERROR(X375*VLOOKUP(AG375,【参考】数式用4!$DC$3:$DZ$106,MATCH(N375,【参考】数式用4!$DC$2:$DZ$2,0)),"")</f>
        <v/>
      </c>
      <c r="AD375" s="477" t="str">
        <f t="shared" si="12"/>
        <v/>
      </c>
      <c r="AE375" s="478" t="str">
        <f t="shared" si="13"/>
        <v/>
      </c>
      <c r="AF375" s="512" t="str">
        <f>IF(O375="","",'別紙様式3-2（４・５月）'!O377&amp;'別紙様式3-2（４・５月）'!P377&amp;'別紙様式3-2（４・５月）'!Q377&amp;"から"&amp;O375)</f>
        <v/>
      </c>
      <c r="AG375" s="512" t="str">
        <f>IF(OR(W375="",W375="―"),"",'別紙様式3-2（４・５月）'!O377&amp;'別紙様式3-2（４・５月）'!P377&amp;'別紙様式3-2（４・５月）'!Q377&amp;"から"&amp;W375)</f>
        <v/>
      </c>
    </row>
    <row r="376" spans="1:33" ht="24.95" customHeight="1">
      <c r="A376" s="513">
        <v>363</v>
      </c>
      <c r="B376" s="987" t="str">
        <f>IF(基本情報入力シート!C415="","",基本情報入力シート!C415)</f>
        <v/>
      </c>
      <c r="C376" s="988"/>
      <c r="D376" s="988"/>
      <c r="E376" s="988"/>
      <c r="F376" s="988"/>
      <c r="G376" s="988"/>
      <c r="H376" s="988"/>
      <c r="I376" s="989"/>
      <c r="J376" s="482" t="str">
        <f>IF(基本情報入力シート!M415="","",基本情報入力シート!M415)</f>
        <v/>
      </c>
      <c r="K376" s="482" t="str">
        <f>IF(基本情報入力シート!R415="","",基本情報入力シート!R415)</f>
        <v/>
      </c>
      <c r="L376" s="482" t="str">
        <f>IF(基本情報入力シート!W415="","",基本情報入力シート!W415)</f>
        <v/>
      </c>
      <c r="M376" s="517" t="str">
        <f>IF(基本情報入力シート!X415="","",基本情報入力シート!X415)</f>
        <v/>
      </c>
      <c r="N376" s="518" t="str">
        <f>IF(基本情報入力シート!Y415="","",基本情報入力シート!Y415)</f>
        <v/>
      </c>
      <c r="O376" s="106"/>
      <c r="P376" s="1082"/>
      <c r="Q376" s="1083"/>
      <c r="R376" s="519" t="str">
        <f>IFERROR(IF('別紙様式3-2（４・５月）'!Z378="ベア加算","",P376*VLOOKUP(N376,【参考】数式用!$AD$2:$AH$27,MATCH(O376,【参考】数式用!$K$4:$N$4,0)+1,0)),"")</f>
        <v/>
      </c>
      <c r="S376" s="139"/>
      <c r="T376" s="1084"/>
      <c r="U376" s="1085"/>
      <c r="V376" s="515" t="str">
        <f>IFERROR(P376*VLOOKUP(AF376,【参考】数式用4!$DC$3:$DZ$106,MATCH(N376,【参考】数式用4!$DC$2:$DZ$2,0)),"")</f>
        <v/>
      </c>
      <c r="W376" s="107"/>
      <c r="X376" s="138"/>
      <c r="Y376" s="1086" t="str">
        <f>IFERROR(IF('別紙様式3-2（４・５月）'!Z378="ベア加算","",W376*VLOOKUP(N376,【参考】数式用!$AD$2:$AH$27,MATCH(O376,【参考】数式用!$K$4:$N$4,0)+1,0)),"")</f>
        <v/>
      </c>
      <c r="Z376" s="1086"/>
      <c r="AA376" s="139"/>
      <c r="AB376" s="142"/>
      <c r="AC376" s="520" t="str">
        <f>IFERROR(X376*VLOOKUP(AG376,【参考】数式用4!$DC$3:$DZ$106,MATCH(N376,【参考】数式用4!$DC$2:$DZ$2,0)),"")</f>
        <v/>
      </c>
      <c r="AD376" s="477" t="str">
        <f t="shared" si="12"/>
        <v/>
      </c>
      <c r="AE376" s="478" t="str">
        <f t="shared" si="13"/>
        <v/>
      </c>
      <c r="AF376" s="512" t="str">
        <f>IF(O376="","",'別紙様式3-2（４・５月）'!O378&amp;'別紙様式3-2（４・５月）'!P378&amp;'別紙様式3-2（４・５月）'!Q378&amp;"から"&amp;O376)</f>
        <v/>
      </c>
      <c r="AG376" s="512" t="str">
        <f>IF(OR(W376="",W376="―"),"",'別紙様式3-2（４・５月）'!O378&amp;'別紙様式3-2（４・５月）'!P378&amp;'別紙様式3-2（４・５月）'!Q378&amp;"から"&amp;W376)</f>
        <v/>
      </c>
    </row>
    <row r="377" spans="1:33" ht="24.95" customHeight="1">
      <c r="A377" s="513">
        <v>364</v>
      </c>
      <c r="B377" s="987" t="str">
        <f>IF(基本情報入力シート!C416="","",基本情報入力シート!C416)</f>
        <v/>
      </c>
      <c r="C377" s="988"/>
      <c r="D377" s="988"/>
      <c r="E377" s="988"/>
      <c r="F377" s="988"/>
      <c r="G377" s="988"/>
      <c r="H377" s="988"/>
      <c r="I377" s="989"/>
      <c r="J377" s="482" t="str">
        <f>IF(基本情報入力シート!M416="","",基本情報入力シート!M416)</f>
        <v/>
      </c>
      <c r="K377" s="482" t="str">
        <f>IF(基本情報入力シート!R416="","",基本情報入力シート!R416)</f>
        <v/>
      </c>
      <c r="L377" s="482" t="str">
        <f>IF(基本情報入力シート!W416="","",基本情報入力シート!W416)</f>
        <v/>
      </c>
      <c r="M377" s="517" t="str">
        <f>IF(基本情報入力シート!X416="","",基本情報入力シート!X416)</f>
        <v/>
      </c>
      <c r="N377" s="518" t="str">
        <f>IF(基本情報入力シート!Y416="","",基本情報入力シート!Y416)</f>
        <v/>
      </c>
      <c r="O377" s="106"/>
      <c r="P377" s="1082"/>
      <c r="Q377" s="1083"/>
      <c r="R377" s="519" t="str">
        <f>IFERROR(IF('別紙様式3-2（４・５月）'!Z379="ベア加算","",P377*VLOOKUP(N377,【参考】数式用!$AD$2:$AH$27,MATCH(O377,【参考】数式用!$K$4:$N$4,0)+1,0)),"")</f>
        <v/>
      </c>
      <c r="S377" s="139"/>
      <c r="T377" s="1084"/>
      <c r="U377" s="1085"/>
      <c r="V377" s="515" t="str">
        <f>IFERROR(P377*VLOOKUP(AF377,【参考】数式用4!$DC$3:$DZ$106,MATCH(N377,【参考】数式用4!$DC$2:$DZ$2,0)),"")</f>
        <v/>
      </c>
      <c r="W377" s="107"/>
      <c r="X377" s="138"/>
      <c r="Y377" s="1086" t="str">
        <f>IFERROR(IF('別紙様式3-2（４・５月）'!Z379="ベア加算","",W377*VLOOKUP(N377,【参考】数式用!$AD$2:$AH$27,MATCH(O377,【参考】数式用!$K$4:$N$4,0)+1,0)),"")</f>
        <v/>
      </c>
      <c r="Z377" s="1086"/>
      <c r="AA377" s="139"/>
      <c r="AB377" s="142"/>
      <c r="AC377" s="520" t="str">
        <f>IFERROR(X377*VLOOKUP(AG377,【参考】数式用4!$DC$3:$DZ$106,MATCH(N377,【参考】数式用4!$DC$2:$DZ$2,0)),"")</f>
        <v/>
      </c>
      <c r="AD377" s="477" t="str">
        <f t="shared" si="12"/>
        <v/>
      </c>
      <c r="AE377" s="478" t="str">
        <f t="shared" si="13"/>
        <v/>
      </c>
      <c r="AF377" s="512" t="str">
        <f>IF(O377="","",'別紙様式3-2（４・５月）'!O379&amp;'別紙様式3-2（４・５月）'!P379&amp;'別紙様式3-2（４・５月）'!Q379&amp;"から"&amp;O377)</f>
        <v/>
      </c>
      <c r="AG377" s="512" t="str">
        <f>IF(OR(W377="",W377="―"),"",'別紙様式3-2（４・５月）'!O379&amp;'別紙様式3-2（４・５月）'!P379&amp;'別紙様式3-2（４・５月）'!Q379&amp;"から"&amp;W377)</f>
        <v/>
      </c>
    </row>
    <row r="378" spans="1:33" ht="24.95" customHeight="1">
      <c r="A378" s="513">
        <v>365</v>
      </c>
      <c r="B378" s="987" t="str">
        <f>IF(基本情報入力シート!C417="","",基本情報入力シート!C417)</f>
        <v/>
      </c>
      <c r="C378" s="988"/>
      <c r="D378" s="988"/>
      <c r="E378" s="988"/>
      <c r="F378" s="988"/>
      <c r="G378" s="988"/>
      <c r="H378" s="988"/>
      <c r="I378" s="989"/>
      <c r="J378" s="482" t="str">
        <f>IF(基本情報入力シート!M417="","",基本情報入力シート!M417)</f>
        <v/>
      </c>
      <c r="K378" s="482" t="str">
        <f>IF(基本情報入力シート!R417="","",基本情報入力シート!R417)</f>
        <v/>
      </c>
      <c r="L378" s="482" t="str">
        <f>IF(基本情報入力シート!W417="","",基本情報入力シート!W417)</f>
        <v/>
      </c>
      <c r="M378" s="517" t="str">
        <f>IF(基本情報入力シート!X417="","",基本情報入力シート!X417)</f>
        <v/>
      </c>
      <c r="N378" s="518" t="str">
        <f>IF(基本情報入力シート!Y417="","",基本情報入力シート!Y417)</f>
        <v/>
      </c>
      <c r="O378" s="106"/>
      <c r="P378" s="1082"/>
      <c r="Q378" s="1083"/>
      <c r="R378" s="519" t="str">
        <f>IFERROR(IF('別紙様式3-2（４・５月）'!Z380="ベア加算","",P378*VLOOKUP(N378,【参考】数式用!$AD$2:$AH$27,MATCH(O378,【参考】数式用!$K$4:$N$4,0)+1,0)),"")</f>
        <v/>
      </c>
      <c r="S378" s="139"/>
      <c r="T378" s="1084"/>
      <c r="U378" s="1085"/>
      <c r="V378" s="515" t="str">
        <f>IFERROR(P378*VLOOKUP(AF378,【参考】数式用4!$DC$3:$DZ$106,MATCH(N378,【参考】数式用4!$DC$2:$DZ$2,0)),"")</f>
        <v/>
      </c>
      <c r="W378" s="107"/>
      <c r="X378" s="138"/>
      <c r="Y378" s="1086" t="str">
        <f>IFERROR(IF('別紙様式3-2（４・５月）'!Z380="ベア加算","",W378*VLOOKUP(N378,【参考】数式用!$AD$2:$AH$27,MATCH(O378,【参考】数式用!$K$4:$N$4,0)+1,0)),"")</f>
        <v/>
      </c>
      <c r="Z378" s="1086"/>
      <c r="AA378" s="139"/>
      <c r="AB378" s="142"/>
      <c r="AC378" s="520" t="str">
        <f>IFERROR(X378*VLOOKUP(AG378,【参考】数式用4!$DC$3:$DZ$106,MATCH(N378,【参考】数式用4!$DC$2:$DZ$2,0)),"")</f>
        <v/>
      </c>
      <c r="AD378" s="477" t="str">
        <f t="shared" si="12"/>
        <v/>
      </c>
      <c r="AE378" s="478" t="str">
        <f t="shared" si="13"/>
        <v/>
      </c>
      <c r="AF378" s="512" t="str">
        <f>IF(O378="","",'別紙様式3-2（４・５月）'!O380&amp;'別紙様式3-2（４・５月）'!P380&amp;'別紙様式3-2（４・５月）'!Q380&amp;"から"&amp;O378)</f>
        <v/>
      </c>
      <c r="AG378" s="512" t="str">
        <f>IF(OR(W378="",W378="―"),"",'別紙様式3-2（４・５月）'!O380&amp;'別紙様式3-2（４・５月）'!P380&amp;'別紙様式3-2（４・５月）'!Q380&amp;"から"&amp;W378)</f>
        <v/>
      </c>
    </row>
    <row r="379" spans="1:33" ht="24.95" customHeight="1">
      <c r="A379" s="513">
        <v>366</v>
      </c>
      <c r="B379" s="987" t="str">
        <f>IF(基本情報入力シート!C418="","",基本情報入力シート!C418)</f>
        <v/>
      </c>
      <c r="C379" s="988"/>
      <c r="D379" s="988"/>
      <c r="E379" s="988"/>
      <c r="F379" s="988"/>
      <c r="G379" s="988"/>
      <c r="H379" s="988"/>
      <c r="I379" s="989"/>
      <c r="J379" s="482" t="str">
        <f>IF(基本情報入力シート!M418="","",基本情報入力シート!M418)</f>
        <v/>
      </c>
      <c r="K379" s="482" t="str">
        <f>IF(基本情報入力シート!R418="","",基本情報入力シート!R418)</f>
        <v/>
      </c>
      <c r="L379" s="482" t="str">
        <f>IF(基本情報入力シート!W418="","",基本情報入力シート!W418)</f>
        <v/>
      </c>
      <c r="M379" s="517" t="str">
        <f>IF(基本情報入力シート!X418="","",基本情報入力シート!X418)</f>
        <v/>
      </c>
      <c r="N379" s="518" t="str">
        <f>IF(基本情報入力シート!Y418="","",基本情報入力シート!Y418)</f>
        <v/>
      </c>
      <c r="O379" s="106"/>
      <c r="P379" s="1082"/>
      <c r="Q379" s="1083"/>
      <c r="R379" s="519" t="str">
        <f>IFERROR(IF('別紙様式3-2（４・５月）'!Z381="ベア加算","",P379*VLOOKUP(N379,【参考】数式用!$AD$2:$AH$27,MATCH(O379,【参考】数式用!$K$4:$N$4,0)+1,0)),"")</f>
        <v/>
      </c>
      <c r="S379" s="139"/>
      <c r="T379" s="1084"/>
      <c r="U379" s="1085"/>
      <c r="V379" s="515" t="str">
        <f>IFERROR(P379*VLOOKUP(AF379,【参考】数式用4!$DC$3:$DZ$106,MATCH(N379,【参考】数式用4!$DC$2:$DZ$2,0)),"")</f>
        <v/>
      </c>
      <c r="W379" s="107"/>
      <c r="X379" s="138"/>
      <c r="Y379" s="1086" t="str">
        <f>IFERROR(IF('別紙様式3-2（４・５月）'!Z381="ベア加算","",W379*VLOOKUP(N379,【参考】数式用!$AD$2:$AH$27,MATCH(O379,【参考】数式用!$K$4:$N$4,0)+1,0)),"")</f>
        <v/>
      </c>
      <c r="Z379" s="1086"/>
      <c r="AA379" s="139"/>
      <c r="AB379" s="142"/>
      <c r="AC379" s="520" t="str">
        <f>IFERROR(X379*VLOOKUP(AG379,【参考】数式用4!$DC$3:$DZ$106,MATCH(N379,【参考】数式用4!$DC$2:$DZ$2,0)),"")</f>
        <v/>
      </c>
      <c r="AD379" s="477" t="str">
        <f t="shared" si="12"/>
        <v/>
      </c>
      <c r="AE379" s="478" t="str">
        <f t="shared" si="13"/>
        <v/>
      </c>
      <c r="AF379" s="512" t="str">
        <f>IF(O379="","",'別紙様式3-2（４・５月）'!O381&amp;'別紙様式3-2（４・５月）'!P381&amp;'別紙様式3-2（４・５月）'!Q381&amp;"から"&amp;O379)</f>
        <v/>
      </c>
      <c r="AG379" s="512" t="str">
        <f>IF(OR(W379="",W379="―"),"",'別紙様式3-2（４・５月）'!O381&amp;'別紙様式3-2（４・５月）'!P381&amp;'別紙様式3-2（４・５月）'!Q381&amp;"から"&amp;W379)</f>
        <v/>
      </c>
    </row>
    <row r="380" spans="1:33" ht="24.95" customHeight="1">
      <c r="A380" s="513">
        <v>367</v>
      </c>
      <c r="B380" s="987" t="str">
        <f>IF(基本情報入力シート!C419="","",基本情報入力シート!C419)</f>
        <v/>
      </c>
      <c r="C380" s="988"/>
      <c r="D380" s="988"/>
      <c r="E380" s="988"/>
      <c r="F380" s="988"/>
      <c r="G380" s="988"/>
      <c r="H380" s="988"/>
      <c r="I380" s="989"/>
      <c r="J380" s="482" t="str">
        <f>IF(基本情報入力シート!M419="","",基本情報入力シート!M419)</f>
        <v/>
      </c>
      <c r="K380" s="482" t="str">
        <f>IF(基本情報入力シート!R419="","",基本情報入力シート!R419)</f>
        <v/>
      </c>
      <c r="L380" s="482" t="str">
        <f>IF(基本情報入力シート!W419="","",基本情報入力シート!W419)</f>
        <v/>
      </c>
      <c r="M380" s="517" t="str">
        <f>IF(基本情報入力シート!X419="","",基本情報入力シート!X419)</f>
        <v/>
      </c>
      <c r="N380" s="518" t="str">
        <f>IF(基本情報入力シート!Y419="","",基本情報入力シート!Y419)</f>
        <v/>
      </c>
      <c r="O380" s="106"/>
      <c r="P380" s="1082"/>
      <c r="Q380" s="1083"/>
      <c r="R380" s="519" t="str">
        <f>IFERROR(IF('別紙様式3-2（４・５月）'!Z382="ベア加算","",P380*VLOOKUP(N380,【参考】数式用!$AD$2:$AH$27,MATCH(O380,【参考】数式用!$K$4:$N$4,0)+1,0)),"")</f>
        <v/>
      </c>
      <c r="S380" s="139"/>
      <c r="T380" s="1084"/>
      <c r="U380" s="1085"/>
      <c r="V380" s="515" t="str">
        <f>IFERROR(P380*VLOOKUP(AF380,【参考】数式用4!$DC$3:$DZ$106,MATCH(N380,【参考】数式用4!$DC$2:$DZ$2,0)),"")</f>
        <v/>
      </c>
      <c r="W380" s="107"/>
      <c r="X380" s="138"/>
      <c r="Y380" s="1086" t="str">
        <f>IFERROR(IF('別紙様式3-2（４・５月）'!Z382="ベア加算","",W380*VLOOKUP(N380,【参考】数式用!$AD$2:$AH$27,MATCH(O380,【参考】数式用!$K$4:$N$4,0)+1,0)),"")</f>
        <v/>
      </c>
      <c r="Z380" s="1086"/>
      <c r="AA380" s="139"/>
      <c r="AB380" s="142"/>
      <c r="AC380" s="520" t="str">
        <f>IFERROR(X380*VLOOKUP(AG380,【参考】数式用4!$DC$3:$DZ$106,MATCH(N380,【参考】数式用4!$DC$2:$DZ$2,0)),"")</f>
        <v/>
      </c>
      <c r="AD380" s="477" t="str">
        <f t="shared" si="12"/>
        <v/>
      </c>
      <c r="AE380" s="478" t="str">
        <f t="shared" si="13"/>
        <v/>
      </c>
      <c r="AF380" s="512" t="str">
        <f>IF(O380="","",'別紙様式3-2（４・５月）'!O382&amp;'別紙様式3-2（４・５月）'!P382&amp;'別紙様式3-2（４・５月）'!Q382&amp;"から"&amp;O380)</f>
        <v/>
      </c>
      <c r="AG380" s="512" t="str">
        <f>IF(OR(W380="",W380="―"),"",'別紙様式3-2（４・５月）'!O382&amp;'別紙様式3-2（４・５月）'!P382&amp;'別紙様式3-2（４・５月）'!Q382&amp;"から"&amp;W380)</f>
        <v/>
      </c>
    </row>
    <row r="381" spans="1:33" ht="24.95" customHeight="1">
      <c r="A381" s="513">
        <v>368</v>
      </c>
      <c r="B381" s="987" t="str">
        <f>IF(基本情報入力シート!C420="","",基本情報入力シート!C420)</f>
        <v/>
      </c>
      <c r="C381" s="988"/>
      <c r="D381" s="988"/>
      <c r="E381" s="988"/>
      <c r="F381" s="988"/>
      <c r="G381" s="988"/>
      <c r="H381" s="988"/>
      <c r="I381" s="989"/>
      <c r="J381" s="482" t="str">
        <f>IF(基本情報入力シート!M420="","",基本情報入力シート!M420)</f>
        <v/>
      </c>
      <c r="K381" s="482" t="str">
        <f>IF(基本情報入力シート!R420="","",基本情報入力シート!R420)</f>
        <v/>
      </c>
      <c r="L381" s="482" t="str">
        <f>IF(基本情報入力シート!W420="","",基本情報入力シート!W420)</f>
        <v/>
      </c>
      <c r="M381" s="517" t="str">
        <f>IF(基本情報入力シート!X420="","",基本情報入力シート!X420)</f>
        <v/>
      </c>
      <c r="N381" s="518" t="str">
        <f>IF(基本情報入力シート!Y420="","",基本情報入力シート!Y420)</f>
        <v/>
      </c>
      <c r="O381" s="106"/>
      <c r="P381" s="1082"/>
      <c r="Q381" s="1083"/>
      <c r="R381" s="519" t="str">
        <f>IFERROR(IF('別紙様式3-2（４・５月）'!Z383="ベア加算","",P381*VLOOKUP(N381,【参考】数式用!$AD$2:$AH$27,MATCH(O381,【参考】数式用!$K$4:$N$4,0)+1,0)),"")</f>
        <v/>
      </c>
      <c r="S381" s="139"/>
      <c r="T381" s="1084"/>
      <c r="U381" s="1085"/>
      <c r="V381" s="515" t="str">
        <f>IFERROR(P381*VLOOKUP(AF381,【参考】数式用4!$DC$3:$DZ$106,MATCH(N381,【参考】数式用4!$DC$2:$DZ$2,0)),"")</f>
        <v/>
      </c>
      <c r="W381" s="107"/>
      <c r="X381" s="138"/>
      <c r="Y381" s="1086" t="str">
        <f>IFERROR(IF('別紙様式3-2（４・５月）'!Z383="ベア加算","",W381*VLOOKUP(N381,【参考】数式用!$AD$2:$AH$27,MATCH(O381,【参考】数式用!$K$4:$N$4,0)+1,0)),"")</f>
        <v/>
      </c>
      <c r="Z381" s="1086"/>
      <c r="AA381" s="139"/>
      <c r="AB381" s="142"/>
      <c r="AC381" s="520" t="str">
        <f>IFERROR(X381*VLOOKUP(AG381,【参考】数式用4!$DC$3:$DZ$106,MATCH(N381,【参考】数式用4!$DC$2:$DZ$2,0)),"")</f>
        <v/>
      </c>
      <c r="AD381" s="477" t="str">
        <f t="shared" si="12"/>
        <v/>
      </c>
      <c r="AE381" s="478" t="str">
        <f t="shared" si="13"/>
        <v/>
      </c>
      <c r="AF381" s="512" t="str">
        <f>IF(O381="","",'別紙様式3-2（４・５月）'!O383&amp;'別紙様式3-2（４・５月）'!P383&amp;'別紙様式3-2（４・５月）'!Q383&amp;"から"&amp;O381)</f>
        <v/>
      </c>
      <c r="AG381" s="512" t="str">
        <f>IF(OR(W381="",W381="―"),"",'別紙様式3-2（４・５月）'!O383&amp;'別紙様式3-2（４・５月）'!P383&amp;'別紙様式3-2（４・５月）'!Q383&amp;"から"&amp;W381)</f>
        <v/>
      </c>
    </row>
    <row r="382" spans="1:33" ht="24.95" customHeight="1">
      <c r="A382" s="513">
        <v>369</v>
      </c>
      <c r="B382" s="987" t="str">
        <f>IF(基本情報入力シート!C421="","",基本情報入力シート!C421)</f>
        <v/>
      </c>
      <c r="C382" s="988"/>
      <c r="D382" s="988"/>
      <c r="E382" s="988"/>
      <c r="F382" s="988"/>
      <c r="G382" s="988"/>
      <c r="H382" s="988"/>
      <c r="I382" s="989"/>
      <c r="J382" s="482" t="str">
        <f>IF(基本情報入力シート!M421="","",基本情報入力シート!M421)</f>
        <v/>
      </c>
      <c r="K382" s="482" t="str">
        <f>IF(基本情報入力シート!R421="","",基本情報入力シート!R421)</f>
        <v/>
      </c>
      <c r="L382" s="482" t="str">
        <f>IF(基本情報入力シート!W421="","",基本情報入力シート!W421)</f>
        <v/>
      </c>
      <c r="M382" s="517" t="str">
        <f>IF(基本情報入力シート!X421="","",基本情報入力シート!X421)</f>
        <v/>
      </c>
      <c r="N382" s="518" t="str">
        <f>IF(基本情報入力シート!Y421="","",基本情報入力シート!Y421)</f>
        <v/>
      </c>
      <c r="O382" s="106"/>
      <c r="P382" s="1082"/>
      <c r="Q382" s="1083"/>
      <c r="R382" s="519" t="str">
        <f>IFERROR(IF('別紙様式3-2（４・５月）'!Z384="ベア加算","",P382*VLOOKUP(N382,【参考】数式用!$AD$2:$AH$27,MATCH(O382,【参考】数式用!$K$4:$N$4,0)+1,0)),"")</f>
        <v/>
      </c>
      <c r="S382" s="139"/>
      <c r="T382" s="1084"/>
      <c r="U382" s="1085"/>
      <c r="V382" s="515" t="str">
        <f>IFERROR(P382*VLOOKUP(AF382,【参考】数式用4!$DC$3:$DZ$106,MATCH(N382,【参考】数式用4!$DC$2:$DZ$2,0)),"")</f>
        <v/>
      </c>
      <c r="W382" s="107"/>
      <c r="X382" s="138"/>
      <c r="Y382" s="1086" t="str">
        <f>IFERROR(IF('別紙様式3-2（４・５月）'!Z384="ベア加算","",W382*VLOOKUP(N382,【参考】数式用!$AD$2:$AH$27,MATCH(O382,【参考】数式用!$K$4:$N$4,0)+1,0)),"")</f>
        <v/>
      </c>
      <c r="Z382" s="1086"/>
      <c r="AA382" s="139"/>
      <c r="AB382" s="142"/>
      <c r="AC382" s="520" t="str">
        <f>IFERROR(X382*VLOOKUP(AG382,【参考】数式用4!$DC$3:$DZ$106,MATCH(N382,【参考】数式用4!$DC$2:$DZ$2,0)),"")</f>
        <v/>
      </c>
      <c r="AD382" s="477" t="str">
        <f t="shared" ref="AD382:AD445" si="14">IF(OR(O382="新加算Ⅰ",O382="新加算Ⅱ",O382="新加算Ⅴ（１）",O382="新加算Ⅴ（２）",O382="新加算Ⅴ（３）",O382="新加算Ⅴ（４）",O382="新加算Ⅴ（５）",O382="新加算Ⅴ（６）",O382="新加算Ⅴ（７）",O382="新加算Ⅴ（９）",O382="新加算Ⅴ（10）",O382="新加算Ⅴ（12）"),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E382" s="478" t="str">
        <f t="shared" ref="AE382:AE445" si="15">IF(OR(W382="新加算Ⅰ",W382="新加算Ⅱ"),IF(AND(N382&lt;&gt;"訪問型サービス（総合事業）",N382&lt;&gt;"通所型サービス（総合事業）",N382&lt;&gt;"（介護予防）短期入所生活介護",N382&lt;&gt;"（介護予防）短期入所療養介護（老健）",N382&lt;&gt;"（介護予防）短期入所療養介護 （病院等（老健以外）)",N382&lt;&gt;"（介護予防）短期入所療養介護（医療院）"),1,""),"")</f>
        <v/>
      </c>
      <c r="AF382" s="512" t="str">
        <f>IF(O382="","",'別紙様式3-2（４・５月）'!O384&amp;'別紙様式3-2（４・５月）'!P384&amp;'別紙様式3-2（４・５月）'!Q384&amp;"から"&amp;O382)</f>
        <v/>
      </c>
      <c r="AG382" s="512" t="str">
        <f>IF(OR(W382="",W382="―"),"",'別紙様式3-2（４・５月）'!O384&amp;'別紙様式3-2（４・５月）'!P384&amp;'別紙様式3-2（４・５月）'!Q384&amp;"から"&amp;W382)</f>
        <v/>
      </c>
    </row>
    <row r="383" spans="1:33" ht="24.95" customHeight="1">
      <c r="A383" s="513">
        <v>370</v>
      </c>
      <c r="B383" s="987" t="str">
        <f>IF(基本情報入力シート!C422="","",基本情報入力シート!C422)</f>
        <v/>
      </c>
      <c r="C383" s="988"/>
      <c r="D383" s="988"/>
      <c r="E383" s="988"/>
      <c r="F383" s="988"/>
      <c r="G383" s="988"/>
      <c r="H383" s="988"/>
      <c r="I383" s="989"/>
      <c r="J383" s="482" t="str">
        <f>IF(基本情報入力シート!M422="","",基本情報入力シート!M422)</f>
        <v/>
      </c>
      <c r="K383" s="482" t="str">
        <f>IF(基本情報入力シート!R422="","",基本情報入力シート!R422)</f>
        <v/>
      </c>
      <c r="L383" s="482" t="str">
        <f>IF(基本情報入力シート!W422="","",基本情報入力シート!W422)</f>
        <v/>
      </c>
      <c r="M383" s="517" t="str">
        <f>IF(基本情報入力シート!X422="","",基本情報入力シート!X422)</f>
        <v/>
      </c>
      <c r="N383" s="518" t="str">
        <f>IF(基本情報入力シート!Y422="","",基本情報入力シート!Y422)</f>
        <v/>
      </c>
      <c r="O383" s="106"/>
      <c r="P383" s="1082"/>
      <c r="Q383" s="1083"/>
      <c r="R383" s="519" t="str">
        <f>IFERROR(IF('別紙様式3-2（４・５月）'!Z385="ベア加算","",P383*VLOOKUP(N383,【参考】数式用!$AD$2:$AH$27,MATCH(O383,【参考】数式用!$K$4:$N$4,0)+1,0)),"")</f>
        <v/>
      </c>
      <c r="S383" s="139"/>
      <c r="T383" s="1084"/>
      <c r="U383" s="1085"/>
      <c r="V383" s="515" t="str">
        <f>IFERROR(P383*VLOOKUP(AF383,【参考】数式用4!$DC$3:$DZ$106,MATCH(N383,【参考】数式用4!$DC$2:$DZ$2,0)),"")</f>
        <v/>
      </c>
      <c r="W383" s="107"/>
      <c r="X383" s="138"/>
      <c r="Y383" s="1086" t="str">
        <f>IFERROR(IF('別紙様式3-2（４・５月）'!Z385="ベア加算","",W383*VLOOKUP(N383,【参考】数式用!$AD$2:$AH$27,MATCH(O383,【参考】数式用!$K$4:$N$4,0)+1,0)),"")</f>
        <v/>
      </c>
      <c r="Z383" s="1086"/>
      <c r="AA383" s="139"/>
      <c r="AB383" s="142"/>
      <c r="AC383" s="520" t="str">
        <f>IFERROR(X383*VLOOKUP(AG383,【参考】数式用4!$DC$3:$DZ$106,MATCH(N383,【参考】数式用4!$DC$2:$DZ$2,0)),"")</f>
        <v/>
      </c>
      <c r="AD383" s="477" t="str">
        <f t="shared" si="14"/>
        <v/>
      </c>
      <c r="AE383" s="478" t="str">
        <f t="shared" si="15"/>
        <v/>
      </c>
      <c r="AF383" s="512" t="str">
        <f>IF(O383="","",'別紙様式3-2（４・５月）'!O385&amp;'別紙様式3-2（４・５月）'!P385&amp;'別紙様式3-2（４・５月）'!Q385&amp;"から"&amp;O383)</f>
        <v/>
      </c>
      <c r="AG383" s="512" t="str">
        <f>IF(OR(W383="",W383="―"),"",'別紙様式3-2（４・５月）'!O385&amp;'別紙様式3-2（４・５月）'!P385&amp;'別紙様式3-2（４・５月）'!Q385&amp;"から"&amp;W383)</f>
        <v/>
      </c>
    </row>
    <row r="384" spans="1:33" ht="24.95" customHeight="1">
      <c r="A384" s="513">
        <v>371</v>
      </c>
      <c r="B384" s="987" t="str">
        <f>IF(基本情報入力シート!C423="","",基本情報入力シート!C423)</f>
        <v/>
      </c>
      <c r="C384" s="988"/>
      <c r="D384" s="988"/>
      <c r="E384" s="988"/>
      <c r="F384" s="988"/>
      <c r="G384" s="988"/>
      <c r="H384" s="988"/>
      <c r="I384" s="989"/>
      <c r="J384" s="482" t="str">
        <f>IF(基本情報入力シート!M423="","",基本情報入力シート!M423)</f>
        <v/>
      </c>
      <c r="K384" s="482" t="str">
        <f>IF(基本情報入力シート!R423="","",基本情報入力シート!R423)</f>
        <v/>
      </c>
      <c r="L384" s="482" t="str">
        <f>IF(基本情報入力シート!W423="","",基本情報入力シート!W423)</f>
        <v/>
      </c>
      <c r="M384" s="517" t="str">
        <f>IF(基本情報入力シート!X423="","",基本情報入力シート!X423)</f>
        <v/>
      </c>
      <c r="N384" s="518" t="str">
        <f>IF(基本情報入力シート!Y423="","",基本情報入力シート!Y423)</f>
        <v/>
      </c>
      <c r="O384" s="106"/>
      <c r="P384" s="1082"/>
      <c r="Q384" s="1083"/>
      <c r="R384" s="519" t="str">
        <f>IFERROR(IF('別紙様式3-2（４・５月）'!Z386="ベア加算","",P384*VLOOKUP(N384,【参考】数式用!$AD$2:$AH$27,MATCH(O384,【参考】数式用!$K$4:$N$4,0)+1,0)),"")</f>
        <v/>
      </c>
      <c r="S384" s="139"/>
      <c r="T384" s="1084"/>
      <c r="U384" s="1085"/>
      <c r="V384" s="515" t="str">
        <f>IFERROR(P384*VLOOKUP(AF384,【参考】数式用4!$DC$3:$DZ$106,MATCH(N384,【参考】数式用4!$DC$2:$DZ$2,0)),"")</f>
        <v/>
      </c>
      <c r="W384" s="107"/>
      <c r="X384" s="138"/>
      <c r="Y384" s="1086" t="str">
        <f>IFERROR(IF('別紙様式3-2（４・５月）'!Z386="ベア加算","",W384*VLOOKUP(N384,【参考】数式用!$AD$2:$AH$27,MATCH(O384,【参考】数式用!$K$4:$N$4,0)+1,0)),"")</f>
        <v/>
      </c>
      <c r="Z384" s="1086"/>
      <c r="AA384" s="139"/>
      <c r="AB384" s="142"/>
      <c r="AC384" s="520" t="str">
        <f>IFERROR(X384*VLOOKUP(AG384,【参考】数式用4!$DC$3:$DZ$106,MATCH(N384,【参考】数式用4!$DC$2:$DZ$2,0)),"")</f>
        <v/>
      </c>
      <c r="AD384" s="477" t="str">
        <f t="shared" si="14"/>
        <v/>
      </c>
      <c r="AE384" s="478" t="str">
        <f t="shared" si="15"/>
        <v/>
      </c>
      <c r="AF384" s="512" t="str">
        <f>IF(O384="","",'別紙様式3-2（４・５月）'!O386&amp;'別紙様式3-2（４・５月）'!P386&amp;'別紙様式3-2（４・５月）'!Q386&amp;"から"&amp;O384)</f>
        <v/>
      </c>
      <c r="AG384" s="512" t="str">
        <f>IF(OR(W384="",W384="―"),"",'別紙様式3-2（４・５月）'!O386&amp;'別紙様式3-2（４・５月）'!P386&amp;'別紙様式3-2（４・５月）'!Q386&amp;"から"&amp;W384)</f>
        <v/>
      </c>
    </row>
    <row r="385" spans="1:33" ht="24.95" customHeight="1">
      <c r="A385" s="513">
        <v>372</v>
      </c>
      <c r="B385" s="987" t="str">
        <f>IF(基本情報入力シート!C424="","",基本情報入力シート!C424)</f>
        <v/>
      </c>
      <c r="C385" s="988"/>
      <c r="D385" s="988"/>
      <c r="E385" s="988"/>
      <c r="F385" s="988"/>
      <c r="G385" s="988"/>
      <c r="H385" s="988"/>
      <c r="I385" s="989"/>
      <c r="J385" s="482" t="str">
        <f>IF(基本情報入力シート!M424="","",基本情報入力シート!M424)</f>
        <v/>
      </c>
      <c r="K385" s="482" t="str">
        <f>IF(基本情報入力シート!R424="","",基本情報入力シート!R424)</f>
        <v/>
      </c>
      <c r="L385" s="482" t="str">
        <f>IF(基本情報入力シート!W424="","",基本情報入力シート!W424)</f>
        <v/>
      </c>
      <c r="M385" s="517" t="str">
        <f>IF(基本情報入力シート!X424="","",基本情報入力シート!X424)</f>
        <v/>
      </c>
      <c r="N385" s="518" t="str">
        <f>IF(基本情報入力シート!Y424="","",基本情報入力シート!Y424)</f>
        <v/>
      </c>
      <c r="O385" s="106"/>
      <c r="P385" s="1082"/>
      <c r="Q385" s="1083"/>
      <c r="R385" s="519" t="str">
        <f>IFERROR(IF('別紙様式3-2（４・５月）'!Z387="ベア加算","",P385*VLOOKUP(N385,【参考】数式用!$AD$2:$AH$27,MATCH(O385,【参考】数式用!$K$4:$N$4,0)+1,0)),"")</f>
        <v/>
      </c>
      <c r="S385" s="139"/>
      <c r="T385" s="1084"/>
      <c r="U385" s="1085"/>
      <c r="V385" s="515" t="str">
        <f>IFERROR(P385*VLOOKUP(AF385,【参考】数式用4!$DC$3:$DZ$106,MATCH(N385,【参考】数式用4!$DC$2:$DZ$2,0)),"")</f>
        <v/>
      </c>
      <c r="W385" s="107"/>
      <c r="X385" s="138"/>
      <c r="Y385" s="1086" t="str">
        <f>IFERROR(IF('別紙様式3-2（４・５月）'!Z387="ベア加算","",W385*VLOOKUP(N385,【参考】数式用!$AD$2:$AH$27,MATCH(O385,【参考】数式用!$K$4:$N$4,0)+1,0)),"")</f>
        <v/>
      </c>
      <c r="Z385" s="1086"/>
      <c r="AA385" s="139"/>
      <c r="AB385" s="142"/>
      <c r="AC385" s="520" t="str">
        <f>IFERROR(X385*VLOOKUP(AG385,【参考】数式用4!$DC$3:$DZ$106,MATCH(N385,【参考】数式用4!$DC$2:$DZ$2,0)),"")</f>
        <v/>
      </c>
      <c r="AD385" s="477" t="str">
        <f t="shared" si="14"/>
        <v/>
      </c>
      <c r="AE385" s="478" t="str">
        <f t="shared" si="15"/>
        <v/>
      </c>
      <c r="AF385" s="512" t="str">
        <f>IF(O385="","",'別紙様式3-2（４・５月）'!O387&amp;'別紙様式3-2（４・５月）'!P387&amp;'別紙様式3-2（４・５月）'!Q387&amp;"から"&amp;O385)</f>
        <v/>
      </c>
      <c r="AG385" s="512" t="str">
        <f>IF(OR(W385="",W385="―"),"",'別紙様式3-2（４・５月）'!O387&amp;'別紙様式3-2（４・５月）'!P387&amp;'別紙様式3-2（４・５月）'!Q387&amp;"から"&amp;W385)</f>
        <v/>
      </c>
    </row>
    <row r="386" spans="1:33" ht="24.95" customHeight="1">
      <c r="A386" s="513">
        <v>373</v>
      </c>
      <c r="B386" s="987" t="str">
        <f>IF(基本情報入力シート!C425="","",基本情報入力シート!C425)</f>
        <v/>
      </c>
      <c r="C386" s="988"/>
      <c r="D386" s="988"/>
      <c r="E386" s="988"/>
      <c r="F386" s="988"/>
      <c r="G386" s="988"/>
      <c r="H386" s="988"/>
      <c r="I386" s="989"/>
      <c r="J386" s="482" t="str">
        <f>IF(基本情報入力シート!M425="","",基本情報入力シート!M425)</f>
        <v/>
      </c>
      <c r="K386" s="482" t="str">
        <f>IF(基本情報入力シート!R425="","",基本情報入力シート!R425)</f>
        <v/>
      </c>
      <c r="L386" s="482" t="str">
        <f>IF(基本情報入力シート!W425="","",基本情報入力シート!W425)</f>
        <v/>
      </c>
      <c r="M386" s="517" t="str">
        <f>IF(基本情報入力シート!X425="","",基本情報入力シート!X425)</f>
        <v/>
      </c>
      <c r="N386" s="518" t="str">
        <f>IF(基本情報入力シート!Y425="","",基本情報入力シート!Y425)</f>
        <v/>
      </c>
      <c r="O386" s="106"/>
      <c r="P386" s="1082"/>
      <c r="Q386" s="1083"/>
      <c r="R386" s="519" t="str">
        <f>IFERROR(IF('別紙様式3-2（４・５月）'!Z388="ベア加算","",P386*VLOOKUP(N386,【参考】数式用!$AD$2:$AH$27,MATCH(O386,【参考】数式用!$K$4:$N$4,0)+1,0)),"")</f>
        <v/>
      </c>
      <c r="S386" s="139"/>
      <c r="T386" s="1084"/>
      <c r="U386" s="1085"/>
      <c r="V386" s="515" t="str">
        <f>IFERROR(P386*VLOOKUP(AF386,【参考】数式用4!$DC$3:$DZ$106,MATCH(N386,【参考】数式用4!$DC$2:$DZ$2,0)),"")</f>
        <v/>
      </c>
      <c r="W386" s="107"/>
      <c r="X386" s="138"/>
      <c r="Y386" s="1086" t="str">
        <f>IFERROR(IF('別紙様式3-2（４・５月）'!Z388="ベア加算","",W386*VLOOKUP(N386,【参考】数式用!$AD$2:$AH$27,MATCH(O386,【参考】数式用!$K$4:$N$4,0)+1,0)),"")</f>
        <v/>
      </c>
      <c r="Z386" s="1086"/>
      <c r="AA386" s="139"/>
      <c r="AB386" s="142"/>
      <c r="AC386" s="520" t="str">
        <f>IFERROR(X386*VLOOKUP(AG386,【参考】数式用4!$DC$3:$DZ$106,MATCH(N386,【参考】数式用4!$DC$2:$DZ$2,0)),"")</f>
        <v/>
      </c>
      <c r="AD386" s="477" t="str">
        <f t="shared" si="14"/>
        <v/>
      </c>
      <c r="AE386" s="478" t="str">
        <f t="shared" si="15"/>
        <v/>
      </c>
      <c r="AF386" s="512" t="str">
        <f>IF(O386="","",'別紙様式3-2（４・５月）'!O388&amp;'別紙様式3-2（４・５月）'!P388&amp;'別紙様式3-2（４・５月）'!Q388&amp;"から"&amp;O386)</f>
        <v/>
      </c>
      <c r="AG386" s="512" t="str">
        <f>IF(OR(W386="",W386="―"),"",'別紙様式3-2（４・５月）'!O388&amp;'別紙様式3-2（４・５月）'!P388&amp;'別紙様式3-2（４・５月）'!Q388&amp;"から"&amp;W386)</f>
        <v/>
      </c>
    </row>
    <row r="387" spans="1:33" ht="24.95" customHeight="1">
      <c r="A387" s="513">
        <v>374</v>
      </c>
      <c r="B387" s="987" t="str">
        <f>IF(基本情報入力シート!C426="","",基本情報入力シート!C426)</f>
        <v/>
      </c>
      <c r="C387" s="988"/>
      <c r="D387" s="988"/>
      <c r="E387" s="988"/>
      <c r="F387" s="988"/>
      <c r="G387" s="988"/>
      <c r="H387" s="988"/>
      <c r="I387" s="989"/>
      <c r="J387" s="482" t="str">
        <f>IF(基本情報入力シート!M426="","",基本情報入力シート!M426)</f>
        <v/>
      </c>
      <c r="K387" s="482" t="str">
        <f>IF(基本情報入力シート!R426="","",基本情報入力シート!R426)</f>
        <v/>
      </c>
      <c r="L387" s="482" t="str">
        <f>IF(基本情報入力シート!W426="","",基本情報入力シート!W426)</f>
        <v/>
      </c>
      <c r="M387" s="517" t="str">
        <f>IF(基本情報入力シート!X426="","",基本情報入力シート!X426)</f>
        <v/>
      </c>
      <c r="N387" s="518" t="str">
        <f>IF(基本情報入力シート!Y426="","",基本情報入力シート!Y426)</f>
        <v/>
      </c>
      <c r="O387" s="106"/>
      <c r="P387" s="1082"/>
      <c r="Q387" s="1083"/>
      <c r="R387" s="519" t="str">
        <f>IFERROR(IF('別紙様式3-2（４・５月）'!Z389="ベア加算","",P387*VLOOKUP(N387,【参考】数式用!$AD$2:$AH$27,MATCH(O387,【参考】数式用!$K$4:$N$4,0)+1,0)),"")</f>
        <v/>
      </c>
      <c r="S387" s="139"/>
      <c r="T387" s="1084"/>
      <c r="U387" s="1085"/>
      <c r="V387" s="515" t="str">
        <f>IFERROR(P387*VLOOKUP(AF387,【参考】数式用4!$DC$3:$DZ$106,MATCH(N387,【参考】数式用4!$DC$2:$DZ$2,0)),"")</f>
        <v/>
      </c>
      <c r="W387" s="107"/>
      <c r="X387" s="138"/>
      <c r="Y387" s="1086" t="str">
        <f>IFERROR(IF('別紙様式3-2（４・５月）'!Z389="ベア加算","",W387*VLOOKUP(N387,【参考】数式用!$AD$2:$AH$27,MATCH(O387,【参考】数式用!$K$4:$N$4,0)+1,0)),"")</f>
        <v/>
      </c>
      <c r="Z387" s="1086"/>
      <c r="AA387" s="139"/>
      <c r="AB387" s="142"/>
      <c r="AC387" s="520" t="str">
        <f>IFERROR(X387*VLOOKUP(AG387,【参考】数式用4!$DC$3:$DZ$106,MATCH(N387,【参考】数式用4!$DC$2:$DZ$2,0)),"")</f>
        <v/>
      </c>
      <c r="AD387" s="477" t="str">
        <f t="shared" si="14"/>
        <v/>
      </c>
      <c r="AE387" s="478" t="str">
        <f t="shared" si="15"/>
        <v/>
      </c>
      <c r="AF387" s="512" t="str">
        <f>IF(O387="","",'別紙様式3-2（４・５月）'!O389&amp;'別紙様式3-2（４・５月）'!P389&amp;'別紙様式3-2（４・５月）'!Q389&amp;"から"&amp;O387)</f>
        <v/>
      </c>
      <c r="AG387" s="512" t="str">
        <f>IF(OR(W387="",W387="―"),"",'別紙様式3-2（４・５月）'!O389&amp;'別紙様式3-2（４・５月）'!P389&amp;'別紙様式3-2（４・５月）'!Q389&amp;"から"&amp;W387)</f>
        <v/>
      </c>
    </row>
    <row r="388" spans="1:33" ht="24.95" customHeight="1">
      <c r="A388" s="513">
        <v>375</v>
      </c>
      <c r="B388" s="987" t="str">
        <f>IF(基本情報入力シート!C427="","",基本情報入力シート!C427)</f>
        <v/>
      </c>
      <c r="C388" s="988"/>
      <c r="D388" s="988"/>
      <c r="E388" s="988"/>
      <c r="F388" s="988"/>
      <c r="G388" s="988"/>
      <c r="H388" s="988"/>
      <c r="I388" s="989"/>
      <c r="J388" s="482" t="str">
        <f>IF(基本情報入力シート!M427="","",基本情報入力シート!M427)</f>
        <v/>
      </c>
      <c r="K388" s="482" t="str">
        <f>IF(基本情報入力シート!R427="","",基本情報入力シート!R427)</f>
        <v/>
      </c>
      <c r="L388" s="482" t="str">
        <f>IF(基本情報入力シート!W427="","",基本情報入力シート!W427)</f>
        <v/>
      </c>
      <c r="M388" s="517" t="str">
        <f>IF(基本情報入力シート!X427="","",基本情報入力シート!X427)</f>
        <v/>
      </c>
      <c r="N388" s="518" t="str">
        <f>IF(基本情報入力シート!Y427="","",基本情報入力シート!Y427)</f>
        <v/>
      </c>
      <c r="O388" s="106"/>
      <c r="P388" s="1082"/>
      <c r="Q388" s="1083"/>
      <c r="R388" s="519" t="str">
        <f>IFERROR(IF('別紙様式3-2（４・５月）'!Z390="ベア加算","",P388*VLOOKUP(N388,【参考】数式用!$AD$2:$AH$27,MATCH(O388,【参考】数式用!$K$4:$N$4,0)+1,0)),"")</f>
        <v/>
      </c>
      <c r="S388" s="139"/>
      <c r="T388" s="1084"/>
      <c r="U388" s="1085"/>
      <c r="V388" s="515" t="str">
        <f>IFERROR(P388*VLOOKUP(AF388,【参考】数式用4!$DC$3:$DZ$106,MATCH(N388,【参考】数式用4!$DC$2:$DZ$2,0)),"")</f>
        <v/>
      </c>
      <c r="W388" s="107"/>
      <c r="X388" s="138"/>
      <c r="Y388" s="1086" t="str">
        <f>IFERROR(IF('別紙様式3-2（４・５月）'!Z390="ベア加算","",W388*VLOOKUP(N388,【参考】数式用!$AD$2:$AH$27,MATCH(O388,【参考】数式用!$K$4:$N$4,0)+1,0)),"")</f>
        <v/>
      </c>
      <c r="Z388" s="1086"/>
      <c r="AA388" s="139"/>
      <c r="AB388" s="142"/>
      <c r="AC388" s="520" t="str">
        <f>IFERROR(X388*VLOOKUP(AG388,【参考】数式用4!$DC$3:$DZ$106,MATCH(N388,【参考】数式用4!$DC$2:$DZ$2,0)),"")</f>
        <v/>
      </c>
      <c r="AD388" s="477" t="str">
        <f t="shared" si="14"/>
        <v/>
      </c>
      <c r="AE388" s="478" t="str">
        <f t="shared" si="15"/>
        <v/>
      </c>
      <c r="AF388" s="512" t="str">
        <f>IF(O388="","",'別紙様式3-2（４・５月）'!O390&amp;'別紙様式3-2（４・５月）'!P390&amp;'別紙様式3-2（４・５月）'!Q390&amp;"から"&amp;O388)</f>
        <v/>
      </c>
      <c r="AG388" s="512" t="str">
        <f>IF(OR(W388="",W388="―"),"",'別紙様式3-2（４・５月）'!O390&amp;'別紙様式3-2（４・５月）'!P390&amp;'別紙様式3-2（４・５月）'!Q390&amp;"から"&amp;W388)</f>
        <v/>
      </c>
    </row>
    <row r="389" spans="1:33" ht="24.95" customHeight="1">
      <c r="A389" s="513">
        <v>376</v>
      </c>
      <c r="B389" s="987" t="str">
        <f>IF(基本情報入力シート!C428="","",基本情報入力シート!C428)</f>
        <v/>
      </c>
      <c r="C389" s="988"/>
      <c r="D389" s="988"/>
      <c r="E389" s="988"/>
      <c r="F389" s="988"/>
      <c r="G389" s="988"/>
      <c r="H389" s="988"/>
      <c r="I389" s="989"/>
      <c r="J389" s="482" t="str">
        <f>IF(基本情報入力シート!M428="","",基本情報入力シート!M428)</f>
        <v/>
      </c>
      <c r="K389" s="482" t="str">
        <f>IF(基本情報入力シート!R428="","",基本情報入力シート!R428)</f>
        <v/>
      </c>
      <c r="L389" s="482" t="str">
        <f>IF(基本情報入力シート!W428="","",基本情報入力シート!W428)</f>
        <v/>
      </c>
      <c r="M389" s="517" t="str">
        <f>IF(基本情報入力シート!X428="","",基本情報入力シート!X428)</f>
        <v/>
      </c>
      <c r="N389" s="518" t="str">
        <f>IF(基本情報入力シート!Y428="","",基本情報入力シート!Y428)</f>
        <v/>
      </c>
      <c r="O389" s="106"/>
      <c r="P389" s="1082"/>
      <c r="Q389" s="1083"/>
      <c r="R389" s="519" t="str">
        <f>IFERROR(IF('別紙様式3-2（４・５月）'!Z391="ベア加算","",P389*VLOOKUP(N389,【参考】数式用!$AD$2:$AH$27,MATCH(O389,【参考】数式用!$K$4:$N$4,0)+1,0)),"")</f>
        <v/>
      </c>
      <c r="S389" s="139"/>
      <c r="T389" s="1084"/>
      <c r="U389" s="1085"/>
      <c r="V389" s="515" t="str">
        <f>IFERROR(P389*VLOOKUP(AF389,【参考】数式用4!$DC$3:$DZ$106,MATCH(N389,【参考】数式用4!$DC$2:$DZ$2,0)),"")</f>
        <v/>
      </c>
      <c r="W389" s="107"/>
      <c r="X389" s="138"/>
      <c r="Y389" s="1086" t="str">
        <f>IFERROR(IF('別紙様式3-2（４・５月）'!Z391="ベア加算","",W389*VLOOKUP(N389,【参考】数式用!$AD$2:$AH$27,MATCH(O389,【参考】数式用!$K$4:$N$4,0)+1,0)),"")</f>
        <v/>
      </c>
      <c r="Z389" s="1086"/>
      <c r="AA389" s="139"/>
      <c r="AB389" s="142"/>
      <c r="AC389" s="520" t="str">
        <f>IFERROR(X389*VLOOKUP(AG389,【参考】数式用4!$DC$3:$DZ$106,MATCH(N389,【参考】数式用4!$DC$2:$DZ$2,0)),"")</f>
        <v/>
      </c>
      <c r="AD389" s="477" t="str">
        <f t="shared" si="14"/>
        <v/>
      </c>
      <c r="AE389" s="478" t="str">
        <f t="shared" si="15"/>
        <v/>
      </c>
      <c r="AF389" s="512" t="str">
        <f>IF(O389="","",'別紙様式3-2（４・５月）'!O391&amp;'別紙様式3-2（４・５月）'!P391&amp;'別紙様式3-2（４・５月）'!Q391&amp;"から"&amp;O389)</f>
        <v/>
      </c>
      <c r="AG389" s="512" t="str">
        <f>IF(OR(W389="",W389="―"),"",'別紙様式3-2（４・５月）'!O391&amp;'別紙様式3-2（４・５月）'!P391&amp;'別紙様式3-2（４・５月）'!Q391&amp;"から"&amp;W389)</f>
        <v/>
      </c>
    </row>
    <row r="390" spans="1:33" ht="24.95" customHeight="1">
      <c r="A390" s="513">
        <v>377</v>
      </c>
      <c r="B390" s="987" t="str">
        <f>IF(基本情報入力シート!C429="","",基本情報入力シート!C429)</f>
        <v/>
      </c>
      <c r="C390" s="988"/>
      <c r="D390" s="988"/>
      <c r="E390" s="988"/>
      <c r="F390" s="988"/>
      <c r="G390" s="988"/>
      <c r="H390" s="988"/>
      <c r="I390" s="989"/>
      <c r="J390" s="482" t="str">
        <f>IF(基本情報入力シート!M429="","",基本情報入力シート!M429)</f>
        <v/>
      </c>
      <c r="K390" s="482" t="str">
        <f>IF(基本情報入力シート!R429="","",基本情報入力シート!R429)</f>
        <v/>
      </c>
      <c r="L390" s="482" t="str">
        <f>IF(基本情報入力シート!W429="","",基本情報入力シート!W429)</f>
        <v/>
      </c>
      <c r="M390" s="517" t="str">
        <f>IF(基本情報入力シート!X429="","",基本情報入力シート!X429)</f>
        <v/>
      </c>
      <c r="N390" s="518" t="str">
        <f>IF(基本情報入力シート!Y429="","",基本情報入力シート!Y429)</f>
        <v/>
      </c>
      <c r="O390" s="106"/>
      <c r="P390" s="1082"/>
      <c r="Q390" s="1083"/>
      <c r="R390" s="519" t="str">
        <f>IFERROR(IF('別紙様式3-2（４・５月）'!Z392="ベア加算","",P390*VLOOKUP(N390,【参考】数式用!$AD$2:$AH$27,MATCH(O390,【参考】数式用!$K$4:$N$4,0)+1,0)),"")</f>
        <v/>
      </c>
      <c r="S390" s="139"/>
      <c r="T390" s="1084"/>
      <c r="U390" s="1085"/>
      <c r="V390" s="515" t="str">
        <f>IFERROR(P390*VLOOKUP(AF390,【参考】数式用4!$DC$3:$DZ$106,MATCH(N390,【参考】数式用4!$DC$2:$DZ$2,0)),"")</f>
        <v/>
      </c>
      <c r="W390" s="107"/>
      <c r="X390" s="138"/>
      <c r="Y390" s="1086" t="str">
        <f>IFERROR(IF('別紙様式3-2（４・５月）'!Z392="ベア加算","",W390*VLOOKUP(N390,【参考】数式用!$AD$2:$AH$27,MATCH(O390,【参考】数式用!$K$4:$N$4,0)+1,0)),"")</f>
        <v/>
      </c>
      <c r="Z390" s="1086"/>
      <c r="AA390" s="139"/>
      <c r="AB390" s="142"/>
      <c r="AC390" s="520" t="str">
        <f>IFERROR(X390*VLOOKUP(AG390,【参考】数式用4!$DC$3:$DZ$106,MATCH(N390,【参考】数式用4!$DC$2:$DZ$2,0)),"")</f>
        <v/>
      </c>
      <c r="AD390" s="477" t="str">
        <f t="shared" si="14"/>
        <v/>
      </c>
      <c r="AE390" s="478" t="str">
        <f t="shared" si="15"/>
        <v/>
      </c>
      <c r="AF390" s="512" t="str">
        <f>IF(O390="","",'別紙様式3-2（４・５月）'!O392&amp;'別紙様式3-2（４・５月）'!P392&amp;'別紙様式3-2（４・５月）'!Q392&amp;"から"&amp;O390)</f>
        <v/>
      </c>
      <c r="AG390" s="512" t="str">
        <f>IF(OR(W390="",W390="―"),"",'別紙様式3-2（４・５月）'!O392&amp;'別紙様式3-2（４・５月）'!P392&amp;'別紙様式3-2（４・５月）'!Q392&amp;"から"&amp;W390)</f>
        <v/>
      </c>
    </row>
    <row r="391" spans="1:33" ht="24.95" customHeight="1">
      <c r="A391" s="513">
        <v>378</v>
      </c>
      <c r="B391" s="987" t="str">
        <f>IF(基本情報入力シート!C430="","",基本情報入力シート!C430)</f>
        <v/>
      </c>
      <c r="C391" s="988"/>
      <c r="D391" s="988"/>
      <c r="E391" s="988"/>
      <c r="F391" s="988"/>
      <c r="G391" s="988"/>
      <c r="H391" s="988"/>
      <c r="I391" s="989"/>
      <c r="J391" s="482" t="str">
        <f>IF(基本情報入力シート!M430="","",基本情報入力シート!M430)</f>
        <v/>
      </c>
      <c r="K391" s="482" t="str">
        <f>IF(基本情報入力シート!R430="","",基本情報入力シート!R430)</f>
        <v/>
      </c>
      <c r="L391" s="482" t="str">
        <f>IF(基本情報入力シート!W430="","",基本情報入力シート!W430)</f>
        <v/>
      </c>
      <c r="M391" s="517" t="str">
        <f>IF(基本情報入力シート!X430="","",基本情報入力シート!X430)</f>
        <v/>
      </c>
      <c r="N391" s="518" t="str">
        <f>IF(基本情報入力シート!Y430="","",基本情報入力シート!Y430)</f>
        <v/>
      </c>
      <c r="O391" s="106"/>
      <c r="P391" s="1082"/>
      <c r="Q391" s="1083"/>
      <c r="R391" s="519" t="str">
        <f>IFERROR(IF('別紙様式3-2（４・５月）'!Z393="ベア加算","",P391*VLOOKUP(N391,【参考】数式用!$AD$2:$AH$27,MATCH(O391,【参考】数式用!$K$4:$N$4,0)+1,0)),"")</f>
        <v/>
      </c>
      <c r="S391" s="139"/>
      <c r="T391" s="1084"/>
      <c r="U391" s="1085"/>
      <c r="V391" s="515" t="str">
        <f>IFERROR(P391*VLOOKUP(AF391,【参考】数式用4!$DC$3:$DZ$106,MATCH(N391,【参考】数式用4!$DC$2:$DZ$2,0)),"")</f>
        <v/>
      </c>
      <c r="W391" s="107"/>
      <c r="X391" s="138"/>
      <c r="Y391" s="1086" t="str">
        <f>IFERROR(IF('別紙様式3-2（４・５月）'!Z393="ベア加算","",W391*VLOOKUP(N391,【参考】数式用!$AD$2:$AH$27,MATCH(O391,【参考】数式用!$K$4:$N$4,0)+1,0)),"")</f>
        <v/>
      </c>
      <c r="Z391" s="1086"/>
      <c r="AA391" s="139"/>
      <c r="AB391" s="142"/>
      <c r="AC391" s="520" t="str">
        <f>IFERROR(X391*VLOOKUP(AG391,【参考】数式用4!$DC$3:$DZ$106,MATCH(N391,【参考】数式用4!$DC$2:$DZ$2,0)),"")</f>
        <v/>
      </c>
      <c r="AD391" s="477" t="str">
        <f t="shared" si="14"/>
        <v/>
      </c>
      <c r="AE391" s="478" t="str">
        <f t="shared" si="15"/>
        <v/>
      </c>
      <c r="AF391" s="512" t="str">
        <f>IF(O391="","",'別紙様式3-2（４・５月）'!O393&amp;'別紙様式3-2（４・５月）'!P393&amp;'別紙様式3-2（４・５月）'!Q393&amp;"から"&amp;O391)</f>
        <v/>
      </c>
      <c r="AG391" s="512" t="str">
        <f>IF(OR(W391="",W391="―"),"",'別紙様式3-2（４・５月）'!O393&amp;'別紙様式3-2（４・５月）'!P393&amp;'別紙様式3-2（４・５月）'!Q393&amp;"から"&amp;W391)</f>
        <v/>
      </c>
    </row>
    <row r="392" spans="1:33" ht="24.95" customHeight="1">
      <c r="A392" s="513">
        <v>379</v>
      </c>
      <c r="B392" s="987" t="str">
        <f>IF(基本情報入力シート!C431="","",基本情報入力シート!C431)</f>
        <v/>
      </c>
      <c r="C392" s="988"/>
      <c r="D392" s="988"/>
      <c r="E392" s="988"/>
      <c r="F392" s="988"/>
      <c r="G392" s="988"/>
      <c r="H392" s="988"/>
      <c r="I392" s="989"/>
      <c r="J392" s="482" t="str">
        <f>IF(基本情報入力シート!M431="","",基本情報入力シート!M431)</f>
        <v/>
      </c>
      <c r="K392" s="482" t="str">
        <f>IF(基本情報入力シート!R431="","",基本情報入力シート!R431)</f>
        <v/>
      </c>
      <c r="L392" s="482" t="str">
        <f>IF(基本情報入力シート!W431="","",基本情報入力シート!W431)</f>
        <v/>
      </c>
      <c r="M392" s="517" t="str">
        <f>IF(基本情報入力シート!X431="","",基本情報入力シート!X431)</f>
        <v/>
      </c>
      <c r="N392" s="518" t="str">
        <f>IF(基本情報入力シート!Y431="","",基本情報入力シート!Y431)</f>
        <v/>
      </c>
      <c r="O392" s="106"/>
      <c r="P392" s="1082"/>
      <c r="Q392" s="1083"/>
      <c r="R392" s="519" t="str">
        <f>IFERROR(IF('別紙様式3-2（４・５月）'!Z394="ベア加算","",P392*VLOOKUP(N392,【参考】数式用!$AD$2:$AH$27,MATCH(O392,【参考】数式用!$K$4:$N$4,0)+1,0)),"")</f>
        <v/>
      </c>
      <c r="S392" s="139"/>
      <c r="T392" s="1084"/>
      <c r="U392" s="1085"/>
      <c r="V392" s="515" t="str">
        <f>IFERROR(P392*VLOOKUP(AF392,【参考】数式用4!$DC$3:$DZ$106,MATCH(N392,【参考】数式用4!$DC$2:$DZ$2,0)),"")</f>
        <v/>
      </c>
      <c r="W392" s="107"/>
      <c r="X392" s="138"/>
      <c r="Y392" s="1086" t="str">
        <f>IFERROR(IF('別紙様式3-2（４・５月）'!Z394="ベア加算","",W392*VLOOKUP(N392,【参考】数式用!$AD$2:$AH$27,MATCH(O392,【参考】数式用!$K$4:$N$4,0)+1,0)),"")</f>
        <v/>
      </c>
      <c r="Z392" s="1086"/>
      <c r="AA392" s="139"/>
      <c r="AB392" s="142"/>
      <c r="AC392" s="520" t="str">
        <f>IFERROR(X392*VLOOKUP(AG392,【参考】数式用4!$DC$3:$DZ$106,MATCH(N392,【参考】数式用4!$DC$2:$DZ$2,0)),"")</f>
        <v/>
      </c>
      <c r="AD392" s="477" t="str">
        <f t="shared" si="14"/>
        <v/>
      </c>
      <c r="AE392" s="478" t="str">
        <f t="shared" si="15"/>
        <v/>
      </c>
      <c r="AF392" s="512" t="str">
        <f>IF(O392="","",'別紙様式3-2（４・５月）'!O394&amp;'別紙様式3-2（４・５月）'!P394&amp;'別紙様式3-2（４・５月）'!Q394&amp;"から"&amp;O392)</f>
        <v/>
      </c>
      <c r="AG392" s="512" t="str">
        <f>IF(OR(W392="",W392="―"),"",'別紙様式3-2（４・５月）'!O394&amp;'別紙様式3-2（４・５月）'!P394&amp;'別紙様式3-2（４・５月）'!Q394&amp;"から"&amp;W392)</f>
        <v/>
      </c>
    </row>
    <row r="393" spans="1:33" ht="24.95" customHeight="1">
      <c r="A393" s="513">
        <v>380</v>
      </c>
      <c r="B393" s="987" t="str">
        <f>IF(基本情報入力シート!C432="","",基本情報入力シート!C432)</f>
        <v/>
      </c>
      <c r="C393" s="988"/>
      <c r="D393" s="988"/>
      <c r="E393" s="988"/>
      <c r="F393" s="988"/>
      <c r="G393" s="988"/>
      <c r="H393" s="988"/>
      <c r="I393" s="989"/>
      <c r="J393" s="482" t="str">
        <f>IF(基本情報入力シート!M432="","",基本情報入力シート!M432)</f>
        <v/>
      </c>
      <c r="K393" s="482" t="str">
        <f>IF(基本情報入力シート!R432="","",基本情報入力シート!R432)</f>
        <v/>
      </c>
      <c r="L393" s="482" t="str">
        <f>IF(基本情報入力シート!W432="","",基本情報入力シート!W432)</f>
        <v/>
      </c>
      <c r="M393" s="517" t="str">
        <f>IF(基本情報入力シート!X432="","",基本情報入力シート!X432)</f>
        <v/>
      </c>
      <c r="N393" s="518" t="str">
        <f>IF(基本情報入力シート!Y432="","",基本情報入力シート!Y432)</f>
        <v/>
      </c>
      <c r="O393" s="106"/>
      <c r="P393" s="1082"/>
      <c r="Q393" s="1083"/>
      <c r="R393" s="519" t="str">
        <f>IFERROR(IF('別紙様式3-2（４・５月）'!Z395="ベア加算","",P393*VLOOKUP(N393,【参考】数式用!$AD$2:$AH$27,MATCH(O393,【参考】数式用!$K$4:$N$4,0)+1,0)),"")</f>
        <v/>
      </c>
      <c r="S393" s="139"/>
      <c r="T393" s="1084"/>
      <c r="U393" s="1085"/>
      <c r="V393" s="515" t="str">
        <f>IFERROR(P393*VLOOKUP(AF393,【参考】数式用4!$DC$3:$DZ$106,MATCH(N393,【参考】数式用4!$DC$2:$DZ$2,0)),"")</f>
        <v/>
      </c>
      <c r="W393" s="107"/>
      <c r="X393" s="138"/>
      <c r="Y393" s="1086" t="str">
        <f>IFERROR(IF('別紙様式3-2（４・５月）'!Z395="ベア加算","",W393*VLOOKUP(N393,【参考】数式用!$AD$2:$AH$27,MATCH(O393,【参考】数式用!$K$4:$N$4,0)+1,0)),"")</f>
        <v/>
      </c>
      <c r="Z393" s="1086"/>
      <c r="AA393" s="139"/>
      <c r="AB393" s="142"/>
      <c r="AC393" s="520" t="str">
        <f>IFERROR(X393*VLOOKUP(AG393,【参考】数式用4!$DC$3:$DZ$106,MATCH(N393,【参考】数式用4!$DC$2:$DZ$2,0)),"")</f>
        <v/>
      </c>
      <c r="AD393" s="477" t="str">
        <f t="shared" si="14"/>
        <v/>
      </c>
      <c r="AE393" s="478" t="str">
        <f t="shared" si="15"/>
        <v/>
      </c>
      <c r="AF393" s="512" t="str">
        <f>IF(O393="","",'別紙様式3-2（４・５月）'!O395&amp;'別紙様式3-2（４・５月）'!P395&amp;'別紙様式3-2（４・５月）'!Q395&amp;"から"&amp;O393)</f>
        <v/>
      </c>
      <c r="AG393" s="512" t="str">
        <f>IF(OR(W393="",W393="―"),"",'別紙様式3-2（４・５月）'!O395&amp;'別紙様式3-2（４・５月）'!P395&amp;'別紙様式3-2（４・５月）'!Q395&amp;"から"&amp;W393)</f>
        <v/>
      </c>
    </row>
    <row r="394" spans="1:33" ht="24.95" customHeight="1">
      <c r="A394" s="513">
        <v>381</v>
      </c>
      <c r="B394" s="987" t="str">
        <f>IF(基本情報入力シート!C433="","",基本情報入力シート!C433)</f>
        <v/>
      </c>
      <c r="C394" s="988"/>
      <c r="D394" s="988"/>
      <c r="E394" s="988"/>
      <c r="F394" s="988"/>
      <c r="G394" s="988"/>
      <c r="H394" s="988"/>
      <c r="I394" s="989"/>
      <c r="J394" s="482" t="str">
        <f>IF(基本情報入力シート!M433="","",基本情報入力シート!M433)</f>
        <v/>
      </c>
      <c r="K394" s="482" t="str">
        <f>IF(基本情報入力シート!R433="","",基本情報入力シート!R433)</f>
        <v/>
      </c>
      <c r="L394" s="482" t="str">
        <f>IF(基本情報入力シート!W433="","",基本情報入力シート!W433)</f>
        <v/>
      </c>
      <c r="M394" s="517" t="str">
        <f>IF(基本情報入力シート!X433="","",基本情報入力シート!X433)</f>
        <v/>
      </c>
      <c r="N394" s="518" t="str">
        <f>IF(基本情報入力シート!Y433="","",基本情報入力シート!Y433)</f>
        <v/>
      </c>
      <c r="O394" s="106"/>
      <c r="P394" s="1082"/>
      <c r="Q394" s="1083"/>
      <c r="R394" s="519" t="str">
        <f>IFERROR(IF('別紙様式3-2（４・５月）'!Z396="ベア加算","",P394*VLOOKUP(N394,【参考】数式用!$AD$2:$AH$27,MATCH(O394,【参考】数式用!$K$4:$N$4,0)+1,0)),"")</f>
        <v/>
      </c>
      <c r="S394" s="139"/>
      <c r="T394" s="1084"/>
      <c r="U394" s="1085"/>
      <c r="V394" s="515" t="str">
        <f>IFERROR(P394*VLOOKUP(AF394,【参考】数式用4!$DC$3:$DZ$106,MATCH(N394,【参考】数式用4!$DC$2:$DZ$2,0)),"")</f>
        <v/>
      </c>
      <c r="W394" s="107"/>
      <c r="X394" s="138"/>
      <c r="Y394" s="1086" t="str">
        <f>IFERROR(IF('別紙様式3-2（４・５月）'!Z396="ベア加算","",W394*VLOOKUP(N394,【参考】数式用!$AD$2:$AH$27,MATCH(O394,【参考】数式用!$K$4:$N$4,0)+1,0)),"")</f>
        <v/>
      </c>
      <c r="Z394" s="1086"/>
      <c r="AA394" s="139"/>
      <c r="AB394" s="142"/>
      <c r="AC394" s="520" t="str">
        <f>IFERROR(X394*VLOOKUP(AG394,【参考】数式用4!$DC$3:$DZ$106,MATCH(N394,【参考】数式用4!$DC$2:$DZ$2,0)),"")</f>
        <v/>
      </c>
      <c r="AD394" s="477" t="str">
        <f t="shared" si="14"/>
        <v/>
      </c>
      <c r="AE394" s="478" t="str">
        <f t="shared" si="15"/>
        <v/>
      </c>
      <c r="AF394" s="512" t="str">
        <f>IF(O394="","",'別紙様式3-2（４・５月）'!O396&amp;'別紙様式3-2（４・５月）'!P396&amp;'別紙様式3-2（４・５月）'!Q396&amp;"から"&amp;O394)</f>
        <v/>
      </c>
      <c r="AG394" s="512" t="str">
        <f>IF(OR(W394="",W394="―"),"",'別紙様式3-2（４・５月）'!O396&amp;'別紙様式3-2（４・５月）'!P396&amp;'別紙様式3-2（４・５月）'!Q396&amp;"から"&amp;W394)</f>
        <v/>
      </c>
    </row>
    <row r="395" spans="1:33" ht="24.95" customHeight="1">
      <c r="A395" s="513">
        <v>382</v>
      </c>
      <c r="B395" s="987" t="str">
        <f>IF(基本情報入力シート!C434="","",基本情報入力シート!C434)</f>
        <v/>
      </c>
      <c r="C395" s="988"/>
      <c r="D395" s="988"/>
      <c r="E395" s="988"/>
      <c r="F395" s="988"/>
      <c r="G395" s="988"/>
      <c r="H395" s="988"/>
      <c r="I395" s="989"/>
      <c r="J395" s="482" t="str">
        <f>IF(基本情報入力シート!M434="","",基本情報入力シート!M434)</f>
        <v/>
      </c>
      <c r="K395" s="482" t="str">
        <f>IF(基本情報入力シート!R434="","",基本情報入力シート!R434)</f>
        <v/>
      </c>
      <c r="L395" s="482" t="str">
        <f>IF(基本情報入力シート!W434="","",基本情報入力シート!W434)</f>
        <v/>
      </c>
      <c r="M395" s="517" t="str">
        <f>IF(基本情報入力シート!X434="","",基本情報入力シート!X434)</f>
        <v/>
      </c>
      <c r="N395" s="518" t="str">
        <f>IF(基本情報入力シート!Y434="","",基本情報入力シート!Y434)</f>
        <v/>
      </c>
      <c r="O395" s="106"/>
      <c r="P395" s="1082"/>
      <c r="Q395" s="1083"/>
      <c r="R395" s="519" t="str">
        <f>IFERROR(IF('別紙様式3-2（４・５月）'!Z397="ベア加算","",P395*VLOOKUP(N395,【参考】数式用!$AD$2:$AH$27,MATCH(O395,【参考】数式用!$K$4:$N$4,0)+1,0)),"")</f>
        <v/>
      </c>
      <c r="S395" s="139"/>
      <c r="T395" s="1084"/>
      <c r="U395" s="1085"/>
      <c r="V395" s="515" t="str">
        <f>IFERROR(P395*VLOOKUP(AF395,【参考】数式用4!$DC$3:$DZ$106,MATCH(N395,【参考】数式用4!$DC$2:$DZ$2,0)),"")</f>
        <v/>
      </c>
      <c r="W395" s="107"/>
      <c r="X395" s="138"/>
      <c r="Y395" s="1086" t="str">
        <f>IFERROR(IF('別紙様式3-2（４・５月）'!Z397="ベア加算","",W395*VLOOKUP(N395,【参考】数式用!$AD$2:$AH$27,MATCH(O395,【参考】数式用!$K$4:$N$4,0)+1,0)),"")</f>
        <v/>
      </c>
      <c r="Z395" s="1086"/>
      <c r="AA395" s="139"/>
      <c r="AB395" s="142"/>
      <c r="AC395" s="520" t="str">
        <f>IFERROR(X395*VLOOKUP(AG395,【参考】数式用4!$DC$3:$DZ$106,MATCH(N395,【参考】数式用4!$DC$2:$DZ$2,0)),"")</f>
        <v/>
      </c>
      <c r="AD395" s="477" t="str">
        <f t="shared" si="14"/>
        <v/>
      </c>
      <c r="AE395" s="478" t="str">
        <f t="shared" si="15"/>
        <v/>
      </c>
      <c r="AF395" s="512" t="str">
        <f>IF(O395="","",'別紙様式3-2（４・５月）'!O397&amp;'別紙様式3-2（４・５月）'!P397&amp;'別紙様式3-2（４・５月）'!Q397&amp;"から"&amp;O395)</f>
        <v/>
      </c>
      <c r="AG395" s="512" t="str">
        <f>IF(OR(W395="",W395="―"),"",'別紙様式3-2（４・５月）'!O397&amp;'別紙様式3-2（４・５月）'!P397&amp;'別紙様式3-2（４・５月）'!Q397&amp;"から"&amp;W395)</f>
        <v/>
      </c>
    </row>
    <row r="396" spans="1:33" ht="24.95" customHeight="1">
      <c r="A396" s="513">
        <v>383</v>
      </c>
      <c r="B396" s="987" t="str">
        <f>IF(基本情報入力シート!C435="","",基本情報入力シート!C435)</f>
        <v/>
      </c>
      <c r="C396" s="988"/>
      <c r="D396" s="988"/>
      <c r="E396" s="988"/>
      <c r="F396" s="988"/>
      <c r="G396" s="988"/>
      <c r="H396" s="988"/>
      <c r="I396" s="989"/>
      <c r="J396" s="482" t="str">
        <f>IF(基本情報入力シート!M435="","",基本情報入力シート!M435)</f>
        <v/>
      </c>
      <c r="K396" s="482" t="str">
        <f>IF(基本情報入力シート!R435="","",基本情報入力シート!R435)</f>
        <v/>
      </c>
      <c r="L396" s="482" t="str">
        <f>IF(基本情報入力シート!W435="","",基本情報入力シート!W435)</f>
        <v/>
      </c>
      <c r="M396" s="517" t="str">
        <f>IF(基本情報入力シート!X435="","",基本情報入力シート!X435)</f>
        <v/>
      </c>
      <c r="N396" s="518" t="str">
        <f>IF(基本情報入力シート!Y435="","",基本情報入力シート!Y435)</f>
        <v/>
      </c>
      <c r="O396" s="106"/>
      <c r="P396" s="1082"/>
      <c r="Q396" s="1083"/>
      <c r="R396" s="519" t="str">
        <f>IFERROR(IF('別紙様式3-2（４・５月）'!Z398="ベア加算","",P396*VLOOKUP(N396,【参考】数式用!$AD$2:$AH$27,MATCH(O396,【参考】数式用!$K$4:$N$4,0)+1,0)),"")</f>
        <v/>
      </c>
      <c r="S396" s="139"/>
      <c r="T396" s="1084"/>
      <c r="U396" s="1085"/>
      <c r="V396" s="515" t="str">
        <f>IFERROR(P396*VLOOKUP(AF396,【参考】数式用4!$DC$3:$DZ$106,MATCH(N396,【参考】数式用4!$DC$2:$DZ$2,0)),"")</f>
        <v/>
      </c>
      <c r="W396" s="107"/>
      <c r="X396" s="138"/>
      <c r="Y396" s="1086" t="str">
        <f>IFERROR(IF('別紙様式3-2（４・５月）'!Z398="ベア加算","",W396*VLOOKUP(N396,【参考】数式用!$AD$2:$AH$27,MATCH(O396,【参考】数式用!$K$4:$N$4,0)+1,0)),"")</f>
        <v/>
      </c>
      <c r="Z396" s="1086"/>
      <c r="AA396" s="139"/>
      <c r="AB396" s="142"/>
      <c r="AC396" s="520" t="str">
        <f>IFERROR(X396*VLOOKUP(AG396,【参考】数式用4!$DC$3:$DZ$106,MATCH(N396,【参考】数式用4!$DC$2:$DZ$2,0)),"")</f>
        <v/>
      </c>
      <c r="AD396" s="477" t="str">
        <f t="shared" si="14"/>
        <v/>
      </c>
      <c r="AE396" s="478" t="str">
        <f t="shared" si="15"/>
        <v/>
      </c>
      <c r="AF396" s="512" t="str">
        <f>IF(O396="","",'別紙様式3-2（４・５月）'!O398&amp;'別紙様式3-2（４・５月）'!P398&amp;'別紙様式3-2（４・５月）'!Q398&amp;"から"&amp;O396)</f>
        <v/>
      </c>
      <c r="AG396" s="512" t="str">
        <f>IF(OR(W396="",W396="―"),"",'別紙様式3-2（４・５月）'!O398&amp;'別紙様式3-2（４・５月）'!P398&amp;'別紙様式3-2（４・５月）'!Q398&amp;"から"&amp;W396)</f>
        <v/>
      </c>
    </row>
    <row r="397" spans="1:33" ht="24.95" customHeight="1">
      <c r="A397" s="513">
        <v>384</v>
      </c>
      <c r="B397" s="987" t="str">
        <f>IF(基本情報入力シート!C436="","",基本情報入力シート!C436)</f>
        <v/>
      </c>
      <c r="C397" s="988"/>
      <c r="D397" s="988"/>
      <c r="E397" s="988"/>
      <c r="F397" s="988"/>
      <c r="G397" s="988"/>
      <c r="H397" s="988"/>
      <c r="I397" s="989"/>
      <c r="J397" s="482" t="str">
        <f>IF(基本情報入力シート!M436="","",基本情報入力シート!M436)</f>
        <v/>
      </c>
      <c r="K397" s="482" t="str">
        <f>IF(基本情報入力シート!R436="","",基本情報入力シート!R436)</f>
        <v/>
      </c>
      <c r="L397" s="482" t="str">
        <f>IF(基本情報入力シート!W436="","",基本情報入力シート!W436)</f>
        <v/>
      </c>
      <c r="M397" s="517" t="str">
        <f>IF(基本情報入力シート!X436="","",基本情報入力シート!X436)</f>
        <v/>
      </c>
      <c r="N397" s="518" t="str">
        <f>IF(基本情報入力シート!Y436="","",基本情報入力シート!Y436)</f>
        <v/>
      </c>
      <c r="O397" s="106"/>
      <c r="P397" s="1082"/>
      <c r="Q397" s="1083"/>
      <c r="R397" s="519" t="str">
        <f>IFERROR(IF('別紙様式3-2（４・５月）'!Z399="ベア加算","",P397*VLOOKUP(N397,【参考】数式用!$AD$2:$AH$27,MATCH(O397,【参考】数式用!$K$4:$N$4,0)+1,0)),"")</f>
        <v/>
      </c>
      <c r="S397" s="139"/>
      <c r="T397" s="1084"/>
      <c r="U397" s="1085"/>
      <c r="V397" s="515" t="str">
        <f>IFERROR(P397*VLOOKUP(AF397,【参考】数式用4!$DC$3:$DZ$106,MATCH(N397,【参考】数式用4!$DC$2:$DZ$2,0)),"")</f>
        <v/>
      </c>
      <c r="W397" s="107"/>
      <c r="X397" s="138"/>
      <c r="Y397" s="1086" t="str">
        <f>IFERROR(IF('別紙様式3-2（４・５月）'!Z399="ベア加算","",W397*VLOOKUP(N397,【参考】数式用!$AD$2:$AH$27,MATCH(O397,【参考】数式用!$K$4:$N$4,0)+1,0)),"")</f>
        <v/>
      </c>
      <c r="Z397" s="1086"/>
      <c r="AA397" s="139"/>
      <c r="AB397" s="142"/>
      <c r="AC397" s="520" t="str">
        <f>IFERROR(X397*VLOOKUP(AG397,【参考】数式用4!$DC$3:$DZ$106,MATCH(N397,【参考】数式用4!$DC$2:$DZ$2,0)),"")</f>
        <v/>
      </c>
      <c r="AD397" s="477" t="str">
        <f t="shared" si="14"/>
        <v/>
      </c>
      <c r="AE397" s="478" t="str">
        <f t="shared" si="15"/>
        <v/>
      </c>
      <c r="AF397" s="512" t="str">
        <f>IF(O397="","",'別紙様式3-2（４・５月）'!O399&amp;'別紙様式3-2（４・５月）'!P399&amp;'別紙様式3-2（４・５月）'!Q399&amp;"から"&amp;O397)</f>
        <v/>
      </c>
      <c r="AG397" s="512" t="str">
        <f>IF(OR(W397="",W397="―"),"",'別紙様式3-2（４・５月）'!O399&amp;'別紙様式3-2（４・５月）'!P399&amp;'別紙様式3-2（４・５月）'!Q399&amp;"から"&amp;W397)</f>
        <v/>
      </c>
    </row>
    <row r="398" spans="1:33" ht="24.95" customHeight="1">
      <c r="A398" s="513">
        <v>385</v>
      </c>
      <c r="B398" s="987" t="str">
        <f>IF(基本情報入力シート!C437="","",基本情報入力シート!C437)</f>
        <v/>
      </c>
      <c r="C398" s="988"/>
      <c r="D398" s="988"/>
      <c r="E398" s="988"/>
      <c r="F398" s="988"/>
      <c r="G398" s="988"/>
      <c r="H398" s="988"/>
      <c r="I398" s="989"/>
      <c r="J398" s="482" t="str">
        <f>IF(基本情報入力シート!M437="","",基本情報入力シート!M437)</f>
        <v/>
      </c>
      <c r="K398" s="482" t="str">
        <f>IF(基本情報入力シート!R437="","",基本情報入力シート!R437)</f>
        <v/>
      </c>
      <c r="L398" s="482" t="str">
        <f>IF(基本情報入力シート!W437="","",基本情報入力シート!W437)</f>
        <v/>
      </c>
      <c r="M398" s="517" t="str">
        <f>IF(基本情報入力シート!X437="","",基本情報入力シート!X437)</f>
        <v/>
      </c>
      <c r="N398" s="518" t="str">
        <f>IF(基本情報入力シート!Y437="","",基本情報入力シート!Y437)</f>
        <v/>
      </c>
      <c r="O398" s="106"/>
      <c r="P398" s="1082"/>
      <c r="Q398" s="1083"/>
      <c r="R398" s="519" t="str">
        <f>IFERROR(IF('別紙様式3-2（４・５月）'!Z400="ベア加算","",P398*VLOOKUP(N398,【参考】数式用!$AD$2:$AH$27,MATCH(O398,【参考】数式用!$K$4:$N$4,0)+1,0)),"")</f>
        <v/>
      </c>
      <c r="S398" s="139"/>
      <c r="T398" s="1084"/>
      <c r="U398" s="1085"/>
      <c r="V398" s="515" t="str">
        <f>IFERROR(P398*VLOOKUP(AF398,【参考】数式用4!$DC$3:$DZ$106,MATCH(N398,【参考】数式用4!$DC$2:$DZ$2,0)),"")</f>
        <v/>
      </c>
      <c r="W398" s="107"/>
      <c r="X398" s="138"/>
      <c r="Y398" s="1086" t="str">
        <f>IFERROR(IF('別紙様式3-2（４・５月）'!Z400="ベア加算","",W398*VLOOKUP(N398,【参考】数式用!$AD$2:$AH$27,MATCH(O398,【参考】数式用!$K$4:$N$4,0)+1,0)),"")</f>
        <v/>
      </c>
      <c r="Z398" s="1086"/>
      <c r="AA398" s="139"/>
      <c r="AB398" s="142"/>
      <c r="AC398" s="520" t="str">
        <f>IFERROR(X398*VLOOKUP(AG398,【参考】数式用4!$DC$3:$DZ$106,MATCH(N398,【参考】数式用4!$DC$2:$DZ$2,0)),"")</f>
        <v/>
      </c>
      <c r="AD398" s="477" t="str">
        <f t="shared" si="14"/>
        <v/>
      </c>
      <c r="AE398" s="478" t="str">
        <f t="shared" si="15"/>
        <v/>
      </c>
      <c r="AF398" s="512" t="str">
        <f>IF(O398="","",'別紙様式3-2（４・５月）'!O400&amp;'別紙様式3-2（４・５月）'!P400&amp;'別紙様式3-2（４・５月）'!Q400&amp;"から"&amp;O398)</f>
        <v/>
      </c>
      <c r="AG398" s="512" t="str">
        <f>IF(OR(W398="",W398="―"),"",'別紙様式3-2（４・５月）'!O400&amp;'別紙様式3-2（４・５月）'!P400&amp;'別紙様式3-2（４・５月）'!Q400&amp;"から"&amp;W398)</f>
        <v/>
      </c>
    </row>
    <row r="399" spans="1:33" ht="24.95" customHeight="1">
      <c r="A399" s="513">
        <v>386</v>
      </c>
      <c r="B399" s="987" t="str">
        <f>IF(基本情報入力シート!C438="","",基本情報入力シート!C438)</f>
        <v/>
      </c>
      <c r="C399" s="988"/>
      <c r="D399" s="988"/>
      <c r="E399" s="988"/>
      <c r="F399" s="988"/>
      <c r="G399" s="988"/>
      <c r="H399" s="988"/>
      <c r="I399" s="989"/>
      <c r="J399" s="482" t="str">
        <f>IF(基本情報入力シート!M438="","",基本情報入力シート!M438)</f>
        <v/>
      </c>
      <c r="K399" s="482" t="str">
        <f>IF(基本情報入力シート!R438="","",基本情報入力シート!R438)</f>
        <v/>
      </c>
      <c r="L399" s="482" t="str">
        <f>IF(基本情報入力シート!W438="","",基本情報入力シート!W438)</f>
        <v/>
      </c>
      <c r="M399" s="517" t="str">
        <f>IF(基本情報入力シート!X438="","",基本情報入力シート!X438)</f>
        <v/>
      </c>
      <c r="N399" s="518" t="str">
        <f>IF(基本情報入力シート!Y438="","",基本情報入力シート!Y438)</f>
        <v/>
      </c>
      <c r="O399" s="106"/>
      <c r="P399" s="1082"/>
      <c r="Q399" s="1083"/>
      <c r="R399" s="519" t="str">
        <f>IFERROR(IF('別紙様式3-2（４・５月）'!Z401="ベア加算","",P399*VLOOKUP(N399,【参考】数式用!$AD$2:$AH$27,MATCH(O399,【参考】数式用!$K$4:$N$4,0)+1,0)),"")</f>
        <v/>
      </c>
      <c r="S399" s="139"/>
      <c r="T399" s="1084"/>
      <c r="U399" s="1085"/>
      <c r="V399" s="515" t="str">
        <f>IFERROR(P399*VLOOKUP(AF399,【参考】数式用4!$DC$3:$DZ$106,MATCH(N399,【参考】数式用4!$DC$2:$DZ$2,0)),"")</f>
        <v/>
      </c>
      <c r="W399" s="107"/>
      <c r="X399" s="138"/>
      <c r="Y399" s="1086" t="str">
        <f>IFERROR(IF('別紙様式3-2（４・５月）'!Z401="ベア加算","",W399*VLOOKUP(N399,【参考】数式用!$AD$2:$AH$27,MATCH(O399,【参考】数式用!$K$4:$N$4,0)+1,0)),"")</f>
        <v/>
      </c>
      <c r="Z399" s="1086"/>
      <c r="AA399" s="139"/>
      <c r="AB399" s="142"/>
      <c r="AC399" s="520" t="str">
        <f>IFERROR(X399*VLOOKUP(AG399,【参考】数式用4!$DC$3:$DZ$106,MATCH(N399,【参考】数式用4!$DC$2:$DZ$2,0)),"")</f>
        <v/>
      </c>
      <c r="AD399" s="477" t="str">
        <f t="shared" si="14"/>
        <v/>
      </c>
      <c r="AE399" s="478" t="str">
        <f t="shared" si="15"/>
        <v/>
      </c>
      <c r="AF399" s="512" t="str">
        <f>IF(O399="","",'別紙様式3-2（４・５月）'!O401&amp;'別紙様式3-2（４・５月）'!P401&amp;'別紙様式3-2（４・５月）'!Q401&amp;"から"&amp;O399)</f>
        <v/>
      </c>
      <c r="AG399" s="512" t="str">
        <f>IF(OR(W399="",W399="―"),"",'別紙様式3-2（４・５月）'!O401&amp;'別紙様式3-2（４・５月）'!P401&amp;'別紙様式3-2（４・５月）'!Q401&amp;"から"&amp;W399)</f>
        <v/>
      </c>
    </row>
    <row r="400" spans="1:33" ht="24.95" customHeight="1">
      <c r="A400" s="513">
        <v>387</v>
      </c>
      <c r="B400" s="987" t="str">
        <f>IF(基本情報入力シート!C439="","",基本情報入力シート!C439)</f>
        <v/>
      </c>
      <c r="C400" s="988"/>
      <c r="D400" s="988"/>
      <c r="E400" s="988"/>
      <c r="F400" s="988"/>
      <c r="G400" s="988"/>
      <c r="H400" s="988"/>
      <c r="I400" s="989"/>
      <c r="J400" s="482" t="str">
        <f>IF(基本情報入力シート!M439="","",基本情報入力シート!M439)</f>
        <v/>
      </c>
      <c r="K400" s="482" t="str">
        <f>IF(基本情報入力シート!R439="","",基本情報入力シート!R439)</f>
        <v/>
      </c>
      <c r="L400" s="482" t="str">
        <f>IF(基本情報入力シート!W439="","",基本情報入力シート!W439)</f>
        <v/>
      </c>
      <c r="M400" s="517" t="str">
        <f>IF(基本情報入力シート!X439="","",基本情報入力シート!X439)</f>
        <v/>
      </c>
      <c r="N400" s="518" t="str">
        <f>IF(基本情報入力シート!Y439="","",基本情報入力シート!Y439)</f>
        <v/>
      </c>
      <c r="O400" s="106"/>
      <c r="P400" s="1082"/>
      <c r="Q400" s="1083"/>
      <c r="R400" s="519" t="str">
        <f>IFERROR(IF('別紙様式3-2（４・５月）'!Z402="ベア加算","",P400*VLOOKUP(N400,【参考】数式用!$AD$2:$AH$27,MATCH(O400,【参考】数式用!$K$4:$N$4,0)+1,0)),"")</f>
        <v/>
      </c>
      <c r="S400" s="139"/>
      <c r="T400" s="1084"/>
      <c r="U400" s="1085"/>
      <c r="V400" s="515" t="str">
        <f>IFERROR(P400*VLOOKUP(AF400,【参考】数式用4!$DC$3:$DZ$106,MATCH(N400,【参考】数式用4!$DC$2:$DZ$2,0)),"")</f>
        <v/>
      </c>
      <c r="W400" s="107"/>
      <c r="X400" s="138"/>
      <c r="Y400" s="1086" t="str">
        <f>IFERROR(IF('別紙様式3-2（４・５月）'!Z402="ベア加算","",W400*VLOOKUP(N400,【参考】数式用!$AD$2:$AH$27,MATCH(O400,【参考】数式用!$K$4:$N$4,0)+1,0)),"")</f>
        <v/>
      </c>
      <c r="Z400" s="1086"/>
      <c r="AA400" s="139"/>
      <c r="AB400" s="142"/>
      <c r="AC400" s="520" t="str">
        <f>IFERROR(X400*VLOOKUP(AG400,【参考】数式用4!$DC$3:$DZ$106,MATCH(N400,【参考】数式用4!$DC$2:$DZ$2,0)),"")</f>
        <v/>
      </c>
      <c r="AD400" s="477" t="str">
        <f t="shared" si="14"/>
        <v/>
      </c>
      <c r="AE400" s="478" t="str">
        <f t="shared" si="15"/>
        <v/>
      </c>
      <c r="AF400" s="512" t="str">
        <f>IF(O400="","",'別紙様式3-2（４・５月）'!O402&amp;'別紙様式3-2（４・５月）'!P402&amp;'別紙様式3-2（４・５月）'!Q402&amp;"から"&amp;O400)</f>
        <v/>
      </c>
      <c r="AG400" s="512" t="str">
        <f>IF(OR(W400="",W400="―"),"",'別紙様式3-2（４・５月）'!O402&amp;'別紙様式3-2（４・５月）'!P402&amp;'別紙様式3-2（４・５月）'!Q402&amp;"から"&amp;W400)</f>
        <v/>
      </c>
    </row>
    <row r="401" spans="1:33" ht="24.95" customHeight="1">
      <c r="A401" s="513">
        <v>388</v>
      </c>
      <c r="B401" s="987" t="str">
        <f>IF(基本情報入力シート!C440="","",基本情報入力シート!C440)</f>
        <v/>
      </c>
      <c r="C401" s="988"/>
      <c r="D401" s="988"/>
      <c r="E401" s="988"/>
      <c r="F401" s="988"/>
      <c r="G401" s="988"/>
      <c r="H401" s="988"/>
      <c r="I401" s="989"/>
      <c r="J401" s="482" t="str">
        <f>IF(基本情報入力シート!M440="","",基本情報入力シート!M440)</f>
        <v/>
      </c>
      <c r="K401" s="482" t="str">
        <f>IF(基本情報入力シート!R440="","",基本情報入力シート!R440)</f>
        <v/>
      </c>
      <c r="L401" s="482" t="str">
        <f>IF(基本情報入力シート!W440="","",基本情報入力シート!W440)</f>
        <v/>
      </c>
      <c r="M401" s="517" t="str">
        <f>IF(基本情報入力シート!X440="","",基本情報入力シート!X440)</f>
        <v/>
      </c>
      <c r="N401" s="518" t="str">
        <f>IF(基本情報入力シート!Y440="","",基本情報入力シート!Y440)</f>
        <v/>
      </c>
      <c r="O401" s="106"/>
      <c r="P401" s="1082"/>
      <c r="Q401" s="1083"/>
      <c r="R401" s="519" t="str">
        <f>IFERROR(IF('別紙様式3-2（４・５月）'!Z403="ベア加算","",P401*VLOOKUP(N401,【参考】数式用!$AD$2:$AH$27,MATCH(O401,【参考】数式用!$K$4:$N$4,0)+1,0)),"")</f>
        <v/>
      </c>
      <c r="S401" s="139"/>
      <c r="T401" s="1084"/>
      <c r="U401" s="1085"/>
      <c r="V401" s="515" t="str">
        <f>IFERROR(P401*VLOOKUP(AF401,【参考】数式用4!$DC$3:$DZ$106,MATCH(N401,【参考】数式用4!$DC$2:$DZ$2,0)),"")</f>
        <v/>
      </c>
      <c r="W401" s="107"/>
      <c r="X401" s="138"/>
      <c r="Y401" s="1086" t="str">
        <f>IFERROR(IF('別紙様式3-2（４・５月）'!Z403="ベア加算","",W401*VLOOKUP(N401,【参考】数式用!$AD$2:$AH$27,MATCH(O401,【参考】数式用!$K$4:$N$4,0)+1,0)),"")</f>
        <v/>
      </c>
      <c r="Z401" s="1086"/>
      <c r="AA401" s="139"/>
      <c r="AB401" s="142"/>
      <c r="AC401" s="520" t="str">
        <f>IFERROR(X401*VLOOKUP(AG401,【参考】数式用4!$DC$3:$DZ$106,MATCH(N401,【参考】数式用4!$DC$2:$DZ$2,0)),"")</f>
        <v/>
      </c>
      <c r="AD401" s="477" t="str">
        <f t="shared" si="14"/>
        <v/>
      </c>
      <c r="AE401" s="478" t="str">
        <f t="shared" si="15"/>
        <v/>
      </c>
      <c r="AF401" s="512" t="str">
        <f>IF(O401="","",'別紙様式3-2（４・５月）'!O403&amp;'別紙様式3-2（４・５月）'!P403&amp;'別紙様式3-2（４・５月）'!Q403&amp;"から"&amp;O401)</f>
        <v/>
      </c>
      <c r="AG401" s="512" t="str">
        <f>IF(OR(W401="",W401="―"),"",'別紙様式3-2（４・５月）'!O403&amp;'別紙様式3-2（４・５月）'!P403&amp;'別紙様式3-2（４・５月）'!Q403&amp;"から"&amp;W401)</f>
        <v/>
      </c>
    </row>
    <row r="402" spans="1:33" ht="24.95" customHeight="1">
      <c r="A402" s="513">
        <v>389</v>
      </c>
      <c r="B402" s="987" t="str">
        <f>IF(基本情報入力シート!C441="","",基本情報入力シート!C441)</f>
        <v/>
      </c>
      <c r="C402" s="988"/>
      <c r="D402" s="988"/>
      <c r="E402" s="988"/>
      <c r="F402" s="988"/>
      <c r="G402" s="988"/>
      <c r="H402" s="988"/>
      <c r="I402" s="989"/>
      <c r="J402" s="482" t="str">
        <f>IF(基本情報入力シート!M441="","",基本情報入力シート!M441)</f>
        <v/>
      </c>
      <c r="K402" s="482" t="str">
        <f>IF(基本情報入力シート!R441="","",基本情報入力シート!R441)</f>
        <v/>
      </c>
      <c r="L402" s="482" t="str">
        <f>IF(基本情報入力シート!W441="","",基本情報入力シート!W441)</f>
        <v/>
      </c>
      <c r="M402" s="517" t="str">
        <f>IF(基本情報入力シート!X441="","",基本情報入力シート!X441)</f>
        <v/>
      </c>
      <c r="N402" s="518" t="str">
        <f>IF(基本情報入力シート!Y441="","",基本情報入力シート!Y441)</f>
        <v/>
      </c>
      <c r="O402" s="106"/>
      <c r="P402" s="1082"/>
      <c r="Q402" s="1083"/>
      <c r="R402" s="519" t="str">
        <f>IFERROR(IF('別紙様式3-2（４・５月）'!Z404="ベア加算","",P402*VLOOKUP(N402,【参考】数式用!$AD$2:$AH$27,MATCH(O402,【参考】数式用!$K$4:$N$4,0)+1,0)),"")</f>
        <v/>
      </c>
      <c r="S402" s="139"/>
      <c r="T402" s="1084"/>
      <c r="U402" s="1085"/>
      <c r="V402" s="515" t="str">
        <f>IFERROR(P402*VLOOKUP(AF402,【参考】数式用4!$DC$3:$DZ$106,MATCH(N402,【参考】数式用4!$DC$2:$DZ$2,0)),"")</f>
        <v/>
      </c>
      <c r="W402" s="107"/>
      <c r="X402" s="138"/>
      <c r="Y402" s="1086" t="str">
        <f>IFERROR(IF('別紙様式3-2（４・５月）'!Z404="ベア加算","",W402*VLOOKUP(N402,【参考】数式用!$AD$2:$AH$27,MATCH(O402,【参考】数式用!$K$4:$N$4,0)+1,0)),"")</f>
        <v/>
      </c>
      <c r="Z402" s="1086"/>
      <c r="AA402" s="139"/>
      <c r="AB402" s="142"/>
      <c r="AC402" s="520" t="str">
        <f>IFERROR(X402*VLOOKUP(AG402,【参考】数式用4!$DC$3:$DZ$106,MATCH(N402,【参考】数式用4!$DC$2:$DZ$2,0)),"")</f>
        <v/>
      </c>
      <c r="AD402" s="477" t="str">
        <f t="shared" si="14"/>
        <v/>
      </c>
      <c r="AE402" s="478" t="str">
        <f t="shared" si="15"/>
        <v/>
      </c>
      <c r="AF402" s="512" t="str">
        <f>IF(O402="","",'別紙様式3-2（４・５月）'!O404&amp;'別紙様式3-2（４・５月）'!P404&amp;'別紙様式3-2（４・５月）'!Q404&amp;"から"&amp;O402)</f>
        <v/>
      </c>
      <c r="AG402" s="512" t="str">
        <f>IF(OR(W402="",W402="―"),"",'別紙様式3-2（４・５月）'!O404&amp;'別紙様式3-2（４・５月）'!P404&amp;'別紙様式3-2（４・５月）'!Q404&amp;"から"&amp;W402)</f>
        <v/>
      </c>
    </row>
    <row r="403" spans="1:33" ht="24.95" customHeight="1">
      <c r="A403" s="513">
        <v>390</v>
      </c>
      <c r="B403" s="987" t="str">
        <f>IF(基本情報入力シート!C442="","",基本情報入力シート!C442)</f>
        <v/>
      </c>
      <c r="C403" s="988"/>
      <c r="D403" s="988"/>
      <c r="E403" s="988"/>
      <c r="F403" s="988"/>
      <c r="G403" s="988"/>
      <c r="H403" s="988"/>
      <c r="I403" s="989"/>
      <c r="J403" s="482" t="str">
        <f>IF(基本情報入力シート!M442="","",基本情報入力シート!M442)</f>
        <v/>
      </c>
      <c r="K403" s="482" t="str">
        <f>IF(基本情報入力シート!R442="","",基本情報入力シート!R442)</f>
        <v/>
      </c>
      <c r="L403" s="482" t="str">
        <f>IF(基本情報入力シート!W442="","",基本情報入力シート!W442)</f>
        <v/>
      </c>
      <c r="M403" s="517" t="str">
        <f>IF(基本情報入力シート!X442="","",基本情報入力シート!X442)</f>
        <v/>
      </c>
      <c r="N403" s="518" t="str">
        <f>IF(基本情報入力シート!Y442="","",基本情報入力シート!Y442)</f>
        <v/>
      </c>
      <c r="O403" s="106"/>
      <c r="P403" s="1082"/>
      <c r="Q403" s="1083"/>
      <c r="R403" s="519" t="str">
        <f>IFERROR(IF('別紙様式3-2（４・５月）'!Z405="ベア加算","",P403*VLOOKUP(N403,【参考】数式用!$AD$2:$AH$27,MATCH(O403,【参考】数式用!$K$4:$N$4,0)+1,0)),"")</f>
        <v/>
      </c>
      <c r="S403" s="139"/>
      <c r="T403" s="1084"/>
      <c r="U403" s="1085"/>
      <c r="V403" s="515" t="str">
        <f>IFERROR(P403*VLOOKUP(AF403,【参考】数式用4!$DC$3:$DZ$106,MATCH(N403,【参考】数式用4!$DC$2:$DZ$2,0)),"")</f>
        <v/>
      </c>
      <c r="W403" s="107"/>
      <c r="X403" s="138"/>
      <c r="Y403" s="1086" t="str">
        <f>IFERROR(IF('別紙様式3-2（４・５月）'!Z405="ベア加算","",W403*VLOOKUP(N403,【参考】数式用!$AD$2:$AH$27,MATCH(O403,【参考】数式用!$K$4:$N$4,0)+1,0)),"")</f>
        <v/>
      </c>
      <c r="Z403" s="1086"/>
      <c r="AA403" s="139"/>
      <c r="AB403" s="142"/>
      <c r="AC403" s="520" t="str">
        <f>IFERROR(X403*VLOOKUP(AG403,【参考】数式用4!$DC$3:$DZ$106,MATCH(N403,【参考】数式用4!$DC$2:$DZ$2,0)),"")</f>
        <v/>
      </c>
      <c r="AD403" s="477" t="str">
        <f t="shared" si="14"/>
        <v/>
      </c>
      <c r="AE403" s="478" t="str">
        <f t="shared" si="15"/>
        <v/>
      </c>
      <c r="AF403" s="512" t="str">
        <f>IF(O403="","",'別紙様式3-2（４・５月）'!O405&amp;'別紙様式3-2（４・５月）'!P405&amp;'別紙様式3-2（４・５月）'!Q405&amp;"から"&amp;O403)</f>
        <v/>
      </c>
      <c r="AG403" s="512" t="str">
        <f>IF(OR(W403="",W403="―"),"",'別紙様式3-2（４・５月）'!O405&amp;'別紙様式3-2（４・５月）'!P405&amp;'別紙様式3-2（４・５月）'!Q405&amp;"から"&amp;W403)</f>
        <v/>
      </c>
    </row>
    <row r="404" spans="1:33" ht="24.95" customHeight="1">
      <c r="A404" s="513">
        <v>391</v>
      </c>
      <c r="B404" s="987" t="str">
        <f>IF(基本情報入力シート!C443="","",基本情報入力シート!C443)</f>
        <v/>
      </c>
      <c r="C404" s="988"/>
      <c r="D404" s="988"/>
      <c r="E404" s="988"/>
      <c r="F404" s="988"/>
      <c r="G404" s="988"/>
      <c r="H404" s="988"/>
      <c r="I404" s="989"/>
      <c r="J404" s="482" t="str">
        <f>IF(基本情報入力シート!M443="","",基本情報入力シート!M443)</f>
        <v/>
      </c>
      <c r="K404" s="482" t="str">
        <f>IF(基本情報入力シート!R443="","",基本情報入力シート!R443)</f>
        <v/>
      </c>
      <c r="L404" s="482" t="str">
        <f>IF(基本情報入力シート!W443="","",基本情報入力シート!W443)</f>
        <v/>
      </c>
      <c r="M404" s="517" t="str">
        <f>IF(基本情報入力シート!X443="","",基本情報入力シート!X443)</f>
        <v/>
      </c>
      <c r="N404" s="518" t="str">
        <f>IF(基本情報入力シート!Y443="","",基本情報入力シート!Y443)</f>
        <v/>
      </c>
      <c r="O404" s="106"/>
      <c r="P404" s="1082"/>
      <c r="Q404" s="1083"/>
      <c r="R404" s="519" t="str">
        <f>IFERROR(IF('別紙様式3-2（４・５月）'!Z406="ベア加算","",P404*VLOOKUP(N404,【参考】数式用!$AD$2:$AH$27,MATCH(O404,【参考】数式用!$K$4:$N$4,0)+1,0)),"")</f>
        <v/>
      </c>
      <c r="S404" s="139"/>
      <c r="T404" s="1084"/>
      <c r="U404" s="1085"/>
      <c r="V404" s="515" t="str">
        <f>IFERROR(P404*VLOOKUP(AF404,【参考】数式用4!$DC$3:$DZ$106,MATCH(N404,【参考】数式用4!$DC$2:$DZ$2,0)),"")</f>
        <v/>
      </c>
      <c r="W404" s="107"/>
      <c r="X404" s="138"/>
      <c r="Y404" s="1086" t="str">
        <f>IFERROR(IF('別紙様式3-2（４・５月）'!Z406="ベア加算","",W404*VLOOKUP(N404,【参考】数式用!$AD$2:$AH$27,MATCH(O404,【参考】数式用!$K$4:$N$4,0)+1,0)),"")</f>
        <v/>
      </c>
      <c r="Z404" s="1086"/>
      <c r="AA404" s="139"/>
      <c r="AB404" s="142"/>
      <c r="AC404" s="520" t="str">
        <f>IFERROR(X404*VLOOKUP(AG404,【参考】数式用4!$DC$3:$DZ$106,MATCH(N404,【参考】数式用4!$DC$2:$DZ$2,0)),"")</f>
        <v/>
      </c>
      <c r="AD404" s="477" t="str">
        <f t="shared" si="14"/>
        <v/>
      </c>
      <c r="AE404" s="478" t="str">
        <f t="shared" si="15"/>
        <v/>
      </c>
      <c r="AF404" s="512" t="str">
        <f>IF(O404="","",'別紙様式3-2（４・５月）'!O406&amp;'別紙様式3-2（４・５月）'!P406&amp;'別紙様式3-2（４・５月）'!Q406&amp;"から"&amp;O404)</f>
        <v/>
      </c>
      <c r="AG404" s="512" t="str">
        <f>IF(OR(W404="",W404="―"),"",'別紙様式3-2（４・５月）'!O406&amp;'別紙様式3-2（４・５月）'!P406&amp;'別紙様式3-2（４・５月）'!Q406&amp;"から"&amp;W404)</f>
        <v/>
      </c>
    </row>
    <row r="405" spans="1:33" ht="24.95" customHeight="1">
      <c r="A405" s="513">
        <v>392</v>
      </c>
      <c r="B405" s="987" t="str">
        <f>IF(基本情報入力シート!C444="","",基本情報入力シート!C444)</f>
        <v/>
      </c>
      <c r="C405" s="988"/>
      <c r="D405" s="988"/>
      <c r="E405" s="988"/>
      <c r="F405" s="988"/>
      <c r="G405" s="988"/>
      <c r="H405" s="988"/>
      <c r="I405" s="989"/>
      <c r="J405" s="482" t="str">
        <f>IF(基本情報入力シート!M444="","",基本情報入力シート!M444)</f>
        <v/>
      </c>
      <c r="K405" s="482" t="str">
        <f>IF(基本情報入力シート!R444="","",基本情報入力シート!R444)</f>
        <v/>
      </c>
      <c r="L405" s="482" t="str">
        <f>IF(基本情報入力シート!W444="","",基本情報入力シート!W444)</f>
        <v/>
      </c>
      <c r="M405" s="517" t="str">
        <f>IF(基本情報入力シート!X444="","",基本情報入力シート!X444)</f>
        <v/>
      </c>
      <c r="N405" s="518" t="str">
        <f>IF(基本情報入力シート!Y444="","",基本情報入力シート!Y444)</f>
        <v/>
      </c>
      <c r="O405" s="106"/>
      <c r="P405" s="1082"/>
      <c r="Q405" s="1083"/>
      <c r="R405" s="519" t="str">
        <f>IFERROR(IF('別紙様式3-2（４・５月）'!Z407="ベア加算","",P405*VLOOKUP(N405,【参考】数式用!$AD$2:$AH$27,MATCH(O405,【参考】数式用!$K$4:$N$4,0)+1,0)),"")</f>
        <v/>
      </c>
      <c r="S405" s="139"/>
      <c r="T405" s="1084"/>
      <c r="U405" s="1085"/>
      <c r="V405" s="515" t="str">
        <f>IFERROR(P405*VLOOKUP(AF405,【参考】数式用4!$DC$3:$DZ$106,MATCH(N405,【参考】数式用4!$DC$2:$DZ$2,0)),"")</f>
        <v/>
      </c>
      <c r="W405" s="107"/>
      <c r="X405" s="138"/>
      <c r="Y405" s="1086" t="str">
        <f>IFERROR(IF('別紙様式3-2（４・５月）'!Z407="ベア加算","",W405*VLOOKUP(N405,【参考】数式用!$AD$2:$AH$27,MATCH(O405,【参考】数式用!$K$4:$N$4,0)+1,0)),"")</f>
        <v/>
      </c>
      <c r="Z405" s="1086"/>
      <c r="AA405" s="139"/>
      <c r="AB405" s="142"/>
      <c r="AC405" s="520" t="str">
        <f>IFERROR(X405*VLOOKUP(AG405,【参考】数式用4!$DC$3:$DZ$106,MATCH(N405,【参考】数式用4!$DC$2:$DZ$2,0)),"")</f>
        <v/>
      </c>
      <c r="AD405" s="477" t="str">
        <f t="shared" si="14"/>
        <v/>
      </c>
      <c r="AE405" s="478" t="str">
        <f t="shared" si="15"/>
        <v/>
      </c>
      <c r="AF405" s="512" t="str">
        <f>IF(O405="","",'別紙様式3-2（４・５月）'!O407&amp;'別紙様式3-2（４・５月）'!P407&amp;'別紙様式3-2（４・５月）'!Q407&amp;"から"&amp;O405)</f>
        <v/>
      </c>
      <c r="AG405" s="512" t="str">
        <f>IF(OR(W405="",W405="―"),"",'別紙様式3-2（４・５月）'!O407&amp;'別紙様式3-2（４・５月）'!P407&amp;'別紙様式3-2（４・５月）'!Q407&amp;"から"&amp;W405)</f>
        <v/>
      </c>
    </row>
    <row r="406" spans="1:33" ht="24.95" customHeight="1">
      <c r="A406" s="513">
        <v>393</v>
      </c>
      <c r="B406" s="987" t="str">
        <f>IF(基本情報入力シート!C445="","",基本情報入力シート!C445)</f>
        <v/>
      </c>
      <c r="C406" s="988"/>
      <c r="D406" s="988"/>
      <c r="E406" s="988"/>
      <c r="F406" s="988"/>
      <c r="G406" s="988"/>
      <c r="H406" s="988"/>
      <c r="I406" s="989"/>
      <c r="J406" s="482" t="str">
        <f>IF(基本情報入力シート!M445="","",基本情報入力シート!M445)</f>
        <v/>
      </c>
      <c r="K406" s="482" t="str">
        <f>IF(基本情報入力シート!R445="","",基本情報入力シート!R445)</f>
        <v/>
      </c>
      <c r="L406" s="482" t="str">
        <f>IF(基本情報入力シート!W445="","",基本情報入力シート!W445)</f>
        <v/>
      </c>
      <c r="M406" s="517" t="str">
        <f>IF(基本情報入力シート!X445="","",基本情報入力シート!X445)</f>
        <v/>
      </c>
      <c r="N406" s="518" t="str">
        <f>IF(基本情報入力シート!Y445="","",基本情報入力シート!Y445)</f>
        <v/>
      </c>
      <c r="O406" s="106"/>
      <c r="P406" s="1082"/>
      <c r="Q406" s="1083"/>
      <c r="R406" s="519" t="str">
        <f>IFERROR(IF('別紙様式3-2（４・５月）'!Z408="ベア加算","",P406*VLOOKUP(N406,【参考】数式用!$AD$2:$AH$27,MATCH(O406,【参考】数式用!$K$4:$N$4,0)+1,0)),"")</f>
        <v/>
      </c>
      <c r="S406" s="139"/>
      <c r="T406" s="1084"/>
      <c r="U406" s="1085"/>
      <c r="V406" s="515" t="str">
        <f>IFERROR(P406*VLOOKUP(AF406,【参考】数式用4!$DC$3:$DZ$106,MATCH(N406,【参考】数式用4!$DC$2:$DZ$2,0)),"")</f>
        <v/>
      </c>
      <c r="W406" s="107"/>
      <c r="X406" s="138"/>
      <c r="Y406" s="1086" t="str">
        <f>IFERROR(IF('別紙様式3-2（４・５月）'!Z408="ベア加算","",W406*VLOOKUP(N406,【参考】数式用!$AD$2:$AH$27,MATCH(O406,【参考】数式用!$K$4:$N$4,0)+1,0)),"")</f>
        <v/>
      </c>
      <c r="Z406" s="1086"/>
      <c r="AA406" s="139"/>
      <c r="AB406" s="142"/>
      <c r="AC406" s="520" t="str">
        <f>IFERROR(X406*VLOOKUP(AG406,【参考】数式用4!$DC$3:$DZ$106,MATCH(N406,【参考】数式用4!$DC$2:$DZ$2,0)),"")</f>
        <v/>
      </c>
      <c r="AD406" s="477" t="str">
        <f t="shared" si="14"/>
        <v/>
      </c>
      <c r="AE406" s="478" t="str">
        <f t="shared" si="15"/>
        <v/>
      </c>
      <c r="AF406" s="512" t="str">
        <f>IF(O406="","",'別紙様式3-2（４・５月）'!O408&amp;'別紙様式3-2（４・５月）'!P408&amp;'別紙様式3-2（４・５月）'!Q408&amp;"から"&amp;O406)</f>
        <v/>
      </c>
      <c r="AG406" s="512" t="str">
        <f>IF(OR(W406="",W406="―"),"",'別紙様式3-2（４・５月）'!O408&amp;'別紙様式3-2（４・５月）'!P408&amp;'別紙様式3-2（４・５月）'!Q408&amp;"から"&amp;W406)</f>
        <v/>
      </c>
    </row>
    <row r="407" spans="1:33" ht="24.95" customHeight="1">
      <c r="A407" s="513">
        <v>394</v>
      </c>
      <c r="B407" s="987" t="str">
        <f>IF(基本情報入力シート!C446="","",基本情報入力シート!C446)</f>
        <v/>
      </c>
      <c r="C407" s="988"/>
      <c r="D407" s="988"/>
      <c r="E407" s="988"/>
      <c r="F407" s="988"/>
      <c r="G407" s="988"/>
      <c r="H407" s="988"/>
      <c r="I407" s="989"/>
      <c r="J407" s="482" t="str">
        <f>IF(基本情報入力シート!M446="","",基本情報入力シート!M446)</f>
        <v/>
      </c>
      <c r="K407" s="482" t="str">
        <f>IF(基本情報入力シート!R446="","",基本情報入力シート!R446)</f>
        <v/>
      </c>
      <c r="L407" s="482" t="str">
        <f>IF(基本情報入力シート!W446="","",基本情報入力シート!W446)</f>
        <v/>
      </c>
      <c r="M407" s="517" t="str">
        <f>IF(基本情報入力シート!X446="","",基本情報入力シート!X446)</f>
        <v/>
      </c>
      <c r="N407" s="518" t="str">
        <f>IF(基本情報入力シート!Y446="","",基本情報入力シート!Y446)</f>
        <v/>
      </c>
      <c r="O407" s="106"/>
      <c r="P407" s="1082"/>
      <c r="Q407" s="1083"/>
      <c r="R407" s="519" t="str">
        <f>IFERROR(IF('別紙様式3-2（４・５月）'!Z409="ベア加算","",P407*VLOOKUP(N407,【参考】数式用!$AD$2:$AH$27,MATCH(O407,【参考】数式用!$K$4:$N$4,0)+1,0)),"")</f>
        <v/>
      </c>
      <c r="S407" s="139"/>
      <c r="T407" s="1084"/>
      <c r="U407" s="1085"/>
      <c r="V407" s="515" t="str">
        <f>IFERROR(P407*VLOOKUP(AF407,【参考】数式用4!$DC$3:$DZ$106,MATCH(N407,【参考】数式用4!$DC$2:$DZ$2,0)),"")</f>
        <v/>
      </c>
      <c r="W407" s="107"/>
      <c r="X407" s="138"/>
      <c r="Y407" s="1086" t="str">
        <f>IFERROR(IF('別紙様式3-2（４・５月）'!Z409="ベア加算","",W407*VLOOKUP(N407,【参考】数式用!$AD$2:$AH$27,MATCH(O407,【参考】数式用!$K$4:$N$4,0)+1,0)),"")</f>
        <v/>
      </c>
      <c r="Z407" s="1086"/>
      <c r="AA407" s="139"/>
      <c r="AB407" s="142"/>
      <c r="AC407" s="520" t="str">
        <f>IFERROR(X407*VLOOKUP(AG407,【参考】数式用4!$DC$3:$DZ$106,MATCH(N407,【参考】数式用4!$DC$2:$DZ$2,0)),"")</f>
        <v/>
      </c>
      <c r="AD407" s="477" t="str">
        <f t="shared" si="14"/>
        <v/>
      </c>
      <c r="AE407" s="478" t="str">
        <f t="shared" si="15"/>
        <v/>
      </c>
      <c r="AF407" s="512" t="str">
        <f>IF(O407="","",'別紙様式3-2（４・５月）'!O409&amp;'別紙様式3-2（４・５月）'!P409&amp;'別紙様式3-2（４・５月）'!Q409&amp;"から"&amp;O407)</f>
        <v/>
      </c>
      <c r="AG407" s="512" t="str">
        <f>IF(OR(W407="",W407="―"),"",'別紙様式3-2（４・５月）'!O409&amp;'別紙様式3-2（４・５月）'!P409&amp;'別紙様式3-2（４・５月）'!Q409&amp;"から"&amp;W407)</f>
        <v/>
      </c>
    </row>
    <row r="408" spans="1:33" ht="24.95" customHeight="1">
      <c r="A408" s="513">
        <v>395</v>
      </c>
      <c r="B408" s="987" t="str">
        <f>IF(基本情報入力シート!C447="","",基本情報入力シート!C447)</f>
        <v/>
      </c>
      <c r="C408" s="988"/>
      <c r="D408" s="988"/>
      <c r="E408" s="988"/>
      <c r="F408" s="988"/>
      <c r="G408" s="988"/>
      <c r="H408" s="988"/>
      <c r="I408" s="989"/>
      <c r="J408" s="482" t="str">
        <f>IF(基本情報入力シート!M447="","",基本情報入力シート!M447)</f>
        <v/>
      </c>
      <c r="K408" s="482" t="str">
        <f>IF(基本情報入力シート!R447="","",基本情報入力シート!R447)</f>
        <v/>
      </c>
      <c r="L408" s="482" t="str">
        <f>IF(基本情報入力シート!W447="","",基本情報入力シート!W447)</f>
        <v/>
      </c>
      <c r="M408" s="517" t="str">
        <f>IF(基本情報入力シート!X447="","",基本情報入力シート!X447)</f>
        <v/>
      </c>
      <c r="N408" s="518" t="str">
        <f>IF(基本情報入力シート!Y447="","",基本情報入力シート!Y447)</f>
        <v/>
      </c>
      <c r="O408" s="106"/>
      <c r="P408" s="1082"/>
      <c r="Q408" s="1083"/>
      <c r="R408" s="519" t="str">
        <f>IFERROR(IF('別紙様式3-2（４・５月）'!Z410="ベア加算","",P408*VLOOKUP(N408,【参考】数式用!$AD$2:$AH$27,MATCH(O408,【参考】数式用!$K$4:$N$4,0)+1,0)),"")</f>
        <v/>
      </c>
      <c r="S408" s="139"/>
      <c r="T408" s="1084"/>
      <c r="U408" s="1085"/>
      <c r="V408" s="515" t="str">
        <f>IFERROR(P408*VLOOKUP(AF408,【参考】数式用4!$DC$3:$DZ$106,MATCH(N408,【参考】数式用4!$DC$2:$DZ$2,0)),"")</f>
        <v/>
      </c>
      <c r="W408" s="107"/>
      <c r="X408" s="138"/>
      <c r="Y408" s="1086" t="str">
        <f>IFERROR(IF('別紙様式3-2（４・５月）'!Z410="ベア加算","",W408*VLOOKUP(N408,【参考】数式用!$AD$2:$AH$27,MATCH(O408,【参考】数式用!$K$4:$N$4,0)+1,0)),"")</f>
        <v/>
      </c>
      <c r="Z408" s="1086"/>
      <c r="AA408" s="139"/>
      <c r="AB408" s="142"/>
      <c r="AC408" s="520" t="str">
        <f>IFERROR(X408*VLOOKUP(AG408,【参考】数式用4!$DC$3:$DZ$106,MATCH(N408,【参考】数式用4!$DC$2:$DZ$2,0)),"")</f>
        <v/>
      </c>
      <c r="AD408" s="477" t="str">
        <f t="shared" si="14"/>
        <v/>
      </c>
      <c r="AE408" s="478" t="str">
        <f t="shared" si="15"/>
        <v/>
      </c>
      <c r="AF408" s="512" t="str">
        <f>IF(O408="","",'別紙様式3-2（４・５月）'!O410&amp;'別紙様式3-2（４・５月）'!P410&amp;'別紙様式3-2（４・５月）'!Q410&amp;"から"&amp;O408)</f>
        <v/>
      </c>
      <c r="AG408" s="512" t="str">
        <f>IF(OR(W408="",W408="―"),"",'別紙様式3-2（４・５月）'!O410&amp;'別紙様式3-2（４・５月）'!P410&amp;'別紙様式3-2（４・５月）'!Q410&amp;"から"&amp;W408)</f>
        <v/>
      </c>
    </row>
    <row r="409" spans="1:33" ht="24.95" customHeight="1">
      <c r="A409" s="513">
        <v>396</v>
      </c>
      <c r="B409" s="987" t="str">
        <f>IF(基本情報入力シート!C448="","",基本情報入力シート!C448)</f>
        <v/>
      </c>
      <c r="C409" s="988"/>
      <c r="D409" s="988"/>
      <c r="E409" s="988"/>
      <c r="F409" s="988"/>
      <c r="G409" s="988"/>
      <c r="H409" s="988"/>
      <c r="I409" s="989"/>
      <c r="J409" s="482" t="str">
        <f>IF(基本情報入力シート!M448="","",基本情報入力シート!M448)</f>
        <v/>
      </c>
      <c r="K409" s="482" t="str">
        <f>IF(基本情報入力シート!R448="","",基本情報入力シート!R448)</f>
        <v/>
      </c>
      <c r="L409" s="482" t="str">
        <f>IF(基本情報入力シート!W448="","",基本情報入力シート!W448)</f>
        <v/>
      </c>
      <c r="M409" s="517" t="str">
        <f>IF(基本情報入力シート!X448="","",基本情報入力シート!X448)</f>
        <v/>
      </c>
      <c r="N409" s="518" t="str">
        <f>IF(基本情報入力シート!Y448="","",基本情報入力シート!Y448)</f>
        <v/>
      </c>
      <c r="O409" s="106"/>
      <c r="P409" s="1082"/>
      <c r="Q409" s="1083"/>
      <c r="R409" s="519" t="str">
        <f>IFERROR(IF('別紙様式3-2（４・５月）'!Z411="ベア加算","",P409*VLOOKUP(N409,【参考】数式用!$AD$2:$AH$27,MATCH(O409,【参考】数式用!$K$4:$N$4,0)+1,0)),"")</f>
        <v/>
      </c>
      <c r="S409" s="139"/>
      <c r="T409" s="1084"/>
      <c r="U409" s="1085"/>
      <c r="V409" s="515" t="str">
        <f>IFERROR(P409*VLOOKUP(AF409,【参考】数式用4!$DC$3:$DZ$106,MATCH(N409,【参考】数式用4!$DC$2:$DZ$2,0)),"")</f>
        <v/>
      </c>
      <c r="W409" s="107"/>
      <c r="X409" s="138"/>
      <c r="Y409" s="1086" t="str">
        <f>IFERROR(IF('別紙様式3-2（４・５月）'!Z411="ベア加算","",W409*VLOOKUP(N409,【参考】数式用!$AD$2:$AH$27,MATCH(O409,【参考】数式用!$K$4:$N$4,0)+1,0)),"")</f>
        <v/>
      </c>
      <c r="Z409" s="1086"/>
      <c r="AA409" s="139"/>
      <c r="AB409" s="142"/>
      <c r="AC409" s="520" t="str">
        <f>IFERROR(X409*VLOOKUP(AG409,【参考】数式用4!$DC$3:$DZ$106,MATCH(N409,【参考】数式用4!$DC$2:$DZ$2,0)),"")</f>
        <v/>
      </c>
      <c r="AD409" s="477" t="str">
        <f t="shared" si="14"/>
        <v/>
      </c>
      <c r="AE409" s="478" t="str">
        <f t="shared" si="15"/>
        <v/>
      </c>
      <c r="AF409" s="512" t="str">
        <f>IF(O409="","",'別紙様式3-2（４・５月）'!O411&amp;'別紙様式3-2（４・５月）'!P411&amp;'別紙様式3-2（４・５月）'!Q411&amp;"から"&amp;O409)</f>
        <v/>
      </c>
      <c r="AG409" s="512" t="str">
        <f>IF(OR(W409="",W409="―"),"",'別紙様式3-2（４・５月）'!O411&amp;'別紙様式3-2（４・５月）'!P411&amp;'別紙様式3-2（４・５月）'!Q411&amp;"から"&amp;W409)</f>
        <v/>
      </c>
    </row>
    <row r="410" spans="1:33" ht="24.95" customHeight="1">
      <c r="A410" s="513">
        <v>397</v>
      </c>
      <c r="B410" s="987" t="str">
        <f>IF(基本情報入力シート!C449="","",基本情報入力シート!C449)</f>
        <v/>
      </c>
      <c r="C410" s="988"/>
      <c r="D410" s="988"/>
      <c r="E410" s="988"/>
      <c r="F410" s="988"/>
      <c r="G410" s="988"/>
      <c r="H410" s="988"/>
      <c r="I410" s="989"/>
      <c r="J410" s="482" t="str">
        <f>IF(基本情報入力シート!M449="","",基本情報入力シート!M449)</f>
        <v/>
      </c>
      <c r="K410" s="482" t="str">
        <f>IF(基本情報入力シート!R449="","",基本情報入力シート!R449)</f>
        <v/>
      </c>
      <c r="L410" s="482" t="str">
        <f>IF(基本情報入力シート!W449="","",基本情報入力シート!W449)</f>
        <v/>
      </c>
      <c r="M410" s="517" t="str">
        <f>IF(基本情報入力シート!X449="","",基本情報入力シート!X449)</f>
        <v/>
      </c>
      <c r="N410" s="518" t="str">
        <f>IF(基本情報入力シート!Y449="","",基本情報入力シート!Y449)</f>
        <v/>
      </c>
      <c r="O410" s="106"/>
      <c r="P410" s="1082"/>
      <c r="Q410" s="1083"/>
      <c r="R410" s="519" t="str">
        <f>IFERROR(IF('別紙様式3-2（４・５月）'!Z412="ベア加算","",P410*VLOOKUP(N410,【参考】数式用!$AD$2:$AH$27,MATCH(O410,【参考】数式用!$K$4:$N$4,0)+1,0)),"")</f>
        <v/>
      </c>
      <c r="S410" s="139"/>
      <c r="T410" s="1084"/>
      <c r="U410" s="1085"/>
      <c r="V410" s="515" t="str">
        <f>IFERROR(P410*VLOOKUP(AF410,【参考】数式用4!$DC$3:$DZ$106,MATCH(N410,【参考】数式用4!$DC$2:$DZ$2,0)),"")</f>
        <v/>
      </c>
      <c r="W410" s="107"/>
      <c r="X410" s="138"/>
      <c r="Y410" s="1086" t="str">
        <f>IFERROR(IF('別紙様式3-2（４・５月）'!Z412="ベア加算","",W410*VLOOKUP(N410,【参考】数式用!$AD$2:$AH$27,MATCH(O410,【参考】数式用!$K$4:$N$4,0)+1,0)),"")</f>
        <v/>
      </c>
      <c r="Z410" s="1086"/>
      <c r="AA410" s="139"/>
      <c r="AB410" s="142"/>
      <c r="AC410" s="520" t="str">
        <f>IFERROR(X410*VLOOKUP(AG410,【参考】数式用4!$DC$3:$DZ$106,MATCH(N410,【参考】数式用4!$DC$2:$DZ$2,0)),"")</f>
        <v/>
      </c>
      <c r="AD410" s="477" t="str">
        <f t="shared" si="14"/>
        <v/>
      </c>
      <c r="AE410" s="478" t="str">
        <f t="shared" si="15"/>
        <v/>
      </c>
      <c r="AF410" s="512" t="str">
        <f>IF(O410="","",'別紙様式3-2（４・５月）'!O412&amp;'別紙様式3-2（４・５月）'!P412&amp;'別紙様式3-2（４・５月）'!Q412&amp;"から"&amp;O410)</f>
        <v/>
      </c>
      <c r="AG410" s="512" t="str">
        <f>IF(OR(W410="",W410="―"),"",'別紙様式3-2（４・５月）'!O412&amp;'別紙様式3-2（４・５月）'!P412&amp;'別紙様式3-2（４・５月）'!Q412&amp;"から"&amp;W410)</f>
        <v/>
      </c>
    </row>
    <row r="411" spans="1:33" ht="24.95" customHeight="1">
      <c r="A411" s="513">
        <v>398</v>
      </c>
      <c r="B411" s="987" t="str">
        <f>IF(基本情報入力シート!C450="","",基本情報入力シート!C450)</f>
        <v/>
      </c>
      <c r="C411" s="988"/>
      <c r="D411" s="988"/>
      <c r="E411" s="988"/>
      <c r="F411" s="988"/>
      <c r="G411" s="988"/>
      <c r="H411" s="988"/>
      <c r="I411" s="989"/>
      <c r="J411" s="482" t="str">
        <f>IF(基本情報入力シート!M450="","",基本情報入力シート!M450)</f>
        <v/>
      </c>
      <c r="K411" s="482" t="str">
        <f>IF(基本情報入力シート!R450="","",基本情報入力シート!R450)</f>
        <v/>
      </c>
      <c r="L411" s="482" t="str">
        <f>IF(基本情報入力シート!W450="","",基本情報入力シート!W450)</f>
        <v/>
      </c>
      <c r="M411" s="517" t="str">
        <f>IF(基本情報入力シート!X450="","",基本情報入力シート!X450)</f>
        <v/>
      </c>
      <c r="N411" s="518" t="str">
        <f>IF(基本情報入力シート!Y450="","",基本情報入力シート!Y450)</f>
        <v/>
      </c>
      <c r="O411" s="106"/>
      <c r="P411" s="1082"/>
      <c r="Q411" s="1083"/>
      <c r="R411" s="519" t="str">
        <f>IFERROR(IF('別紙様式3-2（４・５月）'!Z413="ベア加算","",P411*VLOOKUP(N411,【参考】数式用!$AD$2:$AH$27,MATCH(O411,【参考】数式用!$K$4:$N$4,0)+1,0)),"")</f>
        <v/>
      </c>
      <c r="S411" s="139"/>
      <c r="T411" s="1084"/>
      <c r="U411" s="1085"/>
      <c r="V411" s="515" t="str">
        <f>IFERROR(P411*VLOOKUP(AF411,【参考】数式用4!$DC$3:$DZ$106,MATCH(N411,【参考】数式用4!$DC$2:$DZ$2,0)),"")</f>
        <v/>
      </c>
      <c r="W411" s="107"/>
      <c r="X411" s="138"/>
      <c r="Y411" s="1086" t="str">
        <f>IFERROR(IF('別紙様式3-2（４・５月）'!Z413="ベア加算","",W411*VLOOKUP(N411,【参考】数式用!$AD$2:$AH$27,MATCH(O411,【参考】数式用!$K$4:$N$4,0)+1,0)),"")</f>
        <v/>
      </c>
      <c r="Z411" s="1086"/>
      <c r="AA411" s="139"/>
      <c r="AB411" s="142"/>
      <c r="AC411" s="520" t="str">
        <f>IFERROR(X411*VLOOKUP(AG411,【参考】数式用4!$DC$3:$DZ$106,MATCH(N411,【参考】数式用4!$DC$2:$DZ$2,0)),"")</f>
        <v/>
      </c>
      <c r="AD411" s="477" t="str">
        <f t="shared" si="14"/>
        <v/>
      </c>
      <c r="AE411" s="478" t="str">
        <f t="shared" si="15"/>
        <v/>
      </c>
      <c r="AF411" s="512" t="str">
        <f>IF(O411="","",'別紙様式3-2（４・５月）'!O413&amp;'別紙様式3-2（４・５月）'!P413&amp;'別紙様式3-2（４・５月）'!Q413&amp;"から"&amp;O411)</f>
        <v/>
      </c>
      <c r="AG411" s="512" t="str">
        <f>IF(OR(W411="",W411="―"),"",'別紙様式3-2（４・５月）'!O413&amp;'別紙様式3-2（４・５月）'!P413&amp;'別紙様式3-2（４・５月）'!Q413&amp;"から"&amp;W411)</f>
        <v/>
      </c>
    </row>
    <row r="412" spans="1:33" ht="24.95" customHeight="1">
      <c r="A412" s="513">
        <v>399</v>
      </c>
      <c r="B412" s="987" t="str">
        <f>IF(基本情報入力シート!C451="","",基本情報入力シート!C451)</f>
        <v/>
      </c>
      <c r="C412" s="988"/>
      <c r="D412" s="988"/>
      <c r="E412" s="988"/>
      <c r="F412" s="988"/>
      <c r="G412" s="988"/>
      <c r="H412" s="988"/>
      <c r="I412" s="989"/>
      <c r="J412" s="482" t="str">
        <f>IF(基本情報入力シート!M451="","",基本情報入力シート!M451)</f>
        <v/>
      </c>
      <c r="K412" s="482" t="str">
        <f>IF(基本情報入力シート!R451="","",基本情報入力シート!R451)</f>
        <v/>
      </c>
      <c r="L412" s="482" t="str">
        <f>IF(基本情報入力シート!W451="","",基本情報入力シート!W451)</f>
        <v/>
      </c>
      <c r="M412" s="517" t="str">
        <f>IF(基本情報入力シート!X451="","",基本情報入力シート!X451)</f>
        <v/>
      </c>
      <c r="N412" s="518" t="str">
        <f>IF(基本情報入力シート!Y451="","",基本情報入力シート!Y451)</f>
        <v/>
      </c>
      <c r="O412" s="106"/>
      <c r="P412" s="1082"/>
      <c r="Q412" s="1083"/>
      <c r="R412" s="519" t="str">
        <f>IFERROR(IF('別紙様式3-2（４・５月）'!Z414="ベア加算","",P412*VLOOKUP(N412,【参考】数式用!$AD$2:$AH$27,MATCH(O412,【参考】数式用!$K$4:$N$4,0)+1,0)),"")</f>
        <v/>
      </c>
      <c r="S412" s="139"/>
      <c r="T412" s="1084"/>
      <c r="U412" s="1085"/>
      <c r="V412" s="515" t="str">
        <f>IFERROR(P412*VLOOKUP(AF412,【参考】数式用4!$DC$3:$DZ$106,MATCH(N412,【参考】数式用4!$DC$2:$DZ$2,0)),"")</f>
        <v/>
      </c>
      <c r="W412" s="107"/>
      <c r="X412" s="138"/>
      <c r="Y412" s="1086" t="str">
        <f>IFERROR(IF('別紙様式3-2（４・５月）'!Z414="ベア加算","",W412*VLOOKUP(N412,【参考】数式用!$AD$2:$AH$27,MATCH(O412,【参考】数式用!$K$4:$N$4,0)+1,0)),"")</f>
        <v/>
      </c>
      <c r="Z412" s="1086"/>
      <c r="AA412" s="139"/>
      <c r="AB412" s="142"/>
      <c r="AC412" s="520" t="str">
        <f>IFERROR(X412*VLOOKUP(AG412,【参考】数式用4!$DC$3:$DZ$106,MATCH(N412,【参考】数式用4!$DC$2:$DZ$2,0)),"")</f>
        <v/>
      </c>
      <c r="AD412" s="477" t="str">
        <f t="shared" si="14"/>
        <v/>
      </c>
      <c r="AE412" s="478" t="str">
        <f t="shared" si="15"/>
        <v/>
      </c>
      <c r="AF412" s="512" t="str">
        <f>IF(O412="","",'別紙様式3-2（４・５月）'!O414&amp;'別紙様式3-2（４・５月）'!P414&amp;'別紙様式3-2（４・５月）'!Q414&amp;"から"&amp;O412)</f>
        <v/>
      </c>
      <c r="AG412" s="512" t="str">
        <f>IF(OR(W412="",W412="―"),"",'別紙様式3-2（４・５月）'!O414&amp;'別紙様式3-2（４・５月）'!P414&amp;'別紙様式3-2（４・５月）'!Q414&amp;"から"&amp;W412)</f>
        <v/>
      </c>
    </row>
    <row r="413" spans="1:33" ht="24.95" customHeight="1">
      <c r="A413" s="513">
        <v>400</v>
      </c>
      <c r="B413" s="987" t="str">
        <f>IF(基本情報入力シート!C452="","",基本情報入力シート!C452)</f>
        <v/>
      </c>
      <c r="C413" s="988"/>
      <c r="D413" s="988"/>
      <c r="E413" s="988"/>
      <c r="F413" s="988"/>
      <c r="G413" s="988"/>
      <c r="H413" s="988"/>
      <c r="I413" s="989"/>
      <c r="J413" s="482" t="str">
        <f>IF(基本情報入力シート!M452="","",基本情報入力シート!M452)</f>
        <v/>
      </c>
      <c r="K413" s="482" t="str">
        <f>IF(基本情報入力シート!R452="","",基本情報入力シート!R452)</f>
        <v/>
      </c>
      <c r="L413" s="482" t="str">
        <f>IF(基本情報入力シート!W452="","",基本情報入力シート!W452)</f>
        <v/>
      </c>
      <c r="M413" s="517" t="str">
        <f>IF(基本情報入力シート!X452="","",基本情報入力シート!X452)</f>
        <v/>
      </c>
      <c r="N413" s="518" t="str">
        <f>IF(基本情報入力シート!Y452="","",基本情報入力シート!Y452)</f>
        <v/>
      </c>
      <c r="O413" s="106"/>
      <c r="P413" s="1082"/>
      <c r="Q413" s="1083"/>
      <c r="R413" s="519" t="str">
        <f>IFERROR(IF('別紙様式3-2（４・５月）'!Z415="ベア加算","",P413*VLOOKUP(N413,【参考】数式用!$AD$2:$AH$27,MATCH(O413,【参考】数式用!$K$4:$N$4,0)+1,0)),"")</f>
        <v/>
      </c>
      <c r="S413" s="139"/>
      <c r="T413" s="1084"/>
      <c r="U413" s="1085"/>
      <c r="V413" s="515" t="str">
        <f>IFERROR(P413*VLOOKUP(AF413,【参考】数式用4!$DC$3:$DZ$106,MATCH(N413,【参考】数式用4!$DC$2:$DZ$2,0)),"")</f>
        <v/>
      </c>
      <c r="W413" s="107"/>
      <c r="X413" s="138"/>
      <c r="Y413" s="1086" t="str">
        <f>IFERROR(IF('別紙様式3-2（４・５月）'!Z415="ベア加算","",W413*VLOOKUP(N413,【参考】数式用!$AD$2:$AH$27,MATCH(O413,【参考】数式用!$K$4:$N$4,0)+1,0)),"")</f>
        <v/>
      </c>
      <c r="Z413" s="1086"/>
      <c r="AA413" s="139"/>
      <c r="AB413" s="142"/>
      <c r="AC413" s="520" t="str">
        <f>IFERROR(X413*VLOOKUP(AG413,【参考】数式用4!$DC$3:$DZ$106,MATCH(N413,【参考】数式用4!$DC$2:$DZ$2,0)),"")</f>
        <v/>
      </c>
      <c r="AD413" s="477" t="str">
        <f t="shared" si="14"/>
        <v/>
      </c>
      <c r="AE413" s="478" t="str">
        <f t="shared" si="15"/>
        <v/>
      </c>
      <c r="AF413" s="512" t="str">
        <f>IF(O413="","",'別紙様式3-2（４・５月）'!O415&amp;'別紙様式3-2（４・５月）'!P415&amp;'別紙様式3-2（４・５月）'!Q415&amp;"から"&amp;O413)</f>
        <v/>
      </c>
      <c r="AG413" s="512" t="str">
        <f>IF(OR(W413="",W413="―"),"",'別紙様式3-2（４・５月）'!O415&amp;'別紙様式3-2（４・５月）'!P415&amp;'別紙様式3-2（４・５月）'!Q415&amp;"から"&amp;W413)</f>
        <v/>
      </c>
    </row>
    <row r="414" spans="1:33" ht="24.95" customHeight="1">
      <c r="A414" s="513">
        <v>401</v>
      </c>
      <c r="B414" s="987" t="str">
        <f>IF(基本情報入力シート!C453="","",基本情報入力シート!C453)</f>
        <v/>
      </c>
      <c r="C414" s="988"/>
      <c r="D414" s="988"/>
      <c r="E414" s="988"/>
      <c r="F414" s="988"/>
      <c r="G414" s="988"/>
      <c r="H414" s="988"/>
      <c r="I414" s="989"/>
      <c r="J414" s="482" t="str">
        <f>IF(基本情報入力シート!M453="","",基本情報入力シート!M453)</f>
        <v/>
      </c>
      <c r="K414" s="482" t="str">
        <f>IF(基本情報入力シート!R453="","",基本情報入力シート!R453)</f>
        <v/>
      </c>
      <c r="L414" s="482" t="str">
        <f>IF(基本情報入力シート!W453="","",基本情報入力シート!W453)</f>
        <v/>
      </c>
      <c r="M414" s="517" t="str">
        <f>IF(基本情報入力シート!X453="","",基本情報入力シート!X453)</f>
        <v/>
      </c>
      <c r="N414" s="518" t="str">
        <f>IF(基本情報入力シート!Y453="","",基本情報入力シート!Y453)</f>
        <v/>
      </c>
      <c r="O414" s="106"/>
      <c r="P414" s="1082"/>
      <c r="Q414" s="1083"/>
      <c r="R414" s="519" t="str">
        <f>IFERROR(IF('別紙様式3-2（４・５月）'!Z416="ベア加算","",P414*VLOOKUP(N414,【参考】数式用!$AD$2:$AH$27,MATCH(O414,【参考】数式用!$K$4:$N$4,0)+1,0)),"")</f>
        <v/>
      </c>
      <c r="S414" s="139"/>
      <c r="T414" s="1084"/>
      <c r="U414" s="1085"/>
      <c r="V414" s="515" t="str">
        <f>IFERROR(P414*VLOOKUP(AF414,【参考】数式用4!$DC$3:$DZ$106,MATCH(N414,【参考】数式用4!$DC$2:$DZ$2,0)),"")</f>
        <v/>
      </c>
      <c r="W414" s="107"/>
      <c r="X414" s="138"/>
      <c r="Y414" s="1086" t="str">
        <f>IFERROR(IF('別紙様式3-2（４・５月）'!Z416="ベア加算","",W414*VLOOKUP(N414,【参考】数式用!$AD$2:$AH$27,MATCH(O414,【参考】数式用!$K$4:$N$4,0)+1,0)),"")</f>
        <v/>
      </c>
      <c r="Z414" s="1086"/>
      <c r="AA414" s="139"/>
      <c r="AB414" s="142"/>
      <c r="AC414" s="520" t="str">
        <f>IFERROR(X414*VLOOKUP(AG414,【参考】数式用4!$DC$3:$DZ$106,MATCH(N414,【参考】数式用4!$DC$2:$DZ$2,0)),"")</f>
        <v/>
      </c>
      <c r="AD414" s="477" t="str">
        <f t="shared" si="14"/>
        <v/>
      </c>
      <c r="AE414" s="478" t="str">
        <f t="shared" si="15"/>
        <v/>
      </c>
      <c r="AF414" s="512" t="str">
        <f>IF(O414="","",'別紙様式3-2（４・５月）'!O416&amp;'別紙様式3-2（４・５月）'!P416&amp;'別紙様式3-2（４・５月）'!Q416&amp;"から"&amp;O414)</f>
        <v/>
      </c>
      <c r="AG414" s="512" t="str">
        <f>IF(OR(W414="",W414="―"),"",'別紙様式3-2（４・５月）'!O416&amp;'別紙様式3-2（４・５月）'!P416&amp;'別紙様式3-2（４・５月）'!Q416&amp;"から"&amp;W414)</f>
        <v/>
      </c>
    </row>
    <row r="415" spans="1:33" ht="24.95" customHeight="1">
      <c r="A415" s="513">
        <v>402</v>
      </c>
      <c r="B415" s="987" t="str">
        <f>IF(基本情報入力シート!C454="","",基本情報入力シート!C454)</f>
        <v/>
      </c>
      <c r="C415" s="988"/>
      <c r="D415" s="988"/>
      <c r="E415" s="988"/>
      <c r="F415" s="988"/>
      <c r="G415" s="988"/>
      <c r="H415" s="988"/>
      <c r="I415" s="989"/>
      <c r="J415" s="482" t="str">
        <f>IF(基本情報入力シート!M454="","",基本情報入力シート!M454)</f>
        <v/>
      </c>
      <c r="K415" s="482" t="str">
        <f>IF(基本情報入力シート!R454="","",基本情報入力シート!R454)</f>
        <v/>
      </c>
      <c r="L415" s="482" t="str">
        <f>IF(基本情報入力シート!W454="","",基本情報入力シート!W454)</f>
        <v/>
      </c>
      <c r="M415" s="517" t="str">
        <f>IF(基本情報入力シート!X454="","",基本情報入力シート!X454)</f>
        <v/>
      </c>
      <c r="N415" s="518" t="str">
        <f>IF(基本情報入力シート!Y454="","",基本情報入力シート!Y454)</f>
        <v/>
      </c>
      <c r="O415" s="106"/>
      <c r="P415" s="1082"/>
      <c r="Q415" s="1083"/>
      <c r="R415" s="519" t="str">
        <f>IFERROR(IF('別紙様式3-2（４・５月）'!Z417="ベア加算","",P415*VLOOKUP(N415,【参考】数式用!$AD$2:$AH$27,MATCH(O415,【参考】数式用!$K$4:$N$4,0)+1,0)),"")</f>
        <v/>
      </c>
      <c r="S415" s="139"/>
      <c r="T415" s="1084"/>
      <c r="U415" s="1085"/>
      <c r="V415" s="515" t="str">
        <f>IFERROR(P415*VLOOKUP(AF415,【参考】数式用4!$DC$3:$DZ$106,MATCH(N415,【参考】数式用4!$DC$2:$DZ$2,0)),"")</f>
        <v/>
      </c>
      <c r="W415" s="107"/>
      <c r="X415" s="138"/>
      <c r="Y415" s="1086" t="str">
        <f>IFERROR(IF('別紙様式3-2（４・５月）'!Z417="ベア加算","",W415*VLOOKUP(N415,【参考】数式用!$AD$2:$AH$27,MATCH(O415,【参考】数式用!$K$4:$N$4,0)+1,0)),"")</f>
        <v/>
      </c>
      <c r="Z415" s="1086"/>
      <c r="AA415" s="139"/>
      <c r="AB415" s="142"/>
      <c r="AC415" s="520" t="str">
        <f>IFERROR(X415*VLOOKUP(AG415,【参考】数式用4!$DC$3:$DZ$106,MATCH(N415,【参考】数式用4!$DC$2:$DZ$2,0)),"")</f>
        <v/>
      </c>
      <c r="AD415" s="477" t="str">
        <f t="shared" si="14"/>
        <v/>
      </c>
      <c r="AE415" s="478" t="str">
        <f t="shared" si="15"/>
        <v/>
      </c>
      <c r="AF415" s="512" t="str">
        <f>IF(O415="","",'別紙様式3-2（４・５月）'!O417&amp;'別紙様式3-2（４・５月）'!P417&amp;'別紙様式3-2（４・５月）'!Q417&amp;"から"&amp;O415)</f>
        <v/>
      </c>
      <c r="AG415" s="512" t="str">
        <f>IF(OR(W415="",W415="―"),"",'別紙様式3-2（４・５月）'!O417&amp;'別紙様式3-2（４・５月）'!P417&amp;'別紙様式3-2（４・５月）'!Q417&amp;"から"&amp;W415)</f>
        <v/>
      </c>
    </row>
    <row r="416" spans="1:33" ht="24.95" customHeight="1">
      <c r="A416" s="513">
        <v>403</v>
      </c>
      <c r="B416" s="987" t="str">
        <f>IF(基本情報入力シート!C455="","",基本情報入力シート!C455)</f>
        <v/>
      </c>
      <c r="C416" s="988"/>
      <c r="D416" s="988"/>
      <c r="E416" s="988"/>
      <c r="F416" s="988"/>
      <c r="G416" s="988"/>
      <c r="H416" s="988"/>
      <c r="I416" s="989"/>
      <c r="J416" s="482" t="str">
        <f>IF(基本情報入力シート!M455="","",基本情報入力シート!M455)</f>
        <v/>
      </c>
      <c r="K416" s="482" t="str">
        <f>IF(基本情報入力シート!R455="","",基本情報入力シート!R455)</f>
        <v/>
      </c>
      <c r="L416" s="482" t="str">
        <f>IF(基本情報入力シート!W455="","",基本情報入力シート!W455)</f>
        <v/>
      </c>
      <c r="M416" s="517" t="str">
        <f>IF(基本情報入力シート!X455="","",基本情報入力シート!X455)</f>
        <v/>
      </c>
      <c r="N416" s="518" t="str">
        <f>IF(基本情報入力シート!Y455="","",基本情報入力シート!Y455)</f>
        <v/>
      </c>
      <c r="O416" s="106"/>
      <c r="P416" s="1082"/>
      <c r="Q416" s="1083"/>
      <c r="R416" s="519" t="str">
        <f>IFERROR(IF('別紙様式3-2（４・５月）'!Z418="ベア加算","",P416*VLOOKUP(N416,【参考】数式用!$AD$2:$AH$27,MATCH(O416,【参考】数式用!$K$4:$N$4,0)+1,0)),"")</f>
        <v/>
      </c>
      <c r="S416" s="139"/>
      <c r="T416" s="1084"/>
      <c r="U416" s="1085"/>
      <c r="V416" s="515" t="str">
        <f>IFERROR(P416*VLOOKUP(AF416,【参考】数式用4!$DC$3:$DZ$106,MATCH(N416,【参考】数式用4!$DC$2:$DZ$2,0)),"")</f>
        <v/>
      </c>
      <c r="W416" s="107"/>
      <c r="X416" s="138"/>
      <c r="Y416" s="1086" t="str">
        <f>IFERROR(IF('別紙様式3-2（４・５月）'!Z418="ベア加算","",W416*VLOOKUP(N416,【参考】数式用!$AD$2:$AH$27,MATCH(O416,【参考】数式用!$K$4:$N$4,0)+1,0)),"")</f>
        <v/>
      </c>
      <c r="Z416" s="1086"/>
      <c r="AA416" s="139"/>
      <c r="AB416" s="142"/>
      <c r="AC416" s="520" t="str">
        <f>IFERROR(X416*VLOOKUP(AG416,【参考】数式用4!$DC$3:$DZ$106,MATCH(N416,【参考】数式用4!$DC$2:$DZ$2,0)),"")</f>
        <v/>
      </c>
      <c r="AD416" s="477" t="str">
        <f t="shared" si="14"/>
        <v/>
      </c>
      <c r="AE416" s="478" t="str">
        <f t="shared" si="15"/>
        <v/>
      </c>
      <c r="AF416" s="512" t="str">
        <f>IF(O416="","",'別紙様式3-2（４・５月）'!O418&amp;'別紙様式3-2（４・５月）'!P418&amp;'別紙様式3-2（４・５月）'!Q418&amp;"から"&amp;O416)</f>
        <v/>
      </c>
      <c r="AG416" s="512" t="str">
        <f>IF(OR(W416="",W416="―"),"",'別紙様式3-2（４・５月）'!O418&amp;'別紙様式3-2（４・５月）'!P418&amp;'別紙様式3-2（４・５月）'!Q418&amp;"から"&amp;W416)</f>
        <v/>
      </c>
    </row>
    <row r="417" spans="1:33" ht="24.95" customHeight="1">
      <c r="A417" s="513">
        <v>404</v>
      </c>
      <c r="B417" s="987" t="str">
        <f>IF(基本情報入力シート!C456="","",基本情報入力シート!C456)</f>
        <v/>
      </c>
      <c r="C417" s="988"/>
      <c r="D417" s="988"/>
      <c r="E417" s="988"/>
      <c r="F417" s="988"/>
      <c r="G417" s="988"/>
      <c r="H417" s="988"/>
      <c r="I417" s="989"/>
      <c r="J417" s="482" t="str">
        <f>IF(基本情報入力シート!M456="","",基本情報入力シート!M456)</f>
        <v/>
      </c>
      <c r="K417" s="482" t="str">
        <f>IF(基本情報入力シート!R456="","",基本情報入力シート!R456)</f>
        <v/>
      </c>
      <c r="L417" s="482" t="str">
        <f>IF(基本情報入力シート!W456="","",基本情報入力シート!W456)</f>
        <v/>
      </c>
      <c r="M417" s="517" t="str">
        <f>IF(基本情報入力シート!X456="","",基本情報入力シート!X456)</f>
        <v/>
      </c>
      <c r="N417" s="518" t="str">
        <f>IF(基本情報入力シート!Y456="","",基本情報入力シート!Y456)</f>
        <v/>
      </c>
      <c r="O417" s="106"/>
      <c r="P417" s="1082"/>
      <c r="Q417" s="1083"/>
      <c r="R417" s="519" t="str">
        <f>IFERROR(IF('別紙様式3-2（４・５月）'!Z419="ベア加算","",P417*VLOOKUP(N417,【参考】数式用!$AD$2:$AH$27,MATCH(O417,【参考】数式用!$K$4:$N$4,0)+1,0)),"")</f>
        <v/>
      </c>
      <c r="S417" s="139"/>
      <c r="T417" s="1084"/>
      <c r="U417" s="1085"/>
      <c r="V417" s="515" t="str">
        <f>IFERROR(P417*VLOOKUP(AF417,【参考】数式用4!$DC$3:$DZ$106,MATCH(N417,【参考】数式用4!$DC$2:$DZ$2,0)),"")</f>
        <v/>
      </c>
      <c r="W417" s="107"/>
      <c r="X417" s="138"/>
      <c r="Y417" s="1086" t="str">
        <f>IFERROR(IF('別紙様式3-2（４・５月）'!Z419="ベア加算","",W417*VLOOKUP(N417,【参考】数式用!$AD$2:$AH$27,MATCH(O417,【参考】数式用!$K$4:$N$4,0)+1,0)),"")</f>
        <v/>
      </c>
      <c r="Z417" s="1086"/>
      <c r="AA417" s="139"/>
      <c r="AB417" s="142"/>
      <c r="AC417" s="520" t="str">
        <f>IFERROR(X417*VLOOKUP(AG417,【参考】数式用4!$DC$3:$DZ$106,MATCH(N417,【参考】数式用4!$DC$2:$DZ$2,0)),"")</f>
        <v/>
      </c>
      <c r="AD417" s="477" t="str">
        <f t="shared" si="14"/>
        <v/>
      </c>
      <c r="AE417" s="478" t="str">
        <f t="shared" si="15"/>
        <v/>
      </c>
      <c r="AF417" s="512" t="str">
        <f>IF(O417="","",'別紙様式3-2（４・５月）'!O419&amp;'別紙様式3-2（４・５月）'!P419&amp;'別紙様式3-2（４・５月）'!Q419&amp;"から"&amp;O417)</f>
        <v/>
      </c>
      <c r="AG417" s="512" t="str">
        <f>IF(OR(W417="",W417="―"),"",'別紙様式3-2（４・５月）'!O419&amp;'別紙様式3-2（４・５月）'!P419&amp;'別紙様式3-2（４・５月）'!Q419&amp;"から"&amp;W417)</f>
        <v/>
      </c>
    </row>
    <row r="418" spans="1:33" ht="24.95" customHeight="1">
      <c r="A418" s="513">
        <v>405</v>
      </c>
      <c r="B418" s="987" t="str">
        <f>IF(基本情報入力シート!C457="","",基本情報入力シート!C457)</f>
        <v/>
      </c>
      <c r="C418" s="988"/>
      <c r="D418" s="988"/>
      <c r="E418" s="988"/>
      <c r="F418" s="988"/>
      <c r="G418" s="988"/>
      <c r="H418" s="988"/>
      <c r="I418" s="989"/>
      <c r="J418" s="482" t="str">
        <f>IF(基本情報入力シート!M457="","",基本情報入力シート!M457)</f>
        <v/>
      </c>
      <c r="K418" s="482" t="str">
        <f>IF(基本情報入力シート!R457="","",基本情報入力シート!R457)</f>
        <v/>
      </c>
      <c r="L418" s="482" t="str">
        <f>IF(基本情報入力シート!W457="","",基本情報入力シート!W457)</f>
        <v/>
      </c>
      <c r="M418" s="517" t="str">
        <f>IF(基本情報入力シート!X457="","",基本情報入力シート!X457)</f>
        <v/>
      </c>
      <c r="N418" s="518" t="str">
        <f>IF(基本情報入力シート!Y457="","",基本情報入力シート!Y457)</f>
        <v/>
      </c>
      <c r="O418" s="106"/>
      <c r="P418" s="1082"/>
      <c r="Q418" s="1083"/>
      <c r="R418" s="519" t="str">
        <f>IFERROR(IF('別紙様式3-2（４・５月）'!Z420="ベア加算","",P418*VLOOKUP(N418,【参考】数式用!$AD$2:$AH$27,MATCH(O418,【参考】数式用!$K$4:$N$4,0)+1,0)),"")</f>
        <v/>
      </c>
      <c r="S418" s="139"/>
      <c r="T418" s="1084"/>
      <c r="U418" s="1085"/>
      <c r="V418" s="515" t="str">
        <f>IFERROR(P418*VLOOKUP(AF418,【参考】数式用4!$DC$3:$DZ$106,MATCH(N418,【参考】数式用4!$DC$2:$DZ$2,0)),"")</f>
        <v/>
      </c>
      <c r="W418" s="107"/>
      <c r="X418" s="138"/>
      <c r="Y418" s="1086" t="str">
        <f>IFERROR(IF('別紙様式3-2（４・５月）'!Z420="ベア加算","",W418*VLOOKUP(N418,【参考】数式用!$AD$2:$AH$27,MATCH(O418,【参考】数式用!$K$4:$N$4,0)+1,0)),"")</f>
        <v/>
      </c>
      <c r="Z418" s="1086"/>
      <c r="AA418" s="139"/>
      <c r="AB418" s="142"/>
      <c r="AC418" s="520" t="str">
        <f>IFERROR(X418*VLOOKUP(AG418,【参考】数式用4!$DC$3:$DZ$106,MATCH(N418,【参考】数式用4!$DC$2:$DZ$2,0)),"")</f>
        <v/>
      </c>
      <c r="AD418" s="477" t="str">
        <f t="shared" si="14"/>
        <v/>
      </c>
      <c r="AE418" s="478" t="str">
        <f t="shared" si="15"/>
        <v/>
      </c>
      <c r="AF418" s="512" t="str">
        <f>IF(O418="","",'別紙様式3-2（４・５月）'!O420&amp;'別紙様式3-2（４・５月）'!P420&amp;'別紙様式3-2（４・５月）'!Q420&amp;"から"&amp;O418)</f>
        <v/>
      </c>
      <c r="AG418" s="512" t="str">
        <f>IF(OR(W418="",W418="―"),"",'別紙様式3-2（４・５月）'!O420&amp;'別紙様式3-2（４・５月）'!P420&amp;'別紙様式3-2（４・５月）'!Q420&amp;"から"&amp;W418)</f>
        <v/>
      </c>
    </row>
    <row r="419" spans="1:33" ht="24.95" customHeight="1">
      <c r="A419" s="513">
        <v>406</v>
      </c>
      <c r="B419" s="987" t="str">
        <f>IF(基本情報入力シート!C458="","",基本情報入力シート!C458)</f>
        <v/>
      </c>
      <c r="C419" s="988"/>
      <c r="D419" s="988"/>
      <c r="E419" s="988"/>
      <c r="F419" s="988"/>
      <c r="G419" s="988"/>
      <c r="H419" s="988"/>
      <c r="I419" s="989"/>
      <c r="J419" s="482" t="str">
        <f>IF(基本情報入力シート!M458="","",基本情報入力シート!M458)</f>
        <v/>
      </c>
      <c r="K419" s="482" t="str">
        <f>IF(基本情報入力シート!R458="","",基本情報入力シート!R458)</f>
        <v/>
      </c>
      <c r="L419" s="482" t="str">
        <f>IF(基本情報入力シート!W458="","",基本情報入力シート!W458)</f>
        <v/>
      </c>
      <c r="M419" s="517" t="str">
        <f>IF(基本情報入力シート!X458="","",基本情報入力シート!X458)</f>
        <v/>
      </c>
      <c r="N419" s="518" t="str">
        <f>IF(基本情報入力シート!Y458="","",基本情報入力シート!Y458)</f>
        <v/>
      </c>
      <c r="O419" s="106"/>
      <c r="P419" s="1082"/>
      <c r="Q419" s="1083"/>
      <c r="R419" s="519" t="str">
        <f>IFERROR(IF('別紙様式3-2（４・５月）'!Z421="ベア加算","",P419*VLOOKUP(N419,【参考】数式用!$AD$2:$AH$27,MATCH(O419,【参考】数式用!$K$4:$N$4,0)+1,0)),"")</f>
        <v/>
      </c>
      <c r="S419" s="139"/>
      <c r="T419" s="1084"/>
      <c r="U419" s="1085"/>
      <c r="V419" s="515" t="str">
        <f>IFERROR(P419*VLOOKUP(AF419,【参考】数式用4!$DC$3:$DZ$106,MATCH(N419,【参考】数式用4!$DC$2:$DZ$2,0)),"")</f>
        <v/>
      </c>
      <c r="W419" s="107"/>
      <c r="X419" s="138"/>
      <c r="Y419" s="1086" t="str">
        <f>IFERROR(IF('別紙様式3-2（４・５月）'!Z421="ベア加算","",W419*VLOOKUP(N419,【参考】数式用!$AD$2:$AH$27,MATCH(O419,【参考】数式用!$K$4:$N$4,0)+1,0)),"")</f>
        <v/>
      </c>
      <c r="Z419" s="1086"/>
      <c r="AA419" s="139"/>
      <c r="AB419" s="142"/>
      <c r="AC419" s="520" t="str">
        <f>IFERROR(X419*VLOOKUP(AG419,【参考】数式用4!$DC$3:$DZ$106,MATCH(N419,【参考】数式用4!$DC$2:$DZ$2,0)),"")</f>
        <v/>
      </c>
      <c r="AD419" s="477" t="str">
        <f t="shared" si="14"/>
        <v/>
      </c>
      <c r="AE419" s="478" t="str">
        <f t="shared" si="15"/>
        <v/>
      </c>
      <c r="AF419" s="512" t="str">
        <f>IF(O419="","",'別紙様式3-2（４・５月）'!O421&amp;'別紙様式3-2（４・５月）'!P421&amp;'別紙様式3-2（４・５月）'!Q421&amp;"から"&amp;O419)</f>
        <v/>
      </c>
      <c r="AG419" s="512" t="str">
        <f>IF(OR(W419="",W419="―"),"",'別紙様式3-2（４・５月）'!O421&amp;'別紙様式3-2（４・５月）'!P421&amp;'別紙様式3-2（４・５月）'!Q421&amp;"から"&amp;W419)</f>
        <v/>
      </c>
    </row>
    <row r="420" spans="1:33" ht="24.95" customHeight="1">
      <c r="A420" s="513">
        <v>407</v>
      </c>
      <c r="B420" s="987" t="str">
        <f>IF(基本情報入力シート!C459="","",基本情報入力シート!C459)</f>
        <v/>
      </c>
      <c r="C420" s="988"/>
      <c r="D420" s="988"/>
      <c r="E420" s="988"/>
      <c r="F420" s="988"/>
      <c r="G420" s="988"/>
      <c r="H420" s="988"/>
      <c r="I420" s="989"/>
      <c r="J420" s="482" t="str">
        <f>IF(基本情報入力シート!M459="","",基本情報入力シート!M459)</f>
        <v/>
      </c>
      <c r="K420" s="482" t="str">
        <f>IF(基本情報入力シート!R459="","",基本情報入力シート!R459)</f>
        <v/>
      </c>
      <c r="L420" s="482" t="str">
        <f>IF(基本情報入力シート!W459="","",基本情報入力シート!W459)</f>
        <v/>
      </c>
      <c r="M420" s="517" t="str">
        <f>IF(基本情報入力シート!X459="","",基本情報入力シート!X459)</f>
        <v/>
      </c>
      <c r="N420" s="518" t="str">
        <f>IF(基本情報入力シート!Y459="","",基本情報入力シート!Y459)</f>
        <v/>
      </c>
      <c r="O420" s="106"/>
      <c r="P420" s="1082"/>
      <c r="Q420" s="1083"/>
      <c r="R420" s="519" t="str">
        <f>IFERROR(IF('別紙様式3-2（４・５月）'!Z422="ベア加算","",P420*VLOOKUP(N420,【参考】数式用!$AD$2:$AH$27,MATCH(O420,【参考】数式用!$K$4:$N$4,0)+1,0)),"")</f>
        <v/>
      </c>
      <c r="S420" s="139"/>
      <c r="T420" s="1084"/>
      <c r="U420" s="1085"/>
      <c r="V420" s="515" t="str">
        <f>IFERROR(P420*VLOOKUP(AF420,【参考】数式用4!$DC$3:$DZ$106,MATCH(N420,【参考】数式用4!$DC$2:$DZ$2,0)),"")</f>
        <v/>
      </c>
      <c r="W420" s="107"/>
      <c r="X420" s="138"/>
      <c r="Y420" s="1086" t="str">
        <f>IFERROR(IF('別紙様式3-2（４・５月）'!Z422="ベア加算","",W420*VLOOKUP(N420,【参考】数式用!$AD$2:$AH$27,MATCH(O420,【参考】数式用!$K$4:$N$4,0)+1,0)),"")</f>
        <v/>
      </c>
      <c r="Z420" s="1086"/>
      <c r="AA420" s="139"/>
      <c r="AB420" s="142"/>
      <c r="AC420" s="520" t="str">
        <f>IFERROR(X420*VLOOKUP(AG420,【参考】数式用4!$DC$3:$DZ$106,MATCH(N420,【参考】数式用4!$DC$2:$DZ$2,0)),"")</f>
        <v/>
      </c>
      <c r="AD420" s="477" t="str">
        <f t="shared" si="14"/>
        <v/>
      </c>
      <c r="AE420" s="478" t="str">
        <f t="shared" si="15"/>
        <v/>
      </c>
      <c r="AF420" s="512" t="str">
        <f>IF(O420="","",'別紙様式3-2（４・５月）'!O422&amp;'別紙様式3-2（４・５月）'!P422&amp;'別紙様式3-2（４・５月）'!Q422&amp;"から"&amp;O420)</f>
        <v/>
      </c>
      <c r="AG420" s="512" t="str">
        <f>IF(OR(W420="",W420="―"),"",'別紙様式3-2（４・５月）'!O422&amp;'別紙様式3-2（４・５月）'!P422&amp;'別紙様式3-2（４・５月）'!Q422&amp;"から"&amp;W420)</f>
        <v/>
      </c>
    </row>
    <row r="421" spans="1:33" ht="24.95" customHeight="1">
      <c r="A421" s="513">
        <v>408</v>
      </c>
      <c r="B421" s="987" t="str">
        <f>IF(基本情報入力シート!C460="","",基本情報入力シート!C460)</f>
        <v/>
      </c>
      <c r="C421" s="988"/>
      <c r="D421" s="988"/>
      <c r="E421" s="988"/>
      <c r="F421" s="988"/>
      <c r="G421" s="988"/>
      <c r="H421" s="988"/>
      <c r="I421" s="989"/>
      <c r="J421" s="482" t="str">
        <f>IF(基本情報入力シート!M460="","",基本情報入力シート!M460)</f>
        <v/>
      </c>
      <c r="K421" s="482" t="str">
        <f>IF(基本情報入力シート!R460="","",基本情報入力シート!R460)</f>
        <v/>
      </c>
      <c r="L421" s="482" t="str">
        <f>IF(基本情報入力シート!W460="","",基本情報入力シート!W460)</f>
        <v/>
      </c>
      <c r="M421" s="517" t="str">
        <f>IF(基本情報入力シート!X460="","",基本情報入力シート!X460)</f>
        <v/>
      </c>
      <c r="N421" s="518" t="str">
        <f>IF(基本情報入力シート!Y460="","",基本情報入力シート!Y460)</f>
        <v/>
      </c>
      <c r="O421" s="106"/>
      <c r="P421" s="1082"/>
      <c r="Q421" s="1083"/>
      <c r="R421" s="519" t="str">
        <f>IFERROR(IF('別紙様式3-2（４・５月）'!Z423="ベア加算","",P421*VLOOKUP(N421,【参考】数式用!$AD$2:$AH$27,MATCH(O421,【参考】数式用!$K$4:$N$4,0)+1,0)),"")</f>
        <v/>
      </c>
      <c r="S421" s="139"/>
      <c r="T421" s="1084"/>
      <c r="U421" s="1085"/>
      <c r="V421" s="515" t="str">
        <f>IFERROR(P421*VLOOKUP(AF421,【参考】数式用4!$DC$3:$DZ$106,MATCH(N421,【参考】数式用4!$DC$2:$DZ$2,0)),"")</f>
        <v/>
      </c>
      <c r="W421" s="107"/>
      <c r="X421" s="138"/>
      <c r="Y421" s="1086" t="str">
        <f>IFERROR(IF('別紙様式3-2（４・５月）'!Z423="ベア加算","",W421*VLOOKUP(N421,【参考】数式用!$AD$2:$AH$27,MATCH(O421,【参考】数式用!$K$4:$N$4,0)+1,0)),"")</f>
        <v/>
      </c>
      <c r="Z421" s="1086"/>
      <c r="AA421" s="139"/>
      <c r="AB421" s="142"/>
      <c r="AC421" s="520" t="str">
        <f>IFERROR(X421*VLOOKUP(AG421,【参考】数式用4!$DC$3:$DZ$106,MATCH(N421,【参考】数式用4!$DC$2:$DZ$2,0)),"")</f>
        <v/>
      </c>
      <c r="AD421" s="477" t="str">
        <f t="shared" si="14"/>
        <v/>
      </c>
      <c r="AE421" s="478" t="str">
        <f t="shared" si="15"/>
        <v/>
      </c>
      <c r="AF421" s="512" t="str">
        <f>IF(O421="","",'別紙様式3-2（４・５月）'!O423&amp;'別紙様式3-2（４・５月）'!P423&amp;'別紙様式3-2（４・５月）'!Q423&amp;"から"&amp;O421)</f>
        <v/>
      </c>
      <c r="AG421" s="512" t="str">
        <f>IF(OR(W421="",W421="―"),"",'別紙様式3-2（４・５月）'!O423&amp;'別紙様式3-2（４・５月）'!P423&amp;'別紙様式3-2（４・５月）'!Q423&amp;"から"&amp;W421)</f>
        <v/>
      </c>
    </row>
    <row r="422" spans="1:33" ht="24.95" customHeight="1">
      <c r="A422" s="513">
        <v>409</v>
      </c>
      <c r="B422" s="987" t="str">
        <f>IF(基本情報入力シート!C461="","",基本情報入力シート!C461)</f>
        <v/>
      </c>
      <c r="C422" s="988"/>
      <c r="D422" s="988"/>
      <c r="E422" s="988"/>
      <c r="F422" s="988"/>
      <c r="G422" s="988"/>
      <c r="H422" s="988"/>
      <c r="I422" s="989"/>
      <c r="J422" s="482" t="str">
        <f>IF(基本情報入力シート!M461="","",基本情報入力シート!M461)</f>
        <v/>
      </c>
      <c r="K422" s="482" t="str">
        <f>IF(基本情報入力シート!R461="","",基本情報入力シート!R461)</f>
        <v/>
      </c>
      <c r="L422" s="482" t="str">
        <f>IF(基本情報入力シート!W461="","",基本情報入力シート!W461)</f>
        <v/>
      </c>
      <c r="M422" s="517" t="str">
        <f>IF(基本情報入力シート!X461="","",基本情報入力シート!X461)</f>
        <v/>
      </c>
      <c r="N422" s="518" t="str">
        <f>IF(基本情報入力シート!Y461="","",基本情報入力シート!Y461)</f>
        <v/>
      </c>
      <c r="O422" s="106"/>
      <c r="P422" s="1082"/>
      <c r="Q422" s="1083"/>
      <c r="R422" s="519" t="str">
        <f>IFERROR(IF('別紙様式3-2（４・５月）'!Z424="ベア加算","",P422*VLOOKUP(N422,【参考】数式用!$AD$2:$AH$27,MATCH(O422,【参考】数式用!$K$4:$N$4,0)+1,0)),"")</f>
        <v/>
      </c>
      <c r="S422" s="139"/>
      <c r="T422" s="1084"/>
      <c r="U422" s="1085"/>
      <c r="V422" s="515" t="str">
        <f>IFERROR(P422*VLOOKUP(AF422,【参考】数式用4!$DC$3:$DZ$106,MATCH(N422,【参考】数式用4!$DC$2:$DZ$2,0)),"")</f>
        <v/>
      </c>
      <c r="W422" s="107"/>
      <c r="X422" s="138"/>
      <c r="Y422" s="1086" t="str">
        <f>IFERROR(IF('別紙様式3-2（４・５月）'!Z424="ベア加算","",W422*VLOOKUP(N422,【参考】数式用!$AD$2:$AH$27,MATCH(O422,【参考】数式用!$K$4:$N$4,0)+1,0)),"")</f>
        <v/>
      </c>
      <c r="Z422" s="1086"/>
      <c r="AA422" s="139"/>
      <c r="AB422" s="142"/>
      <c r="AC422" s="520" t="str">
        <f>IFERROR(X422*VLOOKUP(AG422,【参考】数式用4!$DC$3:$DZ$106,MATCH(N422,【参考】数式用4!$DC$2:$DZ$2,0)),"")</f>
        <v/>
      </c>
      <c r="AD422" s="477" t="str">
        <f t="shared" si="14"/>
        <v/>
      </c>
      <c r="AE422" s="478" t="str">
        <f t="shared" si="15"/>
        <v/>
      </c>
      <c r="AF422" s="512" t="str">
        <f>IF(O422="","",'別紙様式3-2（４・５月）'!O424&amp;'別紙様式3-2（４・５月）'!P424&amp;'別紙様式3-2（４・５月）'!Q424&amp;"から"&amp;O422)</f>
        <v/>
      </c>
      <c r="AG422" s="512" t="str">
        <f>IF(OR(W422="",W422="―"),"",'別紙様式3-2（４・５月）'!O424&amp;'別紙様式3-2（４・５月）'!P424&amp;'別紙様式3-2（４・５月）'!Q424&amp;"から"&amp;W422)</f>
        <v/>
      </c>
    </row>
    <row r="423" spans="1:33" ht="24.95" customHeight="1">
      <c r="A423" s="513">
        <v>410</v>
      </c>
      <c r="B423" s="987" t="str">
        <f>IF(基本情報入力シート!C462="","",基本情報入力シート!C462)</f>
        <v/>
      </c>
      <c r="C423" s="988"/>
      <c r="D423" s="988"/>
      <c r="E423" s="988"/>
      <c r="F423" s="988"/>
      <c r="G423" s="988"/>
      <c r="H423" s="988"/>
      <c r="I423" s="989"/>
      <c r="J423" s="482" t="str">
        <f>IF(基本情報入力シート!M462="","",基本情報入力シート!M462)</f>
        <v/>
      </c>
      <c r="K423" s="482" t="str">
        <f>IF(基本情報入力シート!R462="","",基本情報入力シート!R462)</f>
        <v/>
      </c>
      <c r="L423" s="482" t="str">
        <f>IF(基本情報入力シート!W462="","",基本情報入力シート!W462)</f>
        <v/>
      </c>
      <c r="M423" s="517" t="str">
        <f>IF(基本情報入力シート!X462="","",基本情報入力シート!X462)</f>
        <v/>
      </c>
      <c r="N423" s="518" t="str">
        <f>IF(基本情報入力シート!Y462="","",基本情報入力シート!Y462)</f>
        <v/>
      </c>
      <c r="O423" s="106"/>
      <c r="P423" s="1082"/>
      <c r="Q423" s="1083"/>
      <c r="R423" s="519" t="str">
        <f>IFERROR(IF('別紙様式3-2（４・５月）'!Z425="ベア加算","",P423*VLOOKUP(N423,【参考】数式用!$AD$2:$AH$27,MATCH(O423,【参考】数式用!$K$4:$N$4,0)+1,0)),"")</f>
        <v/>
      </c>
      <c r="S423" s="139"/>
      <c r="T423" s="1084"/>
      <c r="U423" s="1085"/>
      <c r="V423" s="515" t="str">
        <f>IFERROR(P423*VLOOKUP(AF423,【参考】数式用4!$DC$3:$DZ$106,MATCH(N423,【参考】数式用4!$DC$2:$DZ$2,0)),"")</f>
        <v/>
      </c>
      <c r="W423" s="107"/>
      <c r="X423" s="138"/>
      <c r="Y423" s="1086" t="str">
        <f>IFERROR(IF('別紙様式3-2（４・５月）'!Z425="ベア加算","",W423*VLOOKUP(N423,【参考】数式用!$AD$2:$AH$27,MATCH(O423,【参考】数式用!$K$4:$N$4,0)+1,0)),"")</f>
        <v/>
      </c>
      <c r="Z423" s="1086"/>
      <c r="AA423" s="139"/>
      <c r="AB423" s="142"/>
      <c r="AC423" s="520" t="str">
        <f>IFERROR(X423*VLOOKUP(AG423,【参考】数式用4!$DC$3:$DZ$106,MATCH(N423,【参考】数式用4!$DC$2:$DZ$2,0)),"")</f>
        <v/>
      </c>
      <c r="AD423" s="477" t="str">
        <f t="shared" si="14"/>
        <v/>
      </c>
      <c r="AE423" s="478" t="str">
        <f t="shared" si="15"/>
        <v/>
      </c>
      <c r="AF423" s="512" t="str">
        <f>IF(O423="","",'別紙様式3-2（４・５月）'!O425&amp;'別紙様式3-2（４・５月）'!P425&amp;'別紙様式3-2（４・５月）'!Q425&amp;"から"&amp;O423)</f>
        <v/>
      </c>
      <c r="AG423" s="512" t="str">
        <f>IF(OR(W423="",W423="―"),"",'別紙様式3-2（４・５月）'!O425&amp;'別紙様式3-2（４・５月）'!P425&amp;'別紙様式3-2（４・５月）'!Q425&amp;"から"&amp;W423)</f>
        <v/>
      </c>
    </row>
    <row r="424" spans="1:33" ht="24.95" customHeight="1">
      <c r="A424" s="513">
        <v>411</v>
      </c>
      <c r="B424" s="987" t="str">
        <f>IF(基本情報入力シート!C463="","",基本情報入力シート!C463)</f>
        <v/>
      </c>
      <c r="C424" s="988"/>
      <c r="D424" s="988"/>
      <c r="E424" s="988"/>
      <c r="F424" s="988"/>
      <c r="G424" s="988"/>
      <c r="H424" s="988"/>
      <c r="I424" s="989"/>
      <c r="J424" s="482" t="str">
        <f>IF(基本情報入力シート!M463="","",基本情報入力シート!M463)</f>
        <v/>
      </c>
      <c r="K424" s="482" t="str">
        <f>IF(基本情報入力シート!R463="","",基本情報入力シート!R463)</f>
        <v/>
      </c>
      <c r="L424" s="482" t="str">
        <f>IF(基本情報入力シート!W463="","",基本情報入力シート!W463)</f>
        <v/>
      </c>
      <c r="M424" s="517" t="str">
        <f>IF(基本情報入力シート!X463="","",基本情報入力シート!X463)</f>
        <v/>
      </c>
      <c r="N424" s="518" t="str">
        <f>IF(基本情報入力シート!Y463="","",基本情報入力シート!Y463)</f>
        <v/>
      </c>
      <c r="O424" s="106"/>
      <c r="P424" s="1082"/>
      <c r="Q424" s="1083"/>
      <c r="R424" s="519" t="str">
        <f>IFERROR(IF('別紙様式3-2（４・５月）'!Z426="ベア加算","",P424*VLOOKUP(N424,【参考】数式用!$AD$2:$AH$27,MATCH(O424,【参考】数式用!$K$4:$N$4,0)+1,0)),"")</f>
        <v/>
      </c>
      <c r="S424" s="139"/>
      <c r="T424" s="1084"/>
      <c r="U424" s="1085"/>
      <c r="V424" s="515" t="str">
        <f>IFERROR(P424*VLOOKUP(AF424,【参考】数式用4!$DC$3:$DZ$106,MATCH(N424,【参考】数式用4!$DC$2:$DZ$2,0)),"")</f>
        <v/>
      </c>
      <c r="W424" s="107"/>
      <c r="X424" s="138"/>
      <c r="Y424" s="1086" t="str">
        <f>IFERROR(IF('別紙様式3-2（４・５月）'!Z426="ベア加算","",W424*VLOOKUP(N424,【参考】数式用!$AD$2:$AH$27,MATCH(O424,【参考】数式用!$K$4:$N$4,0)+1,0)),"")</f>
        <v/>
      </c>
      <c r="Z424" s="1086"/>
      <c r="AA424" s="139"/>
      <c r="AB424" s="142"/>
      <c r="AC424" s="520" t="str">
        <f>IFERROR(X424*VLOOKUP(AG424,【参考】数式用4!$DC$3:$DZ$106,MATCH(N424,【参考】数式用4!$DC$2:$DZ$2,0)),"")</f>
        <v/>
      </c>
      <c r="AD424" s="477" t="str">
        <f t="shared" si="14"/>
        <v/>
      </c>
      <c r="AE424" s="478" t="str">
        <f t="shared" si="15"/>
        <v/>
      </c>
      <c r="AF424" s="512" t="str">
        <f>IF(O424="","",'別紙様式3-2（４・５月）'!O426&amp;'別紙様式3-2（４・５月）'!P426&amp;'別紙様式3-2（４・５月）'!Q426&amp;"から"&amp;O424)</f>
        <v/>
      </c>
      <c r="AG424" s="512" t="str">
        <f>IF(OR(W424="",W424="―"),"",'別紙様式3-2（４・５月）'!O426&amp;'別紙様式3-2（４・５月）'!P426&amp;'別紙様式3-2（４・５月）'!Q426&amp;"から"&amp;W424)</f>
        <v/>
      </c>
    </row>
    <row r="425" spans="1:33" ht="24.95" customHeight="1">
      <c r="A425" s="513">
        <v>412</v>
      </c>
      <c r="B425" s="987" t="str">
        <f>IF(基本情報入力シート!C464="","",基本情報入力シート!C464)</f>
        <v/>
      </c>
      <c r="C425" s="988"/>
      <c r="D425" s="988"/>
      <c r="E425" s="988"/>
      <c r="F425" s="988"/>
      <c r="G425" s="988"/>
      <c r="H425" s="988"/>
      <c r="I425" s="989"/>
      <c r="J425" s="482" t="str">
        <f>IF(基本情報入力シート!M464="","",基本情報入力シート!M464)</f>
        <v/>
      </c>
      <c r="K425" s="482" t="str">
        <f>IF(基本情報入力シート!R464="","",基本情報入力シート!R464)</f>
        <v/>
      </c>
      <c r="L425" s="482" t="str">
        <f>IF(基本情報入力シート!W464="","",基本情報入力シート!W464)</f>
        <v/>
      </c>
      <c r="M425" s="517" t="str">
        <f>IF(基本情報入力シート!X464="","",基本情報入力シート!X464)</f>
        <v/>
      </c>
      <c r="N425" s="518" t="str">
        <f>IF(基本情報入力シート!Y464="","",基本情報入力シート!Y464)</f>
        <v/>
      </c>
      <c r="O425" s="106"/>
      <c r="P425" s="1082"/>
      <c r="Q425" s="1083"/>
      <c r="R425" s="519" t="str">
        <f>IFERROR(IF('別紙様式3-2（４・５月）'!Z427="ベア加算","",P425*VLOOKUP(N425,【参考】数式用!$AD$2:$AH$27,MATCH(O425,【参考】数式用!$K$4:$N$4,0)+1,0)),"")</f>
        <v/>
      </c>
      <c r="S425" s="139"/>
      <c r="T425" s="1084"/>
      <c r="U425" s="1085"/>
      <c r="V425" s="515" t="str">
        <f>IFERROR(P425*VLOOKUP(AF425,【参考】数式用4!$DC$3:$DZ$106,MATCH(N425,【参考】数式用4!$DC$2:$DZ$2,0)),"")</f>
        <v/>
      </c>
      <c r="W425" s="107"/>
      <c r="X425" s="138"/>
      <c r="Y425" s="1086" t="str">
        <f>IFERROR(IF('別紙様式3-2（４・５月）'!Z427="ベア加算","",W425*VLOOKUP(N425,【参考】数式用!$AD$2:$AH$27,MATCH(O425,【参考】数式用!$K$4:$N$4,0)+1,0)),"")</f>
        <v/>
      </c>
      <c r="Z425" s="1086"/>
      <c r="AA425" s="139"/>
      <c r="AB425" s="142"/>
      <c r="AC425" s="520" t="str">
        <f>IFERROR(X425*VLOOKUP(AG425,【参考】数式用4!$DC$3:$DZ$106,MATCH(N425,【参考】数式用4!$DC$2:$DZ$2,0)),"")</f>
        <v/>
      </c>
      <c r="AD425" s="477" t="str">
        <f t="shared" si="14"/>
        <v/>
      </c>
      <c r="AE425" s="478" t="str">
        <f t="shared" si="15"/>
        <v/>
      </c>
      <c r="AF425" s="512" t="str">
        <f>IF(O425="","",'別紙様式3-2（４・５月）'!O427&amp;'別紙様式3-2（４・５月）'!P427&amp;'別紙様式3-2（４・５月）'!Q427&amp;"から"&amp;O425)</f>
        <v/>
      </c>
      <c r="AG425" s="512" t="str">
        <f>IF(OR(W425="",W425="―"),"",'別紙様式3-2（４・５月）'!O427&amp;'別紙様式3-2（４・５月）'!P427&amp;'別紙様式3-2（４・５月）'!Q427&amp;"から"&amp;W425)</f>
        <v/>
      </c>
    </row>
    <row r="426" spans="1:33" ht="24.95" customHeight="1">
      <c r="A426" s="513">
        <v>413</v>
      </c>
      <c r="B426" s="987" t="str">
        <f>IF(基本情報入力シート!C465="","",基本情報入力シート!C465)</f>
        <v/>
      </c>
      <c r="C426" s="988"/>
      <c r="D426" s="988"/>
      <c r="E426" s="988"/>
      <c r="F426" s="988"/>
      <c r="G426" s="988"/>
      <c r="H426" s="988"/>
      <c r="I426" s="989"/>
      <c r="J426" s="482" t="str">
        <f>IF(基本情報入力シート!M465="","",基本情報入力シート!M465)</f>
        <v/>
      </c>
      <c r="K426" s="482" t="str">
        <f>IF(基本情報入力シート!R465="","",基本情報入力シート!R465)</f>
        <v/>
      </c>
      <c r="L426" s="482" t="str">
        <f>IF(基本情報入力シート!W465="","",基本情報入力シート!W465)</f>
        <v/>
      </c>
      <c r="M426" s="517" t="str">
        <f>IF(基本情報入力シート!X465="","",基本情報入力シート!X465)</f>
        <v/>
      </c>
      <c r="N426" s="518" t="str">
        <f>IF(基本情報入力シート!Y465="","",基本情報入力シート!Y465)</f>
        <v/>
      </c>
      <c r="O426" s="106"/>
      <c r="P426" s="1082"/>
      <c r="Q426" s="1083"/>
      <c r="R426" s="519" t="str">
        <f>IFERROR(IF('別紙様式3-2（４・５月）'!Z428="ベア加算","",P426*VLOOKUP(N426,【参考】数式用!$AD$2:$AH$27,MATCH(O426,【参考】数式用!$K$4:$N$4,0)+1,0)),"")</f>
        <v/>
      </c>
      <c r="S426" s="139"/>
      <c r="T426" s="1084"/>
      <c r="U426" s="1085"/>
      <c r="V426" s="515" t="str">
        <f>IFERROR(P426*VLOOKUP(AF426,【参考】数式用4!$DC$3:$DZ$106,MATCH(N426,【参考】数式用4!$DC$2:$DZ$2,0)),"")</f>
        <v/>
      </c>
      <c r="W426" s="107"/>
      <c r="X426" s="138"/>
      <c r="Y426" s="1086" t="str">
        <f>IFERROR(IF('別紙様式3-2（４・５月）'!Z428="ベア加算","",W426*VLOOKUP(N426,【参考】数式用!$AD$2:$AH$27,MATCH(O426,【参考】数式用!$K$4:$N$4,0)+1,0)),"")</f>
        <v/>
      </c>
      <c r="Z426" s="1086"/>
      <c r="AA426" s="139"/>
      <c r="AB426" s="142"/>
      <c r="AC426" s="520" t="str">
        <f>IFERROR(X426*VLOOKUP(AG426,【参考】数式用4!$DC$3:$DZ$106,MATCH(N426,【参考】数式用4!$DC$2:$DZ$2,0)),"")</f>
        <v/>
      </c>
      <c r="AD426" s="477" t="str">
        <f t="shared" si="14"/>
        <v/>
      </c>
      <c r="AE426" s="478" t="str">
        <f t="shared" si="15"/>
        <v/>
      </c>
      <c r="AF426" s="512" t="str">
        <f>IF(O426="","",'別紙様式3-2（４・５月）'!O428&amp;'別紙様式3-2（４・５月）'!P428&amp;'別紙様式3-2（４・５月）'!Q428&amp;"から"&amp;O426)</f>
        <v/>
      </c>
      <c r="AG426" s="512" t="str">
        <f>IF(OR(W426="",W426="―"),"",'別紙様式3-2（４・５月）'!O428&amp;'別紙様式3-2（４・５月）'!P428&amp;'別紙様式3-2（４・５月）'!Q428&amp;"から"&amp;W426)</f>
        <v/>
      </c>
    </row>
    <row r="427" spans="1:33" ht="24.95" customHeight="1">
      <c r="A427" s="513">
        <v>414</v>
      </c>
      <c r="B427" s="987" t="str">
        <f>IF(基本情報入力シート!C466="","",基本情報入力シート!C466)</f>
        <v/>
      </c>
      <c r="C427" s="988"/>
      <c r="D427" s="988"/>
      <c r="E427" s="988"/>
      <c r="F427" s="988"/>
      <c r="G427" s="988"/>
      <c r="H427" s="988"/>
      <c r="I427" s="989"/>
      <c r="J427" s="482" t="str">
        <f>IF(基本情報入力シート!M466="","",基本情報入力シート!M466)</f>
        <v/>
      </c>
      <c r="K427" s="482" t="str">
        <f>IF(基本情報入力シート!R466="","",基本情報入力シート!R466)</f>
        <v/>
      </c>
      <c r="L427" s="482" t="str">
        <f>IF(基本情報入力シート!W466="","",基本情報入力シート!W466)</f>
        <v/>
      </c>
      <c r="M427" s="517" t="str">
        <f>IF(基本情報入力シート!X466="","",基本情報入力シート!X466)</f>
        <v/>
      </c>
      <c r="N427" s="518" t="str">
        <f>IF(基本情報入力シート!Y466="","",基本情報入力シート!Y466)</f>
        <v/>
      </c>
      <c r="O427" s="106"/>
      <c r="P427" s="1082"/>
      <c r="Q427" s="1083"/>
      <c r="R427" s="519" t="str">
        <f>IFERROR(IF('別紙様式3-2（４・５月）'!Z429="ベア加算","",P427*VLOOKUP(N427,【参考】数式用!$AD$2:$AH$27,MATCH(O427,【参考】数式用!$K$4:$N$4,0)+1,0)),"")</f>
        <v/>
      </c>
      <c r="S427" s="139"/>
      <c r="T427" s="1084"/>
      <c r="U427" s="1085"/>
      <c r="V427" s="515" t="str">
        <f>IFERROR(P427*VLOOKUP(AF427,【参考】数式用4!$DC$3:$DZ$106,MATCH(N427,【参考】数式用4!$DC$2:$DZ$2,0)),"")</f>
        <v/>
      </c>
      <c r="W427" s="107"/>
      <c r="X427" s="138"/>
      <c r="Y427" s="1086" t="str">
        <f>IFERROR(IF('別紙様式3-2（４・５月）'!Z429="ベア加算","",W427*VLOOKUP(N427,【参考】数式用!$AD$2:$AH$27,MATCH(O427,【参考】数式用!$K$4:$N$4,0)+1,0)),"")</f>
        <v/>
      </c>
      <c r="Z427" s="1086"/>
      <c r="AA427" s="139"/>
      <c r="AB427" s="142"/>
      <c r="AC427" s="520" t="str">
        <f>IFERROR(X427*VLOOKUP(AG427,【参考】数式用4!$DC$3:$DZ$106,MATCH(N427,【参考】数式用4!$DC$2:$DZ$2,0)),"")</f>
        <v/>
      </c>
      <c r="AD427" s="477" t="str">
        <f t="shared" si="14"/>
        <v/>
      </c>
      <c r="AE427" s="478" t="str">
        <f t="shared" si="15"/>
        <v/>
      </c>
      <c r="AF427" s="512" t="str">
        <f>IF(O427="","",'別紙様式3-2（４・５月）'!O429&amp;'別紙様式3-2（４・５月）'!P429&amp;'別紙様式3-2（４・５月）'!Q429&amp;"から"&amp;O427)</f>
        <v/>
      </c>
      <c r="AG427" s="512" t="str">
        <f>IF(OR(W427="",W427="―"),"",'別紙様式3-2（４・５月）'!O429&amp;'別紙様式3-2（４・５月）'!P429&amp;'別紙様式3-2（４・５月）'!Q429&amp;"から"&amp;W427)</f>
        <v/>
      </c>
    </row>
    <row r="428" spans="1:33" ht="24.95" customHeight="1">
      <c r="A428" s="513">
        <v>415</v>
      </c>
      <c r="B428" s="987" t="str">
        <f>IF(基本情報入力シート!C467="","",基本情報入力シート!C467)</f>
        <v/>
      </c>
      <c r="C428" s="988"/>
      <c r="D428" s="988"/>
      <c r="E428" s="988"/>
      <c r="F428" s="988"/>
      <c r="G428" s="988"/>
      <c r="H428" s="988"/>
      <c r="I428" s="989"/>
      <c r="J428" s="482" t="str">
        <f>IF(基本情報入力シート!M467="","",基本情報入力シート!M467)</f>
        <v/>
      </c>
      <c r="K428" s="482" t="str">
        <f>IF(基本情報入力シート!R467="","",基本情報入力シート!R467)</f>
        <v/>
      </c>
      <c r="L428" s="482" t="str">
        <f>IF(基本情報入力シート!W467="","",基本情報入力シート!W467)</f>
        <v/>
      </c>
      <c r="M428" s="517" t="str">
        <f>IF(基本情報入力シート!X467="","",基本情報入力シート!X467)</f>
        <v/>
      </c>
      <c r="N428" s="518" t="str">
        <f>IF(基本情報入力シート!Y467="","",基本情報入力シート!Y467)</f>
        <v/>
      </c>
      <c r="O428" s="106"/>
      <c r="P428" s="1082"/>
      <c r="Q428" s="1083"/>
      <c r="R428" s="519" t="str">
        <f>IFERROR(IF('別紙様式3-2（４・５月）'!Z430="ベア加算","",P428*VLOOKUP(N428,【参考】数式用!$AD$2:$AH$27,MATCH(O428,【参考】数式用!$K$4:$N$4,0)+1,0)),"")</f>
        <v/>
      </c>
      <c r="S428" s="139"/>
      <c r="T428" s="1084"/>
      <c r="U428" s="1085"/>
      <c r="V428" s="515" t="str">
        <f>IFERROR(P428*VLOOKUP(AF428,【参考】数式用4!$DC$3:$DZ$106,MATCH(N428,【参考】数式用4!$DC$2:$DZ$2,0)),"")</f>
        <v/>
      </c>
      <c r="W428" s="107"/>
      <c r="X428" s="138"/>
      <c r="Y428" s="1086" t="str">
        <f>IFERROR(IF('別紙様式3-2（４・５月）'!Z430="ベア加算","",W428*VLOOKUP(N428,【参考】数式用!$AD$2:$AH$27,MATCH(O428,【参考】数式用!$K$4:$N$4,0)+1,0)),"")</f>
        <v/>
      </c>
      <c r="Z428" s="1086"/>
      <c r="AA428" s="139"/>
      <c r="AB428" s="142"/>
      <c r="AC428" s="520" t="str">
        <f>IFERROR(X428*VLOOKUP(AG428,【参考】数式用4!$DC$3:$DZ$106,MATCH(N428,【参考】数式用4!$DC$2:$DZ$2,0)),"")</f>
        <v/>
      </c>
      <c r="AD428" s="477" t="str">
        <f t="shared" si="14"/>
        <v/>
      </c>
      <c r="AE428" s="478" t="str">
        <f t="shared" si="15"/>
        <v/>
      </c>
      <c r="AF428" s="512" t="str">
        <f>IF(O428="","",'別紙様式3-2（４・５月）'!O430&amp;'別紙様式3-2（４・５月）'!P430&amp;'別紙様式3-2（４・５月）'!Q430&amp;"から"&amp;O428)</f>
        <v/>
      </c>
      <c r="AG428" s="512" t="str">
        <f>IF(OR(W428="",W428="―"),"",'別紙様式3-2（４・５月）'!O430&amp;'別紙様式3-2（４・５月）'!P430&amp;'別紙様式3-2（４・５月）'!Q430&amp;"から"&amp;W428)</f>
        <v/>
      </c>
    </row>
    <row r="429" spans="1:33" ht="24.95" customHeight="1">
      <c r="A429" s="513">
        <v>416</v>
      </c>
      <c r="B429" s="987" t="str">
        <f>IF(基本情報入力シート!C468="","",基本情報入力シート!C468)</f>
        <v/>
      </c>
      <c r="C429" s="988"/>
      <c r="D429" s="988"/>
      <c r="E429" s="988"/>
      <c r="F429" s="988"/>
      <c r="G429" s="988"/>
      <c r="H429" s="988"/>
      <c r="I429" s="989"/>
      <c r="J429" s="482" t="str">
        <f>IF(基本情報入力シート!M468="","",基本情報入力シート!M468)</f>
        <v/>
      </c>
      <c r="K429" s="482" t="str">
        <f>IF(基本情報入力シート!R468="","",基本情報入力シート!R468)</f>
        <v/>
      </c>
      <c r="L429" s="482" t="str">
        <f>IF(基本情報入力シート!W468="","",基本情報入力シート!W468)</f>
        <v/>
      </c>
      <c r="M429" s="517" t="str">
        <f>IF(基本情報入力シート!X468="","",基本情報入力シート!X468)</f>
        <v/>
      </c>
      <c r="N429" s="518" t="str">
        <f>IF(基本情報入力シート!Y468="","",基本情報入力シート!Y468)</f>
        <v/>
      </c>
      <c r="O429" s="106"/>
      <c r="P429" s="1082"/>
      <c r="Q429" s="1083"/>
      <c r="R429" s="519" t="str">
        <f>IFERROR(IF('別紙様式3-2（４・５月）'!Z431="ベア加算","",P429*VLOOKUP(N429,【参考】数式用!$AD$2:$AH$27,MATCH(O429,【参考】数式用!$K$4:$N$4,0)+1,0)),"")</f>
        <v/>
      </c>
      <c r="S429" s="139"/>
      <c r="T429" s="1084"/>
      <c r="U429" s="1085"/>
      <c r="V429" s="515" t="str">
        <f>IFERROR(P429*VLOOKUP(AF429,【参考】数式用4!$DC$3:$DZ$106,MATCH(N429,【参考】数式用4!$DC$2:$DZ$2,0)),"")</f>
        <v/>
      </c>
      <c r="W429" s="107"/>
      <c r="X429" s="138"/>
      <c r="Y429" s="1086" t="str">
        <f>IFERROR(IF('別紙様式3-2（４・５月）'!Z431="ベア加算","",W429*VLOOKUP(N429,【参考】数式用!$AD$2:$AH$27,MATCH(O429,【参考】数式用!$K$4:$N$4,0)+1,0)),"")</f>
        <v/>
      </c>
      <c r="Z429" s="1086"/>
      <c r="AA429" s="139"/>
      <c r="AB429" s="142"/>
      <c r="AC429" s="520" t="str">
        <f>IFERROR(X429*VLOOKUP(AG429,【参考】数式用4!$DC$3:$DZ$106,MATCH(N429,【参考】数式用4!$DC$2:$DZ$2,0)),"")</f>
        <v/>
      </c>
      <c r="AD429" s="477" t="str">
        <f t="shared" si="14"/>
        <v/>
      </c>
      <c r="AE429" s="478" t="str">
        <f t="shared" si="15"/>
        <v/>
      </c>
      <c r="AF429" s="512" t="str">
        <f>IF(O429="","",'別紙様式3-2（４・５月）'!O431&amp;'別紙様式3-2（４・５月）'!P431&amp;'別紙様式3-2（４・５月）'!Q431&amp;"から"&amp;O429)</f>
        <v/>
      </c>
      <c r="AG429" s="512" t="str">
        <f>IF(OR(W429="",W429="―"),"",'別紙様式3-2（４・５月）'!O431&amp;'別紙様式3-2（４・５月）'!P431&amp;'別紙様式3-2（４・５月）'!Q431&amp;"から"&amp;W429)</f>
        <v/>
      </c>
    </row>
    <row r="430" spans="1:33" ht="24.95" customHeight="1">
      <c r="A430" s="513">
        <v>417</v>
      </c>
      <c r="B430" s="987" t="str">
        <f>IF(基本情報入力シート!C469="","",基本情報入力シート!C469)</f>
        <v/>
      </c>
      <c r="C430" s="988"/>
      <c r="D430" s="988"/>
      <c r="E430" s="988"/>
      <c r="F430" s="988"/>
      <c r="G430" s="988"/>
      <c r="H430" s="988"/>
      <c r="I430" s="989"/>
      <c r="J430" s="482" t="str">
        <f>IF(基本情報入力シート!M469="","",基本情報入力シート!M469)</f>
        <v/>
      </c>
      <c r="K430" s="482" t="str">
        <f>IF(基本情報入力シート!R469="","",基本情報入力シート!R469)</f>
        <v/>
      </c>
      <c r="L430" s="482" t="str">
        <f>IF(基本情報入力シート!W469="","",基本情報入力シート!W469)</f>
        <v/>
      </c>
      <c r="M430" s="517" t="str">
        <f>IF(基本情報入力シート!X469="","",基本情報入力シート!X469)</f>
        <v/>
      </c>
      <c r="N430" s="518" t="str">
        <f>IF(基本情報入力シート!Y469="","",基本情報入力シート!Y469)</f>
        <v/>
      </c>
      <c r="O430" s="106"/>
      <c r="P430" s="1082"/>
      <c r="Q430" s="1083"/>
      <c r="R430" s="519" t="str">
        <f>IFERROR(IF('別紙様式3-2（４・５月）'!Z432="ベア加算","",P430*VLOOKUP(N430,【参考】数式用!$AD$2:$AH$27,MATCH(O430,【参考】数式用!$K$4:$N$4,0)+1,0)),"")</f>
        <v/>
      </c>
      <c r="S430" s="139"/>
      <c r="T430" s="1084"/>
      <c r="U430" s="1085"/>
      <c r="V430" s="515" t="str">
        <f>IFERROR(P430*VLOOKUP(AF430,【参考】数式用4!$DC$3:$DZ$106,MATCH(N430,【参考】数式用4!$DC$2:$DZ$2,0)),"")</f>
        <v/>
      </c>
      <c r="W430" s="107"/>
      <c r="X430" s="138"/>
      <c r="Y430" s="1086" t="str">
        <f>IFERROR(IF('別紙様式3-2（４・５月）'!Z432="ベア加算","",W430*VLOOKUP(N430,【参考】数式用!$AD$2:$AH$27,MATCH(O430,【参考】数式用!$K$4:$N$4,0)+1,0)),"")</f>
        <v/>
      </c>
      <c r="Z430" s="1086"/>
      <c r="AA430" s="139"/>
      <c r="AB430" s="142"/>
      <c r="AC430" s="520" t="str">
        <f>IFERROR(X430*VLOOKUP(AG430,【参考】数式用4!$DC$3:$DZ$106,MATCH(N430,【参考】数式用4!$DC$2:$DZ$2,0)),"")</f>
        <v/>
      </c>
      <c r="AD430" s="477" t="str">
        <f t="shared" si="14"/>
        <v/>
      </c>
      <c r="AE430" s="478" t="str">
        <f t="shared" si="15"/>
        <v/>
      </c>
      <c r="AF430" s="512" t="str">
        <f>IF(O430="","",'別紙様式3-2（４・５月）'!O432&amp;'別紙様式3-2（４・５月）'!P432&amp;'別紙様式3-2（４・５月）'!Q432&amp;"から"&amp;O430)</f>
        <v/>
      </c>
      <c r="AG430" s="512" t="str">
        <f>IF(OR(W430="",W430="―"),"",'別紙様式3-2（４・５月）'!O432&amp;'別紙様式3-2（４・５月）'!P432&amp;'別紙様式3-2（４・５月）'!Q432&amp;"から"&amp;W430)</f>
        <v/>
      </c>
    </row>
    <row r="431" spans="1:33" ht="24.95" customHeight="1">
      <c r="A431" s="513">
        <v>418</v>
      </c>
      <c r="B431" s="987" t="str">
        <f>IF(基本情報入力シート!C470="","",基本情報入力シート!C470)</f>
        <v/>
      </c>
      <c r="C431" s="988"/>
      <c r="D431" s="988"/>
      <c r="E431" s="988"/>
      <c r="F431" s="988"/>
      <c r="G431" s="988"/>
      <c r="H431" s="988"/>
      <c r="I431" s="989"/>
      <c r="J431" s="482" t="str">
        <f>IF(基本情報入力シート!M470="","",基本情報入力シート!M470)</f>
        <v/>
      </c>
      <c r="K431" s="482" t="str">
        <f>IF(基本情報入力シート!R470="","",基本情報入力シート!R470)</f>
        <v/>
      </c>
      <c r="L431" s="482" t="str">
        <f>IF(基本情報入力シート!W470="","",基本情報入力シート!W470)</f>
        <v/>
      </c>
      <c r="M431" s="517" t="str">
        <f>IF(基本情報入力シート!X470="","",基本情報入力シート!X470)</f>
        <v/>
      </c>
      <c r="N431" s="518" t="str">
        <f>IF(基本情報入力シート!Y470="","",基本情報入力シート!Y470)</f>
        <v/>
      </c>
      <c r="O431" s="106"/>
      <c r="P431" s="1082"/>
      <c r="Q431" s="1083"/>
      <c r="R431" s="519" t="str">
        <f>IFERROR(IF('別紙様式3-2（４・５月）'!Z433="ベア加算","",P431*VLOOKUP(N431,【参考】数式用!$AD$2:$AH$27,MATCH(O431,【参考】数式用!$K$4:$N$4,0)+1,0)),"")</f>
        <v/>
      </c>
      <c r="S431" s="139"/>
      <c r="T431" s="1084"/>
      <c r="U431" s="1085"/>
      <c r="V431" s="515" t="str">
        <f>IFERROR(P431*VLOOKUP(AF431,【参考】数式用4!$DC$3:$DZ$106,MATCH(N431,【参考】数式用4!$DC$2:$DZ$2,0)),"")</f>
        <v/>
      </c>
      <c r="W431" s="107"/>
      <c r="X431" s="138"/>
      <c r="Y431" s="1086" t="str">
        <f>IFERROR(IF('別紙様式3-2（４・５月）'!Z433="ベア加算","",W431*VLOOKUP(N431,【参考】数式用!$AD$2:$AH$27,MATCH(O431,【参考】数式用!$K$4:$N$4,0)+1,0)),"")</f>
        <v/>
      </c>
      <c r="Z431" s="1086"/>
      <c r="AA431" s="139"/>
      <c r="AB431" s="142"/>
      <c r="AC431" s="520" t="str">
        <f>IFERROR(X431*VLOOKUP(AG431,【参考】数式用4!$DC$3:$DZ$106,MATCH(N431,【参考】数式用4!$DC$2:$DZ$2,0)),"")</f>
        <v/>
      </c>
      <c r="AD431" s="477" t="str">
        <f t="shared" si="14"/>
        <v/>
      </c>
      <c r="AE431" s="478" t="str">
        <f t="shared" si="15"/>
        <v/>
      </c>
      <c r="AF431" s="512" t="str">
        <f>IF(O431="","",'別紙様式3-2（４・５月）'!O433&amp;'別紙様式3-2（４・５月）'!P433&amp;'別紙様式3-2（４・５月）'!Q433&amp;"から"&amp;O431)</f>
        <v/>
      </c>
      <c r="AG431" s="512" t="str">
        <f>IF(OR(W431="",W431="―"),"",'別紙様式3-2（４・５月）'!O433&amp;'別紙様式3-2（４・５月）'!P433&amp;'別紙様式3-2（４・５月）'!Q433&amp;"から"&amp;W431)</f>
        <v/>
      </c>
    </row>
    <row r="432" spans="1:33" ht="24.95" customHeight="1">
      <c r="A432" s="513">
        <v>419</v>
      </c>
      <c r="B432" s="987" t="str">
        <f>IF(基本情報入力シート!C471="","",基本情報入力シート!C471)</f>
        <v/>
      </c>
      <c r="C432" s="988"/>
      <c r="D432" s="988"/>
      <c r="E432" s="988"/>
      <c r="F432" s="988"/>
      <c r="G432" s="988"/>
      <c r="H432" s="988"/>
      <c r="I432" s="989"/>
      <c r="J432" s="482" t="str">
        <f>IF(基本情報入力シート!M471="","",基本情報入力シート!M471)</f>
        <v/>
      </c>
      <c r="K432" s="482" t="str">
        <f>IF(基本情報入力シート!R471="","",基本情報入力シート!R471)</f>
        <v/>
      </c>
      <c r="L432" s="482" t="str">
        <f>IF(基本情報入力シート!W471="","",基本情報入力シート!W471)</f>
        <v/>
      </c>
      <c r="M432" s="517" t="str">
        <f>IF(基本情報入力シート!X471="","",基本情報入力シート!X471)</f>
        <v/>
      </c>
      <c r="N432" s="518" t="str">
        <f>IF(基本情報入力シート!Y471="","",基本情報入力シート!Y471)</f>
        <v/>
      </c>
      <c r="O432" s="106"/>
      <c r="P432" s="1082"/>
      <c r="Q432" s="1083"/>
      <c r="R432" s="519" t="str">
        <f>IFERROR(IF('別紙様式3-2（４・５月）'!Z434="ベア加算","",P432*VLOOKUP(N432,【参考】数式用!$AD$2:$AH$27,MATCH(O432,【参考】数式用!$K$4:$N$4,0)+1,0)),"")</f>
        <v/>
      </c>
      <c r="S432" s="139"/>
      <c r="T432" s="1084"/>
      <c r="U432" s="1085"/>
      <c r="V432" s="515" t="str">
        <f>IFERROR(P432*VLOOKUP(AF432,【参考】数式用4!$DC$3:$DZ$106,MATCH(N432,【参考】数式用4!$DC$2:$DZ$2,0)),"")</f>
        <v/>
      </c>
      <c r="W432" s="107"/>
      <c r="X432" s="138"/>
      <c r="Y432" s="1086" t="str">
        <f>IFERROR(IF('別紙様式3-2（４・５月）'!Z434="ベア加算","",W432*VLOOKUP(N432,【参考】数式用!$AD$2:$AH$27,MATCH(O432,【参考】数式用!$K$4:$N$4,0)+1,0)),"")</f>
        <v/>
      </c>
      <c r="Z432" s="1086"/>
      <c r="AA432" s="139"/>
      <c r="AB432" s="142"/>
      <c r="AC432" s="520" t="str">
        <f>IFERROR(X432*VLOOKUP(AG432,【参考】数式用4!$DC$3:$DZ$106,MATCH(N432,【参考】数式用4!$DC$2:$DZ$2,0)),"")</f>
        <v/>
      </c>
      <c r="AD432" s="477" t="str">
        <f t="shared" si="14"/>
        <v/>
      </c>
      <c r="AE432" s="478" t="str">
        <f t="shared" si="15"/>
        <v/>
      </c>
      <c r="AF432" s="512" t="str">
        <f>IF(O432="","",'別紙様式3-2（４・５月）'!O434&amp;'別紙様式3-2（４・５月）'!P434&amp;'別紙様式3-2（４・５月）'!Q434&amp;"から"&amp;O432)</f>
        <v/>
      </c>
      <c r="AG432" s="512" t="str">
        <f>IF(OR(W432="",W432="―"),"",'別紙様式3-2（４・５月）'!O434&amp;'別紙様式3-2（４・５月）'!P434&amp;'別紙様式3-2（４・５月）'!Q434&amp;"から"&amp;W432)</f>
        <v/>
      </c>
    </row>
    <row r="433" spans="1:33" ht="24.95" customHeight="1">
      <c r="A433" s="513">
        <v>420</v>
      </c>
      <c r="B433" s="987" t="str">
        <f>IF(基本情報入力シート!C472="","",基本情報入力シート!C472)</f>
        <v/>
      </c>
      <c r="C433" s="988"/>
      <c r="D433" s="988"/>
      <c r="E433" s="988"/>
      <c r="F433" s="988"/>
      <c r="G433" s="988"/>
      <c r="H433" s="988"/>
      <c r="I433" s="989"/>
      <c r="J433" s="482" t="str">
        <f>IF(基本情報入力シート!M472="","",基本情報入力シート!M472)</f>
        <v/>
      </c>
      <c r="K433" s="482" t="str">
        <f>IF(基本情報入力シート!R472="","",基本情報入力シート!R472)</f>
        <v/>
      </c>
      <c r="L433" s="482" t="str">
        <f>IF(基本情報入力シート!W472="","",基本情報入力シート!W472)</f>
        <v/>
      </c>
      <c r="M433" s="517" t="str">
        <f>IF(基本情報入力シート!X472="","",基本情報入力シート!X472)</f>
        <v/>
      </c>
      <c r="N433" s="518" t="str">
        <f>IF(基本情報入力シート!Y472="","",基本情報入力シート!Y472)</f>
        <v/>
      </c>
      <c r="O433" s="106"/>
      <c r="P433" s="1082"/>
      <c r="Q433" s="1083"/>
      <c r="R433" s="519" t="str">
        <f>IFERROR(IF('別紙様式3-2（４・５月）'!Z435="ベア加算","",P433*VLOOKUP(N433,【参考】数式用!$AD$2:$AH$27,MATCH(O433,【参考】数式用!$K$4:$N$4,0)+1,0)),"")</f>
        <v/>
      </c>
      <c r="S433" s="139"/>
      <c r="T433" s="1084"/>
      <c r="U433" s="1085"/>
      <c r="V433" s="515" t="str">
        <f>IFERROR(P433*VLOOKUP(AF433,【参考】数式用4!$DC$3:$DZ$106,MATCH(N433,【参考】数式用4!$DC$2:$DZ$2,0)),"")</f>
        <v/>
      </c>
      <c r="W433" s="107"/>
      <c r="X433" s="138"/>
      <c r="Y433" s="1086" t="str">
        <f>IFERROR(IF('別紙様式3-2（４・５月）'!Z435="ベア加算","",W433*VLOOKUP(N433,【参考】数式用!$AD$2:$AH$27,MATCH(O433,【参考】数式用!$K$4:$N$4,0)+1,0)),"")</f>
        <v/>
      </c>
      <c r="Z433" s="1086"/>
      <c r="AA433" s="139"/>
      <c r="AB433" s="142"/>
      <c r="AC433" s="520" t="str">
        <f>IFERROR(X433*VLOOKUP(AG433,【参考】数式用4!$DC$3:$DZ$106,MATCH(N433,【参考】数式用4!$DC$2:$DZ$2,0)),"")</f>
        <v/>
      </c>
      <c r="AD433" s="477" t="str">
        <f t="shared" si="14"/>
        <v/>
      </c>
      <c r="AE433" s="478" t="str">
        <f t="shared" si="15"/>
        <v/>
      </c>
      <c r="AF433" s="512" t="str">
        <f>IF(O433="","",'別紙様式3-2（４・５月）'!O435&amp;'別紙様式3-2（４・５月）'!P435&amp;'別紙様式3-2（４・５月）'!Q435&amp;"から"&amp;O433)</f>
        <v/>
      </c>
      <c r="AG433" s="512" t="str">
        <f>IF(OR(W433="",W433="―"),"",'別紙様式3-2（４・５月）'!O435&amp;'別紙様式3-2（４・５月）'!P435&amp;'別紙様式3-2（４・５月）'!Q435&amp;"から"&amp;W433)</f>
        <v/>
      </c>
    </row>
    <row r="434" spans="1:33" ht="24.95" customHeight="1">
      <c r="A434" s="513">
        <v>421</v>
      </c>
      <c r="B434" s="987" t="str">
        <f>IF(基本情報入力シート!C473="","",基本情報入力シート!C473)</f>
        <v/>
      </c>
      <c r="C434" s="988"/>
      <c r="D434" s="988"/>
      <c r="E434" s="988"/>
      <c r="F434" s="988"/>
      <c r="G434" s="988"/>
      <c r="H434" s="988"/>
      <c r="I434" s="989"/>
      <c r="J434" s="482" t="str">
        <f>IF(基本情報入力シート!M473="","",基本情報入力シート!M473)</f>
        <v/>
      </c>
      <c r="K434" s="482" t="str">
        <f>IF(基本情報入力シート!R473="","",基本情報入力シート!R473)</f>
        <v/>
      </c>
      <c r="L434" s="482" t="str">
        <f>IF(基本情報入力シート!W473="","",基本情報入力シート!W473)</f>
        <v/>
      </c>
      <c r="M434" s="517" t="str">
        <f>IF(基本情報入力シート!X473="","",基本情報入力シート!X473)</f>
        <v/>
      </c>
      <c r="N434" s="518" t="str">
        <f>IF(基本情報入力シート!Y473="","",基本情報入力シート!Y473)</f>
        <v/>
      </c>
      <c r="O434" s="106"/>
      <c r="P434" s="1082"/>
      <c r="Q434" s="1083"/>
      <c r="R434" s="519" t="str">
        <f>IFERROR(IF('別紙様式3-2（４・５月）'!Z436="ベア加算","",P434*VLOOKUP(N434,【参考】数式用!$AD$2:$AH$27,MATCH(O434,【参考】数式用!$K$4:$N$4,0)+1,0)),"")</f>
        <v/>
      </c>
      <c r="S434" s="139"/>
      <c r="T434" s="1084"/>
      <c r="U434" s="1085"/>
      <c r="V434" s="515" t="str">
        <f>IFERROR(P434*VLOOKUP(AF434,【参考】数式用4!$DC$3:$DZ$106,MATCH(N434,【参考】数式用4!$DC$2:$DZ$2,0)),"")</f>
        <v/>
      </c>
      <c r="W434" s="107"/>
      <c r="X434" s="138"/>
      <c r="Y434" s="1086" t="str">
        <f>IFERROR(IF('別紙様式3-2（４・５月）'!Z436="ベア加算","",W434*VLOOKUP(N434,【参考】数式用!$AD$2:$AH$27,MATCH(O434,【参考】数式用!$K$4:$N$4,0)+1,0)),"")</f>
        <v/>
      </c>
      <c r="Z434" s="1086"/>
      <c r="AA434" s="139"/>
      <c r="AB434" s="142"/>
      <c r="AC434" s="520" t="str">
        <f>IFERROR(X434*VLOOKUP(AG434,【参考】数式用4!$DC$3:$DZ$106,MATCH(N434,【参考】数式用4!$DC$2:$DZ$2,0)),"")</f>
        <v/>
      </c>
      <c r="AD434" s="477" t="str">
        <f t="shared" si="14"/>
        <v/>
      </c>
      <c r="AE434" s="478" t="str">
        <f t="shared" si="15"/>
        <v/>
      </c>
      <c r="AF434" s="512" t="str">
        <f>IF(O434="","",'別紙様式3-2（４・５月）'!O436&amp;'別紙様式3-2（４・５月）'!P436&amp;'別紙様式3-2（４・５月）'!Q436&amp;"から"&amp;O434)</f>
        <v/>
      </c>
      <c r="AG434" s="512" t="str">
        <f>IF(OR(W434="",W434="―"),"",'別紙様式3-2（４・５月）'!O436&amp;'別紙様式3-2（４・５月）'!P436&amp;'別紙様式3-2（４・５月）'!Q436&amp;"から"&amp;W434)</f>
        <v/>
      </c>
    </row>
    <row r="435" spans="1:33" ht="24.95" customHeight="1">
      <c r="A435" s="513">
        <v>422</v>
      </c>
      <c r="B435" s="987" t="str">
        <f>IF(基本情報入力シート!C474="","",基本情報入力シート!C474)</f>
        <v/>
      </c>
      <c r="C435" s="988"/>
      <c r="D435" s="988"/>
      <c r="E435" s="988"/>
      <c r="F435" s="988"/>
      <c r="G435" s="988"/>
      <c r="H435" s="988"/>
      <c r="I435" s="989"/>
      <c r="J435" s="482" t="str">
        <f>IF(基本情報入力シート!M474="","",基本情報入力シート!M474)</f>
        <v/>
      </c>
      <c r="K435" s="482" t="str">
        <f>IF(基本情報入力シート!R474="","",基本情報入力シート!R474)</f>
        <v/>
      </c>
      <c r="L435" s="482" t="str">
        <f>IF(基本情報入力シート!W474="","",基本情報入力シート!W474)</f>
        <v/>
      </c>
      <c r="M435" s="517" t="str">
        <f>IF(基本情報入力シート!X474="","",基本情報入力シート!X474)</f>
        <v/>
      </c>
      <c r="N435" s="518" t="str">
        <f>IF(基本情報入力シート!Y474="","",基本情報入力シート!Y474)</f>
        <v/>
      </c>
      <c r="O435" s="106"/>
      <c r="P435" s="1082"/>
      <c r="Q435" s="1083"/>
      <c r="R435" s="519" t="str">
        <f>IFERROR(IF('別紙様式3-2（４・５月）'!Z437="ベア加算","",P435*VLOOKUP(N435,【参考】数式用!$AD$2:$AH$27,MATCH(O435,【参考】数式用!$K$4:$N$4,0)+1,0)),"")</f>
        <v/>
      </c>
      <c r="S435" s="139"/>
      <c r="T435" s="1084"/>
      <c r="U435" s="1085"/>
      <c r="V435" s="515" t="str">
        <f>IFERROR(P435*VLOOKUP(AF435,【参考】数式用4!$DC$3:$DZ$106,MATCH(N435,【参考】数式用4!$DC$2:$DZ$2,0)),"")</f>
        <v/>
      </c>
      <c r="W435" s="107"/>
      <c r="X435" s="138"/>
      <c r="Y435" s="1086" t="str">
        <f>IFERROR(IF('別紙様式3-2（４・５月）'!Z437="ベア加算","",W435*VLOOKUP(N435,【参考】数式用!$AD$2:$AH$27,MATCH(O435,【参考】数式用!$K$4:$N$4,0)+1,0)),"")</f>
        <v/>
      </c>
      <c r="Z435" s="1086"/>
      <c r="AA435" s="139"/>
      <c r="AB435" s="142"/>
      <c r="AC435" s="520" t="str">
        <f>IFERROR(X435*VLOOKUP(AG435,【参考】数式用4!$DC$3:$DZ$106,MATCH(N435,【参考】数式用4!$DC$2:$DZ$2,0)),"")</f>
        <v/>
      </c>
      <c r="AD435" s="477" t="str">
        <f t="shared" si="14"/>
        <v/>
      </c>
      <c r="AE435" s="478" t="str">
        <f t="shared" si="15"/>
        <v/>
      </c>
      <c r="AF435" s="512" t="str">
        <f>IF(O435="","",'別紙様式3-2（４・５月）'!O437&amp;'別紙様式3-2（４・５月）'!P437&amp;'別紙様式3-2（４・５月）'!Q437&amp;"から"&amp;O435)</f>
        <v/>
      </c>
      <c r="AG435" s="512" t="str">
        <f>IF(OR(W435="",W435="―"),"",'別紙様式3-2（４・５月）'!O437&amp;'別紙様式3-2（４・５月）'!P437&amp;'別紙様式3-2（４・５月）'!Q437&amp;"から"&amp;W435)</f>
        <v/>
      </c>
    </row>
    <row r="436" spans="1:33" ht="24.95" customHeight="1">
      <c r="A436" s="513">
        <v>423</v>
      </c>
      <c r="B436" s="987" t="str">
        <f>IF(基本情報入力シート!C475="","",基本情報入力シート!C475)</f>
        <v/>
      </c>
      <c r="C436" s="988"/>
      <c r="D436" s="988"/>
      <c r="E436" s="988"/>
      <c r="F436" s="988"/>
      <c r="G436" s="988"/>
      <c r="H436" s="988"/>
      <c r="I436" s="989"/>
      <c r="J436" s="482" t="str">
        <f>IF(基本情報入力シート!M475="","",基本情報入力シート!M475)</f>
        <v/>
      </c>
      <c r="K436" s="482" t="str">
        <f>IF(基本情報入力シート!R475="","",基本情報入力シート!R475)</f>
        <v/>
      </c>
      <c r="L436" s="482" t="str">
        <f>IF(基本情報入力シート!W475="","",基本情報入力シート!W475)</f>
        <v/>
      </c>
      <c r="M436" s="517" t="str">
        <f>IF(基本情報入力シート!X475="","",基本情報入力シート!X475)</f>
        <v/>
      </c>
      <c r="N436" s="518" t="str">
        <f>IF(基本情報入力シート!Y475="","",基本情報入力シート!Y475)</f>
        <v/>
      </c>
      <c r="O436" s="106"/>
      <c r="P436" s="1082"/>
      <c r="Q436" s="1083"/>
      <c r="R436" s="519" t="str">
        <f>IFERROR(IF('別紙様式3-2（４・５月）'!Z438="ベア加算","",P436*VLOOKUP(N436,【参考】数式用!$AD$2:$AH$27,MATCH(O436,【参考】数式用!$K$4:$N$4,0)+1,0)),"")</f>
        <v/>
      </c>
      <c r="S436" s="139"/>
      <c r="T436" s="1084"/>
      <c r="U436" s="1085"/>
      <c r="V436" s="515" t="str">
        <f>IFERROR(P436*VLOOKUP(AF436,【参考】数式用4!$DC$3:$DZ$106,MATCH(N436,【参考】数式用4!$DC$2:$DZ$2,0)),"")</f>
        <v/>
      </c>
      <c r="W436" s="107"/>
      <c r="X436" s="138"/>
      <c r="Y436" s="1086" t="str">
        <f>IFERROR(IF('別紙様式3-2（４・５月）'!Z438="ベア加算","",W436*VLOOKUP(N436,【参考】数式用!$AD$2:$AH$27,MATCH(O436,【参考】数式用!$K$4:$N$4,0)+1,0)),"")</f>
        <v/>
      </c>
      <c r="Z436" s="1086"/>
      <c r="AA436" s="139"/>
      <c r="AB436" s="142"/>
      <c r="AC436" s="520" t="str">
        <f>IFERROR(X436*VLOOKUP(AG436,【参考】数式用4!$DC$3:$DZ$106,MATCH(N436,【参考】数式用4!$DC$2:$DZ$2,0)),"")</f>
        <v/>
      </c>
      <c r="AD436" s="477" t="str">
        <f t="shared" si="14"/>
        <v/>
      </c>
      <c r="AE436" s="478" t="str">
        <f t="shared" si="15"/>
        <v/>
      </c>
      <c r="AF436" s="512" t="str">
        <f>IF(O436="","",'別紙様式3-2（４・５月）'!O438&amp;'別紙様式3-2（４・５月）'!P438&amp;'別紙様式3-2（４・５月）'!Q438&amp;"から"&amp;O436)</f>
        <v/>
      </c>
      <c r="AG436" s="512" t="str">
        <f>IF(OR(W436="",W436="―"),"",'別紙様式3-2（４・５月）'!O438&amp;'別紙様式3-2（４・５月）'!P438&amp;'別紙様式3-2（４・５月）'!Q438&amp;"から"&amp;W436)</f>
        <v/>
      </c>
    </row>
    <row r="437" spans="1:33" ht="24.95" customHeight="1">
      <c r="A437" s="513">
        <v>424</v>
      </c>
      <c r="B437" s="987" t="str">
        <f>IF(基本情報入力シート!C476="","",基本情報入力シート!C476)</f>
        <v/>
      </c>
      <c r="C437" s="988"/>
      <c r="D437" s="988"/>
      <c r="E437" s="988"/>
      <c r="F437" s="988"/>
      <c r="G437" s="988"/>
      <c r="H437" s="988"/>
      <c r="I437" s="989"/>
      <c r="J437" s="482" t="str">
        <f>IF(基本情報入力シート!M476="","",基本情報入力シート!M476)</f>
        <v/>
      </c>
      <c r="K437" s="482" t="str">
        <f>IF(基本情報入力シート!R476="","",基本情報入力シート!R476)</f>
        <v/>
      </c>
      <c r="L437" s="482" t="str">
        <f>IF(基本情報入力シート!W476="","",基本情報入力シート!W476)</f>
        <v/>
      </c>
      <c r="M437" s="517" t="str">
        <f>IF(基本情報入力シート!X476="","",基本情報入力シート!X476)</f>
        <v/>
      </c>
      <c r="N437" s="518" t="str">
        <f>IF(基本情報入力シート!Y476="","",基本情報入力シート!Y476)</f>
        <v/>
      </c>
      <c r="O437" s="106"/>
      <c r="P437" s="1082"/>
      <c r="Q437" s="1083"/>
      <c r="R437" s="519" t="str">
        <f>IFERROR(IF('別紙様式3-2（４・５月）'!Z439="ベア加算","",P437*VLOOKUP(N437,【参考】数式用!$AD$2:$AH$27,MATCH(O437,【参考】数式用!$K$4:$N$4,0)+1,0)),"")</f>
        <v/>
      </c>
      <c r="S437" s="139"/>
      <c r="T437" s="1084"/>
      <c r="U437" s="1085"/>
      <c r="V437" s="515" t="str">
        <f>IFERROR(P437*VLOOKUP(AF437,【参考】数式用4!$DC$3:$DZ$106,MATCH(N437,【参考】数式用4!$DC$2:$DZ$2,0)),"")</f>
        <v/>
      </c>
      <c r="W437" s="107"/>
      <c r="X437" s="138"/>
      <c r="Y437" s="1086" t="str">
        <f>IFERROR(IF('別紙様式3-2（４・５月）'!Z439="ベア加算","",W437*VLOOKUP(N437,【参考】数式用!$AD$2:$AH$27,MATCH(O437,【参考】数式用!$K$4:$N$4,0)+1,0)),"")</f>
        <v/>
      </c>
      <c r="Z437" s="1086"/>
      <c r="AA437" s="139"/>
      <c r="AB437" s="142"/>
      <c r="AC437" s="520" t="str">
        <f>IFERROR(X437*VLOOKUP(AG437,【参考】数式用4!$DC$3:$DZ$106,MATCH(N437,【参考】数式用4!$DC$2:$DZ$2,0)),"")</f>
        <v/>
      </c>
      <c r="AD437" s="477" t="str">
        <f t="shared" si="14"/>
        <v/>
      </c>
      <c r="AE437" s="478" t="str">
        <f t="shared" si="15"/>
        <v/>
      </c>
      <c r="AF437" s="512" t="str">
        <f>IF(O437="","",'別紙様式3-2（４・５月）'!O439&amp;'別紙様式3-2（４・５月）'!P439&amp;'別紙様式3-2（４・５月）'!Q439&amp;"から"&amp;O437)</f>
        <v/>
      </c>
      <c r="AG437" s="512" t="str">
        <f>IF(OR(W437="",W437="―"),"",'別紙様式3-2（４・５月）'!O439&amp;'別紙様式3-2（４・５月）'!P439&amp;'別紙様式3-2（４・５月）'!Q439&amp;"から"&amp;W437)</f>
        <v/>
      </c>
    </row>
    <row r="438" spans="1:33" ht="24.95" customHeight="1">
      <c r="A438" s="513">
        <v>425</v>
      </c>
      <c r="B438" s="987" t="str">
        <f>IF(基本情報入力シート!C477="","",基本情報入力シート!C477)</f>
        <v/>
      </c>
      <c r="C438" s="988"/>
      <c r="D438" s="988"/>
      <c r="E438" s="988"/>
      <c r="F438" s="988"/>
      <c r="G438" s="988"/>
      <c r="H438" s="988"/>
      <c r="I438" s="989"/>
      <c r="J438" s="482" t="str">
        <f>IF(基本情報入力シート!M477="","",基本情報入力シート!M477)</f>
        <v/>
      </c>
      <c r="K438" s="482" t="str">
        <f>IF(基本情報入力シート!R477="","",基本情報入力シート!R477)</f>
        <v/>
      </c>
      <c r="L438" s="482" t="str">
        <f>IF(基本情報入力シート!W477="","",基本情報入力シート!W477)</f>
        <v/>
      </c>
      <c r="M438" s="517" t="str">
        <f>IF(基本情報入力シート!X477="","",基本情報入力シート!X477)</f>
        <v/>
      </c>
      <c r="N438" s="518" t="str">
        <f>IF(基本情報入力シート!Y477="","",基本情報入力シート!Y477)</f>
        <v/>
      </c>
      <c r="O438" s="106"/>
      <c r="P438" s="1082"/>
      <c r="Q438" s="1083"/>
      <c r="R438" s="519" t="str">
        <f>IFERROR(IF('別紙様式3-2（４・５月）'!Z440="ベア加算","",P438*VLOOKUP(N438,【参考】数式用!$AD$2:$AH$27,MATCH(O438,【参考】数式用!$K$4:$N$4,0)+1,0)),"")</f>
        <v/>
      </c>
      <c r="S438" s="139"/>
      <c r="T438" s="1084"/>
      <c r="U438" s="1085"/>
      <c r="V438" s="515" t="str">
        <f>IFERROR(P438*VLOOKUP(AF438,【参考】数式用4!$DC$3:$DZ$106,MATCH(N438,【参考】数式用4!$DC$2:$DZ$2,0)),"")</f>
        <v/>
      </c>
      <c r="W438" s="107"/>
      <c r="X438" s="138"/>
      <c r="Y438" s="1086" t="str">
        <f>IFERROR(IF('別紙様式3-2（４・５月）'!Z440="ベア加算","",W438*VLOOKUP(N438,【参考】数式用!$AD$2:$AH$27,MATCH(O438,【参考】数式用!$K$4:$N$4,0)+1,0)),"")</f>
        <v/>
      </c>
      <c r="Z438" s="1086"/>
      <c r="AA438" s="139"/>
      <c r="AB438" s="142"/>
      <c r="AC438" s="520" t="str">
        <f>IFERROR(X438*VLOOKUP(AG438,【参考】数式用4!$DC$3:$DZ$106,MATCH(N438,【参考】数式用4!$DC$2:$DZ$2,0)),"")</f>
        <v/>
      </c>
      <c r="AD438" s="477" t="str">
        <f t="shared" si="14"/>
        <v/>
      </c>
      <c r="AE438" s="478" t="str">
        <f t="shared" si="15"/>
        <v/>
      </c>
      <c r="AF438" s="512" t="str">
        <f>IF(O438="","",'別紙様式3-2（４・５月）'!O440&amp;'別紙様式3-2（４・５月）'!P440&amp;'別紙様式3-2（４・５月）'!Q440&amp;"から"&amp;O438)</f>
        <v/>
      </c>
      <c r="AG438" s="512" t="str">
        <f>IF(OR(W438="",W438="―"),"",'別紙様式3-2（４・５月）'!O440&amp;'別紙様式3-2（４・５月）'!P440&amp;'別紙様式3-2（４・５月）'!Q440&amp;"から"&amp;W438)</f>
        <v/>
      </c>
    </row>
    <row r="439" spans="1:33" ht="24.95" customHeight="1">
      <c r="A439" s="513">
        <v>426</v>
      </c>
      <c r="B439" s="987" t="str">
        <f>IF(基本情報入力シート!C478="","",基本情報入力シート!C478)</f>
        <v/>
      </c>
      <c r="C439" s="988"/>
      <c r="D439" s="988"/>
      <c r="E439" s="988"/>
      <c r="F439" s="988"/>
      <c r="G439" s="988"/>
      <c r="H439" s="988"/>
      <c r="I439" s="989"/>
      <c r="J439" s="482" t="str">
        <f>IF(基本情報入力シート!M478="","",基本情報入力シート!M478)</f>
        <v/>
      </c>
      <c r="K439" s="482" t="str">
        <f>IF(基本情報入力シート!R478="","",基本情報入力シート!R478)</f>
        <v/>
      </c>
      <c r="L439" s="482" t="str">
        <f>IF(基本情報入力シート!W478="","",基本情報入力シート!W478)</f>
        <v/>
      </c>
      <c r="M439" s="517" t="str">
        <f>IF(基本情報入力シート!X478="","",基本情報入力シート!X478)</f>
        <v/>
      </c>
      <c r="N439" s="518" t="str">
        <f>IF(基本情報入力シート!Y478="","",基本情報入力シート!Y478)</f>
        <v/>
      </c>
      <c r="O439" s="106"/>
      <c r="P439" s="1082"/>
      <c r="Q439" s="1083"/>
      <c r="R439" s="519" t="str">
        <f>IFERROR(IF('別紙様式3-2（４・５月）'!Z441="ベア加算","",P439*VLOOKUP(N439,【参考】数式用!$AD$2:$AH$27,MATCH(O439,【参考】数式用!$K$4:$N$4,0)+1,0)),"")</f>
        <v/>
      </c>
      <c r="S439" s="139"/>
      <c r="T439" s="1084"/>
      <c r="U439" s="1085"/>
      <c r="V439" s="515" t="str">
        <f>IFERROR(P439*VLOOKUP(AF439,【参考】数式用4!$DC$3:$DZ$106,MATCH(N439,【参考】数式用4!$DC$2:$DZ$2,0)),"")</f>
        <v/>
      </c>
      <c r="W439" s="107"/>
      <c r="X439" s="138"/>
      <c r="Y439" s="1086" t="str">
        <f>IFERROR(IF('別紙様式3-2（４・５月）'!Z441="ベア加算","",W439*VLOOKUP(N439,【参考】数式用!$AD$2:$AH$27,MATCH(O439,【参考】数式用!$K$4:$N$4,0)+1,0)),"")</f>
        <v/>
      </c>
      <c r="Z439" s="1086"/>
      <c r="AA439" s="139"/>
      <c r="AB439" s="142"/>
      <c r="AC439" s="520" t="str">
        <f>IFERROR(X439*VLOOKUP(AG439,【参考】数式用4!$DC$3:$DZ$106,MATCH(N439,【参考】数式用4!$DC$2:$DZ$2,0)),"")</f>
        <v/>
      </c>
      <c r="AD439" s="477" t="str">
        <f t="shared" si="14"/>
        <v/>
      </c>
      <c r="AE439" s="478" t="str">
        <f t="shared" si="15"/>
        <v/>
      </c>
      <c r="AF439" s="512" t="str">
        <f>IF(O439="","",'別紙様式3-2（４・５月）'!O441&amp;'別紙様式3-2（４・５月）'!P441&amp;'別紙様式3-2（４・５月）'!Q441&amp;"から"&amp;O439)</f>
        <v/>
      </c>
      <c r="AG439" s="512" t="str">
        <f>IF(OR(W439="",W439="―"),"",'別紙様式3-2（４・５月）'!O441&amp;'別紙様式3-2（４・５月）'!P441&amp;'別紙様式3-2（４・５月）'!Q441&amp;"から"&amp;W439)</f>
        <v/>
      </c>
    </row>
    <row r="440" spans="1:33" ht="24.95" customHeight="1">
      <c r="A440" s="513">
        <v>427</v>
      </c>
      <c r="B440" s="987" t="str">
        <f>IF(基本情報入力シート!C479="","",基本情報入力シート!C479)</f>
        <v/>
      </c>
      <c r="C440" s="988"/>
      <c r="D440" s="988"/>
      <c r="E440" s="988"/>
      <c r="F440" s="988"/>
      <c r="G440" s="988"/>
      <c r="H440" s="988"/>
      <c r="I440" s="989"/>
      <c r="J440" s="482" t="str">
        <f>IF(基本情報入力シート!M479="","",基本情報入力シート!M479)</f>
        <v/>
      </c>
      <c r="K440" s="482" t="str">
        <f>IF(基本情報入力シート!R479="","",基本情報入力シート!R479)</f>
        <v/>
      </c>
      <c r="L440" s="482" t="str">
        <f>IF(基本情報入力シート!W479="","",基本情報入力シート!W479)</f>
        <v/>
      </c>
      <c r="M440" s="517" t="str">
        <f>IF(基本情報入力シート!X479="","",基本情報入力シート!X479)</f>
        <v/>
      </c>
      <c r="N440" s="518" t="str">
        <f>IF(基本情報入力シート!Y479="","",基本情報入力シート!Y479)</f>
        <v/>
      </c>
      <c r="O440" s="106"/>
      <c r="P440" s="1082"/>
      <c r="Q440" s="1083"/>
      <c r="R440" s="519" t="str">
        <f>IFERROR(IF('別紙様式3-2（４・５月）'!Z442="ベア加算","",P440*VLOOKUP(N440,【参考】数式用!$AD$2:$AH$27,MATCH(O440,【参考】数式用!$K$4:$N$4,0)+1,0)),"")</f>
        <v/>
      </c>
      <c r="S440" s="139"/>
      <c r="T440" s="1084"/>
      <c r="U440" s="1085"/>
      <c r="V440" s="515" t="str">
        <f>IFERROR(P440*VLOOKUP(AF440,【参考】数式用4!$DC$3:$DZ$106,MATCH(N440,【参考】数式用4!$DC$2:$DZ$2,0)),"")</f>
        <v/>
      </c>
      <c r="W440" s="107"/>
      <c r="X440" s="138"/>
      <c r="Y440" s="1086" t="str">
        <f>IFERROR(IF('別紙様式3-2（４・５月）'!Z442="ベア加算","",W440*VLOOKUP(N440,【参考】数式用!$AD$2:$AH$27,MATCH(O440,【参考】数式用!$K$4:$N$4,0)+1,0)),"")</f>
        <v/>
      </c>
      <c r="Z440" s="1086"/>
      <c r="AA440" s="139"/>
      <c r="AB440" s="142"/>
      <c r="AC440" s="520" t="str">
        <f>IFERROR(X440*VLOOKUP(AG440,【参考】数式用4!$DC$3:$DZ$106,MATCH(N440,【参考】数式用4!$DC$2:$DZ$2,0)),"")</f>
        <v/>
      </c>
      <c r="AD440" s="477" t="str">
        <f t="shared" si="14"/>
        <v/>
      </c>
      <c r="AE440" s="478" t="str">
        <f t="shared" si="15"/>
        <v/>
      </c>
      <c r="AF440" s="512" t="str">
        <f>IF(O440="","",'別紙様式3-2（４・５月）'!O442&amp;'別紙様式3-2（４・５月）'!P442&amp;'別紙様式3-2（４・５月）'!Q442&amp;"から"&amp;O440)</f>
        <v/>
      </c>
      <c r="AG440" s="512" t="str">
        <f>IF(OR(W440="",W440="―"),"",'別紙様式3-2（４・５月）'!O442&amp;'別紙様式3-2（４・５月）'!P442&amp;'別紙様式3-2（４・５月）'!Q442&amp;"から"&amp;W440)</f>
        <v/>
      </c>
    </row>
    <row r="441" spans="1:33" ht="24.95" customHeight="1">
      <c r="A441" s="513">
        <v>428</v>
      </c>
      <c r="B441" s="987" t="str">
        <f>IF(基本情報入力シート!C480="","",基本情報入力シート!C480)</f>
        <v/>
      </c>
      <c r="C441" s="988"/>
      <c r="D441" s="988"/>
      <c r="E441" s="988"/>
      <c r="F441" s="988"/>
      <c r="G441" s="988"/>
      <c r="H441" s="988"/>
      <c r="I441" s="989"/>
      <c r="J441" s="482" t="str">
        <f>IF(基本情報入力シート!M480="","",基本情報入力シート!M480)</f>
        <v/>
      </c>
      <c r="K441" s="482" t="str">
        <f>IF(基本情報入力シート!R480="","",基本情報入力シート!R480)</f>
        <v/>
      </c>
      <c r="L441" s="482" t="str">
        <f>IF(基本情報入力シート!W480="","",基本情報入力シート!W480)</f>
        <v/>
      </c>
      <c r="M441" s="517" t="str">
        <f>IF(基本情報入力シート!X480="","",基本情報入力シート!X480)</f>
        <v/>
      </c>
      <c r="N441" s="518" t="str">
        <f>IF(基本情報入力シート!Y480="","",基本情報入力シート!Y480)</f>
        <v/>
      </c>
      <c r="O441" s="106"/>
      <c r="P441" s="1082"/>
      <c r="Q441" s="1083"/>
      <c r="R441" s="519" t="str">
        <f>IFERROR(IF('別紙様式3-2（４・５月）'!Z443="ベア加算","",P441*VLOOKUP(N441,【参考】数式用!$AD$2:$AH$27,MATCH(O441,【参考】数式用!$K$4:$N$4,0)+1,0)),"")</f>
        <v/>
      </c>
      <c r="S441" s="139"/>
      <c r="T441" s="1084"/>
      <c r="U441" s="1085"/>
      <c r="V441" s="515" t="str">
        <f>IFERROR(P441*VLOOKUP(AF441,【参考】数式用4!$DC$3:$DZ$106,MATCH(N441,【参考】数式用4!$DC$2:$DZ$2,0)),"")</f>
        <v/>
      </c>
      <c r="W441" s="107"/>
      <c r="X441" s="138"/>
      <c r="Y441" s="1086" t="str">
        <f>IFERROR(IF('別紙様式3-2（４・５月）'!Z443="ベア加算","",W441*VLOOKUP(N441,【参考】数式用!$AD$2:$AH$27,MATCH(O441,【参考】数式用!$K$4:$N$4,0)+1,0)),"")</f>
        <v/>
      </c>
      <c r="Z441" s="1086"/>
      <c r="AA441" s="139"/>
      <c r="AB441" s="142"/>
      <c r="AC441" s="520" t="str">
        <f>IFERROR(X441*VLOOKUP(AG441,【参考】数式用4!$DC$3:$DZ$106,MATCH(N441,【参考】数式用4!$DC$2:$DZ$2,0)),"")</f>
        <v/>
      </c>
      <c r="AD441" s="477" t="str">
        <f t="shared" si="14"/>
        <v/>
      </c>
      <c r="AE441" s="478" t="str">
        <f t="shared" si="15"/>
        <v/>
      </c>
      <c r="AF441" s="512" t="str">
        <f>IF(O441="","",'別紙様式3-2（４・５月）'!O443&amp;'別紙様式3-2（４・５月）'!P443&amp;'別紙様式3-2（４・５月）'!Q443&amp;"から"&amp;O441)</f>
        <v/>
      </c>
      <c r="AG441" s="512" t="str">
        <f>IF(OR(W441="",W441="―"),"",'別紙様式3-2（４・５月）'!O443&amp;'別紙様式3-2（４・５月）'!P443&amp;'別紙様式3-2（４・５月）'!Q443&amp;"から"&amp;W441)</f>
        <v/>
      </c>
    </row>
    <row r="442" spans="1:33" ht="24.95" customHeight="1">
      <c r="A442" s="513">
        <v>429</v>
      </c>
      <c r="B442" s="987" t="str">
        <f>IF(基本情報入力シート!C481="","",基本情報入力シート!C481)</f>
        <v/>
      </c>
      <c r="C442" s="988"/>
      <c r="D442" s="988"/>
      <c r="E442" s="988"/>
      <c r="F442" s="988"/>
      <c r="G442" s="988"/>
      <c r="H442" s="988"/>
      <c r="I442" s="989"/>
      <c r="J442" s="482" t="str">
        <f>IF(基本情報入力シート!M481="","",基本情報入力シート!M481)</f>
        <v/>
      </c>
      <c r="K442" s="482" t="str">
        <f>IF(基本情報入力シート!R481="","",基本情報入力シート!R481)</f>
        <v/>
      </c>
      <c r="L442" s="482" t="str">
        <f>IF(基本情報入力シート!W481="","",基本情報入力シート!W481)</f>
        <v/>
      </c>
      <c r="M442" s="517" t="str">
        <f>IF(基本情報入力シート!X481="","",基本情報入力シート!X481)</f>
        <v/>
      </c>
      <c r="N442" s="518" t="str">
        <f>IF(基本情報入力シート!Y481="","",基本情報入力シート!Y481)</f>
        <v/>
      </c>
      <c r="O442" s="106"/>
      <c r="P442" s="1082"/>
      <c r="Q442" s="1083"/>
      <c r="R442" s="519" t="str">
        <f>IFERROR(IF('別紙様式3-2（４・５月）'!Z444="ベア加算","",P442*VLOOKUP(N442,【参考】数式用!$AD$2:$AH$27,MATCH(O442,【参考】数式用!$K$4:$N$4,0)+1,0)),"")</f>
        <v/>
      </c>
      <c r="S442" s="139"/>
      <c r="T442" s="1084"/>
      <c r="U442" s="1085"/>
      <c r="V442" s="515" t="str">
        <f>IFERROR(P442*VLOOKUP(AF442,【参考】数式用4!$DC$3:$DZ$106,MATCH(N442,【参考】数式用4!$DC$2:$DZ$2,0)),"")</f>
        <v/>
      </c>
      <c r="W442" s="107"/>
      <c r="X442" s="138"/>
      <c r="Y442" s="1086" t="str">
        <f>IFERROR(IF('別紙様式3-2（４・５月）'!Z444="ベア加算","",W442*VLOOKUP(N442,【参考】数式用!$AD$2:$AH$27,MATCH(O442,【参考】数式用!$K$4:$N$4,0)+1,0)),"")</f>
        <v/>
      </c>
      <c r="Z442" s="1086"/>
      <c r="AA442" s="139"/>
      <c r="AB442" s="142"/>
      <c r="AC442" s="520" t="str">
        <f>IFERROR(X442*VLOOKUP(AG442,【参考】数式用4!$DC$3:$DZ$106,MATCH(N442,【参考】数式用4!$DC$2:$DZ$2,0)),"")</f>
        <v/>
      </c>
      <c r="AD442" s="477" t="str">
        <f t="shared" si="14"/>
        <v/>
      </c>
      <c r="AE442" s="478" t="str">
        <f t="shared" si="15"/>
        <v/>
      </c>
      <c r="AF442" s="512" t="str">
        <f>IF(O442="","",'別紙様式3-2（４・５月）'!O444&amp;'別紙様式3-2（４・５月）'!P444&amp;'別紙様式3-2（４・５月）'!Q444&amp;"から"&amp;O442)</f>
        <v/>
      </c>
      <c r="AG442" s="512" t="str">
        <f>IF(OR(W442="",W442="―"),"",'別紙様式3-2（４・５月）'!O444&amp;'別紙様式3-2（４・５月）'!P444&amp;'別紙様式3-2（４・５月）'!Q444&amp;"から"&amp;W442)</f>
        <v/>
      </c>
    </row>
    <row r="443" spans="1:33" ht="24.95" customHeight="1">
      <c r="A443" s="513">
        <v>430</v>
      </c>
      <c r="B443" s="987" t="str">
        <f>IF(基本情報入力シート!C482="","",基本情報入力シート!C482)</f>
        <v/>
      </c>
      <c r="C443" s="988"/>
      <c r="D443" s="988"/>
      <c r="E443" s="988"/>
      <c r="F443" s="988"/>
      <c r="G443" s="988"/>
      <c r="H443" s="988"/>
      <c r="I443" s="989"/>
      <c r="J443" s="482" t="str">
        <f>IF(基本情報入力シート!M482="","",基本情報入力シート!M482)</f>
        <v/>
      </c>
      <c r="K443" s="482" t="str">
        <f>IF(基本情報入力シート!R482="","",基本情報入力シート!R482)</f>
        <v/>
      </c>
      <c r="L443" s="482" t="str">
        <f>IF(基本情報入力シート!W482="","",基本情報入力シート!W482)</f>
        <v/>
      </c>
      <c r="M443" s="517" t="str">
        <f>IF(基本情報入力シート!X482="","",基本情報入力シート!X482)</f>
        <v/>
      </c>
      <c r="N443" s="518" t="str">
        <f>IF(基本情報入力シート!Y482="","",基本情報入力シート!Y482)</f>
        <v/>
      </c>
      <c r="O443" s="106"/>
      <c r="P443" s="1082"/>
      <c r="Q443" s="1083"/>
      <c r="R443" s="519" t="str">
        <f>IFERROR(IF('別紙様式3-2（４・５月）'!Z445="ベア加算","",P443*VLOOKUP(N443,【参考】数式用!$AD$2:$AH$27,MATCH(O443,【参考】数式用!$K$4:$N$4,0)+1,0)),"")</f>
        <v/>
      </c>
      <c r="S443" s="139"/>
      <c r="T443" s="1084"/>
      <c r="U443" s="1085"/>
      <c r="V443" s="515" t="str">
        <f>IFERROR(P443*VLOOKUP(AF443,【参考】数式用4!$DC$3:$DZ$106,MATCH(N443,【参考】数式用4!$DC$2:$DZ$2,0)),"")</f>
        <v/>
      </c>
      <c r="W443" s="107"/>
      <c r="X443" s="138"/>
      <c r="Y443" s="1086" t="str">
        <f>IFERROR(IF('別紙様式3-2（４・５月）'!Z445="ベア加算","",W443*VLOOKUP(N443,【参考】数式用!$AD$2:$AH$27,MATCH(O443,【参考】数式用!$K$4:$N$4,0)+1,0)),"")</f>
        <v/>
      </c>
      <c r="Z443" s="1086"/>
      <c r="AA443" s="139"/>
      <c r="AB443" s="142"/>
      <c r="AC443" s="520" t="str">
        <f>IFERROR(X443*VLOOKUP(AG443,【参考】数式用4!$DC$3:$DZ$106,MATCH(N443,【参考】数式用4!$DC$2:$DZ$2,0)),"")</f>
        <v/>
      </c>
      <c r="AD443" s="477" t="str">
        <f t="shared" si="14"/>
        <v/>
      </c>
      <c r="AE443" s="478" t="str">
        <f t="shared" si="15"/>
        <v/>
      </c>
      <c r="AF443" s="512" t="str">
        <f>IF(O443="","",'別紙様式3-2（４・５月）'!O445&amp;'別紙様式3-2（４・５月）'!P445&amp;'別紙様式3-2（４・５月）'!Q445&amp;"から"&amp;O443)</f>
        <v/>
      </c>
      <c r="AG443" s="512" t="str">
        <f>IF(OR(W443="",W443="―"),"",'別紙様式3-2（４・５月）'!O445&amp;'別紙様式3-2（４・５月）'!P445&amp;'別紙様式3-2（４・５月）'!Q445&amp;"から"&amp;W443)</f>
        <v/>
      </c>
    </row>
    <row r="444" spans="1:33" ht="24.95" customHeight="1">
      <c r="A444" s="513">
        <v>431</v>
      </c>
      <c r="B444" s="987" t="str">
        <f>IF(基本情報入力シート!C483="","",基本情報入力シート!C483)</f>
        <v/>
      </c>
      <c r="C444" s="988"/>
      <c r="D444" s="988"/>
      <c r="E444" s="988"/>
      <c r="F444" s="988"/>
      <c r="G444" s="988"/>
      <c r="H444" s="988"/>
      <c r="I444" s="989"/>
      <c r="J444" s="482" t="str">
        <f>IF(基本情報入力シート!M483="","",基本情報入力シート!M483)</f>
        <v/>
      </c>
      <c r="K444" s="482" t="str">
        <f>IF(基本情報入力シート!R483="","",基本情報入力シート!R483)</f>
        <v/>
      </c>
      <c r="L444" s="482" t="str">
        <f>IF(基本情報入力シート!W483="","",基本情報入力シート!W483)</f>
        <v/>
      </c>
      <c r="M444" s="517" t="str">
        <f>IF(基本情報入力シート!X483="","",基本情報入力シート!X483)</f>
        <v/>
      </c>
      <c r="N444" s="518" t="str">
        <f>IF(基本情報入力シート!Y483="","",基本情報入力シート!Y483)</f>
        <v/>
      </c>
      <c r="O444" s="106"/>
      <c r="P444" s="1082"/>
      <c r="Q444" s="1083"/>
      <c r="R444" s="519" t="str">
        <f>IFERROR(IF('別紙様式3-2（４・５月）'!Z446="ベア加算","",P444*VLOOKUP(N444,【参考】数式用!$AD$2:$AH$27,MATCH(O444,【参考】数式用!$K$4:$N$4,0)+1,0)),"")</f>
        <v/>
      </c>
      <c r="S444" s="139"/>
      <c r="T444" s="1084"/>
      <c r="U444" s="1085"/>
      <c r="V444" s="515" t="str">
        <f>IFERROR(P444*VLOOKUP(AF444,【参考】数式用4!$DC$3:$DZ$106,MATCH(N444,【参考】数式用4!$DC$2:$DZ$2,0)),"")</f>
        <v/>
      </c>
      <c r="W444" s="107"/>
      <c r="X444" s="138"/>
      <c r="Y444" s="1086" t="str">
        <f>IFERROR(IF('別紙様式3-2（４・５月）'!Z446="ベア加算","",W444*VLOOKUP(N444,【参考】数式用!$AD$2:$AH$27,MATCH(O444,【参考】数式用!$K$4:$N$4,0)+1,0)),"")</f>
        <v/>
      </c>
      <c r="Z444" s="1086"/>
      <c r="AA444" s="139"/>
      <c r="AB444" s="142"/>
      <c r="AC444" s="520" t="str">
        <f>IFERROR(X444*VLOOKUP(AG444,【参考】数式用4!$DC$3:$DZ$106,MATCH(N444,【参考】数式用4!$DC$2:$DZ$2,0)),"")</f>
        <v/>
      </c>
      <c r="AD444" s="477" t="str">
        <f t="shared" si="14"/>
        <v/>
      </c>
      <c r="AE444" s="478" t="str">
        <f t="shared" si="15"/>
        <v/>
      </c>
      <c r="AF444" s="512" t="str">
        <f>IF(O444="","",'別紙様式3-2（４・５月）'!O446&amp;'別紙様式3-2（４・５月）'!P446&amp;'別紙様式3-2（４・５月）'!Q446&amp;"から"&amp;O444)</f>
        <v/>
      </c>
      <c r="AG444" s="512" t="str">
        <f>IF(OR(W444="",W444="―"),"",'別紙様式3-2（４・５月）'!O446&amp;'別紙様式3-2（４・５月）'!P446&amp;'別紙様式3-2（４・５月）'!Q446&amp;"から"&amp;W444)</f>
        <v/>
      </c>
    </row>
    <row r="445" spans="1:33" ht="24.95" customHeight="1">
      <c r="A445" s="513">
        <v>432</v>
      </c>
      <c r="B445" s="987" t="str">
        <f>IF(基本情報入力シート!C484="","",基本情報入力シート!C484)</f>
        <v/>
      </c>
      <c r="C445" s="988"/>
      <c r="D445" s="988"/>
      <c r="E445" s="988"/>
      <c r="F445" s="988"/>
      <c r="G445" s="988"/>
      <c r="H445" s="988"/>
      <c r="I445" s="989"/>
      <c r="J445" s="482" t="str">
        <f>IF(基本情報入力シート!M484="","",基本情報入力シート!M484)</f>
        <v/>
      </c>
      <c r="K445" s="482" t="str">
        <f>IF(基本情報入力シート!R484="","",基本情報入力シート!R484)</f>
        <v/>
      </c>
      <c r="L445" s="482" t="str">
        <f>IF(基本情報入力シート!W484="","",基本情報入力シート!W484)</f>
        <v/>
      </c>
      <c r="M445" s="517" t="str">
        <f>IF(基本情報入力シート!X484="","",基本情報入力シート!X484)</f>
        <v/>
      </c>
      <c r="N445" s="518" t="str">
        <f>IF(基本情報入力シート!Y484="","",基本情報入力シート!Y484)</f>
        <v/>
      </c>
      <c r="O445" s="106"/>
      <c r="P445" s="1082"/>
      <c r="Q445" s="1083"/>
      <c r="R445" s="519" t="str">
        <f>IFERROR(IF('別紙様式3-2（４・５月）'!Z447="ベア加算","",P445*VLOOKUP(N445,【参考】数式用!$AD$2:$AH$27,MATCH(O445,【参考】数式用!$K$4:$N$4,0)+1,0)),"")</f>
        <v/>
      </c>
      <c r="S445" s="139"/>
      <c r="T445" s="1084"/>
      <c r="U445" s="1085"/>
      <c r="V445" s="515" t="str">
        <f>IFERROR(P445*VLOOKUP(AF445,【参考】数式用4!$DC$3:$DZ$106,MATCH(N445,【参考】数式用4!$DC$2:$DZ$2,0)),"")</f>
        <v/>
      </c>
      <c r="W445" s="107"/>
      <c r="X445" s="138"/>
      <c r="Y445" s="1086" t="str">
        <f>IFERROR(IF('別紙様式3-2（４・５月）'!Z447="ベア加算","",W445*VLOOKUP(N445,【参考】数式用!$AD$2:$AH$27,MATCH(O445,【参考】数式用!$K$4:$N$4,0)+1,0)),"")</f>
        <v/>
      </c>
      <c r="Z445" s="1086"/>
      <c r="AA445" s="139"/>
      <c r="AB445" s="142"/>
      <c r="AC445" s="520" t="str">
        <f>IFERROR(X445*VLOOKUP(AG445,【参考】数式用4!$DC$3:$DZ$106,MATCH(N445,【参考】数式用4!$DC$2:$DZ$2,0)),"")</f>
        <v/>
      </c>
      <c r="AD445" s="477" t="str">
        <f t="shared" si="14"/>
        <v/>
      </c>
      <c r="AE445" s="478" t="str">
        <f t="shared" si="15"/>
        <v/>
      </c>
      <c r="AF445" s="512" t="str">
        <f>IF(O445="","",'別紙様式3-2（４・５月）'!O447&amp;'別紙様式3-2（４・５月）'!P447&amp;'別紙様式3-2（４・５月）'!Q447&amp;"から"&amp;O445)</f>
        <v/>
      </c>
      <c r="AG445" s="512" t="str">
        <f>IF(OR(W445="",W445="―"),"",'別紙様式3-2（４・５月）'!O447&amp;'別紙様式3-2（４・５月）'!P447&amp;'別紙様式3-2（４・５月）'!Q447&amp;"から"&amp;W445)</f>
        <v/>
      </c>
    </row>
    <row r="446" spans="1:33" ht="24.95" customHeight="1">
      <c r="A446" s="513">
        <v>433</v>
      </c>
      <c r="B446" s="987" t="str">
        <f>IF(基本情報入力シート!C485="","",基本情報入力シート!C485)</f>
        <v/>
      </c>
      <c r="C446" s="988"/>
      <c r="D446" s="988"/>
      <c r="E446" s="988"/>
      <c r="F446" s="988"/>
      <c r="G446" s="988"/>
      <c r="H446" s="988"/>
      <c r="I446" s="989"/>
      <c r="J446" s="482" t="str">
        <f>IF(基本情報入力シート!M485="","",基本情報入力シート!M485)</f>
        <v/>
      </c>
      <c r="K446" s="482" t="str">
        <f>IF(基本情報入力シート!R485="","",基本情報入力シート!R485)</f>
        <v/>
      </c>
      <c r="L446" s="482" t="str">
        <f>IF(基本情報入力シート!W485="","",基本情報入力シート!W485)</f>
        <v/>
      </c>
      <c r="M446" s="517" t="str">
        <f>IF(基本情報入力シート!X485="","",基本情報入力シート!X485)</f>
        <v/>
      </c>
      <c r="N446" s="518" t="str">
        <f>IF(基本情報入力シート!Y485="","",基本情報入力シート!Y485)</f>
        <v/>
      </c>
      <c r="O446" s="106"/>
      <c r="P446" s="1082"/>
      <c r="Q446" s="1083"/>
      <c r="R446" s="519" t="str">
        <f>IFERROR(IF('別紙様式3-2（４・５月）'!Z448="ベア加算","",P446*VLOOKUP(N446,【参考】数式用!$AD$2:$AH$27,MATCH(O446,【参考】数式用!$K$4:$N$4,0)+1,0)),"")</f>
        <v/>
      </c>
      <c r="S446" s="139"/>
      <c r="T446" s="1084"/>
      <c r="U446" s="1085"/>
      <c r="V446" s="515" t="str">
        <f>IFERROR(P446*VLOOKUP(AF446,【参考】数式用4!$DC$3:$DZ$106,MATCH(N446,【参考】数式用4!$DC$2:$DZ$2,0)),"")</f>
        <v/>
      </c>
      <c r="W446" s="107"/>
      <c r="X446" s="138"/>
      <c r="Y446" s="1086" t="str">
        <f>IFERROR(IF('別紙様式3-2（４・５月）'!Z448="ベア加算","",W446*VLOOKUP(N446,【参考】数式用!$AD$2:$AH$27,MATCH(O446,【参考】数式用!$K$4:$N$4,0)+1,0)),"")</f>
        <v/>
      </c>
      <c r="Z446" s="1086"/>
      <c r="AA446" s="139"/>
      <c r="AB446" s="142"/>
      <c r="AC446" s="520" t="str">
        <f>IFERROR(X446*VLOOKUP(AG446,【参考】数式用4!$DC$3:$DZ$106,MATCH(N446,【参考】数式用4!$DC$2:$DZ$2,0)),"")</f>
        <v/>
      </c>
      <c r="AD446" s="477" t="str">
        <f t="shared" ref="AD446:AD509" si="16">IF(OR(O446="新加算Ⅰ",O446="新加算Ⅱ",O446="新加算Ⅴ（１）",O446="新加算Ⅴ（２）",O446="新加算Ⅴ（３）",O446="新加算Ⅴ（４）",O446="新加算Ⅴ（５）",O446="新加算Ⅴ（６）",O446="新加算Ⅴ（７）",O446="新加算Ⅴ（９）",O446="新加算Ⅴ（10）",O446="新加算Ⅴ（12）"),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E446" s="478" t="str">
        <f t="shared" ref="AE446:AE509" si="17">IF(OR(W446="新加算Ⅰ",W446="新加算Ⅱ"),IF(AND(N446&lt;&gt;"訪問型サービス（総合事業）",N446&lt;&gt;"通所型サービス（総合事業）",N446&lt;&gt;"（介護予防）短期入所生活介護",N446&lt;&gt;"（介護予防）短期入所療養介護（老健）",N446&lt;&gt;"（介護予防）短期入所療養介護 （病院等（老健以外）)",N446&lt;&gt;"（介護予防）短期入所療養介護（医療院）"),1,""),"")</f>
        <v/>
      </c>
      <c r="AF446" s="512" t="str">
        <f>IF(O446="","",'別紙様式3-2（４・５月）'!O448&amp;'別紙様式3-2（４・５月）'!P448&amp;'別紙様式3-2（４・５月）'!Q448&amp;"から"&amp;O446)</f>
        <v/>
      </c>
      <c r="AG446" s="512" t="str">
        <f>IF(OR(W446="",W446="―"),"",'別紙様式3-2（４・５月）'!O448&amp;'別紙様式3-2（４・５月）'!P448&amp;'別紙様式3-2（４・５月）'!Q448&amp;"から"&amp;W446)</f>
        <v/>
      </c>
    </row>
    <row r="447" spans="1:33" ht="24.95" customHeight="1">
      <c r="A447" s="513">
        <v>434</v>
      </c>
      <c r="B447" s="987" t="str">
        <f>IF(基本情報入力シート!C486="","",基本情報入力シート!C486)</f>
        <v/>
      </c>
      <c r="C447" s="988"/>
      <c r="D447" s="988"/>
      <c r="E447" s="988"/>
      <c r="F447" s="988"/>
      <c r="G447" s="988"/>
      <c r="H447" s="988"/>
      <c r="I447" s="989"/>
      <c r="J447" s="482" t="str">
        <f>IF(基本情報入力シート!M486="","",基本情報入力シート!M486)</f>
        <v/>
      </c>
      <c r="K447" s="482" t="str">
        <f>IF(基本情報入力シート!R486="","",基本情報入力シート!R486)</f>
        <v/>
      </c>
      <c r="L447" s="482" t="str">
        <f>IF(基本情報入力シート!W486="","",基本情報入力シート!W486)</f>
        <v/>
      </c>
      <c r="M447" s="517" t="str">
        <f>IF(基本情報入力シート!X486="","",基本情報入力シート!X486)</f>
        <v/>
      </c>
      <c r="N447" s="518" t="str">
        <f>IF(基本情報入力シート!Y486="","",基本情報入力シート!Y486)</f>
        <v/>
      </c>
      <c r="O447" s="106"/>
      <c r="P447" s="1082"/>
      <c r="Q447" s="1083"/>
      <c r="R447" s="519" t="str">
        <f>IFERROR(IF('別紙様式3-2（４・５月）'!Z449="ベア加算","",P447*VLOOKUP(N447,【参考】数式用!$AD$2:$AH$27,MATCH(O447,【参考】数式用!$K$4:$N$4,0)+1,0)),"")</f>
        <v/>
      </c>
      <c r="S447" s="139"/>
      <c r="T447" s="1084"/>
      <c r="U447" s="1085"/>
      <c r="V447" s="515" t="str">
        <f>IFERROR(P447*VLOOKUP(AF447,【参考】数式用4!$DC$3:$DZ$106,MATCH(N447,【参考】数式用4!$DC$2:$DZ$2,0)),"")</f>
        <v/>
      </c>
      <c r="W447" s="107"/>
      <c r="X447" s="138"/>
      <c r="Y447" s="1086" t="str">
        <f>IFERROR(IF('別紙様式3-2（４・５月）'!Z449="ベア加算","",W447*VLOOKUP(N447,【参考】数式用!$AD$2:$AH$27,MATCH(O447,【参考】数式用!$K$4:$N$4,0)+1,0)),"")</f>
        <v/>
      </c>
      <c r="Z447" s="1086"/>
      <c r="AA447" s="139"/>
      <c r="AB447" s="142"/>
      <c r="AC447" s="520" t="str">
        <f>IFERROR(X447*VLOOKUP(AG447,【参考】数式用4!$DC$3:$DZ$106,MATCH(N447,【参考】数式用4!$DC$2:$DZ$2,0)),"")</f>
        <v/>
      </c>
      <c r="AD447" s="477" t="str">
        <f t="shared" si="16"/>
        <v/>
      </c>
      <c r="AE447" s="478" t="str">
        <f t="shared" si="17"/>
        <v/>
      </c>
      <c r="AF447" s="512" t="str">
        <f>IF(O447="","",'別紙様式3-2（４・５月）'!O449&amp;'別紙様式3-2（４・５月）'!P449&amp;'別紙様式3-2（４・５月）'!Q449&amp;"から"&amp;O447)</f>
        <v/>
      </c>
      <c r="AG447" s="512" t="str">
        <f>IF(OR(W447="",W447="―"),"",'別紙様式3-2（４・５月）'!O449&amp;'別紙様式3-2（４・５月）'!P449&amp;'別紙様式3-2（４・５月）'!Q449&amp;"から"&amp;W447)</f>
        <v/>
      </c>
    </row>
    <row r="448" spans="1:33" ht="24.95" customHeight="1">
      <c r="A448" s="513">
        <v>435</v>
      </c>
      <c r="B448" s="987" t="str">
        <f>IF(基本情報入力シート!C487="","",基本情報入力シート!C487)</f>
        <v/>
      </c>
      <c r="C448" s="988"/>
      <c r="D448" s="988"/>
      <c r="E448" s="988"/>
      <c r="F448" s="988"/>
      <c r="G448" s="988"/>
      <c r="H448" s="988"/>
      <c r="I448" s="989"/>
      <c r="J448" s="482" t="str">
        <f>IF(基本情報入力シート!M487="","",基本情報入力シート!M487)</f>
        <v/>
      </c>
      <c r="K448" s="482" t="str">
        <f>IF(基本情報入力シート!R487="","",基本情報入力シート!R487)</f>
        <v/>
      </c>
      <c r="L448" s="482" t="str">
        <f>IF(基本情報入力シート!W487="","",基本情報入力シート!W487)</f>
        <v/>
      </c>
      <c r="M448" s="517" t="str">
        <f>IF(基本情報入力シート!X487="","",基本情報入力シート!X487)</f>
        <v/>
      </c>
      <c r="N448" s="518" t="str">
        <f>IF(基本情報入力シート!Y487="","",基本情報入力シート!Y487)</f>
        <v/>
      </c>
      <c r="O448" s="106"/>
      <c r="P448" s="1082"/>
      <c r="Q448" s="1083"/>
      <c r="R448" s="519" t="str">
        <f>IFERROR(IF('別紙様式3-2（４・５月）'!Z450="ベア加算","",P448*VLOOKUP(N448,【参考】数式用!$AD$2:$AH$27,MATCH(O448,【参考】数式用!$K$4:$N$4,0)+1,0)),"")</f>
        <v/>
      </c>
      <c r="S448" s="139"/>
      <c r="T448" s="1084"/>
      <c r="U448" s="1085"/>
      <c r="V448" s="515" t="str">
        <f>IFERROR(P448*VLOOKUP(AF448,【参考】数式用4!$DC$3:$DZ$106,MATCH(N448,【参考】数式用4!$DC$2:$DZ$2,0)),"")</f>
        <v/>
      </c>
      <c r="W448" s="107"/>
      <c r="X448" s="138"/>
      <c r="Y448" s="1086" t="str">
        <f>IFERROR(IF('別紙様式3-2（４・５月）'!Z450="ベア加算","",W448*VLOOKUP(N448,【参考】数式用!$AD$2:$AH$27,MATCH(O448,【参考】数式用!$K$4:$N$4,0)+1,0)),"")</f>
        <v/>
      </c>
      <c r="Z448" s="1086"/>
      <c r="AA448" s="139"/>
      <c r="AB448" s="142"/>
      <c r="AC448" s="520" t="str">
        <f>IFERROR(X448*VLOOKUP(AG448,【参考】数式用4!$DC$3:$DZ$106,MATCH(N448,【参考】数式用4!$DC$2:$DZ$2,0)),"")</f>
        <v/>
      </c>
      <c r="AD448" s="477" t="str">
        <f t="shared" si="16"/>
        <v/>
      </c>
      <c r="AE448" s="478" t="str">
        <f t="shared" si="17"/>
        <v/>
      </c>
      <c r="AF448" s="512" t="str">
        <f>IF(O448="","",'別紙様式3-2（４・５月）'!O450&amp;'別紙様式3-2（４・５月）'!P450&amp;'別紙様式3-2（４・５月）'!Q450&amp;"から"&amp;O448)</f>
        <v/>
      </c>
      <c r="AG448" s="512" t="str">
        <f>IF(OR(W448="",W448="―"),"",'別紙様式3-2（４・５月）'!O450&amp;'別紙様式3-2（４・５月）'!P450&amp;'別紙様式3-2（４・５月）'!Q450&amp;"から"&amp;W448)</f>
        <v/>
      </c>
    </row>
    <row r="449" spans="1:33" ht="24.95" customHeight="1">
      <c r="A449" s="513">
        <v>436</v>
      </c>
      <c r="B449" s="987" t="str">
        <f>IF(基本情報入力シート!C488="","",基本情報入力シート!C488)</f>
        <v/>
      </c>
      <c r="C449" s="988"/>
      <c r="D449" s="988"/>
      <c r="E449" s="988"/>
      <c r="F449" s="988"/>
      <c r="G449" s="988"/>
      <c r="H449" s="988"/>
      <c r="I449" s="989"/>
      <c r="J449" s="482" t="str">
        <f>IF(基本情報入力シート!M488="","",基本情報入力シート!M488)</f>
        <v/>
      </c>
      <c r="K449" s="482" t="str">
        <f>IF(基本情報入力シート!R488="","",基本情報入力シート!R488)</f>
        <v/>
      </c>
      <c r="L449" s="482" t="str">
        <f>IF(基本情報入力シート!W488="","",基本情報入力シート!W488)</f>
        <v/>
      </c>
      <c r="M449" s="517" t="str">
        <f>IF(基本情報入力シート!X488="","",基本情報入力シート!X488)</f>
        <v/>
      </c>
      <c r="N449" s="518" t="str">
        <f>IF(基本情報入力シート!Y488="","",基本情報入力シート!Y488)</f>
        <v/>
      </c>
      <c r="O449" s="106"/>
      <c r="P449" s="1082"/>
      <c r="Q449" s="1083"/>
      <c r="R449" s="519" t="str">
        <f>IFERROR(IF('別紙様式3-2（４・５月）'!Z451="ベア加算","",P449*VLOOKUP(N449,【参考】数式用!$AD$2:$AH$27,MATCH(O449,【参考】数式用!$K$4:$N$4,0)+1,0)),"")</f>
        <v/>
      </c>
      <c r="S449" s="139"/>
      <c r="T449" s="1084"/>
      <c r="U449" s="1085"/>
      <c r="V449" s="515" t="str">
        <f>IFERROR(P449*VLOOKUP(AF449,【参考】数式用4!$DC$3:$DZ$106,MATCH(N449,【参考】数式用4!$DC$2:$DZ$2,0)),"")</f>
        <v/>
      </c>
      <c r="W449" s="107"/>
      <c r="X449" s="138"/>
      <c r="Y449" s="1086" t="str">
        <f>IFERROR(IF('別紙様式3-2（４・５月）'!Z451="ベア加算","",W449*VLOOKUP(N449,【参考】数式用!$AD$2:$AH$27,MATCH(O449,【参考】数式用!$K$4:$N$4,0)+1,0)),"")</f>
        <v/>
      </c>
      <c r="Z449" s="1086"/>
      <c r="AA449" s="139"/>
      <c r="AB449" s="142"/>
      <c r="AC449" s="520" t="str">
        <f>IFERROR(X449*VLOOKUP(AG449,【参考】数式用4!$DC$3:$DZ$106,MATCH(N449,【参考】数式用4!$DC$2:$DZ$2,0)),"")</f>
        <v/>
      </c>
      <c r="AD449" s="477" t="str">
        <f t="shared" si="16"/>
        <v/>
      </c>
      <c r="AE449" s="478" t="str">
        <f t="shared" si="17"/>
        <v/>
      </c>
      <c r="AF449" s="512" t="str">
        <f>IF(O449="","",'別紙様式3-2（４・５月）'!O451&amp;'別紙様式3-2（４・５月）'!P451&amp;'別紙様式3-2（４・５月）'!Q451&amp;"から"&amp;O449)</f>
        <v/>
      </c>
      <c r="AG449" s="512" t="str">
        <f>IF(OR(W449="",W449="―"),"",'別紙様式3-2（４・５月）'!O451&amp;'別紙様式3-2（４・５月）'!P451&amp;'別紙様式3-2（４・５月）'!Q451&amp;"から"&amp;W449)</f>
        <v/>
      </c>
    </row>
    <row r="450" spans="1:33" ht="24.95" customHeight="1">
      <c r="A450" s="513">
        <v>437</v>
      </c>
      <c r="B450" s="987" t="str">
        <f>IF(基本情報入力シート!C489="","",基本情報入力シート!C489)</f>
        <v/>
      </c>
      <c r="C450" s="988"/>
      <c r="D450" s="988"/>
      <c r="E450" s="988"/>
      <c r="F450" s="988"/>
      <c r="G450" s="988"/>
      <c r="H450" s="988"/>
      <c r="I450" s="989"/>
      <c r="J450" s="482" t="str">
        <f>IF(基本情報入力シート!M489="","",基本情報入力シート!M489)</f>
        <v/>
      </c>
      <c r="K450" s="482" t="str">
        <f>IF(基本情報入力シート!R489="","",基本情報入力シート!R489)</f>
        <v/>
      </c>
      <c r="L450" s="482" t="str">
        <f>IF(基本情報入力シート!W489="","",基本情報入力シート!W489)</f>
        <v/>
      </c>
      <c r="M450" s="517" t="str">
        <f>IF(基本情報入力シート!X489="","",基本情報入力シート!X489)</f>
        <v/>
      </c>
      <c r="N450" s="518" t="str">
        <f>IF(基本情報入力シート!Y489="","",基本情報入力シート!Y489)</f>
        <v/>
      </c>
      <c r="O450" s="106"/>
      <c r="P450" s="1082"/>
      <c r="Q450" s="1083"/>
      <c r="R450" s="519" t="str">
        <f>IFERROR(IF('別紙様式3-2（４・５月）'!Z452="ベア加算","",P450*VLOOKUP(N450,【参考】数式用!$AD$2:$AH$27,MATCH(O450,【参考】数式用!$K$4:$N$4,0)+1,0)),"")</f>
        <v/>
      </c>
      <c r="S450" s="139"/>
      <c r="T450" s="1084"/>
      <c r="U450" s="1085"/>
      <c r="V450" s="515" t="str">
        <f>IFERROR(P450*VLOOKUP(AF450,【参考】数式用4!$DC$3:$DZ$106,MATCH(N450,【参考】数式用4!$DC$2:$DZ$2,0)),"")</f>
        <v/>
      </c>
      <c r="W450" s="107"/>
      <c r="X450" s="138"/>
      <c r="Y450" s="1086" t="str">
        <f>IFERROR(IF('別紙様式3-2（４・５月）'!Z452="ベア加算","",W450*VLOOKUP(N450,【参考】数式用!$AD$2:$AH$27,MATCH(O450,【参考】数式用!$K$4:$N$4,0)+1,0)),"")</f>
        <v/>
      </c>
      <c r="Z450" s="1086"/>
      <c r="AA450" s="139"/>
      <c r="AB450" s="142"/>
      <c r="AC450" s="520" t="str">
        <f>IFERROR(X450*VLOOKUP(AG450,【参考】数式用4!$DC$3:$DZ$106,MATCH(N450,【参考】数式用4!$DC$2:$DZ$2,0)),"")</f>
        <v/>
      </c>
      <c r="AD450" s="477" t="str">
        <f t="shared" si="16"/>
        <v/>
      </c>
      <c r="AE450" s="478" t="str">
        <f t="shared" si="17"/>
        <v/>
      </c>
      <c r="AF450" s="512" t="str">
        <f>IF(O450="","",'別紙様式3-2（４・５月）'!O452&amp;'別紙様式3-2（４・５月）'!P452&amp;'別紙様式3-2（４・５月）'!Q452&amp;"から"&amp;O450)</f>
        <v/>
      </c>
      <c r="AG450" s="512" t="str">
        <f>IF(OR(W450="",W450="―"),"",'別紙様式3-2（４・５月）'!O452&amp;'別紙様式3-2（４・５月）'!P452&amp;'別紙様式3-2（４・５月）'!Q452&amp;"から"&amp;W450)</f>
        <v/>
      </c>
    </row>
    <row r="451" spans="1:33" ht="24.95" customHeight="1">
      <c r="A451" s="513">
        <v>438</v>
      </c>
      <c r="B451" s="987" t="str">
        <f>IF(基本情報入力シート!C490="","",基本情報入力シート!C490)</f>
        <v/>
      </c>
      <c r="C451" s="988"/>
      <c r="D451" s="988"/>
      <c r="E451" s="988"/>
      <c r="F451" s="988"/>
      <c r="G451" s="988"/>
      <c r="H451" s="988"/>
      <c r="I451" s="989"/>
      <c r="J451" s="482" t="str">
        <f>IF(基本情報入力シート!M490="","",基本情報入力シート!M490)</f>
        <v/>
      </c>
      <c r="K451" s="482" t="str">
        <f>IF(基本情報入力シート!R490="","",基本情報入力シート!R490)</f>
        <v/>
      </c>
      <c r="L451" s="482" t="str">
        <f>IF(基本情報入力シート!W490="","",基本情報入力シート!W490)</f>
        <v/>
      </c>
      <c r="M451" s="517" t="str">
        <f>IF(基本情報入力シート!X490="","",基本情報入力シート!X490)</f>
        <v/>
      </c>
      <c r="N451" s="518" t="str">
        <f>IF(基本情報入力シート!Y490="","",基本情報入力シート!Y490)</f>
        <v/>
      </c>
      <c r="O451" s="106"/>
      <c r="P451" s="1082"/>
      <c r="Q451" s="1083"/>
      <c r="R451" s="519" t="str">
        <f>IFERROR(IF('別紙様式3-2（４・５月）'!Z453="ベア加算","",P451*VLOOKUP(N451,【参考】数式用!$AD$2:$AH$27,MATCH(O451,【参考】数式用!$K$4:$N$4,0)+1,0)),"")</f>
        <v/>
      </c>
      <c r="S451" s="139"/>
      <c r="T451" s="1084"/>
      <c r="U451" s="1085"/>
      <c r="V451" s="515" t="str">
        <f>IFERROR(P451*VLOOKUP(AF451,【参考】数式用4!$DC$3:$DZ$106,MATCH(N451,【参考】数式用4!$DC$2:$DZ$2,0)),"")</f>
        <v/>
      </c>
      <c r="W451" s="107"/>
      <c r="X451" s="138"/>
      <c r="Y451" s="1086" t="str">
        <f>IFERROR(IF('別紙様式3-2（４・５月）'!Z453="ベア加算","",W451*VLOOKUP(N451,【参考】数式用!$AD$2:$AH$27,MATCH(O451,【参考】数式用!$K$4:$N$4,0)+1,0)),"")</f>
        <v/>
      </c>
      <c r="Z451" s="1086"/>
      <c r="AA451" s="139"/>
      <c r="AB451" s="142"/>
      <c r="AC451" s="520" t="str">
        <f>IFERROR(X451*VLOOKUP(AG451,【参考】数式用4!$DC$3:$DZ$106,MATCH(N451,【参考】数式用4!$DC$2:$DZ$2,0)),"")</f>
        <v/>
      </c>
      <c r="AD451" s="477" t="str">
        <f t="shared" si="16"/>
        <v/>
      </c>
      <c r="AE451" s="478" t="str">
        <f t="shared" si="17"/>
        <v/>
      </c>
      <c r="AF451" s="512" t="str">
        <f>IF(O451="","",'別紙様式3-2（４・５月）'!O453&amp;'別紙様式3-2（４・５月）'!P453&amp;'別紙様式3-2（４・５月）'!Q453&amp;"から"&amp;O451)</f>
        <v/>
      </c>
      <c r="AG451" s="512" t="str">
        <f>IF(OR(W451="",W451="―"),"",'別紙様式3-2（４・５月）'!O453&amp;'別紙様式3-2（４・５月）'!P453&amp;'別紙様式3-2（４・５月）'!Q453&amp;"から"&amp;W451)</f>
        <v/>
      </c>
    </row>
    <row r="452" spans="1:33" ht="24.95" customHeight="1">
      <c r="A452" s="513">
        <v>439</v>
      </c>
      <c r="B452" s="987" t="str">
        <f>IF(基本情報入力シート!C491="","",基本情報入力シート!C491)</f>
        <v/>
      </c>
      <c r="C452" s="988"/>
      <c r="D452" s="988"/>
      <c r="E452" s="988"/>
      <c r="F452" s="988"/>
      <c r="G452" s="988"/>
      <c r="H452" s="988"/>
      <c r="I452" s="989"/>
      <c r="J452" s="482" t="str">
        <f>IF(基本情報入力シート!M491="","",基本情報入力シート!M491)</f>
        <v/>
      </c>
      <c r="K452" s="482" t="str">
        <f>IF(基本情報入力シート!R491="","",基本情報入力シート!R491)</f>
        <v/>
      </c>
      <c r="L452" s="482" t="str">
        <f>IF(基本情報入力シート!W491="","",基本情報入力シート!W491)</f>
        <v/>
      </c>
      <c r="M452" s="517" t="str">
        <f>IF(基本情報入力シート!X491="","",基本情報入力シート!X491)</f>
        <v/>
      </c>
      <c r="N452" s="518" t="str">
        <f>IF(基本情報入力シート!Y491="","",基本情報入力シート!Y491)</f>
        <v/>
      </c>
      <c r="O452" s="106"/>
      <c r="P452" s="1082"/>
      <c r="Q452" s="1083"/>
      <c r="R452" s="519" t="str">
        <f>IFERROR(IF('別紙様式3-2（４・５月）'!Z454="ベア加算","",P452*VLOOKUP(N452,【参考】数式用!$AD$2:$AH$27,MATCH(O452,【参考】数式用!$K$4:$N$4,0)+1,0)),"")</f>
        <v/>
      </c>
      <c r="S452" s="139"/>
      <c r="T452" s="1084"/>
      <c r="U452" s="1085"/>
      <c r="V452" s="515" t="str">
        <f>IFERROR(P452*VLOOKUP(AF452,【参考】数式用4!$DC$3:$DZ$106,MATCH(N452,【参考】数式用4!$DC$2:$DZ$2,0)),"")</f>
        <v/>
      </c>
      <c r="W452" s="107"/>
      <c r="X452" s="138"/>
      <c r="Y452" s="1086" t="str">
        <f>IFERROR(IF('別紙様式3-2（４・５月）'!Z454="ベア加算","",W452*VLOOKUP(N452,【参考】数式用!$AD$2:$AH$27,MATCH(O452,【参考】数式用!$K$4:$N$4,0)+1,0)),"")</f>
        <v/>
      </c>
      <c r="Z452" s="1086"/>
      <c r="AA452" s="139"/>
      <c r="AB452" s="142"/>
      <c r="AC452" s="520" t="str">
        <f>IFERROR(X452*VLOOKUP(AG452,【参考】数式用4!$DC$3:$DZ$106,MATCH(N452,【参考】数式用4!$DC$2:$DZ$2,0)),"")</f>
        <v/>
      </c>
      <c r="AD452" s="477" t="str">
        <f t="shared" si="16"/>
        <v/>
      </c>
      <c r="AE452" s="478" t="str">
        <f t="shared" si="17"/>
        <v/>
      </c>
      <c r="AF452" s="512" t="str">
        <f>IF(O452="","",'別紙様式3-2（４・５月）'!O454&amp;'別紙様式3-2（４・５月）'!P454&amp;'別紙様式3-2（４・５月）'!Q454&amp;"から"&amp;O452)</f>
        <v/>
      </c>
      <c r="AG452" s="512" t="str">
        <f>IF(OR(W452="",W452="―"),"",'別紙様式3-2（４・５月）'!O454&amp;'別紙様式3-2（４・５月）'!P454&amp;'別紙様式3-2（４・５月）'!Q454&amp;"から"&amp;W452)</f>
        <v/>
      </c>
    </row>
    <row r="453" spans="1:33" ht="24.95" customHeight="1">
      <c r="A453" s="513">
        <v>440</v>
      </c>
      <c r="B453" s="987" t="str">
        <f>IF(基本情報入力シート!C492="","",基本情報入力シート!C492)</f>
        <v/>
      </c>
      <c r="C453" s="988"/>
      <c r="D453" s="988"/>
      <c r="E453" s="988"/>
      <c r="F453" s="988"/>
      <c r="G453" s="988"/>
      <c r="H453" s="988"/>
      <c r="I453" s="989"/>
      <c r="J453" s="482" t="str">
        <f>IF(基本情報入力シート!M492="","",基本情報入力シート!M492)</f>
        <v/>
      </c>
      <c r="K453" s="482" t="str">
        <f>IF(基本情報入力シート!R492="","",基本情報入力シート!R492)</f>
        <v/>
      </c>
      <c r="L453" s="482" t="str">
        <f>IF(基本情報入力シート!W492="","",基本情報入力シート!W492)</f>
        <v/>
      </c>
      <c r="M453" s="517" t="str">
        <f>IF(基本情報入力シート!X492="","",基本情報入力シート!X492)</f>
        <v/>
      </c>
      <c r="N453" s="518" t="str">
        <f>IF(基本情報入力シート!Y492="","",基本情報入力シート!Y492)</f>
        <v/>
      </c>
      <c r="O453" s="106"/>
      <c r="P453" s="1082"/>
      <c r="Q453" s="1083"/>
      <c r="R453" s="519" t="str">
        <f>IFERROR(IF('別紙様式3-2（４・５月）'!Z455="ベア加算","",P453*VLOOKUP(N453,【参考】数式用!$AD$2:$AH$27,MATCH(O453,【参考】数式用!$K$4:$N$4,0)+1,0)),"")</f>
        <v/>
      </c>
      <c r="S453" s="139"/>
      <c r="T453" s="1084"/>
      <c r="U453" s="1085"/>
      <c r="V453" s="515" t="str">
        <f>IFERROR(P453*VLOOKUP(AF453,【参考】数式用4!$DC$3:$DZ$106,MATCH(N453,【参考】数式用4!$DC$2:$DZ$2,0)),"")</f>
        <v/>
      </c>
      <c r="W453" s="107"/>
      <c r="X453" s="138"/>
      <c r="Y453" s="1086" t="str">
        <f>IFERROR(IF('別紙様式3-2（４・５月）'!Z455="ベア加算","",W453*VLOOKUP(N453,【参考】数式用!$AD$2:$AH$27,MATCH(O453,【参考】数式用!$K$4:$N$4,0)+1,0)),"")</f>
        <v/>
      </c>
      <c r="Z453" s="1086"/>
      <c r="AA453" s="139"/>
      <c r="AB453" s="142"/>
      <c r="AC453" s="520" t="str">
        <f>IFERROR(X453*VLOOKUP(AG453,【参考】数式用4!$DC$3:$DZ$106,MATCH(N453,【参考】数式用4!$DC$2:$DZ$2,0)),"")</f>
        <v/>
      </c>
      <c r="AD453" s="477" t="str">
        <f t="shared" si="16"/>
        <v/>
      </c>
      <c r="AE453" s="478" t="str">
        <f t="shared" si="17"/>
        <v/>
      </c>
      <c r="AF453" s="512" t="str">
        <f>IF(O453="","",'別紙様式3-2（４・５月）'!O455&amp;'別紙様式3-2（４・５月）'!P455&amp;'別紙様式3-2（４・５月）'!Q455&amp;"から"&amp;O453)</f>
        <v/>
      </c>
      <c r="AG453" s="512" t="str">
        <f>IF(OR(W453="",W453="―"),"",'別紙様式3-2（４・５月）'!O455&amp;'別紙様式3-2（４・５月）'!P455&amp;'別紙様式3-2（４・５月）'!Q455&amp;"から"&amp;W453)</f>
        <v/>
      </c>
    </row>
    <row r="454" spans="1:33" ht="24.95" customHeight="1">
      <c r="A454" s="513">
        <v>441</v>
      </c>
      <c r="B454" s="987" t="str">
        <f>IF(基本情報入力シート!C493="","",基本情報入力シート!C493)</f>
        <v/>
      </c>
      <c r="C454" s="988"/>
      <c r="D454" s="988"/>
      <c r="E454" s="988"/>
      <c r="F454" s="988"/>
      <c r="G454" s="988"/>
      <c r="H454" s="988"/>
      <c r="I454" s="989"/>
      <c r="J454" s="482" t="str">
        <f>IF(基本情報入力シート!M493="","",基本情報入力シート!M493)</f>
        <v/>
      </c>
      <c r="K454" s="482" t="str">
        <f>IF(基本情報入力シート!R493="","",基本情報入力シート!R493)</f>
        <v/>
      </c>
      <c r="L454" s="482" t="str">
        <f>IF(基本情報入力シート!W493="","",基本情報入力シート!W493)</f>
        <v/>
      </c>
      <c r="M454" s="517" t="str">
        <f>IF(基本情報入力シート!X493="","",基本情報入力シート!X493)</f>
        <v/>
      </c>
      <c r="N454" s="518" t="str">
        <f>IF(基本情報入力シート!Y493="","",基本情報入力シート!Y493)</f>
        <v/>
      </c>
      <c r="O454" s="106"/>
      <c r="P454" s="1082"/>
      <c r="Q454" s="1083"/>
      <c r="R454" s="519" t="str">
        <f>IFERROR(IF('別紙様式3-2（４・５月）'!Z456="ベア加算","",P454*VLOOKUP(N454,【参考】数式用!$AD$2:$AH$27,MATCH(O454,【参考】数式用!$K$4:$N$4,0)+1,0)),"")</f>
        <v/>
      </c>
      <c r="S454" s="139"/>
      <c r="T454" s="1084"/>
      <c r="U454" s="1085"/>
      <c r="V454" s="515" t="str">
        <f>IFERROR(P454*VLOOKUP(AF454,【参考】数式用4!$DC$3:$DZ$106,MATCH(N454,【参考】数式用4!$DC$2:$DZ$2,0)),"")</f>
        <v/>
      </c>
      <c r="W454" s="107"/>
      <c r="X454" s="138"/>
      <c r="Y454" s="1086" t="str">
        <f>IFERROR(IF('別紙様式3-2（４・５月）'!Z456="ベア加算","",W454*VLOOKUP(N454,【参考】数式用!$AD$2:$AH$27,MATCH(O454,【参考】数式用!$K$4:$N$4,0)+1,0)),"")</f>
        <v/>
      </c>
      <c r="Z454" s="1086"/>
      <c r="AA454" s="139"/>
      <c r="AB454" s="142"/>
      <c r="AC454" s="520" t="str">
        <f>IFERROR(X454*VLOOKUP(AG454,【参考】数式用4!$DC$3:$DZ$106,MATCH(N454,【参考】数式用4!$DC$2:$DZ$2,0)),"")</f>
        <v/>
      </c>
      <c r="AD454" s="477" t="str">
        <f t="shared" si="16"/>
        <v/>
      </c>
      <c r="AE454" s="478" t="str">
        <f t="shared" si="17"/>
        <v/>
      </c>
      <c r="AF454" s="512" t="str">
        <f>IF(O454="","",'別紙様式3-2（４・５月）'!O456&amp;'別紙様式3-2（４・５月）'!P456&amp;'別紙様式3-2（４・５月）'!Q456&amp;"から"&amp;O454)</f>
        <v/>
      </c>
      <c r="AG454" s="512" t="str">
        <f>IF(OR(W454="",W454="―"),"",'別紙様式3-2（４・５月）'!O456&amp;'別紙様式3-2（４・５月）'!P456&amp;'別紙様式3-2（４・５月）'!Q456&amp;"から"&amp;W454)</f>
        <v/>
      </c>
    </row>
    <row r="455" spans="1:33" ht="24.95" customHeight="1">
      <c r="A455" s="513">
        <v>442</v>
      </c>
      <c r="B455" s="987" t="str">
        <f>IF(基本情報入力シート!C494="","",基本情報入力シート!C494)</f>
        <v/>
      </c>
      <c r="C455" s="988"/>
      <c r="D455" s="988"/>
      <c r="E455" s="988"/>
      <c r="F455" s="988"/>
      <c r="G455" s="988"/>
      <c r="H455" s="988"/>
      <c r="I455" s="989"/>
      <c r="J455" s="482" t="str">
        <f>IF(基本情報入力シート!M494="","",基本情報入力シート!M494)</f>
        <v/>
      </c>
      <c r="K455" s="482" t="str">
        <f>IF(基本情報入力シート!R494="","",基本情報入力シート!R494)</f>
        <v/>
      </c>
      <c r="L455" s="482" t="str">
        <f>IF(基本情報入力シート!W494="","",基本情報入力シート!W494)</f>
        <v/>
      </c>
      <c r="M455" s="517" t="str">
        <f>IF(基本情報入力シート!X494="","",基本情報入力シート!X494)</f>
        <v/>
      </c>
      <c r="N455" s="518" t="str">
        <f>IF(基本情報入力シート!Y494="","",基本情報入力シート!Y494)</f>
        <v/>
      </c>
      <c r="O455" s="106"/>
      <c r="P455" s="1082"/>
      <c r="Q455" s="1083"/>
      <c r="R455" s="519" t="str">
        <f>IFERROR(IF('別紙様式3-2（４・５月）'!Z457="ベア加算","",P455*VLOOKUP(N455,【参考】数式用!$AD$2:$AH$27,MATCH(O455,【参考】数式用!$K$4:$N$4,0)+1,0)),"")</f>
        <v/>
      </c>
      <c r="S455" s="139"/>
      <c r="T455" s="1084"/>
      <c r="U455" s="1085"/>
      <c r="V455" s="515" t="str">
        <f>IFERROR(P455*VLOOKUP(AF455,【参考】数式用4!$DC$3:$DZ$106,MATCH(N455,【参考】数式用4!$DC$2:$DZ$2,0)),"")</f>
        <v/>
      </c>
      <c r="W455" s="107"/>
      <c r="X455" s="138"/>
      <c r="Y455" s="1086" t="str">
        <f>IFERROR(IF('別紙様式3-2（４・５月）'!Z457="ベア加算","",W455*VLOOKUP(N455,【参考】数式用!$AD$2:$AH$27,MATCH(O455,【参考】数式用!$K$4:$N$4,0)+1,0)),"")</f>
        <v/>
      </c>
      <c r="Z455" s="1086"/>
      <c r="AA455" s="139"/>
      <c r="AB455" s="142"/>
      <c r="AC455" s="520" t="str">
        <f>IFERROR(X455*VLOOKUP(AG455,【参考】数式用4!$DC$3:$DZ$106,MATCH(N455,【参考】数式用4!$DC$2:$DZ$2,0)),"")</f>
        <v/>
      </c>
      <c r="AD455" s="477" t="str">
        <f t="shared" si="16"/>
        <v/>
      </c>
      <c r="AE455" s="478" t="str">
        <f t="shared" si="17"/>
        <v/>
      </c>
      <c r="AF455" s="512" t="str">
        <f>IF(O455="","",'別紙様式3-2（４・５月）'!O457&amp;'別紙様式3-2（４・５月）'!P457&amp;'別紙様式3-2（４・５月）'!Q457&amp;"から"&amp;O455)</f>
        <v/>
      </c>
      <c r="AG455" s="512" t="str">
        <f>IF(OR(W455="",W455="―"),"",'別紙様式3-2（４・５月）'!O457&amp;'別紙様式3-2（４・５月）'!P457&amp;'別紙様式3-2（４・５月）'!Q457&amp;"から"&amp;W455)</f>
        <v/>
      </c>
    </row>
    <row r="456" spans="1:33" ht="24.95" customHeight="1">
      <c r="A456" s="513">
        <v>443</v>
      </c>
      <c r="B456" s="987" t="str">
        <f>IF(基本情報入力シート!C495="","",基本情報入力シート!C495)</f>
        <v/>
      </c>
      <c r="C456" s="988"/>
      <c r="D456" s="988"/>
      <c r="E456" s="988"/>
      <c r="F456" s="988"/>
      <c r="G456" s="988"/>
      <c r="H456" s="988"/>
      <c r="I456" s="989"/>
      <c r="J456" s="482" t="str">
        <f>IF(基本情報入力シート!M495="","",基本情報入力シート!M495)</f>
        <v/>
      </c>
      <c r="K456" s="482" t="str">
        <f>IF(基本情報入力シート!R495="","",基本情報入力シート!R495)</f>
        <v/>
      </c>
      <c r="L456" s="482" t="str">
        <f>IF(基本情報入力シート!W495="","",基本情報入力シート!W495)</f>
        <v/>
      </c>
      <c r="M456" s="517" t="str">
        <f>IF(基本情報入力シート!X495="","",基本情報入力シート!X495)</f>
        <v/>
      </c>
      <c r="N456" s="518" t="str">
        <f>IF(基本情報入力シート!Y495="","",基本情報入力シート!Y495)</f>
        <v/>
      </c>
      <c r="O456" s="106"/>
      <c r="P456" s="1082"/>
      <c r="Q456" s="1083"/>
      <c r="R456" s="519" t="str">
        <f>IFERROR(IF('別紙様式3-2（４・５月）'!Z458="ベア加算","",P456*VLOOKUP(N456,【参考】数式用!$AD$2:$AH$27,MATCH(O456,【参考】数式用!$K$4:$N$4,0)+1,0)),"")</f>
        <v/>
      </c>
      <c r="S456" s="139"/>
      <c r="T456" s="1084"/>
      <c r="U456" s="1085"/>
      <c r="V456" s="515" t="str">
        <f>IFERROR(P456*VLOOKUP(AF456,【参考】数式用4!$DC$3:$DZ$106,MATCH(N456,【参考】数式用4!$DC$2:$DZ$2,0)),"")</f>
        <v/>
      </c>
      <c r="W456" s="107"/>
      <c r="X456" s="138"/>
      <c r="Y456" s="1086" t="str">
        <f>IFERROR(IF('別紙様式3-2（４・５月）'!Z458="ベア加算","",W456*VLOOKUP(N456,【参考】数式用!$AD$2:$AH$27,MATCH(O456,【参考】数式用!$K$4:$N$4,0)+1,0)),"")</f>
        <v/>
      </c>
      <c r="Z456" s="1086"/>
      <c r="AA456" s="139"/>
      <c r="AB456" s="142"/>
      <c r="AC456" s="520" t="str">
        <f>IFERROR(X456*VLOOKUP(AG456,【参考】数式用4!$DC$3:$DZ$106,MATCH(N456,【参考】数式用4!$DC$2:$DZ$2,0)),"")</f>
        <v/>
      </c>
      <c r="AD456" s="477" t="str">
        <f t="shared" si="16"/>
        <v/>
      </c>
      <c r="AE456" s="478" t="str">
        <f t="shared" si="17"/>
        <v/>
      </c>
      <c r="AF456" s="512" t="str">
        <f>IF(O456="","",'別紙様式3-2（４・５月）'!O458&amp;'別紙様式3-2（４・５月）'!P458&amp;'別紙様式3-2（４・５月）'!Q458&amp;"から"&amp;O456)</f>
        <v/>
      </c>
      <c r="AG456" s="512" t="str">
        <f>IF(OR(W456="",W456="―"),"",'別紙様式3-2（４・５月）'!O458&amp;'別紙様式3-2（４・５月）'!P458&amp;'別紙様式3-2（４・５月）'!Q458&amp;"から"&amp;W456)</f>
        <v/>
      </c>
    </row>
    <row r="457" spans="1:33" ht="24.95" customHeight="1">
      <c r="A457" s="513">
        <v>444</v>
      </c>
      <c r="B457" s="987" t="str">
        <f>IF(基本情報入力シート!C496="","",基本情報入力シート!C496)</f>
        <v/>
      </c>
      <c r="C457" s="988"/>
      <c r="D457" s="988"/>
      <c r="E457" s="988"/>
      <c r="F457" s="988"/>
      <c r="G457" s="988"/>
      <c r="H457" s="988"/>
      <c r="I457" s="989"/>
      <c r="J457" s="482" t="str">
        <f>IF(基本情報入力シート!M496="","",基本情報入力シート!M496)</f>
        <v/>
      </c>
      <c r="K457" s="482" t="str">
        <f>IF(基本情報入力シート!R496="","",基本情報入力シート!R496)</f>
        <v/>
      </c>
      <c r="L457" s="482" t="str">
        <f>IF(基本情報入力シート!W496="","",基本情報入力シート!W496)</f>
        <v/>
      </c>
      <c r="M457" s="517" t="str">
        <f>IF(基本情報入力シート!X496="","",基本情報入力シート!X496)</f>
        <v/>
      </c>
      <c r="N457" s="518" t="str">
        <f>IF(基本情報入力シート!Y496="","",基本情報入力シート!Y496)</f>
        <v/>
      </c>
      <c r="O457" s="106"/>
      <c r="P457" s="1082"/>
      <c r="Q457" s="1083"/>
      <c r="R457" s="519" t="str">
        <f>IFERROR(IF('別紙様式3-2（４・５月）'!Z459="ベア加算","",P457*VLOOKUP(N457,【参考】数式用!$AD$2:$AH$27,MATCH(O457,【参考】数式用!$K$4:$N$4,0)+1,0)),"")</f>
        <v/>
      </c>
      <c r="S457" s="139"/>
      <c r="T457" s="1084"/>
      <c r="U457" s="1085"/>
      <c r="V457" s="515" t="str">
        <f>IFERROR(P457*VLOOKUP(AF457,【参考】数式用4!$DC$3:$DZ$106,MATCH(N457,【参考】数式用4!$DC$2:$DZ$2,0)),"")</f>
        <v/>
      </c>
      <c r="W457" s="107"/>
      <c r="X457" s="138"/>
      <c r="Y457" s="1086" t="str">
        <f>IFERROR(IF('別紙様式3-2（４・５月）'!Z459="ベア加算","",W457*VLOOKUP(N457,【参考】数式用!$AD$2:$AH$27,MATCH(O457,【参考】数式用!$K$4:$N$4,0)+1,0)),"")</f>
        <v/>
      </c>
      <c r="Z457" s="1086"/>
      <c r="AA457" s="139"/>
      <c r="AB457" s="142"/>
      <c r="AC457" s="520" t="str">
        <f>IFERROR(X457*VLOOKUP(AG457,【参考】数式用4!$DC$3:$DZ$106,MATCH(N457,【参考】数式用4!$DC$2:$DZ$2,0)),"")</f>
        <v/>
      </c>
      <c r="AD457" s="477" t="str">
        <f t="shared" si="16"/>
        <v/>
      </c>
      <c r="AE457" s="478" t="str">
        <f t="shared" si="17"/>
        <v/>
      </c>
      <c r="AF457" s="512" t="str">
        <f>IF(O457="","",'別紙様式3-2（４・５月）'!O459&amp;'別紙様式3-2（４・５月）'!P459&amp;'別紙様式3-2（４・５月）'!Q459&amp;"から"&amp;O457)</f>
        <v/>
      </c>
      <c r="AG457" s="512" t="str">
        <f>IF(OR(W457="",W457="―"),"",'別紙様式3-2（４・５月）'!O459&amp;'別紙様式3-2（４・５月）'!P459&amp;'別紙様式3-2（４・５月）'!Q459&amp;"から"&amp;W457)</f>
        <v/>
      </c>
    </row>
    <row r="458" spans="1:33" ht="24.95" customHeight="1">
      <c r="A458" s="513">
        <v>445</v>
      </c>
      <c r="B458" s="987" t="str">
        <f>IF(基本情報入力シート!C497="","",基本情報入力シート!C497)</f>
        <v/>
      </c>
      <c r="C458" s="988"/>
      <c r="D458" s="988"/>
      <c r="E458" s="988"/>
      <c r="F458" s="988"/>
      <c r="G458" s="988"/>
      <c r="H458" s="988"/>
      <c r="I458" s="989"/>
      <c r="J458" s="482" t="str">
        <f>IF(基本情報入力シート!M497="","",基本情報入力シート!M497)</f>
        <v/>
      </c>
      <c r="K458" s="482" t="str">
        <f>IF(基本情報入力シート!R497="","",基本情報入力シート!R497)</f>
        <v/>
      </c>
      <c r="L458" s="482" t="str">
        <f>IF(基本情報入力シート!W497="","",基本情報入力シート!W497)</f>
        <v/>
      </c>
      <c r="M458" s="517" t="str">
        <f>IF(基本情報入力シート!X497="","",基本情報入力シート!X497)</f>
        <v/>
      </c>
      <c r="N458" s="518" t="str">
        <f>IF(基本情報入力シート!Y497="","",基本情報入力シート!Y497)</f>
        <v/>
      </c>
      <c r="O458" s="106"/>
      <c r="P458" s="1082"/>
      <c r="Q458" s="1083"/>
      <c r="R458" s="519" t="str">
        <f>IFERROR(IF('別紙様式3-2（４・５月）'!Z460="ベア加算","",P458*VLOOKUP(N458,【参考】数式用!$AD$2:$AH$27,MATCH(O458,【参考】数式用!$K$4:$N$4,0)+1,0)),"")</f>
        <v/>
      </c>
      <c r="S458" s="139"/>
      <c r="T458" s="1084"/>
      <c r="U458" s="1085"/>
      <c r="V458" s="515" t="str">
        <f>IFERROR(P458*VLOOKUP(AF458,【参考】数式用4!$DC$3:$DZ$106,MATCH(N458,【参考】数式用4!$DC$2:$DZ$2,0)),"")</f>
        <v/>
      </c>
      <c r="W458" s="107"/>
      <c r="X458" s="138"/>
      <c r="Y458" s="1086" t="str">
        <f>IFERROR(IF('別紙様式3-2（４・５月）'!Z460="ベア加算","",W458*VLOOKUP(N458,【参考】数式用!$AD$2:$AH$27,MATCH(O458,【参考】数式用!$K$4:$N$4,0)+1,0)),"")</f>
        <v/>
      </c>
      <c r="Z458" s="1086"/>
      <c r="AA458" s="139"/>
      <c r="AB458" s="142"/>
      <c r="AC458" s="520" t="str">
        <f>IFERROR(X458*VLOOKUP(AG458,【参考】数式用4!$DC$3:$DZ$106,MATCH(N458,【参考】数式用4!$DC$2:$DZ$2,0)),"")</f>
        <v/>
      </c>
      <c r="AD458" s="477" t="str">
        <f t="shared" si="16"/>
        <v/>
      </c>
      <c r="AE458" s="478" t="str">
        <f t="shared" si="17"/>
        <v/>
      </c>
      <c r="AF458" s="512" t="str">
        <f>IF(O458="","",'別紙様式3-2（４・５月）'!O460&amp;'別紙様式3-2（４・５月）'!P460&amp;'別紙様式3-2（４・５月）'!Q460&amp;"から"&amp;O458)</f>
        <v/>
      </c>
      <c r="AG458" s="512" t="str">
        <f>IF(OR(W458="",W458="―"),"",'別紙様式3-2（４・５月）'!O460&amp;'別紙様式3-2（４・５月）'!P460&amp;'別紙様式3-2（４・５月）'!Q460&amp;"から"&amp;W458)</f>
        <v/>
      </c>
    </row>
    <row r="459" spans="1:33" ht="24.95" customHeight="1">
      <c r="A459" s="513">
        <v>446</v>
      </c>
      <c r="B459" s="987" t="str">
        <f>IF(基本情報入力シート!C498="","",基本情報入力シート!C498)</f>
        <v/>
      </c>
      <c r="C459" s="988"/>
      <c r="D459" s="988"/>
      <c r="E459" s="988"/>
      <c r="F459" s="988"/>
      <c r="G459" s="988"/>
      <c r="H459" s="988"/>
      <c r="I459" s="989"/>
      <c r="J459" s="482" t="str">
        <f>IF(基本情報入力シート!M498="","",基本情報入力シート!M498)</f>
        <v/>
      </c>
      <c r="K459" s="482" t="str">
        <f>IF(基本情報入力シート!R498="","",基本情報入力シート!R498)</f>
        <v/>
      </c>
      <c r="L459" s="482" t="str">
        <f>IF(基本情報入力シート!W498="","",基本情報入力シート!W498)</f>
        <v/>
      </c>
      <c r="M459" s="517" t="str">
        <f>IF(基本情報入力シート!X498="","",基本情報入力シート!X498)</f>
        <v/>
      </c>
      <c r="N459" s="518" t="str">
        <f>IF(基本情報入力シート!Y498="","",基本情報入力シート!Y498)</f>
        <v/>
      </c>
      <c r="O459" s="106"/>
      <c r="P459" s="1082"/>
      <c r="Q459" s="1083"/>
      <c r="R459" s="519" t="str">
        <f>IFERROR(IF('別紙様式3-2（４・５月）'!Z461="ベア加算","",P459*VLOOKUP(N459,【参考】数式用!$AD$2:$AH$27,MATCH(O459,【参考】数式用!$K$4:$N$4,0)+1,0)),"")</f>
        <v/>
      </c>
      <c r="S459" s="139"/>
      <c r="T459" s="1084"/>
      <c r="U459" s="1085"/>
      <c r="V459" s="515" t="str">
        <f>IFERROR(P459*VLOOKUP(AF459,【参考】数式用4!$DC$3:$DZ$106,MATCH(N459,【参考】数式用4!$DC$2:$DZ$2,0)),"")</f>
        <v/>
      </c>
      <c r="W459" s="107"/>
      <c r="X459" s="138"/>
      <c r="Y459" s="1086" t="str">
        <f>IFERROR(IF('別紙様式3-2（４・５月）'!Z461="ベア加算","",W459*VLOOKUP(N459,【参考】数式用!$AD$2:$AH$27,MATCH(O459,【参考】数式用!$K$4:$N$4,0)+1,0)),"")</f>
        <v/>
      </c>
      <c r="Z459" s="1086"/>
      <c r="AA459" s="139"/>
      <c r="AB459" s="142"/>
      <c r="AC459" s="520" t="str">
        <f>IFERROR(X459*VLOOKUP(AG459,【参考】数式用4!$DC$3:$DZ$106,MATCH(N459,【参考】数式用4!$DC$2:$DZ$2,0)),"")</f>
        <v/>
      </c>
      <c r="AD459" s="477" t="str">
        <f t="shared" si="16"/>
        <v/>
      </c>
      <c r="AE459" s="478" t="str">
        <f t="shared" si="17"/>
        <v/>
      </c>
      <c r="AF459" s="512" t="str">
        <f>IF(O459="","",'別紙様式3-2（４・５月）'!O461&amp;'別紙様式3-2（４・５月）'!P461&amp;'別紙様式3-2（４・５月）'!Q461&amp;"から"&amp;O459)</f>
        <v/>
      </c>
      <c r="AG459" s="512" t="str">
        <f>IF(OR(W459="",W459="―"),"",'別紙様式3-2（４・５月）'!O461&amp;'別紙様式3-2（４・５月）'!P461&amp;'別紙様式3-2（４・５月）'!Q461&amp;"から"&amp;W459)</f>
        <v/>
      </c>
    </row>
    <row r="460" spans="1:33" ht="24.95" customHeight="1">
      <c r="A460" s="513">
        <v>447</v>
      </c>
      <c r="B460" s="987" t="str">
        <f>IF(基本情報入力シート!C499="","",基本情報入力シート!C499)</f>
        <v/>
      </c>
      <c r="C460" s="988"/>
      <c r="D460" s="988"/>
      <c r="E460" s="988"/>
      <c r="F460" s="988"/>
      <c r="G460" s="988"/>
      <c r="H460" s="988"/>
      <c r="I460" s="989"/>
      <c r="J460" s="482" t="str">
        <f>IF(基本情報入力シート!M499="","",基本情報入力シート!M499)</f>
        <v/>
      </c>
      <c r="K460" s="482" t="str">
        <f>IF(基本情報入力シート!R499="","",基本情報入力シート!R499)</f>
        <v/>
      </c>
      <c r="L460" s="482" t="str">
        <f>IF(基本情報入力シート!W499="","",基本情報入力シート!W499)</f>
        <v/>
      </c>
      <c r="M460" s="517" t="str">
        <f>IF(基本情報入力シート!X499="","",基本情報入力シート!X499)</f>
        <v/>
      </c>
      <c r="N460" s="518" t="str">
        <f>IF(基本情報入力シート!Y499="","",基本情報入力シート!Y499)</f>
        <v/>
      </c>
      <c r="O460" s="106"/>
      <c r="P460" s="1082"/>
      <c r="Q460" s="1083"/>
      <c r="R460" s="519" t="str">
        <f>IFERROR(IF('別紙様式3-2（４・５月）'!Z462="ベア加算","",P460*VLOOKUP(N460,【参考】数式用!$AD$2:$AH$27,MATCH(O460,【参考】数式用!$K$4:$N$4,0)+1,0)),"")</f>
        <v/>
      </c>
      <c r="S460" s="139"/>
      <c r="T460" s="1084"/>
      <c r="U460" s="1085"/>
      <c r="V460" s="515" t="str">
        <f>IFERROR(P460*VLOOKUP(AF460,【参考】数式用4!$DC$3:$DZ$106,MATCH(N460,【参考】数式用4!$DC$2:$DZ$2,0)),"")</f>
        <v/>
      </c>
      <c r="W460" s="107"/>
      <c r="X460" s="138"/>
      <c r="Y460" s="1086" t="str">
        <f>IFERROR(IF('別紙様式3-2（４・５月）'!Z462="ベア加算","",W460*VLOOKUP(N460,【参考】数式用!$AD$2:$AH$27,MATCH(O460,【参考】数式用!$K$4:$N$4,0)+1,0)),"")</f>
        <v/>
      </c>
      <c r="Z460" s="1086"/>
      <c r="AA460" s="139"/>
      <c r="AB460" s="142"/>
      <c r="AC460" s="520" t="str">
        <f>IFERROR(X460*VLOOKUP(AG460,【参考】数式用4!$DC$3:$DZ$106,MATCH(N460,【参考】数式用4!$DC$2:$DZ$2,0)),"")</f>
        <v/>
      </c>
      <c r="AD460" s="477" t="str">
        <f t="shared" si="16"/>
        <v/>
      </c>
      <c r="AE460" s="478" t="str">
        <f t="shared" si="17"/>
        <v/>
      </c>
      <c r="AF460" s="512" t="str">
        <f>IF(O460="","",'別紙様式3-2（４・５月）'!O462&amp;'別紙様式3-2（４・５月）'!P462&amp;'別紙様式3-2（４・５月）'!Q462&amp;"から"&amp;O460)</f>
        <v/>
      </c>
      <c r="AG460" s="512" t="str">
        <f>IF(OR(W460="",W460="―"),"",'別紙様式3-2（４・５月）'!O462&amp;'別紙様式3-2（４・５月）'!P462&amp;'別紙様式3-2（４・５月）'!Q462&amp;"から"&amp;W460)</f>
        <v/>
      </c>
    </row>
    <row r="461" spans="1:33" ht="24.95" customHeight="1">
      <c r="A461" s="513">
        <v>448</v>
      </c>
      <c r="B461" s="987" t="str">
        <f>IF(基本情報入力シート!C500="","",基本情報入力シート!C500)</f>
        <v/>
      </c>
      <c r="C461" s="988"/>
      <c r="D461" s="988"/>
      <c r="E461" s="988"/>
      <c r="F461" s="988"/>
      <c r="G461" s="988"/>
      <c r="H461" s="988"/>
      <c r="I461" s="989"/>
      <c r="J461" s="482" t="str">
        <f>IF(基本情報入力シート!M500="","",基本情報入力シート!M500)</f>
        <v/>
      </c>
      <c r="K461" s="482" t="str">
        <f>IF(基本情報入力シート!R500="","",基本情報入力シート!R500)</f>
        <v/>
      </c>
      <c r="L461" s="482" t="str">
        <f>IF(基本情報入力シート!W500="","",基本情報入力シート!W500)</f>
        <v/>
      </c>
      <c r="M461" s="517" t="str">
        <f>IF(基本情報入力シート!X500="","",基本情報入力シート!X500)</f>
        <v/>
      </c>
      <c r="N461" s="518" t="str">
        <f>IF(基本情報入力シート!Y500="","",基本情報入力シート!Y500)</f>
        <v/>
      </c>
      <c r="O461" s="106"/>
      <c r="P461" s="1082"/>
      <c r="Q461" s="1083"/>
      <c r="R461" s="519" t="str">
        <f>IFERROR(IF('別紙様式3-2（４・５月）'!Z463="ベア加算","",P461*VLOOKUP(N461,【参考】数式用!$AD$2:$AH$27,MATCH(O461,【参考】数式用!$K$4:$N$4,0)+1,0)),"")</f>
        <v/>
      </c>
      <c r="S461" s="139"/>
      <c r="T461" s="1084"/>
      <c r="U461" s="1085"/>
      <c r="V461" s="515" t="str">
        <f>IFERROR(P461*VLOOKUP(AF461,【参考】数式用4!$DC$3:$DZ$106,MATCH(N461,【参考】数式用4!$DC$2:$DZ$2,0)),"")</f>
        <v/>
      </c>
      <c r="W461" s="107"/>
      <c r="X461" s="138"/>
      <c r="Y461" s="1086" t="str">
        <f>IFERROR(IF('別紙様式3-2（４・５月）'!Z463="ベア加算","",W461*VLOOKUP(N461,【参考】数式用!$AD$2:$AH$27,MATCH(O461,【参考】数式用!$K$4:$N$4,0)+1,0)),"")</f>
        <v/>
      </c>
      <c r="Z461" s="1086"/>
      <c r="AA461" s="139"/>
      <c r="AB461" s="142"/>
      <c r="AC461" s="520" t="str">
        <f>IFERROR(X461*VLOOKUP(AG461,【参考】数式用4!$DC$3:$DZ$106,MATCH(N461,【参考】数式用4!$DC$2:$DZ$2,0)),"")</f>
        <v/>
      </c>
      <c r="AD461" s="477" t="str">
        <f t="shared" si="16"/>
        <v/>
      </c>
      <c r="AE461" s="478" t="str">
        <f t="shared" si="17"/>
        <v/>
      </c>
      <c r="AF461" s="512" t="str">
        <f>IF(O461="","",'別紙様式3-2（４・５月）'!O463&amp;'別紙様式3-2（４・５月）'!P463&amp;'別紙様式3-2（４・５月）'!Q463&amp;"から"&amp;O461)</f>
        <v/>
      </c>
      <c r="AG461" s="512" t="str">
        <f>IF(OR(W461="",W461="―"),"",'別紙様式3-2（４・５月）'!O463&amp;'別紙様式3-2（４・５月）'!P463&amp;'別紙様式3-2（４・５月）'!Q463&amp;"から"&amp;W461)</f>
        <v/>
      </c>
    </row>
    <row r="462" spans="1:33" ht="24.95" customHeight="1">
      <c r="A462" s="513">
        <v>449</v>
      </c>
      <c r="B462" s="987" t="str">
        <f>IF(基本情報入力シート!C501="","",基本情報入力シート!C501)</f>
        <v/>
      </c>
      <c r="C462" s="988"/>
      <c r="D462" s="988"/>
      <c r="E462" s="988"/>
      <c r="F462" s="988"/>
      <c r="G462" s="988"/>
      <c r="H462" s="988"/>
      <c r="I462" s="989"/>
      <c r="J462" s="482" t="str">
        <f>IF(基本情報入力シート!M501="","",基本情報入力シート!M501)</f>
        <v/>
      </c>
      <c r="K462" s="482" t="str">
        <f>IF(基本情報入力シート!R501="","",基本情報入力シート!R501)</f>
        <v/>
      </c>
      <c r="L462" s="482" t="str">
        <f>IF(基本情報入力シート!W501="","",基本情報入力シート!W501)</f>
        <v/>
      </c>
      <c r="M462" s="517" t="str">
        <f>IF(基本情報入力シート!X501="","",基本情報入力シート!X501)</f>
        <v/>
      </c>
      <c r="N462" s="518" t="str">
        <f>IF(基本情報入力シート!Y501="","",基本情報入力シート!Y501)</f>
        <v/>
      </c>
      <c r="O462" s="106"/>
      <c r="P462" s="1082"/>
      <c r="Q462" s="1083"/>
      <c r="R462" s="519" t="str">
        <f>IFERROR(IF('別紙様式3-2（４・５月）'!Z464="ベア加算","",P462*VLOOKUP(N462,【参考】数式用!$AD$2:$AH$27,MATCH(O462,【参考】数式用!$K$4:$N$4,0)+1,0)),"")</f>
        <v/>
      </c>
      <c r="S462" s="139"/>
      <c r="T462" s="1084"/>
      <c r="U462" s="1085"/>
      <c r="V462" s="515" t="str">
        <f>IFERROR(P462*VLOOKUP(AF462,【参考】数式用4!$DC$3:$DZ$106,MATCH(N462,【参考】数式用4!$DC$2:$DZ$2,0)),"")</f>
        <v/>
      </c>
      <c r="W462" s="107"/>
      <c r="X462" s="138"/>
      <c r="Y462" s="1086" t="str">
        <f>IFERROR(IF('別紙様式3-2（４・５月）'!Z464="ベア加算","",W462*VLOOKUP(N462,【参考】数式用!$AD$2:$AH$27,MATCH(O462,【参考】数式用!$K$4:$N$4,0)+1,0)),"")</f>
        <v/>
      </c>
      <c r="Z462" s="1086"/>
      <c r="AA462" s="139"/>
      <c r="AB462" s="142"/>
      <c r="AC462" s="520" t="str">
        <f>IFERROR(X462*VLOOKUP(AG462,【参考】数式用4!$DC$3:$DZ$106,MATCH(N462,【参考】数式用4!$DC$2:$DZ$2,0)),"")</f>
        <v/>
      </c>
      <c r="AD462" s="477" t="str">
        <f t="shared" si="16"/>
        <v/>
      </c>
      <c r="AE462" s="478" t="str">
        <f t="shared" si="17"/>
        <v/>
      </c>
      <c r="AF462" s="512" t="str">
        <f>IF(O462="","",'別紙様式3-2（４・５月）'!O464&amp;'別紙様式3-2（４・５月）'!P464&amp;'別紙様式3-2（４・５月）'!Q464&amp;"から"&amp;O462)</f>
        <v/>
      </c>
      <c r="AG462" s="512" t="str">
        <f>IF(OR(W462="",W462="―"),"",'別紙様式3-2（４・５月）'!O464&amp;'別紙様式3-2（４・５月）'!P464&amp;'別紙様式3-2（４・５月）'!Q464&amp;"から"&amp;W462)</f>
        <v/>
      </c>
    </row>
    <row r="463" spans="1:33" ht="24.95" customHeight="1">
      <c r="A463" s="513">
        <v>450</v>
      </c>
      <c r="B463" s="987" t="str">
        <f>IF(基本情報入力シート!C502="","",基本情報入力シート!C502)</f>
        <v/>
      </c>
      <c r="C463" s="988"/>
      <c r="D463" s="988"/>
      <c r="E463" s="988"/>
      <c r="F463" s="988"/>
      <c r="G463" s="988"/>
      <c r="H463" s="988"/>
      <c r="I463" s="989"/>
      <c r="J463" s="482" t="str">
        <f>IF(基本情報入力シート!M502="","",基本情報入力シート!M502)</f>
        <v/>
      </c>
      <c r="K463" s="482" t="str">
        <f>IF(基本情報入力シート!R502="","",基本情報入力シート!R502)</f>
        <v/>
      </c>
      <c r="L463" s="482" t="str">
        <f>IF(基本情報入力シート!W502="","",基本情報入力シート!W502)</f>
        <v/>
      </c>
      <c r="M463" s="517" t="str">
        <f>IF(基本情報入力シート!X502="","",基本情報入力シート!X502)</f>
        <v/>
      </c>
      <c r="N463" s="518" t="str">
        <f>IF(基本情報入力シート!Y502="","",基本情報入力シート!Y502)</f>
        <v/>
      </c>
      <c r="O463" s="106"/>
      <c r="P463" s="1082"/>
      <c r="Q463" s="1083"/>
      <c r="R463" s="519" t="str">
        <f>IFERROR(IF('別紙様式3-2（４・５月）'!Z465="ベア加算","",P463*VLOOKUP(N463,【参考】数式用!$AD$2:$AH$27,MATCH(O463,【参考】数式用!$K$4:$N$4,0)+1,0)),"")</f>
        <v/>
      </c>
      <c r="S463" s="139"/>
      <c r="T463" s="1084"/>
      <c r="U463" s="1085"/>
      <c r="V463" s="515" t="str">
        <f>IFERROR(P463*VLOOKUP(AF463,【参考】数式用4!$DC$3:$DZ$106,MATCH(N463,【参考】数式用4!$DC$2:$DZ$2,0)),"")</f>
        <v/>
      </c>
      <c r="W463" s="107"/>
      <c r="X463" s="138"/>
      <c r="Y463" s="1086" t="str">
        <f>IFERROR(IF('別紙様式3-2（４・５月）'!Z465="ベア加算","",W463*VLOOKUP(N463,【参考】数式用!$AD$2:$AH$27,MATCH(O463,【参考】数式用!$K$4:$N$4,0)+1,0)),"")</f>
        <v/>
      </c>
      <c r="Z463" s="1086"/>
      <c r="AA463" s="139"/>
      <c r="AB463" s="142"/>
      <c r="AC463" s="520" t="str">
        <f>IFERROR(X463*VLOOKUP(AG463,【参考】数式用4!$DC$3:$DZ$106,MATCH(N463,【参考】数式用4!$DC$2:$DZ$2,0)),"")</f>
        <v/>
      </c>
      <c r="AD463" s="477" t="str">
        <f t="shared" si="16"/>
        <v/>
      </c>
      <c r="AE463" s="478" t="str">
        <f t="shared" si="17"/>
        <v/>
      </c>
      <c r="AF463" s="512" t="str">
        <f>IF(O463="","",'別紙様式3-2（４・５月）'!O465&amp;'別紙様式3-2（４・５月）'!P465&amp;'別紙様式3-2（４・５月）'!Q465&amp;"から"&amp;O463)</f>
        <v/>
      </c>
      <c r="AG463" s="512" t="str">
        <f>IF(OR(W463="",W463="―"),"",'別紙様式3-2（４・５月）'!O465&amp;'別紙様式3-2（４・５月）'!P465&amp;'別紙様式3-2（４・５月）'!Q465&amp;"から"&amp;W463)</f>
        <v/>
      </c>
    </row>
    <row r="464" spans="1:33" ht="24.95" customHeight="1">
      <c r="A464" s="513">
        <v>451</v>
      </c>
      <c r="B464" s="987" t="str">
        <f>IF(基本情報入力シート!C503="","",基本情報入力シート!C503)</f>
        <v/>
      </c>
      <c r="C464" s="988"/>
      <c r="D464" s="988"/>
      <c r="E464" s="988"/>
      <c r="F464" s="988"/>
      <c r="G464" s="988"/>
      <c r="H464" s="988"/>
      <c r="I464" s="989"/>
      <c r="J464" s="482" t="str">
        <f>IF(基本情報入力シート!M503="","",基本情報入力シート!M503)</f>
        <v/>
      </c>
      <c r="K464" s="482" t="str">
        <f>IF(基本情報入力シート!R503="","",基本情報入力シート!R503)</f>
        <v/>
      </c>
      <c r="L464" s="482" t="str">
        <f>IF(基本情報入力シート!W503="","",基本情報入力シート!W503)</f>
        <v/>
      </c>
      <c r="M464" s="517" t="str">
        <f>IF(基本情報入力シート!X503="","",基本情報入力シート!X503)</f>
        <v/>
      </c>
      <c r="N464" s="518" t="str">
        <f>IF(基本情報入力シート!Y503="","",基本情報入力シート!Y503)</f>
        <v/>
      </c>
      <c r="O464" s="106"/>
      <c r="P464" s="1082"/>
      <c r="Q464" s="1083"/>
      <c r="R464" s="519" t="str">
        <f>IFERROR(IF('別紙様式3-2（４・５月）'!Z466="ベア加算","",P464*VLOOKUP(N464,【参考】数式用!$AD$2:$AH$27,MATCH(O464,【参考】数式用!$K$4:$N$4,0)+1,0)),"")</f>
        <v/>
      </c>
      <c r="S464" s="139"/>
      <c r="T464" s="1084"/>
      <c r="U464" s="1085"/>
      <c r="V464" s="515" t="str">
        <f>IFERROR(P464*VLOOKUP(AF464,【参考】数式用4!$DC$3:$DZ$106,MATCH(N464,【参考】数式用4!$DC$2:$DZ$2,0)),"")</f>
        <v/>
      </c>
      <c r="W464" s="107"/>
      <c r="X464" s="138"/>
      <c r="Y464" s="1086" t="str">
        <f>IFERROR(IF('別紙様式3-2（４・５月）'!Z466="ベア加算","",W464*VLOOKUP(N464,【参考】数式用!$AD$2:$AH$27,MATCH(O464,【参考】数式用!$K$4:$N$4,0)+1,0)),"")</f>
        <v/>
      </c>
      <c r="Z464" s="1086"/>
      <c r="AA464" s="139"/>
      <c r="AB464" s="142"/>
      <c r="AC464" s="520" t="str">
        <f>IFERROR(X464*VLOOKUP(AG464,【参考】数式用4!$DC$3:$DZ$106,MATCH(N464,【参考】数式用4!$DC$2:$DZ$2,0)),"")</f>
        <v/>
      </c>
      <c r="AD464" s="477" t="str">
        <f t="shared" si="16"/>
        <v/>
      </c>
      <c r="AE464" s="478" t="str">
        <f t="shared" si="17"/>
        <v/>
      </c>
      <c r="AF464" s="512" t="str">
        <f>IF(O464="","",'別紙様式3-2（４・５月）'!O466&amp;'別紙様式3-2（４・５月）'!P466&amp;'別紙様式3-2（４・５月）'!Q466&amp;"から"&amp;O464)</f>
        <v/>
      </c>
      <c r="AG464" s="512" t="str">
        <f>IF(OR(W464="",W464="―"),"",'別紙様式3-2（４・５月）'!O466&amp;'別紙様式3-2（４・５月）'!P466&amp;'別紙様式3-2（４・５月）'!Q466&amp;"から"&amp;W464)</f>
        <v/>
      </c>
    </row>
    <row r="465" spans="1:33" ht="24.95" customHeight="1">
      <c r="A465" s="513">
        <v>452</v>
      </c>
      <c r="B465" s="987" t="str">
        <f>IF(基本情報入力シート!C504="","",基本情報入力シート!C504)</f>
        <v/>
      </c>
      <c r="C465" s="988"/>
      <c r="D465" s="988"/>
      <c r="E465" s="988"/>
      <c r="F465" s="988"/>
      <c r="G465" s="988"/>
      <c r="H465" s="988"/>
      <c r="I465" s="989"/>
      <c r="J465" s="482" t="str">
        <f>IF(基本情報入力シート!M504="","",基本情報入力シート!M504)</f>
        <v/>
      </c>
      <c r="K465" s="482" t="str">
        <f>IF(基本情報入力シート!R504="","",基本情報入力シート!R504)</f>
        <v/>
      </c>
      <c r="L465" s="482" t="str">
        <f>IF(基本情報入力シート!W504="","",基本情報入力シート!W504)</f>
        <v/>
      </c>
      <c r="M465" s="517" t="str">
        <f>IF(基本情報入力シート!X504="","",基本情報入力シート!X504)</f>
        <v/>
      </c>
      <c r="N465" s="518" t="str">
        <f>IF(基本情報入力シート!Y504="","",基本情報入力シート!Y504)</f>
        <v/>
      </c>
      <c r="O465" s="106"/>
      <c r="P465" s="1082"/>
      <c r="Q465" s="1083"/>
      <c r="R465" s="519" t="str">
        <f>IFERROR(IF('別紙様式3-2（４・５月）'!Z467="ベア加算","",P465*VLOOKUP(N465,【参考】数式用!$AD$2:$AH$27,MATCH(O465,【参考】数式用!$K$4:$N$4,0)+1,0)),"")</f>
        <v/>
      </c>
      <c r="S465" s="139"/>
      <c r="T465" s="1084"/>
      <c r="U465" s="1085"/>
      <c r="V465" s="515" t="str">
        <f>IFERROR(P465*VLOOKUP(AF465,【参考】数式用4!$DC$3:$DZ$106,MATCH(N465,【参考】数式用4!$DC$2:$DZ$2,0)),"")</f>
        <v/>
      </c>
      <c r="W465" s="107"/>
      <c r="X465" s="138"/>
      <c r="Y465" s="1086" t="str">
        <f>IFERROR(IF('別紙様式3-2（４・５月）'!Z467="ベア加算","",W465*VLOOKUP(N465,【参考】数式用!$AD$2:$AH$27,MATCH(O465,【参考】数式用!$K$4:$N$4,0)+1,0)),"")</f>
        <v/>
      </c>
      <c r="Z465" s="1086"/>
      <c r="AA465" s="139"/>
      <c r="AB465" s="142"/>
      <c r="AC465" s="520" t="str">
        <f>IFERROR(X465*VLOOKUP(AG465,【参考】数式用4!$DC$3:$DZ$106,MATCH(N465,【参考】数式用4!$DC$2:$DZ$2,0)),"")</f>
        <v/>
      </c>
      <c r="AD465" s="477" t="str">
        <f t="shared" si="16"/>
        <v/>
      </c>
      <c r="AE465" s="478" t="str">
        <f t="shared" si="17"/>
        <v/>
      </c>
      <c r="AF465" s="512" t="str">
        <f>IF(O465="","",'別紙様式3-2（４・５月）'!O467&amp;'別紙様式3-2（４・５月）'!P467&amp;'別紙様式3-2（４・５月）'!Q467&amp;"から"&amp;O465)</f>
        <v/>
      </c>
      <c r="AG465" s="512" t="str">
        <f>IF(OR(W465="",W465="―"),"",'別紙様式3-2（４・５月）'!O467&amp;'別紙様式3-2（４・５月）'!P467&amp;'別紙様式3-2（４・５月）'!Q467&amp;"から"&amp;W465)</f>
        <v/>
      </c>
    </row>
    <row r="466" spans="1:33" ht="24.95" customHeight="1">
      <c r="A466" s="513">
        <v>453</v>
      </c>
      <c r="B466" s="987" t="str">
        <f>IF(基本情報入力シート!C505="","",基本情報入力シート!C505)</f>
        <v/>
      </c>
      <c r="C466" s="988"/>
      <c r="D466" s="988"/>
      <c r="E466" s="988"/>
      <c r="F466" s="988"/>
      <c r="G466" s="988"/>
      <c r="H466" s="988"/>
      <c r="I466" s="989"/>
      <c r="J466" s="482" t="str">
        <f>IF(基本情報入力シート!M505="","",基本情報入力シート!M505)</f>
        <v/>
      </c>
      <c r="K466" s="482" t="str">
        <f>IF(基本情報入力シート!R505="","",基本情報入力シート!R505)</f>
        <v/>
      </c>
      <c r="L466" s="482" t="str">
        <f>IF(基本情報入力シート!W505="","",基本情報入力シート!W505)</f>
        <v/>
      </c>
      <c r="M466" s="517" t="str">
        <f>IF(基本情報入力シート!X505="","",基本情報入力シート!X505)</f>
        <v/>
      </c>
      <c r="N466" s="518" t="str">
        <f>IF(基本情報入力シート!Y505="","",基本情報入力シート!Y505)</f>
        <v/>
      </c>
      <c r="O466" s="106"/>
      <c r="P466" s="1082"/>
      <c r="Q466" s="1083"/>
      <c r="R466" s="519" t="str">
        <f>IFERROR(IF('別紙様式3-2（４・５月）'!Z468="ベア加算","",P466*VLOOKUP(N466,【参考】数式用!$AD$2:$AH$27,MATCH(O466,【参考】数式用!$K$4:$N$4,0)+1,0)),"")</f>
        <v/>
      </c>
      <c r="S466" s="139"/>
      <c r="T466" s="1084"/>
      <c r="U466" s="1085"/>
      <c r="V466" s="515" t="str">
        <f>IFERROR(P466*VLOOKUP(AF466,【参考】数式用4!$DC$3:$DZ$106,MATCH(N466,【参考】数式用4!$DC$2:$DZ$2,0)),"")</f>
        <v/>
      </c>
      <c r="W466" s="107"/>
      <c r="X466" s="138"/>
      <c r="Y466" s="1086" t="str">
        <f>IFERROR(IF('別紙様式3-2（４・５月）'!Z468="ベア加算","",W466*VLOOKUP(N466,【参考】数式用!$AD$2:$AH$27,MATCH(O466,【参考】数式用!$K$4:$N$4,0)+1,0)),"")</f>
        <v/>
      </c>
      <c r="Z466" s="1086"/>
      <c r="AA466" s="139"/>
      <c r="AB466" s="142"/>
      <c r="AC466" s="520" t="str">
        <f>IFERROR(X466*VLOOKUP(AG466,【参考】数式用4!$DC$3:$DZ$106,MATCH(N466,【参考】数式用4!$DC$2:$DZ$2,0)),"")</f>
        <v/>
      </c>
      <c r="AD466" s="477" t="str">
        <f t="shared" si="16"/>
        <v/>
      </c>
      <c r="AE466" s="478" t="str">
        <f t="shared" si="17"/>
        <v/>
      </c>
      <c r="AF466" s="512" t="str">
        <f>IF(O466="","",'別紙様式3-2（４・５月）'!O468&amp;'別紙様式3-2（４・５月）'!P468&amp;'別紙様式3-2（４・５月）'!Q468&amp;"から"&amp;O466)</f>
        <v/>
      </c>
      <c r="AG466" s="512" t="str">
        <f>IF(OR(W466="",W466="―"),"",'別紙様式3-2（４・５月）'!O468&amp;'別紙様式3-2（４・５月）'!P468&amp;'別紙様式3-2（４・５月）'!Q468&amp;"から"&amp;W466)</f>
        <v/>
      </c>
    </row>
    <row r="467" spans="1:33" ht="24.95" customHeight="1">
      <c r="A467" s="513">
        <v>454</v>
      </c>
      <c r="B467" s="987" t="str">
        <f>IF(基本情報入力シート!C506="","",基本情報入力シート!C506)</f>
        <v/>
      </c>
      <c r="C467" s="988"/>
      <c r="D467" s="988"/>
      <c r="E467" s="988"/>
      <c r="F467" s="988"/>
      <c r="G467" s="988"/>
      <c r="H467" s="988"/>
      <c r="I467" s="989"/>
      <c r="J467" s="482" t="str">
        <f>IF(基本情報入力シート!M506="","",基本情報入力シート!M506)</f>
        <v/>
      </c>
      <c r="K467" s="482" t="str">
        <f>IF(基本情報入力シート!R506="","",基本情報入力シート!R506)</f>
        <v/>
      </c>
      <c r="L467" s="482" t="str">
        <f>IF(基本情報入力シート!W506="","",基本情報入力シート!W506)</f>
        <v/>
      </c>
      <c r="M467" s="517" t="str">
        <f>IF(基本情報入力シート!X506="","",基本情報入力シート!X506)</f>
        <v/>
      </c>
      <c r="N467" s="518" t="str">
        <f>IF(基本情報入力シート!Y506="","",基本情報入力シート!Y506)</f>
        <v/>
      </c>
      <c r="O467" s="106"/>
      <c r="P467" s="1082"/>
      <c r="Q467" s="1083"/>
      <c r="R467" s="519" t="str">
        <f>IFERROR(IF('別紙様式3-2（４・５月）'!Z469="ベア加算","",P467*VLOOKUP(N467,【参考】数式用!$AD$2:$AH$27,MATCH(O467,【参考】数式用!$K$4:$N$4,0)+1,0)),"")</f>
        <v/>
      </c>
      <c r="S467" s="139"/>
      <c r="T467" s="1084"/>
      <c r="U467" s="1085"/>
      <c r="V467" s="515" t="str">
        <f>IFERROR(P467*VLOOKUP(AF467,【参考】数式用4!$DC$3:$DZ$106,MATCH(N467,【参考】数式用4!$DC$2:$DZ$2,0)),"")</f>
        <v/>
      </c>
      <c r="W467" s="107"/>
      <c r="X467" s="138"/>
      <c r="Y467" s="1086" t="str">
        <f>IFERROR(IF('別紙様式3-2（４・５月）'!Z469="ベア加算","",W467*VLOOKUP(N467,【参考】数式用!$AD$2:$AH$27,MATCH(O467,【参考】数式用!$K$4:$N$4,0)+1,0)),"")</f>
        <v/>
      </c>
      <c r="Z467" s="1086"/>
      <c r="AA467" s="139"/>
      <c r="AB467" s="142"/>
      <c r="AC467" s="520" t="str">
        <f>IFERROR(X467*VLOOKUP(AG467,【参考】数式用4!$DC$3:$DZ$106,MATCH(N467,【参考】数式用4!$DC$2:$DZ$2,0)),"")</f>
        <v/>
      </c>
      <c r="AD467" s="477" t="str">
        <f t="shared" si="16"/>
        <v/>
      </c>
      <c r="AE467" s="478" t="str">
        <f t="shared" si="17"/>
        <v/>
      </c>
      <c r="AF467" s="512" t="str">
        <f>IF(O467="","",'別紙様式3-2（４・５月）'!O469&amp;'別紙様式3-2（４・５月）'!P469&amp;'別紙様式3-2（４・５月）'!Q469&amp;"から"&amp;O467)</f>
        <v/>
      </c>
      <c r="AG467" s="512" t="str">
        <f>IF(OR(W467="",W467="―"),"",'別紙様式3-2（４・５月）'!O469&amp;'別紙様式3-2（４・５月）'!P469&amp;'別紙様式3-2（４・５月）'!Q469&amp;"から"&amp;W467)</f>
        <v/>
      </c>
    </row>
    <row r="468" spans="1:33" ht="24.95" customHeight="1">
      <c r="A468" s="513">
        <v>455</v>
      </c>
      <c r="B468" s="987" t="str">
        <f>IF(基本情報入力シート!C507="","",基本情報入力シート!C507)</f>
        <v/>
      </c>
      <c r="C468" s="988"/>
      <c r="D468" s="988"/>
      <c r="E468" s="988"/>
      <c r="F468" s="988"/>
      <c r="G468" s="988"/>
      <c r="H468" s="988"/>
      <c r="I468" s="989"/>
      <c r="J468" s="482" t="str">
        <f>IF(基本情報入力シート!M507="","",基本情報入力シート!M507)</f>
        <v/>
      </c>
      <c r="K468" s="482" t="str">
        <f>IF(基本情報入力シート!R507="","",基本情報入力シート!R507)</f>
        <v/>
      </c>
      <c r="L468" s="482" t="str">
        <f>IF(基本情報入力シート!W507="","",基本情報入力シート!W507)</f>
        <v/>
      </c>
      <c r="M468" s="517" t="str">
        <f>IF(基本情報入力シート!X507="","",基本情報入力シート!X507)</f>
        <v/>
      </c>
      <c r="N468" s="518" t="str">
        <f>IF(基本情報入力シート!Y507="","",基本情報入力シート!Y507)</f>
        <v/>
      </c>
      <c r="O468" s="106"/>
      <c r="P468" s="1082"/>
      <c r="Q468" s="1083"/>
      <c r="R468" s="519" t="str">
        <f>IFERROR(IF('別紙様式3-2（４・５月）'!Z470="ベア加算","",P468*VLOOKUP(N468,【参考】数式用!$AD$2:$AH$27,MATCH(O468,【参考】数式用!$K$4:$N$4,0)+1,0)),"")</f>
        <v/>
      </c>
      <c r="S468" s="139"/>
      <c r="T468" s="1084"/>
      <c r="U468" s="1085"/>
      <c r="V468" s="515" t="str">
        <f>IFERROR(P468*VLOOKUP(AF468,【参考】数式用4!$DC$3:$DZ$106,MATCH(N468,【参考】数式用4!$DC$2:$DZ$2,0)),"")</f>
        <v/>
      </c>
      <c r="W468" s="107"/>
      <c r="X468" s="138"/>
      <c r="Y468" s="1086" t="str">
        <f>IFERROR(IF('別紙様式3-2（４・５月）'!Z470="ベア加算","",W468*VLOOKUP(N468,【参考】数式用!$AD$2:$AH$27,MATCH(O468,【参考】数式用!$K$4:$N$4,0)+1,0)),"")</f>
        <v/>
      </c>
      <c r="Z468" s="1086"/>
      <c r="AA468" s="139"/>
      <c r="AB468" s="142"/>
      <c r="AC468" s="520" t="str">
        <f>IFERROR(X468*VLOOKUP(AG468,【参考】数式用4!$DC$3:$DZ$106,MATCH(N468,【参考】数式用4!$DC$2:$DZ$2,0)),"")</f>
        <v/>
      </c>
      <c r="AD468" s="477" t="str">
        <f t="shared" si="16"/>
        <v/>
      </c>
      <c r="AE468" s="478" t="str">
        <f t="shared" si="17"/>
        <v/>
      </c>
      <c r="AF468" s="512" t="str">
        <f>IF(O468="","",'別紙様式3-2（４・５月）'!O470&amp;'別紙様式3-2（４・５月）'!P470&amp;'別紙様式3-2（４・５月）'!Q470&amp;"から"&amp;O468)</f>
        <v/>
      </c>
      <c r="AG468" s="512" t="str">
        <f>IF(OR(W468="",W468="―"),"",'別紙様式3-2（４・５月）'!O470&amp;'別紙様式3-2（４・５月）'!P470&amp;'別紙様式3-2（４・５月）'!Q470&amp;"から"&amp;W468)</f>
        <v/>
      </c>
    </row>
    <row r="469" spans="1:33" ht="24.95" customHeight="1">
      <c r="A469" s="513">
        <v>456</v>
      </c>
      <c r="B469" s="987" t="str">
        <f>IF(基本情報入力シート!C508="","",基本情報入力シート!C508)</f>
        <v/>
      </c>
      <c r="C469" s="988"/>
      <c r="D469" s="988"/>
      <c r="E469" s="988"/>
      <c r="F469" s="988"/>
      <c r="G469" s="988"/>
      <c r="H469" s="988"/>
      <c r="I469" s="989"/>
      <c r="J469" s="482" t="str">
        <f>IF(基本情報入力シート!M508="","",基本情報入力シート!M508)</f>
        <v/>
      </c>
      <c r="K469" s="482" t="str">
        <f>IF(基本情報入力シート!R508="","",基本情報入力シート!R508)</f>
        <v/>
      </c>
      <c r="L469" s="482" t="str">
        <f>IF(基本情報入力シート!W508="","",基本情報入力シート!W508)</f>
        <v/>
      </c>
      <c r="M469" s="517" t="str">
        <f>IF(基本情報入力シート!X508="","",基本情報入力シート!X508)</f>
        <v/>
      </c>
      <c r="N469" s="518" t="str">
        <f>IF(基本情報入力シート!Y508="","",基本情報入力シート!Y508)</f>
        <v/>
      </c>
      <c r="O469" s="106"/>
      <c r="P469" s="1082"/>
      <c r="Q469" s="1083"/>
      <c r="R469" s="519" t="str">
        <f>IFERROR(IF('別紙様式3-2（４・５月）'!Z471="ベア加算","",P469*VLOOKUP(N469,【参考】数式用!$AD$2:$AH$27,MATCH(O469,【参考】数式用!$K$4:$N$4,0)+1,0)),"")</f>
        <v/>
      </c>
      <c r="S469" s="139"/>
      <c r="T469" s="1084"/>
      <c r="U469" s="1085"/>
      <c r="V469" s="515" t="str">
        <f>IFERROR(P469*VLOOKUP(AF469,【参考】数式用4!$DC$3:$DZ$106,MATCH(N469,【参考】数式用4!$DC$2:$DZ$2,0)),"")</f>
        <v/>
      </c>
      <c r="W469" s="107"/>
      <c r="X469" s="138"/>
      <c r="Y469" s="1086" t="str">
        <f>IFERROR(IF('別紙様式3-2（４・５月）'!Z471="ベア加算","",W469*VLOOKUP(N469,【参考】数式用!$AD$2:$AH$27,MATCH(O469,【参考】数式用!$K$4:$N$4,0)+1,0)),"")</f>
        <v/>
      </c>
      <c r="Z469" s="1086"/>
      <c r="AA469" s="139"/>
      <c r="AB469" s="142"/>
      <c r="AC469" s="520" t="str">
        <f>IFERROR(X469*VLOOKUP(AG469,【参考】数式用4!$DC$3:$DZ$106,MATCH(N469,【参考】数式用4!$DC$2:$DZ$2,0)),"")</f>
        <v/>
      </c>
      <c r="AD469" s="477" t="str">
        <f t="shared" si="16"/>
        <v/>
      </c>
      <c r="AE469" s="478" t="str">
        <f t="shared" si="17"/>
        <v/>
      </c>
      <c r="AF469" s="512" t="str">
        <f>IF(O469="","",'別紙様式3-2（４・５月）'!O471&amp;'別紙様式3-2（４・５月）'!P471&amp;'別紙様式3-2（４・５月）'!Q471&amp;"から"&amp;O469)</f>
        <v/>
      </c>
      <c r="AG469" s="512" t="str">
        <f>IF(OR(W469="",W469="―"),"",'別紙様式3-2（４・５月）'!O471&amp;'別紙様式3-2（４・５月）'!P471&amp;'別紙様式3-2（４・５月）'!Q471&amp;"から"&amp;W469)</f>
        <v/>
      </c>
    </row>
    <row r="470" spans="1:33" ht="24.95" customHeight="1">
      <c r="A470" s="513">
        <v>457</v>
      </c>
      <c r="B470" s="987" t="str">
        <f>IF(基本情報入力シート!C509="","",基本情報入力シート!C509)</f>
        <v/>
      </c>
      <c r="C470" s="988"/>
      <c r="D470" s="988"/>
      <c r="E470" s="988"/>
      <c r="F470" s="988"/>
      <c r="G470" s="988"/>
      <c r="H470" s="988"/>
      <c r="I470" s="989"/>
      <c r="J470" s="482" t="str">
        <f>IF(基本情報入力シート!M509="","",基本情報入力シート!M509)</f>
        <v/>
      </c>
      <c r="K470" s="482" t="str">
        <f>IF(基本情報入力シート!R509="","",基本情報入力シート!R509)</f>
        <v/>
      </c>
      <c r="L470" s="482" t="str">
        <f>IF(基本情報入力シート!W509="","",基本情報入力シート!W509)</f>
        <v/>
      </c>
      <c r="M470" s="517" t="str">
        <f>IF(基本情報入力シート!X509="","",基本情報入力シート!X509)</f>
        <v/>
      </c>
      <c r="N470" s="518" t="str">
        <f>IF(基本情報入力シート!Y509="","",基本情報入力シート!Y509)</f>
        <v/>
      </c>
      <c r="O470" s="106"/>
      <c r="P470" s="1082"/>
      <c r="Q470" s="1083"/>
      <c r="R470" s="519" t="str">
        <f>IFERROR(IF('別紙様式3-2（４・５月）'!Z472="ベア加算","",P470*VLOOKUP(N470,【参考】数式用!$AD$2:$AH$27,MATCH(O470,【参考】数式用!$K$4:$N$4,0)+1,0)),"")</f>
        <v/>
      </c>
      <c r="S470" s="139"/>
      <c r="T470" s="1084"/>
      <c r="U470" s="1085"/>
      <c r="V470" s="515" t="str">
        <f>IFERROR(P470*VLOOKUP(AF470,【参考】数式用4!$DC$3:$DZ$106,MATCH(N470,【参考】数式用4!$DC$2:$DZ$2,0)),"")</f>
        <v/>
      </c>
      <c r="W470" s="107"/>
      <c r="X470" s="138"/>
      <c r="Y470" s="1086" t="str">
        <f>IFERROR(IF('別紙様式3-2（４・５月）'!Z472="ベア加算","",W470*VLOOKUP(N470,【参考】数式用!$AD$2:$AH$27,MATCH(O470,【参考】数式用!$K$4:$N$4,0)+1,0)),"")</f>
        <v/>
      </c>
      <c r="Z470" s="1086"/>
      <c r="AA470" s="139"/>
      <c r="AB470" s="142"/>
      <c r="AC470" s="520" t="str">
        <f>IFERROR(X470*VLOOKUP(AG470,【参考】数式用4!$DC$3:$DZ$106,MATCH(N470,【参考】数式用4!$DC$2:$DZ$2,0)),"")</f>
        <v/>
      </c>
      <c r="AD470" s="477" t="str">
        <f t="shared" si="16"/>
        <v/>
      </c>
      <c r="AE470" s="478" t="str">
        <f t="shared" si="17"/>
        <v/>
      </c>
      <c r="AF470" s="512" t="str">
        <f>IF(O470="","",'別紙様式3-2（４・５月）'!O472&amp;'別紙様式3-2（４・５月）'!P472&amp;'別紙様式3-2（４・５月）'!Q472&amp;"から"&amp;O470)</f>
        <v/>
      </c>
      <c r="AG470" s="512" t="str">
        <f>IF(OR(W470="",W470="―"),"",'別紙様式3-2（４・５月）'!O472&amp;'別紙様式3-2（４・５月）'!P472&amp;'別紙様式3-2（４・５月）'!Q472&amp;"から"&amp;W470)</f>
        <v/>
      </c>
    </row>
    <row r="471" spans="1:33" ht="24.95" customHeight="1">
      <c r="A471" s="513">
        <v>458</v>
      </c>
      <c r="B471" s="987" t="str">
        <f>IF(基本情報入力シート!C510="","",基本情報入力シート!C510)</f>
        <v/>
      </c>
      <c r="C471" s="988"/>
      <c r="D471" s="988"/>
      <c r="E471" s="988"/>
      <c r="F471" s="988"/>
      <c r="G471" s="988"/>
      <c r="H471" s="988"/>
      <c r="I471" s="989"/>
      <c r="J471" s="482" t="str">
        <f>IF(基本情報入力シート!M510="","",基本情報入力シート!M510)</f>
        <v/>
      </c>
      <c r="K471" s="482" t="str">
        <f>IF(基本情報入力シート!R510="","",基本情報入力シート!R510)</f>
        <v/>
      </c>
      <c r="L471" s="482" t="str">
        <f>IF(基本情報入力シート!W510="","",基本情報入力シート!W510)</f>
        <v/>
      </c>
      <c r="M471" s="517" t="str">
        <f>IF(基本情報入力シート!X510="","",基本情報入力シート!X510)</f>
        <v/>
      </c>
      <c r="N471" s="518" t="str">
        <f>IF(基本情報入力シート!Y510="","",基本情報入力シート!Y510)</f>
        <v/>
      </c>
      <c r="O471" s="106"/>
      <c r="P471" s="1082"/>
      <c r="Q471" s="1083"/>
      <c r="R471" s="519" t="str">
        <f>IFERROR(IF('別紙様式3-2（４・５月）'!Z473="ベア加算","",P471*VLOOKUP(N471,【参考】数式用!$AD$2:$AH$27,MATCH(O471,【参考】数式用!$K$4:$N$4,0)+1,0)),"")</f>
        <v/>
      </c>
      <c r="S471" s="139"/>
      <c r="T471" s="1084"/>
      <c r="U471" s="1085"/>
      <c r="V471" s="515" t="str">
        <f>IFERROR(P471*VLOOKUP(AF471,【参考】数式用4!$DC$3:$DZ$106,MATCH(N471,【参考】数式用4!$DC$2:$DZ$2,0)),"")</f>
        <v/>
      </c>
      <c r="W471" s="107"/>
      <c r="X471" s="138"/>
      <c r="Y471" s="1086" t="str">
        <f>IFERROR(IF('別紙様式3-2（４・５月）'!Z473="ベア加算","",W471*VLOOKUP(N471,【参考】数式用!$AD$2:$AH$27,MATCH(O471,【参考】数式用!$K$4:$N$4,0)+1,0)),"")</f>
        <v/>
      </c>
      <c r="Z471" s="1086"/>
      <c r="AA471" s="139"/>
      <c r="AB471" s="142"/>
      <c r="AC471" s="520" t="str">
        <f>IFERROR(X471*VLOOKUP(AG471,【参考】数式用4!$DC$3:$DZ$106,MATCH(N471,【参考】数式用4!$DC$2:$DZ$2,0)),"")</f>
        <v/>
      </c>
      <c r="AD471" s="477" t="str">
        <f t="shared" si="16"/>
        <v/>
      </c>
      <c r="AE471" s="478" t="str">
        <f t="shared" si="17"/>
        <v/>
      </c>
      <c r="AF471" s="512" t="str">
        <f>IF(O471="","",'別紙様式3-2（４・５月）'!O473&amp;'別紙様式3-2（４・５月）'!P473&amp;'別紙様式3-2（４・５月）'!Q473&amp;"から"&amp;O471)</f>
        <v/>
      </c>
      <c r="AG471" s="512" t="str">
        <f>IF(OR(W471="",W471="―"),"",'別紙様式3-2（４・５月）'!O473&amp;'別紙様式3-2（４・５月）'!P473&amp;'別紙様式3-2（４・５月）'!Q473&amp;"から"&amp;W471)</f>
        <v/>
      </c>
    </row>
    <row r="472" spans="1:33" ht="24.95" customHeight="1">
      <c r="A472" s="513">
        <v>459</v>
      </c>
      <c r="B472" s="987" t="str">
        <f>IF(基本情報入力シート!C511="","",基本情報入力シート!C511)</f>
        <v/>
      </c>
      <c r="C472" s="988"/>
      <c r="D472" s="988"/>
      <c r="E472" s="988"/>
      <c r="F472" s="988"/>
      <c r="G472" s="988"/>
      <c r="H472" s="988"/>
      <c r="I472" s="989"/>
      <c r="J472" s="482" t="str">
        <f>IF(基本情報入力シート!M511="","",基本情報入力シート!M511)</f>
        <v/>
      </c>
      <c r="K472" s="482" t="str">
        <f>IF(基本情報入力シート!R511="","",基本情報入力シート!R511)</f>
        <v/>
      </c>
      <c r="L472" s="482" t="str">
        <f>IF(基本情報入力シート!W511="","",基本情報入力シート!W511)</f>
        <v/>
      </c>
      <c r="M472" s="517" t="str">
        <f>IF(基本情報入力シート!X511="","",基本情報入力シート!X511)</f>
        <v/>
      </c>
      <c r="N472" s="518" t="str">
        <f>IF(基本情報入力シート!Y511="","",基本情報入力シート!Y511)</f>
        <v/>
      </c>
      <c r="O472" s="106"/>
      <c r="P472" s="1082"/>
      <c r="Q472" s="1083"/>
      <c r="R472" s="519" t="str">
        <f>IFERROR(IF('別紙様式3-2（４・５月）'!Z474="ベア加算","",P472*VLOOKUP(N472,【参考】数式用!$AD$2:$AH$27,MATCH(O472,【参考】数式用!$K$4:$N$4,0)+1,0)),"")</f>
        <v/>
      </c>
      <c r="S472" s="139"/>
      <c r="T472" s="1084"/>
      <c r="U472" s="1085"/>
      <c r="V472" s="515" t="str">
        <f>IFERROR(P472*VLOOKUP(AF472,【参考】数式用4!$DC$3:$DZ$106,MATCH(N472,【参考】数式用4!$DC$2:$DZ$2,0)),"")</f>
        <v/>
      </c>
      <c r="W472" s="107"/>
      <c r="X472" s="138"/>
      <c r="Y472" s="1086" t="str">
        <f>IFERROR(IF('別紙様式3-2（４・５月）'!Z474="ベア加算","",W472*VLOOKUP(N472,【参考】数式用!$AD$2:$AH$27,MATCH(O472,【参考】数式用!$K$4:$N$4,0)+1,0)),"")</f>
        <v/>
      </c>
      <c r="Z472" s="1086"/>
      <c r="AA472" s="139"/>
      <c r="AB472" s="142"/>
      <c r="AC472" s="520" t="str">
        <f>IFERROR(X472*VLOOKUP(AG472,【参考】数式用4!$DC$3:$DZ$106,MATCH(N472,【参考】数式用4!$DC$2:$DZ$2,0)),"")</f>
        <v/>
      </c>
      <c r="AD472" s="477" t="str">
        <f t="shared" si="16"/>
        <v/>
      </c>
      <c r="AE472" s="478" t="str">
        <f t="shared" si="17"/>
        <v/>
      </c>
      <c r="AF472" s="512" t="str">
        <f>IF(O472="","",'別紙様式3-2（４・５月）'!O474&amp;'別紙様式3-2（４・５月）'!P474&amp;'別紙様式3-2（４・５月）'!Q474&amp;"から"&amp;O472)</f>
        <v/>
      </c>
      <c r="AG472" s="512" t="str">
        <f>IF(OR(W472="",W472="―"),"",'別紙様式3-2（４・５月）'!O474&amp;'別紙様式3-2（４・５月）'!P474&amp;'別紙様式3-2（４・５月）'!Q474&amp;"から"&amp;W472)</f>
        <v/>
      </c>
    </row>
    <row r="473" spans="1:33" ht="24.95" customHeight="1">
      <c r="A473" s="513">
        <v>460</v>
      </c>
      <c r="B473" s="987" t="str">
        <f>IF(基本情報入力シート!C512="","",基本情報入力シート!C512)</f>
        <v/>
      </c>
      <c r="C473" s="988"/>
      <c r="D473" s="988"/>
      <c r="E473" s="988"/>
      <c r="F473" s="988"/>
      <c r="G473" s="988"/>
      <c r="H473" s="988"/>
      <c r="I473" s="989"/>
      <c r="J473" s="482" t="str">
        <f>IF(基本情報入力シート!M512="","",基本情報入力シート!M512)</f>
        <v/>
      </c>
      <c r="K473" s="482" t="str">
        <f>IF(基本情報入力シート!R512="","",基本情報入力シート!R512)</f>
        <v/>
      </c>
      <c r="L473" s="482" t="str">
        <f>IF(基本情報入力シート!W512="","",基本情報入力シート!W512)</f>
        <v/>
      </c>
      <c r="M473" s="517" t="str">
        <f>IF(基本情報入力シート!X512="","",基本情報入力シート!X512)</f>
        <v/>
      </c>
      <c r="N473" s="518" t="str">
        <f>IF(基本情報入力シート!Y512="","",基本情報入力シート!Y512)</f>
        <v/>
      </c>
      <c r="O473" s="106"/>
      <c r="P473" s="1082"/>
      <c r="Q473" s="1083"/>
      <c r="R473" s="519" t="str">
        <f>IFERROR(IF('別紙様式3-2（４・５月）'!Z475="ベア加算","",P473*VLOOKUP(N473,【参考】数式用!$AD$2:$AH$27,MATCH(O473,【参考】数式用!$K$4:$N$4,0)+1,0)),"")</f>
        <v/>
      </c>
      <c r="S473" s="139"/>
      <c r="T473" s="1084"/>
      <c r="U473" s="1085"/>
      <c r="V473" s="515" t="str">
        <f>IFERROR(P473*VLOOKUP(AF473,【参考】数式用4!$DC$3:$DZ$106,MATCH(N473,【参考】数式用4!$DC$2:$DZ$2,0)),"")</f>
        <v/>
      </c>
      <c r="W473" s="107"/>
      <c r="X473" s="138"/>
      <c r="Y473" s="1086" t="str">
        <f>IFERROR(IF('別紙様式3-2（４・５月）'!Z475="ベア加算","",W473*VLOOKUP(N473,【参考】数式用!$AD$2:$AH$27,MATCH(O473,【参考】数式用!$K$4:$N$4,0)+1,0)),"")</f>
        <v/>
      </c>
      <c r="Z473" s="1086"/>
      <c r="AA473" s="139"/>
      <c r="AB473" s="142"/>
      <c r="AC473" s="520" t="str">
        <f>IFERROR(X473*VLOOKUP(AG473,【参考】数式用4!$DC$3:$DZ$106,MATCH(N473,【参考】数式用4!$DC$2:$DZ$2,0)),"")</f>
        <v/>
      </c>
      <c r="AD473" s="477" t="str">
        <f t="shared" si="16"/>
        <v/>
      </c>
      <c r="AE473" s="478" t="str">
        <f t="shared" si="17"/>
        <v/>
      </c>
      <c r="AF473" s="512" t="str">
        <f>IF(O473="","",'別紙様式3-2（４・５月）'!O475&amp;'別紙様式3-2（４・５月）'!P475&amp;'別紙様式3-2（４・５月）'!Q475&amp;"から"&amp;O473)</f>
        <v/>
      </c>
      <c r="AG473" s="512" t="str">
        <f>IF(OR(W473="",W473="―"),"",'別紙様式3-2（４・５月）'!O475&amp;'別紙様式3-2（４・５月）'!P475&amp;'別紙様式3-2（４・５月）'!Q475&amp;"から"&amp;W473)</f>
        <v/>
      </c>
    </row>
    <row r="474" spans="1:33" ht="24.95" customHeight="1">
      <c r="A474" s="513">
        <v>461</v>
      </c>
      <c r="B474" s="987" t="str">
        <f>IF(基本情報入力シート!C513="","",基本情報入力シート!C513)</f>
        <v/>
      </c>
      <c r="C474" s="988"/>
      <c r="D474" s="988"/>
      <c r="E474" s="988"/>
      <c r="F474" s="988"/>
      <c r="G474" s="988"/>
      <c r="H474" s="988"/>
      <c r="I474" s="989"/>
      <c r="J474" s="482" t="str">
        <f>IF(基本情報入力シート!M513="","",基本情報入力シート!M513)</f>
        <v/>
      </c>
      <c r="K474" s="482" t="str">
        <f>IF(基本情報入力シート!R513="","",基本情報入力シート!R513)</f>
        <v/>
      </c>
      <c r="L474" s="482" t="str">
        <f>IF(基本情報入力シート!W513="","",基本情報入力シート!W513)</f>
        <v/>
      </c>
      <c r="M474" s="517" t="str">
        <f>IF(基本情報入力シート!X513="","",基本情報入力シート!X513)</f>
        <v/>
      </c>
      <c r="N474" s="518" t="str">
        <f>IF(基本情報入力シート!Y513="","",基本情報入力シート!Y513)</f>
        <v/>
      </c>
      <c r="O474" s="106"/>
      <c r="P474" s="1082"/>
      <c r="Q474" s="1083"/>
      <c r="R474" s="519" t="str">
        <f>IFERROR(IF('別紙様式3-2（４・５月）'!Z476="ベア加算","",P474*VLOOKUP(N474,【参考】数式用!$AD$2:$AH$27,MATCH(O474,【参考】数式用!$K$4:$N$4,0)+1,0)),"")</f>
        <v/>
      </c>
      <c r="S474" s="139"/>
      <c r="T474" s="1084"/>
      <c r="U474" s="1085"/>
      <c r="V474" s="515" t="str">
        <f>IFERROR(P474*VLOOKUP(AF474,【参考】数式用4!$DC$3:$DZ$106,MATCH(N474,【参考】数式用4!$DC$2:$DZ$2,0)),"")</f>
        <v/>
      </c>
      <c r="W474" s="107"/>
      <c r="X474" s="138"/>
      <c r="Y474" s="1086" t="str">
        <f>IFERROR(IF('別紙様式3-2（４・５月）'!Z476="ベア加算","",W474*VLOOKUP(N474,【参考】数式用!$AD$2:$AH$27,MATCH(O474,【参考】数式用!$K$4:$N$4,0)+1,0)),"")</f>
        <v/>
      </c>
      <c r="Z474" s="1086"/>
      <c r="AA474" s="139"/>
      <c r="AB474" s="142"/>
      <c r="AC474" s="520" t="str">
        <f>IFERROR(X474*VLOOKUP(AG474,【参考】数式用4!$DC$3:$DZ$106,MATCH(N474,【参考】数式用4!$DC$2:$DZ$2,0)),"")</f>
        <v/>
      </c>
      <c r="AD474" s="477" t="str">
        <f t="shared" si="16"/>
        <v/>
      </c>
      <c r="AE474" s="478" t="str">
        <f t="shared" si="17"/>
        <v/>
      </c>
      <c r="AF474" s="512" t="str">
        <f>IF(O474="","",'別紙様式3-2（４・５月）'!O476&amp;'別紙様式3-2（４・５月）'!P476&amp;'別紙様式3-2（４・５月）'!Q476&amp;"から"&amp;O474)</f>
        <v/>
      </c>
      <c r="AG474" s="512" t="str">
        <f>IF(OR(W474="",W474="―"),"",'別紙様式3-2（４・５月）'!O476&amp;'別紙様式3-2（４・５月）'!P476&amp;'別紙様式3-2（４・５月）'!Q476&amp;"から"&amp;W474)</f>
        <v/>
      </c>
    </row>
    <row r="475" spans="1:33" ht="24.95" customHeight="1">
      <c r="A475" s="513">
        <v>462</v>
      </c>
      <c r="B475" s="987" t="str">
        <f>IF(基本情報入力シート!C514="","",基本情報入力シート!C514)</f>
        <v/>
      </c>
      <c r="C475" s="988"/>
      <c r="D475" s="988"/>
      <c r="E475" s="988"/>
      <c r="F475" s="988"/>
      <c r="G475" s="988"/>
      <c r="H475" s="988"/>
      <c r="I475" s="989"/>
      <c r="J475" s="482" t="str">
        <f>IF(基本情報入力シート!M514="","",基本情報入力シート!M514)</f>
        <v/>
      </c>
      <c r="K475" s="482" t="str">
        <f>IF(基本情報入力シート!R514="","",基本情報入力シート!R514)</f>
        <v/>
      </c>
      <c r="L475" s="482" t="str">
        <f>IF(基本情報入力シート!W514="","",基本情報入力シート!W514)</f>
        <v/>
      </c>
      <c r="M475" s="517" t="str">
        <f>IF(基本情報入力シート!X514="","",基本情報入力シート!X514)</f>
        <v/>
      </c>
      <c r="N475" s="518" t="str">
        <f>IF(基本情報入力シート!Y514="","",基本情報入力シート!Y514)</f>
        <v/>
      </c>
      <c r="O475" s="106"/>
      <c r="P475" s="1082"/>
      <c r="Q475" s="1083"/>
      <c r="R475" s="519" t="str">
        <f>IFERROR(IF('別紙様式3-2（４・５月）'!Z477="ベア加算","",P475*VLOOKUP(N475,【参考】数式用!$AD$2:$AH$27,MATCH(O475,【参考】数式用!$K$4:$N$4,0)+1,0)),"")</f>
        <v/>
      </c>
      <c r="S475" s="139"/>
      <c r="T475" s="1084"/>
      <c r="U475" s="1085"/>
      <c r="V475" s="515" t="str">
        <f>IFERROR(P475*VLOOKUP(AF475,【参考】数式用4!$DC$3:$DZ$106,MATCH(N475,【参考】数式用4!$DC$2:$DZ$2,0)),"")</f>
        <v/>
      </c>
      <c r="W475" s="107"/>
      <c r="X475" s="138"/>
      <c r="Y475" s="1086" t="str">
        <f>IFERROR(IF('別紙様式3-2（４・５月）'!Z477="ベア加算","",W475*VLOOKUP(N475,【参考】数式用!$AD$2:$AH$27,MATCH(O475,【参考】数式用!$K$4:$N$4,0)+1,0)),"")</f>
        <v/>
      </c>
      <c r="Z475" s="1086"/>
      <c r="AA475" s="139"/>
      <c r="AB475" s="142"/>
      <c r="AC475" s="520" t="str">
        <f>IFERROR(X475*VLOOKUP(AG475,【参考】数式用4!$DC$3:$DZ$106,MATCH(N475,【参考】数式用4!$DC$2:$DZ$2,0)),"")</f>
        <v/>
      </c>
      <c r="AD475" s="477" t="str">
        <f t="shared" si="16"/>
        <v/>
      </c>
      <c r="AE475" s="478" t="str">
        <f t="shared" si="17"/>
        <v/>
      </c>
      <c r="AF475" s="512" t="str">
        <f>IF(O475="","",'別紙様式3-2（４・５月）'!O477&amp;'別紙様式3-2（４・５月）'!P477&amp;'別紙様式3-2（４・５月）'!Q477&amp;"から"&amp;O475)</f>
        <v/>
      </c>
      <c r="AG475" s="512" t="str">
        <f>IF(OR(W475="",W475="―"),"",'別紙様式3-2（４・５月）'!O477&amp;'別紙様式3-2（４・５月）'!P477&amp;'別紙様式3-2（４・５月）'!Q477&amp;"から"&amp;W475)</f>
        <v/>
      </c>
    </row>
    <row r="476" spans="1:33" ht="24.95" customHeight="1">
      <c r="A476" s="513">
        <v>463</v>
      </c>
      <c r="B476" s="987" t="str">
        <f>IF(基本情報入力シート!C515="","",基本情報入力シート!C515)</f>
        <v/>
      </c>
      <c r="C476" s="988"/>
      <c r="D476" s="988"/>
      <c r="E476" s="988"/>
      <c r="F476" s="988"/>
      <c r="G476" s="988"/>
      <c r="H476" s="988"/>
      <c r="I476" s="989"/>
      <c r="J476" s="482" t="str">
        <f>IF(基本情報入力シート!M515="","",基本情報入力シート!M515)</f>
        <v/>
      </c>
      <c r="K476" s="482" t="str">
        <f>IF(基本情報入力シート!R515="","",基本情報入力シート!R515)</f>
        <v/>
      </c>
      <c r="L476" s="482" t="str">
        <f>IF(基本情報入力シート!W515="","",基本情報入力シート!W515)</f>
        <v/>
      </c>
      <c r="M476" s="517" t="str">
        <f>IF(基本情報入力シート!X515="","",基本情報入力シート!X515)</f>
        <v/>
      </c>
      <c r="N476" s="518" t="str">
        <f>IF(基本情報入力シート!Y515="","",基本情報入力シート!Y515)</f>
        <v/>
      </c>
      <c r="O476" s="106"/>
      <c r="P476" s="1082"/>
      <c r="Q476" s="1083"/>
      <c r="R476" s="519" t="str">
        <f>IFERROR(IF('別紙様式3-2（４・５月）'!Z478="ベア加算","",P476*VLOOKUP(N476,【参考】数式用!$AD$2:$AH$27,MATCH(O476,【参考】数式用!$K$4:$N$4,0)+1,0)),"")</f>
        <v/>
      </c>
      <c r="S476" s="139"/>
      <c r="T476" s="1084"/>
      <c r="U476" s="1085"/>
      <c r="V476" s="515" t="str">
        <f>IFERROR(P476*VLOOKUP(AF476,【参考】数式用4!$DC$3:$DZ$106,MATCH(N476,【参考】数式用4!$DC$2:$DZ$2,0)),"")</f>
        <v/>
      </c>
      <c r="W476" s="107"/>
      <c r="X476" s="138"/>
      <c r="Y476" s="1086" t="str">
        <f>IFERROR(IF('別紙様式3-2（４・５月）'!Z478="ベア加算","",W476*VLOOKUP(N476,【参考】数式用!$AD$2:$AH$27,MATCH(O476,【参考】数式用!$K$4:$N$4,0)+1,0)),"")</f>
        <v/>
      </c>
      <c r="Z476" s="1086"/>
      <c r="AA476" s="139"/>
      <c r="AB476" s="142"/>
      <c r="AC476" s="520" t="str">
        <f>IFERROR(X476*VLOOKUP(AG476,【参考】数式用4!$DC$3:$DZ$106,MATCH(N476,【参考】数式用4!$DC$2:$DZ$2,0)),"")</f>
        <v/>
      </c>
      <c r="AD476" s="477" t="str">
        <f t="shared" si="16"/>
        <v/>
      </c>
      <c r="AE476" s="478" t="str">
        <f t="shared" si="17"/>
        <v/>
      </c>
      <c r="AF476" s="512" t="str">
        <f>IF(O476="","",'別紙様式3-2（４・５月）'!O478&amp;'別紙様式3-2（４・５月）'!P478&amp;'別紙様式3-2（４・５月）'!Q478&amp;"から"&amp;O476)</f>
        <v/>
      </c>
      <c r="AG476" s="512" t="str">
        <f>IF(OR(W476="",W476="―"),"",'別紙様式3-2（４・５月）'!O478&amp;'別紙様式3-2（４・５月）'!P478&amp;'別紙様式3-2（４・５月）'!Q478&amp;"から"&amp;W476)</f>
        <v/>
      </c>
    </row>
    <row r="477" spans="1:33" ht="24.95" customHeight="1">
      <c r="A477" s="513">
        <v>464</v>
      </c>
      <c r="B477" s="987" t="str">
        <f>IF(基本情報入力シート!C516="","",基本情報入力シート!C516)</f>
        <v/>
      </c>
      <c r="C477" s="988"/>
      <c r="D477" s="988"/>
      <c r="E477" s="988"/>
      <c r="F477" s="988"/>
      <c r="G477" s="988"/>
      <c r="H477" s="988"/>
      <c r="I477" s="989"/>
      <c r="J477" s="482" t="str">
        <f>IF(基本情報入力シート!M516="","",基本情報入力シート!M516)</f>
        <v/>
      </c>
      <c r="K477" s="482" t="str">
        <f>IF(基本情報入力シート!R516="","",基本情報入力シート!R516)</f>
        <v/>
      </c>
      <c r="L477" s="482" t="str">
        <f>IF(基本情報入力シート!W516="","",基本情報入力シート!W516)</f>
        <v/>
      </c>
      <c r="M477" s="517" t="str">
        <f>IF(基本情報入力シート!X516="","",基本情報入力シート!X516)</f>
        <v/>
      </c>
      <c r="N477" s="518" t="str">
        <f>IF(基本情報入力シート!Y516="","",基本情報入力シート!Y516)</f>
        <v/>
      </c>
      <c r="O477" s="106"/>
      <c r="P477" s="1082"/>
      <c r="Q477" s="1083"/>
      <c r="R477" s="519" t="str">
        <f>IFERROR(IF('別紙様式3-2（４・５月）'!Z479="ベア加算","",P477*VLOOKUP(N477,【参考】数式用!$AD$2:$AH$27,MATCH(O477,【参考】数式用!$K$4:$N$4,0)+1,0)),"")</f>
        <v/>
      </c>
      <c r="S477" s="139"/>
      <c r="T477" s="1084"/>
      <c r="U477" s="1085"/>
      <c r="V477" s="515" t="str">
        <f>IFERROR(P477*VLOOKUP(AF477,【参考】数式用4!$DC$3:$DZ$106,MATCH(N477,【参考】数式用4!$DC$2:$DZ$2,0)),"")</f>
        <v/>
      </c>
      <c r="W477" s="107"/>
      <c r="X477" s="138"/>
      <c r="Y477" s="1086" t="str">
        <f>IFERROR(IF('別紙様式3-2（４・５月）'!Z479="ベア加算","",W477*VLOOKUP(N477,【参考】数式用!$AD$2:$AH$27,MATCH(O477,【参考】数式用!$K$4:$N$4,0)+1,0)),"")</f>
        <v/>
      </c>
      <c r="Z477" s="1086"/>
      <c r="AA477" s="139"/>
      <c r="AB477" s="142"/>
      <c r="AC477" s="520" t="str">
        <f>IFERROR(X477*VLOOKUP(AG477,【参考】数式用4!$DC$3:$DZ$106,MATCH(N477,【参考】数式用4!$DC$2:$DZ$2,0)),"")</f>
        <v/>
      </c>
      <c r="AD477" s="477" t="str">
        <f t="shared" si="16"/>
        <v/>
      </c>
      <c r="AE477" s="478" t="str">
        <f t="shared" si="17"/>
        <v/>
      </c>
      <c r="AF477" s="512" t="str">
        <f>IF(O477="","",'別紙様式3-2（４・５月）'!O479&amp;'別紙様式3-2（４・５月）'!P479&amp;'別紙様式3-2（４・５月）'!Q479&amp;"から"&amp;O477)</f>
        <v/>
      </c>
      <c r="AG477" s="512" t="str">
        <f>IF(OR(W477="",W477="―"),"",'別紙様式3-2（４・５月）'!O479&amp;'別紙様式3-2（４・５月）'!P479&amp;'別紙様式3-2（４・５月）'!Q479&amp;"から"&amp;W477)</f>
        <v/>
      </c>
    </row>
    <row r="478" spans="1:33" ht="24.95" customHeight="1">
      <c r="A478" s="513">
        <v>465</v>
      </c>
      <c r="B478" s="987" t="str">
        <f>IF(基本情報入力シート!C517="","",基本情報入力シート!C517)</f>
        <v/>
      </c>
      <c r="C478" s="988"/>
      <c r="D478" s="988"/>
      <c r="E478" s="988"/>
      <c r="F478" s="988"/>
      <c r="G478" s="988"/>
      <c r="H478" s="988"/>
      <c r="I478" s="989"/>
      <c r="J478" s="482" t="str">
        <f>IF(基本情報入力シート!M517="","",基本情報入力シート!M517)</f>
        <v/>
      </c>
      <c r="K478" s="482" t="str">
        <f>IF(基本情報入力シート!R517="","",基本情報入力シート!R517)</f>
        <v/>
      </c>
      <c r="L478" s="482" t="str">
        <f>IF(基本情報入力シート!W517="","",基本情報入力シート!W517)</f>
        <v/>
      </c>
      <c r="M478" s="517" t="str">
        <f>IF(基本情報入力シート!X517="","",基本情報入力シート!X517)</f>
        <v/>
      </c>
      <c r="N478" s="518" t="str">
        <f>IF(基本情報入力シート!Y517="","",基本情報入力シート!Y517)</f>
        <v/>
      </c>
      <c r="O478" s="106"/>
      <c r="P478" s="1082"/>
      <c r="Q478" s="1083"/>
      <c r="R478" s="519" t="str">
        <f>IFERROR(IF('別紙様式3-2（４・５月）'!Z480="ベア加算","",P478*VLOOKUP(N478,【参考】数式用!$AD$2:$AH$27,MATCH(O478,【参考】数式用!$K$4:$N$4,0)+1,0)),"")</f>
        <v/>
      </c>
      <c r="S478" s="139"/>
      <c r="T478" s="1084"/>
      <c r="U478" s="1085"/>
      <c r="V478" s="515" t="str">
        <f>IFERROR(P478*VLOOKUP(AF478,【参考】数式用4!$DC$3:$DZ$106,MATCH(N478,【参考】数式用4!$DC$2:$DZ$2,0)),"")</f>
        <v/>
      </c>
      <c r="W478" s="107"/>
      <c r="X478" s="138"/>
      <c r="Y478" s="1086" t="str">
        <f>IFERROR(IF('別紙様式3-2（４・５月）'!Z480="ベア加算","",W478*VLOOKUP(N478,【参考】数式用!$AD$2:$AH$27,MATCH(O478,【参考】数式用!$K$4:$N$4,0)+1,0)),"")</f>
        <v/>
      </c>
      <c r="Z478" s="1086"/>
      <c r="AA478" s="139"/>
      <c r="AB478" s="142"/>
      <c r="AC478" s="520" t="str">
        <f>IFERROR(X478*VLOOKUP(AG478,【参考】数式用4!$DC$3:$DZ$106,MATCH(N478,【参考】数式用4!$DC$2:$DZ$2,0)),"")</f>
        <v/>
      </c>
      <c r="AD478" s="477" t="str">
        <f t="shared" si="16"/>
        <v/>
      </c>
      <c r="AE478" s="478" t="str">
        <f t="shared" si="17"/>
        <v/>
      </c>
      <c r="AF478" s="512" t="str">
        <f>IF(O478="","",'別紙様式3-2（４・５月）'!O480&amp;'別紙様式3-2（４・５月）'!P480&amp;'別紙様式3-2（４・５月）'!Q480&amp;"から"&amp;O478)</f>
        <v/>
      </c>
      <c r="AG478" s="512" t="str">
        <f>IF(OR(W478="",W478="―"),"",'別紙様式3-2（４・５月）'!O480&amp;'別紙様式3-2（４・５月）'!P480&amp;'別紙様式3-2（４・５月）'!Q480&amp;"から"&amp;W478)</f>
        <v/>
      </c>
    </row>
    <row r="479" spans="1:33" ht="24.95" customHeight="1">
      <c r="A479" s="513">
        <v>466</v>
      </c>
      <c r="B479" s="987" t="str">
        <f>IF(基本情報入力シート!C518="","",基本情報入力シート!C518)</f>
        <v/>
      </c>
      <c r="C479" s="988"/>
      <c r="D479" s="988"/>
      <c r="E479" s="988"/>
      <c r="F479" s="988"/>
      <c r="G479" s="988"/>
      <c r="H479" s="988"/>
      <c r="I479" s="989"/>
      <c r="J479" s="482" t="str">
        <f>IF(基本情報入力シート!M518="","",基本情報入力シート!M518)</f>
        <v/>
      </c>
      <c r="K479" s="482" t="str">
        <f>IF(基本情報入力シート!R518="","",基本情報入力シート!R518)</f>
        <v/>
      </c>
      <c r="L479" s="482" t="str">
        <f>IF(基本情報入力シート!W518="","",基本情報入力シート!W518)</f>
        <v/>
      </c>
      <c r="M479" s="517" t="str">
        <f>IF(基本情報入力シート!X518="","",基本情報入力シート!X518)</f>
        <v/>
      </c>
      <c r="N479" s="518" t="str">
        <f>IF(基本情報入力シート!Y518="","",基本情報入力シート!Y518)</f>
        <v/>
      </c>
      <c r="O479" s="106"/>
      <c r="P479" s="1082"/>
      <c r="Q479" s="1083"/>
      <c r="R479" s="519" t="str">
        <f>IFERROR(IF('別紙様式3-2（４・５月）'!Z481="ベア加算","",P479*VLOOKUP(N479,【参考】数式用!$AD$2:$AH$27,MATCH(O479,【参考】数式用!$K$4:$N$4,0)+1,0)),"")</f>
        <v/>
      </c>
      <c r="S479" s="139"/>
      <c r="T479" s="1084"/>
      <c r="U479" s="1085"/>
      <c r="V479" s="515" t="str">
        <f>IFERROR(P479*VLOOKUP(AF479,【参考】数式用4!$DC$3:$DZ$106,MATCH(N479,【参考】数式用4!$DC$2:$DZ$2,0)),"")</f>
        <v/>
      </c>
      <c r="W479" s="107"/>
      <c r="X479" s="138"/>
      <c r="Y479" s="1086" t="str">
        <f>IFERROR(IF('別紙様式3-2（４・５月）'!Z481="ベア加算","",W479*VLOOKUP(N479,【参考】数式用!$AD$2:$AH$27,MATCH(O479,【参考】数式用!$K$4:$N$4,0)+1,0)),"")</f>
        <v/>
      </c>
      <c r="Z479" s="1086"/>
      <c r="AA479" s="139"/>
      <c r="AB479" s="142"/>
      <c r="AC479" s="520" t="str">
        <f>IFERROR(X479*VLOOKUP(AG479,【参考】数式用4!$DC$3:$DZ$106,MATCH(N479,【参考】数式用4!$DC$2:$DZ$2,0)),"")</f>
        <v/>
      </c>
      <c r="AD479" s="477" t="str">
        <f t="shared" si="16"/>
        <v/>
      </c>
      <c r="AE479" s="478" t="str">
        <f t="shared" si="17"/>
        <v/>
      </c>
      <c r="AF479" s="512" t="str">
        <f>IF(O479="","",'別紙様式3-2（４・５月）'!O481&amp;'別紙様式3-2（４・５月）'!P481&amp;'別紙様式3-2（４・５月）'!Q481&amp;"から"&amp;O479)</f>
        <v/>
      </c>
      <c r="AG479" s="512" t="str">
        <f>IF(OR(W479="",W479="―"),"",'別紙様式3-2（４・５月）'!O481&amp;'別紙様式3-2（４・５月）'!P481&amp;'別紙様式3-2（４・５月）'!Q481&amp;"から"&amp;W479)</f>
        <v/>
      </c>
    </row>
    <row r="480" spans="1:33" ht="24.95" customHeight="1">
      <c r="A480" s="513">
        <v>467</v>
      </c>
      <c r="B480" s="987" t="str">
        <f>IF(基本情報入力シート!C519="","",基本情報入力シート!C519)</f>
        <v/>
      </c>
      <c r="C480" s="988"/>
      <c r="D480" s="988"/>
      <c r="E480" s="988"/>
      <c r="F480" s="988"/>
      <c r="G480" s="988"/>
      <c r="H480" s="988"/>
      <c r="I480" s="989"/>
      <c r="J480" s="482" t="str">
        <f>IF(基本情報入力シート!M519="","",基本情報入力シート!M519)</f>
        <v/>
      </c>
      <c r="K480" s="482" t="str">
        <f>IF(基本情報入力シート!R519="","",基本情報入力シート!R519)</f>
        <v/>
      </c>
      <c r="L480" s="482" t="str">
        <f>IF(基本情報入力シート!W519="","",基本情報入力シート!W519)</f>
        <v/>
      </c>
      <c r="M480" s="517" t="str">
        <f>IF(基本情報入力シート!X519="","",基本情報入力シート!X519)</f>
        <v/>
      </c>
      <c r="N480" s="518" t="str">
        <f>IF(基本情報入力シート!Y519="","",基本情報入力シート!Y519)</f>
        <v/>
      </c>
      <c r="O480" s="106"/>
      <c r="P480" s="1082"/>
      <c r="Q480" s="1083"/>
      <c r="R480" s="519" t="str">
        <f>IFERROR(IF('別紙様式3-2（４・５月）'!Z482="ベア加算","",P480*VLOOKUP(N480,【参考】数式用!$AD$2:$AH$27,MATCH(O480,【参考】数式用!$K$4:$N$4,0)+1,0)),"")</f>
        <v/>
      </c>
      <c r="S480" s="139"/>
      <c r="T480" s="1084"/>
      <c r="U480" s="1085"/>
      <c r="V480" s="515" t="str">
        <f>IFERROR(P480*VLOOKUP(AF480,【参考】数式用4!$DC$3:$DZ$106,MATCH(N480,【参考】数式用4!$DC$2:$DZ$2,0)),"")</f>
        <v/>
      </c>
      <c r="W480" s="107"/>
      <c r="X480" s="138"/>
      <c r="Y480" s="1086" t="str">
        <f>IFERROR(IF('別紙様式3-2（４・５月）'!Z482="ベア加算","",W480*VLOOKUP(N480,【参考】数式用!$AD$2:$AH$27,MATCH(O480,【参考】数式用!$K$4:$N$4,0)+1,0)),"")</f>
        <v/>
      </c>
      <c r="Z480" s="1086"/>
      <c r="AA480" s="139"/>
      <c r="AB480" s="142"/>
      <c r="AC480" s="520" t="str">
        <f>IFERROR(X480*VLOOKUP(AG480,【参考】数式用4!$DC$3:$DZ$106,MATCH(N480,【参考】数式用4!$DC$2:$DZ$2,0)),"")</f>
        <v/>
      </c>
      <c r="AD480" s="477" t="str">
        <f t="shared" si="16"/>
        <v/>
      </c>
      <c r="AE480" s="478" t="str">
        <f t="shared" si="17"/>
        <v/>
      </c>
      <c r="AF480" s="512" t="str">
        <f>IF(O480="","",'別紙様式3-2（４・５月）'!O482&amp;'別紙様式3-2（４・５月）'!P482&amp;'別紙様式3-2（４・５月）'!Q482&amp;"から"&amp;O480)</f>
        <v/>
      </c>
      <c r="AG480" s="512" t="str">
        <f>IF(OR(W480="",W480="―"),"",'別紙様式3-2（４・５月）'!O482&amp;'別紙様式3-2（４・５月）'!P482&amp;'別紙様式3-2（４・５月）'!Q482&amp;"から"&amp;W480)</f>
        <v/>
      </c>
    </row>
    <row r="481" spans="1:33" ht="24.95" customHeight="1">
      <c r="A481" s="513">
        <v>468</v>
      </c>
      <c r="B481" s="987" t="str">
        <f>IF(基本情報入力シート!C520="","",基本情報入力シート!C520)</f>
        <v/>
      </c>
      <c r="C481" s="988"/>
      <c r="D481" s="988"/>
      <c r="E481" s="988"/>
      <c r="F481" s="988"/>
      <c r="G481" s="988"/>
      <c r="H481" s="988"/>
      <c r="I481" s="989"/>
      <c r="J481" s="482" t="str">
        <f>IF(基本情報入力シート!M520="","",基本情報入力シート!M520)</f>
        <v/>
      </c>
      <c r="K481" s="482" t="str">
        <f>IF(基本情報入力シート!R520="","",基本情報入力シート!R520)</f>
        <v/>
      </c>
      <c r="L481" s="482" t="str">
        <f>IF(基本情報入力シート!W520="","",基本情報入力シート!W520)</f>
        <v/>
      </c>
      <c r="M481" s="517" t="str">
        <f>IF(基本情報入力シート!X520="","",基本情報入力シート!X520)</f>
        <v/>
      </c>
      <c r="N481" s="518" t="str">
        <f>IF(基本情報入力シート!Y520="","",基本情報入力シート!Y520)</f>
        <v/>
      </c>
      <c r="O481" s="106"/>
      <c r="P481" s="1082"/>
      <c r="Q481" s="1083"/>
      <c r="R481" s="519" t="str">
        <f>IFERROR(IF('別紙様式3-2（４・５月）'!Z483="ベア加算","",P481*VLOOKUP(N481,【参考】数式用!$AD$2:$AH$27,MATCH(O481,【参考】数式用!$K$4:$N$4,0)+1,0)),"")</f>
        <v/>
      </c>
      <c r="S481" s="139"/>
      <c r="T481" s="1084"/>
      <c r="U481" s="1085"/>
      <c r="V481" s="515" t="str">
        <f>IFERROR(P481*VLOOKUP(AF481,【参考】数式用4!$DC$3:$DZ$106,MATCH(N481,【参考】数式用4!$DC$2:$DZ$2,0)),"")</f>
        <v/>
      </c>
      <c r="W481" s="107"/>
      <c r="X481" s="138"/>
      <c r="Y481" s="1086" t="str">
        <f>IFERROR(IF('別紙様式3-2（４・５月）'!Z483="ベア加算","",W481*VLOOKUP(N481,【参考】数式用!$AD$2:$AH$27,MATCH(O481,【参考】数式用!$K$4:$N$4,0)+1,0)),"")</f>
        <v/>
      </c>
      <c r="Z481" s="1086"/>
      <c r="AA481" s="139"/>
      <c r="AB481" s="142"/>
      <c r="AC481" s="520" t="str">
        <f>IFERROR(X481*VLOOKUP(AG481,【参考】数式用4!$DC$3:$DZ$106,MATCH(N481,【参考】数式用4!$DC$2:$DZ$2,0)),"")</f>
        <v/>
      </c>
      <c r="AD481" s="477" t="str">
        <f t="shared" si="16"/>
        <v/>
      </c>
      <c r="AE481" s="478" t="str">
        <f t="shared" si="17"/>
        <v/>
      </c>
      <c r="AF481" s="512" t="str">
        <f>IF(O481="","",'別紙様式3-2（４・５月）'!O483&amp;'別紙様式3-2（４・５月）'!P483&amp;'別紙様式3-2（４・５月）'!Q483&amp;"から"&amp;O481)</f>
        <v/>
      </c>
      <c r="AG481" s="512" t="str">
        <f>IF(OR(W481="",W481="―"),"",'別紙様式3-2（４・５月）'!O483&amp;'別紙様式3-2（４・５月）'!P483&amp;'別紙様式3-2（４・５月）'!Q483&amp;"から"&amp;W481)</f>
        <v/>
      </c>
    </row>
    <row r="482" spans="1:33" ht="24.95" customHeight="1">
      <c r="A482" s="513">
        <v>469</v>
      </c>
      <c r="B482" s="987" t="str">
        <f>IF(基本情報入力シート!C521="","",基本情報入力シート!C521)</f>
        <v/>
      </c>
      <c r="C482" s="988"/>
      <c r="D482" s="988"/>
      <c r="E482" s="988"/>
      <c r="F482" s="988"/>
      <c r="G482" s="988"/>
      <c r="H482" s="988"/>
      <c r="I482" s="989"/>
      <c r="J482" s="482" t="str">
        <f>IF(基本情報入力シート!M521="","",基本情報入力シート!M521)</f>
        <v/>
      </c>
      <c r="K482" s="482" t="str">
        <f>IF(基本情報入力シート!R521="","",基本情報入力シート!R521)</f>
        <v/>
      </c>
      <c r="L482" s="482" t="str">
        <f>IF(基本情報入力シート!W521="","",基本情報入力シート!W521)</f>
        <v/>
      </c>
      <c r="M482" s="517" t="str">
        <f>IF(基本情報入力シート!X521="","",基本情報入力シート!X521)</f>
        <v/>
      </c>
      <c r="N482" s="518" t="str">
        <f>IF(基本情報入力シート!Y521="","",基本情報入力シート!Y521)</f>
        <v/>
      </c>
      <c r="O482" s="106"/>
      <c r="P482" s="1082"/>
      <c r="Q482" s="1083"/>
      <c r="R482" s="519" t="str">
        <f>IFERROR(IF('別紙様式3-2（４・５月）'!Z484="ベア加算","",P482*VLOOKUP(N482,【参考】数式用!$AD$2:$AH$27,MATCH(O482,【参考】数式用!$K$4:$N$4,0)+1,0)),"")</f>
        <v/>
      </c>
      <c r="S482" s="139"/>
      <c r="T482" s="1084"/>
      <c r="U482" s="1085"/>
      <c r="V482" s="515" t="str">
        <f>IFERROR(P482*VLOOKUP(AF482,【参考】数式用4!$DC$3:$DZ$106,MATCH(N482,【参考】数式用4!$DC$2:$DZ$2,0)),"")</f>
        <v/>
      </c>
      <c r="W482" s="107"/>
      <c r="X482" s="138"/>
      <c r="Y482" s="1086" t="str">
        <f>IFERROR(IF('別紙様式3-2（４・５月）'!Z484="ベア加算","",W482*VLOOKUP(N482,【参考】数式用!$AD$2:$AH$27,MATCH(O482,【参考】数式用!$K$4:$N$4,0)+1,0)),"")</f>
        <v/>
      </c>
      <c r="Z482" s="1086"/>
      <c r="AA482" s="139"/>
      <c r="AB482" s="142"/>
      <c r="AC482" s="520" t="str">
        <f>IFERROR(X482*VLOOKUP(AG482,【参考】数式用4!$DC$3:$DZ$106,MATCH(N482,【参考】数式用4!$DC$2:$DZ$2,0)),"")</f>
        <v/>
      </c>
      <c r="AD482" s="477" t="str">
        <f t="shared" si="16"/>
        <v/>
      </c>
      <c r="AE482" s="478" t="str">
        <f t="shared" si="17"/>
        <v/>
      </c>
      <c r="AF482" s="512" t="str">
        <f>IF(O482="","",'別紙様式3-2（４・５月）'!O484&amp;'別紙様式3-2（４・５月）'!P484&amp;'別紙様式3-2（４・５月）'!Q484&amp;"から"&amp;O482)</f>
        <v/>
      </c>
      <c r="AG482" s="512" t="str">
        <f>IF(OR(W482="",W482="―"),"",'別紙様式3-2（４・５月）'!O484&amp;'別紙様式3-2（４・５月）'!P484&amp;'別紙様式3-2（４・５月）'!Q484&amp;"から"&amp;W482)</f>
        <v/>
      </c>
    </row>
    <row r="483" spans="1:33" ht="24.95" customHeight="1">
      <c r="A483" s="513">
        <v>470</v>
      </c>
      <c r="B483" s="987" t="str">
        <f>IF(基本情報入力シート!C522="","",基本情報入力シート!C522)</f>
        <v/>
      </c>
      <c r="C483" s="988"/>
      <c r="D483" s="988"/>
      <c r="E483" s="988"/>
      <c r="F483" s="988"/>
      <c r="G483" s="988"/>
      <c r="H483" s="988"/>
      <c r="I483" s="989"/>
      <c r="J483" s="482" t="str">
        <f>IF(基本情報入力シート!M522="","",基本情報入力シート!M522)</f>
        <v/>
      </c>
      <c r="K483" s="482" t="str">
        <f>IF(基本情報入力シート!R522="","",基本情報入力シート!R522)</f>
        <v/>
      </c>
      <c r="L483" s="482" t="str">
        <f>IF(基本情報入力シート!W522="","",基本情報入力シート!W522)</f>
        <v/>
      </c>
      <c r="M483" s="517" t="str">
        <f>IF(基本情報入力シート!X522="","",基本情報入力シート!X522)</f>
        <v/>
      </c>
      <c r="N483" s="518" t="str">
        <f>IF(基本情報入力シート!Y522="","",基本情報入力シート!Y522)</f>
        <v/>
      </c>
      <c r="O483" s="106"/>
      <c r="P483" s="1082"/>
      <c r="Q483" s="1083"/>
      <c r="R483" s="519" t="str">
        <f>IFERROR(IF('別紙様式3-2（４・５月）'!Z485="ベア加算","",P483*VLOOKUP(N483,【参考】数式用!$AD$2:$AH$27,MATCH(O483,【参考】数式用!$K$4:$N$4,0)+1,0)),"")</f>
        <v/>
      </c>
      <c r="S483" s="139"/>
      <c r="T483" s="1084"/>
      <c r="U483" s="1085"/>
      <c r="V483" s="515" t="str">
        <f>IFERROR(P483*VLOOKUP(AF483,【参考】数式用4!$DC$3:$DZ$106,MATCH(N483,【参考】数式用4!$DC$2:$DZ$2,0)),"")</f>
        <v/>
      </c>
      <c r="W483" s="107"/>
      <c r="X483" s="138"/>
      <c r="Y483" s="1086" t="str">
        <f>IFERROR(IF('別紙様式3-2（４・５月）'!Z485="ベア加算","",W483*VLOOKUP(N483,【参考】数式用!$AD$2:$AH$27,MATCH(O483,【参考】数式用!$K$4:$N$4,0)+1,0)),"")</f>
        <v/>
      </c>
      <c r="Z483" s="1086"/>
      <c r="AA483" s="139"/>
      <c r="AB483" s="142"/>
      <c r="AC483" s="520" t="str">
        <f>IFERROR(X483*VLOOKUP(AG483,【参考】数式用4!$DC$3:$DZ$106,MATCH(N483,【参考】数式用4!$DC$2:$DZ$2,0)),"")</f>
        <v/>
      </c>
      <c r="AD483" s="477" t="str">
        <f t="shared" si="16"/>
        <v/>
      </c>
      <c r="AE483" s="478" t="str">
        <f t="shared" si="17"/>
        <v/>
      </c>
      <c r="AF483" s="512" t="str">
        <f>IF(O483="","",'別紙様式3-2（４・５月）'!O485&amp;'別紙様式3-2（４・５月）'!P485&amp;'別紙様式3-2（４・５月）'!Q485&amp;"から"&amp;O483)</f>
        <v/>
      </c>
      <c r="AG483" s="512" t="str">
        <f>IF(OR(W483="",W483="―"),"",'別紙様式3-2（４・５月）'!O485&amp;'別紙様式3-2（４・５月）'!P485&amp;'別紙様式3-2（４・５月）'!Q485&amp;"から"&amp;W483)</f>
        <v/>
      </c>
    </row>
    <row r="484" spans="1:33" ht="24.95" customHeight="1">
      <c r="A484" s="513">
        <v>471</v>
      </c>
      <c r="B484" s="987" t="str">
        <f>IF(基本情報入力シート!C523="","",基本情報入力シート!C523)</f>
        <v/>
      </c>
      <c r="C484" s="988"/>
      <c r="D484" s="988"/>
      <c r="E484" s="988"/>
      <c r="F484" s="988"/>
      <c r="G484" s="988"/>
      <c r="H484" s="988"/>
      <c r="I484" s="989"/>
      <c r="J484" s="482" t="str">
        <f>IF(基本情報入力シート!M523="","",基本情報入力シート!M523)</f>
        <v/>
      </c>
      <c r="K484" s="482" t="str">
        <f>IF(基本情報入力シート!R523="","",基本情報入力シート!R523)</f>
        <v/>
      </c>
      <c r="L484" s="482" t="str">
        <f>IF(基本情報入力シート!W523="","",基本情報入力シート!W523)</f>
        <v/>
      </c>
      <c r="M484" s="517" t="str">
        <f>IF(基本情報入力シート!X523="","",基本情報入力シート!X523)</f>
        <v/>
      </c>
      <c r="N484" s="518" t="str">
        <f>IF(基本情報入力シート!Y523="","",基本情報入力シート!Y523)</f>
        <v/>
      </c>
      <c r="O484" s="106"/>
      <c r="P484" s="1082"/>
      <c r="Q484" s="1083"/>
      <c r="R484" s="519" t="str">
        <f>IFERROR(IF('別紙様式3-2（４・５月）'!Z486="ベア加算","",P484*VLOOKUP(N484,【参考】数式用!$AD$2:$AH$27,MATCH(O484,【参考】数式用!$K$4:$N$4,0)+1,0)),"")</f>
        <v/>
      </c>
      <c r="S484" s="139"/>
      <c r="T484" s="1084"/>
      <c r="U484" s="1085"/>
      <c r="V484" s="515" t="str">
        <f>IFERROR(P484*VLOOKUP(AF484,【参考】数式用4!$DC$3:$DZ$106,MATCH(N484,【参考】数式用4!$DC$2:$DZ$2,0)),"")</f>
        <v/>
      </c>
      <c r="W484" s="107"/>
      <c r="X484" s="138"/>
      <c r="Y484" s="1086" t="str">
        <f>IFERROR(IF('別紙様式3-2（４・５月）'!Z486="ベア加算","",W484*VLOOKUP(N484,【参考】数式用!$AD$2:$AH$27,MATCH(O484,【参考】数式用!$K$4:$N$4,0)+1,0)),"")</f>
        <v/>
      </c>
      <c r="Z484" s="1086"/>
      <c r="AA484" s="139"/>
      <c r="AB484" s="142"/>
      <c r="AC484" s="520" t="str">
        <f>IFERROR(X484*VLOOKUP(AG484,【参考】数式用4!$DC$3:$DZ$106,MATCH(N484,【参考】数式用4!$DC$2:$DZ$2,0)),"")</f>
        <v/>
      </c>
      <c r="AD484" s="477" t="str">
        <f t="shared" si="16"/>
        <v/>
      </c>
      <c r="AE484" s="478" t="str">
        <f t="shared" si="17"/>
        <v/>
      </c>
      <c r="AF484" s="512" t="str">
        <f>IF(O484="","",'別紙様式3-2（４・５月）'!O486&amp;'別紙様式3-2（４・５月）'!P486&amp;'別紙様式3-2（４・５月）'!Q486&amp;"から"&amp;O484)</f>
        <v/>
      </c>
      <c r="AG484" s="512" t="str">
        <f>IF(OR(W484="",W484="―"),"",'別紙様式3-2（４・５月）'!O486&amp;'別紙様式3-2（４・５月）'!P486&amp;'別紙様式3-2（４・５月）'!Q486&amp;"から"&amp;W484)</f>
        <v/>
      </c>
    </row>
    <row r="485" spans="1:33" ht="24.95" customHeight="1">
      <c r="A485" s="513">
        <v>472</v>
      </c>
      <c r="B485" s="987" t="str">
        <f>IF(基本情報入力シート!C524="","",基本情報入力シート!C524)</f>
        <v/>
      </c>
      <c r="C485" s="988"/>
      <c r="D485" s="988"/>
      <c r="E485" s="988"/>
      <c r="F485" s="988"/>
      <c r="G485" s="988"/>
      <c r="H485" s="988"/>
      <c r="I485" s="989"/>
      <c r="J485" s="482" t="str">
        <f>IF(基本情報入力シート!M524="","",基本情報入力シート!M524)</f>
        <v/>
      </c>
      <c r="K485" s="482" t="str">
        <f>IF(基本情報入力シート!R524="","",基本情報入力シート!R524)</f>
        <v/>
      </c>
      <c r="L485" s="482" t="str">
        <f>IF(基本情報入力シート!W524="","",基本情報入力シート!W524)</f>
        <v/>
      </c>
      <c r="M485" s="517" t="str">
        <f>IF(基本情報入力シート!X524="","",基本情報入力シート!X524)</f>
        <v/>
      </c>
      <c r="N485" s="518" t="str">
        <f>IF(基本情報入力シート!Y524="","",基本情報入力シート!Y524)</f>
        <v/>
      </c>
      <c r="O485" s="106"/>
      <c r="P485" s="1082"/>
      <c r="Q485" s="1083"/>
      <c r="R485" s="519" t="str">
        <f>IFERROR(IF('別紙様式3-2（４・５月）'!Z487="ベア加算","",P485*VLOOKUP(N485,【参考】数式用!$AD$2:$AH$27,MATCH(O485,【参考】数式用!$K$4:$N$4,0)+1,0)),"")</f>
        <v/>
      </c>
      <c r="S485" s="139"/>
      <c r="T485" s="1084"/>
      <c r="U485" s="1085"/>
      <c r="V485" s="515" t="str">
        <f>IFERROR(P485*VLOOKUP(AF485,【参考】数式用4!$DC$3:$DZ$106,MATCH(N485,【参考】数式用4!$DC$2:$DZ$2,0)),"")</f>
        <v/>
      </c>
      <c r="W485" s="107"/>
      <c r="X485" s="138"/>
      <c r="Y485" s="1086" t="str">
        <f>IFERROR(IF('別紙様式3-2（４・５月）'!Z487="ベア加算","",W485*VLOOKUP(N485,【参考】数式用!$AD$2:$AH$27,MATCH(O485,【参考】数式用!$K$4:$N$4,0)+1,0)),"")</f>
        <v/>
      </c>
      <c r="Z485" s="1086"/>
      <c r="AA485" s="139"/>
      <c r="AB485" s="142"/>
      <c r="AC485" s="520" t="str">
        <f>IFERROR(X485*VLOOKUP(AG485,【参考】数式用4!$DC$3:$DZ$106,MATCH(N485,【参考】数式用4!$DC$2:$DZ$2,0)),"")</f>
        <v/>
      </c>
      <c r="AD485" s="477" t="str">
        <f t="shared" si="16"/>
        <v/>
      </c>
      <c r="AE485" s="478" t="str">
        <f t="shared" si="17"/>
        <v/>
      </c>
      <c r="AF485" s="512" t="str">
        <f>IF(O485="","",'別紙様式3-2（４・５月）'!O487&amp;'別紙様式3-2（４・５月）'!P487&amp;'別紙様式3-2（４・５月）'!Q487&amp;"から"&amp;O485)</f>
        <v/>
      </c>
      <c r="AG485" s="512" t="str">
        <f>IF(OR(W485="",W485="―"),"",'別紙様式3-2（４・５月）'!O487&amp;'別紙様式3-2（４・５月）'!P487&amp;'別紙様式3-2（４・５月）'!Q487&amp;"から"&amp;W485)</f>
        <v/>
      </c>
    </row>
    <row r="486" spans="1:33" ht="24.95" customHeight="1">
      <c r="A486" s="513">
        <v>473</v>
      </c>
      <c r="B486" s="987" t="str">
        <f>IF(基本情報入力シート!C525="","",基本情報入力シート!C525)</f>
        <v/>
      </c>
      <c r="C486" s="988"/>
      <c r="D486" s="988"/>
      <c r="E486" s="988"/>
      <c r="F486" s="988"/>
      <c r="G486" s="988"/>
      <c r="H486" s="988"/>
      <c r="I486" s="989"/>
      <c r="J486" s="482" t="str">
        <f>IF(基本情報入力シート!M525="","",基本情報入力シート!M525)</f>
        <v/>
      </c>
      <c r="K486" s="482" t="str">
        <f>IF(基本情報入力シート!R525="","",基本情報入力シート!R525)</f>
        <v/>
      </c>
      <c r="L486" s="482" t="str">
        <f>IF(基本情報入力シート!W525="","",基本情報入力シート!W525)</f>
        <v/>
      </c>
      <c r="M486" s="517" t="str">
        <f>IF(基本情報入力シート!X525="","",基本情報入力シート!X525)</f>
        <v/>
      </c>
      <c r="N486" s="518" t="str">
        <f>IF(基本情報入力シート!Y525="","",基本情報入力シート!Y525)</f>
        <v/>
      </c>
      <c r="O486" s="106"/>
      <c r="P486" s="1082"/>
      <c r="Q486" s="1083"/>
      <c r="R486" s="519" t="str">
        <f>IFERROR(IF('別紙様式3-2（４・５月）'!Z488="ベア加算","",P486*VLOOKUP(N486,【参考】数式用!$AD$2:$AH$27,MATCH(O486,【参考】数式用!$K$4:$N$4,0)+1,0)),"")</f>
        <v/>
      </c>
      <c r="S486" s="139"/>
      <c r="T486" s="1084"/>
      <c r="U486" s="1085"/>
      <c r="V486" s="515" t="str">
        <f>IFERROR(P486*VLOOKUP(AF486,【参考】数式用4!$DC$3:$DZ$106,MATCH(N486,【参考】数式用4!$DC$2:$DZ$2,0)),"")</f>
        <v/>
      </c>
      <c r="W486" s="107"/>
      <c r="X486" s="138"/>
      <c r="Y486" s="1086" t="str">
        <f>IFERROR(IF('別紙様式3-2（４・５月）'!Z488="ベア加算","",W486*VLOOKUP(N486,【参考】数式用!$AD$2:$AH$27,MATCH(O486,【参考】数式用!$K$4:$N$4,0)+1,0)),"")</f>
        <v/>
      </c>
      <c r="Z486" s="1086"/>
      <c r="AA486" s="139"/>
      <c r="AB486" s="142"/>
      <c r="AC486" s="520" t="str">
        <f>IFERROR(X486*VLOOKUP(AG486,【参考】数式用4!$DC$3:$DZ$106,MATCH(N486,【参考】数式用4!$DC$2:$DZ$2,0)),"")</f>
        <v/>
      </c>
      <c r="AD486" s="477" t="str">
        <f t="shared" si="16"/>
        <v/>
      </c>
      <c r="AE486" s="478" t="str">
        <f t="shared" si="17"/>
        <v/>
      </c>
      <c r="AF486" s="512" t="str">
        <f>IF(O486="","",'別紙様式3-2（４・５月）'!O488&amp;'別紙様式3-2（４・５月）'!P488&amp;'別紙様式3-2（４・５月）'!Q488&amp;"から"&amp;O486)</f>
        <v/>
      </c>
      <c r="AG486" s="512" t="str">
        <f>IF(OR(W486="",W486="―"),"",'別紙様式3-2（４・５月）'!O488&amp;'別紙様式3-2（４・５月）'!P488&amp;'別紙様式3-2（４・５月）'!Q488&amp;"から"&amp;W486)</f>
        <v/>
      </c>
    </row>
    <row r="487" spans="1:33" ht="24.95" customHeight="1">
      <c r="A487" s="513">
        <v>474</v>
      </c>
      <c r="B487" s="987" t="str">
        <f>IF(基本情報入力シート!C526="","",基本情報入力シート!C526)</f>
        <v/>
      </c>
      <c r="C487" s="988"/>
      <c r="D487" s="988"/>
      <c r="E487" s="988"/>
      <c r="F487" s="988"/>
      <c r="G487" s="988"/>
      <c r="H487" s="988"/>
      <c r="I487" s="989"/>
      <c r="J487" s="482" t="str">
        <f>IF(基本情報入力シート!M526="","",基本情報入力シート!M526)</f>
        <v/>
      </c>
      <c r="K487" s="482" t="str">
        <f>IF(基本情報入力シート!R526="","",基本情報入力シート!R526)</f>
        <v/>
      </c>
      <c r="L487" s="482" t="str">
        <f>IF(基本情報入力シート!W526="","",基本情報入力シート!W526)</f>
        <v/>
      </c>
      <c r="M487" s="517" t="str">
        <f>IF(基本情報入力シート!X526="","",基本情報入力シート!X526)</f>
        <v/>
      </c>
      <c r="N487" s="518" t="str">
        <f>IF(基本情報入力シート!Y526="","",基本情報入力シート!Y526)</f>
        <v/>
      </c>
      <c r="O487" s="106"/>
      <c r="P487" s="1082"/>
      <c r="Q487" s="1083"/>
      <c r="R487" s="519" t="str">
        <f>IFERROR(IF('別紙様式3-2（４・５月）'!Z489="ベア加算","",P487*VLOOKUP(N487,【参考】数式用!$AD$2:$AH$27,MATCH(O487,【参考】数式用!$K$4:$N$4,0)+1,0)),"")</f>
        <v/>
      </c>
      <c r="S487" s="139"/>
      <c r="T487" s="1084"/>
      <c r="U487" s="1085"/>
      <c r="V487" s="515" t="str">
        <f>IFERROR(P487*VLOOKUP(AF487,【参考】数式用4!$DC$3:$DZ$106,MATCH(N487,【参考】数式用4!$DC$2:$DZ$2,0)),"")</f>
        <v/>
      </c>
      <c r="W487" s="107"/>
      <c r="X487" s="138"/>
      <c r="Y487" s="1086" t="str">
        <f>IFERROR(IF('別紙様式3-2（４・５月）'!Z489="ベア加算","",W487*VLOOKUP(N487,【参考】数式用!$AD$2:$AH$27,MATCH(O487,【参考】数式用!$K$4:$N$4,0)+1,0)),"")</f>
        <v/>
      </c>
      <c r="Z487" s="1086"/>
      <c r="AA487" s="139"/>
      <c r="AB487" s="142"/>
      <c r="AC487" s="520" t="str">
        <f>IFERROR(X487*VLOOKUP(AG487,【参考】数式用4!$DC$3:$DZ$106,MATCH(N487,【参考】数式用4!$DC$2:$DZ$2,0)),"")</f>
        <v/>
      </c>
      <c r="AD487" s="477" t="str">
        <f t="shared" si="16"/>
        <v/>
      </c>
      <c r="AE487" s="478" t="str">
        <f t="shared" si="17"/>
        <v/>
      </c>
      <c r="AF487" s="512" t="str">
        <f>IF(O487="","",'別紙様式3-2（４・５月）'!O489&amp;'別紙様式3-2（４・５月）'!P489&amp;'別紙様式3-2（４・５月）'!Q489&amp;"から"&amp;O487)</f>
        <v/>
      </c>
      <c r="AG487" s="512" t="str">
        <f>IF(OR(W487="",W487="―"),"",'別紙様式3-2（４・５月）'!O489&amp;'別紙様式3-2（４・５月）'!P489&amp;'別紙様式3-2（４・５月）'!Q489&amp;"から"&amp;W487)</f>
        <v/>
      </c>
    </row>
    <row r="488" spans="1:33" ht="24.95" customHeight="1">
      <c r="A488" s="513">
        <v>475</v>
      </c>
      <c r="B488" s="987" t="str">
        <f>IF(基本情報入力シート!C527="","",基本情報入力シート!C527)</f>
        <v/>
      </c>
      <c r="C488" s="988"/>
      <c r="D488" s="988"/>
      <c r="E488" s="988"/>
      <c r="F488" s="988"/>
      <c r="G488" s="988"/>
      <c r="H488" s="988"/>
      <c r="I488" s="989"/>
      <c r="J488" s="482" t="str">
        <f>IF(基本情報入力シート!M527="","",基本情報入力シート!M527)</f>
        <v/>
      </c>
      <c r="K488" s="482" t="str">
        <f>IF(基本情報入力シート!R527="","",基本情報入力シート!R527)</f>
        <v/>
      </c>
      <c r="L488" s="482" t="str">
        <f>IF(基本情報入力シート!W527="","",基本情報入力シート!W527)</f>
        <v/>
      </c>
      <c r="M488" s="517" t="str">
        <f>IF(基本情報入力シート!X527="","",基本情報入力シート!X527)</f>
        <v/>
      </c>
      <c r="N488" s="518" t="str">
        <f>IF(基本情報入力シート!Y527="","",基本情報入力シート!Y527)</f>
        <v/>
      </c>
      <c r="O488" s="106"/>
      <c r="P488" s="1082"/>
      <c r="Q488" s="1083"/>
      <c r="R488" s="519" t="str">
        <f>IFERROR(IF('別紙様式3-2（４・５月）'!Z490="ベア加算","",P488*VLOOKUP(N488,【参考】数式用!$AD$2:$AH$27,MATCH(O488,【参考】数式用!$K$4:$N$4,0)+1,0)),"")</f>
        <v/>
      </c>
      <c r="S488" s="139"/>
      <c r="T488" s="1084"/>
      <c r="U488" s="1085"/>
      <c r="V488" s="515" t="str">
        <f>IFERROR(P488*VLOOKUP(AF488,【参考】数式用4!$DC$3:$DZ$106,MATCH(N488,【参考】数式用4!$DC$2:$DZ$2,0)),"")</f>
        <v/>
      </c>
      <c r="W488" s="107"/>
      <c r="X488" s="138"/>
      <c r="Y488" s="1086" t="str">
        <f>IFERROR(IF('別紙様式3-2（４・５月）'!Z490="ベア加算","",W488*VLOOKUP(N488,【参考】数式用!$AD$2:$AH$27,MATCH(O488,【参考】数式用!$K$4:$N$4,0)+1,0)),"")</f>
        <v/>
      </c>
      <c r="Z488" s="1086"/>
      <c r="AA488" s="139"/>
      <c r="AB488" s="142"/>
      <c r="AC488" s="520" t="str">
        <f>IFERROR(X488*VLOOKUP(AG488,【参考】数式用4!$DC$3:$DZ$106,MATCH(N488,【参考】数式用4!$DC$2:$DZ$2,0)),"")</f>
        <v/>
      </c>
      <c r="AD488" s="477" t="str">
        <f t="shared" si="16"/>
        <v/>
      </c>
      <c r="AE488" s="478" t="str">
        <f t="shared" si="17"/>
        <v/>
      </c>
      <c r="AF488" s="512" t="str">
        <f>IF(O488="","",'別紙様式3-2（４・５月）'!O490&amp;'別紙様式3-2（４・５月）'!P490&amp;'別紙様式3-2（４・５月）'!Q490&amp;"から"&amp;O488)</f>
        <v/>
      </c>
      <c r="AG488" s="512" t="str">
        <f>IF(OR(W488="",W488="―"),"",'別紙様式3-2（４・５月）'!O490&amp;'別紙様式3-2（４・５月）'!P490&amp;'別紙様式3-2（４・５月）'!Q490&amp;"から"&amp;W488)</f>
        <v/>
      </c>
    </row>
    <row r="489" spans="1:33" ht="24.95" customHeight="1">
      <c r="A489" s="513">
        <v>476</v>
      </c>
      <c r="B489" s="987" t="str">
        <f>IF(基本情報入力シート!C528="","",基本情報入力シート!C528)</f>
        <v/>
      </c>
      <c r="C489" s="988"/>
      <c r="D489" s="988"/>
      <c r="E489" s="988"/>
      <c r="F489" s="988"/>
      <c r="G489" s="988"/>
      <c r="H489" s="988"/>
      <c r="I489" s="989"/>
      <c r="J489" s="482" t="str">
        <f>IF(基本情報入力シート!M528="","",基本情報入力シート!M528)</f>
        <v/>
      </c>
      <c r="K489" s="482" t="str">
        <f>IF(基本情報入力シート!R528="","",基本情報入力シート!R528)</f>
        <v/>
      </c>
      <c r="L489" s="482" t="str">
        <f>IF(基本情報入力シート!W528="","",基本情報入力シート!W528)</f>
        <v/>
      </c>
      <c r="M489" s="517" t="str">
        <f>IF(基本情報入力シート!X528="","",基本情報入力シート!X528)</f>
        <v/>
      </c>
      <c r="N489" s="518" t="str">
        <f>IF(基本情報入力シート!Y528="","",基本情報入力シート!Y528)</f>
        <v/>
      </c>
      <c r="O489" s="106"/>
      <c r="P489" s="1082"/>
      <c r="Q489" s="1083"/>
      <c r="R489" s="519" t="str">
        <f>IFERROR(IF('別紙様式3-2（４・５月）'!Z491="ベア加算","",P489*VLOOKUP(N489,【参考】数式用!$AD$2:$AH$27,MATCH(O489,【参考】数式用!$K$4:$N$4,0)+1,0)),"")</f>
        <v/>
      </c>
      <c r="S489" s="139"/>
      <c r="T489" s="1084"/>
      <c r="U489" s="1085"/>
      <c r="V489" s="515" t="str">
        <f>IFERROR(P489*VLOOKUP(AF489,【参考】数式用4!$DC$3:$DZ$106,MATCH(N489,【参考】数式用4!$DC$2:$DZ$2,0)),"")</f>
        <v/>
      </c>
      <c r="W489" s="107"/>
      <c r="X489" s="138"/>
      <c r="Y489" s="1086" t="str">
        <f>IFERROR(IF('別紙様式3-2（４・５月）'!Z491="ベア加算","",W489*VLOOKUP(N489,【参考】数式用!$AD$2:$AH$27,MATCH(O489,【参考】数式用!$K$4:$N$4,0)+1,0)),"")</f>
        <v/>
      </c>
      <c r="Z489" s="1086"/>
      <c r="AA489" s="139"/>
      <c r="AB489" s="142"/>
      <c r="AC489" s="520" t="str">
        <f>IFERROR(X489*VLOOKUP(AG489,【参考】数式用4!$DC$3:$DZ$106,MATCH(N489,【参考】数式用4!$DC$2:$DZ$2,0)),"")</f>
        <v/>
      </c>
      <c r="AD489" s="477" t="str">
        <f t="shared" si="16"/>
        <v/>
      </c>
      <c r="AE489" s="478" t="str">
        <f t="shared" si="17"/>
        <v/>
      </c>
      <c r="AF489" s="512" t="str">
        <f>IF(O489="","",'別紙様式3-2（４・５月）'!O491&amp;'別紙様式3-2（４・５月）'!P491&amp;'別紙様式3-2（４・５月）'!Q491&amp;"から"&amp;O489)</f>
        <v/>
      </c>
      <c r="AG489" s="512" t="str">
        <f>IF(OR(W489="",W489="―"),"",'別紙様式3-2（４・５月）'!O491&amp;'別紙様式3-2（４・５月）'!P491&amp;'別紙様式3-2（４・５月）'!Q491&amp;"から"&amp;W489)</f>
        <v/>
      </c>
    </row>
    <row r="490" spans="1:33" ht="24.95" customHeight="1">
      <c r="A490" s="513">
        <v>477</v>
      </c>
      <c r="B490" s="987" t="str">
        <f>IF(基本情報入力シート!C529="","",基本情報入力シート!C529)</f>
        <v/>
      </c>
      <c r="C490" s="988"/>
      <c r="D490" s="988"/>
      <c r="E490" s="988"/>
      <c r="F490" s="988"/>
      <c r="G490" s="988"/>
      <c r="H490" s="988"/>
      <c r="I490" s="989"/>
      <c r="J490" s="482" t="str">
        <f>IF(基本情報入力シート!M529="","",基本情報入力シート!M529)</f>
        <v/>
      </c>
      <c r="K490" s="482" t="str">
        <f>IF(基本情報入力シート!R529="","",基本情報入力シート!R529)</f>
        <v/>
      </c>
      <c r="L490" s="482" t="str">
        <f>IF(基本情報入力シート!W529="","",基本情報入力シート!W529)</f>
        <v/>
      </c>
      <c r="M490" s="517" t="str">
        <f>IF(基本情報入力シート!X529="","",基本情報入力シート!X529)</f>
        <v/>
      </c>
      <c r="N490" s="518" t="str">
        <f>IF(基本情報入力シート!Y529="","",基本情報入力シート!Y529)</f>
        <v/>
      </c>
      <c r="O490" s="106"/>
      <c r="P490" s="1082"/>
      <c r="Q490" s="1083"/>
      <c r="R490" s="519" t="str">
        <f>IFERROR(IF('別紙様式3-2（４・５月）'!Z492="ベア加算","",P490*VLOOKUP(N490,【参考】数式用!$AD$2:$AH$27,MATCH(O490,【参考】数式用!$K$4:$N$4,0)+1,0)),"")</f>
        <v/>
      </c>
      <c r="S490" s="139"/>
      <c r="T490" s="1084"/>
      <c r="U490" s="1085"/>
      <c r="V490" s="515" t="str">
        <f>IFERROR(P490*VLOOKUP(AF490,【参考】数式用4!$DC$3:$DZ$106,MATCH(N490,【参考】数式用4!$DC$2:$DZ$2,0)),"")</f>
        <v/>
      </c>
      <c r="W490" s="107"/>
      <c r="X490" s="138"/>
      <c r="Y490" s="1086" t="str">
        <f>IFERROR(IF('別紙様式3-2（４・５月）'!Z492="ベア加算","",W490*VLOOKUP(N490,【参考】数式用!$AD$2:$AH$27,MATCH(O490,【参考】数式用!$K$4:$N$4,0)+1,0)),"")</f>
        <v/>
      </c>
      <c r="Z490" s="1086"/>
      <c r="AA490" s="139"/>
      <c r="AB490" s="142"/>
      <c r="AC490" s="520" t="str">
        <f>IFERROR(X490*VLOOKUP(AG490,【参考】数式用4!$DC$3:$DZ$106,MATCH(N490,【参考】数式用4!$DC$2:$DZ$2,0)),"")</f>
        <v/>
      </c>
      <c r="AD490" s="477" t="str">
        <f t="shared" si="16"/>
        <v/>
      </c>
      <c r="AE490" s="478" t="str">
        <f t="shared" si="17"/>
        <v/>
      </c>
      <c r="AF490" s="512" t="str">
        <f>IF(O490="","",'別紙様式3-2（４・５月）'!O492&amp;'別紙様式3-2（４・５月）'!P492&amp;'別紙様式3-2（４・５月）'!Q492&amp;"から"&amp;O490)</f>
        <v/>
      </c>
      <c r="AG490" s="512" t="str">
        <f>IF(OR(W490="",W490="―"),"",'別紙様式3-2（４・５月）'!O492&amp;'別紙様式3-2（４・５月）'!P492&amp;'別紙様式3-2（４・５月）'!Q492&amp;"から"&amp;W490)</f>
        <v/>
      </c>
    </row>
    <row r="491" spans="1:33" ht="24.95" customHeight="1">
      <c r="A491" s="513">
        <v>478</v>
      </c>
      <c r="B491" s="987" t="str">
        <f>IF(基本情報入力シート!C530="","",基本情報入力シート!C530)</f>
        <v/>
      </c>
      <c r="C491" s="988"/>
      <c r="D491" s="988"/>
      <c r="E491" s="988"/>
      <c r="F491" s="988"/>
      <c r="G491" s="988"/>
      <c r="H491" s="988"/>
      <c r="I491" s="989"/>
      <c r="J491" s="482" t="str">
        <f>IF(基本情報入力シート!M530="","",基本情報入力シート!M530)</f>
        <v/>
      </c>
      <c r="K491" s="482" t="str">
        <f>IF(基本情報入力シート!R530="","",基本情報入力シート!R530)</f>
        <v/>
      </c>
      <c r="L491" s="482" t="str">
        <f>IF(基本情報入力シート!W530="","",基本情報入力シート!W530)</f>
        <v/>
      </c>
      <c r="M491" s="517" t="str">
        <f>IF(基本情報入力シート!X530="","",基本情報入力シート!X530)</f>
        <v/>
      </c>
      <c r="N491" s="518" t="str">
        <f>IF(基本情報入力シート!Y530="","",基本情報入力シート!Y530)</f>
        <v/>
      </c>
      <c r="O491" s="106"/>
      <c r="P491" s="1082"/>
      <c r="Q491" s="1083"/>
      <c r="R491" s="519" t="str">
        <f>IFERROR(IF('別紙様式3-2（４・５月）'!Z493="ベア加算","",P491*VLOOKUP(N491,【参考】数式用!$AD$2:$AH$27,MATCH(O491,【参考】数式用!$K$4:$N$4,0)+1,0)),"")</f>
        <v/>
      </c>
      <c r="S491" s="139"/>
      <c r="T491" s="1084"/>
      <c r="U491" s="1085"/>
      <c r="V491" s="515" t="str">
        <f>IFERROR(P491*VLOOKUP(AF491,【参考】数式用4!$DC$3:$DZ$106,MATCH(N491,【参考】数式用4!$DC$2:$DZ$2,0)),"")</f>
        <v/>
      </c>
      <c r="W491" s="107"/>
      <c r="X491" s="138"/>
      <c r="Y491" s="1086" t="str">
        <f>IFERROR(IF('別紙様式3-2（４・５月）'!Z493="ベア加算","",W491*VLOOKUP(N491,【参考】数式用!$AD$2:$AH$27,MATCH(O491,【参考】数式用!$K$4:$N$4,0)+1,0)),"")</f>
        <v/>
      </c>
      <c r="Z491" s="1086"/>
      <c r="AA491" s="139"/>
      <c r="AB491" s="142"/>
      <c r="AC491" s="520" t="str">
        <f>IFERROR(X491*VLOOKUP(AG491,【参考】数式用4!$DC$3:$DZ$106,MATCH(N491,【参考】数式用4!$DC$2:$DZ$2,0)),"")</f>
        <v/>
      </c>
      <c r="AD491" s="477" t="str">
        <f t="shared" si="16"/>
        <v/>
      </c>
      <c r="AE491" s="478" t="str">
        <f t="shared" si="17"/>
        <v/>
      </c>
      <c r="AF491" s="512" t="str">
        <f>IF(O491="","",'別紙様式3-2（４・５月）'!O493&amp;'別紙様式3-2（４・５月）'!P493&amp;'別紙様式3-2（４・５月）'!Q493&amp;"から"&amp;O491)</f>
        <v/>
      </c>
      <c r="AG491" s="512" t="str">
        <f>IF(OR(W491="",W491="―"),"",'別紙様式3-2（４・５月）'!O493&amp;'別紙様式3-2（４・５月）'!P493&amp;'別紙様式3-2（４・５月）'!Q493&amp;"から"&amp;W491)</f>
        <v/>
      </c>
    </row>
    <row r="492" spans="1:33" ht="24.95" customHeight="1">
      <c r="A492" s="513">
        <v>479</v>
      </c>
      <c r="B492" s="987" t="str">
        <f>IF(基本情報入力シート!C531="","",基本情報入力シート!C531)</f>
        <v/>
      </c>
      <c r="C492" s="988"/>
      <c r="D492" s="988"/>
      <c r="E492" s="988"/>
      <c r="F492" s="988"/>
      <c r="G492" s="988"/>
      <c r="H492" s="988"/>
      <c r="I492" s="989"/>
      <c r="J492" s="482" t="str">
        <f>IF(基本情報入力シート!M531="","",基本情報入力シート!M531)</f>
        <v/>
      </c>
      <c r="K492" s="482" t="str">
        <f>IF(基本情報入力シート!R531="","",基本情報入力シート!R531)</f>
        <v/>
      </c>
      <c r="L492" s="482" t="str">
        <f>IF(基本情報入力シート!W531="","",基本情報入力シート!W531)</f>
        <v/>
      </c>
      <c r="M492" s="517" t="str">
        <f>IF(基本情報入力シート!X531="","",基本情報入力シート!X531)</f>
        <v/>
      </c>
      <c r="N492" s="518" t="str">
        <f>IF(基本情報入力シート!Y531="","",基本情報入力シート!Y531)</f>
        <v/>
      </c>
      <c r="O492" s="106"/>
      <c r="P492" s="1082"/>
      <c r="Q492" s="1083"/>
      <c r="R492" s="519" t="str">
        <f>IFERROR(IF('別紙様式3-2（４・５月）'!Z494="ベア加算","",P492*VLOOKUP(N492,【参考】数式用!$AD$2:$AH$27,MATCH(O492,【参考】数式用!$K$4:$N$4,0)+1,0)),"")</f>
        <v/>
      </c>
      <c r="S492" s="139"/>
      <c r="T492" s="1084"/>
      <c r="U492" s="1085"/>
      <c r="V492" s="515" t="str">
        <f>IFERROR(P492*VLOOKUP(AF492,【参考】数式用4!$DC$3:$DZ$106,MATCH(N492,【参考】数式用4!$DC$2:$DZ$2,0)),"")</f>
        <v/>
      </c>
      <c r="W492" s="107"/>
      <c r="X492" s="138"/>
      <c r="Y492" s="1086" t="str">
        <f>IFERROR(IF('別紙様式3-2（４・５月）'!Z494="ベア加算","",W492*VLOOKUP(N492,【参考】数式用!$AD$2:$AH$27,MATCH(O492,【参考】数式用!$K$4:$N$4,0)+1,0)),"")</f>
        <v/>
      </c>
      <c r="Z492" s="1086"/>
      <c r="AA492" s="139"/>
      <c r="AB492" s="142"/>
      <c r="AC492" s="520" t="str">
        <f>IFERROR(X492*VLOOKUP(AG492,【参考】数式用4!$DC$3:$DZ$106,MATCH(N492,【参考】数式用4!$DC$2:$DZ$2,0)),"")</f>
        <v/>
      </c>
      <c r="AD492" s="477" t="str">
        <f t="shared" si="16"/>
        <v/>
      </c>
      <c r="AE492" s="478" t="str">
        <f t="shared" si="17"/>
        <v/>
      </c>
      <c r="AF492" s="512" t="str">
        <f>IF(O492="","",'別紙様式3-2（４・５月）'!O494&amp;'別紙様式3-2（４・５月）'!P494&amp;'別紙様式3-2（４・５月）'!Q494&amp;"から"&amp;O492)</f>
        <v/>
      </c>
      <c r="AG492" s="512" t="str">
        <f>IF(OR(W492="",W492="―"),"",'別紙様式3-2（４・５月）'!O494&amp;'別紙様式3-2（４・５月）'!P494&amp;'別紙様式3-2（４・５月）'!Q494&amp;"から"&amp;W492)</f>
        <v/>
      </c>
    </row>
    <row r="493" spans="1:33" ht="24.95" customHeight="1">
      <c r="A493" s="513">
        <v>480</v>
      </c>
      <c r="B493" s="987" t="str">
        <f>IF(基本情報入力シート!C532="","",基本情報入力シート!C532)</f>
        <v/>
      </c>
      <c r="C493" s="988"/>
      <c r="D493" s="988"/>
      <c r="E493" s="988"/>
      <c r="F493" s="988"/>
      <c r="G493" s="988"/>
      <c r="H493" s="988"/>
      <c r="I493" s="989"/>
      <c r="J493" s="482" t="str">
        <f>IF(基本情報入力シート!M532="","",基本情報入力シート!M532)</f>
        <v/>
      </c>
      <c r="K493" s="482" t="str">
        <f>IF(基本情報入力シート!R532="","",基本情報入力シート!R532)</f>
        <v/>
      </c>
      <c r="L493" s="482" t="str">
        <f>IF(基本情報入力シート!W532="","",基本情報入力シート!W532)</f>
        <v/>
      </c>
      <c r="M493" s="517" t="str">
        <f>IF(基本情報入力シート!X532="","",基本情報入力シート!X532)</f>
        <v/>
      </c>
      <c r="N493" s="518" t="str">
        <f>IF(基本情報入力シート!Y532="","",基本情報入力シート!Y532)</f>
        <v/>
      </c>
      <c r="O493" s="106"/>
      <c r="P493" s="1082"/>
      <c r="Q493" s="1083"/>
      <c r="R493" s="519" t="str">
        <f>IFERROR(IF('別紙様式3-2（４・５月）'!Z495="ベア加算","",P493*VLOOKUP(N493,【参考】数式用!$AD$2:$AH$27,MATCH(O493,【参考】数式用!$K$4:$N$4,0)+1,0)),"")</f>
        <v/>
      </c>
      <c r="S493" s="139"/>
      <c r="T493" s="1084"/>
      <c r="U493" s="1085"/>
      <c r="V493" s="515" t="str">
        <f>IFERROR(P493*VLOOKUP(AF493,【参考】数式用4!$DC$3:$DZ$106,MATCH(N493,【参考】数式用4!$DC$2:$DZ$2,0)),"")</f>
        <v/>
      </c>
      <c r="W493" s="107"/>
      <c r="X493" s="138"/>
      <c r="Y493" s="1086" t="str">
        <f>IFERROR(IF('別紙様式3-2（４・５月）'!Z495="ベア加算","",W493*VLOOKUP(N493,【参考】数式用!$AD$2:$AH$27,MATCH(O493,【参考】数式用!$K$4:$N$4,0)+1,0)),"")</f>
        <v/>
      </c>
      <c r="Z493" s="1086"/>
      <c r="AA493" s="139"/>
      <c r="AB493" s="142"/>
      <c r="AC493" s="520" t="str">
        <f>IFERROR(X493*VLOOKUP(AG493,【参考】数式用4!$DC$3:$DZ$106,MATCH(N493,【参考】数式用4!$DC$2:$DZ$2,0)),"")</f>
        <v/>
      </c>
      <c r="AD493" s="477" t="str">
        <f t="shared" si="16"/>
        <v/>
      </c>
      <c r="AE493" s="478" t="str">
        <f t="shared" si="17"/>
        <v/>
      </c>
      <c r="AF493" s="512" t="str">
        <f>IF(O493="","",'別紙様式3-2（４・５月）'!O495&amp;'別紙様式3-2（４・５月）'!P495&amp;'別紙様式3-2（４・５月）'!Q495&amp;"から"&amp;O493)</f>
        <v/>
      </c>
      <c r="AG493" s="512" t="str">
        <f>IF(OR(W493="",W493="―"),"",'別紙様式3-2（４・５月）'!O495&amp;'別紙様式3-2（４・５月）'!P495&amp;'別紙様式3-2（４・５月）'!Q495&amp;"から"&amp;W493)</f>
        <v/>
      </c>
    </row>
    <row r="494" spans="1:33" ht="24.95" customHeight="1">
      <c r="A494" s="513">
        <v>481</v>
      </c>
      <c r="B494" s="987" t="str">
        <f>IF(基本情報入力シート!C533="","",基本情報入力シート!C533)</f>
        <v/>
      </c>
      <c r="C494" s="988"/>
      <c r="D494" s="988"/>
      <c r="E494" s="988"/>
      <c r="F494" s="988"/>
      <c r="G494" s="988"/>
      <c r="H494" s="988"/>
      <c r="I494" s="989"/>
      <c r="J494" s="482" t="str">
        <f>IF(基本情報入力シート!M533="","",基本情報入力シート!M533)</f>
        <v/>
      </c>
      <c r="K494" s="482" t="str">
        <f>IF(基本情報入力シート!R533="","",基本情報入力シート!R533)</f>
        <v/>
      </c>
      <c r="L494" s="482" t="str">
        <f>IF(基本情報入力シート!W533="","",基本情報入力シート!W533)</f>
        <v/>
      </c>
      <c r="M494" s="517" t="str">
        <f>IF(基本情報入力シート!X533="","",基本情報入力シート!X533)</f>
        <v/>
      </c>
      <c r="N494" s="518" t="str">
        <f>IF(基本情報入力シート!Y533="","",基本情報入力シート!Y533)</f>
        <v/>
      </c>
      <c r="O494" s="106"/>
      <c r="P494" s="1082"/>
      <c r="Q494" s="1083"/>
      <c r="R494" s="519" t="str">
        <f>IFERROR(IF('別紙様式3-2（４・５月）'!Z496="ベア加算","",P494*VLOOKUP(N494,【参考】数式用!$AD$2:$AH$27,MATCH(O494,【参考】数式用!$K$4:$N$4,0)+1,0)),"")</f>
        <v/>
      </c>
      <c r="S494" s="139"/>
      <c r="T494" s="1084"/>
      <c r="U494" s="1085"/>
      <c r="V494" s="515" t="str">
        <f>IFERROR(P494*VLOOKUP(AF494,【参考】数式用4!$DC$3:$DZ$106,MATCH(N494,【参考】数式用4!$DC$2:$DZ$2,0)),"")</f>
        <v/>
      </c>
      <c r="W494" s="107"/>
      <c r="X494" s="138"/>
      <c r="Y494" s="1086" t="str">
        <f>IFERROR(IF('別紙様式3-2（４・５月）'!Z496="ベア加算","",W494*VLOOKUP(N494,【参考】数式用!$AD$2:$AH$27,MATCH(O494,【参考】数式用!$K$4:$N$4,0)+1,0)),"")</f>
        <v/>
      </c>
      <c r="Z494" s="1086"/>
      <c r="AA494" s="139"/>
      <c r="AB494" s="142"/>
      <c r="AC494" s="520" t="str">
        <f>IFERROR(X494*VLOOKUP(AG494,【参考】数式用4!$DC$3:$DZ$106,MATCH(N494,【参考】数式用4!$DC$2:$DZ$2,0)),"")</f>
        <v/>
      </c>
      <c r="AD494" s="477" t="str">
        <f t="shared" si="16"/>
        <v/>
      </c>
      <c r="AE494" s="478" t="str">
        <f t="shared" si="17"/>
        <v/>
      </c>
      <c r="AF494" s="512" t="str">
        <f>IF(O494="","",'別紙様式3-2（４・５月）'!O496&amp;'別紙様式3-2（４・５月）'!P496&amp;'別紙様式3-2（４・５月）'!Q496&amp;"から"&amp;O494)</f>
        <v/>
      </c>
      <c r="AG494" s="512" t="str">
        <f>IF(OR(W494="",W494="―"),"",'別紙様式3-2（４・５月）'!O496&amp;'別紙様式3-2（４・５月）'!P496&amp;'別紙様式3-2（４・５月）'!Q496&amp;"から"&amp;W494)</f>
        <v/>
      </c>
    </row>
    <row r="495" spans="1:33" ht="24.95" customHeight="1">
      <c r="A495" s="513">
        <v>482</v>
      </c>
      <c r="B495" s="987" t="str">
        <f>IF(基本情報入力シート!C534="","",基本情報入力シート!C534)</f>
        <v/>
      </c>
      <c r="C495" s="988"/>
      <c r="D495" s="988"/>
      <c r="E495" s="988"/>
      <c r="F495" s="988"/>
      <c r="G495" s="988"/>
      <c r="H495" s="988"/>
      <c r="I495" s="989"/>
      <c r="J495" s="482" t="str">
        <f>IF(基本情報入力シート!M534="","",基本情報入力シート!M534)</f>
        <v/>
      </c>
      <c r="K495" s="482" t="str">
        <f>IF(基本情報入力シート!R534="","",基本情報入力シート!R534)</f>
        <v/>
      </c>
      <c r="L495" s="482" t="str">
        <f>IF(基本情報入力シート!W534="","",基本情報入力シート!W534)</f>
        <v/>
      </c>
      <c r="M495" s="517" t="str">
        <f>IF(基本情報入力シート!X534="","",基本情報入力シート!X534)</f>
        <v/>
      </c>
      <c r="N495" s="518" t="str">
        <f>IF(基本情報入力シート!Y534="","",基本情報入力シート!Y534)</f>
        <v/>
      </c>
      <c r="O495" s="106"/>
      <c r="P495" s="1082"/>
      <c r="Q495" s="1083"/>
      <c r="R495" s="519" t="str">
        <f>IFERROR(IF('別紙様式3-2（４・５月）'!Z497="ベア加算","",P495*VLOOKUP(N495,【参考】数式用!$AD$2:$AH$27,MATCH(O495,【参考】数式用!$K$4:$N$4,0)+1,0)),"")</f>
        <v/>
      </c>
      <c r="S495" s="139"/>
      <c r="T495" s="1084"/>
      <c r="U495" s="1085"/>
      <c r="V495" s="515" t="str">
        <f>IFERROR(P495*VLOOKUP(AF495,【参考】数式用4!$DC$3:$DZ$106,MATCH(N495,【参考】数式用4!$DC$2:$DZ$2,0)),"")</f>
        <v/>
      </c>
      <c r="W495" s="107"/>
      <c r="X495" s="138"/>
      <c r="Y495" s="1086" t="str">
        <f>IFERROR(IF('別紙様式3-2（４・５月）'!Z497="ベア加算","",W495*VLOOKUP(N495,【参考】数式用!$AD$2:$AH$27,MATCH(O495,【参考】数式用!$K$4:$N$4,0)+1,0)),"")</f>
        <v/>
      </c>
      <c r="Z495" s="1086"/>
      <c r="AA495" s="139"/>
      <c r="AB495" s="142"/>
      <c r="AC495" s="520" t="str">
        <f>IFERROR(X495*VLOOKUP(AG495,【参考】数式用4!$DC$3:$DZ$106,MATCH(N495,【参考】数式用4!$DC$2:$DZ$2,0)),"")</f>
        <v/>
      </c>
      <c r="AD495" s="477" t="str">
        <f t="shared" si="16"/>
        <v/>
      </c>
      <c r="AE495" s="478" t="str">
        <f t="shared" si="17"/>
        <v/>
      </c>
      <c r="AF495" s="512" t="str">
        <f>IF(O495="","",'別紙様式3-2（４・５月）'!O497&amp;'別紙様式3-2（４・５月）'!P497&amp;'別紙様式3-2（４・５月）'!Q497&amp;"から"&amp;O495)</f>
        <v/>
      </c>
      <c r="AG495" s="512" t="str">
        <f>IF(OR(W495="",W495="―"),"",'別紙様式3-2（４・５月）'!O497&amp;'別紙様式3-2（４・５月）'!P497&amp;'別紙様式3-2（４・５月）'!Q497&amp;"から"&amp;W495)</f>
        <v/>
      </c>
    </row>
    <row r="496" spans="1:33" ht="24.95" customHeight="1">
      <c r="A496" s="513">
        <v>483</v>
      </c>
      <c r="B496" s="987" t="str">
        <f>IF(基本情報入力シート!C535="","",基本情報入力シート!C535)</f>
        <v/>
      </c>
      <c r="C496" s="988"/>
      <c r="D496" s="988"/>
      <c r="E496" s="988"/>
      <c r="F496" s="988"/>
      <c r="G496" s="988"/>
      <c r="H496" s="988"/>
      <c r="I496" s="989"/>
      <c r="J496" s="482" t="str">
        <f>IF(基本情報入力シート!M535="","",基本情報入力シート!M535)</f>
        <v/>
      </c>
      <c r="K496" s="482" t="str">
        <f>IF(基本情報入力シート!R535="","",基本情報入力シート!R535)</f>
        <v/>
      </c>
      <c r="L496" s="482" t="str">
        <f>IF(基本情報入力シート!W535="","",基本情報入力シート!W535)</f>
        <v/>
      </c>
      <c r="M496" s="517" t="str">
        <f>IF(基本情報入力シート!X535="","",基本情報入力シート!X535)</f>
        <v/>
      </c>
      <c r="N496" s="518" t="str">
        <f>IF(基本情報入力シート!Y535="","",基本情報入力シート!Y535)</f>
        <v/>
      </c>
      <c r="O496" s="106"/>
      <c r="P496" s="1082"/>
      <c r="Q496" s="1083"/>
      <c r="R496" s="519" t="str">
        <f>IFERROR(IF('別紙様式3-2（４・５月）'!Z498="ベア加算","",P496*VLOOKUP(N496,【参考】数式用!$AD$2:$AH$27,MATCH(O496,【参考】数式用!$K$4:$N$4,0)+1,0)),"")</f>
        <v/>
      </c>
      <c r="S496" s="139"/>
      <c r="T496" s="1084"/>
      <c r="U496" s="1085"/>
      <c r="V496" s="515" t="str">
        <f>IFERROR(P496*VLOOKUP(AF496,【参考】数式用4!$DC$3:$DZ$106,MATCH(N496,【参考】数式用4!$DC$2:$DZ$2,0)),"")</f>
        <v/>
      </c>
      <c r="W496" s="107"/>
      <c r="X496" s="138"/>
      <c r="Y496" s="1086" t="str">
        <f>IFERROR(IF('別紙様式3-2（４・５月）'!Z498="ベア加算","",W496*VLOOKUP(N496,【参考】数式用!$AD$2:$AH$27,MATCH(O496,【参考】数式用!$K$4:$N$4,0)+1,0)),"")</f>
        <v/>
      </c>
      <c r="Z496" s="1086"/>
      <c r="AA496" s="139"/>
      <c r="AB496" s="142"/>
      <c r="AC496" s="520" t="str">
        <f>IFERROR(X496*VLOOKUP(AG496,【参考】数式用4!$DC$3:$DZ$106,MATCH(N496,【参考】数式用4!$DC$2:$DZ$2,0)),"")</f>
        <v/>
      </c>
      <c r="AD496" s="477" t="str">
        <f t="shared" si="16"/>
        <v/>
      </c>
      <c r="AE496" s="478" t="str">
        <f t="shared" si="17"/>
        <v/>
      </c>
      <c r="AF496" s="512" t="str">
        <f>IF(O496="","",'別紙様式3-2（４・５月）'!O498&amp;'別紙様式3-2（４・５月）'!P498&amp;'別紙様式3-2（４・５月）'!Q498&amp;"から"&amp;O496)</f>
        <v/>
      </c>
      <c r="AG496" s="512" t="str">
        <f>IF(OR(W496="",W496="―"),"",'別紙様式3-2（４・５月）'!O498&amp;'別紙様式3-2（４・５月）'!P498&amp;'別紙様式3-2（４・５月）'!Q498&amp;"から"&amp;W496)</f>
        <v/>
      </c>
    </row>
    <row r="497" spans="1:33" ht="24.95" customHeight="1">
      <c r="A497" s="513">
        <v>484</v>
      </c>
      <c r="B497" s="987" t="str">
        <f>IF(基本情報入力シート!C536="","",基本情報入力シート!C536)</f>
        <v/>
      </c>
      <c r="C497" s="988"/>
      <c r="D497" s="988"/>
      <c r="E497" s="988"/>
      <c r="F497" s="988"/>
      <c r="G497" s="988"/>
      <c r="H497" s="988"/>
      <c r="I497" s="989"/>
      <c r="J497" s="482" t="str">
        <f>IF(基本情報入力シート!M536="","",基本情報入力シート!M536)</f>
        <v/>
      </c>
      <c r="K497" s="482" t="str">
        <f>IF(基本情報入力シート!R536="","",基本情報入力シート!R536)</f>
        <v/>
      </c>
      <c r="L497" s="482" t="str">
        <f>IF(基本情報入力シート!W536="","",基本情報入力シート!W536)</f>
        <v/>
      </c>
      <c r="M497" s="517" t="str">
        <f>IF(基本情報入力シート!X536="","",基本情報入力シート!X536)</f>
        <v/>
      </c>
      <c r="N497" s="518" t="str">
        <f>IF(基本情報入力シート!Y536="","",基本情報入力シート!Y536)</f>
        <v/>
      </c>
      <c r="O497" s="106"/>
      <c r="P497" s="1082"/>
      <c r="Q497" s="1083"/>
      <c r="R497" s="519" t="str">
        <f>IFERROR(IF('別紙様式3-2（４・５月）'!Z499="ベア加算","",P497*VLOOKUP(N497,【参考】数式用!$AD$2:$AH$27,MATCH(O497,【参考】数式用!$K$4:$N$4,0)+1,0)),"")</f>
        <v/>
      </c>
      <c r="S497" s="139"/>
      <c r="T497" s="1084"/>
      <c r="U497" s="1085"/>
      <c r="V497" s="515" t="str">
        <f>IFERROR(P497*VLOOKUP(AF497,【参考】数式用4!$DC$3:$DZ$106,MATCH(N497,【参考】数式用4!$DC$2:$DZ$2,0)),"")</f>
        <v/>
      </c>
      <c r="W497" s="107"/>
      <c r="X497" s="138"/>
      <c r="Y497" s="1086" t="str">
        <f>IFERROR(IF('別紙様式3-2（４・５月）'!Z499="ベア加算","",W497*VLOOKUP(N497,【参考】数式用!$AD$2:$AH$27,MATCH(O497,【参考】数式用!$K$4:$N$4,0)+1,0)),"")</f>
        <v/>
      </c>
      <c r="Z497" s="1086"/>
      <c r="AA497" s="139"/>
      <c r="AB497" s="142"/>
      <c r="AC497" s="520" t="str">
        <f>IFERROR(X497*VLOOKUP(AG497,【参考】数式用4!$DC$3:$DZ$106,MATCH(N497,【参考】数式用4!$DC$2:$DZ$2,0)),"")</f>
        <v/>
      </c>
      <c r="AD497" s="477" t="str">
        <f t="shared" si="16"/>
        <v/>
      </c>
      <c r="AE497" s="478" t="str">
        <f t="shared" si="17"/>
        <v/>
      </c>
      <c r="AF497" s="512" t="str">
        <f>IF(O497="","",'別紙様式3-2（４・５月）'!O499&amp;'別紙様式3-2（４・５月）'!P499&amp;'別紙様式3-2（４・５月）'!Q499&amp;"から"&amp;O497)</f>
        <v/>
      </c>
      <c r="AG497" s="512" t="str">
        <f>IF(OR(W497="",W497="―"),"",'別紙様式3-2（４・５月）'!O499&amp;'別紙様式3-2（４・５月）'!P499&amp;'別紙様式3-2（４・５月）'!Q499&amp;"から"&amp;W497)</f>
        <v/>
      </c>
    </row>
    <row r="498" spans="1:33" ht="24.95" customHeight="1">
      <c r="A498" s="513">
        <v>485</v>
      </c>
      <c r="B498" s="987" t="str">
        <f>IF(基本情報入力シート!C537="","",基本情報入力シート!C537)</f>
        <v/>
      </c>
      <c r="C498" s="988"/>
      <c r="D498" s="988"/>
      <c r="E498" s="988"/>
      <c r="F498" s="988"/>
      <c r="G498" s="988"/>
      <c r="H498" s="988"/>
      <c r="I498" s="989"/>
      <c r="J498" s="482" t="str">
        <f>IF(基本情報入力シート!M537="","",基本情報入力シート!M537)</f>
        <v/>
      </c>
      <c r="K498" s="482" t="str">
        <f>IF(基本情報入力シート!R537="","",基本情報入力シート!R537)</f>
        <v/>
      </c>
      <c r="L498" s="482" t="str">
        <f>IF(基本情報入力シート!W537="","",基本情報入力シート!W537)</f>
        <v/>
      </c>
      <c r="M498" s="517" t="str">
        <f>IF(基本情報入力シート!X537="","",基本情報入力シート!X537)</f>
        <v/>
      </c>
      <c r="N498" s="518" t="str">
        <f>IF(基本情報入力シート!Y537="","",基本情報入力シート!Y537)</f>
        <v/>
      </c>
      <c r="O498" s="106"/>
      <c r="P498" s="1082"/>
      <c r="Q498" s="1083"/>
      <c r="R498" s="519" t="str">
        <f>IFERROR(IF('別紙様式3-2（４・５月）'!Z500="ベア加算","",P498*VLOOKUP(N498,【参考】数式用!$AD$2:$AH$27,MATCH(O498,【参考】数式用!$K$4:$N$4,0)+1,0)),"")</f>
        <v/>
      </c>
      <c r="S498" s="139"/>
      <c r="T498" s="1084"/>
      <c r="U498" s="1085"/>
      <c r="V498" s="515" t="str">
        <f>IFERROR(P498*VLOOKUP(AF498,【参考】数式用4!$DC$3:$DZ$106,MATCH(N498,【参考】数式用4!$DC$2:$DZ$2,0)),"")</f>
        <v/>
      </c>
      <c r="W498" s="107"/>
      <c r="X498" s="138"/>
      <c r="Y498" s="1086" t="str">
        <f>IFERROR(IF('別紙様式3-2（４・５月）'!Z500="ベア加算","",W498*VLOOKUP(N498,【参考】数式用!$AD$2:$AH$27,MATCH(O498,【参考】数式用!$K$4:$N$4,0)+1,0)),"")</f>
        <v/>
      </c>
      <c r="Z498" s="1086"/>
      <c r="AA498" s="139"/>
      <c r="AB498" s="142"/>
      <c r="AC498" s="520" t="str">
        <f>IFERROR(X498*VLOOKUP(AG498,【参考】数式用4!$DC$3:$DZ$106,MATCH(N498,【参考】数式用4!$DC$2:$DZ$2,0)),"")</f>
        <v/>
      </c>
      <c r="AD498" s="477" t="str">
        <f t="shared" si="16"/>
        <v/>
      </c>
      <c r="AE498" s="478" t="str">
        <f t="shared" si="17"/>
        <v/>
      </c>
      <c r="AF498" s="512" t="str">
        <f>IF(O498="","",'別紙様式3-2（４・５月）'!O500&amp;'別紙様式3-2（４・５月）'!P500&amp;'別紙様式3-2（４・５月）'!Q500&amp;"から"&amp;O498)</f>
        <v/>
      </c>
      <c r="AG498" s="512" t="str">
        <f>IF(OR(W498="",W498="―"),"",'別紙様式3-2（４・５月）'!O500&amp;'別紙様式3-2（４・５月）'!P500&amp;'別紙様式3-2（４・５月）'!Q500&amp;"から"&amp;W498)</f>
        <v/>
      </c>
    </row>
    <row r="499" spans="1:33" ht="24.95" customHeight="1">
      <c r="A499" s="513">
        <v>486</v>
      </c>
      <c r="B499" s="987" t="str">
        <f>IF(基本情報入力シート!C538="","",基本情報入力シート!C538)</f>
        <v/>
      </c>
      <c r="C499" s="988"/>
      <c r="D499" s="988"/>
      <c r="E499" s="988"/>
      <c r="F499" s="988"/>
      <c r="G499" s="988"/>
      <c r="H499" s="988"/>
      <c r="I499" s="989"/>
      <c r="J499" s="482" t="str">
        <f>IF(基本情報入力シート!M538="","",基本情報入力シート!M538)</f>
        <v/>
      </c>
      <c r="K499" s="482" t="str">
        <f>IF(基本情報入力シート!R538="","",基本情報入力シート!R538)</f>
        <v/>
      </c>
      <c r="L499" s="482" t="str">
        <f>IF(基本情報入力シート!W538="","",基本情報入力シート!W538)</f>
        <v/>
      </c>
      <c r="M499" s="517" t="str">
        <f>IF(基本情報入力シート!X538="","",基本情報入力シート!X538)</f>
        <v/>
      </c>
      <c r="N499" s="518" t="str">
        <f>IF(基本情報入力シート!Y538="","",基本情報入力シート!Y538)</f>
        <v/>
      </c>
      <c r="O499" s="106"/>
      <c r="P499" s="1082"/>
      <c r="Q499" s="1083"/>
      <c r="R499" s="519" t="str">
        <f>IFERROR(IF('別紙様式3-2（４・５月）'!Z501="ベア加算","",P499*VLOOKUP(N499,【参考】数式用!$AD$2:$AH$27,MATCH(O499,【参考】数式用!$K$4:$N$4,0)+1,0)),"")</f>
        <v/>
      </c>
      <c r="S499" s="139"/>
      <c r="T499" s="1084"/>
      <c r="U499" s="1085"/>
      <c r="V499" s="515" t="str">
        <f>IFERROR(P499*VLOOKUP(AF499,【参考】数式用4!$DC$3:$DZ$106,MATCH(N499,【参考】数式用4!$DC$2:$DZ$2,0)),"")</f>
        <v/>
      </c>
      <c r="W499" s="107"/>
      <c r="X499" s="138"/>
      <c r="Y499" s="1086" t="str">
        <f>IFERROR(IF('別紙様式3-2（４・５月）'!Z501="ベア加算","",W499*VLOOKUP(N499,【参考】数式用!$AD$2:$AH$27,MATCH(O499,【参考】数式用!$K$4:$N$4,0)+1,0)),"")</f>
        <v/>
      </c>
      <c r="Z499" s="1086"/>
      <c r="AA499" s="139"/>
      <c r="AB499" s="142"/>
      <c r="AC499" s="520" t="str">
        <f>IFERROR(X499*VLOOKUP(AG499,【参考】数式用4!$DC$3:$DZ$106,MATCH(N499,【参考】数式用4!$DC$2:$DZ$2,0)),"")</f>
        <v/>
      </c>
      <c r="AD499" s="477" t="str">
        <f t="shared" si="16"/>
        <v/>
      </c>
      <c r="AE499" s="478" t="str">
        <f t="shared" si="17"/>
        <v/>
      </c>
      <c r="AF499" s="512" t="str">
        <f>IF(O499="","",'別紙様式3-2（４・５月）'!O501&amp;'別紙様式3-2（４・５月）'!P501&amp;'別紙様式3-2（４・５月）'!Q501&amp;"から"&amp;O499)</f>
        <v/>
      </c>
      <c r="AG499" s="512" t="str">
        <f>IF(OR(W499="",W499="―"),"",'別紙様式3-2（４・５月）'!O501&amp;'別紙様式3-2（４・５月）'!P501&amp;'別紙様式3-2（４・５月）'!Q501&amp;"から"&amp;W499)</f>
        <v/>
      </c>
    </row>
    <row r="500" spans="1:33" ht="24.95" customHeight="1">
      <c r="A500" s="513">
        <v>487</v>
      </c>
      <c r="B500" s="987" t="str">
        <f>IF(基本情報入力シート!C539="","",基本情報入力シート!C539)</f>
        <v/>
      </c>
      <c r="C500" s="988"/>
      <c r="D500" s="988"/>
      <c r="E500" s="988"/>
      <c r="F500" s="988"/>
      <c r="G500" s="988"/>
      <c r="H500" s="988"/>
      <c r="I500" s="989"/>
      <c r="J500" s="482" t="str">
        <f>IF(基本情報入力シート!M539="","",基本情報入力シート!M539)</f>
        <v/>
      </c>
      <c r="K500" s="482" t="str">
        <f>IF(基本情報入力シート!R539="","",基本情報入力シート!R539)</f>
        <v/>
      </c>
      <c r="L500" s="482" t="str">
        <f>IF(基本情報入力シート!W539="","",基本情報入力シート!W539)</f>
        <v/>
      </c>
      <c r="M500" s="517" t="str">
        <f>IF(基本情報入力シート!X539="","",基本情報入力シート!X539)</f>
        <v/>
      </c>
      <c r="N500" s="518" t="str">
        <f>IF(基本情報入力シート!Y539="","",基本情報入力シート!Y539)</f>
        <v/>
      </c>
      <c r="O500" s="106"/>
      <c r="P500" s="1082"/>
      <c r="Q500" s="1083"/>
      <c r="R500" s="519" t="str">
        <f>IFERROR(IF('別紙様式3-2（４・５月）'!Z502="ベア加算","",P500*VLOOKUP(N500,【参考】数式用!$AD$2:$AH$27,MATCH(O500,【参考】数式用!$K$4:$N$4,0)+1,0)),"")</f>
        <v/>
      </c>
      <c r="S500" s="139"/>
      <c r="T500" s="1084"/>
      <c r="U500" s="1085"/>
      <c r="V500" s="515" t="str">
        <f>IFERROR(P500*VLOOKUP(AF500,【参考】数式用4!$DC$3:$DZ$106,MATCH(N500,【参考】数式用4!$DC$2:$DZ$2,0)),"")</f>
        <v/>
      </c>
      <c r="W500" s="107"/>
      <c r="X500" s="138"/>
      <c r="Y500" s="1086" t="str">
        <f>IFERROR(IF('別紙様式3-2（４・５月）'!Z502="ベア加算","",W500*VLOOKUP(N500,【参考】数式用!$AD$2:$AH$27,MATCH(O500,【参考】数式用!$K$4:$N$4,0)+1,0)),"")</f>
        <v/>
      </c>
      <c r="Z500" s="1086"/>
      <c r="AA500" s="139"/>
      <c r="AB500" s="142"/>
      <c r="AC500" s="520" t="str">
        <f>IFERROR(X500*VLOOKUP(AG500,【参考】数式用4!$DC$3:$DZ$106,MATCH(N500,【参考】数式用4!$DC$2:$DZ$2,0)),"")</f>
        <v/>
      </c>
      <c r="AD500" s="477" t="str">
        <f t="shared" si="16"/>
        <v/>
      </c>
      <c r="AE500" s="478" t="str">
        <f t="shared" si="17"/>
        <v/>
      </c>
      <c r="AF500" s="512" t="str">
        <f>IF(O500="","",'別紙様式3-2（４・５月）'!O502&amp;'別紙様式3-2（４・５月）'!P502&amp;'別紙様式3-2（４・５月）'!Q502&amp;"から"&amp;O500)</f>
        <v/>
      </c>
      <c r="AG500" s="512" t="str">
        <f>IF(OR(W500="",W500="―"),"",'別紙様式3-2（４・５月）'!O502&amp;'別紙様式3-2（４・５月）'!P502&amp;'別紙様式3-2（４・５月）'!Q502&amp;"から"&amp;W500)</f>
        <v/>
      </c>
    </row>
    <row r="501" spans="1:33" ht="24.95" customHeight="1">
      <c r="A501" s="513">
        <v>488</v>
      </c>
      <c r="B501" s="987" t="str">
        <f>IF(基本情報入力シート!C540="","",基本情報入力シート!C540)</f>
        <v/>
      </c>
      <c r="C501" s="988"/>
      <c r="D501" s="988"/>
      <c r="E501" s="988"/>
      <c r="F501" s="988"/>
      <c r="G501" s="988"/>
      <c r="H501" s="988"/>
      <c r="I501" s="989"/>
      <c r="J501" s="482" t="str">
        <f>IF(基本情報入力シート!M540="","",基本情報入力シート!M540)</f>
        <v/>
      </c>
      <c r="K501" s="482" t="str">
        <f>IF(基本情報入力シート!R540="","",基本情報入力シート!R540)</f>
        <v/>
      </c>
      <c r="L501" s="482" t="str">
        <f>IF(基本情報入力シート!W540="","",基本情報入力シート!W540)</f>
        <v/>
      </c>
      <c r="M501" s="517" t="str">
        <f>IF(基本情報入力シート!X540="","",基本情報入力シート!X540)</f>
        <v/>
      </c>
      <c r="N501" s="518" t="str">
        <f>IF(基本情報入力シート!Y540="","",基本情報入力シート!Y540)</f>
        <v/>
      </c>
      <c r="O501" s="106"/>
      <c r="P501" s="1082"/>
      <c r="Q501" s="1083"/>
      <c r="R501" s="519" t="str">
        <f>IFERROR(IF('別紙様式3-2（４・５月）'!Z503="ベア加算","",P501*VLOOKUP(N501,【参考】数式用!$AD$2:$AH$27,MATCH(O501,【参考】数式用!$K$4:$N$4,0)+1,0)),"")</f>
        <v/>
      </c>
      <c r="S501" s="139"/>
      <c r="T501" s="1084"/>
      <c r="U501" s="1085"/>
      <c r="V501" s="515" t="str">
        <f>IFERROR(P501*VLOOKUP(AF501,【参考】数式用4!$DC$3:$DZ$106,MATCH(N501,【参考】数式用4!$DC$2:$DZ$2,0)),"")</f>
        <v/>
      </c>
      <c r="W501" s="107"/>
      <c r="X501" s="138"/>
      <c r="Y501" s="1086" t="str">
        <f>IFERROR(IF('別紙様式3-2（４・５月）'!Z503="ベア加算","",W501*VLOOKUP(N501,【参考】数式用!$AD$2:$AH$27,MATCH(O501,【参考】数式用!$K$4:$N$4,0)+1,0)),"")</f>
        <v/>
      </c>
      <c r="Z501" s="1086"/>
      <c r="AA501" s="139"/>
      <c r="AB501" s="142"/>
      <c r="AC501" s="520" t="str">
        <f>IFERROR(X501*VLOOKUP(AG501,【参考】数式用4!$DC$3:$DZ$106,MATCH(N501,【参考】数式用4!$DC$2:$DZ$2,0)),"")</f>
        <v/>
      </c>
      <c r="AD501" s="477" t="str">
        <f t="shared" si="16"/>
        <v/>
      </c>
      <c r="AE501" s="478" t="str">
        <f t="shared" si="17"/>
        <v/>
      </c>
      <c r="AF501" s="512" t="str">
        <f>IF(O501="","",'別紙様式3-2（４・５月）'!O503&amp;'別紙様式3-2（４・５月）'!P503&amp;'別紙様式3-2（４・５月）'!Q503&amp;"から"&amp;O501)</f>
        <v/>
      </c>
      <c r="AG501" s="512" t="str">
        <f>IF(OR(W501="",W501="―"),"",'別紙様式3-2（４・５月）'!O503&amp;'別紙様式3-2（４・５月）'!P503&amp;'別紙様式3-2（４・５月）'!Q503&amp;"から"&amp;W501)</f>
        <v/>
      </c>
    </row>
    <row r="502" spans="1:33" ht="24.95" customHeight="1">
      <c r="A502" s="513">
        <v>489</v>
      </c>
      <c r="B502" s="987" t="str">
        <f>IF(基本情報入力シート!C541="","",基本情報入力シート!C541)</f>
        <v/>
      </c>
      <c r="C502" s="988"/>
      <c r="D502" s="988"/>
      <c r="E502" s="988"/>
      <c r="F502" s="988"/>
      <c r="G502" s="988"/>
      <c r="H502" s="988"/>
      <c r="I502" s="989"/>
      <c r="J502" s="482" t="str">
        <f>IF(基本情報入力シート!M541="","",基本情報入力シート!M541)</f>
        <v/>
      </c>
      <c r="K502" s="482" t="str">
        <f>IF(基本情報入力シート!R541="","",基本情報入力シート!R541)</f>
        <v/>
      </c>
      <c r="L502" s="482" t="str">
        <f>IF(基本情報入力シート!W541="","",基本情報入力シート!W541)</f>
        <v/>
      </c>
      <c r="M502" s="517" t="str">
        <f>IF(基本情報入力シート!X541="","",基本情報入力シート!X541)</f>
        <v/>
      </c>
      <c r="N502" s="518" t="str">
        <f>IF(基本情報入力シート!Y541="","",基本情報入力シート!Y541)</f>
        <v/>
      </c>
      <c r="O502" s="106"/>
      <c r="P502" s="1082"/>
      <c r="Q502" s="1083"/>
      <c r="R502" s="519" t="str">
        <f>IFERROR(IF('別紙様式3-2（４・５月）'!Z504="ベア加算","",P502*VLOOKUP(N502,【参考】数式用!$AD$2:$AH$27,MATCH(O502,【参考】数式用!$K$4:$N$4,0)+1,0)),"")</f>
        <v/>
      </c>
      <c r="S502" s="139"/>
      <c r="T502" s="1084"/>
      <c r="U502" s="1085"/>
      <c r="V502" s="515" t="str">
        <f>IFERROR(P502*VLOOKUP(AF502,【参考】数式用4!$DC$3:$DZ$106,MATCH(N502,【参考】数式用4!$DC$2:$DZ$2,0)),"")</f>
        <v/>
      </c>
      <c r="W502" s="107"/>
      <c r="X502" s="138"/>
      <c r="Y502" s="1086" t="str">
        <f>IFERROR(IF('別紙様式3-2（４・５月）'!Z504="ベア加算","",W502*VLOOKUP(N502,【参考】数式用!$AD$2:$AH$27,MATCH(O502,【参考】数式用!$K$4:$N$4,0)+1,0)),"")</f>
        <v/>
      </c>
      <c r="Z502" s="1086"/>
      <c r="AA502" s="139"/>
      <c r="AB502" s="142"/>
      <c r="AC502" s="520" t="str">
        <f>IFERROR(X502*VLOOKUP(AG502,【参考】数式用4!$DC$3:$DZ$106,MATCH(N502,【参考】数式用4!$DC$2:$DZ$2,0)),"")</f>
        <v/>
      </c>
      <c r="AD502" s="477" t="str">
        <f t="shared" si="16"/>
        <v/>
      </c>
      <c r="AE502" s="478" t="str">
        <f t="shared" si="17"/>
        <v/>
      </c>
      <c r="AF502" s="512" t="str">
        <f>IF(O502="","",'別紙様式3-2（４・５月）'!O504&amp;'別紙様式3-2（４・５月）'!P504&amp;'別紙様式3-2（４・５月）'!Q504&amp;"から"&amp;O502)</f>
        <v/>
      </c>
      <c r="AG502" s="512" t="str">
        <f>IF(OR(W502="",W502="―"),"",'別紙様式3-2（４・５月）'!O504&amp;'別紙様式3-2（４・５月）'!P504&amp;'別紙様式3-2（４・５月）'!Q504&amp;"から"&amp;W502)</f>
        <v/>
      </c>
    </row>
    <row r="503" spans="1:33" ht="24.95" customHeight="1">
      <c r="A503" s="513">
        <v>490</v>
      </c>
      <c r="B503" s="987" t="str">
        <f>IF(基本情報入力シート!C542="","",基本情報入力シート!C542)</f>
        <v/>
      </c>
      <c r="C503" s="988"/>
      <c r="D503" s="988"/>
      <c r="E503" s="988"/>
      <c r="F503" s="988"/>
      <c r="G503" s="988"/>
      <c r="H503" s="988"/>
      <c r="I503" s="989"/>
      <c r="J503" s="482" t="str">
        <f>IF(基本情報入力シート!M542="","",基本情報入力シート!M542)</f>
        <v/>
      </c>
      <c r="K503" s="482" t="str">
        <f>IF(基本情報入力シート!R542="","",基本情報入力シート!R542)</f>
        <v/>
      </c>
      <c r="L503" s="482" t="str">
        <f>IF(基本情報入力シート!W542="","",基本情報入力シート!W542)</f>
        <v/>
      </c>
      <c r="M503" s="517" t="str">
        <f>IF(基本情報入力シート!X542="","",基本情報入力シート!X542)</f>
        <v/>
      </c>
      <c r="N503" s="518" t="str">
        <f>IF(基本情報入力シート!Y542="","",基本情報入力シート!Y542)</f>
        <v/>
      </c>
      <c r="O503" s="106"/>
      <c r="P503" s="1082"/>
      <c r="Q503" s="1083"/>
      <c r="R503" s="519" t="str">
        <f>IFERROR(IF('別紙様式3-2（４・５月）'!Z505="ベア加算","",P503*VLOOKUP(N503,【参考】数式用!$AD$2:$AH$27,MATCH(O503,【参考】数式用!$K$4:$N$4,0)+1,0)),"")</f>
        <v/>
      </c>
      <c r="S503" s="139"/>
      <c r="T503" s="1084"/>
      <c r="U503" s="1085"/>
      <c r="V503" s="515" t="str">
        <f>IFERROR(P503*VLOOKUP(AF503,【参考】数式用4!$DC$3:$DZ$106,MATCH(N503,【参考】数式用4!$DC$2:$DZ$2,0)),"")</f>
        <v/>
      </c>
      <c r="W503" s="107"/>
      <c r="X503" s="138"/>
      <c r="Y503" s="1086" t="str">
        <f>IFERROR(IF('別紙様式3-2（４・５月）'!Z505="ベア加算","",W503*VLOOKUP(N503,【参考】数式用!$AD$2:$AH$27,MATCH(O503,【参考】数式用!$K$4:$N$4,0)+1,0)),"")</f>
        <v/>
      </c>
      <c r="Z503" s="1086"/>
      <c r="AA503" s="139"/>
      <c r="AB503" s="142"/>
      <c r="AC503" s="520" t="str">
        <f>IFERROR(X503*VLOOKUP(AG503,【参考】数式用4!$DC$3:$DZ$106,MATCH(N503,【参考】数式用4!$DC$2:$DZ$2,0)),"")</f>
        <v/>
      </c>
      <c r="AD503" s="477" t="str">
        <f t="shared" si="16"/>
        <v/>
      </c>
      <c r="AE503" s="478" t="str">
        <f t="shared" si="17"/>
        <v/>
      </c>
      <c r="AF503" s="512" t="str">
        <f>IF(O503="","",'別紙様式3-2（４・５月）'!O505&amp;'別紙様式3-2（４・５月）'!P505&amp;'別紙様式3-2（４・５月）'!Q505&amp;"から"&amp;O503)</f>
        <v/>
      </c>
      <c r="AG503" s="512" t="str">
        <f>IF(OR(W503="",W503="―"),"",'別紙様式3-2（４・５月）'!O505&amp;'別紙様式3-2（４・５月）'!P505&amp;'別紙様式3-2（４・５月）'!Q505&amp;"から"&amp;W503)</f>
        <v/>
      </c>
    </row>
    <row r="504" spans="1:33" ht="24.95" customHeight="1">
      <c r="A504" s="513">
        <v>491</v>
      </c>
      <c r="B504" s="987" t="str">
        <f>IF(基本情報入力シート!C543="","",基本情報入力シート!C543)</f>
        <v/>
      </c>
      <c r="C504" s="988"/>
      <c r="D504" s="988"/>
      <c r="E504" s="988"/>
      <c r="F504" s="988"/>
      <c r="G504" s="988"/>
      <c r="H504" s="988"/>
      <c r="I504" s="989"/>
      <c r="J504" s="482" t="str">
        <f>IF(基本情報入力シート!M543="","",基本情報入力シート!M543)</f>
        <v/>
      </c>
      <c r="K504" s="482" t="str">
        <f>IF(基本情報入力シート!R543="","",基本情報入力シート!R543)</f>
        <v/>
      </c>
      <c r="L504" s="482" t="str">
        <f>IF(基本情報入力シート!W543="","",基本情報入力シート!W543)</f>
        <v/>
      </c>
      <c r="M504" s="517" t="str">
        <f>IF(基本情報入力シート!X543="","",基本情報入力シート!X543)</f>
        <v/>
      </c>
      <c r="N504" s="518" t="str">
        <f>IF(基本情報入力シート!Y543="","",基本情報入力シート!Y543)</f>
        <v/>
      </c>
      <c r="O504" s="106"/>
      <c r="P504" s="1082"/>
      <c r="Q504" s="1083"/>
      <c r="R504" s="519" t="str">
        <f>IFERROR(IF('別紙様式3-2（４・５月）'!Z506="ベア加算","",P504*VLOOKUP(N504,【参考】数式用!$AD$2:$AH$27,MATCH(O504,【参考】数式用!$K$4:$N$4,0)+1,0)),"")</f>
        <v/>
      </c>
      <c r="S504" s="139"/>
      <c r="T504" s="1084"/>
      <c r="U504" s="1085"/>
      <c r="V504" s="515" t="str">
        <f>IFERROR(P504*VLOOKUP(AF504,【参考】数式用4!$DC$3:$DZ$106,MATCH(N504,【参考】数式用4!$DC$2:$DZ$2,0)),"")</f>
        <v/>
      </c>
      <c r="W504" s="107"/>
      <c r="X504" s="138"/>
      <c r="Y504" s="1086" t="str">
        <f>IFERROR(IF('別紙様式3-2（４・５月）'!Z506="ベア加算","",W504*VLOOKUP(N504,【参考】数式用!$AD$2:$AH$27,MATCH(O504,【参考】数式用!$K$4:$N$4,0)+1,0)),"")</f>
        <v/>
      </c>
      <c r="Z504" s="1086"/>
      <c r="AA504" s="139"/>
      <c r="AB504" s="142"/>
      <c r="AC504" s="520" t="str">
        <f>IFERROR(X504*VLOOKUP(AG504,【参考】数式用4!$DC$3:$DZ$106,MATCH(N504,【参考】数式用4!$DC$2:$DZ$2,0)),"")</f>
        <v/>
      </c>
      <c r="AD504" s="477" t="str">
        <f t="shared" si="16"/>
        <v/>
      </c>
      <c r="AE504" s="478" t="str">
        <f t="shared" si="17"/>
        <v/>
      </c>
      <c r="AF504" s="512" t="str">
        <f>IF(O504="","",'別紙様式3-2（４・５月）'!O506&amp;'別紙様式3-2（４・５月）'!P506&amp;'別紙様式3-2（４・５月）'!Q506&amp;"から"&amp;O504)</f>
        <v/>
      </c>
      <c r="AG504" s="512" t="str">
        <f>IF(OR(W504="",W504="―"),"",'別紙様式3-2（４・５月）'!O506&amp;'別紙様式3-2（４・５月）'!P506&amp;'別紙様式3-2（４・５月）'!Q506&amp;"から"&amp;W504)</f>
        <v/>
      </c>
    </row>
    <row r="505" spans="1:33" ht="24.95" customHeight="1">
      <c r="A505" s="513">
        <v>492</v>
      </c>
      <c r="B505" s="987" t="str">
        <f>IF(基本情報入力シート!C544="","",基本情報入力シート!C544)</f>
        <v/>
      </c>
      <c r="C505" s="988"/>
      <c r="D505" s="988"/>
      <c r="E505" s="988"/>
      <c r="F505" s="988"/>
      <c r="G505" s="988"/>
      <c r="H505" s="988"/>
      <c r="I505" s="989"/>
      <c r="J505" s="482" t="str">
        <f>IF(基本情報入力シート!M544="","",基本情報入力シート!M544)</f>
        <v/>
      </c>
      <c r="K505" s="482" t="str">
        <f>IF(基本情報入力シート!R544="","",基本情報入力シート!R544)</f>
        <v/>
      </c>
      <c r="L505" s="482" t="str">
        <f>IF(基本情報入力シート!W544="","",基本情報入力シート!W544)</f>
        <v/>
      </c>
      <c r="M505" s="517" t="str">
        <f>IF(基本情報入力シート!X544="","",基本情報入力シート!X544)</f>
        <v/>
      </c>
      <c r="N505" s="518" t="str">
        <f>IF(基本情報入力シート!Y544="","",基本情報入力シート!Y544)</f>
        <v/>
      </c>
      <c r="O505" s="106"/>
      <c r="P505" s="1082"/>
      <c r="Q505" s="1083"/>
      <c r="R505" s="519" t="str">
        <f>IFERROR(IF('別紙様式3-2（４・５月）'!Z507="ベア加算","",P505*VLOOKUP(N505,【参考】数式用!$AD$2:$AH$27,MATCH(O505,【参考】数式用!$K$4:$N$4,0)+1,0)),"")</f>
        <v/>
      </c>
      <c r="S505" s="139"/>
      <c r="T505" s="1084"/>
      <c r="U505" s="1085"/>
      <c r="V505" s="515" t="str">
        <f>IFERROR(P505*VLOOKUP(AF505,【参考】数式用4!$DC$3:$DZ$106,MATCH(N505,【参考】数式用4!$DC$2:$DZ$2,0)),"")</f>
        <v/>
      </c>
      <c r="W505" s="107"/>
      <c r="X505" s="138"/>
      <c r="Y505" s="1086" t="str">
        <f>IFERROR(IF('別紙様式3-2（４・５月）'!Z507="ベア加算","",W505*VLOOKUP(N505,【参考】数式用!$AD$2:$AH$27,MATCH(O505,【参考】数式用!$K$4:$N$4,0)+1,0)),"")</f>
        <v/>
      </c>
      <c r="Z505" s="1086"/>
      <c r="AA505" s="139"/>
      <c r="AB505" s="142"/>
      <c r="AC505" s="520" t="str">
        <f>IFERROR(X505*VLOOKUP(AG505,【参考】数式用4!$DC$3:$DZ$106,MATCH(N505,【参考】数式用4!$DC$2:$DZ$2,0)),"")</f>
        <v/>
      </c>
      <c r="AD505" s="477" t="str">
        <f t="shared" si="16"/>
        <v/>
      </c>
      <c r="AE505" s="478" t="str">
        <f t="shared" si="17"/>
        <v/>
      </c>
      <c r="AF505" s="512" t="str">
        <f>IF(O505="","",'別紙様式3-2（４・５月）'!O507&amp;'別紙様式3-2（４・５月）'!P507&amp;'別紙様式3-2（４・５月）'!Q507&amp;"から"&amp;O505)</f>
        <v/>
      </c>
      <c r="AG505" s="512" t="str">
        <f>IF(OR(W505="",W505="―"),"",'別紙様式3-2（４・５月）'!O507&amp;'別紙様式3-2（４・５月）'!P507&amp;'別紙様式3-2（４・５月）'!Q507&amp;"から"&amp;W505)</f>
        <v/>
      </c>
    </row>
    <row r="506" spans="1:33" ht="24.95" customHeight="1">
      <c r="A506" s="513">
        <v>493</v>
      </c>
      <c r="B506" s="987" t="str">
        <f>IF(基本情報入力シート!C545="","",基本情報入力シート!C545)</f>
        <v/>
      </c>
      <c r="C506" s="988"/>
      <c r="D506" s="988"/>
      <c r="E506" s="988"/>
      <c r="F506" s="988"/>
      <c r="G506" s="988"/>
      <c r="H506" s="988"/>
      <c r="I506" s="989"/>
      <c r="J506" s="482" t="str">
        <f>IF(基本情報入力シート!M545="","",基本情報入力シート!M545)</f>
        <v/>
      </c>
      <c r="K506" s="482" t="str">
        <f>IF(基本情報入力シート!R545="","",基本情報入力シート!R545)</f>
        <v/>
      </c>
      <c r="L506" s="482" t="str">
        <f>IF(基本情報入力シート!W545="","",基本情報入力シート!W545)</f>
        <v/>
      </c>
      <c r="M506" s="517" t="str">
        <f>IF(基本情報入力シート!X545="","",基本情報入力シート!X545)</f>
        <v/>
      </c>
      <c r="N506" s="518" t="str">
        <f>IF(基本情報入力シート!Y545="","",基本情報入力シート!Y545)</f>
        <v/>
      </c>
      <c r="O506" s="106"/>
      <c r="P506" s="1082"/>
      <c r="Q506" s="1083"/>
      <c r="R506" s="519" t="str">
        <f>IFERROR(IF('別紙様式3-2（４・５月）'!Z508="ベア加算","",P506*VLOOKUP(N506,【参考】数式用!$AD$2:$AH$27,MATCH(O506,【参考】数式用!$K$4:$N$4,0)+1,0)),"")</f>
        <v/>
      </c>
      <c r="S506" s="139"/>
      <c r="T506" s="1084"/>
      <c r="U506" s="1085"/>
      <c r="V506" s="515" t="str">
        <f>IFERROR(P506*VLOOKUP(AF506,【参考】数式用4!$DC$3:$DZ$106,MATCH(N506,【参考】数式用4!$DC$2:$DZ$2,0)),"")</f>
        <v/>
      </c>
      <c r="W506" s="107"/>
      <c r="X506" s="138"/>
      <c r="Y506" s="1086" t="str">
        <f>IFERROR(IF('別紙様式3-2（４・５月）'!Z508="ベア加算","",W506*VLOOKUP(N506,【参考】数式用!$AD$2:$AH$27,MATCH(O506,【参考】数式用!$K$4:$N$4,0)+1,0)),"")</f>
        <v/>
      </c>
      <c r="Z506" s="1086"/>
      <c r="AA506" s="139"/>
      <c r="AB506" s="142"/>
      <c r="AC506" s="520" t="str">
        <f>IFERROR(X506*VLOOKUP(AG506,【参考】数式用4!$DC$3:$DZ$106,MATCH(N506,【参考】数式用4!$DC$2:$DZ$2,0)),"")</f>
        <v/>
      </c>
      <c r="AD506" s="477" t="str">
        <f t="shared" si="16"/>
        <v/>
      </c>
      <c r="AE506" s="478" t="str">
        <f t="shared" si="17"/>
        <v/>
      </c>
      <c r="AF506" s="512" t="str">
        <f>IF(O506="","",'別紙様式3-2（４・５月）'!O508&amp;'別紙様式3-2（４・５月）'!P508&amp;'別紙様式3-2（４・５月）'!Q508&amp;"から"&amp;O506)</f>
        <v/>
      </c>
      <c r="AG506" s="512" t="str">
        <f>IF(OR(W506="",W506="―"),"",'別紙様式3-2（４・５月）'!O508&amp;'別紙様式3-2（４・５月）'!P508&amp;'別紙様式3-2（４・５月）'!Q508&amp;"から"&amp;W506)</f>
        <v/>
      </c>
    </row>
    <row r="507" spans="1:33" ht="24.95" customHeight="1">
      <c r="A507" s="513">
        <v>494</v>
      </c>
      <c r="B507" s="987" t="str">
        <f>IF(基本情報入力シート!C546="","",基本情報入力シート!C546)</f>
        <v/>
      </c>
      <c r="C507" s="988"/>
      <c r="D507" s="988"/>
      <c r="E507" s="988"/>
      <c r="F507" s="988"/>
      <c r="G507" s="988"/>
      <c r="H507" s="988"/>
      <c r="I507" s="989"/>
      <c r="J507" s="482" t="str">
        <f>IF(基本情報入力シート!M546="","",基本情報入力シート!M546)</f>
        <v/>
      </c>
      <c r="K507" s="482" t="str">
        <f>IF(基本情報入力シート!R546="","",基本情報入力シート!R546)</f>
        <v/>
      </c>
      <c r="L507" s="482" t="str">
        <f>IF(基本情報入力シート!W546="","",基本情報入力シート!W546)</f>
        <v/>
      </c>
      <c r="M507" s="517" t="str">
        <f>IF(基本情報入力シート!X546="","",基本情報入力シート!X546)</f>
        <v/>
      </c>
      <c r="N507" s="518" t="str">
        <f>IF(基本情報入力シート!Y546="","",基本情報入力シート!Y546)</f>
        <v/>
      </c>
      <c r="O507" s="106"/>
      <c r="P507" s="1082"/>
      <c r="Q507" s="1083"/>
      <c r="R507" s="519" t="str">
        <f>IFERROR(IF('別紙様式3-2（４・５月）'!Z509="ベア加算","",P507*VLOOKUP(N507,【参考】数式用!$AD$2:$AH$27,MATCH(O507,【参考】数式用!$K$4:$N$4,0)+1,0)),"")</f>
        <v/>
      </c>
      <c r="S507" s="139"/>
      <c r="T507" s="1084"/>
      <c r="U507" s="1085"/>
      <c r="V507" s="515" t="str">
        <f>IFERROR(P507*VLOOKUP(AF507,【参考】数式用4!$DC$3:$DZ$106,MATCH(N507,【参考】数式用4!$DC$2:$DZ$2,0)),"")</f>
        <v/>
      </c>
      <c r="W507" s="107"/>
      <c r="X507" s="138"/>
      <c r="Y507" s="1086" t="str">
        <f>IFERROR(IF('別紙様式3-2（４・５月）'!Z509="ベア加算","",W507*VLOOKUP(N507,【参考】数式用!$AD$2:$AH$27,MATCH(O507,【参考】数式用!$K$4:$N$4,0)+1,0)),"")</f>
        <v/>
      </c>
      <c r="Z507" s="1086"/>
      <c r="AA507" s="139"/>
      <c r="AB507" s="142"/>
      <c r="AC507" s="520" t="str">
        <f>IFERROR(X507*VLOOKUP(AG507,【参考】数式用4!$DC$3:$DZ$106,MATCH(N507,【参考】数式用4!$DC$2:$DZ$2,0)),"")</f>
        <v/>
      </c>
      <c r="AD507" s="477" t="str">
        <f t="shared" si="16"/>
        <v/>
      </c>
      <c r="AE507" s="478" t="str">
        <f t="shared" si="17"/>
        <v/>
      </c>
      <c r="AF507" s="512" t="str">
        <f>IF(O507="","",'別紙様式3-2（４・５月）'!O509&amp;'別紙様式3-2（４・５月）'!P509&amp;'別紙様式3-2（４・５月）'!Q509&amp;"から"&amp;O507)</f>
        <v/>
      </c>
      <c r="AG507" s="512" t="str">
        <f>IF(OR(W507="",W507="―"),"",'別紙様式3-2（４・５月）'!O509&amp;'別紙様式3-2（４・５月）'!P509&amp;'別紙様式3-2（４・５月）'!Q509&amp;"から"&amp;W507)</f>
        <v/>
      </c>
    </row>
    <row r="508" spans="1:33" ht="24.95" customHeight="1">
      <c r="A508" s="513">
        <v>495</v>
      </c>
      <c r="B508" s="987" t="str">
        <f>IF(基本情報入力シート!C547="","",基本情報入力シート!C547)</f>
        <v/>
      </c>
      <c r="C508" s="988"/>
      <c r="D508" s="988"/>
      <c r="E508" s="988"/>
      <c r="F508" s="988"/>
      <c r="G508" s="988"/>
      <c r="H508" s="988"/>
      <c r="I508" s="989"/>
      <c r="J508" s="482" t="str">
        <f>IF(基本情報入力シート!M547="","",基本情報入力シート!M547)</f>
        <v/>
      </c>
      <c r="K508" s="482" t="str">
        <f>IF(基本情報入力シート!R547="","",基本情報入力シート!R547)</f>
        <v/>
      </c>
      <c r="L508" s="482" t="str">
        <f>IF(基本情報入力シート!W547="","",基本情報入力シート!W547)</f>
        <v/>
      </c>
      <c r="M508" s="517" t="str">
        <f>IF(基本情報入力シート!X547="","",基本情報入力シート!X547)</f>
        <v/>
      </c>
      <c r="N508" s="518" t="str">
        <f>IF(基本情報入力シート!Y547="","",基本情報入力シート!Y547)</f>
        <v/>
      </c>
      <c r="O508" s="106"/>
      <c r="P508" s="1082"/>
      <c r="Q508" s="1083"/>
      <c r="R508" s="519" t="str">
        <f>IFERROR(IF('別紙様式3-2（４・５月）'!Z510="ベア加算","",P508*VLOOKUP(N508,【参考】数式用!$AD$2:$AH$27,MATCH(O508,【参考】数式用!$K$4:$N$4,0)+1,0)),"")</f>
        <v/>
      </c>
      <c r="S508" s="139"/>
      <c r="T508" s="1084"/>
      <c r="U508" s="1085"/>
      <c r="V508" s="515" t="str">
        <f>IFERROR(P508*VLOOKUP(AF508,【参考】数式用4!$DC$3:$DZ$106,MATCH(N508,【参考】数式用4!$DC$2:$DZ$2,0)),"")</f>
        <v/>
      </c>
      <c r="W508" s="107"/>
      <c r="X508" s="138"/>
      <c r="Y508" s="1086" t="str">
        <f>IFERROR(IF('別紙様式3-2（４・５月）'!Z510="ベア加算","",W508*VLOOKUP(N508,【参考】数式用!$AD$2:$AH$27,MATCH(O508,【参考】数式用!$K$4:$N$4,0)+1,0)),"")</f>
        <v/>
      </c>
      <c r="Z508" s="1086"/>
      <c r="AA508" s="139"/>
      <c r="AB508" s="142"/>
      <c r="AC508" s="520" t="str">
        <f>IFERROR(X508*VLOOKUP(AG508,【参考】数式用4!$DC$3:$DZ$106,MATCH(N508,【参考】数式用4!$DC$2:$DZ$2,0)),"")</f>
        <v/>
      </c>
      <c r="AD508" s="477" t="str">
        <f t="shared" si="16"/>
        <v/>
      </c>
      <c r="AE508" s="478" t="str">
        <f t="shared" si="17"/>
        <v/>
      </c>
      <c r="AF508" s="512" t="str">
        <f>IF(O508="","",'別紙様式3-2（４・５月）'!O510&amp;'別紙様式3-2（４・５月）'!P510&amp;'別紙様式3-2（４・５月）'!Q510&amp;"から"&amp;O508)</f>
        <v/>
      </c>
      <c r="AG508" s="512" t="str">
        <f>IF(OR(W508="",W508="―"),"",'別紙様式3-2（４・５月）'!O510&amp;'別紙様式3-2（４・５月）'!P510&amp;'別紙様式3-2（４・５月）'!Q510&amp;"から"&amp;W508)</f>
        <v/>
      </c>
    </row>
    <row r="509" spans="1:33" ht="24.95" customHeight="1">
      <c r="A509" s="513">
        <v>496</v>
      </c>
      <c r="B509" s="987" t="str">
        <f>IF(基本情報入力シート!C548="","",基本情報入力シート!C548)</f>
        <v/>
      </c>
      <c r="C509" s="988"/>
      <c r="D509" s="988"/>
      <c r="E509" s="988"/>
      <c r="F509" s="988"/>
      <c r="G509" s="988"/>
      <c r="H509" s="988"/>
      <c r="I509" s="989"/>
      <c r="J509" s="482" t="str">
        <f>IF(基本情報入力シート!M548="","",基本情報入力シート!M548)</f>
        <v/>
      </c>
      <c r="K509" s="482" t="str">
        <f>IF(基本情報入力シート!R548="","",基本情報入力シート!R548)</f>
        <v/>
      </c>
      <c r="L509" s="482" t="str">
        <f>IF(基本情報入力シート!W548="","",基本情報入力シート!W548)</f>
        <v/>
      </c>
      <c r="M509" s="517" t="str">
        <f>IF(基本情報入力シート!X548="","",基本情報入力シート!X548)</f>
        <v/>
      </c>
      <c r="N509" s="518" t="str">
        <f>IF(基本情報入力シート!Y548="","",基本情報入力シート!Y548)</f>
        <v/>
      </c>
      <c r="O509" s="106"/>
      <c r="P509" s="1082"/>
      <c r="Q509" s="1083"/>
      <c r="R509" s="519" t="str">
        <f>IFERROR(IF('別紙様式3-2（４・５月）'!Z511="ベア加算","",P509*VLOOKUP(N509,【参考】数式用!$AD$2:$AH$27,MATCH(O509,【参考】数式用!$K$4:$N$4,0)+1,0)),"")</f>
        <v/>
      </c>
      <c r="S509" s="139"/>
      <c r="T509" s="1084"/>
      <c r="U509" s="1085"/>
      <c r="V509" s="515" t="str">
        <f>IFERROR(P509*VLOOKUP(AF509,【参考】数式用4!$DC$3:$DZ$106,MATCH(N509,【参考】数式用4!$DC$2:$DZ$2,0)),"")</f>
        <v/>
      </c>
      <c r="W509" s="107"/>
      <c r="X509" s="138"/>
      <c r="Y509" s="1086" t="str">
        <f>IFERROR(IF('別紙様式3-2（４・５月）'!Z511="ベア加算","",W509*VLOOKUP(N509,【参考】数式用!$AD$2:$AH$27,MATCH(O509,【参考】数式用!$K$4:$N$4,0)+1,0)),"")</f>
        <v/>
      </c>
      <c r="Z509" s="1086"/>
      <c r="AA509" s="139"/>
      <c r="AB509" s="142"/>
      <c r="AC509" s="520" t="str">
        <f>IFERROR(X509*VLOOKUP(AG509,【参考】数式用4!$DC$3:$DZ$106,MATCH(N509,【参考】数式用4!$DC$2:$DZ$2,0)),"")</f>
        <v/>
      </c>
      <c r="AD509" s="477" t="str">
        <f t="shared" si="16"/>
        <v/>
      </c>
      <c r="AE509" s="478" t="str">
        <f t="shared" si="17"/>
        <v/>
      </c>
      <c r="AF509" s="512" t="str">
        <f>IF(O509="","",'別紙様式3-2（４・５月）'!O511&amp;'別紙様式3-2（４・５月）'!P511&amp;'別紙様式3-2（４・５月）'!Q511&amp;"から"&amp;O509)</f>
        <v/>
      </c>
      <c r="AG509" s="512" t="str">
        <f>IF(OR(W509="",W509="―"),"",'別紙様式3-2（４・５月）'!O511&amp;'別紙様式3-2（４・５月）'!P511&amp;'別紙様式3-2（４・５月）'!Q511&amp;"から"&amp;W509)</f>
        <v/>
      </c>
    </row>
    <row r="510" spans="1:33" ht="24.95" customHeight="1">
      <c r="A510" s="513">
        <v>497</v>
      </c>
      <c r="B510" s="987" t="str">
        <f>IF(基本情報入力シート!C549="","",基本情報入力シート!C549)</f>
        <v/>
      </c>
      <c r="C510" s="988"/>
      <c r="D510" s="988"/>
      <c r="E510" s="988"/>
      <c r="F510" s="988"/>
      <c r="G510" s="988"/>
      <c r="H510" s="988"/>
      <c r="I510" s="989"/>
      <c r="J510" s="482" t="str">
        <f>IF(基本情報入力シート!M549="","",基本情報入力シート!M549)</f>
        <v/>
      </c>
      <c r="K510" s="482" t="str">
        <f>IF(基本情報入力シート!R549="","",基本情報入力シート!R549)</f>
        <v/>
      </c>
      <c r="L510" s="482" t="str">
        <f>IF(基本情報入力シート!W549="","",基本情報入力シート!W549)</f>
        <v/>
      </c>
      <c r="M510" s="517" t="str">
        <f>IF(基本情報入力シート!X549="","",基本情報入力シート!X549)</f>
        <v/>
      </c>
      <c r="N510" s="518" t="str">
        <f>IF(基本情報入力シート!Y549="","",基本情報入力シート!Y549)</f>
        <v/>
      </c>
      <c r="O510" s="106"/>
      <c r="P510" s="1082"/>
      <c r="Q510" s="1083"/>
      <c r="R510" s="519" t="str">
        <f>IFERROR(IF('別紙様式3-2（４・５月）'!Z512="ベア加算","",P510*VLOOKUP(N510,【参考】数式用!$AD$2:$AH$27,MATCH(O510,【参考】数式用!$K$4:$N$4,0)+1,0)),"")</f>
        <v/>
      </c>
      <c r="S510" s="139"/>
      <c r="T510" s="1084"/>
      <c r="U510" s="1085"/>
      <c r="V510" s="515" t="str">
        <f>IFERROR(P510*VLOOKUP(AF510,【参考】数式用4!$DC$3:$DZ$106,MATCH(N510,【参考】数式用4!$DC$2:$DZ$2,0)),"")</f>
        <v/>
      </c>
      <c r="W510" s="107"/>
      <c r="X510" s="138"/>
      <c r="Y510" s="1086" t="str">
        <f>IFERROR(IF('別紙様式3-2（４・５月）'!Z512="ベア加算","",W510*VLOOKUP(N510,【参考】数式用!$AD$2:$AH$27,MATCH(O510,【参考】数式用!$K$4:$N$4,0)+1,0)),"")</f>
        <v/>
      </c>
      <c r="Z510" s="1086"/>
      <c r="AA510" s="139"/>
      <c r="AB510" s="142"/>
      <c r="AC510" s="520" t="str">
        <f>IFERROR(X510*VLOOKUP(AG510,【参考】数式用4!$DC$3:$DZ$106,MATCH(N510,【参考】数式用4!$DC$2:$DZ$2,0)),"")</f>
        <v/>
      </c>
      <c r="AD510" s="477" t="str">
        <f t="shared" ref="AD510:AD573" si="18">IF(OR(O510="新加算Ⅰ",O510="新加算Ⅱ",O510="新加算Ⅴ（１）",O510="新加算Ⅴ（２）",O510="新加算Ⅴ（３）",O510="新加算Ⅴ（４）",O510="新加算Ⅴ（５）",O510="新加算Ⅴ（６）",O510="新加算Ⅴ（７）",O510="新加算Ⅴ（９）",O510="新加算Ⅴ（10）",O510="新加算Ⅴ（12）"),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E510" s="478" t="str">
        <f t="shared" ref="AE510:AE573" si="19">IF(OR(W510="新加算Ⅰ",W510="新加算Ⅱ"),IF(AND(N510&lt;&gt;"訪問型サービス（総合事業）",N510&lt;&gt;"通所型サービス（総合事業）",N510&lt;&gt;"（介護予防）短期入所生活介護",N510&lt;&gt;"（介護予防）短期入所療養介護（老健）",N510&lt;&gt;"（介護予防）短期入所療養介護 （病院等（老健以外）)",N510&lt;&gt;"（介護予防）短期入所療養介護（医療院）"),1,""),"")</f>
        <v/>
      </c>
      <c r="AF510" s="512" t="str">
        <f>IF(O510="","",'別紙様式3-2（４・５月）'!O512&amp;'別紙様式3-2（４・５月）'!P512&amp;'別紙様式3-2（４・５月）'!Q512&amp;"から"&amp;O510)</f>
        <v/>
      </c>
      <c r="AG510" s="512" t="str">
        <f>IF(OR(W510="",W510="―"),"",'別紙様式3-2（４・５月）'!O512&amp;'別紙様式3-2（４・５月）'!P512&amp;'別紙様式3-2（４・５月）'!Q512&amp;"から"&amp;W510)</f>
        <v/>
      </c>
    </row>
    <row r="511" spans="1:33" ht="24.95" customHeight="1">
      <c r="A511" s="513">
        <v>498</v>
      </c>
      <c r="B511" s="987" t="str">
        <f>IF(基本情報入力シート!C550="","",基本情報入力シート!C550)</f>
        <v/>
      </c>
      <c r="C511" s="988"/>
      <c r="D511" s="988"/>
      <c r="E511" s="988"/>
      <c r="F511" s="988"/>
      <c r="G511" s="988"/>
      <c r="H511" s="988"/>
      <c r="I511" s="989"/>
      <c r="J511" s="482" t="str">
        <f>IF(基本情報入力シート!M550="","",基本情報入力シート!M550)</f>
        <v/>
      </c>
      <c r="K511" s="482" t="str">
        <f>IF(基本情報入力シート!R550="","",基本情報入力シート!R550)</f>
        <v/>
      </c>
      <c r="L511" s="482" t="str">
        <f>IF(基本情報入力シート!W550="","",基本情報入力シート!W550)</f>
        <v/>
      </c>
      <c r="M511" s="517" t="str">
        <f>IF(基本情報入力シート!X550="","",基本情報入力シート!X550)</f>
        <v/>
      </c>
      <c r="N511" s="518" t="str">
        <f>IF(基本情報入力シート!Y550="","",基本情報入力シート!Y550)</f>
        <v/>
      </c>
      <c r="O511" s="106"/>
      <c r="P511" s="1082"/>
      <c r="Q511" s="1083"/>
      <c r="R511" s="519" t="str">
        <f>IFERROR(IF('別紙様式3-2（４・５月）'!Z513="ベア加算","",P511*VLOOKUP(N511,【参考】数式用!$AD$2:$AH$27,MATCH(O511,【参考】数式用!$K$4:$N$4,0)+1,0)),"")</f>
        <v/>
      </c>
      <c r="S511" s="139"/>
      <c r="T511" s="1084"/>
      <c r="U511" s="1085"/>
      <c r="V511" s="515" t="str">
        <f>IFERROR(P511*VLOOKUP(AF511,【参考】数式用4!$DC$3:$DZ$106,MATCH(N511,【参考】数式用4!$DC$2:$DZ$2,0)),"")</f>
        <v/>
      </c>
      <c r="W511" s="107"/>
      <c r="X511" s="138"/>
      <c r="Y511" s="1086" t="str">
        <f>IFERROR(IF('別紙様式3-2（４・５月）'!Z513="ベア加算","",W511*VLOOKUP(N511,【参考】数式用!$AD$2:$AH$27,MATCH(O511,【参考】数式用!$K$4:$N$4,0)+1,0)),"")</f>
        <v/>
      </c>
      <c r="Z511" s="1086"/>
      <c r="AA511" s="139"/>
      <c r="AB511" s="142"/>
      <c r="AC511" s="520" t="str">
        <f>IFERROR(X511*VLOOKUP(AG511,【参考】数式用4!$DC$3:$DZ$106,MATCH(N511,【参考】数式用4!$DC$2:$DZ$2,0)),"")</f>
        <v/>
      </c>
      <c r="AD511" s="477" t="str">
        <f t="shared" si="18"/>
        <v/>
      </c>
      <c r="AE511" s="478" t="str">
        <f t="shared" si="19"/>
        <v/>
      </c>
      <c r="AF511" s="512" t="str">
        <f>IF(O511="","",'別紙様式3-2（４・５月）'!O513&amp;'別紙様式3-2（４・５月）'!P513&amp;'別紙様式3-2（４・５月）'!Q513&amp;"から"&amp;O511)</f>
        <v/>
      </c>
      <c r="AG511" s="512" t="str">
        <f>IF(OR(W511="",W511="―"),"",'別紙様式3-2（４・５月）'!O513&amp;'別紙様式3-2（４・５月）'!P513&amp;'別紙様式3-2（４・５月）'!Q513&amp;"から"&amp;W511)</f>
        <v/>
      </c>
    </row>
    <row r="512" spans="1:33" ht="24.95" customHeight="1">
      <c r="A512" s="513">
        <v>499</v>
      </c>
      <c r="B512" s="987" t="str">
        <f>IF(基本情報入力シート!C551="","",基本情報入力シート!C551)</f>
        <v/>
      </c>
      <c r="C512" s="988"/>
      <c r="D512" s="988"/>
      <c r="E512" s="988"/>
      <c r="F512" s="988"/>
      <c r="G512" s="988"/>
      <c r="H512" s="988"/>
      <c r="I512" s="989"/>
      <c r="J512" s="482" t="str">
        <f>IF(基本情報入力シート!M551="","",基本情報入力シート!M551)</f>
        <v/>
      </c>
      <c r="K512" s="482" t="str">
        <f>IF(基本情報入力シート!R551="","",基本情報入力シート!R551)</f>
        <v/>
      </c>
      <c r="L512" s="482" t="str">
        <f>IF(基本情報入力シート!W551="","",基本情報入力シート!W551)</f>
        <v/>
      </c>
      <c r="M512" s="517" t="str">
        <f>IF(基本情報入力シート!X551="","",基本情報入力シート!X551)</f>
        <v/>
      </c>
      <c r="N512" s="518" t="str">
        <f>IF(基本情報入力シート!Y551="","",基本情報入力シート!Y551)</f>
        <v/>
      </c>
      <c r="O512" s="106"/>
      <c r="P512" s="1082"/>
      <c r="Q512" s="1083"/>
      <c r="R512" s="519" t="str">
        <f>IFERROR(IF('別紙様式3-2（４・５月）'!Z514="ベア加算","",P512*VLOOKUP(N512,【参考】数式用!$AD$2:$AH$27,MATCH(O512,【参考】数式用!$K$4:$N$4,0)+1,0)),"")</f>
        <v/>
      </c>
      <c r="S512" s="139"/>
      <c r="T512" s="1084"/>
      <c r="U512" s="1085"/>
      <c r="V512" s="515" t="str">
        <f>IFERROR(P512*VLOOKUP(AF512,【参考】数式用4!$DC$3:$DZ$106,MATCH(N512,【参考】数式用4!$DC$2:$DZ$2,0)),"")</f>
        <v/>
      </c>
      <c r="W512" s="107"/>
      <c r="X512" s="138"/>
      <c r="Y512" s="1086" t="str">
        <f>IFERROR(IF('別紙様式3-2（４・５月）'!Z514="ベア加算","",W512*VLOOKUP(N512,【参考】数式用!$AD$2:$AH$27,MATCH(O512,【参考】数式用!$K$4:$N$4,0)+1,0)),"")</f>
        <v/>
      </c>
      <c r="Z512" s="1086"/>
      <c r="AA512" s="139"/>
      <c r="AB512" s="142"/>
      <c r="AC512" s="520" t="str">
        <f>IFERROR(X512*VLOOKUP(AG512,【参考】数式用4!$DC$3:$DZ$106,MATCH(N512,【参考】数式用4!$DC$2:$DZ$2,0)),"")</f>
        <v/>
      </c>
      <c r="AD512" s="477" t="str">
        <f t="shared" si="18"/>
        <v/>
      </c>
      <c r="AE512" s="478" t="str">
        <f t="shared" si="19"/>
        <v/>
      </c>
      <c r="AF512" s="512" t="str">
        <f>IF(O512="","",'別紙様式3-2（４・５月）'!O514&amp;'別紙様式3-2（４・５月）'!P514&amp;'別紙様式3-2（４・５月）'!Q514&amp;"から"&amp;O512)</f>
        <v/>
      </c>
      <c r="AG512" s="512" t="str">
        <f>IF(OR(W512="",W512="―"),"",'別紙様式3-2（４・５月）'!O514&amp;'別紙様式3-2（４・５月）'!P514&amp;'別紙様式3-2（４・５月）'!Q514&amp;"から"&amp;W512)</f>
        <v/>
      </c>
    </row>
    <row r="513" spans="1:33" ht="24.95" customHeight="1">
      <c r="A513" s="513">
        <v>500</v>
      </c>
      <c r="B513" s="987" t="str">
        <f>IF(基本情報入力シート!C552="","",基本情報入力シート!C552)</f>
        <v/>
      </c>
      <c r="C513" s="988"/>
      <c r="D513" s="988"/>
      <c r="E513" s="988"/>
      <c r="F513" s="988"/>
      <c r="G513" s="988"/>
      <c r="H513" s="988"/>
      <c r="I513" s="989"/>
      <c r="J513" s="482" t="str">
        <f>IF(基本情報入力シート!M552="","",基本情報入力シート!M552)</f>
        <v/>
      </c>
      <c r="K513" s="482" t="str">
        <f>IF(基本情報入力シート!R552="","",基本情報入力シート!R552)</f>
        <v/>
      </c>
      <c r="L513" s="482" t="str">
        <f>IF(基本情報入力シート!W552="","",基本情報入力シート!W552)</f>
        <v/>
      </c>
      <c r="M513" s="517" t="str">
        <f>IF(基本情報入力シート!X552="","",基本情報入力シート!X552)</f>
        <v/>
      </c>
      <c r="N513" s="518" t="str">
        <f>IF(基本情報入力シート!Y552="","",基本情報入力シート!Y552)</f>
        <v/>
      </c>
      <c r="O513" s="106"/>
      <c r="P513" s="1082"/>
      <c r="Q513" s="1083"/>
      <c r="R513" s="519" t="str">
        <f>IFERROR(IF('別紙様式3-2（４・５月）'!Z515="ベア加算","",P513*VLOOKUP(N513,【参考】数式用!$AD$2:$AH$27,MATCH(O513,【参考】数式用!$K$4:$N$4,0)+1,0)),"")</f>
        <v/>
      </c>
      <c r="S513" s="139"/>
      <c r="T513" s="1084"/>
      <c r="U513" s="1085"/>
      <c r="V513" s="515" t="str">
        <f>IFERROR(P513*VLOOKUP(AF513,【参考】数式用4!$DC$3:$DZ$106,MATCH(N513,【参考】数式用4!$DC$2:$DZ$2,0)),"")</f>
        <v/>
      </c>
      <c r="W513" s="107"/>
      <c r="X513" s="138"/>
      <c r="Y513" s="1086" t="str">
        <f>IFERROR(IF('別紙様式3-2（４・５月）'!Z515="ベア加算","",W513*VLOOKUP(N513,【参考】数式用!$AD$2:$AH$27,MATCH(O513,【参考】数式用!$K$4:$N$4,0)+1,0)),"")</f>
        <v/>
      </c>
      <c r="Z513" s="1086"/>
      <c r="AA513" s="139"/>
      <c r="AB513" s="142"/>
      <c r="AC513" s="520" t="str">
        <f>IFERROR(X513*VLOOKUP(AG513,【参考】数式用4!$DC$3:$DZ$106,MATCH(N513,【参考】数式用4!$DC$2:$DZ$2,0)),"")</f>
        <v/>
      </c>
      <c r="AD513" s="477" t="str">
        <f t="shared" si="18"/>
        <v/>
      </c>
      <c r="AE513" s="478" t="str">
        <f t="shared" si="19"/>
        <v/>
      </c>
      <c r="AF513" s="512" t="str">
        <f>IF(O513="","",'別紙様式3-2（４・５月）'!O515&amp;'別紙様式3-2（４・５月）'!P515&amp;'別紙様式3-2（４・５月）'!Q515&amp;"から"&amp;O513)</f>
        <v/>
      </c>
      <c r="AG513" s="512" t="str">
        <f>IF(OR(W513="",W513="―"),"",'別紙様式3-2（４・５月）'!O515&amp;'別紙様式3-2（４・５月）'!P515&amp;'別紙様式3-2（４・５月）'!Q515&amp;"から"&amp;W513)</f>
        <v/>
      </c>
    </row>
    <row r="514" spans="1:33" ht="24.95" customHeight="1">
      <c r="A514" s="513">
        <v>501</v>
      </c>
      <c r="B514" s="987" t="str">
        <f>IF(基本情報入力シート!C553="","",基本情報入力シート!C553)</f>
        <v/>
      </c>
      <c r="C514" s="988"/>
      <c r="D514" s="988"/>
      <c r="E514" s="988"/>
      <c r="F514" s="988"/>
      <c r="G514" s="988"/>
      <c r="H514" s="988"/>
      <c r="I514" s="989"/>
      <c r="J514" s="482" t="str">
        <f>IF(基本情報入力シート!M553="","",基本情報入力シート!M553)</f>
        <v/>
      </c>
      <c r="K514" s="482" t="str">
        <f>IF(基本情報入力シート!R553="","",基本情報入力シート!R553)</f>
        <v/>
      </c>
      <c r="L514" s="482" t="str">
        <f>IF(基本情報入力シート!W553="","",基本情報入力シート!W553)</f>
        <v/>
      </c>
      <c r="M514" s="517" t="str">
        <f>IF(基本情報入力シート!X553="","",基本情報入力シート!X553)</f>
        <v/>
      </c>
      <c r="N514" s="518" t="str">
        <f>IF(基本情報入力シート!Y553="","",基本情報入力シート!Y553)</f>
        <v/>
      </c>
      <c r="O514" s="106"/>
      <c r="P514" s="1082"/>
      <c r="Q514" s="1083"/>
      <c r="R514" s="519" t="str">
        <f>IFERROR(IF('別紙様式3-2（４・５月）'!Z516="ベア加算","",P514*VLOOKUP(N514,【参考】数式用!$AD$2:$AH$27,MATCH(O514,【参考】数式用!$K$4:$N$4,0)+1,0)),"")</f>
        <v/>
      </c>
      <c r="S514" s="139"/>
      <c r="T514" s="1084"/>
      <c r="U514" s="1085"/>
      <c r="V514" s="515" t="str">
        <f>IFERROR(P514*VLOOKUP(AF514,【参考】数式用4!$DC$3:$DZ$106,MATCH(N514,【参考】数式用4!$DC$2:$DZ$2,0)),"")</f>
        <v/>
      </c>
      <c r="W514" s="107"/>
      <c r="X514" s="138"/>
      <c r="Y514" s="1086" t="str">
        <f>IFERROR(IF('別紙様式3-2（４・５月）'!Z516="ベア加算","",W514*VLOOKUP(N514,【参考】数式用!$AD$2:$AH$27,MATCH(O514,【参考】数式用!$K$4:$N$4,0)+1,0)),"")</f>
        <v/>
      </c>
      <c r="Z514" s="1086"/>
      <c r="AA514" s="139"/>
      <c r="AB514" s="142"/>
      <c r="AC514" s="520" t="str">
        <f>IFERROR(X514*VLOOKUP(AG514,【参考】数式用4!$DC$3:$DZ$106,MATCH(N514,【参考】数式用4!$DC$2:$DZ$2,0)),"")</f>
        <v/>
      </c>
      <c r="AD514" s="477" t="str">
        <f t="shared" si="18"/>
        <v/>
      </c>
      <c r="AE514" s="478" t="str">
        <f t="shared" si="19"/>
        <v/>
      </c>
      <c r="AF514" s="512" t="str">
        <f>IF(O514="","",'別紙様式3-2（４・５月）'!O516&amp;'別紙様式3-2（４・５月）'!P516&amp;'別紙様式3-2（４・５月）'!Q516&amp;"から"&amp;O514)</f>
        <v/>
      </c>
      <c r="AG514" s="512" t="str">
        <f>IF(OR(W514="",W514="―"),"",'別紙様式3-2（４・５月）'!O516&amp;'別紙様式3-2（４・５月）'!P516&amp;'別紙様式3-2（４・５月）'!Q516&amp;"から"&amp;W514)</f>
        <v/>
      </c>
    </row>
    <row r="515" spans="1:33" ht="24.95" customHeight="1">
      <c r="A515" s="513">
        <v>502</v>
      </c>
      <c r="B515" s="987" t="str">
        <f>IF(基本情報入力シート!C554="","",基本情報入力シート!C554)</f>
        <v/>
      </c>
      <c r="C515" s="988"/>
      <c r="D515" s="988"/>
      <c r="E515" s="988"/>
      <c r="F515" s="988"/>
      <c r="G515" s="988"/>
      <c r="H515" s="988"/>
      <c r="I515" s="989"/>
      <c r="J515" s="482" t="str">
        <f>IF(基本情報入力シート!M554="","",基本情報入力シート!M554)</f>
        <v/>
      </c>
      <c r="K515" s="482" t="str">
        <f>IF(基本情報入力シート!R554="","",基本情報入力シート!R554)</f>
        <v/>
      </c>
      <c r="L515" s="482" t="str">
        <f>IF(基本情報入力シート!W554="","",基本情報入力シート!W554)</f>
        <v/>
      </c>
      <c r="M515" s="517" t="str">
        <f>IF(基本情報入力シート!X554="","",基本情報入力シート!X554)</f>
        <v/>
      </c>
      <c r="N515" s="518" t="str">
        <f>IF(基本情報入力シート!Y554="","",基本情報入力シート!Y554)</f>
        <v/>
      </c>
      <c r="O515" s="106"/>
      <c r="P515" s="1082"/>
      <c r="Q515" s="1083"/>
      <c r="R515" s="519" t="str">
        <f>IFERROR(IF('別紙様式3-2（４・５月）'!Z517="ベア加算","",P515*VLOOKUP(N515,【参考】数式用!$AD$2:$AH$27,MATCH(O515,【参考】数式用!$K$4:$N$4,0)+1,0)),"")</f>
        <v/>
      </c>
      <c r="S515" s="139"/>
      <c r="T515" s="1084"/>
      <c r="U515" s="1085"/>
      <c r="V515" s="515" t="str">
        <f>IFERROR(P515*VLOOKUP(AF515,【参考】数式用4!$DC$3:$DZ$106,MATCH(N515,【参考】数式用4!$DC$2:$DZ$2,0)),"")</f>
        <v/>
      </c>
      <c r="W515" s="107"/>
      <c r="X515" s="138"/>
      <c r="Y515" s="1086" t="str">
        <f>IFERROR(IF('別紙様式3-2（４・５月）'!Z517="ベア加算","",W515*VLOOKUP(N515,【参考】数式用!$AD$2:$AH$27,MATCH(O515,【参考】数式用!$K$4:$N$4,0)+1,0)),"")</f>
        <v/>
      </c>
      <c r="Z515" s="1086"/>
      <c r="AA515" s="139"/>
      <c r="AB515" s="142"/>
      <c r="AC515" s="520" t="str">
        <f>IFERROR(X515*VLOOKUP(AG515,【参考】数式用4!$DC$3:$DZ$106,MATCH(N515,【参考】数式用4!$DC$2:$DZ$2,0)),"")</f>
        <v/>
      </c>
      <c r="AD515" s="477" t="str">
        <f t="shared" si="18"/>
        <v/>
      </c>
      <c r="AE515" s="478" t="str">
        <f t="shared" si="19"/>
        <v/>
      </c>
      <c r="AF515" s="512" t="str">
        <f>IF(O515="","",'別紙様式3-2（４・５月）'!O517&amp;'別紙様式3-2（４・５月）'!P517&amp;'別紙様式3-2（４・５月）'!Q517&amp;"から"&amp;O515)</f>
        <v/>
      </c>
      <c r="AG515" s="512" t="str">
        <f>IF(OR(W515="",W515="―"),"",'別紙様式3-2（４・５月）'!O517&amp;'別紙様式3-2（４・５月）'!P517&amp;'別紙様式3-2（４・５月）'!Q517&amp;"から"&amp;W515)</f>
        <v/>
      </c>
    </row>
    <row r="516" spans="1:33" ht="24.95" customHeight="1">
      <c r="A516" s="513">
        <v>503</v>
      </c>
      <c r="B516" s="987" t="str">
        <f>IF(基本情報入力シート!C555="","",基本情報入力シート!C555)</f>
        <v/>
      </c>
      <c r="C516" s="988"/>
      <c r="D516" s="988"/>
      <c r="E516" s="988"/>
      <c r="F516" s="988"/>
      <c r="G516" s="988"/>
      <c r="H516" s="988"/>
      <c r="I516" s="989"/>
      <c r="J516" s="482" t="str">
        <f>IF(基本情報入力シート!M555="","",基本情報入力シート!M555)</f>
        <v/>
      </c>
      <c r="K516" s="482" t="str">
        <f>IF(基本情報入力シート!R555="","",基本情報入力シート!R555)</f>
        <v/>
      </c>
      <c r="L516" s="482" t="str">
        <f>IF(基本情報入力シート!W555="","",基本情報入力シート!W555)</f>
        <v/>
      </c>
      <c r="M516" s="517" t="str">
        <f>IF(基本情報入力シート!X555="","",基本情報入力シート!X555)</f>
        <v/>
      </c>
      <c r="N516" s="518" t="str">
        <f>IF(基本情報入力シート!Y555="","",基本情報入力シート!Y555)</f>
        <v/>
      </c>
      <c r="O516" s="106"/>
      <c r="P516" s="1082"/>
      <c r="Q516" s="1083"/>
      <c r="R516" s="519" t="str">
        <f>IFERROR(IF('別紙様式3-2（４・５月）'!Z518="ベア加算","",P516*VLOOKUP(N516,【参考】数式用!$AD$2:$AH$27,MATCH(O516,【参考】数式用!$K$4:$N$4,0)+1,0)),"")</f>
        <v/>
      </c>
      <c r="S516" s="139"/>
      <c r="T516" s="1084"/>
      <c r="U516" s="1085"/>
      <c r="V516" s="515" t="str">
        <f>IFERROR(P516*VLOOKUP(AF516,【参考】数式用4!$DC$3:$DZ$106,MATCH(N516,【参考】数式用4!$DC$2:$DZ$2,0)),"")</f>
        <v/>
      </c>
      <c r="W516" s="107"/>
      <c r="X516" s="138"/>
      <c r="Y516" s="1086" t="str">
        <f>IFERROR(IF('別紙様式3-2（４・５月）'!Z518="ベア加算","",W516*VLOOKUP(N516,【参考】数式用!$AD$2:$AH$27,MATCH(O516,【参考】数式用!$K$4:$N$4,0)+1,0)),"")</f>
        <v/>
      </c>
      <c r="Z516" s="1086"/>
      <c r="AA516" s="139"/>
      <c r="AB516" s="142"/>
      <c r="AC516" s="520" t="str">
        <f>IFERROR(X516*VLOOKUP(AG516,【参考】数式用4!$DC$3:$DZ$106,MATCH(N516,【参考】数式用4!$DC$2:$DZ$2,0)),"")</f>
        <v/>
      </c>
      <c r="AD516" s="477" t="str">
        <f t="shared" si="18"/>
        <v/>
      </c>
      <c r="AE516" s="478" t="str">
        <f t="shared" si="19"/>
        <v/>
      </c>
      <c r="AF516" s="512" t="str">
        <f>IF(O516="","",'別紙様式3-2（４・５月）'!O518&amp;'別紙様式3-2（４・５月）'!P518&amp;'別紙様式3-2（４・５月）'!Q518&amp;"から"&amp;O516)</f>
        <v/>
      </c>
      <c r="AG516" s="512" t="str">
        <f>IF(OR(W516="",W516="―"),"",'別紙様式3-2（４・５月）'!O518&amp;'別紙様式3-2（４・５月）'!P518&amp;'別紙様式3-2（４・５月）'!Q518&amp;"から"&amp;W516)</f>
        <v/>
      </c>
    </row>
    <row r="517" spans="1:33" ht="24.95" customHeight="1">
      <c r="A517" s="513">
        <v>504</v>
      </c>
      <c r="B517" s="987" t="str">
        <f>IF(基本情報入力シート!C556="","",基本情報入力シート!C556)</f>
        <v/>
      </c>
      <c r="C517" s="988"/>
      <c r="D517" s="988"/>
      <c r="E517" s="988"/>
      <c r="F517" s="988"/>
      <c r="G517" s="988"/>
      <c r="H517" s="988"/>
      <c r="I517" s="989"/>
      <c r="J517" s="482" t="str">
        <f>IF(基本情報入力シート!M556="","",基本情報入力シート!M556)</f>
        <v/>
      </c>
      <c r="K517" s="482" t="str">
        <f>IF(基本情報入力シート!R556="","",基本情報入力シート!R556)</f>
        <v/>
      </c>
      <c r="L517" s="482" t="str">
        <f>IF(基本情報入力シート!W556="","",基本情報入力シート!W556)</f>
        <v/>
      </c>
      <c r="M517" s="517" t="str">
        <f>IF(基本情報入力シート!X556="","",基本情報入力シート!X556)</f>
        <v/>
      </c>
      <c r="N517" s="518" t="str">
        <f>IF(基本情報入力シート!Y556="","",基本情報入力シート!Y556)</f>
        <v/>
      </c>
      <c r="O517" s="106"/>
      <c r="P517" s="1082"/>
      <c r="Q517" s="1083"/>
      <c r="R517" s="519" t="str">
        <f>IFERROR(IF('別紙様式3-2（４・５月）'!Z519="ベア加算","",P517*VLOOKUP(N517,【参考】数式用!$AD$2:$AH$27,MATCH(O517,【参考】数式用!$K$4:$N$4,0)+1,0)),"")</f>
        <v/>
      </c>
      <c r="S517" s="139"/>
      <c r="T517" s="1084"/>
      <c r="U517" s="1085"/>
      <c r="V517" s="515" t="str">
        <f>IFERROR(P517*VLOOKUP(AF517,【参考】数式用4!$DC$3:$DZ$106,MATCH(N517,【参考】数式用4!$DC$2:$DZ$2,0)),"")</f>
        <v/>
      </c>
      <c r="W517" s="107"/>
      <c r="X517" s="138"/>
      <c r="Y517" s="1086" t="str">
        <f>IFERROR(IF('別紙様式3-2（４・５月）'!Z519="ベア加算","",W517*VLOOKUP(N517,【参考】数式用!$AD$2:$AH$27,MATCH(O517,【参考】数式用!$K$4:$N$4,0)+1,0)),"")</f>
        <v/>
      </c>
      <c r="Z517" s="1086"/>
      <c r="AA517" s="139"/>
      <c r="AB517" s="142"/>
      <c r="AC517" s="520" t="str">
        <f>IFERROR(X517*VLOOKUP(AG517,【参考】数式用4!$DC$3:$DZ$106,MATCH(N517,【参考】数式用4!$DC$2:$DZ$2,0)),"")</f>
        <v/>
      </c>
      <c r="AD517" s="477" t="str">
        <f t="shared" si="18"/>
        <v/>
      </c>
      <c r="AE517" s="478" t="str">
        <f t="shared" si="19"/>
        <v/>
      </c>
      <c r="AF517" s="512" t="str">
        <f>IF(O517="","",'別紙様式3-2（４・５月）'!O519&amp;'別紙様式3-2（４・５月）'!P519&amp;'別紙様式3-2（４・５月）'!Q519&amp;"から"&amp;O517)</f>
        <v/>
      </c>
      <c r="AG517" s="512" t="str">
        <f>IF(OR(W517="",W517="―"),"",'別紙様式3-2（４・５月）'!O519&amp;'別紙様式3-2（４・５月）'!P519&amp;'別紙様式3-2（４・５月）'!Q519&amp;"から"&amp;W517)</f>
        <v/>
      </c>
    </row>
    <row r="518" spans="1:33" ht="24.95" customHeight="1">
      <c r="A518" s="513">
        <v>505</v>
      </c>
      <c r="B518" s="987" t="str">
        <f>IF(基本情報入力シート!C557="","",基本情報入力シート!C557)</f>
        <v/>
      </c>
      <c r="C518" s="988"/>
      <c r="D518" s="988"/>
      <c r="E518" s="988"/>
      <c r="F518" s="988"/>
      <c r="G518" s="988"/>
      <c r="H518" s="988"/>
      <c r="I518" s="989"/>
      <c r="J518" s="482" t="str">
        <f>IF(基本情報入力シート!M557="","",基本情報入力シート!M557)</f>
        <v/>
      </c>
      <c r="K518" s="482" t="str">
        <f>IF(基本情報入力シート!R557="","",基本情報入力シート!R557)</f>
        <v/>
      </c>
      <c r="L518" s="482" t="str">
        <f>IF(基本情報入力シート!W557="","",基本情報入力シート!W557)</f>
        <v/>
      </c>
      <c r="M518" s="517" t="str">
        <f>IF(基本情報入力シート!X557="","",基本情報入力シート!X557)</f>
        <v/>
      </c>
      <c r="N518" s="518" t="str">
        <f>IF(基本情報入力シート!Y557="","",基本情報入力シート!Y557)</f>
        <v/>
      </c>
      <c r="O518" s="106"/>
      <c r="P518" s="1082"/>
      <c r="Q518" s="1083"/>
      <c r="R518" s="519" t="str">
        <f>IFERROR(IF('別紙様式3-2（４・５月）'!Z520="ベア加算","",P518*VLOOKUP(N518,【参考】数式用!$AD$2:$AH$27,MATCH(O518,【参考】数式用!$K$4:$N$4,0)+1,0)),"")</f>
        <v/>
      </c>
      <c r="S518" s="139"/>
      <c r="T518" s="1084"/>
      <c r="U518" s="1085"/>
      <c r="V518" s="515" t="str">
        <f>IFERROR(P518*VLOOKUP(AF518,【参考】数式用4!$DC$3:$DZ$106,MATCH(N518,【参考】数式用4!$DC$2:$DZ$2,0)),"")</f>
        <v/>
      </c>
      <c r="W518" s="107"/>
      <c r="X518" s="138"/>
      <c r="Y518" s="1086" t="str">
        <f>IFERROR(IF('別紙様式3-2（４・５月）'!Z520="ベア加算","",W518*VLOOKUP(N518,【参考】数式用!$AD$2:$AH$27,MATCH(O518,【参考】数式用!$K$4:$N$4,0)+1,0)),"")</f>
        <v/>
      </c>
      <c r="Z518" s="1086"/>
      <c r="AA518" s="139"/>
      <c r="AB518" s="142"/>
      <c r="AC518" s="520" t="str">
        <f>IFERROR(X518*VLOOKUP(AG518,【参考】数式用4!$DC$3:$DZ$106,MATCH(N518,【参考】数式用4!$DC$2:$DZ$2,0)),"")</f>
        <v/>
      </c>
      <c r="AD518" s="477" t="str">
        <f t="shared" si="18"/>
        <v/>
      </c>
      <c r="AE518" s="478" t="str">
        <f t="shared" si="19"/>
        <v/>
      </c>
      <c r="AF518" s="512" t="str">
        <f>IF(O518="","",'別紙様式3-2（４・５月）'!O520&amp;'別紙様式3-2（４・５月）'!P520&amp;'別紙様式3-2（４・５月）'!Q520&amp;"から"&amp;O518)</f>
        <v/>
      </c>
      <c r="AG518" s="512" t="str">
        <f>IF(OR(W518="",W518="―"),"",'別紙様式3-2（４・５月）'!O520&amp;'別紙様式3-2（４・５月）'!P520&amp;'別紙様式3-2（４・５月）'!Q520&amp;"から"&amp;W518)</f>
        <v/>
      </c>
    </row>
    <row r="519" spans="1:33" ht="24.95" customHeight="1">
      <c r="A519" s="513">
        <v>506</v>
      </c>
      <c r="B519" s="987" t="str">
        <f>IF(基本情報入力シート!C558="","",基本情報入力シート!C558)</f>
        <v/>
      </c>
      <c r="C519" s="988"/>
      <c r="D519" s="988"/>
      <c r="E519" s="988"/>
      <c r="F519" s="988"/>
      <c r="G519" s="988"/>
      <c r="H519" s="988"/>
      <c r="I519" s="989"/>
      <c r="J519" s="482" t="str">
        <f>IF(基本情報入力シート!M558="","",基本情報入力シート!M558)</f>
        <v/>
      </c>
      <c r="K519" s="482" t="str">
        <f>IF(基本情報入力シート!R558="","",基本情報入力シート!R558)</f>
        <v/>
      </c>
      <c r="L519" s="482" t="str">
        <f>IF(基本情報入力シート!W558="","",基本情報入力シート!W558)</f>
        <v/>
      </c>
      <c r="M519" s="517" t="str">
        <f>IF(基本情報入力シート!X558="","",基本情報入力シート!X558)</f>
        <v/>
      </c>
      <c r="N519" s="518" t="str">
        <f>IF(基本情報入力シート!Y558="","",基本情報入力シート!Y558)</f>
        <v/>
      </c>
      <c r="O519" s="106"/>
      <c r="P519" s="1082"/>
      <c r="Q519" s="1083"/>
      <c r="R519" s="519" t="str">
        <f>IFERROR(IF('別紙様式3-2（４・５月）'!Z521="ベア加算","",P519*VLOOKUP(N519,【参考】数式用!$AD$2:$AH$27,MATCH(O519,【参考】数式用!$K$4:$N$4,0)+1,0)),"")</f>
        <v/>
      </c>
      <c r="S519" s="139"/>
      <c r="T519" s="1084"/>
      <c r="U519" s="1085"/>
      <c r="V519" s="515" t="str">
        <f>IFERROR(P519*VLOOKUP(AF519,【参考】数式用4!$DC$3:$DZ$106,MATCH(N519,【参考】数式用4!$DC$2:$DZ$2,0)),"")</f>
        <v/>
      </c>
      <c r="W519" s="107"/>
      <c r="X519" s="138"/>
      <c r="Y519" s="1086" t="str">
        <f>IFERROR(IF('別紙様式3-2（４・５月）'!Z521="ベア加算","",W519*VLOOKUP(N519,【参考】数式用!$AD$2:$AH$27,MATCH(O519,【参考】数式用!$K$4:$N$4,0)+1,0)),"")</f>
        <v/>
      </c>
      <c r="Z519" s="1086"/>
      <c r="AA519" s="139"/>
      <c r="AB519" s="142"/>
      <c r="AC519" s="520" t="str">
        <f>IFERROR(X519*VLOOKUP(AG519,【参考】数式用4!$DC$3:$DZ$106,MATCH(N519,【参考】数式用4!$DC$2:$DZ$2,0)),"")</f>
        <v/>
      </c>
      <c r="AD519" s="477" t="str">
        <f t="shared" si="18"/>
        <v/>
      </c>
      <c r="AE519" s="478" t="str">
        <f t="shared" si="19"/>
        <v/>
      </c>
      <c r="AF519" s="512" t="str">
        <f>IF(O519="","",'別紙様式3-2（４・５月）'!O521&amp;'別紙様式3-2（４・５月）'!P521&amp;'別紙様式3-2（４・５月）'!Q521&amp;"から"&amp;O519)</f>
        <v/>
      </c>
      <c r="AG519" s="512" t="str">
        <f>IF(OR(W519="",W519="―"),"",'別紙様式3-2（４・５月）'!O521&amp;'別紙様式3-2（４・５月）'!P521&amp;'別紙様式3-2（４・５月）'!Q521&amp;"から"&amp;W519)</f>
        <v/>
      </c>
    </row>
    <row r="520" spans="1:33" ht="24.95" customHeight="1">
      <c r="A520" s="513">
        <v>507</v>
      </c>
      <c r="B520" s="987" t="str">
        <f>IF(基本情報入力シート!C559="","",基本情報入力シート!C559)</f>
        <v/>
      </c>
      <c r="C520" s="988"/>
      <c r="D520" s="988"/>
      <c r="E520" s="988"/>
      <c r="F520" s="988"/>
      <c r="G520" s="988"/>
      <c r="H520" s="988"/>
      <c r="I520" s="989"/>
      <c r="J520" s="482" t="str">
        <f>IF(基本情報入力シート!M559="","",基本情報入力シート!M559)</f>
        <v/>
      </c>
      <c r="K520" s="482" t="str">
        <f>IF(基本情報入力シート!R559="","",基本情報入力シート!R559)</f>
        <v/>
      </c>
      <c r="L520" s="482" t="str">
        <f>IF(基本情報入力シート!W559="","",基本情報入力シート!W559)</f>
        <v/>
      </c>
      <c r="M520" s="517" t="str">
        <f>IF(基本情報入力シート!X559="","",基本情報入力シート!X559)</f>
        <v/>
      </c>
      <c r="N520" s="518" t="str">
        <f>IF(基本情報入力シート!Y559="","",基本情報入力シート!Y559)</f>
        <v/>
      </c>
      <c r="O520" s="106"/>
      <c r="P520" s="1082"/>
      <c r="Q520" s="1083"/>
      <c r="R520" s="519" t="str">
        <f>IFERROR(IF('別紙様式3-2（４・５月）'!Z522="ベア加算","",P520*VLOOKUP(N520,【参考】数式用!$AD$2:$AH$27,MATCH(O520,【参考】数式用!$K$4:$N$4,0)+1,0)),"")</f>
        <v/>
      </c>
      <c r="S520" s="139"/>
      <c r="T520" s="1084"/>
      <c r="U520" s="1085"/>
      <c r="V520" s="515" t="str">
        <f>IFERROR(P520*VLOOKUP(AF520,【参考】数式用4!$DC$3:$DZ$106,MATCH(N520,【参考】数式用4!$DC$2:$DZ$2,0)),"")</f>
        <v/>
      </c>
      <c r="W520" s="107"/>
      <c r="X520" s="138"/>
      <c r="Y520" s="1086" t="str">
        <f>IFERROR(IF('別紙様式3-2（４・５月）'!Z522="ベア加算","",W520*VLOOKUP(N520,【参考】数式用!$AD$2:$AH$27,MATCH(O520,【参考】数式用!$K$4:$N$4,0)+1,0)),"")</f>
        <v/>
      </c>
      <c r="Z520" s="1086"/>
      <c r="AA520" s="139"/>
      <c r="AB520" s="142"/>
      <c r="AC520" s="520" t="str">
        <f>IFERROR(X520*VLOOKUP(AG520,【参考】数式用4!$DC$3:$DZ$106,MATCH(N520,【参考】数式用4!$DC$2:$DZ$2,0)),"")</f>
        <v/>
      </c>
      <c r="AD520" s="477" t="str">
        <f t="shared" si="18"/>
        <v/>
      </c>
      <c r="AE520" s="478" t="str">
        <f t="shared" si="19"/>
        <v/>
      </c>
      <c r="AF520" s="512" t="str">
        <f>IF(O520="","",'別紙様式3-2（４・５月）'!O522&amp;'別紙様式3-2（４・５月）'!P522&amp;'別紙様式3-2（４・５月）'!Q522&amp;"から"&amp;O520)</f>
        <v/>
      </c>
      <c r="AG520" s="512" t="str">
        <f>IF(OR(W520="",W520="―"),"",'別紙様式3-2（４・５月）'!O522&amp;'別紙様式3-2（４・５月）'!P522&amp;'別紙様式3-2（４・５月）'!Q522&amp;"から"&amp;W520)</f>
        <v/>
      </c>
    </row>
    <row r="521" spans="1:33" ht="24.95" customHeight="1">
      <c r="A521" s="513">
        <v>508</v>
      </c>
      <c r="B521" s="987" t="str">
        <f>IF(基本情報入力シート!C560="","",基本情報入力シート!C560)</f>
        <v/>
      </c>
      <c r="C521" s="988"/>
      <c r="D521" s="988"/>
      <c r="E521" s="988"/>
      <c r="F521" s="988"/>
      <c r="G521" s="988"/>
      <c r="H521" s="988"/>
      <c r="I521" s="989"/>
      <c r="J521" s="482" t="str">
        <f>IF(基本情報入力シート!M560="","",基本情報入力シート!M560)</f>
        <v/>
      </c>
      <c r="K521" s="482" t="str">
        <f>IF(基本情報入力シート!R560="","",基本情報入力シート!R560)</f>
        <v/>
      </c>
      <c r="L521" s="482" t="str">
        <f>IF(基本情報入力シート!W560="","",基本情報入力シート!W560)</f>
        <v/>
      </c>
      <c r="M521" s="517" t="str">
        <f>IF(基本情報入力シート!X560="","",基本情報入力シート!X560)</f>
        <v/>
      </c>
      <c r="N521" s="518" t="str">
        <f>IF(基本情報入力シート!Y560="","",基本情報入力シート!Y560)</f>
        <v/>
      </c>
      <c r="O521" s="106"/>
      <c r="P521" s="1082"/>
      <c r="Q521" s="1083"/>
      <c r="R521" s="519" t="str">
        <f>IFERROR(IF('別紙様式3-2（４・５月）'!Z523="ベア加算","",P521*VLOOKUP(N521,【参考】数式用!$AD$2:$AH$27,MATCH(O521,【参考】数式用!$K$4:$N$4,0)+1,0)),"")</f>
        <v/>
      </c>
      <c r="S521" s="139"/>
      <c r="T521" s="1084"/>
      <c r="U521" s="1085"/>
      <c r="V521" s="515" t="str">
        <f>IFERROR(P521*VLOOKUP(AF521,【参考】数式用4!$DC$3:$DZ$106,MATCH(N521,【参考】数式用4!$DC$2:$DZ$2,0)),"")</f>
        <v/>
      </c>
      <c r="W521" s="107"/>
      <c r="X521" s="138"/>
      <c r="Y521" s="1086" t="str">
        <f>IFERROR(IF('別紙様式3-2（４・５月）'!Z523="ベア加算","",W521*VLOOKUP(N521,【参考】数式用!$AD$2:$AH$27,MATCH(O521,【参考】数式用!$K$4:$N$4,0)+1,0)),"")</f>
        <v/>
      </c>
      <c r="Z521" s="1086"/>
      <c r="AA521" s="139"/>
      <c r="AB521" s="142"/>
      <c r="AC521" s="520" t="str">
        <f>IFERROR(X521*VLOOKUP(AG521,【参考】数式用4!$DC$3:$DZ$106,MATCH(N521,【参考】数式用4!$DC$2:$DZ$2,0)),"")</f>
        <v/>
      </c>
      <c r="AD521" s="477" t="str">
        <f t="shared" si="18"/>
        <v/>
      </c>
      <c r="AE521" s="478" t="str">
        <f t="shared" si="19"/>
        <v/>
      </c>
      <c r="AF521" s="512" t="str">
        <f>IF(O521="","",'別紙様式3-2（４・５月）'!O523&amp;'別紙様式3-2（４・５月）'!P523&amp;'別紙様式3-2（４・５月）'!Q523&amp;"から"&amp;O521)</f>
        <v/>
      </c>
      <c r="AG521" s="512" t="str">
        <f>IF(OR(W521="",W521="―"),"",'別紙様式3-2（４・５月）'!O523&amp;'別紙様式3-2（４・５月）'!P523&amp;'別紙様式3-2（４・５月）'!Q523&amp;"から"&amp;W521)</f>
        <v/>
      </c>
    </row>
    <row r="522" spans="1:33" ht="24.95" customHeight="1">
      <c r="A522" s="513">
        <v>509</v>
      </c>
      <c r="B522" s="987" t="str">
        <f>IF(基本情報入力シート!C561="","",基本情報入力シート!C561)</f>
        <v/>
      </c>
      <c r="C522" s="988"/>
      <c r="D522" s="988"/>
      <c r="E522" s="988"/>
      <c r="F522" s="988"/>
      <c r="G522" s="988"/>
      <c r="H522" s="988"/>
      <c r="I522" s="989"/>
      <c r="J522" s="482" t="str">
        <f>IF(基本情報入力シート!M561="","",基本情報入力シート!M561)</f>
        <v/>
      </c>
      <c r="K522" s="482" t="str">
        <f>IF(基本情報入力シート!R561="","",基本情報入力シート!R561)</f>
        <v/>
      </c>
      <c r="L522" s="482" t="str">
        <f>IF(基本情報入力シート!W561="","",基本情報入力シート!W561)</f>
        <v/>
      </c>
      <c r="M522" s="517" t="str">
        <f>IF(基本情報入力シート!X561="","",基本情報入力シート!X561)</f>
        <v/>
      </c>
      <c r="N522" s="518" t="str">
        <f>IF(基本情報入力シート!Y561="","",基本情報入力シート!Y561)</f>
        <v/>
      </c>
      <c r="O522" s="106"/>
      <c r="P522" s="1082"/>
      <c r="Q522" s="1083"/>
      <c r="R522" s="519" t="str">
        <f>IFERROR(IF('別紙様式3-2（４・５月）'!Z524="ベア加算","",P522*VLOOKUP(N522,【参考】数式用!$AD$2:$AH$27,MATCH(O522,【参考】数式用!$K$4:$N$4,0)+1,0)),"")</f>
        <v/>
      </c>
      <c r="S522" s="139"/>
      <c r="T522" s="1084"/>
      <c r="U522" s="1085"/>
      <c r="V522" s="515" t="str">
        <f>IFERROR(P522*VLOOKUP(AF522,【参考】数式用4!$DC$3:$DZ$106,MATCH(N522,【参考】数式用4!$DC$2:$DZ$2,0)),"")</f>
        <v/>
      </c>
      <c r="W522" s="107"/>
      <c r="X522" s="138"/>
      <c r="Y522" s="1086" t="str">
        <f>IFERROR(IF('別紙様式3-2（４・５月）'!Z524="ベア加算","",W522*VLOOKUP(N522,【参考】数式用!$AD$2:$AH$27,MATCH(O522,【参考】数式用!$K$4:$N$4,0)+1,0)),"")</f>
        <v/>
      </c>
      <c r="Z522" s="1086"/>
      <c r="AA522" s="139"/>
      <c r="AB522" s="142"/>
      <c r="AC522" s="520" t="str">
        <f>IFERROR(X522*VLOOKUP(AG522,【参考】数式用4!$DC$3:$DZ$106,MATCH(N522,【参考】数式用4!$DC$2:$DZ$2,0)),"")</f>
        <v/>
      </c>
      <c r="AD522" s="477" t="str">
        <f t="shared" si="18"/>
        <v/>
      </c>
      <c r="AE522" s="478" t="str">
        <f t="shared" si="19"/>
        <v/>
      </c>
      <c r="AF522" s="512" t="str">
        <f>IF(O522="","",'別紙様式3-2（４・５月）'!O524&amp;'別紙様式3-2（４・５月）'!P524&amp;'別紙様式3-2（４・５月）'!Q524&amp;"から"&amp;O522)</f>
        <v/>
      </c>
      <c r="AG522" s="512" t="str">
        <f>IF(OR(W522="",W522="―"),"",'別紙様式3-2（４・５月）'!O524&amp;'別紙様式3-2（４・５月）'!P524&amp;'別紙様式3-2（４・５月）'!Q524&amp;"から"&amp;W522)</f>
        <v/>
      </c>
    </row>
    <row r="523" spans="1:33" ht="24.95" customHeight="1">
      <c r="A523" s="513">
        <v>510</v>
      </c>
      <c r="B523" s="987" t="str">
        <f>IF(基本情報入力シート!C562="","",基本情報入力シート!C562)</f>
        <v/>
      </c>
      <c r="C523" s="988"/>
      <c r="D523" s="988"/>
      <c r="E523" s="988"/>
      <c r="F523" s="988"/>
      <c r="G523" s="988"/>
      <c r="H523" s="988"/>
      <c r="I523" s="989"/>
      <c r="J523" s="482" t="str">
        <f>IF(基本情報入力シート!M562="","",基本情報入力シート!M562)</f>
        <v/>
      </c>
      <c r="K523" s="482" t="str">
        <f>IF(基本情報入力シート!R562="","",基本情報入力シート!R562)</f>
        <v/>
      </c>
      <c r="L523" s="482" t="str">
        <f>IF(基本情報入力シート!W562="","",基本情報入力シート!W562)</f>
        <v/>
      </c>
      <c r="M523" s="517" t="str">
        <f>IF(基本情報入力シート!X562="","",基本情報入力シート!X562)</f>
        <v/>
      </c>
      <c r="N523" s="518" t="str">
        <f>IF(基本情報入力シート!Y562="","",基本情報入力シート!Y562)</f>
        <v/>
      </c>
      <c r="O523" s="106"/>
      <c r="P523" s="1082"/>
      <c r="Q523" s="1083"/>
      <c r="R523" s="519" t="str">
        <f>IFERROR(IF('別紙様式3-2（４・５月）'!Z525="ベア加算","",P523*VLOOKUP(N523,【参考】数式用!$AD$2:$AH$27,MATCH(O523,【参考】数式用!$K$4:$N$4,0)+1,0)),"")</f>
        <v/>
      </c>
      <c r="S523" s="139"/>
      <c r="T523" s="1084"/>
      <c r="U523" s="1085"/>
      <c r="V523" s="515" t="str">
        <f>IFERROR(P523*VLOOKUP(AF523,【参考】数式用4!$DC$3:$DZ$106,MATCH(N523,【参考】数式用4!$DC$2:$DZ$2,0)),"")</f>
        <v/>
      </c>
      <c r="W523" s="107"/>
      <c r="X523" s="138"/>
      <c r="Y523" s="1086" t="str">
        <f>IFERROR(IF('別紙様式3-2（４・５月）'!Z525="ベア加算","",W523*VLOOKUP(N523,【参考】数式用!$AD$2:$AH$27,MATCH(O523,【参考】数式用!$K$4:$N$4,0)+1,0)),"")</f>
        <v/>
      </c>
      <c r="Z523" s="1086"/>
      <c r="AA523" s="139"/>
      <c r="AB523" s="142"/>
      <c r="AC523" s="520" t="str">
        <f>IFERROR(X523*VLOOKUP(AG523,【参考】数式用4!$DC$3:$DZ$106,MATCH(N523,【参考】数式用4!$DC$2:$DZ$2,0)),"")</f>
        <v/>
      </c>
      <c r="AD523" s="477" t="str">
        <f t="shared" si="18"/>
        <v/>
      </c>
      <c r="AE523" s="478" t="str">
        <f t="shared" si="19"/>
        <v/>
      </c>
      <c r="AF523" s="512" t="str">
        <f>IF(O523="","",'別紙様式3-2（４・５月）'!O525&amp;'別紙様式3-2（４・５月）'!P525&amp;'別紙様式3-2（４・５月）'!Q525&amp;"から"&amp;O523)</f>
        <v/>
      </c>
      <c r="AG523" s="512" t="str">
        <f>IF(OR(W523="",W523="―"),"",'別紙様式3-2（４・５月）'!O525&amp;'別紙様式3-2（４・５月）'!P525&amp;'別紙様式3-2（４・５月）'!Q525&amp;"から"&amp;W523)</f>
        <v/>
      </c>
    </row>
    <row r="524" spans="1:33" ht="24.95" customHeight="1">
      <c r="A524" s="513">
        <v>511</v>
      </c>
      <c r="B524" s="987" t="str">
        <f>IF(基本情報入力シート!C563="","",基本情報入力シート!C563)</f>
        <v/>
      </c>
      <c r="C524" s="988"/>
      <c r="D524" s="988"/>
      <c r="E524" s="988"/>
      <c r="F524" s="988"/>
      <c r="G524" s="988"/>
      <c r="H524" s="988"/>
      <c r="I524" s="989"/>
      <c r="J524" s="482" t="str">
        <f>IF(基本情報入力シート!M563="","",基本情報入力シート!M563)</f>
        <v/>
      </c>
      <c r="K524" s="482" t="str">
        <f>IF(基本情報入力シート!R563="","",基本情報入力シート!R563)</f>
        <v/>
      </c>
      <c r="L524" s="482" t="str">
        <f>IF(基本情報入力シート!W563="","",基本情報入力シート!W563)</f>
        <v/>
      </c>
      <c r="M524" s="517" t="str">
        <f>IF(基本情報入力シート!X563="","",基本情報入力シート!X563)</f>
        <v/>
      </c>
      <c r="N524" s="518" t="str">
        <f>IF(基本情報入力シート!Y563="","",基本情報入力シート!Y563)</f>
        <v/>
      </c>
      <c r="O524" s="106"/>
      <c r="P524" s="1082"/>
      <c r="Q524" s="1083"/>
      <c r="R524" s="519" t="str">
        <f>IFERROR(IF('別紙様式3-2（４・５月）'!Z526="ベア加算","",P524*VLOOKUP(N524,【参考】数式用!$AD$2:$AH$27,MATCH(O524,【参考】数式用!$K$4:$N$4,0)+1,0)),"")</f>
        <v/>
      </c>
      <c r="S524" s="139"/>
      <c r="T524" s="1084"/>
      <c r="U524" s="1085"/>
      <c r="V524" s="515" t="str">
        <f>IFERROR(P524*VLOOKUP(AF524,【参考】数式用4!$DC$3:$DZ$106,MATCH(N524,【参考】数式用4!$DC$2:$DZ$2,0)),"")</f>
        <v/>
      </c>
      <c r="W524" s="107"/>
      <c r="X524" s="138"/>
      <c r="Y524" s="1086" t="str">
        <f>IFERROR(IF('別紙様式3-2（４・５月）'!Z526="ベア加算","",W524*VLOOKUP(N524,【参考】数式用!$AD$2:$AH$27,MATCH(O524,【参考】数式用!$K$4:$N$4,0)+1,0)),"")</f>
        <v/>
      </c>
      <c r="Z524" s="1086"/>
      <c r="AA524" s="139"/>
      <c r="AB524" s="142"/>
      <c r="AC524" s="520" t="str">
        <f>IFERROR(X524*VLOOKUP(AG524,【参考】数式用4!$DC$3:$DZ$106,MATCH(N524,【参考】数式用4!$DC$2:$DZ$2,0)),"")</f>
        <v/>
      </c>
      <c r="AD524" s="477" t="str">
        <f t="shared" si="18"/>
        <v/>
      </c>
      <c r="AE524" s="478" t="str">
        <f t="shared" si="19"/>
        <v/>
      </c>
      <c r="AF524" s="512" t="str">
        <f>IF(O524="","",'別紙様式3-2（４・５月）'!O526&amp;'別紙様式3-2（４・５月）'!P526&amp;'別紙様式3-2（４・５月）'!Q526&amp;"から"&amp;O524)</f>
        <v/>
      </c>
      <c r="AG524" s="512" t="str">
        <f>IF(OR(W524="",W524="―"),"",'別紙様式3-2（４・５月）'!O526&amp;'別紙様式3-2（４・５月）'!P526&amp;'別紙様式3-2（４・５月）'!Q526&amp;"から"&amp;W524)</f>
        <v/>
      </c>
    </row>
    <row r="525" spans="1:33" ht="24.95" customHeight="1">
      <c r="A525" s="513">
        <v>512</v>
      </c>
      <c r="B525" s="987" t="str">
        <f>IF(基本情報入力シート!C564="","",基本情報入力シート!C564)</f>
        <v/>
      </c>
      <c r="C525" s="988"/>
      <c r="D525" s="988"/>
      <c r="E525" s="988"/>
      <c r="F525" s="988"/>
      <c r="G525" s="988"/>
      <c r="H525" s="988"/>
      <c r="I525" s="989"/>
      <c r="J525" s="482" t="str">
        <f>IF(基本情報入力シート!M564="","",基本情報入力シート!M564)</f>
        <v/>
      </c>
      <c r="K525" s="482" t="str">
        <f>IF(基本情報入力シート!R564="","",基本情報入力シート!R564)</f>
        <v/>
      </c>
      <c r="L525" s="482" t="str">
        <f>IF(基本情報入力シート!W564="","",基本情報入力シート!W564)</f>
        <v/>
      </c>
      <c r="M525" s="517" t="str">
        <f>IF(基本情報入力シート!X564="","",基本情報入力シート!X564)</f>
        <v/>
      </c>
      <c r="N525" s="518" t="str">
        <f>IF(基本情報入力シート!Y564="","",基本情報入力シート!Y564)</f>
        <v/>
      </c>
      <c r="O525" s="106"/>
      <c r="P525" s="1082"/>
      <c r="Q525" s="1083"/>
      <c r="R525" s="519" t="str">
        <f>IFERROR(IF('別紙様式3-2（４・５月）'!Z527="ベア加算","",P525*VLOOKUP(N525,【参考】数式用!$AD$2:$AH$27,MATCH(O525,【参考】数式用!$K$4:$N$4,0)+1,0)),"")</f>
        <v/>
      </c>
      <c r="S525" s="139"/>
      <c r="T525" s="1084"/>
      <c r="U525" s="1085"/>
      <c r="V525" s="515" t="str">
        <f>IFERROR(P525*VLOOKUP(AF525,【参考】数式用4!$DC$3:$DZ$106,MATCH(N525,【参考】数式用4!$DC$2:$DZ$2,0)),"")</f>
        <v/>
      </c>
      <c r="W525" s="107"/>
      <c r="X525" s="138"/>
      <c r="Y525" s="1086" t="str">
        <f>IFERROR(IF('別紙様式3-2（４・５月）'!Z527="ベア加算","",W525*VLOOKUP(N525,【参考】数式用!$AD$2:$AH$27,MATCH(O525,【参考】数式用!$K$4:$N$4,0)+1,0)),"")</f>
        <v/>
      </c>
      <c r="Z525" s="1086"/>
      <c r="AA525" s="139"/>
      <c r="AB525" s="142"/>
      <c r="AC525" s="520" t="str">
        <f>IFERROR(X525*VLOOKUP(AG525,【参考】数式用4!$DC$3:$DZ$106,MATCH(N525,【参考】数式用4!$DC$2:$DZ$2,0)),"")</f>
        <v/>
      </c>
      <c r="AD525" s="477" t="str">
        <f t="shared" si="18"/>
        <v/>
      </c>
      <c r="AE525" s="478" t="str">
        <f t="shared" si="19"/>
        <v/>
      </c>
      <c r="AF525" s="512" t="str">
        <f>IF(O525="","",'別紙様式3-2（４・５月）'!O527&amp;'別紙様式3-2（４・５月）'!P527&amp;'別紙様式3-2（４・５月）'!Q527&amp;"から"&amp;O525)</f>
        <v/>
      </c>
      <c r="AG525" s="512" t="str">
        <f>IF(OR(W525="",W525="―"),"",'別紙様式3-2（４・５月）'!O527&amp;'別紙様式3-2（４・５月）'!P527&amp;'別紙様式3-2（４・５月）'!Q527&amp;"から"&amp;W525)</f>
        <v/>
      </c>
    </row>
    <row r="526" spans="1:33" ht="24.95" customHeight="1">
      <c r="A526" s="513">
        <v>513</v>
      </c>
      <c r="B526" s="987" t="str">
        <f>IF(基本情報入力シート!C565="","",基本情報入力シート!C565)</f>
        <v/>
      </c>
      <c r="C526" s="988"/>
      <c r="D526" s="988"/>
      <c r="E526" s="988"/>
      <c r="F526" s="988"/>
      <c r="G526" s="988"/>
      <c r="H526" s="988"/>
      <c r="I526" s="989"/>
      <c r="J526" s="482" t="str">
        <f>IF(基本情報入力シート!M565="","",基本情報入力シート!M565)</f>
        <v/>
      </c>
      <c r="K526" s="482" t="str">
        <f>IF(基本情報入力シート!R565="","",基本情報入力シート!R565)</f>
        <v/>
      </c>
      <c r="L526" s="482" t="str">
        <f>IF(基本情報入力シート!W565="","",基本情報入力シート!W565)</f>
        <v/>
      </c>
      <c r="M526" s="517" t="str">
        <f>IF(基本情報入力シート!X565="","",基本情報入力シート!X565)</f>
        <v/>
      </c>
      <c r="N526" s="518" t="str">
        <f>IF(基本情報入力シート!Y565="","",基本情報入力シート!Y565)</f>
        <v/>
      </c>
      <c r="O526" s="106"/>
      <c r="P526" s="1082"/>
      <c r="Q526" s="1083"/>
      <c r="R526" s="519" t="str">
        <f>IFERROR(IF('別紙様式3-2（４・５月）'!Z528="ベア加算","",P526*VLOOKUP(N526,【参考】数式用!$AD$2:$AH$27,MATCH(O526,【参考】数式用!$K$4:$N$4,0)+1,0)),"")</f>
        <v/>
      </c>
      <c r="S526" s="139"/>
      <c r="T526" s="1084"/>
      <c r="U526" s="1085"/>
      <c r="V526" s="515" t="str">
        <f>IFERROR(P526*VLOOKUP(AF526,【参考】数式用4!$DC$3:$DZ$106,MATCH(N526,【参考】数式用4!$DC$2:$DZ$2,0)),"")</f>
        <v/>
      </c>
      <c r="W526" s="107"/>
      <c r="X526" s="138"/>
      <c r="Y526" s="1086" t="str">
        <f>IFERROR(IF('別紙様式3-2（４・５月）'!Z528="ベア加算","",W526*VLOOKUP(N526,【参考】数式用!$AD$2:$AH$27,MATCH(O526,【参考】数式用!$K$4:$N$4,0)+1,0)),"")</f>
        <v/>
      </c>
      <c r="Z526" s="1086"/>
      <c r="AA526" s="139"/>
      <c r="AB526" s="142"/>
      <c r="AC526" s="520" t="str">
        <f>IFERROR(X526*VLOOKUP(AG526,【参考】数式用4!$DC$3:$DZ$106,MATCH(N526,【参考】数式用4!$DC$2:$DZ$2,0)),"")</f>
        <v/>
      </c>
      <c r="AD526" s="477" t="str">
        <f t="shared" si="18"/>
        <v/>
      </c>
      <c r="AE526" s="478" t="str">
        <f t="shared" si="19"/>
        <v/>
      </c>
      <c r="AF526" s="512" t="str">
        <f>IF(O526="","",'別紙様式3-2（４・５月）'!O528&amp;'別紙様式3-2（４・５月）'!P528&amp;'別紙様式3-2（４・５月）'!Q528&amp;"から"&amp;O526)</f>
        <v/>
      </c>
      <c r="AG526" s="512" t="str">
        <f>IF(OR(W526="",W526="―"),"",'別紙様式3-2（４・５月）'!O528&amp;'別紙様式3-2（４・５月）'!P528&amp;'別紙様式3-2（４・５月）'!Q528&amp;"から"&amp;W526)</f>
        <v/>
      </c>
    </row>
    <row r="527" spans="1:33" ht="24.95" customHeight="1">
      <c r="A527" s="513">
        <v>514</v>
      </c>
      <c r="B527" s="987" t="str">
        <f>IF(基本情報入力シート!C566="","",基本情報入力シート!C566)</f>
        <v/>
      </c>
      <c r="C527" s="988"/>
      <c r="D527" s="988"/>
      <c r="E527" s="988"/>
      <c r="F527" s="988"/>
      <c r="G527" s="988"/>
      <c r="H527" s="988"/>
      <c r="I527" s="989"/>
      <c r="J527" s="482" t="str">
        <f>IF(基本情報入力シート!M566="","",基本情報入力シート!M566)</f>
        <v/>
      </c>
      <c r="K527" s="482" t="str">
        <f>IF(基本情報入力シート!R566="","",基本情報入力シート!R566)</f>
        <v/>
      </c>
      <c r="L527" s="482" t="str">
        <f>IF(基本情報入力シート!W566="","",基本情報入力シート!W566)</f>
        <v/>
      </c>
      <c r="M527" s="517" t="str">
        <f>IF(基本情報入力シート!X566="","",基本情報入力シート!X566)</f>
        <v/>
      </c>
      <c r="N527" s="518" t="str">
        <f>IF(基本情報入力シート!Y566="","",基本情報入力シート!Y566)</f>
        <v/>
      </c>
      <c r="O527" s="106"/>
      <c r="P527" s="1082"/>
      <c r="Q527" s="1083"/>
      <c r="R527" s="519" t="str">
        <f>IFERROR(IF('別紙様式3-2（４・５月）'!Z529="ベア加算","",P527*VLOOKUP(N527,【参考】数式用!$AD$2:$AH$27,MATCH(O527,【参考】数式用!$K$4:$N$4,0)+1,0)),"")</f>
        <v/>
      </c>
      <c r="S527" s="139"/>
      <c r="T527" s="1084"/>
      <c r="U527" s="1085"/>
      <c r="V527" s="515" t="str">
        <f>IFERROR(P527*VLOOKUP(AF527,【参考】数式用4!$DC$3:$DZ$106,MATCH(N527,【参考】数式用4!$DC$2:$DZ$2,0)),"")</f>
        <v/>
      </c>
      <c r="W527" s="107"/>
      <c r="X527" s="138"/>
      <c r="Y527" s="1086" t="str">
        <f>IFERROR(IF('別紙様式3-2（４・５月）'!Z529="ベア加算","",W527*VLOOKUP(N527,【参考】数式用!$AD$2:$AH$27,MATCH(O527,【参考】数式用!$K$4:$N$4,0)+1,0)),"")</f>
        <v/>
      </c>
      <c r="Z527" s="1086"/>
      <c r="AA527" s="139"/>
      <c r="AB527" s="142"/>
      <c r="AC527" s="520" t="str">
        <f>IFERROR(X527*VLOOKUP(AG527,【参考】数式用4!$DC$3:$DZ$106,MATCH(N527,【参考】数式用4!$DC$2:$DZ$2,0)),"")</f>
        <v/>
      </c>
      <c r="AD527" s="477" t="str">
        <f t="shared" si="18"/>
        <v/>
      </c>
      <c r="AE527" s="478" t="str">
        <f t="shared" si="19"/>
        <v/>
      </c>
      <c r="AF527" s="512" t="str">
        <f>IF(O527="","",'別紙様式3-2（４・５月）'!O529&amp;'別紙様式3-2（４・５月）'!P529&amp;'別紙様式3-2（４・５月）'!Q529&amp;"から"&amp;O527)</f>
        <v/>
      </c>
      <c r="AG527" s="512" t="str">
        <f>IF(OR(W527="",W527="―"),"",'別紙様式3-2（４・５月）'!O529&amp;'別紙様式3-2（４・５月）'!P529&amp;'別紙様式3-2（４・５月）'!Q529&amp;"から"&amp;W527)</f>
        <v/>
      </c>
    </row>
    <row r="528" spans="1:33" ht="24.95" customHeight="1">
      <c r="A528" s="513">
        <v>515</v>
      </c>
      <c r="B528" s="987" t="str">
        <f>IF(基本情報入力シート!C567="","",基本情報入力シート!C567)</f>
        <v/>
      </c>
      <c r="C528" s="988"/>
      <c r="D528" s="988"/>
      <c r="E528" s="988"/>
      <c r="F528" s="988"/>
      <c r="G528" s="988"/>
      <c r="H528" s="988"/>
      <c r="I528" s="989"/>
      <c r="J528" s="482" t="str">
        <f>IF(基本情報入力シート!M567="","",基本情報入力シート!M567)</f>
        <v/>
      </c>
      <c r="K528" s="482" t="str">
        <f>IF(基本情報入力シート!R567="","",基本情報入力シート!R567)</f>
        <v/>
      </c>
      <c r="L528" s="482" t="str">
        <f>IF(基本情報入力シート!W567="","",基本情報入力シート!W567)</f>
        <v/>
      </c>
      <c r="M528" s="517" t="str">
        <f>IF(基本情報入力シート!X567="","",基本情報入力シート!X567)</f>
        <v/>
      </c>
      <c r="N528" s="518" t="str">
        <f>IF(基本情報入力シート!Y567="","",基本情報入力シート!Y567)</f>
        <v/>
      </c>
      <c r="O528" s="106"/>
      <c r="P528" s="1082"/>
      <c r="Q528" s="1083"/>
      <c r="R528" s="519" t="str">
        <f>IFERROR(IF('別紙様式3-2（４・５月）'!Z530="ベア加算","",P528*VLOOKUP(N528,【参考】数式用!$AD$2:$AH$27,MATCH(O528,【参考】数式用!$K$4:$N$4,0)+1,0)),"")</f>
        <v/>
      </c>
      <c r="S528" s="139"/>
      <c r="T528" s="1084"/>
      <c r="U528" s="1085"/>
      <c r="V528" s="515" t="str">
        <f>IFERROR(P528*VLOOKUP(AF528,【参考】数式用4!$DC$3:$DZ$106,MATCH(N528,【参考】数式用4!$DC$2:$DZ$2,0)),"")</f>
        <v/>
      </c>
      <c r="W528" s="107"/>
      <c r="X528" s="138"/>
      <c r="Y528" s="1086" t="str">
        <f>IFERROR(IF('別紙様式3-2（４・５月）'!Z530="ベア加算","",W528*VLOOKUP(N528,【参考】数式用!$AD$2:$AH$27,MATCH(O528,【参考】数式用!$K$4:$N$4,0)+1,0)),"")</f>
        <v/>
      </c>
      <c r="Z528" s="1086"/>
      <c r="AA528" s="139"/>
      <c r="AB528" s="142"/>
      <c r="AC528" s="520" t="str">
        <f>IFERROR(X528*VLOOKUP(AG528,【参考】数式用4!$DC$3:$DZ$106,MATCH(N528,【参考】数式用4!$DC$2:$DZ$2,0)),"")</f>
        <v/>
      </c>
      <c r="AD528" s="477" t="str">
        <f t="shared" si="18"/>
        <v/>
      </c>
      <c r="AE528" s="478" t="str">
        <f t="shared" si="19"/>
        <v/>
      </c>
      <c r="AF528" s="512" t="str">
        <f>IF(O528="","",'別紙様式3-2（４・５月）'!O530&amp;'別紙様式3-2（４・５月）'!P530&amp;'別紙様式3-2（４・５月）'!Q530&amp;"から"&amp;O528)</f>
        <v/>
      </c>
      <c r="AG528" s="512" t="str">
        <f>IF(OR(W528="",W528="―"),"",'別紙様式3-2（４・５月）'!O530&amp;'別紙様式3-2（４・５月）'!P530&amp;'別紙様式3-2（４・５月）'!Q530&amp;"から"&amp;W528)</f>
        <v/>
      </c>
    </row>
    <row r="529" spans="1:33" ht="24.95" customHeight="1">
      <c r="A529" s="513">
        <v>516</v>
      </c>
      <c r="B529" s="987" t="str">
        <f>IF(基本情報入力シート!C568="","",基本情報入力シート!C568)</f>
        <v/>
      </c>
      <c r="C529" s="988"/>
      <c r="D529" s="988"/>
      <c r="E529" s="988"/>
      <c r="F529" s="988"/>
      <c r="G529" s="988"/>
      <c r="H529" s="988"/>
      <c r="I529" s="989"/>
      <c r="J529" s="482" t="str">
        <f>IF(基本情報入力シート!M568="","",基本情報入力シート!M568)</f>
        <v/>
      </c>
      <c r="K529" s="482" t="str">
        <f>IF(基本情報入力シート!R568="","",基本情報入力シート!R568)</f>
        <v/>
      </c>
      <c r="L529" s="482" t="str">
        <f>IF(基本情報入力シート!W568="","",基本情報入力シート!W568)</f>
        <v/>
      </c>
      <c r="M529" s="517" t="str">
        <f>IF(基本情報入力シート!X568="","",基本情報入力シート!X568)</f>
        <v/>
      </c>
      <c r="N529" s="518" t="str">
        <f>IF(基本情報入力シート!Y568="","",基本情報入力シート!Y568)</f>
        <v/>
      </c>
      <c r="O529" s="106"/>
      <c r="P529" s="1082"/>
      <c r="Q529" s="1083"/>
      <c r="R529" s="519" t="str">
        <f>IFERROR(IF('別紙様式3-2（４・５月）'!Z531="ベア加算","",P529*VLOOKUP(N529,【参考】数式用!$AD$2:$AH$27,MATCH(O529,【参考】数式用!$K$4:$N$4,0)+1,0)),"")</f>
        <v/>
      </c>
      <c r="S529" s="139"/>
      <c r="T529" s="1084"/>
      <c r="U529" s="1085"/>
      <c r="V529" s="515" t="str">
        <f>IFERROR(P529*VLOOKUP(AF529,【参考】数式用4!$DC$3:$DZ$106,MATCH(N529,【参考】数式用4!$DC$2:$DZ$2,0)),"")</f>
        <v/>
      </c>
      <c r="W529" s="107"/>
      <c r="X529" s="138"/>
      <c r="Y529" s="1086" t="str">
        <f>IFERROR(IF('別紙様式3-2（４・５月）'!Z531="ベア加算","",W529*VLOOKUP(N529,【参考】数式用!$AD$2:$AH$27,MATCH(O529,【参考】数式用!$K$4:$N$4,0)+1,0)),"")</f>
        <v/>
      </c>
      <c r="Z529" s="1086"/>
      <c r="AA529" s="139"/>
      <c r="AB529" s="142"/>
      <c r="AC529" s="520" t="str">
        <f>IFERROR(X529*VLOOKUP(AG529,【参考】数式用4!$DC$3:$DZ$106,MATCH(N529,【参考】数式用4!$DC$2:$DZ$2,0)),"")</f>
        <v/>
      </c>
      <c r="AD529" s="477" t="str">
        <f t="shared" si="18"/>
        <v/>
      </c>
      <c r="AE529" s="478" t="str">
        <f t="shared" si="19"/>
        <v/>
      </c>
      <c r="AF529" s="512" t="str">
        <f>IF(O529="","",'別紙様式3-2（４・５月）'!O531&amp;'別紙様式3-2（４・５月）'!P531&amp;'別紙様式3-2（４・５月）'!Q531&amp;"から"&amp;O529)</f>
        <v/>
      </c>
      <c r="AG529" s="512" t="str">
        <f>IF(OR(W529="",W529="―"),"",'別紙様式3-2（４・５月）'!O531&amp;'別紙様式3-2（４・５月）'!P531&amp;'別紙様式3-2（４・５月）'!Q531&amp;"から"&amp;W529)</f>
        <v/>
      </c>
    </row>
    <row r="530" spans="1:33" ht="24.95" customHeight="1">
      <c r="A530" s="513">
        <v>517</v>
      </c>
      <c r="B530" s="987" t="str">
        <f>IF(基本情報入力シート!C569="","",基本情報入力シート!C569)</f>
        <v/>
      </c>
      <c r="C530" s="988"/>
      <c r="D530" s="988"/>
      <c r="E530" s="988"/>
      <c r="F530" s="988"/>
      <c r="G530" s="988"/>
      <c r="H530" s="988"/>
      <c r="I530" s="989"/>
      <c r="J530" s="482" t="str">
        <f>IF(基本情報入力シート!M569="","",基本情報入力シート!M569)</f>
        <v/>
      </c>
      <c r="K530" s="482" t="str">
        <f>IF(基本情報入力シート!R569="","",基本情報入力シート!R569)</f>
        <v/>
      </c>
      <c r="L530" s="482" t="str">
        <f>IF(基本情報入力シート!W569="","",基本情報入力シート!W569)</f>
        <v/>
      </c>
      <c r="M530" s="517" t="str">
        <f>IF(基本情報入力シート!X569="","",基本情報入力シート!X569)</f>
        <v/>
      </c>
      <c r="N530" s="518" t="str">
        <f>IF(基本情報入力シート!Y569="","",基本情報入力シート!Y569)</f>
        <v/>
      </c>
      <c r="O530" s="106"/>
      <c r="P530" s="1082"/>
      <c r="Q530" s="1083"/>
      <c r="R530" s="519" t="str">
        <f>IFERROR(IF('別紙様式3-2（４・５月）'!Z532="ベア加算","",P530*VLOOKUP(N530,【参考】数式用!$AD$2:$AH$27,MATCH(O530,【参考】数式用!$K$4:$N$4,0)+1,0)),"")</f>
        <v/>
      </c>
      <c r="S530" s="139"/>
      <c r="T530" s="1084"/>
      <c r="U530" s="1085"/>
      <c r="V530" s="515" t="str">
        <f>IFERROR(P530*VLOOKUP(AF530,【参考】数式用4!$DC$3:$DZ$106,MATCH(N530,【参考】数式用4!$DC$2:$DZ$2,0)),"")</f>
        <v/>
      </c>
      <c r="W530" s="107"/>
      <c r="X530" s="138"/>
      <c r="Y530" s="1086" t="str">
        <f>IFERROR(IF('別紙様式3-2（４・５月）'!Z532="ベア加算","",W530*VLOOKUP(N530,【参考】数式用!$AD$2:$AH$27,MATCH(O530,【参考】数式用!$K$4:$N$4,0)+1,0)),"")</f>
        <v/>
      </c>
      <c r="Z530" s="1086"/>
      <c r="AA530" s="139"/>
      <c r="AB530" s="142"/>
      <c r="AC530" s="520" t="str">
        <f>IFERROR(X530*VLOOKUP(AG530,【参考】数式用4!$DC$3:$DZ$106,MATCH(N530,【参考】数式用4!$DC$2:$DZ$2,0)),"")</f>
        <v/>
      </c>
      <c r="AD530" s="477" t="str">
        <f t="shared" si="18"/>
        <v/>
      </c>
      <c r="AE530" s="478" t="str">
        <f t="shared" si="19"/>
        <v/>
      </c>
      <c r="AF530" s="512" t="str">
        <f>IF(O530="","",'別紙様式3-2（４・５月）'!O532&amp;'別紙様式3-2（４・５月）'!P532&amp;'別紙様式3-2（４・５月）'!Q532&amp;"から"&amp;O530)</f>
        <v/>
      </c>
      <c r="AG530" s="512" t="str">
        <f>IF(OR(W530="",W530="―"),"",'別紙様式3-2（４・５月）'!O532&amp;'別紙様式3-2（４・５月）'!P532&amp;'別紙様式3-2（４・５月）'!Q532&amp;"から"&amp;W530)</f>
        <v/>
      </c>
    </row>
    <row r="531" spans="1:33" ht="24.95" customHeight="1">
      <c r="A531" s="513">
        <v>518</v>
      </c>
      <c r="B531" s="987" t="str">
        <f>IF(基本情報入力シート!C570="","",基本情報入力シート!C570)</f>
        <v/>
      </c>
      <c r="C531" s="988"/>
      <c r="D531" s="988"/>
      <c r="E531" s="988"/>
      <c r="F531" s="988"/>
      <c r="G531" s="988"/>
      <c r="H531" s="988"/>
      <c r="I531" s="989"/>
      <c r="J531" s="482" t="str">
        <f>IF(基本情報入力シート!M570="","",基本情報入力シート!M570)</f>
        <v/>
      </c>
      <c r="K531" s="482" t="str">
        <f>IF(基本情報入力シート!R570="","",基本情報入力シート!R570)</f>
        <v/>
      </c>
      <c r="L531" s="482" t="str">
        <f>IF(基本情報入力シート!W570="","",基本情報入力シート!W570)</f>
        <v/>
      </c>
      <c r="M531" s="517" t="str">
        <f>IF(基本情報入力シート!X570="","",基本情報入力シート!X570)</f>
        <v/>
      </c>
      <c r="N531" s="518" t="str">
        <f>IF(基本情報入力シート!Y570="","",基本情報入力シート!Y570)</f>
        <v/>
      </c>
      <c r="O531" s="106"/>
      <c r="P531" s="1082"/>
      <c r="Q531" s="1083"/>
      <c r="R531" s="519" t="str">
        <f>IFERROR(IF('別紙様式3-2（４・５月）'!Z533="ベア加算","",P531*VLOOKUP(N531,【参考】数式用!$AD$2:$AH$27,MATCH(O531,【参考】数式用!$K$4:$N$4,0)+1,0)),"")</f>
        <v/>
      </c>
      <c r="S531" s="139"/>
      <c r="T531" s="1084"/>
      <c r="U531" s="1085"/>
      <c r="V531" s="515" t="str">
        <f>IFERROR(P531*VLOOKUP(AF531,【参考】数式用4!$DC$3:$DZ$106,MATCH(N531,【参考】数式用4!$DC$2:$DZ$2,0)),"")</f>
        <v/>
      </c>
      <c r="W531" s="107"/>
      <c r="X531" s="138"/>
      <c r="Y531" s="1086" t="str">
        <f>IFERROR(IF('別紙様式3-2（４・５月）'!Z533="ベア加算","",W531*VLOOKUP(N531,【参考】数式用!$AD$2:$AH$27,MATCH(O531,【参考】数式用!$K$4:$N$4,0)+1,0)),"")</f>
        <v/>
      </c>
      <c r="Z531" s="1086"/>
      <c r="AA531" s="139"/>
      <c r="AB531" s="142"/>
      <c r="AC531" s="520" t="str">
        <f>IFERROR(X531*VLOOKUP(AG531,【参考】数式用4!$DC$3:$DZ$106,MATCH(N531,【参考】数式用4!$DC$2:$DZ$2,0)),"")</f>
        <v/>
      </c>
      <c r="AD531" s="477" t="str">
        <f t="shared" si="18"/>
        <v/>
      </c>
      <c r="AE531" s="478" t="str">
        <f t="shared" si="19"/>
        <v/>
      </c>
      <c r="AF531" s="512" t="str">
        <f>IF(O531="","",'別紙様式3-2（４・５月）'!O533&amp;'別紙様式3-2（４・５月）'!P533&amp;'別紙様式3-2（４・５月）'!Q533&amp;"から"&amp;O531)</f>
        <v/>
      </c>
      <c r="AG531" s="512" t="str">
        <f>IF(OR(W531="",W531="―"),"",'別紙様式3-2（４・５月）'!O533&amp;'別紙様式3-2（４・５月）'!P533&amp;'別紙様式3-2（４・５月）'!Q533&amp;"から"&amp;W531)</f>
        <v/>
      </c>
    </row>
    <row r="532" spans="1:33" ht="24.95" customHeight="1">
      <c r="A532" s="513">
        <v>519</v>
      </c>
      <c r="B532" s="987" t="str">
        <f>IF(基本情報入力シート!C571="","",基本情報入力シート!C571)</f>
        <v/>
      </c>
      <c r="C532" s="988"/>
      <c r="D532" s="988"/>
      <c r="E532" s="988"/>
      <c r="F532" s="988"/>
      <c r="G532" s="988"/>
      <c r="H532" s="988"/>
      <c r="I532" s="989"/>
      <c r="J532" s="482" t="str">
        <f>IF(基本情報入力シート!M571="","",基本情報入力シート!M571)</f>
        <v/>
      </c>
      <c r="K532" s="482" t="str">
        <f>IF(基本情報入力シート!R571="","",基本情報入力シート!R571)</f>
        <v/>
      </c>
      <c r="L532" s="482" t="str">
        <f>IF(基本情報入力シート!W571="","",基本情報入力シート!W571)</f>
        <v/>
      </c>
      <c r="M532" s="517" t="str">
        <f>IF(基本情報入力シート!X571="","",基本情報入力シート!X571)</f>
        <v/>
      </c>
      <c r="N532" s="518" t="str">
        <f>IF(基本情報入力シート!Y571="","",基本情報入力シート!Y571)</f>
        <v/>
      </c>
      <c r="O532" s="106"/>
      <c r="P532" s="1082"/>
      <c r="Q532" s="1083"/>
      <c r="R532" s="519" t="str">
        <f>IFERROR(IF('別紙様式3-2（４・５月）'!Z534="ベア加算","",P532*VLOOKUP(N532,【参考】数式用!$AD$2:$AH$27,MATCH(O532,【参考】数式用!$K$4:$N$4,0)+1,0)),"")</f>
        <v/>
      </c>
      <c r="S532" s="139"/>
      <c r="T532" s="1084"/>
      <c r="U532" s="1085"/>
      <c r="V532" s="515" t="str">
        <f>IFERROR(P532*VLOOKUP(AF532,【参考】数式用4!$DC$3:$DZ$106,MATCH(N532,【参考】数式用4!$DC$2:$DZ$2,0)),"")</f>
        <v/>
      </c>
      <c r="W532" s="107"/>
      <c r="X532" s="138"/>
      <c r="Y532" s="1086" t="str">
        <f>IFERROR(IF('別紙様式3-2（４・５月）'!Z534="ベア加算","",W532*VLOOKUP(N532,【参考】数式用!$AD$2:$AH$27,MATCH(O532,【参考】数式用!$K$4:$N$4,0)+1,0)),"")</f>
        <v/>
      </c>
      <c r="Z532" s="1086"/>
      <c r="AA532" s="139"/>
      <c r="AB532" s="142"/>
      <c r="AC532" s="520" t="str">
        <f>IFERROR(X532*VLOOKUP(AG532,【参考】数式用4!$DC$3:$DZ$106,MATCH(N532,【参考】数式用4!$DC$2:$DZ$2,0)),"")</f>
        <v/>
      </c>
      <c r="AD532" s="477" t="str">
        <f t="shared" si="18"/>
        <v/>
      </c>
      <c r="AE532" s="478" t="str">
        <f t="shared" si="19"/>
        <v/>
      </c>
      <c r="AF532" s="512" t="str">
        <f>IF(O532="","",'別紙様式3-2（４・５月）'!O534&amp;'別紙様式3-2（４・５月）'!P534&amp;'別紙様式3-2（４・５月）'!Q534&amp;"から"&amp;O532)</f>
        <v/>
      </c>
      <c r="AG532" s="512" t="str">
        <f>IF(OR(W532="",W532="―"),"",'別紙様式3-2（４・５月）'!O534&amp;'別紙様式3-2（４・５月）'!P534&amp;'別紙様式3-2（４・５月）'!Q534&amp;"から"&amp;W532)</f>
        <v/>
      </c>
    </row>
    <row r="533" spans="1:33" ht="24.95" customHeight="1">
      <c r="A533" s="513">
        <v>520</v>
      </c>
      <c r="B533" s="987" t="str">
        <f>IF(基本情報入力シート!C572="","",基本情報入力シート!C572)</f>
        <v/>
      </c>
      <c r="C533" s="988"/>
      <c r="D533" s="988"/>
      <c r="E533" s="988"/>
      <c r="F533" s="988"/>
      <c r="G533" s="988"/>
      <c r="H533" s="988"/>
      <c r="I533" s="989"/>
      <c r="J533" s="482" t="str">
        <f>IF(基本情報入力シート!M572="","",基本情報入力シート!M572)</f>
        <v/>
      </c>
      <c r="K533" s="482" t="str">
        <f>IF(基本情報入力シート!R572="","",基本情報入力シート!R572)</f>
        <v/>
      </c>
      <c r="L533" s="482" t="str">
        <f>IF(基本情報入力シート!W572="","",基本情報入力シート!W572)</f>
        <v/>
      </c>
      <c r="M533" s="517" t="str">
        <f>IF(基本情報入力シート!X572="","",基本情報入力シート!X572)</f>
        <v/>
      </c>
      <c r="N533" s="518" t="str">
        <f>IF(基本情報入力シート!Y572="","",基本情報入力シート!Y572)</f>
        <v/>
      </c>
      <c r="O533" s="106"/>
      <c r="P533" s="1082"/>
      <c r="Q533" s="1083"/>
      <c r="R533" s="519" t="str">
        <f>IFERROR(IF('別紙様式3-2（４・５月）'!Z535="ベア加算","",P533*VLOOKUP(N533,【参考】数式用!$AD$2:$AH$27,MATCH(O533,【参考】数式用!$K$4:$N$4,0)+1,0)),"")</f>
        <v/>
      </c>
      <c r="S533" s="139"/>
      <c r="T533" s="1084"/>
      <c r="U533" s="1085"/>
      <c r="V533" s="515" t="str">
        <f>IFERROR(P533*VLOOKUP(AF533,【参考】数式用4!$DC$3:$DZ$106,MATCH(N533,【参考】数式用4!$DC$2:$DZ$2,0)),"")</f>
        <v/>
      </c>
      <c r="W533" s="107"/>
      <c r="X533" s="138"/>
      <c r="Y533" s="1086" t="str">
        <f>IFERROR(IF('別紙様式3-2（４・５月）'!Z535="ベア加算","",W533*VLOOKUP(N533,【参考】数式用!$AD$2:$AH$27,MATCH(O533,【参考】数式用!$K$4:$N$4,0)+1,0)),"")</f>
        <v/>
      </c>
      <c r="Z533" s="1086"/>
      <c r="AA533" s="139"/>
      <c r="AB533" s="142"/>
      <c r="AC533" s="520" t="str">
        <f>IFERROR(X533*VLOOKUP(AG533,【参考】数式用4!$DC$3:$DZ$106,MATCH(N533,【参考】数式用4!$DC$2:$DZ$2,0)),"")</f>
        <v/>
      </c>
      <c r="AD533" s="477" t="str">
        <f t="shared" si="18"/>
        <v/>
      </c>
      <c r="AE533" s="478" t="str">
        <f t="shared" si="19"/>
        <v/>
      </c>
      <c r="AF533" s="512" t="str">
        <f>IF(O533="","",'別紙様式3-2（４・５月）'!O535&amp;'別紙様式3-2（４・５月）'!P535&amp;'別紙様式3-2（４・５月）'!Q535&amp;"から"&amp;O533)</f>
        <v/>
      </c>
      <c r="AG533" s="512" t="str">
        <f>IF(OR(W533="",W533="―"),"",'別紙様式3-2（４・５月）'!O535&amp;'別紙様式3-2（４・５月）'!P535&amp;'別紙様式3-2（４・５月）'!Q535&amp;"から"&amp;W533)</f>
        <v/>
      </c>
    </row>
    <row r="534" spans="1:33" ht="24.95" customHeight="1">
      <c r="A534" s="513">
        <v>521</v>
      </c>
      <c r="B534" s="987" t="str">
        <f>IF(基本情報入力シート!C573="","",基本情報入力シート!C573)</f>
        <v/>
      </c>
      <c r="C534" s="988"/>
      <c r="D534" s="988"/>
      <c r="E534" s="988"/>
      <c r="F534" s="988"/>
      <c r="G534" s="988"/>
      <c r="H534" s="988"/>
      <c r="I534" s="989"/>
      <c r="J534" s="482" t="str">
        <f>IF(基本情報入力シート!M573="","",基本情報入力シート!M573)</f>
        <v/>
      </c>
      <c r="K534" s="482" t="str">
        <f>IF(基本情報入力シート!R573="","",基本情報入力シート!R573)</f>
        <v/>
      </c>
      <c r="L534" s="482" t="str">
        <f>IF(基本情報入力シート!W573="","",基本情報入力シート!W573)</f>
        <v/>
      </c>
      <c r="M534" s="517" t="str">
        <f>IF(基本情報入力シート!X573="","",基本情報入力シート!X573)</f>
        <v/>
      </c>
      <c r="N534" s="518" t="str">
        <f>IF(基本情報入力シート!Y573="","",基本情報入力シート!Y573)</f>
        <v/>
      </c>
      <c r="O534" s="106"/>
      <c r="P534" s="1082"/>
      <c r="Q534" s="1083"/>
      <c r="R534" s="519" t="str">
        <f>IFERROR(IF('別紙様式3-2（４・５月）'!Z536="ベア加算","",P534*VLOOKUP(N534,【参考】数式用!$AD$2:$AH$27,MATCH(O534,【参考】数式用!$K$4:$N$4,0)+1,0)),"")</f>
        <v/>
      </c>
      <c r="S534" s="139"/>
      <c r="T534" s="1084"/>
      <c r="U534" s="1085"/>
      <c r="V534" s="515" t="str">
        <f>IFERROR(P534*VLOOKUP(AF534,【参考】数式用4!$DC$3:$DZ$106,MATCH(N534,【参考】数式用4!$DC$2:$DZ$2,0)),"")</f>
        <v/>
      </c>
      <c r="W534" s="107"/>
      <c r="X534" s="138"/>
      <c r="Y534" s="1086" t="str">
        <f>IFERROR(IF('別紙様式3-2（４・５月）'!Z536="ベア加算","",W534*VLOOKUP(N534,【参考】数式用!$AD$2:$AH$27,MATCH(O534,【参考】数式用!$K$4:$N$4,0)+1,0)),"")</f>
        <v/>
      </c>
      <c r="Z534" s="1086"/>
      <c r="AA534" s="139"/>
      <c r="AB534" s="142"/>
      <c r="AC534" s="520" t="str">
        <f>IFERROR(X534*VLOOKUP(AG534,【参考】数式用4!$DC$3:$DZ$106,MATCH(N534,【参考】数式用4!$DC$2:$DZ$2,0)),"")</f>
        <v/>
      </c>
      <c r="AD534" s="477" t="str">
        <f t="shared" si="18"/>
        <v/>
      </c>
      <c r="AE534" s="478" t="str">
        <f t="shared" si="19"/>
        <v/>
      </c>
      <c r="AF534" s="512" t="str">
        <f>IF(O534="","",'別紙様式3-2（４・５月）'!O536&amp;'別紙様式3-2（４・５月）'!P536&amp;'別紙様式3-2（４・５月）'!Q536&amp;"から"&amp;O534)</f>
        <v/>
      </c>
      <c r="AG534" s="512" t="str">
        <f>IF(OR(W534="",W534="―"),"",'別紙様式3-2（４・５月）'!O536&amp;'別紙様式3-2（４・５月）'!P536&amp;'別紙様式3-2（４・５月）'!Q536&amp;"から"&amp;W534)</f>
        <v/>
      </c>
    </row>
    <row r="535" spans="1:33" ht="24.95" customHeight="1">
      <c r="A535" s="513">
        <v>522</v>
      </c>
      <c r="B535" s="987" t="str">
        <f>IF(基本情報入力シート!C574="","",基本情報入力シート!C574)</f>
        <v/>
      </c>
      <c r="C535" s="988"/>
      <c r="D535" s="988"/>
      <c r="E535" s="988"/>
      <c r="F535" s="988"/>
      <c r="G535" s="988"/>
      <c r="H535" s="988"/>
      <c r="I535" s="989"/>
      <c r="J535" s="482" t="str">
        <f>IF(基本情報入力シート!M574="","",基本情報入力シート!M574)</f>
        <v/>
      </c>
      <c r="K535" s="482" t="str">
        <f>IF(基本情報入力シート!R574="","",基本情報入力シート!R574)</f>
        <v/>
      </c>
      <c r="L535" s="482" t="str">
        <f>IF(基本情報入力シート!W574="","",基本情報入力シート!W574)</f>
        <v/>
      </c>
      <c r="M535" s="517" t="str">
        <f>IF(基本情報入力シート!X574="","",基本情報入力シート!X574)</f>
        <v/>
      </c>
      <c r="N535" s="518" t="str">
        <f>IF(基本情報入力シート!Y574="","",基本情報入力シート!Y574)</f>
        <v/>
      </c>
      <c r="O535" s="106"/>
      <c r="P535" s="1082"/>
      <c r="Q535" s="1083"/>
      <c r="R535" s="519" t="str">
        <f>IFERROR(IF('別紙様式3-2（４・５月）'!Z537="ベア加算","",P535*VLOOKUP(N535,【参考】数式用!$AD$2:$AH$27,MATCH(O535,【参考】数式用!$K$4:$N$4,0)+1,0)),"")</f>
        <v/>
      </c>
      <c r="S535" s="139"/>
      <c r="T535" s="1084"/>
      <c r="U535" s="1085"/>
      <c r="V535" s="515" t="str">
        <f>IFERROR(P535*VLOOKUP(AF535,【参考】数式用4!$DC$3:$DZ$106,MATCH(N535,【参考】数式用4!$DC$2:$DZ$2,0)),"")</f>
        <v/>
      </c>
      <c r="W535" s="107"/>
      <c r="X535" s="138"/>
      <c r="Y535" s="1086" t="str">
        <f>IFERROR(IF('別紙様式3-2（４・５月）'!Z537="ベア加算","",W535*VLOOKUP(N535,【参考】数式用!$AD$2:$AH$27,MATCH(O535,【参考】数式用!$K$4:$N$4,0)+1,0)),"")</f>
        <v/>
      </c>
      <c r="Z535" s="1086"/>
      <c r="AA535" s="139"/>
      <c r="AB535" s="142"/>
      <c r="AC535" s="520" t="str">
        <f>IFERROR(X535*VLOOKUP(AG535,【参考】数式用4!$DC$3:$DZ$106,MATCH(N535,【参考】数式用4!$DC$2:$DZ$2,0)),"")</f>
        <v/>
      </c>
      <c r="AD535" s="477" t="str">
        <f t="shared" si="18"/>
        <v/>
      </c>
      <c r="AE535" s="478" t="str">
        <f t="shared" si="19"/>
        <v/>
      </c>
      <c r="AF535" s="512" t="str">
        <f>IF(O535="","",'別紙様式3-2（４・５月）'!O537&amp;'別紙様式3-2（４・５月）'!P537&amp;'別紙様式3-2（４・５月）'!Q537&amp;"から"&amp;O535)</f>
        <v/>
      </c>
      <c r="AG535" s="512" t="str">
        <f>IF(OR(W535="",W535="―"),"",'別紙様式3-2（４・５月）'!O537&amp;'別紙様式3-2（４・５月）'!P537&amp;'別紙様式3-2（４・５月）'!Q537&amp;"から"&amp;W535)</f>
        <v/>
      </c>
    </row>
    <row r="536" spans="1:33" ht="24.95" customHeight="1">
      <c r="A536" s="513">
        <v>523</v>
      </c>
      <c r="B536" s="987" t="str">
        <f>IF(基本情報入力シート!C575="","",基本情報入力シート!C575)</f>
        <v/>
      </c>
      <c r="C536" s="988"/>
      <c r="D536" s="988"/>
      <c r="E536" s="988"/>
      <c r="F536" s="988"/>
      <c r="G536" s="988"/>
      <c r="H536" s="988"/>
      <c r="I536" s="989"/>
      <c r="J536" s="482" t="str">
        <f>IF(基本情報入力シート!M575="","",基本情報入力シート!M575)</f>
        <v/>
      </c>
      <c r="K536" s="482" t="str">
        <f>IF(基本情報入力シート!R575="","",基本情報入力シート!R575)</f>
        <v/>
      </c>
      <c r="L536" s="482" t="str">
        <f>IF(基本情報入力シート!W575="","",基本情報入力シート!W575)</f>
        <v/>
      </c>
      <c r="M536" s="517" t="str">
        <f>IF(基本情報入力シート!X575="","",基本情報入力シート!X575)</f>
        <v/>
      </c>
      <c r="N536" s="518" t="str">
        <f>IF(基本情報入力シート!Y575="","",基本情報入力シート!Y575)</f>
        <v/>
      </c>
      <c r="O536" s="106"/>
      <c r="P536" s="1082"/>
      <c r="Q536" s="1083"/>
      <c r="R536" s="519" t="str">
        <f>IFERROR(IF('別紙様式3-2（４・５月）'!Z538="ベア加算","",P536*VLOOKUP(N536,【参考】数式用!$AD$2:$AH$27,MATCH(O536,【参考】数式用!$K$4:$N$4,0)+1,0)),"")</f>
        <v/>
      </c>
      <c r="S536" s="139"/>
      <c r="T536" s="1084"/>
      <c r="U536" s="1085"/>
      <c r="V536" s="515" t="str">
        <f>IFERROR(P536*VLOOKUP(AF536,【参考】数式用4!$DC$3:$DZ$106,MATCH(N536,【参考】数式用4!$DC$2:$DZ$2,0)),"")</f>
        <v/>
      </c>
      <c r="W536" s="107"/>
      <c r="X536" s="138"/>
      <c r="Y536" s="1086" t="str">
        <f>IFERROR(IF('別紙様式3-2（４・５月）'!Z538="ベア加算","",W536*VLOOKUP(N536,【参考】数式用!$AD$2:$AH$27,MATCH(O536,【参考】数式用!$K$4:$N$4,0)+1,0)),"")</f>
        <v/>
      </c>
      <c r="Z536" s="1086"/>
      <c r="AA536" s="139"/>
      <c r="AB536" s="142"/>
      <c r="AC536" s="520" t="str">
        <f>IFERROR(X536*VLOOKUP(AG536,【参考】数式用4!$DC$3:$DZ$106,MATCH(N536,【参考】数式用4!$DC$2:$DZ$2,0)),"")</f>
        <v/>
      </c>
      <c r="AD536" s="477" t="str">
        <f t="shared" si="18"/>
        <v/>
      </c>
      <c r="AE536" s="478" t="str">
        <f t="shared" si="19"/>
        <v/>
      </c>
      <c r="AF536" s="512" t="str">
        <f>IF(O536="","",'別紙様式3-2（４・５月）'!O538&amp;'別紙様式3-2（４・５月）'!P538&amp;'別紙様式3-2（４・５月）'!Q538&amp;"から"&amp;O536)</f>
        <v/>
      </c>
      <c r="AG536" s="512" t="str">
        <f>IF(OR(W536="",W536="―"),"",'別紙様式3-2（４・５月）'!O538&amp;'別紙様式3-2（４・５月）'!P538&amp;'別紙様式3-2（４・５月）'!Q538&amp;"から"&amp;W536)</f>
        <v/>
      </c>
    </row>
    <row r="537" spans="1:33" ht="24.95" customHeight="1">
      <c r="A537" s="513">
        <v>524</v>
      </c>
      <c r="B537" s="987" t="str">
        <f>IF(基本情報入力シート!C576="","",基本情報入力シート!C576)</f>
        <v/>
      </c>
      <c r="C537" s="988"/>
      <c r="D537" s="988"/>
      <c r="E537" s="988"/>
      <c r="F537" s="988"/>
      <c r="G537" s="988"/>
      <c r="H537" s="988"/>
      <c r="I537" s="989"/>
      <c r="J537" s="482" t="str">
        <f>IF(基本情報入力シート!M576="","",基本情報入力シート!M576)</f>
        <v/>
      </c>
      <c r="K537" s="482" t="str">
        <f>IF(基本情報入力シート!R576="","",基本情報入力シート!R576)</f>
        <v/>
      </c>
      <c r="L537" s="482" t="str">
        <f>IF(基本情報入力シート!W576="","",基本情報入力シート!W576)</f>
        <v/>
      </c>
      <c r="M537" s="517" t="str">
        <f>IF(基本情報入力シート!X576="","",基本情報入力シート!X576)</f>
        <v/>
      </c>
      <c r="N537" s="518" t="str">
        <f>IF(基本情報入力シート!Y576="","",基本情報入力シート!Y576)</f>
        <v/>
      </c>
      <c r="O537" s="106"/>
      <c r="P537" s="1082"/>
      <c r="Q537" s="1083"/>
      <c r="R537" s="519" t="str">
        <f>IFERROR(IF('別紙様式3-2（４・５月）'!Z539="ベア加算","",P537*VLOOKUP(N537,【参考】数式用!$AD$2:$AH$27,MATCH(O537,【参考】数式用!$K$4:$N$4,0)+1,0)),"")</f>
        <v/>
      </c>
      <c r="S537" s="139"/>
      <c r="T537" s="1084"/>
      <c r="U537" s="1085"/>
      <c r="V537" s="515" t="str">
        <f>IFERROR(P537*VLOOKUP(AF537,【参考】数式用4!$DC$3:$DZ$106,MATCH(N537,【参考】数式用4!$DC$2:$DZ$2,0)),"")</f>
        <v/>
      </c>
      <c r="W537" s="107"/>
      <c r="X537" s="138"/>
      <c r="Y537" s="1086" t="str">
        <f>IFERROR(IF('別紙様式3-2（４・５月）'!Z539="ベア加算","",W537*VLOOKUP(N537,【参考】数式用!$AD$2:$AH$27,MATCH(O537,【参考】数式用!$K$4:$N$4,0)+1,0)),"")</f>
        <v/>
      </c>
      <c r="Z537" s="1086"/>
      <c r="AA537" s="139"/>
      <c r="AB537" s="142"/>
      <c r="AC537" s="520" t="str">
        <f>IFERROR(X537*VLOOKUP(AG537,【参考】数式用4!$DC$3:$DZ$106,MATCH(N537,【参考】数式用4!$DC$2:$DZ$2,0)),"")</f>
        <v/>
      </c>
      <c r="AD537" s="477" t="str">
        <f t="shared" si="18"/>
        <v/>
      </c>
      <c r="AE537" s="478" t="str">
        <f t="shared" si="19"/>
        <v/>
      </c>
      <c r="AF537" s="512" t="str">
        <f>IF(O537="","",'別紙様式3-2（４・５月）'!O539&amp;'別紙様式3-2（４・５月）'!P539&amp;'別紙様式3-2（４・５月）'!Q539&amp;"から"&amp;O537)</f>
        <v/>
      </c>
      <c r="AG537" s="512" t="str">
        <f>IF(OR(W537="",W537="―"),"",'別紙様式3-2（４・５月）'!O539&amp;'別紙様式3-2（４・５月）'!P539&amp;'別紙様式3-2（４・５月）'!Q539&amp;"から"&amp;W537)</f>
        <v/>
      </c>
    </row>
    <row r="538" spans="1:33" ht="24.95" customHeight="1">
      <c r="A538" s="513">
        <v>525</v>
      </c>
      <c r="B538" s="987" t="str">
        <f>IF(基本情報入力シート!C577="","",基本情報入力シート!C577)</f>
        <v/>
      </c>
      <c r="C538" s="988"/>
      <c r="D538" s="988"/>
      <c r="E538" s="988"/>
      <c r="F538" s="988"/>
      <c r="G538" s="988"/>
      <c r="H538" s="988"/>
      <c r="I538" s="989"/>
      <c r="J538" s="482" t="str">
        <f>IF(基本情報入力シート!M577="","",基本情報入力シート!M577)</f>
        <v/>
      </c>
      <c r="K538" s="482" t="str">
        <f>IF(基本情報入力シート!R577="","",基本情報入力シート!R577)</f>
        <v/>
      </c>
      <c r="L538" s="482" t="str">
        <f>IF(基本情報入力シート!W577="","",基本情報入力シート!W577)</f>
        <v/>
      </c>
      <c r="M538" s="517" t="str">
        <f>IF(基本情報入力シート!X577="","",基本情報入力シート!X577)</f>
        <v/>
      </c>
      <c r="N538" s="518" t="str">
        <f>IF(基本情報入力シート!Y577="","",基本情報入力シート!Y577)</f>
        <v/>
      </c>
      <c r="O538" s="106"/>
      <c r="P538" s="1082"/>
      <c r="Q538" s="1083"/>
      <c r="R538" s="519" t="str">
        <f>IFERROR(IF('別紙様式3-2（４・５月）'!Z540="ベア加算","",P538*VLOOKUP(N538,【参考】数式用!$AD$2:$AH$27,MATCH(O538,【参考】数式用!$K$4:$N$4,0)+1,0)),"")</f>
        <v/>
      </c>
      <c r="S538" s="139"/>
      <c r="T538" s="1084"/>
      <c r="U538" s="1085"/>
      <c r="V538" s="515" t="str">
        <f>IFERROR(P538*VLOOKUP(AF538,【参考】数式用4!$DC$3:$DZ$106,MATCH(N538,【参考】数式用4!$DC$2:$DZ$2,0)),"")</f>
        <v/>
      </c>
      <c r="W538" s="107"/>
      <c r="X538" s="138"/>
      <c r="Y538" s="1086" t="str">
        <f>IFERROR(IF('別紙様式3-2（４・５月）'!Z540="ベア加算","",W538*VLOOKUP(N538,【参考】数式用!$AD$2:$AH$27,MATCH(O538,【参考】数式用!$K$4:$N$4,0)+1,0)),"")</f>
        <v/>
      </c>
      <c r="Z538" s="1086"/>
      <c r="AA538" s="139"/>
      <c r="AB538" s="142"/>
      <c r="AC538" s="520" t="str">
        <f>IFERROR(X538*VLOOKUP(AG538,【参考】数式用4!$DC$3:$DZ$106,MATCH(N538,【参考】数式用4!$DC$2:$DZ$2,0)),"")</f>
        <v/>
      </c>
      <c r="AD538" s="477" t="str">
        <f t="shared" si="18"/>
        <v/>
      </c>
      <c r="AE538" s="478" t="str">
        <f t="shared" si="19"/>
        <v/>
      </c>
      <c r="AF538" s="512" t="str">
        <f>IF(O538="","",'別紙様式3-2（４・５月）'!O540&amp;'別紙様式3-2（４・５月）'!P540&amp;'別紙様式3-2（４・５月）'!Q540&amp;"から"&amp;O538)</f>
        <v/>
      </c>
      <c r="AG538" s="512" t="str">
        <f>IF(OR(W538="",W538="―"),"",'別紙様式3-2（４・５月）'!O540&amp;'別紙様式3-2（４・５月）'!P540&amp;'別紙様式3-2（４・５月）'!Q540&amp;"から"&amp;W538)</f>
        <v/>
      </c>
    </row>
    <row r="539" spans="1:33" ht="24.95" customHeight="1">
      <c r="A539" s="513">
        <v>526</v>
      </c>
      <c r="B539" s="987" t="str">
        <f>IF(基本情報入力シート!C578="","",基本情報入力シート!C578)</f>
        <v/>
      </c>
      <c r="C539" s="988"/>
      <c r="D539" s="988"/>
      <c r="E539" s="988"/>
      <c r="F539" s="988"/>
      <c r="G539" s="988"/>
      <c r="H539" s="988"/>
      <c r="I539" s="989"/>
      <c r="J539" s="482" t="str">
        <f>IF(基本情報入力シート!M578="","",基本情報入力シート!M578)</f>
        <v/>
      </c>
      <c r="K539" s="482" t="str">
        <f>IF(基本情報入力シート!R578="","",基本情報入力シート!R578)</f>
        <v/>
      </c>
      <c r="L539" s="482" t="str">
        <f>IF(基本情報入力シート!W578="","",基本情報入力シート!W578)</f>
        <v/>
      </c>
      <c r="M539" s="517" t="str">
        <f>IF(基本情報入力シート!X578="","",基本情報入力シート!X578)</f>
        <v/>
      </c>
      <c r="N539" s="518" t="str">
        <f>IF(基本情報入力シート!Y578="","",基本情報入力シート!Y578)</f>
        <v/>
      </c>
      <c r="O539" s="106"/>
      <c r="P539" s="1082"/>
      <c r="Q539" s="1083"/>
      <c r="R539" s="519" t="str">
        <f>IFERROR(IF('別紙様式3-2（４・５月）'!Z541="ベア加算","",P539*VLOOKUP(N539,【参考】数式用!$AD$2:$AH$27,MATCH(O539,【参考】数式用!$K$4:$N$4,0)+1,0)),"")</f>
        <v/>
      </c>
      <c r="S539" s="139"/>
      <c r="T539" s="1084"/>
      <c r="U539" s="1085"/>
      <c r="V539" s="515" t="str">
        <f>IFERROR(P539*VLOOKUP(AF539,【参考】数式用4!$DC$3:$DZ$106,MATCH(N539,【参考】数式用4!$DC$2:$DZ$2,0)),"")</f>
        <v/>
      </c>
      <c r="W539" s="107"/>
      <c r="X539" s="138"/>
      <c r="Y539" s="1086" t="str">
        <f>IFERROR(IF('別紙様式3-2（４・５月）'!Z541="ベア加算","",W539*VLOOKUP(N539,【参考】数式用!$AD$2:$AH$27,MATCH(O539,【参考】数式用!$K$4:$N$4,0)+1,0)),"")</f>
        <v/>
      </c>
      <c r="Z539" s="1086"/>
      <c r="AA539" s="139"/>
      <c r="AB539" s="142"/>
      <c r="AC539" s="520" t="str">
        <f>IFERROR(X539*VLOOKUP(AG539,【参考】数式用4!$DC$3:$DZ$106,MATCH(N539,【参考】数式用4!$DC$2:$DZ$2,0)),"")</f>
        <v/>
      </c>
      <c r="AD539" s="477" t="str">
        <f t="shared" si="18"/>
        <v/>
      </c>
      <c r="AE539" s="478" t="str">
        <f t="shared" si="19"/>
        <v/>
      </c>
      <c r="AF539" s="512" t="str">
        <f>IF(O539="","",'別紙様式3-2（４・５月）'!O541&amp;'別紙様式3-2（４・５月）'!P541&amp;'別紙様式3-2（４・５月）'!Q541&amp;"から"&amp;O539)</f>
        <v/>
      </c>
      <c r="AG539" s="512" t="str">
        <f>IF(OR(W539="",W539="―"),"",'別紙様式3-2（４・５月）'!O541&amp;'別紙様式3-2（４・５月）'!P541&amp;'別紙様式3-2（４・５月）'!Q541&amp;"から"&amp;W539)</f>
        <v/>
      </c>
    </row>
    <row r="540" spans="1:33" ht="24.95" customHeight="1">
      <c r="A540" s="513">
        <v>527</v>
      </c>
      <c r="B540" s="987" t="str">
        <f>IF(基本情報入力シート!C579="","",基本情報入力シート!C579)</f>
        <v/>
      </c>
      <c r="C540" s="988"/>
      <c r="D540" s="988"/>
      <c r="E540" s="988"/>
      <c r="F540" s="988"/>
      <c r="G540" s="988"/>
      <c r="H540" s="988"/>
      <c r="I540" s="989"/>
      <c r="J540" s="482" t="str">
        <f>IF(基本情報入力シート!M579="","",基本情報入力シート!M579)</f>
        <v/>
      </c>
      <c r="K540" s="482" t="str">
        <f>IF(基本情報入力シート!R579="","",基本情報入力シート!R579)</f>
        <v/>
      </c>
      <c r="L540" s="482" t="str">
        <f>IF(基本情報入力シート!W579="","",基本情報入力シート!W579)</f>
        <v/>
      </c>
      <c r="M540" s="517" t="str">
        <f>IF(基本情報入力シート!X579="","",基本情報入力シート!X579)</f>
        <v/>
      </c>
      <c r="N540" s="518" t="str">
        <f>IF(基本情報入力シート!Y579="","",基本情報入力シート!Y579)</f>
        <v/>
      </c>
      <c r="O540" s="106"/>
      <c r="P540" s="1082"/>
      <c r="Q540" s="1083"/>
      <c r="R540" s="519" t="str">
        <f>IFERROR(IF('別紙様式3-2（４・５月）'!Z542="ベア加算","",P540*VLOOKUP(N540,【参考】数式用!$AD$2:$AH$27,MATCH(O540,【参考】数式用!$K$4:$N$4,0)+1,0)),"")</f>
        <v/>
      </c>
      <c r="S540" s="139"/>
      <c r="T540" s="1084"/>
      <c r="U540" s="1085"/>
      <c r="V540" s="515" t="str">
        <f>IFERROR(P540*VLOOKUP(AF540,【参考】数式用4!$DC$3:$DZ$106,MATCH(N540,【参考】数式用4!$DC$2:$DZ$2,0)),"")</f>
        <v/>
      </c>
      <c r="W540" s="107"/>
      <c r="X540" s="138"/>
      <c r="Y540" s="1086" t="str">
        <f>IFERROR(IF('別紙様式3-2（４・５月）'!Z542="ベア加算","",W540*VLOOKUP(N540,【参考】数式用!$AD$2:$AH$27,MATCH(O540,【参考】数式用!$K$4:$N$4,0)+1,0)),"")</f>
        <v/>
      </c>
      <c r="Z540" s="1086"/>
      <c r="AA540" s="139"/>
      <c r="AB540" s="142"/>
      <c r="AC540" s="520" t="str">
        <f>IFERROR(X540*VLOOKUP(AG540,【参考】数式用4!$DC$3:$DZ$106,MATCH(N540,【参考】数式用4!$DC$2:$DZ$2,0)),"")</f>
        <v/>
      </c>
      <c r="AD540" s="477" t="str">
        <f t="shared" si="18"/>
        <v/>
      </c>
      <c r="AE540" s="478" t="str">
        <f t="shared" si="19"/>
        <v/>
      </c>
      <c r="AF540" s="512" t="str">
        <f>IF(O540="","",'別紙様式3-2（４・５月）'!O542&amp;'別紙様式3-2（４・５月）'!P542&amp;'別紙様式3-2（４・５月）'!Q542&amp;"から"&amp;O540)</f>
        <v/>
      </c>
      <c r="AG540" s="512" t="str">
        <f>IF(OR(W540="",W540="―"),"",'別紙様式3-2（４・５月）'!O542&amp;'別紙様式3-2（４・５月）'!P542&amp;'別紙様式3-2（４・５月）'!Q542&amp;"から"&amp;W540)</f>
        <v/>
      </c>
    </row>
    <row r="541" spans="1:33" ht="24.95" customHeight="1">
      <c r="A541" s="513">
        <v>528</v>
      </c>
      <c r="B541" s="987" t="str">
        <f>IF(基本情報入力シート!C580="","",基本情報入力シート!C580)</f>
        <v/>
      </c>
      <c r="C541" s="988"/>
      <c r="D541" s="988"/>
      <c r="E541" s="988"/>
      <c r="F541" s="988"/>
      <c r="G541" s="988"/>
      <c r="H541" s="988"/>
      <c r="I541" s="989"/>
      <c r="J541" s="482" t="str">
        <f>IF(基本情報入力シート!M580="","",基本情報入力シート!M580)</f>
        <v/>
      </c>
      <c r="K541" s="482" t="str">
        <f>IF(基本情報入力シート!R580="","",基本情報入力シート!R580)</f>
        <v/>
      </c>
      <c r="L541" s="482" t="str">
        <f>IF(基本情報入力シート!W580="","",基本情報入力シート!W580)</f>
        <v/>
      </c>
      <c r="M541" s="517" t="str">
        <f>IF(基本情報入力シート!X580="","",基本情報入力シート!X580)</f>
        <v/>
      </c>
      <c r="N541" s="518" t="str">
        <f>IF(基本情報入力シート!Y580="","",基本情報入力シート!Y580)</f>
        <v/>
      </c>
      <c r="O541" s="106"/>
      <c r="P541" s="1082"/>
      <c r="Q541" s="1083"/>
      <c r="R541" s="519" t="str">
        <f>IFERROR(IF('別紙様式3-2（４・５月）'!Z543="ベア加算","",P541*VLOOKUP(N541,【参考】数式用!$AD$2:$AH$27,MATCH(O541,【参考】数式用!$K$4:$N$4,0)+1,0)),"")</f>
        <v/>
      </c>
      <c r="S541" s="139"/>
      <c r="T541" s="1084"/>
      <c r="U541" s="1085"/>
      <c r="V541" s="515" t="str">
        <f>IFERROR(P541*VLOOKUP(AF541,【参考】数式用4!$DC$3:$DZ$106,MATCH(N541,【参考】数式用4!$DC$2:$DZ$2,0)),"")</f>
        <v/>
      </c>
      <c r="W541" s="107"/>
      <c r="X541" s="138"/>
      <c r="Y541" s="1086" t="str">
        <f>IFERROR(IF('別紙様式3-2（４・５月）'!Z543="ベア加算","",W541*VLOOKUP(N541,【参考】数式用!$AD$2:$AH$27,MATCH(O541,【参考】数式用!$K$4:$N$4,0)+1,0)),"")</f>
        <v/>
      </c>
      <c r="Z541" s="1086"/>
      <c r="AA541" s="139"/>
      <c r="AB541" s="142"/>
      <c r="AC541" s="520" t="str">
        <f>IFERROR(X541*VLOOKUP(AG541,【参考】数式用4!$DC$3:$DZ$106,MATCH(N541,【参考】数式用4!$DC$2:$DZ$2,0)),"")</f>
        <v/>
      </c>
      <c r="AD541" s="477" t="str">
        <f t="shared" si="18"/>
        <v/>
      </c>
      <c r="AE541" s="478" t="str">
        <f t="shared" si="19"/>
        <v/>
      </c>
      <c r="AF541" s="512" t="str">
        <f>IF(O541="","",'別紙様式3-2（４・５月）'!O543&amp;'別紙様式3-2（４・５月）'!P543&amp;'別紙様式3-2（４・５月）'!Q543&amp;"から"&amp;O541)</f>
        <v/>
      </c>
      <c r="AG541" s="512" t="str">
        <f>IF(OR(W541="",W541="―"),"",'別紙様式3-2（４・５月）'!O543&amp;'別紙様式3-2（４・５月）'!P543&amp;'別紙様式3-2（４・５月）'!Q543&amp;"から"&amp;W541)</f>
        <v/>
      </c>
    </row>
    <row r="542" spans="1:33" ht="24.95" customHeight="1">
      <c r="A542" s="513">
        <v>529</v>
      </c>
      <c r="B542" s="987" t="str">
        <f>IF(基本情報入力シート!C581="","",基本情報入力シート!C581)</f>
        <v/>
      </c>
      <c r="C542" s="988"/>
      <c r="D542" s="988"/>
      <c r="E542" s="988"/>
      <c r="F542" s="988"/>
      <c r="G542" s="988"/>
      <c r="H542" s="988"/>
      <c r="I542" s="989"/>
      <c r="J542" s="482" t="str">
        <f>IF(基本情報入力シート!M581="","",基本情報入力シート!M581)</f>
        <v/>
      </c>
      <c r="K542" s="482" t="str">
        <f>IF(基本情報入力シート!R581="","",基本情報入力シート!R581)</f>
        <v/>
      </c>
      <c r="L542" s="482" t="str">
        <f>IF(基本情報入力シート!W581="","",基本情報入力シート!W581)</f>
        <v/>
      </c>
      <c r="M542" s="517" t="str">
        <f>IF(基本情報入力シート!X581="","",基本情報入力シート!X581)</f>
        <v/>
      </c>
      <c r="N542" s="518" t="str">
        <f>IF(基本情報入力シート!Y581="","",基本情報入力シート!Y581)</f>
        <v/>
      </c>
      <c r="O542" s="106"/>
      <c r="P542" s="1082"/>
      <c r="Q542" s="1083"/>
      <c r="R542" s="519" t="str">
        <f>IFERROR(IF('別紙様式3-2（４・５月）'!Z544="ベア加算","",P542*VLOOKUP(N542,【参考】数式用!$AD$2:$AH$27,MATCH(O542,【参考】数式用!$K$4:$N$4,0)+1,0)),"")</f>
        <v/>
      </c>
      <c r="S542" s="139"/>
      <c r="T542" s="1084"/>
      <c r="U542" s="1085"/>
      <c r="V542" s="515" t="str">
        <f>IFERROR(P542*VLOOKUP(AF542,【参考】数式用4!$DC$3:$DZ$106,MATCH(N542,【参考】数式用4!$DC$2:$DZ$2,0)),"")</f>
        <v/>
      </c>
      <c r="W542" s="107"/>
      <c r="X542" s="138"/>
      <c r="Y542" s="1086" t="str">
        <f>IFERROR(IF('別紙様式3-2（４・５月）'!Z544="ベア加算","",W542*VLOOKUP(N542,【参考】数式用!$AD$2:$AH$27,MATCH(O542,【参考】数式用!$K$4:$N$4,0)+1,0)),"")</f>
        <v/>
      </c>
      <c r="Z542" s="1086"/>
      <c r="AA542" s="139"/>
      <c r="AB542" s="142"/>
      <c r="AC542" s="520" t="str">
        <f>IFERROR(X542*VLOOKUP(AG542,【参考】数式用4!$DC$3:$DZ$106,MATCH(N542,【参考】数式用4!$DC$2:$DZ$2,0)),"")</f>
        <v/>
      </c>
      <c r="AD542" s="477" t="str">
        <f t="shared" si="18"/>
        <v/>
      </c>
      <c r="AE542" s="478" t="str">
        <f t="shared" si="19"/>
        <v/>
      </c>
      <c r="AF542" s="512" t="str">
        <f>IF(O542="","",'別紙様式3-2（４・５月）'!O544&amp;'別紙様式3-2（４・５月）'!P544&amp;'別紙様式3-2（４・５月）'!Q544&amp;"から"&amp;O542)</f>
        <v/>
      </c>
      <c r="AG542" s="512" t="str">
        <f>IF(OR(W542="",W542="―"),"",'別紙様式3-2（４・５月）'!O544&amp;'別紙様式3-2（４・５月）'!P544&amp;'別紙様式3-2（４・５月）'!Q544&amp;"から"&amp;W542)</f>
        <v/>
      </c>
    </row>
    <row r="543" spans="1:33" ht="24.95" customHeight="1">
      <c r="A543" s="513">
        <v>530</v>
      </c>
      <c r="B543" s="987" t="str">
        <f>IF(基本情報入力シート!C582="","",基本情報入力シート!C582)</f>
        <v/>
      </c>
      <c r="C543" s="988"/>
      <c r="D543" s="988"/>
      <c r="E543" s="988"/>
      <c r="F543" s="988"/>
      <c r="G543" s="988"/>
      <c r="H543" s="988"/>
      <c r="I543" s="989"/>
      <c r="J543" s="482" t="str">
        <f>IF(基本情報入力シート!M582="","",基本情報入力シート!M582)</f>
        <v/>
      </c>
      <c r="K543" s="482" t="str">
        <f>IF(基本情報入力シート!R582="","",基本情報入力シート!R582)</f>
        <v/>
      </c>
      <c r="L543" s="482" t="str">
        <f>IF(基本情報入力シート!W582="","",基本情報入力シート!W582)</f>
        <v/>
      </c>
      <c r="M543" s="517" t="str">
        <f>IF(基本情報入力シート!X582="","",基本情報入力シート!X582)</f>
        <v/>
      </c>
      <c r="N543" s="518" t="str">
        <f>IF(基本情報入力シート!Y582="","",基本情報入力シート!Y582)</f>
        <v/>
      </c>
      <c r="O543" s="106"/>
      <c r="P543" s="1082"/>
      <c r="Q543" s="1083"/>
      <c r="R543" s="519" t="str">
        <f>IFERROR(IF('別紙様式3-2（４・５月）'!Z545="ベア加算","",P543*VLOOKUP(N543,【参考】数式用!$AD$2:$AH$27,MATCH(O543,【参考】数式用!$K$4:$N$4,0)+1,0)),"")</f>
        <v/>
      </c>
      <c r="S543" s="139"/>
      <c r="T543" s="1084"/>
      <c r="U543" s="1085"/>
      <c r="V543" s="515" t="str">
        <f>IFERROR(P543*VLOOKUP(AF543,【参考】数式用4!$DC$3:$DZ$106,MATCH(N543,【参考】数式用4!$DC$2:$DZ$2,0)),"")</f>
        <v/>
      </c>
      <c r="W543" s="107"/>
      <c r="X543" s="138"/>
      <c r="Y543" s="1086" t="str">
        <f>IFERROR(IF('別紙様式3-2（４・５月）'!Z545="ベア加算","",W543*VLOOKUP(N543,【参考】数式用!$AD$2:$AH$27,MATCH(O543,【参考】数式用!$K$4:$N$4,0)+1,0)),"")</f>
        <v/>
      </c>
      <c r="Z543" s="1086"/>
      <c r="AA543" s="139"/>
      <c r="AB543" s="142"/>
      <c r="AC543" s="520" t="str">
        <f>IFERROR(X543*VLOOKUP(AG543,【参考】数式用4!$DC$3:$DZ$106,MATCH(N543,【参考】数式用4!$DC$2:$DZ$2,0)),"")</f>
        <v/>
      </c>
      <c r="AD543" s="477" t="str">
        <f t="shared" si="18"/>
        <v/>
      </c>
      <c r="AE543" s="478" t="str">
        <f t="shared" si="19"/>
        <v/>
      </c>
      <c r="AF543" s="512" t="str">
        <f>IF(O543="","",'別紙様式3-2（４・５月）'!O545&amp;'別紙様式3-2（４・５月）'!P545&amp;'別紙様式3-2（４・５月）'!Q545&amp;"から"&amp;O543)</f>
        <v/>
      </c>
      <c r="AG543" s="512" t="str">
        <f>IF(OR(W543="",W543="―"),"",'別紙様式3-2（４・５月）'!O545&amp;'別紙様式3-2（４・５月）'!P545&amp;'別紙様式3-2（４・５月）'!Q545&amp;"から"&amp;W543)</f>
        <v/>
      </c>
    </row>
    <row r="544" spans="1:33" ht="24.95" customHeight="1">
      <c r="A544" s="513">
        <v>531</v>
      </c>
      <c r="B544" s="987" t="str">
        <f>IF(基本情報入力シート!C583="","",基本情報入力シート!C583)</f>
        <v/>
      </c>
      <c r="C544" s="988"/>
      <c r="D544" s="988"/>
      <c r="E544" s="988"/>
      <c r="F544" s="988"/>
      <c r="G544" s="988"/>
      <c r="H544" s="988"/>
      <c r="I544" s="989"/>
      <c r="J544" s="482" t="str">
        <f>IF(基本情報入力シート!M583="","",基本情報入力シート!M583)</f>
        <v/>
      </c>
      <c r="K544" s="482" t="str">
        <f>IF(基本情報入力シート!R583="","",基本情報入力シート!R583)</f>
        <v/>
      </c>
      <c r="L544" s="482" t="str">
        <f>IF(基本情報入力シート!W583="","",基本情報入力シート!W583)</f>
        <v/>
      </c>
      <c r="M544" s="517" t="str">
        <f>IF(基本情報入力シート!X583="","",基本情報入力シート!X583)</f>
        <v/>
      </c>
      <c r="N544" s="518" t="str">
        <f>IF(基本情報入力シート!Y583="","",基本情報入力シート!Y583)</f>
        <v/>
      </c>
      <c r="O544" s="106"/>
      <c r="P544" s="1082"/>
      <c r="Q544" s="1083"/>
      <c r="R544" s="519" t="str">
        <f>IFERROR(IF('別紙様式3-2（４・５月）'!Z546="ベア加算","",P544*VLOOKUP(N544,【参考】数式用!$AD$2:$AH$27,MATCH(O544,【参考】数式用!$K$4:$N$4,0)+1,0)),"")</f>
        <v/>
      </c>
      <c r="S544" s="139"/>
      <c r="T544" s="1084"/>
      <c r="U544" s="1085"/>
      <c r="V544" s="515" t="str">
        <f>IFERROR(P544*VLOOKUP(AF544,【参考】数式用4!$DC$3:$DZ$106,MATCH(N544,【参考】数式用4!$DC$2:$DZ$2,0)),"")</f>
        <v/>
      </c>
      <c r="W544" s="107"/>
      <c r="X544" s="138"/>
      <c r="Y544" s="1086" t="str">
        <f>IFERROR(IF('別紙様式3-2（４・５月）'!Z546="ベア加算","",W544*VLOOKUP(N544,【参考】数式用!$AD$2:$AH$27,MATCH(O544,【参考】数式用!$K$4:$N$4,0)+1,0)),"")</f>
        <v/>
      </c>
      <c r="Z544" s="1086"/>
      <c r="AA544" s="139"/>
      <c r="AB544" s="142"/>
      <c r="AC544" s="520" t="str">
        <f>IFERROR(X544*VLOOKUP(AG544,【参考】数式用4!$DC$3:$DZ$106,MATCH(N544,【参考】数式用4!$DC$2:$DZ$2,0)),"")</f>
        <v/>
      </c>
      <c r="AD544" s="477" t="str">
        <f t="shared" si="18"/>
        <v/>
      </c>
      <c r="AE544" s="478" t="str">
        <f t="shared" si="19"/>
        <v/>
      </c>
      <c r="AF544" s="512" t="str">
        <f>IF(O544="","",'別紙様式3-2（４・５月）'!O546&amp;'別紙様式3-2（４・５月）'!P546&amp;'別紙様式3-2（４・５月）'!Q546&amp;"から"&amp;O544)</f>
        <v/>
      </c>
      <c r="AG544" s="512" t="str">
        <f>IF(OR(W544="",W544="―"),"",'別紙様式3-2（４・５月）'!O546&amp;'別紙様式3-2（４・５月）'!P546&amp;'別紙様式3-2（４・５月）'!Q546&amp;"から"&amp;W544)</f>
        <v/>
      </c>
    </row>
    <row r="545" spans="1:33" ht="24.95" customHeight="1">
      <c r="A545" s="513">
        <v>532</v>
      </c>
      <c r="B545" s="987" t="str">
        <f>IF(基本情報入力シート!C584="","",基本情報入力シート!C584)</f>
        <v/>
      </c>
      <c r="C545" s="988"/>
      <c r="D545" s="988"/>
      <c r="E545" s="988"/>
      <c r="F545" s="988"/>
      <c r="G545" s="988"/>
      <c r="H545" s="988"/>
      <c r="I545" s="989"/>
      <c r="J545" s="482" t="str">
        <f>IF(基本情報入力シート!M584="","",基本情報入力シート!M584)</f>
        <v/>
      </c>
      <c r="K545" s="482" t="str">
        <f>IF(基本情報入力シート!R584="","",基本情報入力シート!R584)</f>
        <v/>
      </c>
      <c r="L545" s="482" t="str">
        <f>IF(基本情報入力シート!W584="","",基本情報入力シート!W584)</f>
        <v/>
      </c>
      <c r="M545" s="517" t="str">
        <f>IF(基本情報入力シート!X584="","",基本情報入力シート!X584)</f>
        <v/>
      </c>
      <c r="N545" s="518" t="str">
        <f>IF(基本情報入力シート!Y584="","",基本情報入力シート!Y584)</f>
        <v/>
      </c>
      <c r="O545" s="106"/>
      <c r="P545" s="1082"/>
      <c r="Q545" s="1083"/>
      <c r="R545" s="519" t="str">
        <f>IFERROR(IF('別紙様式3-2（４・５月）'!Z547="ベア加算","",P545*VLOOKUP(N545,【参考】数式用!$AD$2:$AH$27,MATCH(O545,【参考】数式用!$K$4:$N$4,0)+1,0)),"")</f>
        <v/>
      </c>
      <c r="S545" s="139"/>
      <c r="T545" s="1084"/>
      <c r="U545" s="1085"/>
      <c r="V545" s="515" t="str">
        <f>IFERROR(P545*VLOOKUP(AF545,【参考】数式用4!$DC$3:$DZ$106,MATCH(N545,【参考】数式用4!$DC$2:$DZ$2,0)),"")</f>
        <v/>
      </c>
      <c r="W545" s="107"/>
      <c r="X545" s="138"/>
      <c r="Y545" s="1086" t="str">
        <f>IFERROR(IF('別紙様式3-2（４・５月）'!Z547="ベア加算","",W545*VLOOKUP(N545,【参考】数式用!$AD$2:$AH$27,MATCH(O545,【参考】数式用!$K$4:$N$4,0)+1,0)),"")</f>
        <v/>
      </c>
      <c r="Z545" s="1086"/>
      <c r="AA545" s="139"/>
      <c r="AB545" s="142"/>
      <c r="AC545" s="520" t="str">
        <f>IFERROR(X545*VLOOKUP(AG545,【参考】数式用4!$DC$3:$DZ$106,MATCH(N545,【参考】数式用4!$DC$2:$DZ$2,0)),"")</f>
        <v/>
      </c>
      <c r="AD545" s="477" t="str">
        <f t="shared" si="18"/>
        <v/>
      </c>
      <c r="AE545" s="478" t="str">
        <f t="shared" si="19"/>
        <v/>
      </c>
      <c r="AF545" s="512" t="str">
        <f>IF(O545="","",'別紙様式3-2（４・５月）'!O547&amp;'別紙様式3-2（４・５月）'!P547&amp;'別紙様式3-2（４・５月）'!Q547&amp;"から"&amp;O545)</f>
        <v/>
      </c>
      <c r="AG545" s="512" t="str">
        <f>IF(OR(W545="",W545="―"),"",'別紙様式3-2（４・５月）'!O547&amp;'別紙様式3-2（４・５月）'!P547&amp;'別紙様式3-2（４・５月）'!Q547&amp;"から"&amp;W545)</f>
        <v/>
      </c>
    </row>
    <row r="546" spans="1:33" ht="24.95" customHeight="1">
      <c r="A546" s="513">
        <v>533</v>
      </c>
      <c r="B546" s="987" t="str">
        <f>IF(基本情報入力シート!C585="","",基本情報入力シート!C585)</f>
        <v/>
      </c>
      <c r="C546" s="988"/>
      <c r="D546" s="988"/>
      <c r="E546" s="988"/>
      <c r="F546" s="988"/>
      <c r="G546" s="988"/>
      <c r="H546" s="988"/>
      <c r="I546" s="989"/>
      <c r="J546" s="482" t="str">
        <f>IF(基本情報入力シート!M585="","",基本情報入力シート!M585)</f>
        <v/>
      </c>
      <c r="K546" s="482" t="str">
        <f>IF(基本情報入力シート!R585="","",基本情報入力シート!R585)</f>
        <v/>
      </c>
      <c r="L546" s="482" t="str">
        <f>IF(基本情報入力シート!W585="","",基本情報入力シート!W585)</f>
        <v/>
      </c>
      <c r="M546" s="517" t="str">
        <f>IF(基本情報入力シート!X585="","",基本情報入力シート!X585)</f>
        <v/>
      </c>
      <c r="N546" s="518" t="str">
        <f>IF(基本情報入力シート!Y585="","",基本情報入力シート!Y585)</f>
        <v/>
      </c>
      <c r="O546" s="106"/>
      <c r="P546" s="1082"/>
      <c r="Q546" s="1083"/>
      <c r="R546" s="519" t="str">
        <f>IFERROR(IF('別紙様式3-2（４・５月）'!Z548="ベア加算","",P546*VLOOKUP(N546,【参考】数式用!$AD$2:$AH$27,MATCH(O546,【参考】数式用!$K$4:$N$4,0)+1,0)),"")</f>
        <v/>
      </c>
      <c r="S546" s="139"/>
      <c r="T546" s="1084"/>
      <c r="U546" s="1085"/>
      <c r="V546" s="515" t="str">
        <f>IFERROR(P546*VLOOKUP(AF546,【参考】数式用4!$DC$3:$DZ$106,MATCH(N546,【参考】数式用4!$DC$2:$DZ$2,0)),"")</f>
        <v/>
      </c>
      <c r="W546" s="107"/>
      <c r="X546" s="138"/>
      <c r="Y546" s="1086" t="str">
        <f>IFERROR(IF('別紙様式3-2（４・５月）'!Z548="ベア加算","",W546*VLOOKUP(N546,【参考】数式用!$AD$2:$AH$27,MATCH(O546,【参考】数式用!$K$4:$N$4,0)+1,0)),"")</f>
        <v/>
      </c>
      <c r="Z546" s="1086"/>
      <c r="AA546" s="139"/>
      <c r="AB546" s="142"/>
      <c r="AC546" s="520" t="str">
        <f>IFERROR(X546*VLOOKUP(AG546,【参考】数式用4!$DC$3:$DZ$106,MATCH(N546,【参考】数式用4!$DC$2:$DZ$2,0)),"")</f>
        <v/>
      </c>
      <c r="AD546" s="477" t="str">
        <f t="shared" si="18"/>
        <v/>
      </c>
      <c r="AE546" s="478" t="str">
        <f t="shared" si="19"/>
        <v/>
      </c>
      <c r="AF546" s="512" t="str">
        <f>IF(O546="","",'別紙様式3-2（４・５月）'!O548&amp;'別紙様式3-2（４・５月）'!P548&amp;'別紙様式3-2（４・５月）'!Q548&amp;"から"&amp;O546)</f>
        <v/>
      </c>
      <c r="AG546" s="512" t="str">
        <f>IF(OR(W546="",W546="―"),"",'別紙様式3-2（４・５月）'!O548&amp;'別紙様式3-2（４・５月）'!P548&amp;'別紙様式3-2（４・５月）'!Q548&amp;"から"&amp;W546)</f>
        <v/>
      </c>
    </row>
    <row r="547" spans="1:33" ht="24.95" customHeight="1">
      <c r="A547" s="513">
        <v>534</v>
      </c>
      <c r="B547" s="987" t="str">
        <f>IF(基本情報入力シート!C586="","",基本情報入力シート!C586)</f>
        <v/>
      </c>
      <c r="C547" s="988"/>
      <c r="D547" s="988"/>
      <c r="E547" s="988"/>
      <c r="F547" s="988"/>
      <c r="G547" s="988"/>
      <c r="H547" s="988"/>
      <c r="I547" s="989"/>
      <c r="J547" s="482" t="str">
        <f>IF(基本情報入力シート!M586="","",基本情報入力シート!M586)</f>
        <v/>
      </c>
      <c r="K547" s="482" t="str">
        <f>IF(基本情報入力シート!R586="","",基本情報入力シート!R586)</f>
        <v/>
      </c>
      <c r="L547" s="482" t="str">
        <f>IF(基本情報入力シート!W586="","",基本情報入力シート!W586)</f>
        <v/>
      </c>
      <c r="M547" s="517" t="str">
        <f>IF(基本情報入力シート!X586="","",基本情報入力シート!X586)</f>
        <v/>
      </c>
      <c r="N547" s="518" t="str">
        <f>IF(基本情報入力シート!Y586="","",基本情報入力シート!Y586)</f>
        <v/>
      </c>
      <c r="O547" s="106"/>
      <c r="P547" s="1082"/>
      <c r="Q547" s="1083"/>
      <c r="R547" s="519" t="str">
        <f>IFERROR(IF('別紙様式3-2（４・５月）'!Z549="ベア加算","",P547*VLOOKUP(N547,【参考】数式用!$AD$2:$AH$27,MATCH(O547,【参考】数式用!$K$4:$N$4,0)+1,0)),"")</f>
        <v/>
      </c>
      <c r="S547" s="139"/>
      <c r="T547" s="1084"/>
      <c r="U547" s="1085"/>
      <c r="V547" s="515" t="str">
        <f>IFERROR(P547*VLOOKUP(AF547,【参考】数式用4!$DC$3:$DZ$106,MATCH(N547,【参考】数式用4!$DC$2:$DZ$2,0)),"")</f>
        <v/>
      </c>
      <c r="W547" s="107"/>
      <c r="X547" s="138"/>
      <c r="Y547" s="1086" t="str">
        <f>IFERROR(IF('別紙様式3-2（４・５月）'!Z549="ベア加算","",W547*VLOOKUP(N547,【参考】数式用!$AD$2:$AH$27,MATCH(O547,【参考】数式用!$K$4:$N$4,0)+1,0)),"")</f>
        <v/>
      </c>
      <c r="Z547" s="1086"/>
      <c r="AA547" s="139"/>
      <c r="AB547" s="142"/>
      <c r="AC547" s="520" t="str">
        <f>IFERROR(X547*VLOOKUP(AG547,【参考】数式用4!$DC$3:$DZ$106,MATCH(N547,【参考】数式用4!$DC$2:$DZ$2,0)),"")</f>
        <v/>
      </c>
      <c r="AD547" s="477" t="str">
        <f t="shared" si="18"/>
        <v/>
      </c>
      <c r="AE547" s="478" t="str">
        <f t="shared" si="19"/>
        <v/>
      </c>
      <c r="AF547" s="512" t="str">
        <f>IF(O547="","",'別紙様式3-2（４・５月）'!O549&amp;'別紙様式3-2（４・５月）'!P549&amp;'別紙様式3-2（４・５月）'!Q549&amp;"から"&amp;O547)</f>
        <v/>
      </c>
      <c r="AG547" s="512" t="str">
        <f>IF(OR(W547="",W547="―"),"",'別紙様式3-2（４・５月）'!O549&amp;'別紙様式3-2（４・５月）'!P549&amp;'別紙様式3-2（４・５月）'!Q549&amp;"から"&amp;W547)</f>
        <v/>
      </c>
    </row>
    <row r="548" spans="1:33" ht="24.95" customHeight="1">
      <c r="A548" s="513">
        <v>535</v>
      </c>
      <c r="B548" s="987" t="str">
        <f>IF(基本情報入力シート!C587="","",基本情報入力シート!C587)</f>
        <v/>
      </c>
      <c r="C548" s="988"/>
      <c r="D548" s="988"/>
      <c r="E548" s="988"/>
      <c r="F548" s="988"/>
      <c r="G548" s="988"/>
      <c r="H548" s="988"/>
      <c r="I548" s="989"/>
      <c r="J548" s="482" t="str">
        <f>IF(基本情報入力シート!M587="","",基本情報入力シート!M587)</f>
        <v/>
      </c>
      <c r="K548" s="482" t="str">
        <f>IF(基本情報入力シート!R587="","",基本情報入力シート!R587)</f>
        <v/>
      </c>
      <c r="L548" s="482" t="str">
        <f>IF(基本情報入力シート!W587="","",基本情報入力シート!W587)</f>
        <v/>
      </c>
      <c r="M548" s="517" t="str">
        <f>IF(基本情報入力シート!X587="","",基本情報入力シート!X587)</f>
        <v/>
      </c>
      <c r="N548" s="518" t="str">
        <f>IF(基本情報入力シート!Y587="","",基本情報入力シート!Y587)</f>
        <v/>
      </c>
      <c r="O548" s="106"/>
      <c r="P548" s="1082"/>
      <c r="Q548" s="1083"/>
      <c r="R548" s="519" t="str">
        <f>IFERROR(IF('別紙様式3-2（４・５月）'!Z550="ベア加算","",P548*VLOOKUP(N548,【参考】数式用!$AD$2:$AH$27,MATCH(O548,【参考】数式用!$K$4:$N$4,0)+1,0)),"")</f>
        <v/>
      </c>
      <c r="S548" s="139"/>
      <c r="T548" s="1084"/>
      <c r="U548" s="1085"/>
      <c r="V548" s="515" t="str">
        <f>IFERROR(P548*VLOOKUP(AF548,【参考】数式用4!$DC$3:$DZ$106,MATCH(N548,【参考】数式用4!$DC$2:$DZ$2,0)),"")</f>
        <v/>
      </c>
      <c r="W548" s="107"/>
      <c r="X548" s="138"/>
      <c r="Y548" s="1086" t="str">
        <f>IFERROR(IF('別紙様式3-2（４・５月）'!Z550="ベア加算","",W548*VLOOKUP(N548,【参考】数式用!$AD$2:$AH$27,MATCH(O548,【参考】数式用!$K$4:$N$4,0)+1,0)),"")</f>
        <v/>
      </c>
      <c r="Z548" s="1086"/>
      <c r="AA548" s="139"/>
      <c r="AB548" s="142"/>
      <c r="AC548" s="520" t="str">
        <f>IFERROR(X548*VLOOKUP(AG548,【参考】数式用4!$DC$3:$DZ$106,MATCH(N548,【参考】数式用4!$DC$2:$DZ$2,0)),"")</f>
        <v/>
      </c>
      <c r="AD548" s="477" t="str">
        <f t="shared" si="18"/>
        <v/>
      </c>
      <c r="AE548" s="478" t="str">
        <f t="shared" si="19"/>
        <v/>
      </c>
      <c r="AF548" s="512" t="str">
        <f>IF(O548="","",'別紙様式3-2（４・５月）'!O550&amp;'別紙様式3-2（４・５月）'!P550&amp;'別紙様式3-2（４・５月）'!Q550&amp;"から"&amp;O548)</f>
        <v/>
      </c>
      <c r="AG548" s="512" t="str">
        <f>IF(OR(W548="",W548="―"),"",'別紙様式3-2（４・５月）'!O550&amp;'別紙様式3-2（４・５月）'!P550&amp;'別紙様式3-2（４・５月）'!Q550&amp;"から"&amp;W548)</f>
        <v/>
      </c>
    </row>
    <row r="549" spans="1:33" ht="24.95" customHeight="1">
      <c r="A549" s="513">
        <v>536</v>
      </c>
      <c r="B549" s="987" t="str">
        <f>IF(基本情報入力シート!C588="","",基本情報入力シート!C588)</f>
        <v/>
      </c>
      <c r="C549" s="988"/>
      <c r="D549" s="988"/>
      <c r="E549" s="988"/>
      <c r="F549" s="988"/>
      <c r="G549" s="988"/>
      <c r="H549" s="988"/>
      <c r="I549" s="989"/>
      <c r="J549" s="482" t="str">
        <f>IF(基本情報入力シート!M588="","",基本情報入力シート!M588)</f>
        <v/>
      </c>
      <c r="K549" s="482" t="str">
        <f>IF(基本情報入力シート!R588="","",基本情報入力シート!R588)</f>
        <v/>
      </c>
      <c r="L549" s="482" t="str">
        <f>IF(基本情報入力シート!W588="","",基本情報入力シート!W588)</f>
        <v/>
      </c>
      <c r="M549" s="517" t="str">
        <f>IF(基本情報入力シート!X588="","",基本情報入力シート!X588)</f>
        <v/>
      </c>
      <c r="N549" s="518" t="str">
        <f>IF(基本情報入力シート!Y588="","",基本情報入力シート!Y588)</f>
        <v/>
      </c>
      <c r="O549" s="106"/>
      <c r="P549" s="1082"/>
      <c r="Q549" s="1083"/>
      <c r="R549" s="519" t="str">
        <f>IFERROR(IF('別紙様式3-2（４・５月）'!Z551="ベア加算","",P549*VLOOKUP(N549,【参考】数式用!$AD$2:$AH$27,MATCH(O549,【参考】数式用!$K$4:$N$4,0)+1,0)),"")</f>
        <v/>
      </c>
      <c r="S549" s="139"/>
      <c r="T549" s="1084"/>
      <c r="U549" s="1085"/>
      <c r="V549" s="515" t="str">
        <f>IFERROR(P549*VLOOKUP(AF549,【参考】数式用4!$DC$3:$DZ$106,MATCH(N549,【参考】数式用4!$DC$2:$DZ$2,0)),"")</f>
        <v/>
      </c>
      <c r="W549" s="107"/>
      <c r="X549" s="138"/>
      <c r="Y549" s="1086" t="str">
        <f>IFERROR(IF('別紙様式3-2（４・５月）'!Z551="ベア加算","",W549*VLOOKUP(N549,【参考】数式用!$AD$2:$AH$27,MATCH(O549,【参考】数式用!$K$4:$N$4,0)+1,0)),"")</f>
        <v/>
      </c>
      <c r="Z549" s="1086"/>
      <c r="AA549" s="139"/>
      <c r="AB549" s="142"/>
      <c r="AC549" s="520" t="str">
        <f>IFERROR(X549*VLOOKUP(AG549,【参考】数式用4!$DC$3:$DZ$106,MATCH(N549,【参考】数式用4!$DC$2:$DZ$2,0)),"")</f>
        <v/>
      </c>
      <c r="AD549" s="477" t="str">
        <f t="shared" si="18"/>
        <v/>
      </c>
      <c r="AE549" s="478" t="str">
        <f t="shared" si="19"/>
        <v/>
      </c>
      <c r="AF549" s="512" t="str">
        <f>IF(O549="","",'別紙様式3-2（４・５月）'!O551&amp;'別紙様式3-2（４・５月）'!P551&amp;'別紙様式3-2（４・５月）'!Q551&amp;"から"&amp;O549)</f>
        <v/>
      </c>
      <c r="AG549" s="512" t="str">
        <f>IF(OR(W549="",W549="―"),"",'別紙様式3-2（４・５月）'!O551&amp;'別紙様式3-2（４・５月）'!P551&amp;'別紙様式3-2（４・５月）'!Q551&amp;"から"&amp;W549)</f>
        <v/>
      </c>
    </row>
    <row r="550" spans="1:33" ht="24.95" customHeight="1">
      <c r="A550" s="513">
        <v>537</v>
      </c>
      <c r="B550" s="987" t="str">
        <f>IF(基本情報入力シート!C589="","",基本情報入力シート!C589)</f>
        <v/>
      </c>
      <c r="C550" s="988"/>
      <c r="D550" s="988"/>
      <c r="E550" s="988"/>
      <c r="F550" s="988"/>
      <c r="G550" s="988"/>
      <c r="H550" s="988"/>
      <c r="I550" s="989"/>
      <c r="J550" s="482" t="str">
        <f>IF(基本情報入力シート!M589="","",基本情報入力シート!M589)</f>
        <v/>
      </c>
      <c r="K550" s="482" t="str">
        <f>IF(基本情報入力シート!R589="","",基本情報入力シート!R589)</f>
        <v/>
      </c>
      <c r="L550" s="482" t="str">
        <f>IF(基本情報入力シート!W589="","",基本情報入力シート!W589)</f>
        <v/>
      </c>
      <c r="M550" s="517" t="str">
        <f>IF(基本情報入力シート!X589="","",基本情報入力シート!X589)</f>
        <v/>
      </c>
      <c r="N550" s="518" t="str">
        <f>IF(基本情報入力シート!Y589="","",基本情報入力シート!Y589)</f>
        <v/>
      </c>
      <c r="O550" s="106"/>
      <c r="P550" s="1082"/>
      <c r="Q550" s="1083"/>
      <c r="R550" s="519" t="str">
        <f>IFERROR(IF('別紙様式3-2（４・５月）'!Z552="ベア加算","",P550*VLOOKUP(N550,【参考】数式用!$AD$2:$AH$27,MATCH(O550,【参考】数式用!$K$4:$N$4,0)+1,0)),"")</f>
        <v/>
      </c>
      <c r="S550" s="139"/>
      <c r="T550" s="1084"/>
      <c r="U550" s="1085"/>
      <c r="V550" s="515" t="str">
        <f>IFERROR(P550*VLOOKUP(AF550,【参考】数式用4!$DC$3:$DZ$106,MATCH(N550,【参考】数式用4!$DC$2:$DZ$2,0)),"")</f>
        <v/>
      </c>
      <c r="W550" s="107"/>
      <c r="X550" s="138"/>
      <c r="Y550" s="1086" t="str">
        <f>IFERROR(IF('別紙様式3-2（４・５月）'!Z552="ベア加算","",W550*VLOOKUP(N550,【参考】数式用!$AD$2:$AH$27,MATCH(O550,【参考】数式用!$K$4:$N$4,0)+1,0)),"")</f>
        <v/>
      </c>
      <c r="Z550" s="1086"/>
      <c r="AA550" s="139"/>
      <c r="AB550" s="142"/>
      <c r="AC550" s="520" t="str">
        <f>IFERROR(X550*VLOOKUP(AG550,【参考】数式用4!$DC$3:$DZ$106,MATCH(N550,【参考】数式用4!$DC$2:$DZ$2,0)),"")</f>
        <v/>
      </c>
      <c r="AD550" s="477" t="str">
        <f t="shared" si="18"/>
        <v/>
      </c>
      <c r="AE550" s="478" t="str">
        <f t="shared" si="19"/>
        <v/>
      </c>
      <c r="AF550" s="512" t="str">
        <f>IF(O550="","",'別紙様式3-2（４・５月）'!O552&amp;'別紙様式3-2（４・５月）'!P552&amp;'別紙様式3-2（４・５月）'!Q552&amp;"から"&amp;O550)</f>
        <v/>
      </c>
      <c r="AG550" s="512" t="str">
        <f>IF(OR(W550="",W550="―"),"",'別紙様式3-2（４・５月）'!O552&amp;'別紙様式3-2（４・５月）'!P552&amp;'別紙様式3-2（４・５月）'!Q552&amp;"から"&amp;W550)</f>
        <v/>
      </c>
    </row>
    <row r="551" spans="1:33" ht="24.95" customHeight="1">
      <c r="A551" s="513">
        <v>538</v>
      </c>
      <c r="B551" s="987" t="str">
        <f>IF(基本情報入力シート!C590="","",基本情報入力シート!C590)</f>
        <v/>
      </c>
      <c r="C551" s="988"/>
      <c r="D551" s="988"/>
      <c r="E551" s="988"/>
      <c r="F551" s="988"/>
      <c r="G551" s="988"/>
      <c r="H551" s="988"/>
      <c r="I551" s="989"/>
      <c r="J551" s="482" t="str">
        <f>IF(基本情報入力シート!M590="","",基本情報入力シート!M590)</f>
        <v/>
      </c>
      <c r="K551" s="482" t="str">
        <f>IF(基本情報入力シート!R590="","",基本情報入力シート!R590)</f>
        <v/>
      </c>
      <c r="L551" s="482" t="str">
        <f>IF(基本情報入力シート!W590="","",基本情報入力シート!W590)</f>
        <v/>
      </c>
      <c r="M551" s="517" t="str">
        <f>IF(基本情報入力シート!X590="","",基本情報入力シート!X590)</f>
        <v/>
      </c>
      <c r="N551" s="518" t="str">
        <f>IF(基本情報入力シート!Y590="","",基本情報入力シート!Y590)</f>
        <v/>
      </c>
      <c r="O551" s="106"/>
      <c r="P551" s="1082"/>
      <c r="Q551" s="1083"/>
      <c r="R551" s="519" t="str">
        <f>IFERROR(IF('別紙様式3-2（４・５月）'!Z553="ベア加算","",P551*VLOOKUP(N551,【参考】数式用!$AD$2:$AH$27,MATCH(O551,【参考】数式用!$K$4:$N$4,0)+1,0)),"")</f>
        <v/>
      </c>
      <c r="S551" s="139"/>
      <c r="T551" s="1084"/>
      <c r="U551" s="1085"/>
      <c r="V551" s="515" t="str">
        <f>IFERROR(P551*VLOOKUP(AF551,【参考】数式用4!$DC$3:$DZ$106,MATCH(N551,【参考】数式用4!$DC$2:$DZ$2,0)),"")</f>
        <v/>
      </c>
      <c r="W551" s="107"/>
      <c r="X551" s="138"/>
      <c r="Y551" s="1086" t="str">
        <f>IFERROR(IF('別紙様式3-2（４・５月）'!Z553="ベア加算","",W551*VLOOKUP(N551,【参考】数式用!$AD$2:$AH$27,MATCH(O551,【参考】数式用!$K$4:$N$4,0)+1,0)),"")</f>
        <v/>
      </c>
      <c r="Z551" s="1086"/>
      <c r="AA551" s="139"/>
      <c r="AB551" s="142"/>
      <c r="AC551" s="520" t="str">
        <f>IFERROR(X551*VLOOKUP(AG551,【参考】数式用4!$DC$3:$DZ$106,MATCH(N551,【参考】数式用4!$DC$2:$DZ$2,0)),"")</f>
        <v/>
      </c>
      <c r="AD551" s="477" t="str">
        <f t="shared" si="18"/>
        <v/>
      </c>
      <c r="AE551" s="478" t="str">
        <f t="shared" si="19"/>
        <v/>
      </c>
      <c r="AF551" s="512" t="str">
        <f>IF(O551="","",'別紙様式3-2（４・５月）'!O553&amp;'別紙様式3-2（４・５月）'!P553&amp;'別紙様式3-2（４・５月）'!Q553&amp;"から"&amp;O551)</f>
        <v/>
      </c>
      <c r="AG551" s="512" t="str">
        <f>IF(OR(W551="",W551="―"),"",'別紙様式3-2（４・５月）'!O553&amp;'別紙様式3-2（４・５月）'!P553&amp;'別紙様式3-2（４・５月）'!Q553&amp;"から"&amp;W551)</f>
        <v/>
      </c>
    </row>
    <row r="552" spans="1:33" ht="24.95" customHeight="1">
      <c r="A552" s="513">
        <v>539</v>
      </c>
      <c r="B552" s="987" t="str">
        <f>IF(基本情報入力シート!C591="","",基本情報入力シート!C591)</f>
        <v/>
      </c>
      <c r="C552" s="988"/>
      <c r="D552" s="988"/>
      <c r="E552" s="988"/>
      <c r="F552" s="988"/>
      <c r="G552" s="988"/>
      <c r="H552" s="988"/>
      <c r="I552" s="989"/>
      <c r="J552" s="482" t="str">
        <f>IF(基本情報入力シート!M591="","",基本情報入力シート!M591)</f>
        <v/>
      </c>
      <c r="K552" s="482" t="str">
        <f>IF(基本情報入力シート!R591="","",基本情報入力シート!R591)</f>
        <v/>
      </c>
      <c r="L552" s="482" t="str">
        <f>IF(基本情報入力シート!W591="","",基本情報入力シート!W591)</f>
        <v/>
      </c>
      <c r="M552" s="517" t="str">
        <f>IF(基本情報入力シート!X591="","",基本情報入力シート!X591)</f>
        <v/>
      </c>
      <c r="N552" s="518" t="str">
        <f>IF(基本情報入力シート!Y591="","",基本情報入力シート!Y591)</f>
        <v/>
      </c>
      <c r="O552" s="106"/>
      <c r="P552" s="1082"/>
      <c r="Q552" s="1083"/>
      <c r="R552" s="519" t="str">
        <f>IFERROR(IF('別紙様式3-2（４・５月）'!Z554="ベア加算","",P552*VLOOKUP(N552,【参考】数式用!$AD$2:$AH$27,MATCH(O552,【参考】数式用!$K$4:$N$4,0)+1,0)),"")</f>
        <v/>
      </c>
      <c r="S552" s="139"/>
      <c r="T552" s="1084"/>
      <c r="U552" s="1085"/>
      <c r="V552" s="515" t="str">
        <f>IFERROR(P552*VLOOKUP(AF552,【参考】数式用4!$DC$3:$DZ$106,MATCH(N552,【参考】数式用4!$DC$2:$DZ$2,0)),"")</f>
        <v/>
      </c>
      <c r="W552" s="107"/>
      <c r="X552" s="138"/>
      <c r="Y552" s="1086" t="str">
        <f>IFERROR(IF('別紙様式3-2（４・５月）'!Z554="ベア加算","",W552*VLOOKUP(N552,【参考】数式用!$AD$2:$AH$27,MATCH(O552,【参考】数式用!$K$4:$N$4,0)+1,0)),"")</f>
        <v/>
      </c>
      <c r="Z552" s="1086"/>
      <c r="AA552" s="139"/>
      <c r="AB552" s="142"/>
      <c r="AC552" s="520" t="str">
        <f>IFERROR(X552*VLOOKUP(AG552,【参考】数式用4!$DC$3:$DZ$106,MATCH(N552,【参考】数式用4!$DC$2:$DZ$2,0)),"")</f>
        <v/>
      </c>
      <c r="AD552" s="477" t="str">
        <f t="shared" si="18"/>
        <v/>
      </c>
      <c r="AE552" s="478" t="str">
        <f t="shared" si="19"/>
        <v/>
      </c>
      <c r="AF552" s="512" t="str">
        <f>IF(O552="","",'別紙様式3-2（４・５月）'!O554&amp;'別紙様式3-2（４・５月）'!P554&amp;'別紙様式3-2（４・５月）'!Q554&amp;"から"&amp;O552)</f>
        <v/>
      </c>
      <c r="AG552" s="512" t="str">
        <f>IF(OR(W552="",W552="―"),"",'別紙様式3-2（４・５月）'!O554&amp;'別紙様式3-2（４・５月）'!P554&amp;'別紙様式3-2（４・５月）'!Q554&amp;"から"&amp;W552)</f>
        <v/>
      </c>
    </row>
    <row r="553" spans="1:33" ht="24.95" customHeight="1">
      <c r="A553" s="513">
        <v>540</v>
      </c>
      <c r="B553" s="987" t="str">
        <f>IF(基本情報入力シート!C592="","",基本情報入力シート!C592)</f>
        <v/>
      </c>
      <c r="C553" s="988"/>
      <c r="D553" s="988"/>
      <c r="E553" s="988"/>
      <c r="F553" s="988"/>
      <c r="G553" s="988"/>
      <c r="H553" s="988"/>
      <c r="I553" s="989"/>
      <c r="J553" s="482" t="str">
        <f>IF(基本情報入力シート!M592="","",基本情報入力シート!M592)</f>
        <v/>
      </c>
      <c r="K553" s="482" t="str">
        <f>IF(基本情報入力シート!R592="","",基本情報入力シート!R592)</f>
        <v/>
      </c>
      <c r="L553" s="482" t="str">
        <f>IF(基本情報入力シート!W592="","",基本情報入力シート!W592)</f>
        <v/>
      </c>
      <c r="M553" s="517" t="str">
        <f>IF(基本情報入力シート!X592="","",基本情報入力シート!X592)</f>
        <v/>
      </c>
      <c r="N553" s="518" t="str">
        <f>IF(基本情報入力シート!Y592="","",基本情報入力シート!Y592)</f>
        <v/>
      </c>
      <c r="O553" s="106"/>
      <c r="P553" s="1082"/>
      <c r="Q553" s="1083"/>
      <c r="R553" s="519" t="str">
        <f>IFERROR(IF('別紙様式3-2（４・５月）'!Z555="ベア加算","",P553*VLOOKUP(N553,【参考】数式用!$AD$2:$AH$27,MATCH(O553,【参考】数式用!$K$4:$N$4,0)+1,0)),"")</f>
        <v/>
      </c>
      <c r="S553" s="139"/>
      <c r="T553" s="1084"/>
      <c r="U553" s="1085"/>
      <c r="V553" s="515" t="str">
        <f>IFERROR(P553*VLOOKUP(AF553,【参考】数式用4!$DC$3:$DZ$106,MATCH(N553,【参考】数式用4!$DC$2:$DZ$2,0)),"")</f>
        <v/>
      </c>
      <c r="W553" s="107"/>
      <c r="X553" s="138"/>
      <c r="Y553" s="1086" t="str">
        <f>IFERROR(IF('別紙様式3-2（４・５月）'!Z555="ベア加算","",W553*VLOOKUP(N553,【参考】数式用!$AD$2:$AH$27,MATCH(O553,【参考】数式用!$K$4:$N$4,0)+1,0)),"")</f>
        <v/>
      </c>
      <c r="Z553" s="1086"/>
      <c r="AA553" s="139"/>
      <c r="AB553" s="142"/>
      <c r="AC553" s="520" t="str">
        <f>IFERROR(X553*VLOOKUP(AG553,【参考】数式用4!$DC$3:$DZ$106,MATCH(N553,【参考】数式用4!$DC$2:$DZ$2,0)),"")</f>
        <v/>
      </c>
      <c r="AD553" s="477" t="str">
        <f t="shared" si="18"/>
        <v/>
      </c>
      <c r="AE553" s="478" t="str">
        <f t="shared" si="19"/>
        <v/>
      </c>
      <c r="AF553" s="512" t="str">
        <f>IF(O553="","",'別紙様式3-2（４・５月）'!O555&amp;'別紙様式3-2（４・５月）'!P555&amp;'別紙様式3-2（４・５月）'!Q555&amp;"から"&amp;O553)</f>
        <v/>
      </c>
      <c r="AG553" s="512" t="str">
        <f>IF(OR(W553="",W553="―"),"",'別紙様式3-2（４・５月）'!O555&amp;'別紙様式3-2（４・５月）'!P555&amp;'別紙様式3-2（４・５月）'!Q555&amp;"から"&amp;W553)</f>
        <v/>
      </c>
    </row>
    <row r="554" spans="1:33" ht="24.95" customHeight="1">
      <c r="A554" s="513">
        <v>541</v>
      </c>
      <c r="B554" s="987" t="str">
        <f>IF(基本情報入力シート!C593="","",基本情報入力シート!C593)</f>
        <v/>
      </c>
      <c r="C554" s="988"/>
      <c r="D554" s="988"/>
      <c r="E554" s="988"/>
      <c r="F554" s="988"/>
      <c r="G554" s="988"/>
      <c r="H554" s="988"/>
      <c r="I554" s="989"/>
      <c r="J554" s="482" t="str">
        <f>IF(基本情報入力シート!M593="","",基本情報入力シート!M593)</f>
        <v/>
      </c>
      <c r="K554" s="482" t="str">
        <f>IF(基本情報入力シート!R593="","",基本情報入力シート!R593)</f>
        <v/>
      </c>
      <c r="L554" s="482" t="str">
        <f>IF(基本情報入力シート!W593="","",基本情報入力シート!W593)</f>
        <v/>
      </c>
      <c r="M554" s="517" t="str">
        <f>IF(基本情報入力シート!X593="","",基本情報入力シート!X593)</f>
        <v/>
      </c>
      <c r="N554" s="518" t="str">
        <f>IF(基本情報入力シート!Y593="","",基本情報入力シート!Y593)</f>
        <v/>
      </c>
      <c r="O554" s="106"/>
      <c r="P554" s="1082"/>
      <c r="Q554" s="1083"/>
      <c r="R554" s="519" t="str">
        <f>IFERROR(IF('別紙様式3-2（４・５月）'!Z556="ベア加算","",P554*VLOOKUP(N554,【参考】数式用!$AD$2:$AH$27,MATCH(O554,【参考】数式用!$K$4:$N$4,0)+1,0)),"")</f>
        <v/>
      </c>
      <c r="S554" s="139"/>
      <c r="T554" s="1084"/>
      <c r="U554" s="1085"/>
      <c r="V554" s="515" t="str">
        <f>IFERROR(P554*VLOOKUP(AF554,【参考】数式用4!$DC$3:$DZ$106,MATCH(N554,【参考】数式用4!$DC$2:$DZ$2,0)),"")</f>
        <v/>
      </c>
      <c r="W554" s="107"/>
      <c r="X554" s="138"/>
      <c r="Y554" s="1086" t="str">
        <f>IFERROR(IF('別紙様式3-2（４・５月）'!Z556="ベア加算","",W554*VLOOKUP(N554,【参考】数式用!$AD$2:$AH$27,MATCH(O554,【参考】数式用!$K$4:$N$4,0)+1,0)),"")</f>
        <v/>
      </c>
      <c r="Z554" s="1086"/>
      <c r="AA554" s="139"/>
      <c r="AB554" s="142"/>
      <c r="AC554" s="520" t="str">
        <f>IFERROR(X554*VLOOKUP(AG554,【参考】数式用4!$DC$3:$DZ$106,MATCH(N554,【参考】数式用4!$DC$2:$DZ$2,0)),"")</f>
        <v/>
      </c>
      <c r="AD554" s="477" t="str">
        <f t="shared" si="18"/>
        <v/>
      </c>
      <c r="AE554" s="478" t="str">
        <f t="shared" si="19"/>
        <v/>
      </c>
      <c r="AF554" s="512" t="str">
        <f>IF(O554="","",'別紙様式3-2（４・５月）'!O556&amp;'別紙様式3-2（４・５月）'!P556&amp;'別紙様式3-2（４・５月）'!Q556&amp;"から"&amp;O554)</f>
        <v/>
      </c>
      <c r="AG554" s="512" t="str">
        <f>IF(OR(W554="",W554="―"),"",'別紙様式3-2（４・５月）'!O556&amp;'別紙様式3-2（４・５月）'!P556&amp;'別紙様式3-2（４・５月）'!Q556&amp;"から"&amp;W554)</f>
        <v/>
      </c>
    </row>
    <row r="555" spans="1:33" ht="24.95" customHeight="1">
      <c r="A555" s="513">
        <v>542</v>
      </c>
      <c r="B555" s="987" t="str">
        <f>IF(基本情報入力シート!C594="","",基本情報入力シート!C594)</f>
        <v/>
      </c>
      <c r="C555" s="988"/>
      <c r="D555" s="988"/>
      <c r="E555" s="988"/>
      <c r="F555" s="988"/>
      <c r="G555" s="988"/>
      <c r="H555" s="988"/>
      <c r="I555" s="989"/>
      <c r="J555" s="482" t="str">
        <f>IF(基本情報入力シート!M594="","",基本情報入力シート!M594)</f>
        <v/>
      </c>
      <c r="K555" s="482" t="str">
        <f>IF(基本情報入力シート!R594="","",基本情報入力シート!R594)</f>
        <v/>
      </c>
      <c r="L555" s="482" t="str">
        <f>IF(基本情報入力シート!W594="","",基本情報入力シート!W594)</f>
        <v/>
      </c>
      <c r="M555" s="517" t="str">
        <f>IF(基本情報入力シート!X594="","",基本情報入力シート!X594)</f>
        <v/>
      </c>
      <c r="N555" s="518" t="str">
        <f>IF(基本情報入力シート!Y594="","",基本情報入力シート!Y594)</f>
        <v/>
      </c>
      <c r="O555" s="106"/>
      <c r="P555" s="1082"/>
      <c r="Q555" s="1083"/>
      <c r="R555" s="519" t="str">
        <f>IFERROR(IF('別紙様式3-2（４・５月）'!Z557="ベア加算","",P555*VLOOKUP(N555,【参考】数式用!$AD$2:$AH$27,MATCH(O555,【参考】数式用!$K$4:$N$4,0)+1,0)),"")</f>
        <v/>
      </c>
      <c r="S555" s="139"/>
      <c r="T555" s="1084"/>
      <c r="U555" s="1085"/>
      <c r="V555" s="515" t="str">
        <f>IFERROR(P555*VLOOKUP(AF555,【参考】数式用4!$DC$3:$DZ$106,MATCH(N555,【参考】数式用4!$DC$2:$DZ$2,0)),"")</f>
        <v/>
      </c>
      <c r="W555" s="107"/>
      <c r="X555" s="138"/>
      <c r="Y555" s="1086" t="str">
        <f>IFERROR(IF('別紙様式3-2（４・５月）'!Z557="ベア加算","",W555*VLOOKUP(N555,【参考】数式用!$AD$2:$AH$27,MATCH(O555,【参考】数式用!$K$4:$N$4,0)+1,0)),"")</f>
        <v/>
      </c>
      <c r="Z555" s="1086"/>
      <c r="AA555" s="139"/>
      <c r="AB555" s="142"/>
      <c r="AC555" s="520" t="str">
        <f>IFERROR(X555*VLOOKUP(AG555,【参考】数式用4!$DC$3:$DZ$106,MATCH(N555,【参考】数式用4!$DC$2:$DZ$2,0)),"")</f>
        <v/>
      </c>
      <c r="AD555" s="477" t="str">
        <f t="shared" si="18"/>
        <v/>
      </c>
      <c r="AE555" s="478" t="str">
        <f t="shared" si="19"/>
        <v/>
      </c>
      <c r="AF555" s="512" t="str">
        <f>IF(O555="","",'別紙様式3-2（４・５月）'!O557&amp;'別紙様式3-2（４・５月）'!P557&amp;'別紙様式3-2（４・５月）'!Q557&amp;"から"&amp;O555)</f>
        <v/>
      </c>
      <c r="AG555" s="512" t="str">
        <f>IF(OR(W555="",W555="―"),"",'別紙様式3-2（４・５月）'!O557&amp;'別紙様式3-2（４・５月）'!P557&amp;'別紙様式3-2（４・５月）'!Q557&amp;"から"&amp;W555)</f>
        <v/>
      </c>
    </row>
    <row r="556" spans="1:33" ht="24.95" customHeight="1">
      <c r="A556" s="513">
        <v>543</v>
      </c>
      <c r="B556" s="987" t="str">
        <f>IF(基本情報入力シート!C595="","",基本情報入力シート!C595)</f>
        <v/>
      </c>
      <c r="C556" s="988"/>
      <c r="D556" s="988"/>
      <c r="E556" s="988"/>
      <c r="F556" s="988"/>
      <c r="G556" s="988"/>
      <c r="H556" s="988"/>
      <c r="I556" s="989"/>
      <c r="J556" s="482" t="str">
        <f>IF(基本情報入力シート!M595="","",基本情報入力シート!M595)</f>
        <v/>
      </c>
      <c r="K556" s="482" t="str">
        <f>IF(基本情報入力シート!R595="","",基本情報入力シート!R595)</f>
        <v/>
      </c>
      <c r="L556" s="482" t="str">
        <f>IF(基本情報入力シート!W595="","",基本情報入力シート!W595)</f>
        <v/>
      </c>
      <c r="M556" s="517" t="str">
        <f>IF(基本情報入力シート!X595="","",基本情報入力シート!X595)</f>
        <v/>
      </c>
      <c r="N556" s="518" t="str">
        <f>IF(基本情報入力シート!Y595="","",基本情報入力シート!Y595)</f>
        <v/>
      </c>
      <c r="O556" s="106"/>
      <c r="P556" s="1082"/>
      <c r="Q556" s="1083"/>
      <c r="R556" s="519" t="str">
        <f>IFERROR(IF('別紙様式3-2（４・５月）'!Z558="ベア加算","",P556*VLOOKUP(N556,【参考】数式用!$AD$2:$AH$27,MATCH(O556,【参考】数式用!$K$4:$N$4,0)+1,0)),"")</f>
        <v/>
      </c>
      <c r="S556" s="139"/>
      <c r="T556" s="1084"/>
      <c r="U556" s="1085"/>
      <c r="V556" s="515" t="str">
        <f>IFERROR(P556*VLOOKUP(AF556,【参考】数式用4!$DC$3:$DZ$106,MATCH(N556,【参考】数式用4!$DC$2:$DZ$2,0)),"")</f>
        <v/>
      </c>
      <c r="W556" s="107"/>
      <c r="X556" s="138"/>
      <c r="Y556" s="1086" t="str">
        <f>IFERROR(IF('別紙様式3-2（４・５月）'!Z558="ベア加算","",W556*VLOOKUP(N556,【参考】数式用!$AD$2:$AH$27,MATCH(O556,【参考】数式用!$K$4:$N$4,0)+1,0)),"")</f>
        <v/>
      </c>
      <c r="Z556" s="1086"/>
      <c r="AA556" s="139"/>
      <c r="AB556" s="142"/>
      <c r="AC556" s="520" t="str">
        <f>IFERROR(X556*VLOOKUP(AG556,【参考】数式用4!$DC$3:$DZ$106,MATCH(N556,【参考】数式用4!$DC$2:$DZ$2,0)),"")</f>
        <v/>
      </c>
      <c r="AD556" s="477" t="str">
        <f t="shared" si="18"/>
        <v/>
      </c>
      <c r="AE556" s="478" t="str">
        <f t="shared" si="19"/>
        <v/>
      </c>
      <c r="AF556" s="512" t="str">
        <f>IF(O556="","",'別紙様式3-2（４・５月）'!O558&amp;'別紙様式3-2（４・５月）'!P558&amp;'別紙様式3-2（４・５月）'!Q558&amp;"から"&amp;O556)</f>
        <v/>
      </c>
      <c r="AG556" s="512" t="str">
        <f>IF(OR(W556="",W556="―"),"",'別紙様式3-2（４・５月）'!O558&amp;'別紙様式3-2（４・５月）'!P558&amp;'別紙様式3-2（４・５月）'!Q558&amp;"から"&amp;W556)</f>
        <v/>
      </c>
    </row>
    <row r="557" spans="1:33" ht="24.95" customHeight="1">
      <c r="A557" s="513">
        <v>544</v>
      </c>
      <c r="B557" s="987" t="str">
        <f>IF(基本情報入力シート!C596="","",基本情報入力シート!C596)</f>
        <v/>
      </c>
      <c r="C557" s="988"/>
      <c r="D557" s="988"/>
      <c r="E557" s="988"/>
      <c r="F557" s="988"/>
      <c r="G557" s="988"/>
      <c r="H557" s="988"/>
      <c r="I557" s="989"/>
      <c r="J557" s="482" t="str">
        <f>IF(基本情報入力シート!M596="","",基本情報入力シート!M596)</f>
        <v/>
      </c>
      <c r="K557" s="482" t="str">
        <f>IF(基本情報入力シート!R596="","",基本情報入力シート!R596)</f>
        <v/>
      </c>
      <c r="L557" s="482" t="str">
        <f>IF(基本情報入力シート!W596="","",基本情報入力シート!W596)</f>
        <v/>
      </c>
      <c r="M557" s="517" t="str">
        <f>IF(基本情報入力シート!X596="","",基本情報入力シート!X596)</f>
        <v/>
      </c>
      <c r="N557" s="518" t="str">
        <f>IF(基本情報入力シート!Y596="","",基本情報入力シート!Y596)</f>
        <v/>
      </c>
      <c r="O557" s="106"/>
      <c r="P557" s="1082"/>
      <c r="Q557" s="1083"/>
      <c r="R557" s="519" t="str">
        <f>IFERROR(IF('別紙様式3-2（４・５月）'!Z559="ベア加算","",P557*VLOOKUP(N557,【参考】数式用!$AD$2:$AH$27,MATCH(O557,【参考】数式用!$K$4:$N$4,0)+1,0)),"")</f>
        <v/>
      </c>
      <c r="S557" s="139"/>
      <c r="T557" s="1084"/>
      <c r="U557" s="1085"/>
      <c r="V557" s="515" t="str">
        <f>IFERROR(P557*VLOOKUP(AF557,【参考】数式用4!$DC$3:$DZ$106,MATCH(N557,【参考】数式用4!$DC$2:$DZ$2,0)),"")</f>
        <v/>
      </c>
      <c r="W557" s="107"/>
      <c r="X557" s="138"/>
      <c r="Y557" s="1086" t="str">
        <f>IFERROR(IF('別紙様式3-2（４・５月）'!Z559="ベア加算","",W557*VLOOKUP(N557,【参考】数式用!$AD$2:$AH$27,MATCH(O557,【参考】数式用!$K$4:$N$4,0)+1,0)),"")</f>
        <v/>
      </c>
      <c r="Z557" s="1086"/>
      <c r="AA557" s="139"/>
      <c r="AB557" s="142"/>
      <c r="AC557" s="520" t="str">
        <f>IFERROR(X557*VLOOKUP(AG557,【参考】数式用4!$DC$3:$DZ$106,MATCH(N557,【参考】数式用4!$DC$2:$DZ$2,0)),"")</f>
        <v/>
      </c>
      <c r="AD557" s="477" t="str">
        <f t="shared" si="18"/>
        <v/>
      </c>
      <c r="AE557" s="478" t="str">
        <f t="shared" si="19"/>
        <v/>
      </c>
      <c r="AF557" s="512" t="str">
        <f>IF(O557="","",'別紙様式3-2（４・５月）'!O559&amp;'別紙様式3-2（４・５月）'!P559&amp;'別紙様式3-2（４・５月）'!Q559&amp;"から"&amp;O557)</f>
        <v/>
      </c>
      <c r="AG557" s="512" t="str">
        <f>IF(OR(W557="",W557="―"),"",'別紙様式3-2（４・５月）'!O559&amp;'別紙様式3-2（４・５月）'!P559&amp;'別紙様式3-2（４・５月）'!Q559&amp;"から"&amp;W557)</f>
        <v/>
      </c>
    </row>
    <row r="558" spans="1:33" ht="24.95" customHeight="1">
      <c r="A558" s="513">
        <v>545</v>
      </c>
      <c r="B558" s="987" t="str">
        <f>IF(基本情報入力シート!C597="","",基本情報入力シート!C597)</f>
        <v/>
      </c>
      <c r="C558" s="988"/>
      <c r="D558" s="988"/>
      <c r="E558" s="988"/>
      <c r="F558" s="988"/>
      <c r="G558" s="988"/>
      <c r="H558" s="988"/>
      <c r="I558" s="989"/>
      <c r="J558" s="482" t="str">
        <f>IF(基本情報入力シート!M597="","",基本情報入力シート!M597)</f>
        <v/>
      </c>
      <c r="K558" s="482" t="str">
        <f>IF(基本情報入力シート!R597="","",基本情報入力シート!R597)</f>
        <v/>
      </c>
      <c r="L558" s="482" t="str">
        <f>IF(基本情報入力シート!W597="","",基本情報入力シート!W597)</f>
        <v/>
      </c>
      <c r="M558" s="517" t="str">
        <f>IF(基本情報入力シート!X597="","",基本情報入力シート!X597)</f>
        <v/>
      </c>
      <c r="N558" s="518" t="str">
        <f>IF(基本情報入力シート!Y597="","",基本情報入力シート!Y597)</f>
        <v/>
      </c>
      <c r="O558" s="106"/>
      <c r="P558" s="1082"/>
      <c r="Q558" s="1083"/>
      <c r="R558" s="519" t="str">
        <f>IFERROR(IF('別紙様式3-2（４・５月）'!Z560="ベア加算","",P558*VLOOKUP(N558,【参考】数式用!$AD$2:$AH$27,MATCH(O558,【参考】数式用!$K$4:$N$4,0)+1,0)),"")</f>
        <v/>
      </c>
      <c r="S558" s="139"/>
      <c r="T558" s="1084"/>
      <c r="U558" s="1085"/>
      <c r="V558" s="515" t="str">
        <f>IFERROR(P558*VLOOKUP(AF558,【参考】数式用4!$DC$3:$DZ$106,MATCH(N558,【参考】数式用4!$DC$2:$DZ$2,0)),"")</f>
        <v/>
      </c>
      <c r="W558" s="107"/>
      <c r="X558" s="138"/>
      <c r="Y558" s="1086" t="str">
        <f>IFERROR(IF('別紙様式3-2（４・５月）'!Z560="ベア加算","",W558*VLOOKUP(N558,【参考】数式用!$AD$2:$AH$27,MATCH(O558,【参考】数式用!$K$4:$N$4,0)+1,0)),"")</f>
        <v/>
      </c>
      <c r="Z558" s="1086"/>
      <c r="AA558" s="139"/>
      <c r="AB558" s="142"/>
      <c r="AC558" s="520" t="str">
        <f>IFERROR(X558*VLOOKUP(AG558,【参考】数式用4!$DC$3:$DZ$106,MATCH(N558,【参考】数式用4!$DC$2:$DZ$2,0)),"")</f>
        <v/>
      </c>
      <c r="AD558" s="477" t="str">
        <f t="shared" si="18"/>
        <v/>
      </c>
      <c r="AE558" s="478" t="str">
        <f t="shared" si="19"/>
        <v/>
      </c>
      <c r="AF558" s="512" t="str">
        <f>IF(O558="","",'別紙様式3-2（４・５月）'!O560&amp;'別紙様式3-2（４・５月）'!P560&amp;'別紙様式3-2（４・５月）'!Q560&amp;"から"&amp;O558)</f>
        <v/>
      </c>
      <c r="AG558" s="512" t="str">
        <f>IF(OR(W558="",W558="―"),"",'別紙様式3-2（４・５月）'!O560&amp;'別紙様式3-2（４・５月）'!P560&amp;'別紙様式3-2（４・５月）'!Q560&amp;"から"&amp;W558)</f>
        <v/>
      </c>
    </row>
    <row r="559" spans="1:33" ht="24.95" customHeight="1">
      <c r="A559" s="513">
        <v>546</v>
      </c>
      <c r="B559" s="987" t="str">
        <f>IF(基本情報入力シート!C598="","",基本情報入力シート!C598)</f>
        <v/>
      </c>
      <c r="C559" s="988"/>
      <c r="D559" s="988"/>
      <c r="E559" s="988"/>
      <c r="F559" s="988"/>
      <c r="G559" s="988"/>
      <c r="H559" s="988"/>
      <c r="I559" s="989"/>
      <c r="J559" s="482" t="str">
        <f>IF(基本情報入力シート!M598="","",基本情報入力シート!M598)</f>
        <v/>
      </c>
      <c r="K559" s="482" t="str">
        <f>IF(基本情報入力シート!R598="","",基本情報入力シート!R598)</f>
        <v/>
      </c>
      <c r="L559" s="482" t="str">
        <f>IF(基本情報入力シート!W598="","",基本情報入力シート!W598)</f>
        <v/>
      </c>
      <c r="M559" s="517" t="str">
        <f>IF(基本情報入力シート!X598="","",基本情報入力シート!X598)</f>
        <v/>
      </c>
      <c r="N559" s="518" t="str">
        <f>IF(基本情報入力シート!Y598="","",基本情報入力シート!Y598)</f>
        <v/>
      </c>
      <c r="O559" s="106"/>
      <c r="P559" s="1082"/>
      <c r="Q559" s="1083"/>
      <c r="R559" s="519" t="str">
        <f>IFERROR(IF('別紙様式3-2（４・５月）'!Z561="ベア加算","",P559*VLOOKUP(N559,【参考】数式用!$AD$2:$AH$27,MATCH(O559,【参考】数式用!$K$4:$N$4,0)+1,0)),"")</f>
        <v/>
      </c>
      <c r="S559" s="139"/>
      <c r="T559" s="1084"/>
      <c r="U559" s="1085"/>
      <c r="V559" s="515" t="str">
        <f>IFERROR(P559*VLOOKUP(AF559,【参考】数式用4!$DC$3:$DZ$106,MATCH(N559,【参考】数式用4!$DC$2:$DZ$2,0)),"")</f>
        <v/>
      </c>
      <c r="W559" s="107"/>
      <c r="X559" s="138"/>
      <c r="Y559" s="1086" t="str">
        <f>IFERROR(IF('別紙様式3-2（４・５月）'!Z561="ベア加算","",W559*VLOOKUP(N559,【参考】数式用!$AD$2:$AH$27,MATCH(O559,【参考】数式用!$K$4:$N$4,0)+1,0)),"")</f>
        <v/>
      </c>
      <c r="Z559" s="1086"/>
      <c r="AA559" s="139"/>
      <c r="AB559" s="142"/>
      <c r="AC559" s="520" t="str">
        <f>IFERROR(X559*VLOOKUP(AG559,【参考】数式用4!$DC$3:$DZ$106,MATCH(N559,【参考】数式用4!$DC$2:$DZ$2,0)),"")</f>
        <v/>
      </c>
      <c r="AD559" s="477" t="str">
        <f t="shared" si="18"/>
        <v/>
      </c>
      <c r="AE559" s="478" t="str">
        <f t="shared" si="19"/>
        <v/>
      </c>
      <c r="AF559" s="512" t="str">
        <f>IF(O559="","",'別紙様式3-2（４・５月）'!O561&amp;'別紙様式3-2（４・５月）'!P561&amp;'別紙様式3-2（４・５月）'!Q561&amp;"から"&amp;O559)</f>
        <v/>
      </c>
      <c r="AG559" s="512" t="str">
        <f>IF(OR(W559="",W559="―"),"",'別紙様式3-2（４・５月）'!O561&amp;'別紙様式3-2（４・５月）'!P561&amp;'別紙様式3-2（４・５月）'!Q561&amp;"から"&amp;W559)</f>
        <v/>
      </c>
    </row>
    <row r="560" spans="1:33" ht="24.95" customHeight="1">
      <c r="A560" s="513">
        <v>547</v>
      </c>
      <c r="B560" s="987" t="str">
        <f>IF(基本情報入力シート!C599="","",基本情報入力シート!C599)</f>
        <v/>
      </c>
      <c r="C560" s="988"/>
      <c r="D560" s="988"/>
      <c r="E560" s="988"/>
      <c r="F560" s="988"/>
      <c r="G560" s="988"/>
      <c r="H560" s="988"/>
      <c r="I560" s="989"/>
      <c r="J560" s="482" t="str">
        <f>IF(基本情報入力シート!M599="","",基本情報入力シート!M599)</f>
        <v/>
      </c>
      <c r="K560" s="482" t="str">
        <f>IF(基本情報入力シート!R599="","",基本情報入力シート!R599)</f>
        <v/>
      </c>
      <c r="L560" s="482" t="str">
        <f>IF(基本情報入力シート!W599="","",基本情報入力シート!W599)</f>
        <v/>
      </c>
      <c r="M560" s="517" t="str">
        <f>IF(基本情報入力シート!X599="","",基本情報入力シート!X599)</f>
        <v/>
      </c>
      <c r="N560" s="518" t="str">
        <f>IF(基本情報入力シート!Y599="","",基本情報入力シート!Y599)</f>
        <v/>
      </c>
      <c r="O560" s="106"/>
      <c r="P560" s="1082"/>
      <c r="Q560" s="1083"/>
      <c r="R560" s="519" t="str">
        <f>IFERROR(IF('別紙様式3-2（４・５月）'!Z562="ベア加算","",P560*VLOOKUP(N560,【参考】数式用!$AD$2:$AH$27,MATCH(O560,【参考】数式用!$K$4:$N$4,0)+1,0)),"")</f>
        <v/>
      </c>
      <c r="S560" s="139"/>
      <c r="T560" s="1084"/>
      <c r="U560" s="1085"/>
      <c r="V560" s="515" t="str">
        <f>IFERROR(P560*VLOOKUP(AF560,【参考】数式用4!$DC$3:$DZ$106,MATCH(N560,【参考】数式用4!$DC$2:$DZ$2,0)),"")</f>
        <v/>
      </c>
      <c r="W560" s="107"/>
      <c r="X560" s="138"/>
      <c r="Y560" s="1086" t="str">
        <f>IFERROR(IF('別紙様式3-2（４・５月）'!Z562="ベア加算","",W560*VLOOKUP(N560,【参考】数式用!$AD$2:$AH$27,MATCH(O560,【参考】数式用!$K$4:$N$4,0)+1,0)),"")</f>
        <v/>
      </c>
      <c r="Z560" s="1086"/>
      <c r="AA560" s="139"/>
      <c r="AB560" s="142"/>
      <c r="AC560" s="520" t="str">
        <f>IFERROR(X560*VLOOKUP(AG560,【参考】数式用4!$DC$3:$DZ$106,MATCH(N560,【参考】数式用4!$DC$2:$DZ$2,0)),"")</f>
        <v/>
      </c>
      <c r="AD560" s="477" t="str">
        <f t="shared" si="18"/>
        <v/>
      </c>
      <c r="AE560" s="478" t="str">
        <f t="shared" si="19"/>
        <v/>
      </c>
      <c r="AF560" s="512" t="str">
        <f>IF(O560="","",'別紙様式3-2（４・５月）'!O562&amp;'別紙様式3-2（４・５月）'!P562&amp;'別紙様式3-2（４・５月）'!Q562&amp;"から"&amp;O560)</f>
        <v/>
      </c>
      <c r="AG560" s="512" t="str">
        <f>IF(OR(W560="",W560="―"),"",'別紙様式3-2（４・５月）'!O562&amp;'別紙様式3-2（４・５月）'!P562&amp;'別紙様式3-2（４・５月）'!Q562&amp;"から"&amp;W560)</f>
        <v/>
      </c>
    </row>
    <row r="561" spans="1:33" ht="24.95" customHeight="1">
      <c r="A561" s="513">
        <v>548</v>
      </c>
      <c r="B561" s="987" t="str">
        <f>IF(基本情報入力シート!C600="","",基本情報入力シート!C600)</f>
        <v/>
      </c>
      <c r="C561" s="988"/>
      <c r="D561" s="988"/>
      <c r="E561" s="988"/>
      <c r="F561" s="988"/>
      <c r="G561" s="988"/>
      <c r="H561" s="988"/>
      <c r="I561" s="989"/>
      <c r="J561" s="482" t="str">
        <f>IF(基本情報入力シート!M600="","",基本情報入力シート!M600)</f>
        <v/>
      </c>
      <c r="K561" s="482" t="str">
        <f>IF(基本情報入力シート!R600="","",基本情報入力シート!R600)</f>
        <v/>
      </c>
      <c r="L561" s="482" t="str">
        <f>IF(基本情報入力シート!W600="","",基本情報入力シート!W600)</f>
        <v/>
      </c>
      <c r="M561" s="517" t="str">
        <f>IF(基本情報入力シート!X600="","",基本情報入力シート!X600)</f>
        <v/>
      </c>
      <c r="N561" s="518" t="str">
        <f>IF(基本情報入力シート!Y600="","",基本情報入力シート!Y600)</f>
        <v/>
      </c>
      <c r="O561" s="106"/>
      <c r="P561" s="1082"/>
      <c r="Q561" s="1083"/>
      <c r="R561" s="519" t="str">
        <f>IFERROR(IF('別紙様式3-2（４・５月）'!Z563="ベア加算","",P561*VLOOKUP(N561,【参考】数式用!$AD$2:$AH$27,MATCH(O561,【参考】数式用!$K$4:$N$4,0)+1,0)),"")</f>
        <v/>
      </c>
      <c r="S561" s="139"/>
      <c r="T561" s="1084"/>
      <c r="U561" s="1085"/>
      <c r="V561" s="515" t="str">
        <f>IFERROR(P561*VLOOKUP(AF561,【参考】数式用4!$DC$3:$DZ$106,MATCH(N561,【参考】数式用4!$DC$2:$DZ$2,0)),"")</f>
        <v/>
      </c>
      <c r="W561" s="107"/>
      <c r="X561" s="138"/>
      <c r="Y561" s="1086" t="str">
        <f>IFERROR(IF('別紙様式3-2（４・５月）'!Z563="ベア加算","",W561*VLOOKUP(N561,【参考】数式用!$AD$2:$AH$27,MATCH(O561,【参考】数式用!$K$4:$N$4,0)+1,0)),"")</f>
        <v/>
      </c>
      <c r="Z561" s="1086"/>
      <c r="AA561" s="139"/>
      <c r="AB561" s="142"/>
      <c r="AC561" s="520" t="str">
        <f>IFERROR(X561*VLOOKUP(AG561,【参考】数式用4!$DC$3:$DZ$106,MATCH(N561,【参考】数式用4!$DC$2:$DZ$2,0)),"")</f>
        <v/>
      </c>
      <c r="AD561" s="477" t="str">
        <f t="shared" si="18"/>
        <v/>
      </c>
      <c r="AE561" s="478" t="str">
        <f t="shared" si="19"/>
        <v/>
      </c>
      <c r="AF561" s="512" t="str">
        <f>IF(O561="","",'別紙様式3-2（４・５月）'!O563&amp;'別紙様式3-2（４・５月）'!P563&amp;'別紙様式3-2（４・５月）'!Q563&amp;"から"&amp;O561)</f>
        <v/>
      </c>
      <c r="AG561" s="512" t="str">
        <f>IF(OR(W561="",W561="―"),"",'別紙様式3-2（４・５月）'!O563&amp;'別紙様式3-2（４・５月）'!P563&amp;'別紙様式3-2（４・５月）'!Q563&amp;"から"&amp;W561)</f>
        <v/>
      </c>
    </row>
    <row r="562" spans="1:33" ht="24.95" customHeight="1">
      <c r="A562" s="513">
        <v>549</v>
      </c>
      <c r="B562" s="987" t="str">
        <f>IF(基本情報入力シート!C601="","",基本情報入力シート!C601)</f>
        <v/>
      </c>
      <c r="C562" s="988"/>
      <c r="D562" s="988"/>
      <c r="E562" s="988"/>
      <c r="F562" s="988"/>
      <c r="G562" s="988"/>
      <c r="H562" s="988"/>
      <c r="I562" s="989"/>
      <c r="J562" s="482" t="str">
        <f>IF(基本情報入力シート!M601="","",基本情報入力シート!M601)</f>
        <v/>
      </c>
      <c r="K562" s="482" t="str">
        <f>IF(基本情報入力シート!R601="","",基本情報入力シート!R601)</f>
        <v/>
      </c>
      <c r="L562" s="482" t="str">
        <f>IF(基本情報入力シート!W601="","",基本情報入力シート!W601)</f>
        <v/>
      </c>
      <c r="M562" s="517" t="str">
        <f>IF(基本情報入力シート!X601="","",基本情報入力シート!X601)</f>
        <v/>
      </c>
      <c r="N562" s="518" t="str">
        <f>IF(基本情報入力シート!Y601="","",基本情報入力シート!Y601)</f>
        <v/>
      </c>
      <c r="O562" s="106"/>
      <c r="P562" s="1082"/>
      <c r="Q562" s="1083"/>
      <c r="R562" s="519" t="str">
        <f>IFERROR(IF('別紙様式3-2（４・５月）'!Z564="ベア加算","",P562*VLOOKUP(N562,【参考】数式用!$AD$2:$AH$27,MATCH(O562,【参考】数式用!$K$4:$N$4,0)+1,0)),"")</f>
        <v/>
      </c>
      <c r="S562" s="139"/>
      <c r="T562" s="1084"/>
      <c r="U562" s="1085"/>
      <c r="V562" s="515" t="str">
        <f>IFERROR(P562*VLOOKUP(AF562,【参考】数式用4!$DC$3:$DZ$106,MATCH(N562,【参考】数式用4!$DC$2:$DZ$2,0)),"")</f>
        <v/>
      </c>
      <c r="W562" s="107"/>
      <c r="X562" s="138"/>
      <c r="Y562" s="1086" t="str">
        <f>IFERROR(IF('別紙様式3-2（４・５月）'!Z564="ベア加算","",W562*VLOOKUP(N562,【参考】数式用!$AD$2:$AH$27,MATCH(O562,【参考】数式用!$K$4:$N$4,0)+1,0)),"")</f>
        <v/>
      </c>
      <c r="Z562" s="1086"/>
      <c r="AA562" s="139"/>
      <c r="AB562" s="142"/>
      <c r="AC562" s="520" t="str">
        <f>IFERROR(X562*VLOOKUP(AG562,【参考】数式用4!$DC$3:$DZ$106,MATCH(N562,【参考】数式用4!$DC$2:$DZ$2,0)),"")</f>
        <v/>
      </c>
      <c r="AD562" s="477" t="str">
        <f t="shared" si="18"/>
        <v/>
      </c>
      <c r="AE562" s="478" t="str">
        <f t="shared" si="19"/>
        <v/>
      </c>
      <c r="AF562" s="512" t="str">
        <f>IF(O562="","",'別紙様式3-2（４・５月）'!O564&amp;'別紙様式3-2（４・５月）'!P564&amp;'別紙様式3-2（４・５月）'!Q564&amp;"から"&amp;O562)</f>
        <v/>
      </c>
      <c r="AG562" s="512" t="str">
        <f>IF(OR(W562="",W562="―"),"",'別紙様式3-2（４・５月）'!O564&amp;'別紙様式3-2（４・５月）'!P564&amp;'別紙様式3-2（４・５月）'!Q564&amp;"から"&amp;W562)</f>
        <v/>
      </c>
    </row>
    <row r="563" spans="1:33" ht="24.95" customHeight="1">
      <c r="A563" s="513">
        <v>550</v>
      </c>
      <c r="B563" s="987" t="str">
        <f>IF(基本情報入力シート!C602="","",基本情報入力シート!C602)</f>
        <v/>
      </c>
      <c r="C563" s="988"/>
      <c r="D563" s="988"/>
      <c r="E563" s="988"/>
      <c r="F563" s="988"/>
      <c r="G563" s="988"/>
      <c r="H563" s="988"/>
      <c r="I563" s="989"/>
      <c r="J563" s="482" t="str">
        <f>IF(基本情報入力シート!M602="","",基本情報入力シート!M602)</f>
        <v/>
      </c>
      <c r="K563" s="482" t="str">
        <f>IF(基本情報入力シート!R602="","",基本情報入力シート!R602)</f>
        <v/>
      </c>
      <c r="L563" s="482" t="str">
        <f>IF(基本情報入力シート!W602="","",基本情報入力シート!W602)</f>
        <v/>
      </c>
      <c r="M563" s="517" t="str">
        <f>IF(基本情報入力シート!X602="","",基本情報入力シート!X602)</f>
        <v/>
      </c>
      <c r="N563" s="518" t="str">
        <f>IF(基本情報入力シート!Y602="","",基本情報入力シート!Y602)</f>
        <v/>
      </c>
      <c r="O563" s="106"/>
      <c r="P563" s="1082"/>
      <c r="Q563" s="1083"/>
      <c r="R563" s="519" t="str">
        <f>IFERROR(IF('別紙様式3-2（４・５月）'!Z565="ベア加算","",P563*VLOOKUP(N563,【参考】数式用!$AD$2:$AH$27,MATCH(O563,【参考】数式用!$K$4:$N$4,0)+1,0)),"")</f>
        <v/>
      </c>
      <c r="S563" s="139"/>
      <c r="T563" s="1084"/>
      <c r="U563" s="1085"/>
      <c r="V563" s="515" t="str">
        <f>IFERROR(P563*VLOOKUP(AF563,【参考】数式用4!$DC$3:$DZ$106,MATCH(N563,【参考】数式用4!$DC$2:$DZ$2,0)),"")</f>
        <v/>
      </c>
      <c r="W563" s="107"/>
      <c r="X563" s="138"/>
      <c r="Y563" s="1086" t="str">
        <f>IFERROR(IF('別紙様式3-2（４・５月）'!Z565="ベア加算","",W563*VLOOKUP(N563,【参考】数式用!$AD$2:$AH$27,MATCH(O563,【参考】数式用!$K$4:$N$4,0)+1,0)),"")</f>
        <v/>
      </c>
      <c r="Z563" s="1086"/>
      <c r="AA563" s="139"/>
      <c r="AB563" s="142"/>
      <c r="AC563" s="520" t="str">
        <f>IFERROR(X563*VLOOKUP(AG563,【参考】数式用4!$DC$3:$DZ$106,MATCH(N563,【参考】数式用4!$DC$2:$DZ$2,0)),"")</f>
        <v/>
      </c>
      <c r="AD563" s="477" t="str">
        <f t="shared" si="18"/>
        <v/>
      </c>
      <c r="AE563" s="478" t="str">
        <f t="shared" si="19"/>
        <v/>
      </c>
      <c r="AF563" s="512" t="str">
        <f>IF(O563="","",'別紙様式3-2（４・５月）'!O565&amp;'別紙様式3-2（４・５月）'!P565&amp;'別紙様式3-2（４・５月）'!Q565&amp;"から"&amp;O563)</f>
        <v/>
      </c>
      <c r="AG563" s="512" t="str">
        <f>IF(OR(W563="",W563="―"),"",'別紙様式3-2（４・５月）'!O565&amp;'別紙様式3-2（４・５月）'!P565&amp;'別紙様式3-2（４・５月）'!Q565&amp;"から"&amp;W563)</f>
        <v/>
      </c>
    </row>
    <row r="564" spans="1:33" ht="24.95" customHeight="1">
      <c r="A564" s="513">
        <v>551</v>
      </c>
      <c r="B564" s="987" t="str">
        <f>IF(基本情報入力シート!C603="","",基本情報入力シート!C603)</f>
        <v/>
      </c>
      <c r="C564" s="988"/>
      <c r="D564" s="988"/>
      <c r="E564" s="988"/>
      <c r="F564" s="988"/>
      <c r="G564" s="988"/>
      <c r="H564" s="988"/>
      <c r="I564" s="989"/>
      <c r="J564" s="482" t="str">
        <f>IF(基本情報入力シート!M603="","",基本情報入力シート!M603)</f>
        <v/>
      </c>
      <c r="K564" s="482" t="str">
        <f>IF(基本情報入力シート!R603="","",基本情報入力シート!R603)</f>
        <v/>
      </c>
      <c r="L564" s="482" t="str">
        <f>IF(基本情報入力シート!W603="","",基本情報入力シート!W603)</f>
        <v/>
      </c>
      <c r="M564" s="517" t="str">
        <f>IF(基本情報入力シート!X603="","",基本情報入力シート!X603)</f>
        <v/>
      </c>
      <c r="N564" s="518" t="str">
        <f>IF(基本情報入力シート!Y603="","",基本情報入力シート!Y603)</f>
        <v/>
      </c>
      <c r="O564" s="106"/>
      <c r="P564" s="1082"/>
      <c r="Q564" s="1083"/>
      <c r="R564" s="519" t="str">
        <f>IFERROR(IF('別紙様式3-2（４・５月）'!Z566="ベア加算","",P564*VLOOKUP(N564,【参考】数式用!$AD$2:$AH$27,MATCH(O564,【参考】数式用!$K$4:$N$4,0)+1,0)),"")</f>
        <v/>
      </c>
      <c r="S564" s="139"/>
      <c r="T564" s="1084"/>
      <c r="U564" s="1085"/>
      <c r="V564" s="515" t="str">
        <f>IFERROR(P564*VLOOKUP(AF564,【参考】数式用4!$DC$3:$DZ$106,MATCH(N564,【参考】数式用4!$DC$2:$DZ$2,0)),"")</f>
        <v/>
      </c>
      <c r="W564" s="107"/>
      <c r="X564" s="138"/>
      <c r="Y564" s="1086" t="str">
        <f>IFERROR(IF('別紙様式3-2（４・５月）'!Z566="ベア加算","",W564*VLOOKUP(N564,【参考】数式用!$AD$2:$AH$27,MATCH(O564,【参考】数式用!$K$4:$N$4,0)+1,0)),"")</f>
        <v/>
      </c>
      <c r="Z564" s="1086"/>
      <c r="AA564" s="139"/>
      <c r="AB564" s="142"/>
      <c r="AC564" s="520" t="str">
        <f>IFERROR(X564*VLOOKUP(AG564,【参考】数式用4!$DC$3:$DZ$106,MATCH(N564,【参考】数式用4!$DC$2:$DZ$2,0)),"")</f>
        <v/>
      </c>
      <c r="AD564" s="477" t="str">
        <f t="shared" si="18"/>
        <v/>
      </c>
      <c r="AE564" s="478" t="str">
        <f t="shared" si="19"/>
        <v/>
      </c>
      <c r="AF564" s="512" t="str">
        <f>IF(O564="","",'別紙様式3-2（４・５月）'!O566&amp;'別紙様式3-2（４・５月）'!P566&amp;'別紙様式3-2（４・５月）'!Q566&amp;"から"&amp;O564)</f>
        <v/>
      </c>
      <c r="AG564" s="512" t="str">
        <f>IF(OR(W564="",W564="―"),"",'別紙様式3-2（４・５月）'!O566&amp;'別紙様式3-2（４・５月）'!P566&amp;'別紙様式3-2（４・５月）'!Q566&amp;"から"&amp;W564)</f>
        <v/>
      </c>
    </row>
    <row r="565" spans="1:33" ht="24.95" customHeight="1">
      <c r="A565" s="513">
        <v>552</v>
      </c>
      <c r="B565" s="987" t="str">
        <f>IF(基本情報入力シート!C604="","",基本情報入力シート!C604)</f>
        <v/>
      </c>
      <c r="C565" s="988"/>
      <c r="D565" s="988"/>
      <c r="E565" s="988"/>
      <c r="F565" s="988"/>
      <c r="G565" s="988"/>
      <c r="H565" s="988"/>
      <c r="I565" s="989"/>
      <c r="J565" s="482" t="str">
        <f>IF(基本情報入力シート!M604="","",基本情報入力シート!M604)</f>
        <v/>
      </c>
      <c r="K565" s="482" t="str">
        <f>IF(基本情報入力シート!R604="","",基本情報入力シート!R604)</f>
        <v/>
      </c>
      <c r="L565" s="482" t="str">
        <f>IF(基本情報入力シート!W604="","",基本情報入力シート!W604)</f>
        <v/>
      </c>
      <c r="M565" s="517" t="str">
        <f>IF(基本情報入力シート!X604="","",基本情報入力シート!X604)</f>
        <v/>
      </c>
      <c r="N565" s="518" t="str">
        <f>IF(基本情報入力シート!Y604="","",基本情報入力シート!Y604)</f>
        <v/>
      </c>
      <c r="O565" s="106"/>
      <c r="P565" s="1082"/>
      <c r="Q565" s="1083"/>
      <c r="R565" s="519" t="str">
        <f>IFERROR(IF('別紙様式3-2（４・５月）'!Z567="ベア加算","",P565*VLOOKUP(N565,【参考】数式用!$AD$2:$AH$27,MATCH(O565,【参考】数式用!$K$4:$N$4,0)+1,0)),"")</f>
        <v/>
      </c>
      <c r="S565" s="139"/>
      <c r="T565" s="1084"/>
      <c r="U565" s="1085"/>
      <c r="V565" s="515" t="str">
        <f>IFERROR(P565*VLOOKUP(AF565,【参考】数式用4!$DC$3:$DZ$106,MATCH(N565,【参考】数式用4!$DC$2:$DZ$2,0)),"")</f>
        <v/>
      </c>
      <c r="W565" s="107"/>
      <c r="X565" s="138"/>
      <c r="Y565" s="1086" t="str">
        <f>IFERROR(IF('別紙様式3-2（４・５月）'!Z567="ベア加算","",W565*VLOOKUP(N565,【参考】数式用!$AD$2:$AH$27,MATCH(O565,【参考】数式用!$K$4:$N$4,0)+1,0)),"")</f>
        <v/>
      </c>
      <c r="Z565" s="1086"/>
      <c r="AA565" s="139"/>
      <c r="AB565" s="142"/>
      <c r="AC565" s="520" t="str">
        <f>IFERROR(X565*VLOOKUP(AG565,【参考】数式用4!$DC$3:$DZ$106,MATCH(N565,【参考】数式用4!$DC$2:$DZ$2,0)),"")</f>
        <v/>
      </c>
      <c r="AD565" s="477" t="str">
        <f t="shared" si="18"/>
        <v/>
      </c>
      <c r="AE565" s="478" t="str">
        <f t="shared" si="19"/>
        <v/>
      </c>
      <c r="AF565" s="512" t="str">
        <f>IF(O565="","",'別紙様式3-2（４・５月）'!O567&amp;'別紙様式3-2（４・５月）'!P567&amp;'別紙様式3-2（４・５月）'!Q567&amp;"から"&amp;O565)</f>
        <v/>
      </c>
      <c r="AG565" s="512" t="str">
        <f>IF(OR(W565="",W565="―"),"",'別紙様式3-2（４・５月）'!O567&amp;'別紙様式3-2（４・５月）'!P567&amp;'別紙様式3-2（４・５月）'!Q567&amp;"から"&amp;W565)</f>
        <v/>
      </c>
    </row>
    <row r="566" spans="1:33" ht="24.95" customHeight="1">
      <c r="A566" s="513">
        <v>553</v>
      </c>
      <c r="B566" s="987" t="str">
        <f>IF(基本情報入力シート!C605="","",基本情報入力シート!C605)</f>
        <v/>
      </c>
      <c r="C566" s="988"/>
      <c r="D566" s="988"/>
      <c r="E566" s="988"/>
      <c r="F566" s="988"/>
      <c r="G566" s="988"/>
      <c r="H566" s="988"/>
      <c r="I566" s="989"/>
      <c r="J566" s="482" t="str">
        <f>IF(基本情報入力シート!M605="","",基本情報入力シート!M605)</f>
        <v/>
      </c>
      <c r="K566" s="482" t="str">
        <f>IF(基本情報入力シート!R605="","",基本情報入力シート!R605)</f>
        <v/>
      </c>
      <c r="L566" s="482" t="str">
        <f>IF(基本情報入力シート!W605="","",基本情報入力シート!W605)</f>
        <v/>
      </c>
      <c r="M566" s="517" t="str">
        <f>IF(基本情報入力シート!X605="","",基本情報入力シート!X605)</f>
        <v/>
      </c>
      <c r="N566" s="518" t="str">
        <f>IF(基本情報入力シート!Y605="","",基本情報入力シート!Y605)</f>
        <v/>
      </c>
      <c r="O566" s="106"/>
      <c r="P566" s="1082"/>
      <c r="Q566" s="1083"/>
      <c r="R566" s="519" t="str">
        <f>IFERROR(IF('別紙様式3-2（４・５月）'!Z568="ベア加算","",P566*VLOOKUP(N566,【参考】数式用!$AD$2:$AH$27,MATCH(O566,【参考】数式用!$K$4:$N$4,0)+1,0)),"")</f>
        <v/>
      </c>
      <c r="S566" s="139"/>
      <c r="T566" s="1084"/>
      <c r="U566" s="1085"/>
      <c r="V566" s="515" t="str">
        <f>IFERROR(P566*VLOOKUP(AF566,【参考】数式用4!$DC$3:$DZ$106,MATCH(N566,【参考】数式用4!$DC$2:$DZ$2,0)),"")</f>
        <v/>
      </c>
      <c r="W566" s="107"/>
      <c r="X566" s="138"/>
      <c r="Y566" s="1086" t="str">
        <f>IFERROR(IF('別紙様式3-2（４・５月）'!Z568="ベア加算","",W566*VLOOKUP(N566,【参考】数式用!$AD$2:$AH$27,MATCH(O566,【参考】数式用!$K$4:$N$4,0)+1,0)),"")</f>
        <v/>
      </c>
      <c r="Z566" s="1086"/>
      <c r="AA566" s="139"/>
      <c r="AB566" s="142"/>
      <c r="AC566" s="520" t="str">
        <f>IFERROR(X566*VLOOKUP(AG566,【参考】数式用4!$DC$3:$DZ$106,MATCH(N566,【参考】数式用4!$DC$2:$DZ$2,0)),"")</f>
        <v/>
      </c>
      <c r="AD566" s="477" t="str">
        <f t="shared" si="18"/>
        <v/>
      </c>
      <c r="AE566" s="478" t="str">
        <f t="shared" si="19"/>
        <v/>
      </c>
      <c r="AF566" s="512" t="str">
        <f>IF(O566="","",'別紙様式3-2（４・５月）'!O568&amp;'別紙様式3-2（４・５月）'!P568&amp;'別紙様式3-2（４・５月）'!Q568&amp;"から"&amp;O566)</f>
        <v/>
      </c>
      <c r="AG566" s="512" t="str">
        <f>IF(OR(W566="",W566="―"),"",'別紙様式3-2（４・５月）'!O568&amp;'別紙様式3-2（４・５月）'!P568&amp;'別紙様式3-2（４・５月）'!Q568&amp;"から"&amp;W566)</f>
        <v/>
      </c>
    </row>
    <row r="567" spans="1:33" ht="24.95" customHeight="1">
      <c r="A567" s="513">
        <v>554</v>
      </c>
      <c r="B567" s="987" t="str">
        <f>IF(基本情報入力シート!C606="","",基本情報入力シート!C606)</f>
        <v/>
      </c>
      <c r="C567" s="988"/>
      <c r="D567" s="988"/>
      <c r="E567" s="988"/>
      <c r="F567" s="988"/>
      <c r="G567" s="988"/>
      <c r="H567" s="988"/>
      <c r="I567" s="989"/>
      <c r="J567" s="482" t="str">
        <f>IF(基本情報入力シート!M606="","",基本情報入力シート!M606)</f>
        <v/>
      </c>
      <c r="K567" s="482" t="str">
        <f>IF(基本情報入力シート!R606="","",基本情報入力シート!R606)</f>
        <v/>
      </c>
      <c r="L567" s="482" t="str">
        <f>IF(基本情報入力シート!W606="","",基本情報入力シート!W606)</f>
        <v/>
      </c>
      <c r="M567" s="517" t="str">
        <f>IF(基本情報入力シート!X606="","",基本情報入力シート!X606)</f>
        <v/>
      </c>
      <c r="N567" s="518" t="str">
        <f>IF(基本情報入力シート!Y606="","",基本情報入力シート!Y606)</f>
        <v/>
      </c>
      <c r="O567" s="106"/>
      <c r="P567" s="1082"/>
      <c r="Q567" s="1083"/>
      <c r="R567" s="519" t="str">
        <f>IFERROR(IF('別紙様式3-2（４・５月）'!Z569="ベア加算","",P567*VLOOKUP(N567,【参考】数式用!$AD$2:$AH$27,MATCH(O567,【参考】数式用!$K$4:$N$4,0)+1,0)),"")</f>
        <v/>
      </c>
      <c r="S567" s="139"/>
      <c r="T567" s="1084"/>
      <c r="U567" s="1085"/>
      <c r="V567" s="515" t="str">
        <f>IFERROR(P567*VLOOKUP(AF567,【参考】数式用4!$DC$3:$DZ$106,MATCH(N567,【参考】数式用4!$DC$2:$DZ$2,0)),"")</f>
        <v/>
      </c>
      <c r="W567" s="107"/>
      <c r="X567" s="138"/>
      <c r="Y567" s="1086" t="str">
        <f>IFERROR(IF('別紙様式3-2（４・５月）'!Z569="ベア加算","",W567*VLOOKUP(N567,【参考】数式用!$AD$2:$AH$27,MATCH(O567,【参考】数式用!$K$4:$N$4,0)+1,0)),"")</f>
        <v/>
      </c>
      <c r="Z567" s="1086"/>
      <c r="AA567" s="139"/>
      <c r="AB567" s="142"/>
      <c r="AC567" s="520" t="str">
        <f>IFERROR(X567*VLOOKUP(AG567,【参考】数式用4!$DC$3:$DZ$106,MATCH(N567,【参考】数式用4!$DC$2:$DZ$2,0)),"")</f>
        <v/>
      </c>
      <c r="AD567" s="477" t="str">
        <f t="shared" si="18"/>
        <v/>
      </c>
      <c r="AE567" s="478" t="str">
        <f t="shared" si="19"/>
        <v/>
      </c>
      <c r="AF567" s="512" t="str">
        <f>IF(O567="","",'別紙様式3-2（４・５月）'!O569&amp;'別紙様式3-2（４・５月）'!P569&amp;'別紙様式3-2（４・５月）'!Q569&amp;"から"&amp;O567)</f>
        <v/>
      </c>
      <c r="AG567" s="512" t="str">
        <f>IF(OR(W567="",W567="―"),"",'別紙様式3-2（４・５月）'!O569&amp;'別紙様式3-2（４・５月）'!P569&amp;'別紙様式3-2（４・５月）'!Q569&amp;"から"&amp;W567)</f>
        <v/>
      </c>
    </row>
    <row r="568" spans="1:33" ht="24.95" customHeight="1">
      <c r="A568" s="513">
        <v>555</v>
      </c>
      <c r="B568" s="987" t="str">
        <f>IF(基本情報入力シート!C607="","",基本情報入力シート!C607)</f>
        <v/>
      </c>
      <c r="C568" s="988"/>
      <c r="D568" s="988"/>
      <c r="E568" s="988"/>
      <c r="F568" s="988"/>
      <c r="G568" s="988"/>
      <c r="H568" s="988"/>
      <c r="I568" s="989"/>
      <c r="J568" s="482" t="str">
        <f>IF(基本情報入力シート!M607="","",基本情報入力シート!M607)</f>
        <v/>
      </c>
      <c r="K568" s="482" t="str">
        <f>IF(基本情報入力シート!R607="","",基本情報入力シート!R607)</f>
        <v/>
      </c>
      <c r="L568" s="482" t="str">
        <f>IF(基本情報入力シート!W607="","",基本情報入力シート!W607)</f>
        <v/>
      </c>
      <c r="M568" s="517" t="str">
        <f>IF(基本情報入力シート!X607="","",基本情報入力シート!X607)</f>
        <v/>
      </c>
      <c r="N568" s="518" t="str">
        <f>IF(基本情報入力シート!Y607="","",基本情報入力シート!Y607)</f>
        <v/>
      </c>
      <c r="O568" s="106"/>
      <c r="P568" s="1082"/>
      <c r="Q568" s="1083"/>
      <c r="R568" s="519" t="str">
        <f>IFERROR(IF('別紙様式3-2（４・５月）'!Z570="ベア加算","",P568*VLOOKUP(N568,【参考】数式用!$AD$2:$AH$27,MATCH(O568,【参考】数式用!$K$4:$N$4,0)+1,0)),"")</f>
        <v/>
      </c>
      <c r="S568" s="139"/>
      <c r="T568" s="1084"/>
      <c r="U568" s="1085"/>
      <c r="V568" s="515" t="str">
        <f>IFERROR(P568*VLOOKUP(AF568,【参考】数式用4!$DC$3:$DZ$106,MATCH(N568,【参考】数式用4!$DC$2:$DZ$2,0)),"")</f>
        <v/>
      </c>
      <c r="W568" s="107"/>
      <c r="X568" s="138"/>
      <c r="Y568" s="1086" t="str">
        <f>IFERROR(IF('別紙様式3-2（４・５月）'!Z570="ベア加算","",W568*VLOOKUP(N568,【参考】数式用!$AD$2:$AH$27,MATCH(O568,【参考】数式用!$K$4:$N$4,0)+1,0)),"")</f>
        <v/>
      </c>
      <c r="Z568" s="1086"/>
      <c r="AA568" s="139"/>
      <c r="AB568" s="142"/>
      <c r="AC568" s="520" t="str">
        <f>IFERROR(X568*VLOOKUP(AG568,【参考】数式用4!$DC$3:$DZ$106,MATCH(N568,【参考】数式用4!$DC$2:$DZ$2,0)),"")</f>
        <v/>
      </c>
      <c r="AD568" s="477" t="str">
        <f t="shared" si="18"/>
        <v/>
      </c>
      <c r="AE568" s="478" t="str">
        <f t="shared" si="19"/>
        <v/>
      </c>
      <c r="AF568" s="512" t="str">
        <f>IF(O568="","",'別紙様式3-2（４・５月）'!O570&amp;'別紙様式3-2（４・５月）'!P570&amp;'別紙様式3-2（４・５月）'!Q570&amp;"から"&amp;O568)</f>
        <v/>
      </c>
      <c r="AG568" s="512" t="str">
        <f>IF(OR(W568="",W568="―"),"",'別紙様式3-2（４・５月）'!O570&amp;'別紙様式3-2（４・５月）'!P570&amp;'別紙様式3-2（４・５月）'!Q570&amp;"から"&amp;W568)</f>
        <v/>
      </c>
    </row>
    <row r="569" spans="1:33" ht="24.95" customHeight="1">
      <c r="A569" s="513">
        <v>556</v>
      </c>
      <c r="B569" s="987" t="str">
        <f>IF(基本情報入力シート!C608="","",基本情報入力シート!C608)</f>
        <v/>
      </c>
      <c r="C569" s="988"/>
      <c r="D569" s="988"/>
      <c r="E569" s="988"/>
      <c r="F569" s="988"/>
      <c r="G569" s="988"/>
      <c r="H569" s="988"/>
      <c r="I569" s="989"/>
      <c r="J569" s="482" t="str">
        <f>IF(基本情報入力シート!M608="","",基本情報入力シート!M608)</f>
        <v/>
      </c>
      <c r="K569" s="482" t="str">
        <f>IF(基本情報入力シート!R608="","",基本情報入力シート!R608)</f>
        <v/>
      </c>
      <c r="L569" s="482" t="str">
        <f>IF(基本情報入力シート!W608="","",基本情報入力シート!W608)</f>
        <v/>
      </c>
      <c r="M569" s="517" t="str">
        <f>IF(基本情報入力シート!X608="","",基本情報入力シート!X608)</f>
        <v/>
      </c>
      <c r="N569" s="518" t="str">
        <f>IF(基本情報入力シート!Y608="","",基本情報入力シート!Y608)</f>
        <v/>
      </c>
      <c r="O569" s="106"/>
      <c r="P569" s="1082"/>
      <c r="Q569" s="1083"/>
      <c r="R569" s="519" t="str">
        <f>IFERROR(IF('別紙様式3-2（４・５月）'!Z571="ベア加算","",P569*VLOOKUP(N569,【参考】数式用!$AD$2:$AH$27,MATCH(O569,【参考】数式用!$K$4:$N$4,0)+1,0)),"")</f>
        <v/>
      </c>
      <c r="S569" s="139"/>
      <c r="T569" s="1084"/>
      <c r="U569" s="1085"/>
      <c r="V569" s="515" t="str">
        <f>IFERROR(P569*VLOOKUP(AF569,【参考】数式用4!$DC$3:$DZ$106,MATCH(N569,【参考】数式用4!$DC$2:$DZ$2,0)),"")</f>
        <v/>
      </c>
      <c r="W569" s="107"/>
      <c r="X569" s="138"/>
      <c r="Y569" s="1086" t="str">
        <f>IFERROR(IF('別紙様式3-2（４・５月）'!Z571="ベア加算","",W569*VLOOKUP(N569,【参考】数式用!$AD$2:$AH$27,MATCH(O569,【参考】数式用!$K$4:$N$4,0)+1,0)),"")</f>
        <v/>
      </c>
      <c r="Z569" s="1086"/>
      <c r="AA569" s="139"/>
      <c r="AB569" s="142"/>
      <c r="AC569" s="520" t="str">
        <f>IFERROR(X569*VLOOKUP(AG569,【参考】数式用4!$DC$3:$DZ$106,MATCH(N569,【参考】数式用4!$DC$2:$DZ$2,0)),"")</f>
        <v/>
      </c>
      <c r="AD569" s="477" t="str">
        <f t="shared" si="18"/>
        <v/>
      </c>
      <c r="AE569" s="478" t="str">
        <f t="shared" si="19"/>
        <v/>
      </c>
      <c r="AF569" s="512" t="str">
        <f>IF(O569="","",'別紙様式3-2（４・５月）'!O571&amp;'別紙様式3-2（４・５月）'!P571&amp;'別紙様式3-2（４・５月）'!Q571&amp;"から"&amp;O569)</f>
        <v/>
      </c>
      <c r="AG569" s="512" t="str">
        <f>IF(OR(W569="",W569="―"),"",'別紙様式3-2（４・５月）'!O571&amp;'別紙様式3-2（４・５月）'!P571&amp;'別紙様式3-2（４・５月）'!Q571&amp;"から"&amp;W569)</f>
        <v/>
      </c>
    </row>
    <row r="570" spans="1:33" ht="24.95" customHeight="1">
      <c r="A570" s="513">
        <v>557</v>
      </c>
      <c r="B570" s="987" t="str">
        <f>IF(基本情報入力シート!C609="","",基本情報入力シート!C609)</f>
        <v/>
      </c>
      <c r="C570" s="988"/>
      <c r="D570" s="988"/>
      <c r="E570" s="988"/>
      <c r="F570" s="988"/>
      <c r="G570" s="988"/>
      <c r="H570" s="988"/>
      <c r="I570" s="989"/>
      <c r="J570" s="482" t="str">
        <f>IF(基本情報入力シート!M609="","",基本情報入力シート!M609)</f>
        <v/>
      </c>
      <c r="K570" s="482" t="str">
        <f>IF(基本情報入力シート!R609="","",基本情報入力シート!R609)</f>
        <v/>
      </c>
      <c r="L570" s="482" t="str">
        <f>IF(基本情報入力シート!W609="","",基本情報入力シート!W609)</f>
        <v/>
      </c>
      <c r="M570" s="517" t="str">
        <f>IF(基本情報入力シート!X609="","",基本情報入力シート!X609)</f>
        <v/>
      </c>
      <c r="N570" s="518" t="str">
        <f>IF(基本情報入力シート!Y609="","",基本情報入力シート!Y609)</f>
        <v/>
      </c>
      <c r="O570" s="106"/>
      <c r="P570" s="1082"/>
      <c r="Q570" s="1083"/>
      <c r="R570" s="519" t="str">
        <f>IFERROR(IF('別紙様式3-2（４・５月）'!Z572="ベア加算","",P570*VLOOKUP(N570,【参考】数式用!$AD$2:$AH$27,MATCH(O570,【参考】数式用!$K$4:$N$4,0)+1,0)),"")</f>
        <v/>
      </c>
      <c r="S570" s="139"/>
      <c r="T570" s="1084"/>
      <c r="U570" s="1085"/>
      <c r="V570" s="515" t="str">
        <f>IFERROR(P570*VLOOKUP(AF570,【参考】数式用4!$DC$3:$DZ$106,MATCH(N570,【参考】数式用4!$DC$2:$DZ$2,0)),"")</f>
        <v/>
      </c>
      <c r="W570" s="107"/>
      <c r="X570" s="138"/>
      <c r="Y570" s="1086" t="str">
        <f>IFERROR(IF('別紙様式3-2（４・５月）'!Z572="ベア加算","",W570*VLOOKUP(N570,【参考】数式用!$AD$2:$AH$27,MATCH(O570,【参考】数式用!$K$4:$N$4,0)+1,0)),"")</f>
        <v/>
      </c>
      <c r="Z570" s="1086"/>
      <c r="AA570" s="139"/>
      <c r="AB570" s="142"/>
      <c r="AC570" s="520" t="str">
        <f>IFERROR(X570*VLOOKUP(AG570,【参考】数式用4!$DC$3:$DZ$106,MATCH(N570,【参考】数式用4!$DC$2:$DZ$2,0)),"")</f>
        <v/>
      </c>
      <c r="AD570" s="477" t="str">
        <f t="shared" si="18"/>
        <v/>
      </c>
      <c r="AE570" s="478" t="str">
        <f t="shared" si="19"/>
        <v/>
      </c>
      <c r="AF570" s="512" t="str">
        <f>IF(O570="","",'別紙様式3-2（４・５月）'!O572&amp;'別紙様式3-2（４・５月）'!P572&amp;'別紙様式3-2（４・５月）'!Q572&amp;"から"&amp;O570)</f>
        <v/>
      </c>
      <c r="AG570" s="512" t="str">
        <f>IF(OR(W570="",W570="―"),"",'別紙様式3-2（４・５月）'!O572&amp;'別紙様式3-2（４・５月）'!P572&amp;'別紙様式3-2（４・５月）'!Q572&amp;"から"&amp;W570)</f>
        <v/>
      </c>
    </row>
    <row r="571" spans="1:33" ht="24.95" customHeight="1">
      <c r="A571" s="513">
        <v>558</v>
      </c>
      <c r="B571" s="987" t="str">
        <f>IF(基本情報入力シート!C610="","",基本情報入力シート!C610)</f>
        <v/>
      </c>
      <c r="C571" s="988"/>
      <c r="D571" s="988"/>
      <c r="E571" s="988"/>
      <c r="F571" s="988"/>
      <c r="G571" s="988"/>
      <c r="H571" s="988"/>
      <c r="I571" s="989"/>
      <c r="J571" s="482" t="str">
        <f>IF(基本情報入力シート!M610="","",基本情報入力シート!M610)</f>
        <v/>
      </c>
      <c r="K571" s="482" t="str">
        <f>IF(基本情報入力シート!R610="","",基本情報入力シート!R610)</f>
        <v/>
      </c>
      <c r="L571" s="482" t="str">
        <f>IF(基本情報入力シート!W610="","",基本情報入力シート!W610)</f>
        <v/>
      </c>
      <c r="M571" s="517" t="str">
        <f>IF(基本情報入力シート!X610="","",基本情報入力シート!X610)</f>
        <v/>
      </c>
      <c r="N571" s="518" t="str">
        <f>IF(基本情報入力シート!Y610="","",基本情報入力シート!Y610)</f>
        <v/>
      </c>
      <c r="O571" s="106"/>
      <c r="P571" s="1082"/>
      <c r="Q571" s="1083"/>
      <c r="R571" s="519" t="str">
        <f>IFERROR(IF('別紙様式3-2（４・５月）'!Z573="ベア加算","",P571*VLOOKUP(N571,【参考】数式用!$AD$2:$AH$27,MATCH(O571,【参考】数式用!$K$4:$N$4,0)+1,0)),"")</f>
        <v/>
      </c>
      <c r="S571" s="139"/>
      <c r="T571" s="1084"/>
      <c r="U571" s="1085"/>
      <c r="V571" s="515" t="str">
        <f>IFERROR(P571*VLOOKUP(AF571,【参考】数式用4!$DC$3:$DZ$106,MATCH(N571,【参考】数式用4!$DC$2:$DZ$2,0)),"")</f>
        <v/>
      </c>
      <c r="W571" s="107"/>
      <c r="X571" s="138"/>
      <c r="Y571" s="1086" t="str">
        <f>IFERROR(IF('別紙様式3-2（４・５月）'!Z573="ベア加算","",W571*VLOOKUP(N571,【参考】数式用!$AD$2:$AH$27,MATCH(O571,【参考】数式用!$K$4:$N$4,0)+1,0)),"")</f>
        <v/>
      </c>
      <c r="Z571" s="1086"/>
      <c r="AA571" s="139"/>
      <c r="AB571" s="142"/>
      <c r="AC571" s="520" t="str">
        <f>IFERROR(X571*VLOOKUP(AG571,【参考】数式用4!$DC$3:$DZ$106,MATCH(N571,【参考】数式用4!$DC$2:$DZ$2,0)),"")</f>
        <v/>
      </c>
      <c r="AD571" s="477" t="str">
        <f t="shared" si="18"/>
        <v/>
      </c>
      <c r="AE571" s="478" t="str">
        <f t="shared" si="19"/>
        <v/>
      </c>
      <c r="AF571" s="512" t="str">
        <f>IF(O571="","",'別紙様式3-2（４・５月）'!O573&amp;'別紙様式3-2（４・５月）'!P573&amp;'別紙様式3-2（４・５月）'!Q573&amp;"から"&amp;O571)</f>
        <v/>
      </c>
      <c r="AG571" s="512" t="str">
        <f>IF(OR(W571="",W571="―"),"",'別紙様式3-2（４・５月）'!O573&amp;'別紙様式3-2（４・５月）'!P573&amp;'別紙様式3-2（４・５月）'!Q573&amp;"から"&amp;W571)</f>
        <v/>
      </c>
    </row>
    <row r="572" spans="1:33" ht="24.95" customHeight="1">
      <c r="A572" s="513">
        <v>559</v>
      </c>
      <c r="B572" s="987" t="str">
        <f>IF(基本情報入力シート!C611="","",基本情報入力シート!C611)</f>
        <v/>
      </c>
      <c r="C572" s="988"/>
      <c r="D572" s="988"/>
      <c r="E572" s="988"/>
      <c r="F572" s="988"/>
      <c r="G572" s="988"/>
      <c r="H572" s="988"/>
      <c r="I572" s="989"/>
      <c r="J572" s="482" t="str">
        <f>IF(基本情報入力シート!M611="","",基本情報入力シート!M611)</f>
        <v/>
      </c>
      <c r="K572" s="482" t="str">
        <f>IF(基本情報入力シート!R611="","",基本情報入力シート!R611)</f>
        <v/>
      </c>
      <c r="L572" s="482" t="str">
        <f>IF(基本情報入力シート!W611="","",基本情報入力シート!W611)</f>
        <v/>
      </c>
      <c r="M572" s="517" t="str">
        <f>IF(基本情報入力シート!X611="","",基本情報入力シート!X611)</f>
        <v/>
      </c>
      <c r="N572" s="518" t="str">
        <f>IF(基本情報入力シート!Y611="","",基本情報入力シート!Y611)</f>
        <v/>
      </c>
      <c r="O572" s="106"/>
      <c r="P572" s="1082"/>
      <c r="Q572" s="1083"/>
      <c r="R572" s="519" t="str">
        <f>IFERROR(IF('別紙様式3-2（４・５月）'!Z574="ベア加算","",P572*VLOOKUP(N572,【参考】数式用!$AD$2:$AH$27,MATCH(O572,【参考】数式用!$K$4:$N$4,0)+1,0)),"")</f>
        <v/>
      </c>
      <c r="S572" s="139"/>
      <c r="T572" s="1084"/>
      <c r="U572" s="1085"/>
      <c r="V572" s="515" t="str">
        <f>IFERROR(P572*VLOOKUP(AF572,【参考】数式用4!$DC$3:$DZ$106,MATCH(N572,【参考】数式用4!$DC$2:$DZ$2,0)),"")</f>
        <v/>
      </c>
      <c r="W572" s="107"/>
      <c r="X572" s="138"/>
      <c r="Y572" s="1086" t="str">
        <f>IFERROR(IF('別紙様式3-2（４・５月）'!Z574="ベア加算","",W572*VLOOKUP(N572,【参考】数式用!$AD$2:$AH$27,MATCH(O572,【参考】数式用!$K$4:$N$4,0)+1,0)),"")</f>
        <v/>
      </c>
      <c r="Z572" s="1086"/>
      <c r="AA572" s="139"/>
      <c r="AB572" s="142"/>
      <c r="AC572" s="520" t="str">
        <f>IFERROR(X572*VLOOKUP(AG572,【参考】数式用4!$DC$3:$DZ$106,MATCH(N572,【参考】数式用4!$DC$2:$DZ$2,0)),"")</f>
        <v/>
      </c>
      <c r="AD572" s="477" t="str">
        <f t="shared" si="18"/>
        <v/>
      </c>
      <c r="AE572" s="478" t="str">
        <f t="shared" si="19"/>
        <v/>
      </c>
      <c r="AF572" s="512" t="str">
        <f>IF(O572="","",'別紙様式3-2（４・５月）'!O574&amp;'別紙様式3-2（４・５月）'!P574&amp;'別紙様式3-2（４・５月）'!Q574&amp;"から"&amp;O572)</f>
        <v/>
      </c>
      <c r="AG572" s="512" t="str">
        <f>IF(OR(W572="",W572="―"),"",'別紙様式3-2（４・５月）'!O574&amp;'別紙様式3-2（４・５月）'!P574&amp;'別紙様式3-2（４・５月）'!Q574&amp;"から"&amp;W572)</f>
        <v/>
      </c>
    </row>
    <row r="573" spans="1:33" ht="24.95" customHeight="1">
      <c r="A573" s="513">
        <v>560</v>
      </c>
      <c r="B573" s="987" t="str">
        <f>IF(基本情報入力シート!C612="","",基本情報入力シート!C612)</f>
        <v/>
      </c>
      <c r="C573" s="988"/>
      <c r="D573" s="988"/>
      <c r="E573" s="988"/>
      <c r="F573" s="988"/>
      <c r="G573" s="988"/>
      <c r="H573" s="988"/>
      <c r="I573" s="989"/>
      <c r="J573" s="482" t="str">
        <f>IF(基本情報入力シート!M612="","",基本情報入力シート!M612)</f>
        <v/>
      </c>
      <c r="K573" s="482" t="str">
        <f>IF(基本情報入力シート!R612="","",基本情報入力シート!R612)</f>
        <v/>
      </c>
      <c r="L573" s="482" t="str">
        <f>IF(基本情報入力シート!W612="","",基本情報入力シート!W612)</f>
        <v/>
      </c>
      <c r="M573" s="517" t="str">
        <f>IF(基本情報入力シート!X612="","",基本情報入力シート!X612)</f>
        <v/>
      </c>
      <c r="N573" s="518" t="str">
        <f>IF(基本情報入力シート!Y612="","",基本情報入力シート!Y612)</f>
        <v/>
      </c>
      <c r="O573" s="106"/>
      <c r="P573" s="1082"/>
      <c r="Q573" s="1083"/>
      <c r="R573" s="519" t="str">
        <f>IFERROR(IF('別紙様式3-2（４・５月）'!Z575="ベア加算","",P573*VLOOKUP(N573,【参考】数式用!$AD$2:$AH$27,MATCH(O573,【参考】数式用!$K$4:$N$4,0)+1,0)),"")</f>
        <v/>
      </c>
      <c r="S573" s="139"/>
      <c r="T573" s="1084"/>
      <c r="U573" s="1085"/>
      <c r="V573" s="515" t="str">
        <f>IFERROR(P573*VLOOKUP(AF573,【参考】数式用4!$DC$3:$DZ$106,MATCH(N573,【参考】数式用4!$DC$2:$DZ$2,0)),"")</f>
        <v/>
      </c>
      <c r="W573" s="107"/>
      <c r="X573" s="138"/>
      <c r="Y573" s="1086" t="str">
        <f>IFERROR(IF('別紙様式3-2（４・５月）'!Z575="ベア加算","",W573*VLOOKUP(N573,【参考】数式用!$AD$2:$AH$27,MATCH(O573,【参考】数式用!$K$4:$N$4,0)+1,0)),"")</f>
        <v/>
      </c>
      <c r="Z573" s="1086"/>
      <c r="AA573" s="139"/>
      <c r="AB573" s="142"/>
      <c r="AC573" s="520" t="str">
        <f>IFERROR(X573*VLOOKUP(AG573,【参考】数式用4!$DC$3:$DZ$106,MATCH(N573,【参考】数式用4!$DC$2:$DZ$2,0)),"")</f>
        <v/>
      </c>
      <c r="AD573" s="477" t="str">
        <f t="shared" si="18"/>
        <v/>
      </c>
      <c r="AE573" s="478" t="str">
        <f t="shared" si="19"/>
        <v/>
      </c>
      <c r="AF573" s="512" t="str">
        <f>IF(O573="","",'別紙様式3-2（４・５月）'!O575&amp;'別紙様式3-2（４・５月）'!P575&amp;'別紙様式3-2（４・５月）'!Q575&amp;"から"&amp;O573)</f>
        <v/>
      </c>
      <c r="AG573" s="512" t="str">
        <f>IF(OR(W573="",W573="―"),"",'別紙様式3-2（４・５月）'!O575&amp;'別紙様式3-2（４・５月）'!P575&amp;'別紙様式3-2（４・５月）'!Q575&amp;"から"&amp;W573)</f>
        <v/>
      </c>
    </row>
    <row r="574" spans="1:33" ht="24.95" customHeight="1">
      <c r="A574" s="513">
        <v>561</v>
      </c>
      <c r="B574" s="987" t="str">
        <f>IF(基本情報入力シート!C613="","",基本情報入力シート!C613)</f>
        <v/>
      </c>
      <c r="C574" s="988"/>
      <c r="D574" s="988"/>
      <c r="E574" s="988"/>
      <c r="F574" s="988"/>
      <c r="G574" s="988"/>
      <c r="H574" s="988"/>
      <c r="I574" s="989"/>
      <c r="J574" s="482" t="str">
        <f>IF(基本情報入力シート!M613="","",基本情報入力シート!M613)</f>
        <v/>
      </c>
      <c r="K574" s="482" t="str">
        <f>IF(基本情報入力シート!R613="","",基本情報入力シート!R613)</f>
        <v/>
      </c>
      <c r="L574" s="482" t="str">
        <f>IF(基本情報入力シート!W613="","",基本情報入力シート!W613)</f>
        <v/>
      </c>
      <c r="M574" s="517" t="str">
        <f>IF(基本情報入力シート!X613="","",基本情報入力シート!X613)</f>
        <v/>
      </c>
      <c r="N574" s="518" t="str">
        <f>IF(基本情報入力シート!Y613="","",基本情報入力シート!Y613)</f>
        <v/>
      </c>
      <c r="O574" s="106"/>
      <c r="P574" s="1082"/>
      <c r="Q574" s="1083"/>
      <c r="R574" s="519" t="str">
        <f>IFERROR(IF('別紙様式3-2（４・５月）'!Z576="ベア加算","",P574*VLOOKUP(N574,【参考】数式用!$AD$2:$AH$27,MATCH(O574,【参考】数式用!$K$4:$N$4,0)+1,0)),"")</f>
        <v/>
      </c>
      <c r="S574" s="139"/>
      <c r="T574" s="1084"/>
      <c r="U574" s="1085"/>
      <c r="V574" s="515" t="str">
        <f>IFERROR(P574*VLOOKUP(AF574,【参考】数式用4!$DC$3:$DZ$106,MATCH(N574,【参考】数式用4!$DC$2:$DZ$2,0)),"")</f>
        <v/>
      </c>
      <c r="W574" s="107"/>
      <c r="X574" s="138"/>
      <c r="Y574" s="1086" t="str">
        <f>IFERROR(IF('別紙様式3-2（４・５月）'!Z576="ベア加算","",W574*VLOOKUP(N574,【参考】数式用!$AD$2:$AH$27,MATCH(O574,【参考】数式用!$K$4:$N$4,0)+1,0)),"")</f>
        <v/>
      </c>
      <c r="Z574" s="1086"/>
      <c r="AA574" s="139"/>
      <c r="AB574" s="142"/>
      <c r="AC574" s="520" t="str">
        <f>IFERROR(X574*VLOOKUP(AG574,【参考】数式用4!$DC$3:$DZ$106,MATCH(N574,【参考】数式用4!$DC$2:$DZ$2,0)),"")</f>
        <v/>
      </c>
      <c r="AD574" s="477" t="str">
        <f t="shared" ref="AD574:AD637" si="20">IF(OR(O574="新加算Ⅰ",O574="新加算Ⅱ",O574="新加算Ⅴ（１）",O574="新加算Ⅴ（２）",O574="新加算Ⅴ（３）",O574="新加算Ⅴ（４）",O574="新加算Ⅴ（５）",O574="新加算Ⅴ（６）",O574="新加算Ⅴ（７）",O574="新加算Ⅴ（９）",O574="新加算Ⅴ（10）",O574="新加算Ⅴ（12）"),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E574" s="478" t="str">
        <f t="shared" ref="AE574:AE637" si="21">IF(OR(W574="新加算Ⅰ",W574="新加算Ⅱ"),IF(AND(N574&lt;&gt;"訪問型サービス（総合事業）",N574&lt;&gt;"通所型サービス（総合事業）",N574&lt;&gt;"（介護予防）短期入所生活介護",N574&lt;&gt;"（介護予防）短期入所療養介護（老健）",N574&lt;&gt;"（介護予防）短期入所療養介護 （病院等（老健以外）)",N574&lt;&gt;"（介護予防）短期入所療養介護（医療院）"),1,""),"")</f>
        <v/>
      </c>
      <c r="AF574" s="512" t="str">
        <f>IF(O574="","",'別紙様式3-2（４・５月）'!O576&amp;'別紙様式3-2（４・５月）'!P576&amp;'別紙様式3-2（４・５月）'!Q576&amp;"から"&amp;O574)</f>
        <v/>
      </c>
      <c r="AG574" s="512" t="str">
        <f>IF(OR(W574="",W574="―"),"",'別紙様式3-2（４・５月）'!O576&amp;'別紙様式3-2（４・５月）'!P576&amp;'別紙様式3-2（４・５月）'!Q576&amp;"から"&amp;W574)</f>
        <v/>
      </c>
    </row>
    <row r="575" spans="1:33" ht="24.95" customHeight="1">
      <c r="A575" s="513">
        <v>562</v>
      </c>
      <c r="B575" s="987" t="str">
        <f>IF(基本情報入力シート!C614="","",基本情報入力シート!C614)</f>
        <v/>
      </c>
      <c r="C575" s="988"/>
      <c r="D575" s="988"/>
      <c r="E575" s="988"/>
      <c r="F575" s="988"/>
      <c r="G575" s="988"/>
      <c r="H575" s="988"/>
      <c r="I575" s="989"/>
      <c r="J575" s="482" t="str">
        <f>IF(基本情報入力シート!M614="","",基本情報入力シート!M614)</f>
        <v/>
      </c>
      <c r="K575" s="482" t="str">
        <f>IF(基本情報入力シート!R614="","",基本情報入力シート!R614)</f>
        <v/>
      </c>
      <c r="L575" s="482" t="str">
        <f>IF(基本情報入力シート!W614="","",基本情報入力シート!W614)</f>
        <v/>
      </c>
      <c r="M575" s="517" t="str">
        <f>IF(基本情報入力シート!X614="","",基本情報入力シート!X614)</f>
        <v/>
      </c>
      <c r="N575" s="518" t="str">
        <f>IF(基本情報入力シート!Y614="","",基本情報入力シート!Y614)</f>
        <v/>
      </c>
      <c r="O575" s="106"/>
      <c r="P575" s="1082"/>
      <c r="Q575" s="1083"/>
      <c r="R575" s="519" t="str">
        <f>IFERROR(IF('別紙様式3-2（４・５月）'!Z577="ベア加算","",P575*VLOOKUP(N575,【参考】数式用!$AD$2:$AH$27,MATCH(O575,【参考】数式用!$K$4:$N$4,0)+1,0)),"")</f>
        <v/>
      </c>
      <c r="S575" s="139"/>
      <c r="T575" s="1084"/>
      <c r="U575" s="1085"/>
      <c r="V575" s="515" t="str">
        <f>IFERROR(P575*VLOOKUP(AF575,【参考】数式用4!$DC$3:$DZ$106,MATCH(N575,【参考】数式用4!$DC$2:$DZ$2,0)),"")</f>
        <v/>
      </c>
      <c r="W575" s="107"/>
      <c r="X575" s="138"/>
      <c r="Y575" s="1086" t="str">
        <f>IFERROR(IF('別紙様式3-2（４・５月）'!Z577="ベア加算","",W575*VLOOKUP(N575,【参考】数式用!$AD$2:$AH$27,MATCH(O575,【参考】数式用!$K$4:$N$4,0)+1,0)),"")</f>
        <v/>
      </c>
      <c r="Z575" s="1086"/>
      <c r="AA575" s="139"/>
      <c r="AB575" s="142"/>
      <c r="AC575" s="520" t="str">
        <f>IFERROR(X575*VLOOKUP(AG575,【参考】数式用4!$DC$3:$DZ$106,MATCH(N575,【参考】数式用4!$DC$2:$DZ$2,0)),"")</f>
        <v/>
      </c>
      <c r="AD575" s="477" t="str">
        <f t="shared" si="20"/>
        <v/>
      </c>
      <c r="AE575" s="478" t="str">
        <f t="shared" si="21"/>
        <v/>
      </c>
      <c r="AF575" s="512" t="str">
        <f>IF(O575="","",'別紙様式3-2（４・５月）'!O577&amp;'別紙様式3-2（４・５月）'!P577&amp;'別紙様式3-2（４・５月）'!Q577&amp;"から"&amp;O575)</f>
        <v/>
      </c>
      <c r="AG575" s="512" t="str">
        <f>IF(OR(W575="",W575="―"),"",'別紙様式3-2（４・５月）'!O577&amp;'別紙様式3-2（４・５月）'!P577&amp;'別紙様式3-2（４・５月）'!Q577&amp;"から"&amp;W575)</f>
        <v/>
      </c>
    </row>
    <row r="576" spans="1:33" ht="24.95" customHeight="1">
      <c r="A576" s="513">
        <v>563</v>
      </c>
      <c r="B576" s="987" t="str">
        <f>IF(基本情報入力シート!C615="","",基本情報入力シート!C615)</f>
        <v/>
      </c>
      <c r="C576" s="988"/>
      <c r="D576" s="988"/>
      <c r="E576" s="988"/>
      <c r="F576" s="988"/>
      <c r="G576" s="988"/>
      <c r="H576" s="988"/>
      <c r="I576" s="989"/>
      <c r="J576" s="482" t="str">
        <f>IF(基本情報入力シート!M615="","",基本情報入力シート!M615)</f>
        <v/>
      </c>
      <c r="K576" s="482" t="str">
        <f>IF(基本情報入力シート!R615="","",基本情報入力シート!R615)</f>
        <v/>
      </c>
      <c r="L576" s="482" t="str">
        <f>IF(基本情報入力シート!W615="","",基本情報入力シート!W615)</f>
        <v/>
      </c>
      <c r="M576" s="517" t="str">
        <f>IF(基本情報入力シート!X615="","",基本情報入力シート!X615)</f>
        <v/>
      </c>
      <c r="N576" s="518" t="str">
        <f>IF(基本情報入力シート!Y615="","",基本情報入力シート!Y615)</f>
        <v/>
      </c>
      <c r="O576" s="106"/>
      <c r="P576" s="1082"/>
      <c r="Q576" s="1083"/>
      <c r="R576" s="519" t="str">
        <f>IFERROR(IF('別紙様式3-2（４・５月）'!Z578="ベア加算","",P576*VLOOKUP(N576,【参考】数式用!$AD$2:$AH$27,MATCH(O576,【参考】数式用!$K$4:$N$4,0)+1,0)),"")</f>
        <v/>
      </c>
      <c r="S576" s="139"/>
      <c r="T576" s="1084"/>
      <c r="U576" s="1085"/>
      <c r="V576" s="515" t="str">
        <f>IFERROR(P576*VLOOKUP(AF576,【参考】数式用4!$DC$3:$DZ$106,MATCH(N576,【参考】数式用4!$DC$2:$DZ$2,0)),"")</f>
        <v/>
      </c>
      <c r="W576" s="107"/>
      <c r="X576" s="138"/>
      <c r="Y576" s="1086" t="str">
        <f>IFERROR(IF('別紙様式3-2（４・５月）'!Z578="ベア加算","",W576*VLOOKUP(N576,【参考】数式用!$AD$2:$AH$27,MATCH(O576,【参考】数式用!$K$4:$N$4,0)+1,0)),"")</f>
        <v/>
      </c>
      <c r="Z576" s="1086"/>
      <c r="AA576" s="139"/>
      <c r="AB576" s="142"/>
      <c r="AC576" s="520" t="str">
        <f>IFERROR(X576*VLOOKUP(AG576,【参考】数式用4!$DC$3:$DZ$106,MATCH(N576,【参考】数式用4!$DC$2:$DZ$2,0)),"")</f>
        <v/>
      </c>
      <c r="AD576" s="477" t="str">
        <f t="shared" si="20"/>
        <v/>
      </c>
      <c r="AE576" s="478" t="str">
        <f t="shared" si="21"/>
        <v/>
      </c>
      <c r="AF576" s="512" t="str">
        <f>IF(O576="","",'別紙様式3-2（４・５月）'!O578&amp;'別紙様式3-2（４・５月）'!P578&amp;'別紙様式3-2（４・５月）'!Q578&amp;"から"&amp;O576)</f>
        <v/>
      </c>
      <c r="AG576" s="512" t="str">
        <f>IF(OR(W576="",W576="―"),"",'別紙様式3-2（４・５月）'!O578&amp;'別紙様式3-2（４・５月）'!P578&amp;'別紙様式3-2（４・５月）'!Q578&amp;"から"&amp;W576)</f>
        <v/>
      </c>
    </row>
    <row r="577" spans="1:33" ht="24.95" customHeight="1">
      <c r="A577" s="513">
        <v>564</v>
      </c>
      <c r="B577" s="987" t="str">
        <f>IF(基本情報入力シート!C616="","",基本情報入力シート!C616)</f>
        <v/>
      </c>
      <c r="C577" s="988"/>
      <c r="D577" s="988"/>
      <c r="E577" s="988"/>
      <c r="F577" s="988"/>
      <c r="G577" s="988"/>
      <c r="H577" s="988"/>
      <c r="I577" s="989"/>
      <c r="J577" s="482" t="str">
        <f>IF(基本情報入力シート!M616="","",基本情報入力シート!M616)</f>
        <v/>
      </c>
      <c r="K577" s="482" t="str">
        <f>IF(基本情報入力シート!R616="","",基本情報入力シート!R616)</f>
        <v/>
      </c>
      <c r="L577" s="482" t="str">
        <f>IF(基本情報入力シート!W616="","",基本情報入力シート!W616)</f>
        <v/>
      </c>
      <c r="M577" s="517" t="str">
        <f>IF(基本情報入力シート!X616="","",基本情報入力シート!X616)</f>
        <v/>
      </c>
      <c r="N577" s="518" t="str">
        <f>IF(基本情報入力シート!Y616="","",基本情報入力シート!Y616)</f>
        <v/>
      </c>
      <c r="O577" s="106"/>
      <c r="P577" s="1082"/>
      <c r="Q577" s="1083"/>
      <c r="R577" s="519" t="str">
        <f>IFERROR(IF('別紙様式3-2（４・５月）'!Z579="ベア加算","",P577*VLOOKUP(N577,【参考】数式用!$AD$2:$AH$27,MATCH(O577,【参考】数式用!$K$4:$N$4,0)+1,0)),"")</f>
        <v/>
      </c>
      <c r="S577" s="139"/>
      <c r="T577" s="1084"/>
      <c r="U577" s="1085"/>
      <c r="V577" s="515" t="str">
        <f>IFERROR(P577*VLOOKUP(AF577,【参考】数式用4!$DC$3:$DZ$106,MATCH(N577,【参考】数式用4!$DC$2:$DZ$2,0)),"")</f>
        <v/>
      </c>
      <c r="W577" s="107"/>
      <c r="X577" s="138"/>
      <c r="Y577" s="1086" t="str">
        <f>IFERROR(IF('別紙様式3-2（４・５月）'!Z579="ベア加算","",W577*VLOOKUP(N577,【参考】数式用!$AD$2:$AH$27,MATCH(O577,【参考】数式用!$K$4:$N$4,0)+1,0)),"")</f>
        <v/>
      </c>
      <c r="Z577" s="1086"/>
      <c r="AA577" s="139"/>
      <c r="AB577" s="142"/>
      <c r="AC577" s="520" t="str">
        <f>IFERROR(X577*VLOOKUP(AG577,【参考】数式用4!$DC$3:$DZ$106,MATCH(N577,【参考】数式用4!$DC$2:$DZ$2,0)),"")</f>
        <v/>
      </c>
      <c r="AD577" s="477" t="str">
        <f t="shared" si="20"/>
        <v/>
      </c>
      <c r="AE577" s="478" t="str">
        <f t="shared" si="21"/>
        <v/>
      </c>
      <c r="AF577" s="512" t="str">
        <f>IF(O577="","",'別紙様式3-2（４・５月）'!O579&amp;'別紙様式3-2（４・５月）'!P579&amp;'別紙様式3-2（４・５月）'!Q579&amp;"から"&amp;O577)</f>
        <v/>
      </c>
      <c r="AG577" s="512" t="str">
        <f>IF(OR(W577="",W577="―"),"",'別紙様式3-2（４・５月）'!O579&amp;'別紙様式3-2（４・５月）'!P579&amp;'別紙様式3-2（４・５月）'!Q579&amp;"から"&amp;W577)</f>
        <v/>
      </c>
    </row>
    <row r="578" spans="1:33" ht="24.95" customHeight="1">
      <c r="A578" s="513">
        <v>565</v>
      </c>
      <c r="B578" s="987" t="str">
        <f>IF(基本情報入力シート!C617="","",基本情報入力シート!C617)</f>
        <v/>
      </c>
      <c r="C578" s="988"/>
      <c r="D578" s="988"/>
      <c r="E578" s="988"/>
      <c r="F578" s="988"/>
      <c r="G578" s="988"/>
      <c r="H578" s="988"/>
      <c r="I578" s="989"/>
      <c r="J578" s="482" t="str">
        <f>IF(基本情報入力シート!M617="","",基本情報入力シート!M617)</f>
        <v/>
      </c>
      <c r="K578" s="482" t="str">
        <f>IF(基本情報入力シート!R617="","",基本情報入力シート!R617)</f>
        <v/>
      </c>
      <c r="L578" s="482" t="str">
        <f>IF(基本情報入力シート!W617="","",基本情報入力シート!W617)</f>
        <v/>
      </c>
      <c r="M578" s="517" t="str">
        <f>IF(基本情報入力シート!X617="","",基本情報入力シート!X617)</f>
        <v/>
      </c>
      <c r="N578" s="518" t="str">
        <f>IF(基本情報入力シート!Y617="","",基本情報入力シート!Y617)</f>
        <v/>
      </c>
      <c r="O578" s="106"/>
      <c r="P578" s="1082"/>
      <c r="Q578" s="1083"/>
      <c r="R578" s="519" t="str">
        <f>IFERROR(IF('別紙様式3-2（４・５月）'!Z580="ベア加算","",P578*VLOOKUP(N578,【参考】数式用!$AD$2:$AH$27,MATCH(O578,【参考】数式用!$K$4:$N$4,0)+1,0)),"")</f>
        <v/>
      </c>
      <c r="S578" s="139"/>
      <c r="T578" s="1084"/>
      <c r="U578" s="1085"/>
      <c r="V578" s="515" t="str">
        <f>IFERROR(P578*VLOOKUP(AF578,【参考】数式用4!$DC$3:$DZ$106,MATCH(N578,【参考】数式用4!$DC$2:$DZ$2,0)),"")</f>
        <v/>
      </c>
      <c r="W578" s="107"/>
      <c r="X578" s="138"/>
      <c r="Y578" s="1086" t="str">
        <f>IFERROR(IF('別紙様式3-2（４・５月）'!Z580="ベア加算","",W578*VLOOKUP(N578,【参考】数式用!$AD$2:$AH$27,MATCH(O578,【参考】数式用!$K$4:$N$4,0)+1,0)),"")</f>
        <v/>
      </c>
      <c r="Z578" s="1086"/>
      <c r="AA578" s="139"/>
      <c r="AB578" s="142"/>
      <c r="AC578" s="520" t="str">
        <f>IFERROR(X578*VLOOKUP(AG578,【参考】数式用4!$DC$3:$DZ$106,MATCH(N578,【参考】数式用4!$DC$2:$DZ$2,0)),"")</f>
        <v/>
      </c>
      <c r="AD578" s="477" t="str">
        <f t="shared" si="20"/>
        <v/>
      </c>
      <c r="AE578" s="478" t="str">
        <f t="shared" si="21"/>
        <v/>
      </c>
      <c r="AF578" s="512" t="str">
        <f>IF(O578="","",'別紙様式3-2（４・５月）'!O580&amp;'別紙様式3-2（４・５月）'!P580&amp;'別紙様式3-2（４・５月）'!Q580&amp;"から"&amp;O578)</f>
        <v/>
      </c>
      <c r="AG578" s="512" t="str">
        <f>IF(OR(W578="",W578="―"),"",'別紙様式3-2（４・５月）'!O580&amp;'別紙様式3-2（４・５月）'!P580&amp;'別紙様式3-2（４・５月）'!Q580&amp;"から"&amp;W578)</f>
        <v/>
      </c>
    </row>
    <row r="579" spans="1:33" ht="24.95" customHeight="1">
      <c r="A579" s="513">
        <v>566</v>
      </c>
      <c r="B579" s="987" t="str">
        <f>IF(基本情報入力シート!C618="","",基本情報入力シート!C618)</f>
        <v/>
      </c>
      <c r="C579" s="988"/>
      <c r="D579" s="988"/>
      <c r="E579" s="988"/>
      <c r="F579" s="988"/>
      <c r="G579" s="988"/>
      <c r="H579" s="988"/>
      <c r="I579" s="989"/>
      <c r="J579" s="482" t="str">
        <f>IF(基本情報入力シート!M618="","",基本情報入力シート!M618)</f>
        <v/>
      </c>
      <c r="K579" s="482" t="str">
        <f>IF(基本情報入力シート!R618="","",基本情報入力シート!R618)</f>
        <v/>
      </c>
      <c r="L579" s="482" t="str">
        <f>IF(基本情報入力シート!W618="","",基本情報入力シート!W618)</f>
        <v/>
      </c>
      <c r="M579" s="517" t="str">
        <f>IF(基本情報入力シート!X618="","",基本情報入力シート!X618)</f>
        <v/>
      </c>
      <c r="N579" s="518" t="str">
        <f>IF(基本情報入力シート!Y618="","",基本情報入力シート!Y618)</f>
        <v/>
      </c>
      <c r="O579" s="106"/>
      <c r="P579" s="1082"/>
      <c r="Q579" s="1083"/>
      <c r="R579" s="519" t="str">
        <f>IFERROR(IF('別紙様式3-2（４・５月）'!Z581="ベア加算","",P579*VLOOKUP(N579,【参考】数式用!$AD$2:$AH$27,MATCH(O579,【参考】数式用!$K$4:$N$4,0)+1,0)),"")</f>
        <v/>
      </c>
      <c r="S579" s="139"/>
      <c r="T579" s="1084"/>
      <c r="U579" s="1085"/>
      <c r="V579" s="515" t="str">
        <f>IFERROR(P579*VLOOKUP(AF579,【参考】数式用4!$DC$3:$DZ$106,MATCH(N579,【参考】数式用4!$DC$2:$DZ$2,0)),"")</f>
        <v/>
      </c>
      <c r="W579" s="107"/>
      <c r="X579" s="138"/>
      <c r="Y579" s="1086" t="str">
        <f>IFERROR(IF('別紙様式3-2（４・５月）'!Z581="ベア加算","",W579*VLOOKUP(N579,【参考】数式用!$AD$2:$AH$27,MATCH(O579,【参考】数式用!$K$4:$N$4,0)+1,0)),"")</f>
        <v/>
      </c>
      <c r="Z579" s="1086"/>
      <c r="AA579" s="139"/>
      <c r="AB579" s="142"/>
      <c r="AC579" s="520" t="str">
        <f>IFERROR(X579*VLOOKUP(AG579,【参考】数式用4!$DC$3:$DZ$106,MATCH(N579,【参考】数式用4!$DC$2:$DZ$2,0)),"")</f>
        <v/>
      </c>
      <c r="AD579" s="477" t="str">
        <f t="shared" si="20"/>
        <v/>
      </c>
      <c r="AE579" s="478" t="str">
        <f t="shared" si="21"/>
        <v/>
      </c>
      <c r="AF579" s="512" t="str">
        <f>IF(O579="","",'別紙様式3-2（４・５月）'!O581&amp;'別紙様式3-2（４・５月）'!P581&amp;'別紙様式3-2（４・５月）'!Q581&amp;"から"&amp;O579)</f>
        <v/>
      </c>
      <c r="AG579" s="512" t="str">
        <f>IF(OR(W579="",W579="―"),"",'別紙様式3-2（４・５月）'!O581&amp;'別紙様式3-2（４・５月）'!P581&amp;'別紙様式3-2（４・５月）'!Q581&amp;"から"&amp;W579)</f>
        <v/>
      </c>
    </row>
    <row r="580" spans="1:33" ht="24.95" customHeight="1">
      <c r="A580" s="513">
        <v>567</v>
      </c>
      <c r="B580" s="987" t="str">
        <f>IF(基本情報入力シート!C619="","",基本情報入力シート!C619)</f>
        <v/>
      </c>
      <c r="C580" s="988"/>
      <c r="D580" s="988"/>
      <c r="E580" s="988"/>
      <c r="F580" s="988"/>
      <c r="G580" s="988"/>
      <c r="H580" s="988"/>
      <c r="I580" s="989"/>
      <c r="J580" s="482" t="str">
        <f>IF(基本情報入力シート!M619="","",基本情報入力シート!M619)</f>
        <v/>
      </c>
      <c r="K580" s="482" t="str">
        <f>IF(基本情報入力シート!R619="","",基本情報入力シート!R619)</f>
        <v/>
      </c>
      <c r="L580" s="482" t="str">
        <f>IF(基本情報入力シート!W619="","",基本情報入力シート!W619)</f>
        <v/>
      </c>
      <c r="M580" s="517" t="str">
        <f>IF(基本情報入力シート!X619="","",基本情報入力シート!X619)</f>
        <v/>
      </c>
      <c r="N580" s="518" t="str">
        <f>IF(基本情報入力シート!Y619="","",基本情報入力シート!Y619)</f>
        <v/>
      </c>
      <c r="O580" s="106"/>
      <c r="P580" s="1082"/>
      <c r="Q580" s="1083"/>
      <c r="R580" s="519" t="str">
        <f>IFERROR(IF('別紙様式3-2（４・５月）'!Z582="ベア加算","",P580*VLOOKUP(N580,【参考】数式用!$AD$2:$AH$27,MATCH(O580,【参考】数式用!$K$4:$N$4,0)+1,0)),"")</f>
        <v/>
      </c>
      <c r="S580" s="139"/>
      <c r="T580" s="1084"/>
      <c r="U580" s="1085"/>
      <c r="V580" s="515" t="str">
        <f>IFERROR(P580*VLOOKUP(AF580,【参考】数式用4!$DC$3:$DZ$106,MATCH(N580,【参考】数式用4!$DC$2:$DZ$2,0)),"")</f>
        <v/>
      </c>
      <c r="W580" s="107"/>
      <c r="X580" s="138"/>
      <c r="Y580" s="1086" t="str">
        <f>IFERROR(IF('別紙様式3-2（４・５月）'!Z582="ベア加算","",W580*VLOOKUP(N580,【参考】数式用!$AD$2:$AH$27,MATCH(O580,【参考】数式用!$K$4:$N$4,0)+1,0)),"")</f>
        <v/>
      </c>
      <c r="Z580" s="1086"/>
      <c r="AA580" s="139"/>
      <c r="AB580" s="142"/>
      <c r="AC580" s="520" t="str">
        <f>IFERROR(X580*VLOOKUP(AG580,【参考】数式用4!$DC$3:$DZ$106,MATCH(N580,【参考】数式用4!$DC$2:$DZ$2,0)),"")</f>
        <v/>
      </c>
      <c r="AD580" s="477" t="str">
        <f t="shared" si="20"/>
        <v/>
      </c>
      <c r="AE580" s="478" t="str">
        <f t="shared" si="21"/>
        <v/>
      </c>
      <c r="AF580" s="512" t="str">
        <f>IF(O580="","",'別紙様式3-2（４・５月）'!O582&amp;'別紙様式3-2（４・５月）'!P582&amp;'別紙様式3-2（４・５月）'!Q582&amp;"から"&amp;O580)</f>
        <v/>
      </c>
      <c r="AG580" s="512" t="str">
        <f>IF(OR(W580="",W580="―"),"",'別紙様式3-2（４・５月）'!O582&amp;'別紙様式3-2（４・５月）'!P582&amp;'別紙様式3-2（４・５月）'!Q582&amp;"から"&amp;W580)</f>
        <v/>
      </c>
    </row>
    <row r="581" spans="1:33" ht="24.95" customHeight="1">
      <c r="A581" s="513">
        <v>568</v>
      </c>
      <c r="B581" s="987" t="str">
        <f>IF(基本情報入力シート!C620="","",基本情報入力シート!C620)</f>
        <v/>
      </c>
      <c r="C581" s="988"/>
      <c r="D581" s="988"/>
      <c r="E581" s="988"/>
      <c r="F581" s="988"/>
      <c r="G581" s="988"/>
      <c r="H581" s="988"/>
      <c r="I581" s="989"/>
      <c r="J581" s="482" t="str">
        <f>IF(基本情報入力シート!M620="","",基本情報入力シート!M620)</f>
        <v/>
      </c>
      <c r="K581" s="482" t="str">
        <f>IF(基本情報入力シート!R620="","",基本情報入力シート!R620)</f>
        <v/>
      </c>
      <c r="L581" s="482" t="str">
        <f>IF(基本情報入力シート!W620="","",基本情報入力シート!W620)</f>
        <v/>
      </c>
      <c r="M581" s="517" t="str">
        <f>IF(基本情報入力シート!X620="","",基本情報入力シート!X620)</f>
        <v/>
      </c>
      <c r="N581" s="518" t="str">
        <f>IF(基本情報入力シート!Y620="","",基本情報入力シート!Y620)</f>
        <v/>
      </c>
      <c r="O581" s="106"/>
      <c r="P581" s="1082"/>
      <c r="Q581" s="1083"/>
      <c r="R581" s="519" t="str">
        <f>IFERROR(IF('別紙様式3-2（４・５月）'!Z583="ベア加算","",P581*VLOOKUP(N581,【参考】数式用!$AD$2:$AH$27,MATCH(O581,【参考】数式用!$K$4:$N$4,0)+1,0)),"")</f>
        <v/>
      </c>
      <c r="S581" s="139"/>
      <c r="T581" s="1084"/>
      <c r="U581" s="1085"/>
      <c r="V581" s="515" t="str">
        <f>IFERROR(P581*VLOOKUP(AF581,【参考】数式用4!$DC$3:$DZ$106,MATCH(N581,【参考】数式用4!$DC$2:$DZ$2,0)),"")</f>
        <v/>
      </c>
      <c r="W581" s="107"/>
      <c r="X581" s="138"/>
      <c r="Y581" s="1086" t="str">
        <f>IFERROR(IF('別紙様式3-2（４・５月）'!Z583="ベア加算","",W581*VLOOKUP(N581,【参考】数式用!$AD$2:$AH$27,MATCH(O581,【参考】数式用!$K$4:$N$4,0)+1,0)),"")</f>
        <v/>
      </c>
      <c r="Z581" s="1086"/>
      <c r="AA581" s="139"/>
      <c r="AB581" s="142"/>
      <c r="AC581" s="520" t="str">
        <f>IFERROR(X581*VLOOKUP(AG581,【参考】数式用4!$DC$3:$DZ$106,MATCH(N581,【参考】数式用4!$DC$2:$DZ$2,0)),"")</f>
        <v/>
      </c>
      <c r="AD581" s="477" t="str">
        <f t="shared" si="20"/>
        <v/>
      </c>
      <c r="AE581" s="478" t="str">
        <f t="shared" si="21"/>
        <v/>
      </c>
      <c r="AF581" s="512" t="str">
        <f>IF(O581="","",'別紙様式3-2（４・５月）'!O583&amp;'別紙様式3-2（４・５月）'!P583&amp;'別紙様式3-2（４・５月）'!Q583&amp;"から"&amp;O581)</f>
        <v/>
      </c>
      <c r="AG581" s="512" t="str">
        <f>IF(OR(W581="",W581="―"),"",'別紙様式3-2（４・５月）'!O583&amp;'別紙様式3-2（４・５月）'!P583&amp;'別紙様式3-2（４・５月）'!Q583&amp;"から"&amp;W581)</f>
        <v/>
      </c>
    </row>
    <row r="582" spans="1:33" ht="24.95" customHeight="1">
      <c r="A582" s="513">
        <v>569</v>
      </c>
      <c r="B582" s="987" t="str">
        <f>IF(基本情報入力シート!C621="","",基本情報入力シート!C621)</f>
        <v/>
      </c>
      <c r="C582" s="988"/>
      <c r="D582" s="988"/>
      <c r="E582" s="988"/>
      <c r="F582" s="988"/>
      <c r="G582" s="988"/>
      <c r="H582" s="988"/>
      <c r="I582" s="989"/>
      <c r="J582" s="482" t="str">
        <f>IF(基本情報入力シート!M621="","",基本情報入力シート!M621)</f>
        <v/>
      </c>
      <c r="K582" s="482" t="str">
        <f>IF(基本情報入力シート!R621="","",基本情報入力シート!R621)</f>
        <v/>
      </c>
      <c r="L582" s="482" t="str">
        <f>IF(基本情報入力シート!W621="","",基本情報入力シート!W621)</f>
        <v/>
      </c>
      <c r="M582" s="517" t="str">
        <f>IF(基本情報入力シート!X621="","",基本情報入力シート!X621)</f>
        <v/>
      </c>
      <c r="N582" s="518" t="str">
        <f>IF(基本情報入力シート!Y621="","",基本情報入力シート!Y621)</f>
        <v/>
      </c>
      <c r="O582" s="106"/>
      <c r="P582" s="1082"/>
      <c r="Q582" s="1083"/>
      <c r="R582" s="519" t="str">
        <f>IFERROR(IF('別紙様式3-2（４・５月）'!Z584="ベア加算","",P582*VLOOKUP(N582,【参考】数式用!$AD$2:$AH$27,MATCH(O582,【参考】数式用!$K$4:$N$4,0)+1,0)),"")</f>
        <v/>
      </c>
      <c r="S582" s="139"/>
      <c r="T582" s="1084"/>
      <c r="U582" s="1085"/>
      <c r="V582" s="515" t="str">
        <f>IFERROR(P582*VLOOKUP(AF582,【参考】数式用4!$DC$3:$DZ$106,MATCH(N582,【参考】数式用4!$DC$2:$DZ$2,0)),"")</f>
        <v/>
      </c>
      <c r="W582" s="107"/>
      <c r="X582" s="138"/>
      <c r="Y582" s="1086" t="str">
        <f>IFERROR(IF('別紙様式3-2（４・５月）'!Z584="ベア加算","",W582*VLOOKUP(N582,【参考】数式用!$AD$2:$AH$27,MATCH(O582,【参考】数式用!$K$4:$N$4,0)+1,0)),"")</f>
        <v/>
      </c>
      <c r="Z582" s="1086"/>
      <c r="AA582" s="139"/>
      <c r="AB582" s="142"/>
      <c r="AC582" s="520" t="str">
        <f>IFERROR(X582*VLOOKUP(AG582,【参考】数式用4!$DC$3:$DZ$106,MATCH(N582,【参考】数式用4!$DC$2:$DZ$2,0)),"")</f>
        <v/>
      </c>
      <c r="AD582" s="477" t="str">
        <f t="shared" si="20"/>
        <v/>
      </c>
      <c r="AE582" s="478" t="str">
        <f t="shared" si="21"/>
        <v/>
      </c>
      <c r="AF582" s="512" t="str">
        <f>IF(O582="","",'別紙様式3-2（４・５月）'!O584&amp;'別紙様式3-2（４・５月）'!P584&amp;'別紙様式3-2（４・５月）'!Q584&amp;"から"&amp;O582)</f>
        <v/>
      </c>
      <c r="AG582" s="512" t="str">
        <f>IF(OR(W582="",W582="―"),"",'別紙様式3-2（４・５月）'!O584&amp;'別紙様式3-2（４・５月）'!P584&amp;'別紙様式3-2（４・５月）'!Q584&amp;"から"&amp;W582)</f>
        <v/>
      </c>
    </row>
    <row r="583" spans="1:33" ht="24.95" customHeight="1">
      <c r="A583" s="513">
        <v>570</v>
      </c>
      <c r="B583" s="987" t="str">
        <f>IF(基本情報入力シート!C622="","",基本情報入力シート!C622)</f>
        <v/>
      </c>
      <c r="C583" s="988"/>
      <c r="D583" s="988"/>
      <c r="E583" s="988"/>
      <c r="F583" s="988"/>
      <c r="G583" s="988"/>
      <c r="H583" s="988"/>
      <c r="I583" s="989"/>
      <c r="J583" s="482" t="str">
        <f>IF(基本情報入力シート!M622="","",基本情報入力シート!M622)</f>
        <v/>
      </c>
      <c r="K583" s="482" t="str">
        <f>IF(基本情報入力シート!R622="","",基本情報入力シート!R622)</f>
        <v/>
      </c>
      <c r="L583" s="482" t="str">
        <f>IF(基本情報入力シート!W622="","",基本情報入力シート!W622)</f>
        <v/>
      </c>
      <c r="M583" s="517" t="str">
        <f>IF(基本情報入力シート!X622="","",基本情報入力シート!X622)</f>
        <v/>
      </c>
      <c r="N583" s="518" t="str">
        <f>IF(基本情報入力シート!Y622="","",基本情報入力シート!Y622)</f>
        <v/>
      </c>
      <c r="O583" s="106"/>
      <c r="P583" s="1082"/>
      <c r="Q583" s="1083"/>
      <c r="R583" s="519" t="str">
        <f>IFERROR(IF('別紙様式3-2（４・５月）'!Z585="ベア加算","",P583*VLOOKUP(N583,【参考】数式用!$AD$2:$AH$27,MATCH(O583,【参考】数式用!$K$4:$N$4,0)+1,0)),"")</f>
        <v/>
      </c>
      <c r="S583" s="139"/>
      <c r="T583" s="1084"/>
      <c r="U583" s="1085"/>
      <c r="V583" s="515" t="str">
        <f>IFERROR(P583*VLOOKUP(AF583,【参考】数式用4!$DC$3:$DZ$106,MATCH(N583,【参考】数式用4!$DC$2:$DZ$2,0)),"")</f>
        <v/>
      </c>
      <c r="W583" s="107"/>
      <c r="X583" s="138"/>
      <c r="Y583" s="1086" t="str">
        <f>IFERROR(IF('別紙様式3-2（４・５月）'!Z585="ベア加算","",W583*VLOOKUP(N583,【参考】数式用!$AD$2:$AH$27,MATCH(O583,【参考】数式用!$K$4:$N$4,0)+1,0)),"")</f>
        <v/>
      </c>
      <c r="Z583" s="1086"/>
      <c r="AA583" s="139"/>
      <c r="AB583" s="142"/>
      <c r="AC583" s="520" t="str">
        <f>IFERROR(X583*VLOOKUP(AG583,【参考】数式用4!$DC$3:$DZ$106,MATCH(N583,【参考】数式用4!$DC$2:$DZ$2,0)),"")</f>
        <v/>
      </c>
      <c r="AD583" s="477" t="str">
        <f t="shared" si="20"/>
        <v/>
      </c>
      <c r="AE583" s="478" t="str">
        <f t="shared" si="21"/>
        <v/>
      </c>
      <c r="AF583" s="512" t="str">
        <f>IF(O583="","",'別紙様式3-2（４・５月）'!O585&amp;'別紙様式3-2（４・５月）'!P585&amp;'別紙様式3-2（４・５月）'!Q585&amp;"から"&amp;O583)</f>
        <v/>
      </c>
      <c r="AG583" s="512" t="str">
        <f>IF(OR(W583="",W583="―"),"",'別紙様式3-2（４・５月）'!O585&amp;'別紙様式3-2（４・５月）'!P585&amp;'別紙様式3-2（４・５月）'!Q585&amp;"から"&amp;W583)</f>
        <v/>
      </c>
    </row>
    <row r="584" spans="1:33" ht="24.95" customHeight="1">
      <c r="A584" s="513">
        <v>571</v>
      </c>
      <c r="B584" s="987" t="str">
        <f>IF(基本情報入力シート!C623="","",基本情報入力シート!C623)</f>
        <v/>
      </c>
      <c r="C584" s="988"/>
      <c r="D584" s="988"/>
      <c r="E584" s="988"/>
      <c r="F584" s="988"/>
      <c r="G584" s="988"/>
      <c r="H584" s="988"/>
      <c r="I584" s="989"/>
      <c r="J584" s="482" t="str">
        <f>IF(基本情報入力シート!M623="","",基本情報入力シート!M623)</f>
        <v/>
      </c>
      <c r="K584" s="482" t="str">
        <f>IF(基本情報入力シート!R623="","",基本情報入力シート!R623)</f>
        <v/>
      </c>
      <c r="L584" s="482" t="str">
        <f>IF(基本情報入力シート!W623="","",基本情報入力シート!W623)</f>
        <v/>
      </c>
      <c r="M584" s="517" t="str">
        <f>IF(基本情報入力シート!X623="","",基本情報入力シート!X623)</f>
        <v/>
      </c>
      <c r="N584" s="518" t="str">
        <f>IF(基本情報入力シート!Y623="","",基本情報入力シート!Y623)</f>
        <v/>
      </c>
      <c r="O584" s="106"/>
      <c r="P584" s="1082"/>
      <c r="Q584" s="1083"/>
      <c r="R584" s="519" t="str">
        <f>IFERROR(IF('別紙様式3-2（４・５月）'!Z586="ベア加算","",P584*VLOOKUP(N584,【参考】数式用!$AD$2:$AH$27,MATCH(O584,【参考】数式用!$K$4:$N$4,0)+1,0)),"")</f>
        <v/>
      </c>
      <c r="S584" s="139"/>
      <c r="T584" s="1084"/>
      <c r="U584" s="1085"/>
      <c r="V584" s="515" t="str">
        <f>IFERROR(P584*VLOOKUP(AF584,【参考】数式用4!$DC$3:$DZ$106,MATCH(N584,【参考】数式用4!$DC$2:$DZ$2,0)),"")</f>
        <v/>
      </c>
      <c r="W584" s="107"/>
      <c r="X584" s="138"/>
      <c r="Y584" s="1086" t="str">
        <f>IFERROR(IF('別紙様式3-2（４・５月）'!Z586="ベア加算","",W584*VLOOKUP(N584,【参考】数式用!$AD$2:$AH$27,MATCH(O584,【参考】数式用!$K$4:$N$4,0)+1,0)),"")</f>
        <v/>
      </c>
      <c r="Z584" s="1086"/>
      <c r="AA584" s="139"/>
      <c r="AB584" s="142"/>
      <c r="AC584" s="520" t="str">
        <f>IFERROR(X584*VLOOKUP(AG584,【参考】数式用4!$DC$3:$DZ$106,MATCH(N584,【参考】数式用4!$DC$2:$DZ$2,0)),"")</f>
        <v/>
      </c>
      <c r="AD584" s="477" t="str">
        <f t="shared" si="20"/>
        <v/>
      </c>
      <c r="AE584" s="478" t="str">
        <f t="shared" si="21"/>
        <v/>
      </c>
      <c r="AF584" s="512" t="str">
        <f>IF(O584="","",'別紙様式3-2（４・５月）'!O586&amp;'別紙様式3-2（４・５月）'!P586&amp;'別紙様式3-2（４・５月）'!Q586&amp;"から"&amp;O584)</f>
        <v/>
      </c>
      <c r="AG584" s="512" t="str">
        <f>IF(OR(W584="",W584="―"),"",'別紙様式3-2（４・５月）'!O586&amp;'別紙様式3-2（４・５月）'!P586&amp;'別紙様式3-2（４・５月）'!Q586&amp;"から"&amp;W584)</f>
        <v/>
      </c>
    </row>
    <row r="585" spans="1:33" ht="24.95" customHeight="1">
      <c r="A585" s="513">
        <v>572</v>
      </c>
      <c r="B585" s="987" t="str">
        <f>IF(基本情報入力シート!C624="","",基本情報入力シート!C624)</f>
        <v/>
      </c>
      <c r="C585" s="988"/>
      <c r="D585" s="988"/>
      <c r="E585" s="988"/>
      <c r="F585" s="988"/>
      <c r="G585" s="988"/>
      <c r="H585" s="988"/>
      <c r="I585" s="989"/>
      <c r="J585" s="482" t="str">
        <f>IF(基本情報入力シート!M624="","",基本情報入力シート!M624)</f>
        <v/>
      </c>
      <c r="K585" s="482" t="str">
        <f>IF(基本情報入力シート!R624="","",基本情報入力シート!R624)</f>
        <v/>
      </c>
      <c r="L585" s="482" t="str">
        <f>IF(基本情報入力シート!W624="","",基本情報入力シート!W624)</f>
        <v/>
      </c>
      <c r="M585" s="517" t="str">
        <f>IF(基本情報入力シート!X624="","",基本情報入力シート!X624)</f>
        <v/>
      </c>
      <c r="N585" s="518" t="str">
        <f>IF(基本情報入力シート!Y624="","",基本情報入力シート!Y624)</f>
        <v/>
      </c>
      <c r="O585" s="106"/>
      <c r="P585" s="1082"/>
      <c r="Q585" s="1083"/>
      <c r="R585" s="519" t="str">
        <f>IFERROR(IF('別紙様式3-2（４・５月）'!Z587="ベア加算","",P585*VLOOKUP(N585,【参考】数式用!$AD$2:$AH$27,MATCH(O585,【参考】数式用!$K$4:$N$4,0)+1,0)),"")</f>
        <v/>
      </c>
      <c r="S585" s="139"/>
      <c r="T585" s="1084"/>
      <c r="U585" s="1085"/>
      <c r="V585" s="515" t="str">
        <f>IFERROR(P585*VLOOKUP(AF585,【参考】数式用4!$DC$3:$DZ$106,MATCH(N585,【参考】数式用4!$DC$2:$DZ$2,0)),"")</f>
        <v/>
      </c>
      <c r="W585" s="107"/>
      <c r="X585" s="138"/>
      <c r="Y585" s="1086" t="str">
        <f>IFERROR(IF('別紙様式3-2（４・５月）'!Z587="ベア加算","",W585*VLOOKUP(N585,【参考】数式用!$AD$2:$AH$27,MATCH(O585,【参考】数式用!$K$4:$N$4,0)+1,0)),"")</f>
        <v/>
      </c>
      <c r="Z585" s="1086"/>
      <c r="AA585" s="139"/>
      <c r="AB585" s="142"/>
      <c r="AC585" s="520" t="str">
        <f>IFERROR(X585*VLOOKUP(AG585,【参考】数式用4!$DC$3:$DZ$106,MATCH(N585,【参考】数式用4!$DC$2:$DZ$2,0)),"")</f>
        <v/>
      </c>
      <c r="AD585" s="477" t="str">
        <f t="shared" si="20"/>
        <v/>
      </c>
      <c r="AE585" s="478" t="str">
        <f t="shared" si="21"/>
        <v/>
      </c>
      <c r="AF585" s="512" t="str">
        <f>IF(O585="","",'別紙様式3-2（４・５月）'!O587&amp;'別紙様式3-2（４・５月）'!P587&amp;'別紙様式3-2（４・５月）'!Q587&amp;"から"&amp;O585)</f>
        <v/>
      </c>
      <c r="AG585" s="512" t="str">
        <f>IF(OR(W585="",W585="―"),"",'別紙様式3-2（４・５月）'!O587&amp;'別紙様式3-2（４・５月）'!P587&amp;'別紙様式3-2（４・５月）'!Q587&amp;"から"&amp;W585)</f>
        <v/>
      </c>
    </row>
    <row r="586" spans="1:33" ht="24.95" customHeight="1">
      <c r="A586" s="513">
        <v>573</v>
      </c>
      <c r="B586" s="987" t="str">
        <f>IF(基本情報入力シート!C625="","",基本情報入力シート!C625)</f>
        <v/>
      </c>
      <c r="C586" s="988"/>
      <c r="D586" s="988"/>
      <c r="E586" s="988"/>
      <c r="F586" s="988"/>
      <c r="G586" s="988"/>
      <c r="H586" s="988"/>
      <c r="I586" s="989"/>
      <c r="J586" s="482" t="str">
        <f>IF(基本情報入力シート!M625="","",基本情報入力シート!M625)</f>
        <v/>
      </c>
      <c r="K586" s="482" t="str">
        <f>IF(基本情報入力シート!R625="","",基本情報入力シート!R625)</f>
        <v/>
      </c>
      <c r="L586" s="482" t="str">
        <f>IF(基本情報入力シート!W625="","",基本情報入力シート!W625)</f>
        <v/>
      </c>
      <c r="M586" s="517" t="str">
        <f>IF(基本情報入力シート!X625="","",基本情報入力シート!X625)</f>
        <v/>
      </c>
      <c r="N586" s="518" t="str">
        <f>IF(基本情報入力シート!Y625="","",基本情報入力シート!Y625)</f>
        <v/>
      </c>
      <c r="O586" s="106"/>
      <c r="P586" s="1082"/>
      <c r="Q586" s="1083"/>
      <c r="R586" s="519" t="str">
        <f>IFERROR(IF('別紙様式3-2（４・５月）'!Z588="ベア加算","",P586*VLOOKUP(N586,【参考】数式用!$AD$2:$AH$27,MATCH(O586,【参考】数式用!$K$4:$N$4,0)+1,0)),"")</f>
        <v/>
      </c>
      <c r="S586" s="139"/>
      <c r="T586" s="1084"/>
      <c r="U586" s="1085"/>
      <c r="V586" s="515" t="str">
        <f>IFERROR(P586*VLOOKUP(AF586,【参考】数式用4!$DC$3:$DZ$106,MATCH(N586,【参考】数式用4!$DC$2:$DZ$2,0)),"")</f>
        <v/>
      </c>
      <c r="W586" s="107"/>
      <c r="X586" s="138"/>
      <c r="Y586" s="1086" t="str">
        <f>IFERROR(IF('別紙様式3-2（４・５月）'!Z588="ベア加算","",W586*VLOOKUP(N586,【参考】数式用!$AD$2:$AH$27,MATCH(O586,【参考】数式用!$K$4:$N$4,0)+1,0)),"")</f>
        <v/>
      </c>
      <c r="Z586" s="1086"/>
      <c r="AA586" s="139"/>
      <c r="AB586" s="142"/>
      <c r="AC586" s="520" t="str">
        <f>IFERROR(X586*VLOOKUP(AG586,【参考】数式用4!$DC$3:$DZ$106,MATCH(N586,【参考】数式用4!$DC$2:$DZ$2,0)),"")</f>
        <v/>
      </c>
      <c r="AD586" s="477" t="str">
        <f t="shared" si="20"/>
        <v/>
      </c>
      <c r="AE586" s="478" t="str">
        <f t="shared" si="21"/>
        <v/>
      </c>
      <c r="AF586" s="512" t="str">
        <f>IF(O586="","",'別紙様式3-2（４・５月）'!O588&amp;'別紙様式3-2（４・５月）'!P588&amp;'別紙様式3-2（４・５月）'!Q588&amp;"から"&amp;O586)</f>
        <v/>
      </c>
      <c r="AG586" s="512" t="str">
        <f>IF(OR(W586="",W586="―"),"",'別紙様式3-2（４・５月）'!O588&amp;'別紙様式3-2（４・５月）'!P588&amp;'別紙様式3-2（４・５月）'!Q588&amp;"から"&amp;W586)</f>
        <v/>
      </c>
    </row>
    <row r="587" spans="1:33" ht="24.95" customHeight="1">
      <c r="A587" s="513">
        <v>574</v>
      </c>
      <c r="B587" s="987" t="str">
        <f>IF(基本情報入力シート!C626="","",基本情報入力シート!C626)</f>
        <v/>
      </c>
      <c r="C587" s="988"/>
      <c r="D587" s="988"/>
      <c r="E587" s="988"/>
      <c r="F587" s="988"/>
      <c r="G587" s="988"/>
      <c r="H587" s="988"/>
      <c r="I587" s="989"/>
      <c r="J587" s="482" t="str">
        <f>IF(基本情報入力シート!M626="","",基本情報入力シート!M626)</f>
        <v/>
      </c>
      <c r="K587" s="482" t="str">
        <f>IF(基本情報入力シート!R626="","",基本情報入力シート!R626)</f>
        <v/>
      </c>
      <c r="L587" s="482" t="str">
        <f>IF(基本情報入力シート!W626="","",基本情報入力シート!W626)</f>
        <v/>
      </c>
      <c r="M587" s="517" t="str">
        <f>IF(基本情報入力シート!X626="","",基本情報入力シート!X626)</f>
        <v/>
      </c>
      <c r="N587" s="518" t="str">
        <f>IF(基本情報入力シート!Y626="","",基本情報入力シート!Y626)</f>
        <v/>
      </c>
      <c r="O587" s="106"/>
      <c r="P587" s="1082"/>
      <c r="Q587" s="1083"/>
      <c r="R587" s="519" t="str">
        <f>IFERROR(IF('別紙様式3-2（４・５月）'!Z589="ベア加算","",P587*VLOOKUP(N587,【参考】数式用!$AD$2:$AH$27,MATCH(O587,【参考】数式用!$K$4:$N$4,0)+1,0)),"")</f>
        <v/>
      </c>
      <c r="S587" s="139"/>
      <c r="T587" s="1084"/>
      <c r="U587" s="1085"/>
      <c r="V587" s="515" t="str">
        <f>IFERROR(P587*VLOOKUP(AF587,【参考】数式用4!$DC$3:$DZ$106,MATCH(N587,【参考】数式用4!$DC$2:$DZ$2,0)),"")</f>
        <v/>
      </c>
      <c r="W587" s="107"/>
      <c r="X587" s="138"/>
      <c r="Y587" s="1086" t="str">
        <f>IFERROR(IF('別紙様式3-2（４・５月）'!Z589="ベア加算","",W587*VLOOKUP(N587,【参考】数式用!$AD$2:$AH$27,MATCH(O587,【参考】数式用!$K$4:$N$4,0)+1,0)),"")</f>
        <v/>
      </c>
      <c r="Z587" s="1086"/>
      <c r="AA587" s="139"/>
      <c r="AB587" s="142"/>
      <c r="AC587" s="520" t="str">
        <f>IFERROR(X587*VLOOKUP(AG587,【参考】数式用4!$DC$3:$DZ$106,MATCH(N587,【参考】数式用4!$DC$2:$DZ$2,0)),"")</f>
        <v/>
      </c>
      <c r="AD587" s="477" t="str">
        <f t="shared" si="20"/>
        <v/>
      </c>
      <c r="AE587" s="478" t="str">
        <f t="shared" si="21"/>
        <v/>
      </c>
      <c r="AF587" s="512" t="str">
        <f>IF(O587="","",'別紙様式3-2（４・５月）'!O589&amp;'別紙様式3-2（４・５月）'!P589&amp;'別紙様式3-2（４・５月）'!Q589&amp;"から"&amp;O587)</f>
        <v/>
      </c>
      <c r="AG587" s="512" t="str">
        <f>IF(OR(W587="",W587="―"),"",'別紙様式3-2（４・５月）'!O589&amp;'別紙様式3-2（４・５月）'!P589&amp;'別紙様式3-2（４・５月）'!Q589&amp;"から"&amp;W587)</f>
        <v/>
      </c>
    </row>
    <row r="588" spans="1:33" ht="24.95" customHeight="1">
      <c r="A588" s="513">
        <v>575</v>
      </c>
      <c r="B588" s="987" t="str">
        <f>IF(基本情報入力シート!C627="","",基本情報入力シート!C627)</f>
        <v/>
      </c>
      <c r="C588" s="988"/>
      <c r="D588" s="988"/>
      <c r="E588" s="988"/>
      <c r="F588" s="988"/>
      <c r="G588" s="988"/>
      <c r="H588" s="988"/>
      <c r="I588" s="989"/>
      <c r="J588" s="482" t="str">
        <f>IF(基本情報入力シート!M627="","",基本情報入力シート!M627)</f>
        <v/>
      </c>
      <c r="K588" s="482" t="str">
        <f>IF(基本情報入力シート!R627="","",基本情報入力シート!R627)</f>
        <v/>
      </c>
      <c r="L588" s="482" t="str">
        <f>IF(基本情報入力シート!W627="","",基本情報入力シート!W627)</f>
        <v/>
      </c>
      <c r="M588" s="517" t="str">
        <f>IF(基本情報入力シート!X627="","",基本情報入力シート!X627)</f>
        <v/>
      </c>
      <c r="N588" s="518" t="str">
        <f>IF(基本情報入力シート!Y627="","",基本情報入力シート!Y627)</f>
        <v/>
      </c>
      <c r="O588" s="106"/>
      <c r="P588" s="1082"/>
      <c r="Q588" s="1083"/>
      <c r="R588" s="519" t="str">
        <f>IFERROR(IF('別紙様式3-2（４・５月）'!Z590="ベア加算","",P588*VLOOKUP(N588,【参考】数式用!$AD$2:$AH$27,MATCH(O588,【参考】数式用!$K$4:$N$4,0)+1,0)),"")</f>
        <v/>
      </c>
      <c r="S588" s="139"/>
      <c r="T588" s="1084"/>
      <c r="U588" s="1085"/>
      <c r="V588" s="515" t="str">
        <f>IFERROR(P588*VLOOKUP(AF588,【参考】数式用4!$DC$3:$DZ$106,MATCH(N588,【参考】数式用4!$DC$2:$DZ$2,0)),"")</f>
        <v/>
      </c>
      <c r="W588" s="107"/>
      <c r="X588" s="138"/>
      <c r="Y588" s="1086" t="str">
        <f>IFERROR(IF('別紙様式3-2（４・５月）'!Z590="ベア加算","",W588*VLOOKUP(N588,【参考】数式用!$AD$2:$AH$27,MATCH(O588,【参考】数式用!$K$4:$N$4,0)+1,0)),"")</f>
        <v/>
      </c>
      <c r="Z588" s="1086"/>
      <c r="AA588" s="139"/>
      <c r="AB588" s="142"/>
      <c r="AC588" s="520" t="str">
        <f>IFERROR(X588*VLOOKUP(AG588,【参考】数式用4!$DC$3:$DZ$106,MATCH(N588,【参考】数式用4!$DC$2:$DZ$2,0)),"")</f>
        <v/>
      </c>
      <c r="AD588" s="477" t="str">
        <f t="shared" si="20"/>
        <v/>
      </c>
      <c r="AE588" s="478" t="str">
        <f t="shared" si="21"/>
        <v/>
      </c>
      <c r="AF588" s="512" t="str">
        <f>IF(O588="","",'別紙様式3-2（４・５月）'!O590&amp;'別紙様式3-2（４・５月）'!P590&amp;'別紙様式3-2（４・５月）'!Q590&amp;"から"&amp;O588)</f>
        <v/>
      </c>
      <c r="AG588" s="512" t="str">
        <f>IF(OR(W588="",W588="―"),"",'別紙様式3-2（４・５月）'!O590&amp;'別紙様式3-2（４・５月）'!P590&amp;'別紙様式3-2（４・５月）'!Q590&amp;"から"&amp;W588)</f>
        <v/>
      </c>
    </row>
    <row r="589" spans="1:33" ht="24.95" customHeight="1">
      <c r="A589" s="513">
        <v>576</v>
      </c>
      <c r="B589" s="987" t="str">
        <f>IF(基本情報入力シート!C628="","",基本情報入力シート!C628)</f>
        <v/>
      </c>
      <c r="C589" s="988"/>
      <c r="D589" s="988"/>
      <c r="E589" s="988"/>
      <c r="F589" s="988"/>
      <c r="G589" s="988"/>
      <c r="H589" s="988"/>
      <c r="I589" s="989"/>
      <c r="J589" s="482" t="str">
        <f>IF(基本情報入力シート!M628="","",基本情報入力シート!M628)</f>
        <v/>
      </c>
      <c r="K589" s="482" t="str">
        <f>IF(基本情報入力シート!R628="","",基本情報入力シート!R628)</f>
        <v/>
      </c>
      <c r="L589" s="482" t="str">
        <f>IF(基本情報入力シート!W628="","",基本情報入力シート!W628)</f>
        <v/>
      </c>
      <c r="M589" s="517" t="str">
        <f>IF(基本情報入力シート!X628="","",基本情報入力シート!X628)</f>
        <v/>
      </c>
      <c r="N589" s="518" t="str">
        <f>IF(基本情報入力シート!Y628="","",基本情報入力シート!Y628)</f>
        <v/>
      </c>
      <c r="O589" s="106"/>
      <c r="P589" s="1082"/>
      <c r="Q589" s="1083"/>
      <c r="R589" s="519" t="str">
        <f>IFERROR(IF('別紙様式3-2（４・５月）'!Z591="ベア加算","",P589*VLOOKUP(N589,【参考】数式用!$AD$2:$AH$27,MATCH(O589,【参考】数式用!$K$4:$N$4,0)+1,0)),"")</f>
        <v/>
      </c>
      <c r="S589" s="139"/>
      <c r="T589" s="1084"/>
      <c r="U589" s="1085"/>
      <c r="V589" s="515" t="str">
        <f>IFERROR(P589*VLOOKUP(AF589,【参考】数式用4!$DC$3:$DZ$106,MATCH(N589,【参考】数式用4!$DC$2:$DZ$2,0)),"")</f>
        <v/>
      </c>
      <c r="W589" s="107"/>
      <c r="X589" s="138"/>
      <c r="Y589" s="1086" t="str">
        <f>IFERROR(IF('別紙様式3-2（４・５月）'!Z591="ベア加算","",W589*VLOOKUP(N589,【参考】数式用!$AD$2:$AH$27,MATCH(O589,【参考】数式用!$K$4:$N$4,0)+1,0)),"")</f>
        <v/>
      </c>
      <c r="Z589" s="1086"/>
      <c r="AA589" s="139"/>
      <c r="AB589" s="142"/>
      <c r="AC589" s="520" t="str">
        <f>IFERROR(X589*VLOOKUP(AG589,【参考】数式用4!$DC$3:$DZ$106,MATCH(N589,【参考】数式用4!$DC$2:$DZ$2,0)),"")</f>
        <v/>
      </c>
      <c r="AD589" s="477" t="str">
        <f t="shared" si="20"/>
        <v/>
      </c>
      <c r="AE589" s="478" t="str">
        <f t="shared" si="21"/>
        <v/>
      </c>
      <c r="AF589" s="512" t="str">
        <f>IF(O589="","",'別紙様式3-2（４・５月）'!O591&amp;'別紙様式3-2（４・５月）'!P591&amp;'別紙様式3-2（４・５月）'!Q591&amp;"から"&amp;O589)</f>
        <v/>
      </c>
      <c r="AG589" s="512" t="str">
        <f>IF(OR(W589="",W589="―"),"",'別紙様式3-2（４・５月）'!O591&amp;'別紙様式3-2（４・５月）'!P591&amp;'別紙様式3-2（４・５月）'!Q591&amp;"から"&amp;W589)</f>
        <v/>
      </c>
    </row>
    <row r="590" spans="1:33" ht="24.95" customHeight="1">
      <c r="A590" s="513">
        <v>577</v>
      </c>
      <c r="B590" s="987" t="str">
        <f>IF(基本情報入力シート!C629="","",基本情報入力シート!C629)</f>
        <v/>
      </c>
      <c r="C590" s="988"/>
      <c r="D590" s="988"/>
      <c r="E590" s="988"/>
      <c r="F590" s="988"/>
      <c r="G590" s="988"/>
      <c r="H590" s="988"/>
      <c r="I590" s="989"/>
      <c r="J590" s="482" t="str">
        <f>IF(基本情報入力シート!M629="","",基本情報入力シート!M629)</f>
        <v/>
      </c>
      <c r="K590" s="482" t="str">
        <f>IF(基本情報入力シート!R629="","",基本情報入力シート!R629)</f>
        <v/>
      </c>
      <c r="L590" s="482" t="str">
        <f>IF(基本情報入力シート!W629="","",基本情報入力シート!W629)</f>
        <v/>
      </c>
      <c r="M590" s="517" t="str">
        <f>IF(基本情報入力シート!X629="","",基本情報入力シート!X629)</f>
        <v/>
      </c>
      <c r="N590" s="518" t="str">
        <f>IF(基本情報入力シート!Y629="","",基本情報入力シート!Y629)</f>
        <v/>
      </c>
      <c r="O590" s="106"/>
      <c r="P590" s="1082"/>
      <c r="Q590" s="1083"/>
      <c r="R590" s="519" t="str">
        <f>IFERROR(IF('別紙様式3-2（４・５月）'!Z592="ベア加算","",P590*VLOOKUP(N590,【参考】数式用!$AD$2:$AH$27,MATCH(O590,【参考】数式用!$K$4:$N$4,0)+1,0)),"")</f>
        <v/>
      </c>
      <c r="S590" s="139"/>
      <c r="T590" s="1084"/>
      <c r="U590" s="1085"/>
      <c r="V590" s="515" t="str">
        <f>IFERROR(P590*VLOOKUP(AF590,【参考】数式用4!$DC$3:$DZ$106,MATCH(N590,【参考】数式用4!$DC$2:$DZ$2,0)),"")</f>
        <v/>
      </c>
      <c r="W590" s="107"/>
      <c r="X590" s="138"/>
      <c r="Y590" s="1086" t="str">
        <f>IFERROR(IF('別紙様式3-2（４・５月）'!Z592="ベア加算","",W590*VLOOKUP(N590,【参考】数式用!$AD$2:$AH$27,MATCH(O590,【参考】数式用!$K$4:$N$4,0)+1,0)),"")</f>
        <v/>
      </c>
      <c r="Z590" s="1086"/>
      <c r="AA590" s="139"/>
      <c r="AB590" s="142"/>
      <c r="AC590" s="520" t="str">
        <f>IFERROR(X590*VLOOKUP(AG590,【参考】数式用4!$DC$3:$DZ$106,MATCH(N590,【参考】数式用4!$DC$2:$DZ$2,0)),"")</f>
        <v/>
      </c>
      <c r="AD590" s="477" t="str">
        <f t="shared" si="20"/>
        <v/>
      </c>
      <c r="AE590" s="478" t="str">
        <f t="shared" si="21"/>
        <v/>
      </c>
      <c r="AF590" s="512" t="str">
        <f>IF(O590="","",'別紙様式3-2（４・５月）'!O592&amp;'別紙様式3-2（４・５月）'!P592&amp;'別紙様式3-2（４・５月）'!Q592&amp;"から"&amp;O590)</f>
        <v/>
      </c>
      <c r="AG590" s="512" t="str">
        <f>IF(OR(W590="",W590="―"),"",'別紙様式3-2（４・５月）'!O592&amp;'別紙様式3-2（４・５月）'!P592&amp;'別紙様式3-2（４・５月）'!Q592&amp;"から"&amp;W590)</f>
        <v/>
      </c>
    </row>
    <row r="591" spans="1:33" ht="24.95" customHeight="1">
      <c r="A591" s="513">
        <v>578</v>
      </c>
      <c r="B591" s="987" t="str">
        <f>IF(基本情報入力シート!C630="","",基本情報入力シート!C630)</f>
        <v/>
      </c>
      <c r="C591" s="988"/>
      <c r="D591" s="988"/>
      <c r="E591" s="988"/>
      <c r="F591" s="988"/>
      <c r="G591" s="988"/>
      <c r="H591" s="988"/>
      <c r="I591" s="989"/>
      <c r="J591" s="482" t="str">
        <f>IF(基本情報入力シート!M630="","",基本情報入力シート!M630)</f>
        <v/>
      </c>
      <c r="K591" s="482" t="str">
        <f>IF(基本情報入力シート!R630="","",基本情報入力シート!R630)</f>
        <v/>
      </c>
      <c r="L591" s="482" t="str">
        <f>IF(基本情報入力シート!W630="","",基本情報入力シート!W630)</f>
        <v/>
      </c>
      <c r="M591" s="517" t="str">
        <f>IF(基本情報入力シート!X630="","",基本情報入力シート!X630)</f>
        <v/>
      </c>
      <c r="N591" s="518" t="str">
        <f>IF(基本情報入力シート!Y630="","",基本情報入力シート!Y630)</f>
        <v/>
      </c>
      <c r="O591" s="106"/>
      <c r="P591" s="1082"/>
      <c r="Q591" s="1083"/>
      <c r="R591" s="519" t="str">
        <f>IFERROR(IF('別紙様式3-2（４・５月）'!Z593="ベア加算","",P591*VLOOKUP(N591,【参考】数式用!$AD$2:$AH$27,MATCH(O591,【参考】数式用!$K$4:$N$4,0)+1,0)),"")</f>
        <v/>
      </c>
      <c r="S591" s="139"/>
      <c r="T591" s="1084"/>
      <c r="U591" s="1085"/>
      <c r="V591" s="515" t="str">
        <f>IFERROR(P591*VLOOKUP(AF591,【参考】数式用4!$DC$3:$DZ$106,MATCH(N591,【参考】数式用4!$DC$2:$DZ$2,0)),"")</f>
        <v/>
      </c>
      <c r="W591" s="107"/>
      <c r="X591" s="138"/>
      <c r="Y591" s="1086" t="str">
        <f>IFERROR(IF('別紙様式3-2（４・５月）'!Z593="ベア加算","",W591*VLOOKUP(N591,【参考】数式用!$AD$2:$AH$27,MATCH(O591,【参考】数式用!$K$4:$N$4,0)+1,0)),"")</f>
        <v/>
      </c>
      <c r="Z591" s="1086"/>
      <c r="AA591" s="139"/>
      <c r="AB591" s="142"/>
      <c r="AC591" s="520" t="str">
        <f>IFERROR(X591*VLOOKUP(AG591,【参考】数式用4!$DC$3:$DZ$106,MATCH(N591,【参考】数式用4!$DC$2:$DZ$2,0)),"")</f>
        <v/>
      </c>
      <c r="AD591" s="477" t="str">
        <f t="shared" si="20"/>
        <v/>
      </c>
      <c r="AE591" s="478" t="str">
        <f t="shared" si="21"/>
        <v/>
      </c>
      <c r="AF591" s="512" t="str">
        <f>IF(O591="","",'別紙様式3-2（４・５月）'!O593&amp;'別紙様式3-2（４・５月）'!P593&amp;'別紙様式3-2（４・５月）'!Q593&amp;"から"&amp;O591)</f>
        <v/>
      </c>
      <c r="AG591" s="512" t="str">
        <f>IF(OR(W591="",W591="―"),"",'別紙様式3-2（４・５月）'!O593&amp;'別紙様式3-2（４・５月）'!P593&amp;'別紙様式3-2（４・５月）'!Q593&amp;"から"&amp;W591)</f>
        <v/>
      </c>
    </row>
    <row r="592" spans="1:33" ht="24.95" customHeight="1">
      <c r="A592" s="513">
        <v>579</v>
      </c>
      <c r="B592" s="987" t="str">
        <f>IF(基本情報入力シート!C631="","",基本情報入力シート!C631)</f>
        <v/>
      </c>
      <c r="C592" s="988"/>
      <c r="D592" s="988"/>
      <c r="E592" s="988"/>
      <c r="F592" s="988"/>
      <c r="G592" s="988"/>
      <c r="H592" s="988"/>
      <c r="I592" s="989"/>
      <c r="J592" s="482" t="str">
        <f>IF(基本情報入力シート!M631="","",基本情報入力シート!M631)</f>
        <v/>
      </c>
      <c r="K592" s="482" t="str">
        <f>IF(基本情報入力シート!R631="","",基本情報入力シート!R631)</f>
        <v/>
      </c>
      <c r="L592" s="482" t="str">
        <f>IF(基本情報入力シート!W631="","",基本情報入力シート!W631)</f>
        <v/>
      </c>
      <c r="M592" s="517" t="str">
        <f>IF(基本情報入力シート!X631="","",基本情報入力シート!X631)</f>
        <v/>
      </c>
      <c r="N592" s="518" t="str">
        <f>IF(基本情報入力シート!Y631="","",基本情報入力シート!Y631)</f>
        <v/>
      </c>
      <c r="O592" s="106"/>
      <c r="P592" s="1082"/>
      <c r="Q592" s="1083"/>
      <c r="R592" s="519" t="str">
        <f>IFERROR(IF('別紙様式3-2（４・５月）'!Z594="ベア加算","",P592*VLOOKUP(N592,【参考】数式用!$AD$2:$AH$27,MATCH(O592,【参考】数式用!$K$4:$N$4,0)+1,0)),"")</f>
        <v/>
      </c>
      <c r="S592" s="139"/>
      <c r="T592" s="1084"/>
      <c r="U592" s="1085"/>
      <c r="V592" s="515" t="str">
        <f>IFERROR(P592*VLOOKUP(AF592,【参考】数式用4!$DC$3:$DZ$106,MATCH(N592,【参考】数式用4!$DC$2:$DZ$2,0)),"")</f>
        <v/>
      </c>
      <c r="W592" s="107"/>
      <c r="X592" s="138"/>
      <c r="Y592" s="1086" t="str">
        <f>IFERROR(IF('別紙様式3-2（４・５月）'!Z594="ベア加算","",W592*VLOOKUP(N592,【参考】数式用!$AD$2:$AH$27,MATCH(O592,【参考】数式用!$K$4:$N$4,0)+1,0)),"")</f>
        <v/>
      </c>
      <c r="Z592" s="1086"/>
      <c r="AA592" s="139"/>
      <c r="AB592" s="142"/>
      <c r="AC592" s="520" t="str">
        <f>IFERROR(X592*VLOOKUP(AG592,【参考】数式用4!$DC$3:$DZ$106,MATCH(N592,【参考】数式用4!$DC$2:$DZ$2,0)),"")</f>
        <v/>
      </c>
      <c r="AD592" s="477" t="str">
        <f t="shared" si="20"/>
        <v/>
      </c>
      <c r="AE592" s="478" t="str">
        <f t="shared" si="21"/>
        <v/>
      </c>
      <c r="AF592" s="512" t="str">
        <f>IF(O592="","",'別紙様式3-2（４・５月）'!O594&amp;'別紙様式3-2（４・５月）'!P594&amp;'別紙様式3-2（４・５月）'!Q594&amp;"から"&amp;O592)</f>
        <v/>
      </c>
      <c r="AG592" s="512" t="str">
        <f>IF(OR(W592="",W592="―"),"",'別紙様式3-2（４・５月）'!O594&amp;'別紙様式3-2（４・５月）'!P594&amp;'別紙様式3-2（４・５月）'!Q594&amp;"から"&amp;W592)</f>
        <v/>
      </c>
    </row>
    <row r="593" spans="1:33" ht="24.95" customHeight="1">
      <c r="A593" s="513">
        <v>580</v>
      </c>
      <c r="B593" s="987" t="str">
        <f>IF(基本情報入力シート!C632="","",基本情報入力シート!C632)</f>
        <v/>
      </c>
      <c r="C593" s="988"/>
      <c r="D593" s="988"/>
      <c r="E593" s="988"/>
      <c r="F593" s="988"/>
      <c r="G593" s="988"/>
      <c r="H593" s="988"/>
      <c r="I593" s="989"/>
      <c r="J593" s="482" t="str">
        <f>IF(基本情報入力シート!M632="","",基本情報入力シート!M632)</f>
        <v/>
      </c>
      <c r="K593" s="482" t="str">
        <f>IF(基本情報入力シート!R632="","",基本情報入力シート!R632)</f>
        <v/>
      </c>
      <c r="L593" s="482" t="str">
        <f>IF(基本情報入力シート!W632="","",基本情報入力シート!W632)</f>
        <v/>
      </c>
      <c r="M593" s="517" t="str">
        <f>IF(基本情報入力シート!X632="","",基本情報入力シート!X632)</f>
        <v/>
      </c>
      <c r="N593" s="518" t="str">
        <f>IF(基本情報入力シート!Y632="","",基本情報入力シート!Y632)</f>
        <v/>
      </c>
      <c r="O593" s="106"/>
      <c r="P593" s="1082"/>
      <c r="Q593" s="1083"/>
      <c r="R593" s="519" t="str">
        <f>IFERROR(IF('別紙様式3-2（４・５月）'!Z595="ベア加算","",P593*VLOOKUP(N593,【参考】数式用!$AD$2:$AH$27,MATCH(O593,【参考】数式用!$K$4:$N$4,0)+1,0)),"")</f>
        <v/>
      </c>
      <c r="S593" s="139"/>
      <c r="T593" s="1084"/>
      <c r="U593" s="1085"/>
      <c r="V593" s="515" t="str">
        <f>IFERROR(P593*VLOOKUP(AF593,【参考】数式用4!$DC$3:$DZ$106,MATCH(N593,【参考】数式用4!$DC$2:$DZ$2,0)),"")</f>
        <v/>
      </c>
      <c r="W593" s="107"/>
      <c r="X593" s="138"/>
      <c r="Y593" s="1086" t="str">
        <f>IFERROR(IF('別紙様式3-2（４・５月）'!Z595="ベア加算","",W593*VLOOKUP(N593,【参考】数式用!$AD$2:$AH$27,MATCH(O593,【参考】数式用!$K$4:$N$4,0)+1,0)),"")</f>
        <v/>
      </c>
      <c r="Z593" s="1086"/>
      <c r="AA593" s="139"/>
      <c r="AB593" s="142"/>
      <c r="AC593" s="520" t="str">
        <f>IFERROR(X593*VLOOKUP(AG593,【参考】数式用4!$DC$3:$DZ$106,MATCH(N593,【参考】数式用4!$DC$2:$DZ$2,0)),"")</f>
        <v/>
      </c>
      <c r="AD593" s="477" t="str">
        <f t="shared" si="20"/>
        <v/>
      </c>
      <c r="AE593" s="478" t="str">
        <f t="shared" si="21"/>
        <v/>
      </c>
      <c r="AF593" s="512" t="str">
        <f>IF(O593="","",'別紙様式3-2（４・５月）'!O595&amp;'別紙様式3-2（４・５月）'!P595&amp;'別紙様式3-2（４・５月）'!Q595&amp;"から"&amp;O593)</f>
        <v/>
      </c>
      <c r="AG593" s="512" t="str">
        <f>IF(OR(W593="",W593="―"),"",'別紙様式3-2（４・５月）'!O595&amp;'別紙様式3-2（４・５月）'!P595&amp;'別紙様式3-2（４・５月）'!Q595&amp;"から"&amp;W593)</f>
        <v/>
      </c>
    </row>
    <row r="594" spans="1:33" ht="24.95" customHeight="1">
      <c r="A594" s="513">
        <v>581</v>
      </c>
      <c r="B594" s="987" t="str">
        <f>IF(基本情報入力シート!C633="","",基本情報入力シート!C633)</f>
        <v/>
      </c>
      <c r="C594" s="988"/>
      <c r="D594" s="988"/>
      <c r="E594" s="988"/>
      <c r="F594" s="988"/>
      <c r="G594" s="988"/>
      <c r="H594" s="988"/>
      <c r="I594" s="989"/>
      <c r="J594" s="482" t="str">
        <f>IF(基本情報入力シート!M633="","",基本情報入力シート!M633)</f>
        <v/>
      </c>
      <c r="K594" s="482" t="str">
        <f>IF(基本情報入力シート!R633="","",基本情報入力シート!R633)</f>
        <v/>
      </c>
      <c r="L594" s="482" t="str">
        <f>IF(基本情報入力シート!W633="","",基本情報入力シート!W633)</f>
        <v/>
      </c>
      <c r="M594" s="517" t="str">
        <f>IF(基本情報入力シート!X633="","",基本情報入力シート!X633)</f>
        <v/>
      </c>
      <c r="N594" s="518" t="str">
        <f>IF(基本情報入力シート!Y633="","",基本情報入力シート!Y633)</f>
        <v/>
      </c>
      <c r="O594" s="106"/>
      <c r="P594" s="1082"/>
      <c r="Q594" s="1083"/>
      <c r="R594" s="519" t="str">
        <f>IFERROR(IF('別紙様式3-2（４・５月）'!Z596="ベア加算","",P594*VLOOKUP(N594,【参考】数式用!$AD$2:$AH$27,MATCH(O594,【参考】数式用!$K$4:$N$4,0)+1,0)),"")</f>
        <v/>
      </c>
      <c r="S594" s="139"/>
      <c r="T594" s="1084"/>
      <c r="U594" s="1085"/>
      <c r="V594" s="515" t="str">
        <f>IFERROR(P594*VLOOKUP(AF594,【参考】数式用4!$DC$3:$DZ$106,MATCH(N594,【参考】数式用4!$DC$2:$DZ$2,0)),"")</f>
        <v/>
      </c>
      <c r="W594" s="107"/>
      <c r="X594" s="138"/>
      <c r="Y594" s="1086" t="str">
        <f>IFERROR(IF('別紙様式3-2（４・５月）'!Z596="ベア加算","",W594*VLOOKUP(N594,【参考】数式用!$AD$2:$AH$27,MATCH(O594,【参考】数式用!$K$4:$N$4,0)+1,0)),"")</f>
        <v/>
      </c>
      <c r="Z594" s="1086"/>
      <c r="AA594" s="139"/>
      <c r="AB594" s="142"/>
      <c r="AC594" s="520" t="str">
        <f>IFERROR(X594*VLOOKUP(AG594,【参考】数式用4!$DC$3:$DZ$106,MATCH(N594,【参考】数式用4!$DC$2:$DZ$2,0)),"")</f>
        <v/>
      </c>
      <c r="AD594" s="477" t="str">
        <f t="shared" si="20"/>
        <v/>
      </c>
      <c r="AE594" s="478" t="str">
        <f t="shared" si="21"/>
        <v/>
      </c>
      <c r="AF594" s="512" t="str">
        <f>IF(O594="","",'別紙様式3-2（４・５月）'!O596&amp;'別紙様式3-2（４・５月）'!P596&amp;'別紙様式3-2（４・５月）'!Q596&amp;"から"&amp;O594)</f>
        <v/>
      </c>
      <c r="AG594" s="512" t="str">
        <f>IF(OR(W594="",W594="―"),"",'別紙様式3-2（４・５月）'!O596&amp;'別紙様式3-2（４・５月）'!P596&amp;'別紙様式3-2（４・５月）'!Q596&amp;"から"&amp;W594)</f>
        <v/>
      </c>
    </row>
    <row r="595" spans="1:33" ht="24.95" customHeight="1">
      <c r="A595" s="513">
        <v>582</v>
      </c>
      <c r="B595" s="987" t="str">
        <f>IF(基本情報入力シート!C634="","",基本情報入力シート!C634)</f>
        <v/>
      </c>
      <c r="C595" s="988"/>
      <c r="D595" s="988"/>
      <c r="E595" s="988"/>
      <c r="F595" s="988"/>
      <c r="G595" s="988"/>
      <c r="H595" s="988"/>
      <c r="I595" s="989"/>
      <c r="J595" s="482" t="str">
        <f>IF(基本情報入力シート!M634="","",基本情報入力シート!M634)</f>
        <v/>
      </c>
      <c r="K595" s="482" t="str">
        <f>IF(基本情報入力シート!R634="","",基本情報入力シート!R634)</f>
        <v/>
      </c>
      <c r="L595" s="482" t="str">
        <f>IF(基本情報入力シート!W634="","",基本情報入力シート!W634)</f>
        <v/>
      </c>
      <c r="M595" s="517" t="str">
        <f>IF(基本情報入力シート!X634="","",基本情報入力シート!X634)</f>
        <v/>
      </c>
      <c r="N595" s="518" t="str">
        <f>IF(基本情報入力シート!Y634="","",基本情報入力シート!Y634)</f>
        <v/>
      </c>
      <c r="O595" s="106"/>
      <c r="P595" s="1082"/>
      <c r="Q595" s="1083"/>
      <c r="R595" s="519" t="str">
        <f>IFERROR(IF('別紙様式3-2（４・５月）'!Z597="ベア加算","",P595*VLOOKUP(N595,【参考】数式用!$AD$2:$AH$27,MATCH(O595,【参考】数式用!$K$4:$N$4,0)+1,0)),"")</f>
        <v/>
      </c>
      <c r="S595" s="139"/>
      <c r="T595" s="1084"/>
      <c r="U595" s="1085"/>
      <c r="V595" s="515" t="str">
        <f>IFERROR(P595*VLOOKUP(AF595,【参考】数式用4!$DC$3:$DZ$106,MATCH(N595,【参考】数式用4!$DC$2:$DZ$2,0)),"")</f>
        <v/>
      </c>
      <c r="W595" s="107"/>
      <c r="X595" s="138"/>
      <c r="Y595" s="1086" t="str">
        <f>IFERROR(IF('別紙様式3-2（４・５月）'!Z597="ベア加算","",W595*VLOOKUP(N595,【参考】数式用!$AD$2:$AH$27,MATCH(O595,【参考】数式用!$K$4:$N$4,0)+1,0)),"")</f>
        <v/>
      </c>
      <c r="Z595" s="1086"/>
      <c r="AA595" s="139"/>
      <c r="AB595" s="142"/>
      <c r="AC595" s="520" t="str">
        <f>IFERROR(X595*VLOOKUP(AG595,【参考】数式用4!$DC$3:$DZ$106,MATCH(N595,【参考】数式用4!$DC$2:$DZ$2,0)),"")</f>
        <v/>
      </c>
      <c r="AD595" s="477" t="str">
        <f t="shared" si="20"/>
        <v/>
      </c>
      <c r="AE595" s="478" t="str">
        <f t="shared" si="21"/>
        <v/>
      </c>
      <c r="AF595" s="512" t="str">
        <f>IF(O595="","",'別紙様式3-2（４・５月）'!O597&amp;'別紙様式3-2（４・５月）'!P597&amp;'別紙様式3-2（４・５月）'!Q597&amp;"から"&amp;O595)</f>
        <v/>
      </c>
      <c r="AG595" s="512" t="str">
        <f>IF(OR(W595="",W595="―"),"",'別紙様式3-2（４・５月）'!O597&amp;'別紙様式3-2（４・５月）'!P597&amp;'別紙様式3-2（４・５月）'!Q597&amp;"から"&amp;W595)</f>
        <v/>
      </c>
    </row>
    <row r="596" spans="1:33" ht="24.95" customHeight="1">
      <c r="A596" s="513">
        <v>583</v>
      </c>
      <c r="B596" s="987" t="str">
        <f>IF(基本情報入力シート!C635="","",基本情報入力シート!C635)</f>
        <v/>
      </c>
      <c r="C596" s="988"/>
      <c r="D596" s="988"/>
      <c r="E596" s="988"/>
      <c r="F596" s="988"/>
      <c r="G596" s="988"/>
      <c r="H596" s="988"/>
      <c r="I596" s="989"/>
      <c r="J596" s="482" t="str">
        <f>IF(基本情報入力シート!M635="","",基本情報入力シート!M635)</f>
        <v/>
      </c>
      <c r="K596" s="482" t="str">
        <f>IF(基本情報入力シート!R635="","",基本情報入力シート!R635)</f>
        <v/>
      </c>
      <c r="L596" s="482" t="str">
        <f>IF(基本情報入力シート!W635="","",基本情報入力シート!W635)</f>
        <v/>
      </c>
      <c r="M596" s="517" t="str">
        <f>IF(基本情報入力シート!X635="","",基本情報入力シート!X635)</f>
        <v/>
      </c>
      <c r="N596" s="518" t="str">
        <f>IF(基本情報入力シート!Y635="","",基本情報入力シート!Y635)</f>
        <v/>
      </c>
      <c r="O596" s="106"/>
      <c r="P596" s="1082"/>
      <c r="Q596" s="1083"/>
      <c r="R596" s="519" t="str">
        <f>IFERROR(IF('別紙様式3-2（４・５月）'!Z598="ベア加算","",P596*VLOOKUP(N596,【参考】数式用!$AD$2:$AH$27,MATCH(O596,【参考】数式用!$K$4:$N$4,0)+1,0)),"")</f>
        <v/>
      </c>
      <c r="S596" s="139"/>
      <c r="T596" s="1084"/>
      <c r="U596" s="1085"/>
      <c r="V596" s="515" t="str">
        <f>IFERROR(P596*VLOOKUP(AF596,【参考】数式用4!$DC$3:$DZ$106,MATCH(N596,【参考】数式用4!$DC$2:$DZ$2,0)),"")</f>
        <v/>
      </c>
      <c r="W596" s="107"/>
      <c r="X596" s="138"/>
      <c r="Y596" s="1086" t="str">
        <f>IFERROR(IF('別紙様式3-2（４・５月）'!Z598="ベア加算","",W596*VLOOKUP(N596,【参考】数式用!$AD$2:$AH$27,MATCH(O596,【参考】数式用!$K$4:$N$4,0)+1,0)),"")</f>
        <v/>
      </c>
      <c r="Z596" s="1086"/>
      <c r="AA596" s="139"/>
      <c r="AB596" s="142"/>
      <c r="AC596" s="520" t="str">
        <f>IFERROR(X596*VLOOKUP(AG596,【参考】数式用4!$DC$3:$DZ$106,MATCH(N596,【参考】数式用4!$DC$2:$DZ$2,0)),"")</f>
        <v/>
      </c>
      <c r="AD596" s="477" t="str">
        <f t="shared" si="20"/>
        <v/>
      </c>
      <c r="AE596" s="478" t="str">
        <f t="shared" si="21"/>
        <v/>
      </c>
      <c r="AF596" s="512" t="str">
        <f>IF(O596="","",'別紙様式3-2（４・５月）'!O598&amp;'別紙様式3-2（４・５月）'!P598&amp;'別紙様式3-2（４・５月）'!Q598&amp;"から"&amp;O596)</f>
        <v/>
      </c>
      <c r="AG596" s="512" t="str">
        <f>IF(OR(W596="",W596="―"),"",'別紙様式3-2（４・５月）'!O598&amp;'別紙様式3-2（４・５月）'!P598&amp;'別紙様式3-2（４・５月）'!Q598&amp;"から"&amp;W596)</f>
        <v/>
      </c>
    </row>
    <row r="597" spans="1:33" ht="24.95" customHeight="1">
      <c r="A597" s="513">
        <v>584</v>
      </c>
      <c r="B597" s="987" t="str">
        <f>IF(基本情報入力シート!C636="","",基本情報入力シート!C636)</f>
        <v/>
      </c>
      <c r="C597" s="988"/>
      <c r="D597" s="988"/>
      <c r="E597" s="988"/>
      <c r="F597" s="988"/>
      <c r="G597" s="988"/>
      <c r="H597" s="988"/>
      <c r="I597" s="989"/>
      <c r="J597" s="482" t="str">
        <f>IF(基本情報入力シート!M636="","",基本情報入力シート!M636)</f>
        <v/>
      </c>
      <c r="K597" s="482" t="str">
        <f>IF(基本情報入力シート!R636="","",基本情報入力シート!R636)</f>
        <v/>
      </c>
      <c r="L597" s="482" t="str">
        <f>IF(基本情報入力シート!W636="","",基本情報入力シート!W636)</f>
        <v/>
      </c>
      <c r="M597" s="517" t="str">
        <f>IF(基本情報入力シート!X636="","",基本情報入力シート!X636)</f>
        <v/>
      </c>
      <c r="N597" s="518" t="str">
        <f>IF(基本情報入力シート!Y636="","",基本情報入力シート!Y636)</f>
        <v/>
      </c>
      <c r="O597" s="106"/>
      <c r="P597" s="1082"/>
      <c r="Q597" s="1083"/>
      <c r="R597" s="519" t="str">
        <f>IFERROR(IF('別紙様式3-2（４・５月）'!Z599="ベア加算","",P597*VLOOKUP(N597,【参考】数式用!$AD$2:$AH$27,MATCH(O597,【参考】数式用!$K$4:$N$4,0)+1,0)),"")</f>
        <v/>
      </c>
      <c r="S597" s="139"/>
      <c r="T597" s="1084"/>
      <c r="U597" s="1085"/>
      <c r="V597" s="515" t="str">
        <f>IFERROR(P597*VLOOKUP(AF597,【参考】数式用4!$DC$3:$DZ$106,MATCH(N597,【参考】数式用4!$DC$2:$DZ$2,0)),"")</f>
        <v/>
      </c>
      <c r="W597" s="107"/>
      <c r="X597" s="138"/>
      <c r="Y597" s="1086" t="str">
        <f>IFERROR(IF('別紙様式3-2（４・５月）'!Z599="ベア加算","",W597*VLOOKUP(N597,【参考】数式用!$AD$2:$AH$27,MATCH(O597,【参考】数式用!$K$4:$N$4,0)+1,0)),"")</f>
        <v/>
      </c>
      <c r="Z597" s="1086"/>
      <c r="AA597" s="139"/>
      <c r="AB597" s="142"/>
      <c r="AC597" s="520" t="str">
        <f>IFERROR(X597*VLOOKUP(AG597,【参考】数式用4!$DC$3:$DZ$106,MATCH(N597,【参考】数式用4!$DC$2:$DZ$2,0)),"")</f>
        <v/>
      </c>
      <c r="AD597" s="477" t="str">
        <f t="shared" si="20"/>
        <v/>
      </c>
      <c r="AE597" s="478" t="str">
        <f t="shared" si="21"/>
        <v/>
      </c>
      <c r="AF597" s="512" t="str">
        <f>IF(O597="","",'別紙様式3-2（４・５月）'!O599&amp;'別紙様式3-2（４・５月）'!P599&amp;'別紙様式3-2（４・５月）'!Q599&amp;"から"&amp;O597)</f>
        <v/>
      </c>
      <c r="AG597" s="512" t="str">
        <f>IF(OR(W597="",W597="―"),"",'別紙様式3-2（４・５月）'!O599&amp;'別紙様式3-2（４・５月）'!P599&amp;'別紙様式3-2（４・５月）'!Q599&amp;"から"&amp;W597)</f>
        <v/>
      </c>
    </row>
    <row r="598" spans="1:33" ht="24.95" customHeight="1">
      <c r="A598" s="513">
        <v>585</v>
      </c>
      <c r="B598" s="987" t="str">
        <f>IF(基本情報入力シート!C637="","",基本情報入力シート!C637)</f>
        <v/>
      </c>
      <c r="C598" s="988"/>
      <c r="D598" s="988"/>
      <c r="E598" s="988"/>
      <c r="F598" s="988"/>
      <c r="G598" s="988"/>
      <c r="H598" s="988"/>
      <c r="I598" s="989"/>
      <c r="J598" s="482" t="str">
        <f>IF(基本情報入力シート!M637="","",基本情報入力シート!M637)</f>
        <v/>
      </c>
      <c r="K598" s="482" t="str">
        <f>IF(基本情報入力シート!R637="","",基本情報入力シート!R637)</f>
        <v/>
      </c>
      <c r="L598" s="482" t="str">
        <f>IF(基本情報入力シート!W637="","",基本情報入力シート!W637)</f>
        <v/>
      </c>
      <c r="M598" s="517" t="str">
        <f>IF(基本情報入力シート!X637="","",基本情報入力シート!X637)</f>
        <v/>
      </c>
      <c r="N598" s="518" t="str">
        <f>IF(基本情報入力シート!Y637="","",基本情報入力シート!Y637)</f>
        <v/>
      </c>
      <c r="O598" s="106"/>
      <c r="P598" s="1082"/>
      <c r="Q598" s="1083"/>
      <c r="R598" s="519" t="str">
        <f>IFERROR(IF('別紙様式3-2（４・５月）'!Z600="ベア加算","",P598*VLOOKUP(N598,【参考】数式用!$AD$2:$AH$27,MATCH(O598,【参考】数式用!$K$4:$N$4,0)+1,0)),"")</f>
        <v/>
      </c>
      <c r="S598" s="139"/>
      <c r="T598" s="1084"/>
      <c r="U598" s="1085"/>
      <c r="V598" s="515" t="str">
        <f>IFERROR(P598*VLOOKUP(AF598,【参考】数式用4!$DC$3:$DZ$106,MATCH(N598,【参考】数式用4!$DC$2:$DZ$2,0)),"")</f>
        <v/>
      </c>
      <c r="W598" s="107"/>
      <c r="X598" s="138"/>
      <c r="Y598" s="1086" t="str">
        <f>IFERROR(IF('別紙様式3-2（４・５月）'!Z600="ベア加算","",W598*VLOOKUP(N598,【参考】数式用!$AD$2:$AH$27,MATCH(O598,【参考】数式用!$K$4:$N$4,0)+1,0)),"")</f>
        <v/>
      </c>
      <c r="Z598" s="1086"/>
      <c r="AA598" s="139"/>
      <c r="AB598" s="142"/>
      <c r="AC598" s="520" t="str">
        <f>IFERROR(X598*VLOOKUP(AG598,【参考】数式用4!$DC$3:$DZ$106,MATCH(N598,【参考】数式用4!$DC$2:$DZ$2,0)),"")</f>
        <v/>
      </c>
      <c r="AD598" s="477" t="str">
        <f t="shared" si="20"/>
        <v/>
      </c>
      <c r="AE598" s="478" t="str">
        <f t="shared" si="21"/>
        <v/>
      </c>
      <c r="AF598" s="512" t="str">
        <f>IF(O598="","",'別紙様式3-2（４・５月）'!O600&amp;'別紙様式3-2（４・５月）'!P600&amp;'別紙様式3-2（４・５月）'!Q600&amp;"から"&amp;O598)</f>
        <v/>
      </c>
      <c r="AG598" s="512" t="str">
        <f>IF(OR(W598="",W598="―"),"",'別紙様式3-2（４・５月）'!O600&amp;'別紙様式3-2（４・５月）'!P600&amp;'別紙様式3-2（４・５月）'!Q600&amp;"から"&amp;W598)</f>
        <v/>
      </c>
    </row>
    <row r="599" spans="1:33" ht="24.95" customHeight="1">
      <c r="A599" s="513">
        <v>586</v>
      </c>
      <c r="B599" s="987" t="str">
        <f>IF(基本情報入力シート!C638="","",基本情報入力シート!C638)</f>
        <v/>
      </c>
      <c r="C599" s="988"/>
      <c r="D599" s="988"/>
      <c r="E599" s="988"/>
      <c r="F599" s="988"/>
      <c r="G599" s="988"/>
      <c r="H599" s="988"/>
      <c r="I599" s="989"/>
      <c r="J599" s="482" t="str">
        <f>IF(基本情報入力シート!M638="","",基本情報入力シート!M638)</f>
        <v/>
      </c>
      <c r="K599" s="482" t="str">
        <f>IF(基本情報入力シート!R638="","",基本情報入力シート!R638)</f>
        <v/>
      </c>
      <c r="L599" s="482" t="str">
        <f>IF(基本情報入力シート!W638="","",基本情報入力シート!W638)</f>
        <v/>
      </c>
      <c r="M599" s="517" t="str">
        <f>IF(基本情報入力シート!X638="","",基本情報入力シート!X638)</f>
        <v/>
      </c>
      <c r="N599" s="518" t="str">
        <f>IF(基本情報入力シート!Y638="","",基本情報入力シート!Y638)</f>
        <v/>
      </c>
      <c r="O599" s="106"/>
      <c r="P599" s="1082"/>
      <c r="Q599" s="1083"/>
      <c r="R599" s="519" t="str">
        <f>IFERROR(IF('別紙様式3-2（４・５月）'!Z601="ベア加算","",P599*VLOOKUP(N599,【参考】数式用!$AD$2:$AH$27,MATCH(O599,【参考】数式用!$K$4:$N$4,0)+1,0)),"")</f>
        <v/>
      </c>
      <c r="S599" s="139"/>
      <c r="T599" s="1084"/>
      <c r="U599" s="1085"/>
      <c r="V599" s="515" t="str">
        <f>IFERROR(P599*VLOOKUP(AF599,【参考】数式用4!$DC$3:$DZ$106,MATCH(N599,【参考】数式用4!$DC$2:$DZ$2,0)),"")</f>
        <v/>
      </c>
      <c r="W599" s="107"/>
      <c r="X599" s="138"/>
      <c r="Y599" s="1086" t="str">
        <f>IFERROR(IF('別紙様式3-2（４・５月）'!Z601="ベア加算","",W599*VLOOKUP(N599,【参考】数式用!$AD$2:$AH$27,MATCH(O599,【参考】数式用!$K$4:$N$4,0)+1,0)),"")</f>
        <v/>
      </c>
      <c r="Z599" s="1086"/>
      <c r="AA599" s="139"/>
      <c r="AB599" s="142"/>
      <c r="AC599" s="520" t="str">
        <f>IFERROR(X599*VLOOKUP(AG599,【参考】数式用4!$DC$3:$DZ$106,MATCH(N599,【参考】数式用4!$DC$2:$DZ$2,0)),"")</f>
        <v/>
      </c>
      <c r="AD599" s="477" t="str">
        <f t="shared" si="20"/>
        <v/>
      </c>
      <c r="AE599" s="478" t="str">
        <f t="shared" si="21"/>
        <v/>
      </c>
      <c r="AF599" s="512" t="str">
        <f>IF(O599="","",'別紙様式3-2（４・５月）'!O601&amp;'別紙様式3-2（４・５月）'!P601&amp;'別紙様式3-2（４・５月）'!Q601&amp;"から"&amp;O599)</f>
        <v/>
      </c>
      <c r="AG599" s="512" t="str">
        <f>IF(OR(W599="",W599="―"),"",'別紙様式3-2（４・５月）'!O601&amp;'別紙様式3-2（４・５月）'!P601&amp;'別紙様式3-2（４・５月）'!Q601&amp;"から"&amp;W599)</f>
        <v/>
      </c>
    </row>
    <row r="600" spans="1:33" ht="24.95" customHeight="1">
      <c r="A600" s="513">
        <v>587</v>
      </c>
      <c r="B600" s="987" t="str">
        <f>IF(基本情報入力シート!C639="","",基本情報入力シート!C639)</f>
        <v/>
      </c>
      <c r="C600" s="988"/>
      <c r="D600" s="988"/>
      <c r="E600" s="988"/>
      <c r="F600" s="988"/>
      <c r="G600" s="988"/>
      <c r="H600" s="988"/>
      <c r="I600" s="989"/>
      <c r="J600" s="482" t="str">
        <f>IF(基本情報入力シート!M639="","",基本情報入力シート!M639)</f>
        <v/>
      </c>
      <c r="K600" s="482" t="str">
        <f>IF(基本情報入力シート!R639="","",基本情報入力シート!R639)</f>
        <v/>
      </c>
      <c r="L600" s="482" t="str">
        <f>IF(基本情報入力シート!W639="","",基本情報入力シート!W639)</f>
        <v/>
      </c>
      <c r="M600" s="517" t="str">
        <f>IF(基本情報入力シート!X639="","",基本情報入力シート!X639)</f>
        <v/>
      </c>
      <c r="N600" s="518" t="str">
        <f>IF(基本情報入力シート!Y639="","",基本情報入力シート!Y639)</f>
        <v/>
      </c>
      <c r="O600" s="106"/>
      <c r="P600" s="1082"/>
      <c r="Q600" s="1083"/>
      <c r="R600" s="519" t="str">
        <f>IFERROR(IF('別紙様式3-2（４・５月）'!Z602="ベア加算","",P600*VLOOKUP(N600,【参考】数式用!$AD$2:$AH$27,MATCH(O600,【参考】数式用!$K$4:$N$4,0)+1,0)),"")</f>
        <v/>
      </c>
      <c r="S600" s="139"/>
      <c r="T600" s="1084"/>
      <c r="U600" s="1085"/>
      <c r="V600" s="515" t="str">
        <f>IFERROR(P600*VLOOKUP(AF600,【参考】数式用4!$DC$3:$DZ$106,MATCH(N600,【参考】数式用4!$DC$2:$DZ$2,0)),"")</f>
        <v/>
      </c>
      <c r="W600" s="107"/>
      <c r="X600" s="138"/>
      <c r="Y600" s="1086" t="str">
        <f>IFERROR(IF('別紙様式3-2（４・５月）'!Z602="ベア加算","",W600*VLOOKUP(N600,【参考】数式用!$AD$2:$AH$27,MATCH(O600,【参考】数式用!$K$4:$N$4,0)+1,0)),"")</f>
        <v/>
      </c>
      <c r="Z600" s="1086"/>
      <c r="AA600" s="139"/>
      <c r="AB600" s="142"/>
      <c r="AC600" s="520" t="str">
        <f>IFERROR(X600*VLOOKUP(AG600,【参考】数式用4!$DC$3:$DZ$106,MATCH(N600,【参考】数式用4!$DC$2:$DZ$2,0)),"")</f>
        <v/>
      </c>
      <c r="AD600" s="477" t="str">
        <f t="shared" si="20"/>
        <v/>
      </c>
      <c r="AE600" s="478" t="str">
        <f t="shared" si="21"/>
        <v/>
      </c>
      <c r="AF600" s="512" t="str">
        <f>IF(O600="","",'別紙様式3-2（４・５月）'!O602&amp;'別紙様式3-2（４・５月）'!P602&amp;'別紙様式3-2（４・５月）'!Q602&amp;"から"&amp;O600)</f>
        <v/>
      </c>
      <c r="AG600" s="512" t="str">
        <f>IF(OR(W600="",W600="―"),"",'別紙様式3-2（４・５月）'!O602&amp;'別紙様式3-2（４・５月）'!P602&amp;'別紙様式3-2（４・５月）'!Q602&amp;"から"&amp;W600)</f>
        <v/>
      </c>
    </row>
    <row r="601" spans="1:33" ht="24.95" customHeight="1">
      <c r="A601" s="513">
        <v>588</v>
      </c>
      <c r="B601" s="987" t="str">
        <f>IF(基本情報入力シート!C640="","",基本情報入力シート!C640)</f>
        <v/>
      </c>
      <c r="C601" s="988"/>
      <c r="D601" s="988"/>
      <c r="E601" s="988"/>
      <c r="F601" s="988"/>
      <c r="G601" s="988"/>
      <c r="H601" s="988"/>
      <c r="I601" s="989"/>
      <c r="J601" s="482" t="str">
        <f>IF(基本情報入力シート!M640="","",基本情報入力シート!M640)</f>
        <v/>
      </c>
      <c r="K601" s="482" t="str">
        <f>IF(基本情報入力シート!R640="","",基本情報入力シート!R640)</f>
        <v/>
      </c>
      <c r="L601" s="482" t="str">
        <f>IF(基本情報入力シート!W640="","",基本情報入力シート!W640)</f>
        <v/>
      </c>
      <c r="M601" s="517" t="str">
        <f>IF(基本情報入力シート!X640="","",基本情報入力シート!X640)</f>
        <v/>
      </c>
      <c r="N601" s="518" t="str">
        <f>IF(基本情報入力シート!Y640="","",基本情報入力シート!Y640)</f>
        <v/>
      </c>
      <c r="O601" s="106"/>
      <c r="P601" s="1082"/>
      <c r="Q601" s="1083"/>
      <c r="R601" s="519" t="str">
        <f>IFERROR(IF('別紙様式3-2（４・５月）'!Z603="ベア加算","",P601*VLOOKUP(N601,【参考】数式用!$AD$2:$AH$27,MATCH(O601,【参考】数式用!$K$4:$N$4,0)+1,0)),"")</f>
        <v/>
      </c>
      <c r="S601" s="139"/>
      <c r="T601" s="1084"/>
      <c r="U601" s="1085"/>
      <c r="V601" s="515" t="str">
        <f>IFERROR(P601*VLOOKUP(AF601,【参考】数式用4!$DC$3:$DZ$106,MATCH(N601,【参考】数式用4!$DC$2:$DZ$2,0)),"")</f>
        <v/>
      </c>
      <c r="W601" s="107"/>
      <c r="X601" s="138"/>
      <c r="Y601" s="1086" t="str">
        <f>IFERROR(IF('別紙様式3-2（４・５月）'!Z603="ベア加算","",W601*VLOOKUP(N601,【参考】数式用!$AD$2:$AH$27,MATCH(O601,【参考】数式用!$K$4:$N$4,0)+1,0)),"")</f>
        <v/>
      </c>
      <c r="Z601" s="1086"/>
      <c r="AA601" s="139"/>
      <c r="AB601" s="142"/>
      <c r="AC601" s="520" t="str">
        <f>IFERROR(X601*VLOOKUP(AG601,【参考】数式用4!$DC$3:$DZ$106,MATCH(N601,【参考】数式用4!$DC$2:$DZ$2,0)),"")</f>
        <v/>
      </c>
      <c r="AD601" s="477" t="str">
        <f t="shared" si="20"/>
        <v/>
      </c>
      <c r="AE601" s="478" t="str">
        <f t="shared" si="21"/>
        <v/>
      </c>
      <c r="AF601" s="512" t="str">
        <f>IF(O601="","",'別紙様式3-2（４・５月）'!O603&amp;'別紙様式3-2（４・５月）'!P603&amp;'別紙様式3-2（４・５月）'!Q603&amp;"から"&amp;O601)</f>
        <v/>
      </c>
      <c r="AG601" s="512" t="str">
        <f>IF(OR(W601="",W601="―"),"",'別紙様式3-2（４・５月）'!O603&amp;'別紙様式3-2（４・５月）'!P603&amp;'別紙様式3-2（４・５月）'!Q603&amp;"から"&amp;W601)</f>
        <v/>
      </c>
    </row>
    <row r="602" spans="1:33" ht="24.95" customHeight="1">
      <c r="A602" s="513">
        <v>589</v>
      </c>
      <c r="B602" s="987" t="str">
        <f>IF(基本情報入力シート!C641="","",基本情報入力シート!C641)</f>
        <v/>
      </c>
      <c r="C602" s="988"/>
      <c r="D602" s="988"/>
      <c r="E602" s="988"/>
      <c r="F602" s="988"/>
      <c r="G602" s="988"/>
      <c r="H602" s="988"/>
      <c r="I602" s="989"/>
      <c r="J602" s="482" t="str">
        <f>IF(基本情報入力シート!M641="","",基本情報入力シート!M641)</f>
        <v/>
      </c>
      <c r="K602" s="482" t="str">
        <f>IF(基本情報入力シート!R641="","",基本情報入力シート!R641)</f>
        <v/>
      </c>
      <c r="L602" s="482" t="str">
        <f>IF(基本情報入力シート!W641="","",基本情報入力シート!W641)</f>
        <v/>
      </c>
      <c r="M602" s="517" t="str">
        <f>IF(基本情報入力シート!X641="","",基本情報入力シート!X641)</f>
        <v/>
      </c>
      <c r="N602" s="518" t="str">
        <f>IF(基本情報入力シート!Y641="","",基本情報入力シート!Y641)</f>
        <v/>
      </c>
      <c r="O602" s="106"/>
      <c r="P602" s="1082"/>
      <c r="Q602" s="1083"/>
      <c r="R602" s="519" t="str">
        <f>IFERROR(IF('別紙様式3-2（４・５月）'!Z604="ベア加算","",P602*VLOOKUP(N602,【参考】数式用!$AD$2:$AH$27,MATCH(O602,【参考】数式用!$K$4:$N$4,0)+1,0)),"")</f>
        <v/>
      </c>
      <c r="S602" s="139"/>
      <c r="T602" s="1084"/>
      <c r="U602" s="1085"/>
      <c r="V602" s="515" t="str">
        <f>IFERROR(P602*VLOOKUP(AF602,【参考】数式用4!$DC$3:$DZ$106,MATCH(N602,【参考】数式用4!$DC$2:$DZ$2,0)),"")</f>
        <v/>
      </c>
      <c r="W602" s="107"/>
      <c r="X602" s="138"/>
      <c r="Y602" s="1086" t="str">
        <f>IFERROR(IF('別紙様式3-2（４・５月）'!Z604="ベア加算","",W602*VLOOKUP(N602,【参考】数式用!$AD$2:$AH$27,MATCH(O602,【参考】数式用!$K$4:$N$4,0)+1,0)),"")</f>
        <v/>
      </c>
      <c r="Z602" s="1086"/>
      <c r="AA602" s="139"/>
      <c r="AB602" s="142"/>
      <c r="AC602" s="520" t="str">
        <f>IFERROR(X602*VLOOKUP(AG602,【参考】数式用4!$DC$3:$DZ$106,MATCH(N602,【参考】数式用4!$DC$2:$DZ$2,0)),"")</f>
        <v/>
      </c>
      <c r="AD602" s="477" t="str">
        <f t="shared" si="20"/>
        <v/>
      </c>
      <c r="AE602" s="478" t="str">
        <f t="shared" si="21"/>
        <v/>
      </c>
      <c r="AF602" s="512" t="str">
        <f>IF(O602="","",'別紙様式3-2（４・５月）'!O604&amp;'別紙様式3-2（４・５月）'!P604&amp;'別紙様式3-2（４・５月）'!Q604&amp;"から"&amp;O602)</f>
        <v/>
      </c>
      <c r="AG602" s="512" t="str">
        <f>IF(OR(W602="",W602="―"),"",'別紙様式3-2（４・５月）'!O604&amp;'別紙様式3-2（４・５月）'!P604&amp;'別紙様式3-2（４・５月）'!Q604&amp;"から"&amp;W602)</f>
        <v/>
      </c>
    </row>
    <row r="603" spans="1:33" ht="24.95" customHeight="1">
      <c r="A603" s="513">
        <v>590</v>
      </c>
      <c r="B603" s="987" t="str">
        <f>IF(基本情報入力シート!C642="","",基本情報入力シート!C642)</f>
        <v/>
      </c>
      <c r="C603" s="988"/>
      <c r="D603" s="988"/>
      <c r="E603" s="988"/>
      <c r="F603" s="988"/>
      <c r="G603" s="988"/>
      <c r="H603" s="988"/>
      <c r="I603" s="989"/>
      <c r="J603" s="482" t="str">
        <f>IF(基本情報入力シート!M642="","",基本情報入力シート!M642)</f>
        <v/>
      </c>
      <c r="K603" s="482" t="str">
        <f>IF(基本情報入力シート!R642="","",基本情報入力シート!R642)</f>
        <v/>
      </c>
      <c r="L603" s="482" t="str">
        <f>IF(基本情報入力シート!W642="","",基本情報入力シート!W642)</f>
        <v/>
      </c>
      <c r="M603" s="517" t="str">
        <f>IF(基本情報入力シート!X642="","",基本情報入力シート!X642)</f>
        <v/>
      </c>
      <c r="N603" s="518" t="str">
        <f>IF(基本情報入力シート!Y642="","",基本情報入力シート!Y642)</f>
        <v/>
      </c>
      <c r="O603" s="106"/>
      <c r="P603" s="1082"/>
      <c r="Q603" s="1083"/>
      <c r="R603" s="519" t="str">
        <f>IFERROR(IF('別紙様式3-2（４・５月）'!Z605="ベア加算","",P603*VLOOKUP(N603,【参考】数式用!$AD$2:$AH$27,MATCH(O603,【参考】数式用!$K$4:$N$4,0)+1,0)),"")</f>
        <v/>
      </c>
      <c r="S603" s="139"/>
      <c r="T603" s="1084"/>
      <c r="U603" s="1085"/>
      <c r="V603" s="515" t="str">
        <f>IFERROR(P603*VLOOKUP(AF603,【参考】数式用4!$DC$3:$DZ$106,MATCH(N603,【参考】数式用4!$DC$2:$DZ$2,0)),"")</f>
        <v/>
      </c>
      <c r="W603" s="107"/>
      <c r="X603" s="138"/>
      <c r="Y603" s="1086" t="str">
        <f>IFERROR(IF('別紙様式3-2（４・５月）'!Z605="ベア加算","",W603*VLOOKUP(N603,【参考】数式用!$AD$2:$AH$27,MATCH(O603,【参考】数式用!$K$4:$N$4,0)+1,0)),"")</f>
        <v/>
      </c>
      <c r="Z603" s="1086"/>
      <c r="AA603" s="139"/>
      <c r="AB603" s="142"/>
      <c r="AC603" s="520" t="str">
        <f>IFERROR(X603*VLOOKUP(AG603,【参考】数式用4!$DC$3:$DZ$106,MATCH(N603,【参考】数式用4!$DC$2:$DZ$2,0)),"")</f>
        <v/>
      </c>
      <c r="AD603" s="477" t="str">
        <f t="shared" si="20"/>
        <v/>
      </c>
      <c r="AE603" s="478" t="str">
        <f t="shared" si="21"/>
        <v/>
      </c>
      <c r="AF603" s="512" t="str">
        <f>IF(O603="","",'別紙様式3-2（４・５月）'!O605&amp;'別紙様式3-2（４・５月）'!P605&amp;'別紙様式3-2（４・５月）'!Q605&amp;"から"&amp;O603)</f>
        <v/>
      </c>
      <c r="AG603" s="512" t="str">
        <f>IF(OR(W603="",W603="―"),"",'別紙様式3-2（４・５月）'!O605&amp;'別紙様式3-2（４・５月）'!P605&amp;'別紙様式3-2（４・５月）'!Q605&amp;"から"&amp;W603)</f>
        <v/>
      </c>
    </row>
    <row r="604" spans="1:33" ht="24.95" customHeight="1">
      <c r="A604" s="513">
        <v>591</v>
      </c>
      <c r="B604" s="987" t="str">
        <f>IF(基本情報入力シート!C643="","",基本情報入力シート!C643)</f>
        <v/>
      </c>
      <c r="C604" s="988"/>
      <c r="D604" s="988"/>
      <c r="E604" s="988"/>
      <c r="F604" s="988"/>
      <c r="G604" s="988"/>
      <c r="H604" s="988"/>
      <c r="I604" s="989"/>
      <c r="J604" s="482" t="str">
        <f>IF(基本情報入力シート!M643="","",基本情報入力シート!M643)</f>
        <v/>
      </c>
      <c r="K604" s="482" t="str">
        <f>IF(基本情報入力シート!R643="","",基本情報入力シート!R643)</f>
        <v/>
      </c>
      <c r="L604" s="482" t="str">
        <f>IF(基本情報入力シート!W643="","",基本情報入力シート!W643)</f>
        <v/>
      </c>
      <c r="M604" s="517" t="str">
        <f>IF(基本情報入力シート!X643="","",基本情報入力シート!X643)</f>
        <v/>
      </c>
      <c r="N604" s="518" t="str">
        <f>IF(基本情報入力シート!Y643="","",基本情報入力シート!Y643)</f>
        <v/>
      </c>
      <c r="O604" s="106"/>
      <c r="P604" s="1082"/>
      <c r="Q604" s="1083"/>
      <c r="R604" s="519" t="str">
        <f>IFERROR(IF('別紙様式3-2（４・５月）'!Z606="ベア加算","",P604*VLOOKUP(N604,【参考】数式用!$AD$2:$AH$27,MATCH(O604,【参考】数式用!$K$4:$N$4,0)+1,0)),"")</f>
        <v/>
      </c>
      <c r="S604" s="139"/>
      <c r="T604" s="1084"/>
      <c r="U604" s="1085"/>
      <c r="V604" s="515" t="str">
        <f>IFERROR(P604*VLOOKUP(AF604,【参考】数式用4!$DC$3:$DZ$106,MATCH(N604,【参考】数式用4!$DC$2:$DZ$2,0)),"")</f>
        <v/>
      </c>
      <c r="W604" s="107"/>
      <c r="X604" s="138"/>
      <c r="Y604" s="1086" t="str">
        <f>IFERROR(IF('別紙様式3-2（４・５月）'!Z606="ベア加算","",W604*VLOOKUP(N604,【参考】数式用!$AD$2:$AH$27,MATCH(O604,【参考】数式用!$K$4:$N$4,0)+1,0)),"")</f>
        <v/>
      </c>
      <c r="Z604" s="1086"/>
      <c r="AA604" s="139"/>
      <c r="AB604" s="142"/>
      <c r="AC604" s="520" t="str">
        <f>IFERROR(X604*VLOOKUP(AG604,【参考】数式用4!$DC$3:$DZ$106,MATCH(N604,【参考】数式用4!$DC$2:$DZ$2,0)),"")</f>
        <v/>
      </c>
      <c r="AD604" s="477" t="str">
        <f t="shared" si="20"/>
        <v/>
      </c>
      <c r="AE604" s="478" t="str">
        <f t="shared" si="21"/>
        <v/>
      </c>
      <c r="AF604" s="512" t="str">
        <f>IF(O604="","",'別紙様式3-2（４・５月）'!O606&amp;'別紙様式3-2（４・５月）'!P606&amp;'別紙様式3-2（４・５月）'!Q606&amp;"から"&amp;O604)</f>
        <v/>
      </c>
      <c r="AG604" s="512" t="str">
        <f>IF(OR(W604="",W604="―"),"",'別紙様式3-2（４・５月）'!O606&amp;'別紙様式3-2（４・５月）'!P606&amp;'別紙様式3-2（４・５月）'!Q606&amp;"から"&amp;W604)</f>
        <v/>
      </c>
    </row>
    <row r="605" spans="1:33" ht="24.95" customHeight="1">
      <c r="A605" s="513">
        <v>592</v>
      </c>
      <c r="B605" s="987" t="str">
        <f>IF(基本情報入力シート!C644="","",基本情報入力シート!C644)</f>
        <v/>
      </c>
      <c r="C605" s="988"/>
      <c r="D605" s="988"/>
      <c r="E605" s="988"/>
      <c r="F605" s="988"/>
      <c r="G605" s="988"/>
      <c r="H605" s="988"/>
      <c r="I605" s="989"/>
      <c r="J605" s="482" t="str">
        <f>IF(基本情報入力シート!M644="","",基本情報入力シート!M644)</f>
        <v/>
      </c>
      <c r="K605" s="482" t="str">
        <f>IF(基本情報入力シート!R644="","",基本情報入力シート!R644)</f>
        <v/>
      </c>
      <c r="L605" s="482" t="str">
        <f>IF(基本情報入力シート!W644="","",基本情報入力シート!W644)</f>
        <v/>
      </c>
      <c r="M605" s="517" t="str">
        <f>IF(基本情報入力シート!X644="","",基本情報入力シート!X644)</f>
        <v/>
      </c>
      <c r="N605" s="518" t="str">
        <f>IF(基本情報入力シート!Y644="","",基本情報入力シート!Y644)</f>
        <v/>
      </c>
      <c r="O605" s="106"/>
      <c r="P605" s="1082"/>
      <c r="Q605" s="1083"/>
      <c r="R605" s="519" t="str">
        <f>IFERROR(IF('別紙様式3-2（４・５月）'!Z607="ベア加算","",P605*VLOOKUP(N605,【参考】数式用!$AD$2:$AH$27,MATCH(O605,【参考】数式用!$K$4:$N$4,0)+1,0)),"")</f>
        <v/>
      </c>
      <c r="S605" s="139"/>
      <c r="T605" s="1084"/>
      <c r="U605" s="1085"/>
      <c r="V605" s="515" t="str">
        <f>IFERROR(P605*VLOOKUP(AF605,【参考】数式用4!$DC$3:$DZ$106,MATCH(N605,【参考】数式用4!$DC$2:$DZ$2,0)),"")</f>
        <v/>
      </c>
      <c r="W605" s="107"/>
      <c r="X605" s="138"/>
      <c r="Y605" s="1086" t="str">
        <f>IFERROR(IF('別紙様式3-2（４・５月）'!Z607="ベア加算","",W605*VLOOKUP(N605,【参考】数式用!$AD$2:$AH$27,MATCH(O605,【参考】数式用!$K$4:$N$4,0)+1,0)),"")</f>
        <v/>
      </c>
      <c r="Z605" s="1086"/>
      <c r="AA605" s="139"/>
      <c r="AB605" s="142"/>
      <c r="AC605" s="520" t="str">
        <f>IFERROR(X605*VLOOKUP(AG605,【参考】数式用4!$DC$3:$DZ$106,MATCH(N605,【参考】数式用4!$DC$2:$DZ$2,0)),"")</f>
        <v/>
      </c>
      <c r="AD605" s="477" t="str">
        <f t="shared" si="20"/>
        <v/>
      </c>
      <c r="AE605" s="478" t="str">
        <f t="shared" si="21"/>
        <v/>
      </c>
      <c r="AF605" s="512" t="str">
        <f>IF(O605="","",'別紙様式3-2（４・５月）'!O607&amp;'別紙様式3-2（４・５月）'!P607&amp;'別紙様式3-2（４・５月）'!Q607&amp;"から"&amp;O605)</f>
        <v/>
      </c>
      <c r="AG605" s="512" t="str">
        <f>IF(OR(W605="",W605="―"),"",'別紙様式3-2（４・５月）'!O607&amp;'別紙様式3-2（４・５月）'!P607&amp;'別紙様式3-2（４・５月）'!Q607&amp;"から"&amp;W605)</f>
        <v/>
      </c>
    </row>
    <row r="606" spans="1:33" ht="24.95" customHeight="1">
      <c r="A606" s="513">
        <v>593</v>
      </c>
      <c r="B606" s="987" t="str">
        <f>IF(基本情報入力シート!C645="","",基本情報入力シート!C645)</f>
        <v/>
      </c>
      <c r="C606" s="988"/>
      <c r="D606" s="988"/>
      <c r="E606" s="988"/>
      <c r="F606" s="988"/>
      <c r="G606" s="988"/>
      <c r="H606" s="988"/>
      <c r="I606" s="989"/>
      <c r="J606" s="482" t="str">
        <f>IF(基本情報入力シート!M645="","",基本情報入力シート!M645)</f>
        <v/>
      </c>
      <c r="K606" s="482" t="str">
        <f>IF(基本情報入力シート!R645="","",基本情報入力シート!R645)</f>
        <v/>
      </c>
      <c r="L606" s="482" t="str">
        <f>IF(基本情報入力シート!W645="","",基本情報入力シート!W645)</f>
        <v/>
      </c>
      <c r="M606" s="517" t="str">
        <f>IF(基本情報入力シート!X645="","",基本情報入力シート!X645)</f>
        <v/>
      </c>
      <c r="N606" s="518" t="str">
        <f>IF(基本情報入力シート!Y645="","",基本情報入力シート!Y645)</f>
        <v/>
      </c>
      <c r="O606" s="106"/>
      <c r="P606" s="1082"/>
      <c r="Q606" s="1083"/>
      <c r="R606" s="519" t="str">
        <f>IFERROR(IF('別紙様式3-2（４・５月）'!Z608="ベア加算","",P606*VLOOKUP(N606,【参考】数式用!$AD$2:$AH$27,MATCH(O606,【参考】数式用!$K$4:$N$4,0)+1,0)),"")</f>
        <v/>
      </c>
      <c r="S606" s="139"/>
      <c r="T606" s="1084"/>
      <c r="U606" s="1085"/>
      <c r="V606" s="515" t="str">
        <f>IFERROR(P606*VLOOKUP(AF606,【参考】数式用4!$DC$3:$DZ$106,MATCH(N606,【参考】数式用4!$DC$2:$DZ$2,0)),"")</f>
        <v/>
      </c>
      <c r="W606" s="107"/>
      <c r="X606" s="138"/>
      <c r="Y606" s="1086" t="str">
        <f>IFERROR(IF('別紙様式3-2（４・５月）'!Z608="ベア加算","",W606*VLOOKUP(N606,【参考】数式用!$AD$2:$AH$27,MATCH(O606,【参考】数式用!$K$4:$N$4,0)+1,0)),"")</f>
        <v/>
      </c>
      <c r="Z606" s="1086"/>
      <c r="AA606" s="139"/>
      <c r="AB606" s="142"/>
      <c r="AC606" s="520" t="str">
        <f>IFERROR(X606*VLOOKUP(AG606,【参考】数式用4!$DC$3:$DZ$106,MATCH(N606,【参考】数式用4!$DC$2:$DZ$2,0)),"")</f>
        <v/>
      </c>
      <c r="AD606" s="477" t="str">
        <f t="shared" si="20"/>
        <v/>
      </c>
      <c r="AE606" s="478" t="str">
        <f t="shared" si="21"/>
        <v/>
      </c>
      <c r="AF606" s="512" t="str">
        <f>IF(O606="","",'別紙様式3-2（４・５月）'!O608&amp;'別紙様式3-2（４・５月）'!P608&amp;'別紙様式3-2（４・５月）'!Q608&amp;"から"&amp;O606)</f>
        <v/>
      </c>
      <c r="AG606" s="512" t="str">
        <f>IF(OR(W606="",W606="―"),"",'別紙様式3-2（４・５月）'!O608&amp;'別紙様式3-2（４・５月）'!P608&amp;'別紙様式3-2（４・５月）'!Q608&amp;"から"&amp;W606)</f>
        <v/>
      </c>
    </row>
    <row r="607" spans="1:33" ht="24.95" customHeight="1">
      <c r="A607" s="513">
        <v>594</v>
      </c>
      <c r="B607" s="987" t="str">
        <f>IF(基本情報入力シート!C646="","",基本情報入力シート!C646)</f>
        <v/>
      </c>
      <c r="C607" s="988"/>
      <c r="D607" s="988"/>
      <c r="E607" s="988"/>
      <c r="F607" s="988"/>
      <c r="G607" s="988"/>
      <c r="H607" s="988"/>
      <c r="I607" s="989"/>
      <c r="J607" s="482" t="str">
        <f>IF(基本情報入力シート!M646="","",基本情報入力シート!M646)</f>
        <v/>
      </c>
      <c r="K607" s="482" t="str">
        <f>IF(基本情報入力シート!R646="","",基本情報入力シート!R646)</f>
        <v/>
      </c>
      <c r="L607" s="482" t="str">
        <f>IF(基本情報入力シート!W646="","",基本情報入力シート!W646)</f>
        <v/>
      </c>
      <c r="M607" s="517" t="str">
        <f>IF(基本情報入力シート!X646="","",基本情報入力シート!X646)</f>
        <v/>
      </c>
      <c r="N607" s="518" t="str">
        <f>IF(基本情報入力シート!Y646="","",基本情報入力シート!Y646)</f>
        <v/>
      </c>
      <c r="O607" s="106"/>
      <c r="P607" s="1082"/>
      <c r="Q607" s="1083"/>
      <c r="R607" s="519" t="str">
        <f>IFERROR(IF('別紙様式3-2（４・５月）'!Z609="ベア加算","",P607*VLOOKUP(N607,【参考】数式用!$AD$2:$AH$27,MATCH(O607,【参考】数式用!$K$4:$N$4,0)+1,0)),"")</f>
        <v/>
      </c>
      <c r="S607" s="139"/>
      <c r="T607" s="1084"/>
      <c r="U607" s="1085"/>
      <c r="V607" s="515" t="str">
        <f>IFERROR(P607*VLOOKUP(AF607,【参考】数式用4!$DC$3:$DZ$106,MATCH(N607,【参考】数式用4!$DC$2:$DZ$2,0)),"")</f>
        <v/>
      </c>
      <c r="W607" s="107"/>
      <c r="X607" s="138"/>
      <c r="Y607" s="1086" t="str">
        <f>IFERROR(IF('別紙様式3-2（４・５月）'!Z609="ベア加算","",W607*VLOOKUP(N607,【参考】数式用!$AD$2:$AH$27,MATCH(O607,【参考】数式用!$K$4:$N$4,0)+1,0)),"")</f>
        <v/>
      </c>
      <c r="Z607" s="1086"/>
      <c r="AA607" s="139"/>
      <c r="AB607" s="142"/>
      <c r="AC607" s="520" t="str">
        <f>IFERROR(X607*VLOOKUP(AG607,【参考】数式用4!$DC$3:$DZ$106,MATCH(N607,【参考】数式用4!$DC$2:$DZ$2,0)),"")</f>
        <v/>
      </c>
      <c r="AD607" s="477" t="str">
        <f t="shared" si="20"/>
        <v/>
      </c>
      <c r="AE607" s="478" t="str">
        <f t="shared" si="21"/>
        <v/>
      </c>
      <c r="AF607" s="512" t="str">
        <f>IF(O607="","",'別紙様式3-2（４・５月）'!O609&amp;'別紙様式3-2（４・５月）'!P609&amp;'別紙様式3-2（４・５月）'!Q609&amp;"から"&amp;O607)</f>
        <v/>
      </c>
      <c r="AG607" s="512" t="str">
        <f>IF(OR(W607="",W607="―"),"",'別紙様式3-2（４・５月）'!O609&amp;'別紙様式3-2（４・５月）'!P609&amp;'別紙様式3-2（４・５月）'!Q609&amp;"から"&amp;W607)</f>
        <v/>
      </c>
    </row>
    <row r="608" spans="1:33" ht="24.95" customHeight="1">
      <c r="A608" s="513">
        <v>595</v>
      </c>
      <c r="B608" s="987" t="str">
        <f>IF(基本情報入力シート!C647="","",基本情報入力シート!C647)</f>
        <v/>
      </c>
      <c r="C608" s="988"/>
      <c r="D608" s="988"/>
      <c r="E608" s="988"/>
      <c r="F608" s="988"/>
      <c r="G608" s="988"/>
      <c r="H608" s="988"/>
      <c r="I608" s="989"/>
      <c r="J608" s="482" t="str">
        <f>IF(基本情報入力シート!M647="","",基本情報入力シート!M647)</f>
        <v/>
      </c>
      <c r="K608" s="482" t="str">
        <f>IF(基本情報入力シート!R647="","",基本情報入力シート!R647)</f>
        <v/>
      </c>
      <c r="L608" s="482" t="str">
        <f>IF(基本情報入力シート!W647="","",基本情報入力シート!W647)</f>
        <v/>
      </c>
      <c r="M608" s="517" t="str">
        <f>IF(基本情報入力シート!X647="","",基本情報入力シート!X647)</f>
        <v/>
      </c>
      <c r="N608" s="518" t="str">
        <f>IF(基本情報入力シート!Y647="","",基本情報入力シート!Y647)</f>
        <v/>
      </c>
      <c r="O608" s="106"/>
      <c r="P608" s="1082"/>
      <c r="Q608" s="1083"/>
      <c r="R608" s="519" t="str">
        <f>IFERROR(IF('別紙様式3-2（４・５月）'!Z610="ベア加算","",P608*VLOOKUP(N608,【参考】数式用!$AD$2:$AH$27,MATCH(O608,【参考】数式用!$K$4:$N$4,0)+1,0)),"")</f>
        <v/>
      </c>
      <c r="S608" s="139"/>
      <c r="T608" s="1084"/>
      <c r="U608" s="1085"/>
      <c r="V608" s="515" t="str">
        <f>IFERROR(P608*VLOOKUP(AF608,【参考】数式用4!$DC$3:$DZ$106,MATCH(N608,【参考】数式用4!$DC$2:$DZ$2,0)),"")</f>
        <v/>
      </c>
      <c r="W608" s="107"/>
      <c r="X608" s="138"/>
      <c r="Y608" s="1086" t="str">
        <f>IFERROR(IF('別紙様式3-2（４・５月）'!Z610="ベア加算","",W608*VLOOKUP(N608,【参考】数式用!$AD$2:$AH$27,MATCH(O608,【参考】数式用!$K$4:$N$4,0)+1,0)),"")</f>
        <v/>
      </c>
      <c r="Z608" s="1086"/>
      <c r="AA608" s="139"/>
      <c r="AB608" s="142"/>
      <c r="AC608" s="520" t="str">
        <f>IFERROR(X608*VLOOKUP(AG608,【参考】数式用4!$DC$3:$DZ$106,MATCH(N608,【参考】数式用4!$DC$2:$DZ$2,0)),"")</f>
        <v/>
      </c>
      <c r="AD608" s="477" t="str">
        <f t="shared" si="20"/>
        <v/>
      </c>
      <c r="AE608" s="478" t="str">
        <f t="shared" si="21"/>
        <v/>
      </c>
      <c r="AF608" s="512" t="str">
        <f>IF(O608="","",'別紙様式3-2（４・５月）'!O610&amp;'別紙様式3-2（４・５月）'!P610&amp;'別紙様式3-2（４・５月）'!Q610&amp;"から"&amp;O608)</f>
        <v/>
      </c>
      <c r="AG608" s="512" t="str">
        <f>IF(OR(W608="",W608="―"),"",'別紙様式3-2（４・５月）'!O610&amp;'別紙様式3-2（４・５月）'!P610&amp;'別紙様式3-2（４・５月）'!Q610&amp;"から"&amp;W608)</f>
        <v/>
      </c>
    </row>
    <row r="609" spans="1:33" ht="24.95" customHeight="1">
      <c r="A609" s="513">
        <v>596</v>
      </c>
      <c r="B609" s="987" t="str">
        <f>IF(基本情報入力シート!C648="","",基本情報入力シート!C648)</f>
        <v/>
      </c>
      <c r="C609" s="988"/>
      <c r="D609" s="988"/>
      <c r="E609" s="988"/>
      <c r="F609" s="988"/>
      <c r="G609" s="988"/>
      <c r="H609" s="988"/>
      <c r="I609" s="989"/>
      <c r="J609" s="482" t="str">
        <f>IF(基本情報入力シート!M648="","",基本情報入力シート!M648)</f>
        <v/>
      </c>
      <c r="K609" s="482" t="str">
        <f>IF(基本情報入力シート!R648="","",基本情報入力シート!R648)</f>
        <v/>
      </c>
      <c r="L609" s="482" t="str">
        <f>IF(基本情報入力シート!W648="","",基本情報入力シート!W648)</f>
        <v/>
      </c>
      <c r="M609" s="517" t="str">
        <f>IF(基本情報入力シート!X648="","",基本情報入力シート!X648)</f>
        <v/>
      </c>
      <c r="N609" s="518" t="str">
        <f>IF(基本情報入力シート!Y648="","",基本情報入力シート!Y648)</f>
        <v/>
      </c>
      <c r="O609" s="106"/>
      <c r="P609" s="1082"/>
      <c r="Q609" s="1083"/>
      <c r="R609" s="519" t="str">
        <f>IFERROR(IF('別紙様式3-2（４・５月）'!Z611="ベア加算","",P609*VLOOKUP(N609,【参考】数式用!$AD$2:$AH$27,MATCH(O609,【参考】数式用!$K$4:$N$4,0)+1,0)),"")</f>
        <v/>
      </c>
      <c r="S609" s="139"/>
      <c r="T609" s="1084"/>
      <c r="U609" s="1085"/>
      <c r="V609" s="515" t="str">
        <f>IFERROR(P609*VLOOKUP(AF609,【参考】数式用4!$DC$3:$DZ$106,MATCH(N609,【参考】数式用4!$DC$2:$DZ$2,0)),"")</f>
        <v/>
      </c>
      <c r="W609" s="107"/>
      <c r="X609" s="138"/>
      <c r="Y609" s="1086" t="str">
        <f>IFERROR(IF('別紙様式3-2（４・５月）'!Z611="ベア加算","",W609*VLOOKUP(N609,【参考】数式用!$AD$2:$AH$27,MATCH(O609,【参考】数式用!$K$4:$N$4,0)+1,0)),"")</f>
        <v/>
      </c>
      <c r="Z609" s="1086"/>
      <c r="AA609" s="139"/>
      <c r="AB609" s="142"/>
      <c r="AC609" s="520" t="str">
        <f>IFERROR(X609*VLOOKUP(AG609,【参考】数式用4!$DC$3:$DZ$106,MATCH(N609,【参考】数式用4!$DC$2:$DZ$2,0)),"")</f>
        <v/>
      </c>
      <c r="AD609" s="477" t="str">
        <f t="shared" si="20"/>
        <v/>
      </c>
      <c r="AE609" s="478" t="str">
        <f t="shared" si="21"/>
        <v/>
      </c>
      <c r="AF609" s="512" t="str">
        <f>IF(O609="","",'別紙様式3-2（４・５月）'!O611&amp;'別紙様式3-2（４・５月）'!P611&amp;'別紙様式3-2（４・５月）'!Q611&amp;"から"&amp;O609)</f>
        <v/>
      </c>
      <c r="AG609" s="512" t="str">
        <f>IF(OR(W609="",W609="―"),"",'別紙様式3-2（４・５月）'!O611&amp;'別紙様式3-2（４・５月）'!P611&amp;'別紙様式3-2（４・５月）'!Q611&amp;"から"&amp;W609)</f>
        <v/>
      </c>
    </row>
    <row r="610" spans="1:33" ht="24.95" customHeight="1">
      <c r="A610" s="513">
        <v>597</v>
      </c>
      <c r="B610" s="987" t="str">
        <f>IF(基本情報入力シート!C649="","",基本情報入力シート!C649)</f>
        <v/>
      </c>
      <c r="C610" s="988"/>
      <c r="D610" s="988"/>
      <c r="E610" s="988"/>
      <c r="F610" s="988"/>
      <c r="G610" s="988"/>
      <c r="H610" s="988"/>
      <c r="I610" s="989"/>
      <c r="J610" s="482" t="str">
        <f>IF(基本情報入力シート!M649="","",基本情報入力シート!M649)</f>
        <v/>
      </c>
      <c r="K610" s="482" t="str">
        <f>IF(基本情報入力シート!R649="","",基本情報入力シート!R649)</f>
        <v/>
      </c>
      <c r="L610" s="482" t="str">
        <f>IF(基本情報入力シート!W649="","",基本情報入力シート!W649)</f>
        <v/>
      </c>
      <c r="M610" s="517" t="str">
        <f>IF(基本情報入力シート!X649="","",基本情報入力シート!X649)</f>
        <v/>
      </c>
      <c r="N610" s="518" t="str">
        <f>IF(基本情報入力シート!Y649="","",基本情報入力シート!Y649)</f>
        <v/>
      </c>
      <c r="O610" s="106"/>
      <c r="P610" s="1082"/>
      <c r="Q610" s="1083"/>
      <c r="R610" s="519" t="str">
        <f>IFERROR(IF('別紙様式3-2（４・５月）'!Z612="ベア加算","",P610*VLOOKUP(N610,【参考】数式用!$AD$2:$AH$27,MATCH(O610,【参考】数式用!$K$4:$N$4,0)+1,0)),"")</f>
        <v/>
      </c>
      <c r="S610" s="139"/>
      <c r="T610" s="1084"/>
      <c r="U610" s="1085"/>
      <c r="V610" s="515" t="str">
        <f>IFERROR(P610*VLOOKUP(AF610,【参考】数式用4!$DC$3:$DZ$106,MATCH(N610,【参考】数式用4!$DC$2:$DZ$2,0)),"")</f>
        <v/>
      </c>
      <c r="W610" s="107"/>
      <c r="X610" s="138"/>
      <c r="Y610" s="1086" t="str">
        <f>IFERROR(IF('別紙様式3-2（４・５月）'!Z612="ベア加算","",W610*VLOOKUP(N610,【参考】数式用!$AD$2:$AH$27,MATCH(O610,【参考】数式用!$K$4:$N$4,0)+1,0)),"")</f>
        <v/>
      </c>
      <c r="Z610" s="1086"/>
      <c r="AA610" s="139"/>
      <c r="AB610" s="142"/>
      <c r="AC610" s="520" t="str">
        <f>IFERROR(X610*VLOOKUP(AG610,【参考】数式用4!$DC$3:$DZ$106,MATCH(N610,【参考】数式用4!$DC$2:$DZ$2,0)),"")</f>
        <v/>
      </c>
      <c r="AD610" s="477" t="str">
        <f t="shared" si="20"/>
        <v/>
      </c>
      <c r="AE610" s="478" t="str">
        <f t="shared" si="21"/>
        <v/>
      </c>
      <c r="AF610" s="512" t="str">
        <f>IF(O610="","",'別紙様式3-2（４・５月）'!O612&amp;'別紙様式3-2（４・５月）'!P612&amp;'別紙様式3-2（４・５月）'!Q612&amp;"から"&amp;O610)</f>
        <v/>
      </c>
      <c r="AG610" s="512" t="str">
        <f>IF(OR(W610="",W610="―"),"",'別紙様式3-2（４・５月）'!O612&amp;'別紙様式3-2（４・５月）'!P612&amp;'別紙様式3-2（４・５月）'!Q612&amp;"から"&amp;W610)</f>
        <v/>
      </c>
    </row>
    <row r="611" spans="1:33" ht="24.95" customHeight="1">
      <c r="A611" s="513">
        <v>598</v>
      </c>
      <c r="B611" s="987" t="str">
        <f>IF(基本情報入力シート!C650="","",基本情報入力シート!C650)</f>
        <v/>
      </c>
      <c r="C611" s="988"/>
      <c r="D611" s="988"/>
      <c r="E611" s="988"/>
      <c r="F611" s="988"/>
      <c r="G611" s="988"/>
      <c r="H611" s="988"/>
      <c r="I611" s="989"/>
      <c r="J611" s="482" t="str">
        <f>IF(基本情報入力シート!M650="","",基本情報入力シート!M650)</f>
        <v/>
      </c>
      <c r="K611" s="482" t="str">
        <f>IF(基本情報入力シート!R650="","",基本情報入力シート!R650)</f>
        <v/>
      </c>
      <c r="L611" s="482" t="str">
        <f>IF(基本情報入力シート!W650="","",基本情報入力シート!W650)</f>
        <v/>
      </c>
      <c r="M611" s="517" t="str">
        <f>IF(基本情報入力シート!X650="","",基本情報入力シート!X650)</f>
        <v/>
      </c>
      <c r="N611" s="518" t="str">
        <f>IF(基本情報入力シート!Y650="","",基本情報入力シート!Y650)</f>
        <v/>
      </c>
      <c r="O611" s="106"/>
      <c r="P611" s="1082"/>
      <c r="Q611" s="1083"/>
      <c r="R611" s="519" t="str">
        <f>IFERROR(IF('別紙様式3-2（４・５月）'!Z613="ベア加算","",P611*VLOOKUP(N611,【参考】数式用!$AD$2:$AH$27,MATCH(O611,【参考】数式用!$K$4:$N$4,0)+1,0)),"")</f>
        <v/>
      </c>
      <c r="S611" s="139"/>
      <c r="T611" s="1084"/>
      <c r="U611" s="1085"/>
      <c r="V611" s="515" t="str">
        <f>IFERROR(P611*VLOOKUP(AF611,【参考】数式用4!$DC$3:$DZ$106,MATCH(N611,【参考】数式用4!$DC$2:$DZ$2,0)),"")</f>
        <v/>
      </c>
      <c r="W611" s="107"/>
      <c r="X611" s="138"/>
      <c r="Y611" s="1086" t="str">
        <f>IFERROR(IF('別紙様式3-2（４・５月）'!Z613="ベア加算","",W611*VLOOKUP(N611,【参考】数式用!$AD$2:$AH$27,MATCH(O611,【参考】数式用!$K$4:$N$4,0)+1,0)),"")</f>
        <v/>
      </c>
      <c r="Z611" s="1086"/>
      <c r="AA611" s="139"/>
      <c r="AB611" s="142"/>
      <c r="AC611" s="520" t="str">
        <f>IFERROR(X611*VLOOKUP(AG611,【参考】数式用4!$DC$3:$DZ$106,MATCH(N611,【参考】数式用4!$DC$2:$DZ$2,0)),"")</f>
        <v/>
      </c>
      <c r="AD611" s="477" t="str">
        <f t="shared" si="20"/>
        <v/>
      </c>
      <c r="AE611" s="478" t="str">
        <f t="shared" si="21"/>
        <v/>
      </c>
      <c r="AF611" s="512" t="str">
        <f>IF(O611="","",'別紙様式3-2（４・５月）'!O613&amp;'別紙様式3-2（４・５月）'!P613&amp;'別紙様式3-2（４・５月）'!Q613&amp;"から"&amp;O611)</f>
        <v/>
      </c>
      <c r="AG611" s="512" t="str">
        <f>IF(OR(W611="",W611="―"),"",'別紙様式3-2（４・５月）'!O613&amp;'別紙様式3-2（４・５月）'!P613&amp;'別紙様式3-2（４・５月）'!Q613&amp;"から"&amp;W611)</f>
        <v/>
      </c>
    </row>
    <row r="612" spans="1:33" ht="24.95" customHeight="1">
      <c r="A612" s="513">
        <v>599</v>
      </c>
      <c r="B612" s="987" t="str">
        <f>IF(基本情報入力シート!C651="","",基本情報入力シート!C651)</f>
        <v/>
      </c>
      <c r="C612" s="988"/>
      <c r="D612" s="988"/>
      <c r="E612" s="988"/>
      <c r="F612" s="988"/>
      <c r="G612" s="988"/>
      <c r="H612" s="988"/>
      <c r="I612" s="989"/>
      <c r="J612" s="482" t="str">
        <f>IF(基本情報入力シート!M651="","",基本情報入力シート!M651)</f>
        <v/>
      </c>
      <c r="K612" s="482" t="str">
        <f>IF(基本情報入力シート!R651="","",基本情報入力シート!R651)</f>
        <v/>
      </c>
      <c r="L612" s="482" t="str">
        <f>IF(基本情報入力シート!W651="","",基本情報入力シート!W651)</f>
        <v/>
      </c>
      <c r="M612" s="517" t="str">
        <f>IF(基本情報入力シート!X651="","",基本情報入力シート!X651)</f>
        <v/>
      </c>
      <c r="N612" s="518" t="str">
        <f>IF(基本情報入力シート!Y651="","",基本情報入力シート!Y651)</f>
        <v/>
      </c>
      <c r="O612" s="106"/>
      <c r="P612" s="1082"/>
      <c r="Q612" s="1083"/>
      <c r="R612" s="519" t="str">
        <f>IFERROR(IF('別紙様式3-2（４・５月）'!Z614="ベア加算","",P612*VLOOKUP(N612,【参考】数式用!$AD$2:$AH$27,MATCH(O612,【参考】数式用!$K$4:$N$4,0)+1,0)),"")</f>
        <v/>
      </c>
      <c r="S612" s="139"/>
      <c r="T612" s="1084"/>
      <c r="U612" s="1085"/>
      <c r="V612" s="515" t="str">
        <f>IFERROR(P612*VLOOKUP(AF612,【参考】数式用4!$DC$3:$DZ$106,MATCH(N612,【参考】数式用4!$DC$2:$DZ$2,0)),"")</f>
        <v/>
      </c>
      <c r="W612" s="107"/>
      <c r="X612" s="138"/>
      <c r="Y612" s="1086" t="str">
        <f>IFERROR(IF('別紙様式3-2（４・５月）'!Z614="ベア加算","",W612*VLOOKUP(N612,【参考】数式用!$AD$2:$AH$27,MATCH(O612,【参考】数式用!$K$4:$N$4,0)+1,0)),"")</f>
        <v/>
      </c>
      <c r="Z612" s="1086"/>
      <c r="AA612" s="139"/>
      <c r="AB612" s="142"/>
      <c r="AC612" s="520" t="str">
        <f>IFERROR(X612*VLOOKUP(AG612,【参考】数式用4!$DC$3:$DZ$106,MATCH(N612,【参考】数式用4!$DC$2:$DZ$2,0)),"")</f>
        <v/>
      </c>
      <c r="AD612" s="477" t="str">
        <f t="shared" si="20"/>
        <v/>
      </c>
      <c r="AE612" s="478" t="str">
        <f t="shared" si="21"/>
        <v/>
      </c>
      <c r="AF612" s="512" t="str">
        <f>IF(O612="","",'別紙様式3-2（４・５月）'!O614&amp;'別紙様式3-2（４・５月）'!P614&amp;'別紙様式3-2（４・５月）'!Q614&amp;"から"&amp;O612)</f>
        <v/>
      </c>
      <c r="AG612" s="512" t="str">
        <f>IF(OR(W612="",W612="―"),"",'別紙様式3-2（４・５月）'!O614&amp;'別紙様式3-2（４・５月）'!P614&amp;'別紙様式3-2（４・５月）'!Q614&amp;"から"&amp;W612)</f>
        <v/>
      </c>
    </row>
    <row r="613" spans="1:33" ht="24.95" customHeight="1">
      <c r="A613" s="513">
        <v>600</v>
      </c>
      <c r="B613" s="987" t="str">
        <f>IF(基本情報入力シート!C652="","",基本情報入力シート!C652)</f>
        <v/>
      </c>
      <c r="C613" s="988"/>
      <c r="D613" s="988"/>
      <c r="E613" s="988"/>
      <c r="F613" s="988"/>
      <c r="G613" s="988"/>
      <c r="H613" s="988"/>
      <c r="I613" s="989"/>
      <c r="J613" s="482" t="str">
        <f>IF(基本情報入力シート!M652="","",基本情報入力シート!M652)</f>
        <v/>
      </c>
      <c r="K613" s="482" t="str">
        <f>IF(基本情報入力シート!R652="","",基本情報入力シート!R652)</f>
        <v/>
      </c>
      <c r="L613" s="482" t="str">
        <f>IF(基本情報入力シート!W652="","",基本情報入力シート!W652)</f>
        <v/>
      </c>
      <c r="M613" s="517" t="str">
        <f>IF(基本情報入力シート!X652="","",基本情報入力シート!X652)</f>
        <v/>
      </c>
      <c r="N613" s="518" t="str">
        <f>IF(基本情報入力シート!Y652="","",基本情報入力シート!Y652)</f>
        <v/>
      </c>
      <c r="O613" s="106"/>
      <c r="P613" s="1082"/>
      <c r="Q613" s="1083"/>
      <c r="R613" s="519" t="str">
        <f>IFERROR(IF('別紙様式3-2（４・５月）'!Z615="ベア加算","",P613*VLOOKUP(N613,【参考】数式用!$AD$2:$AH$27,MATCH(O613,【参考】数式用!$K$4:$N$4,0)+1,0)),"")</f>
        <v/>
      </c>
      <c r="S613" s="139"/>
      <c r="T613" s="1084"/>
      <c r="U613" s="1085"/>
      <c r="V613" s="515" t="str">
        <f>IFERROR(P613*VLOOKUP(AF613,【参考】数式用4!$DC$3:$DZ$106,MATCH(N613,【参考】数式用4!$DC$2:$DZ$2,0)),"")</f>
        <v/>
      </c>
      <c r="W613" s="107"/>
      <c r="X613" s="138"/>
      <c r="Y613" s="1086" t="str">
        <f>IFERROR(IF('別紙様式3-2（４・５月）'!Z615="ベア加算","",W613*VLOOKUP(N613,【参考】数式用!$AD$2:$AH$27,MATCH(O613,【参考】数式用!$K$4:$N$4,0)+1,0)),"")</f>
        <v/>
      </c>
      <c r="Z613" s="1086"/>
      <c r="AA613" s="139"/>
      <c r="AB613" s="142"/>
      <c r="AC613" s="520" t="str">
        <f>IFERROR(X613*VLOOKUP(AG613,【参考】数式用4!$DC$3:$DZ$106,MATCH(N613,【参考】数式用4!$DC$2:$DZ$2,0)),"")</f>
        <v/>
      </c>
      <c r="AD613" s="477" t="str">
        <f t="shared" si="20"/>
        <v/>
      </c>
      <c r="AE613" s="478" t="str">
        <f t="shared" si="21"/>
        <v/>
      </c>
      <c r="AF613" s="512" t="str">
        <f>IF(O613="","",'別紙様式3-2（４・５月）'!O615&amp;'別紙様式3-2（４・５月）'!P615&amp;'別紙様式3-2（４・５月）'!Q615&amp;"から"&amp;O613)</f>
        <v/>
      </c>
      <c r="AG613" s="512" t="str">
        <f>IF(OR(W613="",W613="―"),"",'別紙様式3-2（４・５月）'!O615&amp;'別紙様式3-2（４・５月）'!P615&amp;'別紙様式3-2（４・５月）'!Q615&amp;"から"&amp;W613)</f>
        <v/>
      </c>
    </row>
    <row r="614" spans="1:33" ht="24.95" customHeight="1">
      <c r="A614" s="513">
        <v>601</v>
      </c>
      <c r="B614" s="987" t="str">
        <f>IF(基本情報入力シート!C653="","",基本情報入力シート!C653)</f>
        <v/>
      </c>
      <c r="C614" s="988"/>
      <c r="D614" s="988"/>
      <c r="E614" s="988"/>
      <c r="F614" s="988"/>
      <c r="G614" s="988"/>
      <c r="H614" s="988"/>
      <c r="I614" s="989"/>
      <c r="J614" s="482" t="str">
        <f>IF(基本情報入力シート!M653="","",基本情報入力シート!M653)</f>
        <v/>
      </c>
      <c r="K614" s="482" t="str">
        <f>IF(基本情報入力シート!R653="","",基本情報入力シート!R653)</f>
        <v/>
      </c>
      <c r="L614" s="482" t="str">
        <f>IF(基本情報入力シート!W653="","",基本情報入力シート!W653)</f>
        <v/>
      </c>
      <c r="M614" s="517" t="str">
        <f>IF(基本情報入力シート!X653="","",基本情報入力シート!X653)</f>
        <v/>
      </c>
      <c r="N614" s="518" t="str">
        <f>IF(基本情報入力シート!Y653="","",基本情報入力シート!Y653)</f>
        <v/>
      </c>
      <c r="O614" s="106"/>
      <c r="P614" s="1082"/>
      <c r="Q614" s="1083"/>
      <c r="R614" s="519" t="str">
        <f>IFERROR(IF('別紙様式3-2（４・５月）'!Z616="ベア加算","",P614*VLOOKUP(N614,【参考】数式用!$AD$2:$AH$27,MATCH(O614,【参考】数式用!$K$4:$N$4,0)+1,0)),"")</f>
        <v/>
      </c>
      <c r="S614" s="139"/>
      <c r="T614" s="1084"/>
      <c r="U614" s="1085"/>
      <c r="V614" s="515" t="str">
        <f>IFERROR(P614*VLOOKUP(AF614,【参考】数式用4!$DC$3:$DZ$106,MATCH(N614,【参考】数式用4!$DC$2:$DZ$2,0)),"")</f>
        <v/>
      </c>
      <c r="W614" s="107"/>
      <c r="X614" s="138"/>
      <c r="Y614" s="1086" t="str">
        <f>IFERROR(IF('別紙様式3-2（４・５月）'!Z616="ベア加算","",W614*VLOOKUP(N614,【参考】数式用!$AD$2:$AH$27,MATCH(O614,【参考】数式用!$K$4:$N$4,0)+1,0)),"")</f>
        <v/>
      </c>
      <c r="Z614" s="1086"/>
      <c r="AA614" s="139"/>
      <c r="AB614" s="142"/>
      <c r="AC614" s="520" t="str">
        <f>IFERROR(X614*VLOOKUP(AG614,【参考】数式用4!$DC$3:$DZ$106,MATCH(N614,【参考】数式用4!$DC$2:$DZ$2,0)),"")</f>
        <v/>
      </c>
      <c r="AD614" s="477" t="str">
        <f t="shared" si="20"/>
        <v/>
      </c>
      <c r="AE614" s="478" t="str">
        <f t="shared" si="21"/>
        <v/>
      </c>
      <c r="AF614" s="512" t="str">
        <f>IF(O614="","",'別紙様式3-2（４・５月）'!O616&amp;'別紙様式3-2（４・５月）'!P616&amp;'別紙様式3-2（４・５月）'!Q616&amp;"から"&amp;O614)</f>
        <v/>
      </c>
      <c r="AG614" s="512" t="str">
        <f>IF(OR(W614="",W614="―"),"",'別紙様式3-2（４・５月）'!O616&amp;'別紙様式3-2（４・５月）'!P616&amp;'別紙様式3-2（４・５月）'!Q616&amp;"から"&amp;W614)</f>
        <v/>
      </c>
    </row>
    <row r="615" spans="1:33" ht="24.95" customHeight="1">
      <c r="A615" s="513">
        <v>602</v>
      </c>
      <c r="B615" s="987" t="str">
        <f>IF(基本情報入力シート!C654="","",基本情報入力シート!C654)</f>
        <v/>
      </c>
      <c r="C615" s="988"/>
      <c r="D615" s="988"/>
      <c r="E615" s="988"/>
      <c r="F615" s="988"/>
      <c r="G615" s="988"/>
      <c r="H615" s="988"/>
      <c r="I615" s="989"/>
      <c r="J615" s="482" t="str">
        <f>IF(基本情報入力シート!M654="","",基本情報入力シート!M654)</f>
        <v/>
      </c>
      <c r="K615" s="482" t="str">
        <f>IF(基本情報入力シート!R654="","",基本情報入力シート!R654)</f>
        <v/>
      </c>
      <c r="L615" s="482" t="str">
        <f>IF(基本情報入力シート!W654="","",基本情報入力シート!W654)</f>
        <v/>
      </c>
      <c r="M615" s="517" t="str">
        <f>IF(基本情報入力シート!X654="","",基本情報入力シート!X654)</f>
        <v/>
      </c>
      <c r="N615" s="518" t="str">
        <f>IF(基本情報入力シート!Y654="","",基本情報入力シート!Y654)</f>
        <v/>
      </c>
      <c r="O615" s="106"/>
      <c r="P615" s="1082"/>
      <c r="Q615" s="1083"/>
      <c r="R615" s="519" t="str">
        <f>IFERROR(IF('別紙様式3-2（４・５月）'!Z617="ベア加算","",P615*VLOOKUP(N615,【参考】数式用!$AD$2:$AH$27,MATCH(O615,【参考】数式用!$K$4:$N$4,0)+1,0)),"")</f>
        <v/>
      </c>
      <c r="S615" s="139"/>
      <c r="T615" s="1084"/>
      <c r="U615" s="1085"/>
      <c r="V615" s="515" t="str">
        <f>IFERROR(P615*VLOOKUP(AF615,【参考】数式用4!$DC$3:$DZ$106,MATCH(N615,【参考】数式用4!$DC$2:$DZ$2,0)),"")</f>
        <v/>
      </c>
      <c r="W615" s="107"/>
      <c r="X615" s="138"/>
      <c r="Y615" s="1086" t="str">
        <f>IFERROR(IF('別紙様式3-2（４・５月）'!Z617="ベア加算","",W615*VLOOKUP(N615,【参考】数式用!$AD$2:$AH$27,MATCH(O615,【参考】数式用!$K$4:$N$4,0)+1,0)),"")</f>
        <v/>
      </c>
      <c r="Z615" s="1086"/>
      <c r="AA615" s="139"/>
      <c r="AB615" s="142"/>
      <c r="AC615" s="520" t="str">
        <f>IFERROR(X615*VLOOKUP(AG615,【参考】数式用4!$DC$3:$DZ$106,MATCH(N615,【参考】数式用4!$DC$2:$DZ$2,0)),"")</f>
        <v/>
      </c>
      <c r="AD615" s="477" t="str">
        <f t="shared" si="20"/>
        <v/>
      </c>
      <c r="AE615" s="478" t="str">
        <f t="shared" si="21"/>
        <v/>
      </c>
      <c r="AF615" s="512" t="str">
        <f>IF(O615="","",'別紙様式3-2（４・５月）'!O617&amp;'別紙様式3-2（４・５月）'!P617&amp;'別紙様式3-2（４・５月）'!Q617&amp;"から"&amp;O615)</f>
        <v/>
      </c>
      <c r="AG615" s="512" t="str">
        <f>IF(OR(W615="",W615="―"),"",'別紙様式3-2（４・５月）'!O617&amp;'別紙様式3-2（４・５月）'!P617&amp;'別紙様式3-2（４・５月）'!Q617&amp;"から"&amp;W615)</f>
        <v/>
      </c>
    </row>
    <row r="616" spans="1:33" ht="24.95" customHeight="1">
      <c r="A616" s="513">
        <v>603</v>
      </c>
      <c r="B616" s="987" t="str">
        <f>IF(基本情報入力シート!C655="","",基本情報入力シート!C655)</f>
        <v/>
      </c>
      <c r="C616" s="988"/>
      <c r="D616" s="988"/>
      <c r="E616" s="988"/>
      <c r="F616" s="988"/>
      <c r="G616" s="988"/>
      <c r="H616" s="988"/>
      <c r="I616" s="989"/>
      <c r="J616" s="482" t="str">
        <f>IF(基本情報入力シート!M655="","",基本情報入力シート!M655)</f>
        <v/>
      </c>
      <c r="K616" s="482" t="str">
        <f>IF(基本情報入力シート!R655="","",基本情報入力シート!R655)</f>
        <v/>
      </c>
      <c r="L616" s="482" t="str">
        <f>IF(基本情報入力シート!W655="","",基本情報入力シート!W655)</f>
        <v/>
      </c>
      <c r="M616" s="517" t="str">
        <f>IF(基本情報入力シート!X655="","",基本情報入力シート!X655)</f>
        <v/>
      </c>
      <c r="N616" s="518" t="str">
        <f>IF(基本情報入力シート!Y655="","",基本情報入力シート!Y655)</f>
        <v/>
      </c>
      <c r="O616" s="106"/>
      <c r="P616" s="1082"/>
      <c r="Q616" s="1083"/>
      <c r="R616" s="519" t="str">
        <f>IFERROR(IF('別紙様式3-2（４・５月）'!Z618="ベア加算","",P616*VLOOKUP(N616,【参考】数式用!$AD$2:$AH$27,MATCH(O616,【参考】数式用!$K$4:$N$4,0)+1,0)),"")</f>
        <v/>
      </c>
      <c r="S616" s="139"/>
      <c r="T616" s="1084"/>
      <c r="U616" s="1085"/>
      <c r="V616" s="515" t="str">
        <f>IFERROR(P616*VLOOKUP(AF616,【参考】数式用4!$DC$3:$DZ$106,MATCH(N616,【参考】数式用4!$DC$2:$DZ$2,0)),"")</f>
        <v/>
      </c>
      <c r="W616" s="107"/>
      <c r="X616" s="138"/>
      <c r="Y616" s="1086" t="str">
        <f>IFERROR(IF('別紙様式3-2（４・５月）'!Z618="ベア加算","",W616*VLOOKUP(N616,【参考】数式用!$AD$2:$AH$27,MATCH(O616,【参考】数式用!$K$4:$N$4,0)+1,0)),"")</f>
        <v/>
      </c>
      <c r="Z616" s="1086"/>
      <c r="AA616" s="139"/>
      <c r="AB616" s="142"/>
      <c r="AC616" s="520" t="str">
        <f>IFERROR(X616*VLOOKUP(AG616,【参考】数式用4!$DC$3:$DZ$106,MATCH(N616,【参考】数式用4!$DC$2:$DZ$2,0)),"")</f>
        <v/>
      </c>
      <c r="AD616" s="477" t="str">
        <f t="shared" si="20"/>
        <v/>
      </c>
      <c r="AE616" s="478" t="str">
        <f t="shared" si="21"/>
        <v/>
      </c>
      <c r="AF616" s="512" t="str">
        <f>IF(O616="","",'別紙様式3-2（４・５月）'!O618&amp;'別紙様式3-2（４・５月）'!P618&amp;'別紙様式3-2（４・５月）'!Q618&amp;"から"&amp;O616)</f>
        <v/>
      </c>
      <c r="AG616" s="512" t="str">
        <f>IF(OR(W616="",W616="―"),"",'別紙様式3-2（４・５月）'!O618&amp;'別紙様式3-2（４・５月）'!P618&amp;'別紙様式3-2（４・５月）'!Q618&amp;"から"&amp;W616)</f>
        <v/>
      </c>
    </row>
    <row r="617" spans="1:33" ht="24.95" customHeight="1">
      <c r="A617" s="513">
        <v>604</v>
      </c>
      <c r="B617" s="987" t="str">
        <f>IF(基本情報入力シート!C656="","",基本情報入力シート!C656)</f>
        <v/>
      </c>
      <c r="C617" s="988"/>
      <c r="D617" s="988"/>
      <c r="E617" s="988"/>
      <c r="F617" s="988"/>
      <c r="G617" s="988"/>
      <c r="H617" s="988"/>
      <c r="I617" s="989"/>
      <c r="J617" s="482" t="str">
        <f>IF(基本情報入力シート!M656="","",基本情報入力シート!M656)</f>
        <v/>
      </c>
      <c r="K617" s="482" t="str">
        <f>IF(基本情報入力シート!R656="","",基本情報入力シート!R656)</f>
        <v/>
      </c>
      <c r="L617" s="482" t="str">
        <f>IF(基本情報入力シート!W656="","",基本情報入力シート!W656)</f>
        <v/>
      </c>
      <c r="M617" s="517" t="str">
        <f>IF(基本情報入力シート!X656="","",基本情報入力シート!X656)</f>
        <v/>
      </c>
      <c r="N617" s="518" t="str">
        <f>IF(基本情報入力シート!Y656="","",基本情報入力シート!Y656)</f>
        <v/>
      </c>
      <c r="O617" s="106"/>
      <c r="P617" s="1082"/>
      <c r="Q617" s="1083"/>
      <c r="R617" s="519" t="str">
        <f>IFERROR(IF('別紙様式3-2（４・５月）'!Z619="ベア加算","",P617*VLOOKUP(N617,【参考】数式用!$AD$2:$AH$27,MATCH(O617,【参考】数式用!$K$4:$N$4,0)+1,0)),"")</f>
        <v/>
      </c>
      <c r="S617" s="139"/>
      <c r="T617" s="1084"/>
      <c r="U617" s="1085"/>
      <c r="V617" s="515" t="str">
        <f>IFERROR(P617*VLOOKUP(AF617,【参考】数式用4!$DC$3:$DZ$106,MATCH(N617,【参考】数式用4!$DC$2:$DZ$2,0)),"")</f>
        <v/>
      </c>
      <c r="W617" s="107"/>
      <c r="X617" s="138"/>
      <c r="Y617" s="1086" t="str">
        <f>IFERROR(IF('別紙様式3-2（４・５月）'!Z619="ベア加算","",W617*VLOOKUP(N617,【参考】数式用!$AD$2:$AH$27,MATCH(O617,【参考】数式用!$K$4:$N$4,0)+1,0)),"")</f>
        <v/>
      </c>
      <c r="Z617" s="1086"/>
      <c r="AA617" s="139"/>
      <c r="AB617" s="142"/>
      <c r="AC617" s="520" t="str">
        <f>IFERROR(X617*VLOOKUP(AG617,【参考】数式用4!$DC$3:$DZ$106,MATCH(N617,【参考】数式用4!$DC$2:$DZ$2,0)),"")</f>
        <v/>
      </c>
      <c r="AD617" s="477" t="str">
        <f t="shared" si="20"/>
        <v/>
      </c>
      <c r="AE617" s="478" t="str">
        <f t="shared" si="21"/>
        <v/>
      </c>
      <c r="AF617" s="512" t="str">
        <f>IF(O617="","",'別紙様式3-2（４・５月）'!O619&amp;'別紙様式3-2（４・５月）'!P619&amp;'別紙様式3-2（４・５月）'!Q619&amp;"から"&amp;O617)</f>
        <v/>
      </c>
      <c r="AG617" s="512" t="str">
        <f>IF(OR(W617="",W617="―"),"",'別紙様式3-2（４・５月）'!O619&amp;'別紙様式3-2（４・５月）'!P619&amp;'別紙様式3-2（４・５月）'!Q619&amp;"から"&amp;W617)</f>
        <v/>
      </c>
    </row>
    <row r="618" spans="1:33" ht="24.95" customHeight="1">
      <c r="A618" s="513">
        <v>605</v>
      </c>
      <c r="B618" s="987" t="str">
        <f>IF(基本情報入力シート!C657="","",基本情報入力シート!C657)</f>
        <v/>
      </c>
      <c r="C618" s="988"/>
      <c r="D618" s="988"/>
      <c r="E618" s="988"/>
      <c r="F618" s="988"/>
      <c r="G618" s="988"/>
      <c r="H618" s="988"/>
      <c r="I618" s="989"/>
      <c r="J618" s="482" t="str">
        <f>IF(基本情報入力シート!M657="","",基本情報入力シート!M657)</f>
        <v/>
      </c>
      <c r="K618" s="482" t="str">
        <f>IF(基本情報入力シート!R657="","",基本情報入力シート!R657)</f>
        <v/>
      </c>
      <c r="L618" s="482" t="str">
        <f>IF(基本情報入力シート!W657="","",基本情報入力シート!W657)</f>
        <v/>
      </c>
      <c r="M618" s="517" t="str">
        <f>IF(基本情報入力シート!X657="","",基本情報入力シート!X657)</f>
        <v/>
      </c>
      <c r="N618" s="518" t="str">
        <f>IF(基本情報入力シート!Y657="","",基本情報入力シート!Y657)</f>
        <v/>
      </c>
      <c r="O618" s="106"/>
      <c r="P618" s="1082"/>
      <c r="Q618" s="1083"/>
      <c r="R618" s="519" t="str">
        <f>IFERROR(IF('別紙様式3-2（４・５月）'!Z620="ベア加算","",P618*VLOOKUP(N618,【参考】数式用!$AD$2:$AH$27,MATCH(O618,【参考】数式用!$K$4:$N$4,0)+1,0)),"")</f>
        <v/>
      </c>
      <c r="S618" s="139"/>
      <c r="T618" s="1084"/>
      <c r="U618" s="1085"/>
      <c r="V618" s="515" t="str">
        <f>IFERROR(P618*VLOOKUP(AF618,【参考】数式用4!$DC$3:$DZ$106,MATCH(N618,【参考】数式用4!$DC$2:$DZ$2,0)),"")</f>
        <v/>
      </c>
      <c r="W618" s="107"/>
      <c r="X618" s="138"/>
      <c r="Y618" s="1086" t="str">
        <f>IFERROR(IF('別紙様式3-2（４・５月）'!Z620="ベア加算","",W618*VLOOKUP(N618,【参考】数式用!$AD$2:$AH$27,MATCH(O618,【参考】数式用!$K$4:$N$4,0)+1,0)),"")</f>
        <v/>
      </c>
      <c r="Z618" s="1086"/>
      <c r="AA618" s="139"/>
      <c r="AB618" s="142"/>
      <c r="AC618" s="520" t="str">
        <f>IFERROR(X618*VLOOKUP(AG618,【参考】数式用4!$DC$3:$DZ$106,MATCH(N618,【参考】数式用4!$DC$2:$DZ$2,0)),"")</f>
        <v/>
      </c>
      <c r="AD618" s="477" t="str">
        <f t="shared" si="20"/>
        <v/>
      </c>
      <c r="AE618" s="478" t="str">
        <f t="shared" si="21"/>
        <v/>
      </c>
      <c r="AF618" s="512" t="str">
        <f>IF(O618="","",'別紙様式3-2（４・５月）'!O620&amp;'別紙様式3-2（４・５月）'!P620&amp;'別紙様式3-2（４・５月）'!Q620&amp;"から"&amp;O618)</f>
        <v/>
      </c>
      <c r="AG618" s="512" t="str">
        <f>IF(OR(W618="",W618="―"),"",'別紙様式3-2（４・５月）'!O620&amp;'別紙様式3-2（４・５月）'!P620&amp;'別紙様式3-2（４・５月）'!Q620&amp;"から"&amp;W618)</f>
        <v/>
      </c>
    </row>
    <row r="619" spans="1:33" ht="24.95" customHeight="1">
      <c r="A619" s="513">
        <v>606</v>
      </c>
      <c r="B619" s="987" t="str">
        <f>IF(基本情報入力シート!C658="","",基本情報入力シート!C658)</f>
        <v/>
      </c>
      <c r="C619" s="988"/>
      <c r="D619" s="988"/>
      <c r="E619" s="988"/>
      <c r="F619" s="988"/>
      <c r="G619" s="988"/>
      <c r="H619" s="988"/>
      <c r="I619" s="989"/>
      <c r="J619" s="482" t="str">
        <f>IF(基本情報入力シート!M658="","",基本情報入力シート!M658)</f>
        <v/>
      </c>
      <c r="K619" s="482" t="str">
        <f>IF(基本情報入力シート!R658="","",基本情報入力シート!R658)</f>
        <v/>
      </c>
      <c r="L619" s="482" t="str">
        <f>IF(基本情報入力シート!W658="","",基本情報入力シート!W658)</f>
        <v/>
      </c>
      <c r="M619" s="517" t="str">
        <f>IF(基本情報入力シート!X658="","",基本情報入力シート!X658)</f>
        <v/>
      </c>
      <c r="N619" s="518" t="str">
        <f>IF(基本情報入力シート!Y658="","",基本情報入力シート!Y658)</f>
        <v/>
      </c>
      <c r="O619" s="106"/>
      <c r="P619" s="1082"/>
      <c r="Q619" s="1083"/>
      <c r="R619" s="519" t="str">
        <f>IFERROR(IF('別紙様式3-2（４・５月）'!Z621="ベア加算","",P619*VLOOKUP(N619,【参考】数式用!$AD$2:$AH$27,MATCH(O619,【参考】数式用!$K$4:$N$4,0)+1,0)),"")</f>
        <v/>
      </c>
      <c r="S619" s="139"/>
      <c r="T619" s="1084"/>
      <c r="U619" s="1085"/>
      <c r="V619" s="515" t="str">
        <f>IFERROR(P619*VLOOKUP(AF619,【参考】数式用4!$DC$3:$DZ$106,MATCH(N619,【参考】数式用4!$DC$2:$DZ$2,0)),"")</f>
        <v/>
      </c>
      <c r="W619" s="107"/>
      <c r="X619" s="138"/>
      <c r="Y619" s="1086" t="str">
        <f>IFERROR(IF('別紙様式3-2（４・５月）'!Z621="ベア加算","",W619*VLOOKUP(N619,【参考】数式用!$AD$2:$AH$27,MATCH(O619,【参考】数式用!$K$4:$N$4,0)+1,0)),"")</f>
        <v/>
      </c>
      <c r="Z619" s="1086"/>
      <c r="AA619" s="139"/>
      <c r="AB619" s="142"/>
      <c r="AC619" s="520" t="str">
        <f>IFERROR(X619*VLOOKUP(AG619,【参考】数式用4!$DC$3:$DZ$106,MATCH(N619,【参考】数式用4!$DC$2:$DZ$2,0)),"")</f>
        <v/>
      </c>
      <c r="AD619" s="477" t="str">
        <f t="shared" si="20"/>
        <v/>
      </c>
      <c r="AE619" s="478" t="str">
        <f t="shared" si="21"/>
        <v/>
      </c>
      <c r="AF619" s="512" t="str">
        <f>IF(O619="","",'別紙様式3-2（４・５月）'!O621&amp;'別紙様式3-2（４・５月）'!P621&amp;'別紙様式3-2（４・５月）'!Q621&amp;"から"&amp;O619)</f>
        <v/>
      </c>
      <c r="AG619" s="512" t="str">
        <f>IF(OR(W619="",W619="―"),"",'別紙様式3-2（４・５月）'!O621&amp;'別紙様式3-2（４・５月）'!P621&amp;'別紙様式3-2（４・５月）'!Q621&amp;"から"&amp;W619)</f>
        <v/>
      </c>
    </row>
    <row r="620" spans="1:33" ht="24.95" customHeight="1">
      <c r="A620" s="513">
        <v>607</v>
      </c>
      <c r="B620" s="987" t="str">
        <f>IF(基本情報入力シート!C659="","",基本情報入力シート!C659)</f>
        <v/>
      </c>
      <c r="C620" s="988"/>
      <c r="D620" s="988"/>
      <c r="E620" s="988"/>
      <c r="F620" s="988"/>
      <c r="G620" s="988"/>
      <c r="H620" s="988"/>
      <c r="I620" s="989"/>
      <c r="J620" s="482" t="str">
        <f>IF(基本情報入力シート!M659="","",基本情報入力シート!M659)</f>
        <v/>
      </c>
      <c r="K620" s="482" t="str">
        <f>IF(基本情報入力シート!R659="","",基本情報入力シート!R659)</f>
        <v/>
      </c>
      <c r="L620" s="482" t="str">
        <f>IF(基本情報入力シート!W659="","",基本情報入力シート!W659)</f>
        <v/>
      </c>
      <c r="M620" s="517" t="str">
        <f>IF(基本情報入力シート!X659="","",基本情報入力シート!X659)</f>
        <v/>
      </c>
      <c r="N620" s="518" t="str">
        <f>IF(基本情報入力シート!Y659="","",基本情報入力シート!Y659)</f>
        <v/>
      </c>
      <c r="O620" s="106"/>
      <c r="P620" s="1082"/>
      <c r="Q620" s="1083"/>
      <c r="R620" s="519" t="str">
        <f>IFERROR(IF('別紙様式3-2（４・５月）'!Z622="ベア加算","",P620*VLOOKUP(N620,【参考】数式用!$AD$2:$AH$27,MATCH(O620,【参考】数式用!$K$4:$N$4,0)+1,0)),"")</f>
        <v/>
      </c>
      <c r="S620" s="139"/>
      <c r="T620" s="1084"/>
      <c r="U620" s="1085"/>
      <c r="V620" s="515" t="str">
        <f>IFERROR(P620*VLOOKUP(AF620,【参考】数式用4!$DC$3:$DZ$106,MATCH(N620,【参考】数式用4!$DC$2:$DZ$2,0)),"")</f>
        <v/>
      </c>
      <c r="W620" s="107"/>
      <c r="X620" s="138"/>
      <c r="Y620" s="1086" t="str">
        <f>IFERROR(IF('別紙様式3-2（４・５月）'!Z622="ベア加算","",W620*VLOOKUP(N620,【参考】数式用!$AD$2:$AH$27,MATCH(O620,【参考】数式用!$K$4:$N$4,0)+1,0)),"")</f>
        <v/>
      </c>
      <c r="Z620" s="1086"/>
      <c r="AA620" s="139"/>
      <c r="AB620" s="142"/>
      <c r="AC620" s="520" t="str">
        <f>IFERROR(X620*VLOOKUP(AG620,【参考】数式用4!$DC$3:$DZ$106,MATCH(N620,【参考】数式用4!$DC$2:$DZ$2,0)),"")</f>
        <v/>
      </c>
      <c r="AD620" s="477" t="str">
        <f t="shared" si="20"/>
        <v/>
      </c>
      <c r="AE620" s="478" t="str">
        <f t="shared" si="21"/>
        <v/>
      </c>
      <c r="AF620" s="512" t="str">
        <f>IF(O620="","",'別紙様式3-2（４・５月）'!O622&amp;'別紙様式3-2（４・５月）'!P622&amp;'別紙様式3-2（４・５月）'!Q622&amp;"から"&amp;O620)</f>
        <v/>
      </c>
      <c r="AG620" s="512" t="str">
        <f>IF(OR(W620="",W620="―"),"",'別紙様式3-2（４・５月）'!O622&amp;'別紙様式3-2（４・５月）'!P622&amp;'別紙様式3-2（４・５月）'!Q622&amp;"から"&amp;W620)</f>
        <v/>
      </c>
    </row>
    <row r="621" spans="1:33" ht="24.95" customHeight="1">
      <c r="A621" s="513">
        <v>608</v>
      </c>
      <c r="B621" s="987" t="str">
        <f>IF(基本情報入力シート!C660="","",基本情報入力シート!C660)</f>
        <v/>
      </c>
      <c r="C621" s="988"/>
      <c r="D621" s="988"/>
      <c r="E621" s="988"/>
      <c r="F621" s="988"/>
      <c r="G621" s="988"/>
      <c r="H621" s="988"/>
      <c r="I621" s="989"/>
      <c r="J621" s="482" t="str">
        <f>IF(基本情報入力シート!M660="","",基本情報入力シート!M660)</f>
        <v/>
      </c>
      <c r="K621" s="482" t="str">
        <f>IF(基本情報入力シート!R660="","",基本情報入力シート!R660)</f>
        <v/>
      </c>
      <c r="L621" s="482" t="str">
        <f>IF(基本情報入力シート!W660="","",基本情報入力シート!W660)</f>
        <v/>
      </c>
      <c r="M621" s="517" t="str">
        <f>IF(基本情報入力シート!X660="","",基本情報入力シート!X660)</f>
        <v/>
      </c>
      <c r="N621" s="518" t="str">
        <f>IF(基本情報入力シート!Y660="","",基本情報入力シート!Y660)</f>
        <v/>
      </c>
      <c r="O621" s="106"/>
      <c r="P621" s="1082"/>
      <c r="Q621" s="1083"/>
      <c r="R621" s="519" t="str">
        <f>IFERROR(IF('別紙様式3-2（４・５月）'!Z623="ベア加算","",P621*VLOOKUP(N621,【参考】数式用!$AD$2:$AH$27,MATCH(O621,【参考】数式用!$K$4:$N$4,0)+1,0)),"")</f>
        <v/>
      </c>
      <c r="S621" s="139"/>
      <c r="T621" s="1084"/>
      <c r="U621" s="1085"/>
      <c r="V621" s="515" t="str">
        <f>IFERROR(P621*VLOOKUP(AF621,【参考】数式用4!$DC$3:$DZ$106,MATCH(N621,【参考】数式用4!$DC$2:$DZ$2,0)),"")</f>
        <v/>
      </c>
      <c r="W621" s="107"/>
      <c r="X621" s="138"/>
      <c r="Y621" s="1086" t="str">
        <f>IFERROR(IF('別紙様式3-2（４・５月）'!Z623="ベア加算","",W621*VLOOKUP(N621,【参考】数式用!$AD$2:$AH$27,MATCH(O621,【参考】数式用!$K$4:$N$4,0)+1,0)),"")</f>
        <v/>
      </c>
      <c r="Z621" s="1086"/>
      <c r="AA621" s="139"/>
      <c r="AB621" s="142"/>
      <c r="AC621" s="520" t="str">
        <f>IFERROR(X621*VLOOKUP(AG621,【参考】数式用4!$DC$3:$DZ$106,MATCH(N621,【参考】数式用4!$DC$2:$DZ$2,0)),"")</f>
        <v/>
      </c>
      <c r="AD621" s="477" t="str">
        <f t="shared" si="20"/>
        <v/>
      </c>
      <c r="AE621" s="478" t="str">
        <f t="shared" si="21"/>
        <v/>
      </c>
      <c r="AF621" s="512" t="str">
        <f>IF(O621="","",'別紙様式3-2（４・５月）'!O623&amp;'別紙様式3-2（４・５月）'!P623&amp;'別紙様式3-2（４・５月）'!Q623&amp;"から"&amp;O621)</f>
        <v/>
      </c>
      <c r="AG621" s="512" t="str">
        <f>IF(OR(W621="",W621="―"),"",'別紙様式3-2（４・５月）'!O623&amp;'別紙様式3-2（４・５月）'!P623&amp;'別紙様式3-2（４・５月）'!Q623&amp;"から"&amp;W621)</f>
        <v/>
      </c>
    </row>
    <row r="622" spans="1:33" ht="24.95" customHeight="1">
      <c r="A622" s="513">
        <v>609</v>
      </c>
      <c r="B622" s="987" t="str">
        <f>IF(基本情報入力シート!C661="","",基本情報入力シート!C661)</f>
        <v/>
      </c>
      <c r="C622" s="988"/>
      <c r="D622" s="988"/>
      <c r="E622" s="988"/>
      <c r="F622" s="988"/>
      <c r="G622" s="988"/>
      <c r="H622" s="988"/>
      <c r="I622" s="989"/>
      <c r="J622" s="482" t="str">
        <f>IF(基本情報入力シート!M661="","",基本情報入力シート!M661)</f>
        <v/>
      </c>
      <c r="K622" s="482" t="str">
        <f>IF(基本情報入力シート!R661="","",基本情報入力シート!R661)</f>
        <v/>
      </c>
      <c r="L622" s="482" t="str">
        <f>IF(基本情報入力シート!W661="","",基本情報入力シート!W661)</f>
        <v/>
      </c>
      <c r="M622" s="517" t="str">
        <f>IF(基本情報入力シート!X661="","",基本情報入力シート!X661)</f>
        <v/>
      </c>
      <c r="N622" s="518" t="str">
        <f>IF(基本情報入力シート!Y661="","",基本情報入力シート!Y661)</f>
        <v/>
      </c>
      <c r="O622" s="106"/>
      <c r="P622" s="1082"/>
      <c r="Q622" s="1083"/>
      <c r="R622" s="519" t="str">
        <f>IFERROR(IF('別紙様式3-2（４・５月）'!Z624="ベア加算","",P622*VLOOKUP(N622,【参考】数式用!$AD$2:$AH$27,MATCH(O622,【参考】数式用!$K$4:$N$4,0)+1,0)),"")</f>
        <v/>
      </c>
      <c r="S622" s="139"/>
      <c r="T622" s="1084"/>
      <c r="U622" s="1085"/>
      <c r="V622" s="515" t="str">
        <f>IFERROR(P622*VLOOKUP(AF622,【参考】数式用4!$DC$3:$DZ$106,MATCH(N622,【参考】数式用4!$DC$2:$DZ$2,0)),"")</f>
        <v/>
      </c>
      <c r="W622" s="107"/>
      <c r="X622" s="138"/>
      <c r="Y622" s="1086" t="str">
        <f>IFERROR(IF('別紙様式3-2（４・５月）'!Z624="ベア加算","",W622*VLOOKUP(N622,【参考】数式用!$AD$2:$AH$27,MATCH(O622,【参考】数式用!$K$4:$N$4,0)+1,0)),"")</f>
        <v/>
      </c>
      <c r="Z622" s="1086"/>
      <c r="AA622" s="139"/>
      <c r="AB622" s="142"/>
      <c r="AC622" s="520" t="str">
        <f>IFERROR(X622*VLOOKUP(AG622,【参考】数式用4!$DC$3:$DZ$106,MATCH(N622,【参考】数式用4!$DC$2:$DZ$2,0)),"")</f>
        <v/>
      </c>
      <c r="AD622" s="477" t="str">
        <f t="shared" si="20"/>
        <v/>
      </c>
      <c r="AE622" s="478" t="str">
        <f t="shared" si="21"/>
        <v/>
      </c>
      <c r="AF622" s="512" t="str">
        <f>IF(O622="","",'別紙様式3-2（４・５月）'!O624&amp;'別紙様式3-2（４・５月）'!P624&amp;'別紙様式3-2（４・５月）'!Q624&amp;"から"&amp;O622)</f>
        <v/>
      </c>
      <c r="AG622" s="512" t="str">
        <f>IF(OR(W622="",W622="―"),"",'別紙様式3-2（４・５月）'!O624&amp;'別紙様式3-2（４・５月）'!P624&amp;'別紙様式3-2（４・５月）'!Q624&amp;"から"&amp;W622)</f>
        <v/>
      </c>
    </row>
    <row r="623" spans="1:33" ht="24.95" customHeight="1">
      <c r="A623" s="513">
        <v>610</v>
      </c>
      <c r="B623" s="987" t="str">
        <f>IF(基本情報入力シート!C662="","",基本情報入力シート!C662)</f>
        <v/>
      </c>
      <c r="C623" s="988"/>
      <c r="D623" s="988"/>
      <c r="E623" s="988"/>
      <c r="F623" s="988"/>
      <c r="G623" s="988"/>
      <c r="H623" s="988"/>
      <c r="I623" s="989"/>
      <c r="J623" s="482" t="str">
        <f>IF(基本情報入力シート!M662="","",基本情報入力シート!M662)</f>
        <v/>
      </c>
      <c r="K623" s="482" t="str">
        <f>IF(基本情報入力シート!R662="","",基本情報入力シート!R662)</f>
        <v/>
      </c>
      <c r="L623" s="482" t="str">
        <f>IF(基本情報入力シート!W662="","",基本情報入力シート!W662)</f>
        <v/>
      </c>
      <c r="M623" s="517" t="str">
        <f>IF(基本情報入力シート!X662="","",基本情報入力シート!X662)</f>
        <v/>
      </c>
      <c r="N623" s="518" t="str">
        <f>IF(基本情報入力シート!Y662="","",基本情報入力シート!Y662)</f>
        <v/>
      </c>
      <c r="O623" s="106"/>
      <c r="P623" s="1082"/>
      <c r="Q623" s="1083"/>
      <c r="R623" s="519" t="str">
        <f>IFERROR(IF('別紙様式3-2（４・５月）'!Z625="ベア加算","",P623*VLOOKUP(N623,【参考】数式用!$AD$2:$AH$27,MATCH(O623,【参考】数式用!$K$4:$N$4,0)+1,0)),"")</f>
        <v/>
      </c>
      <c r="S623" s="139"/>
      <c r="T623" s="1084"/>
      <c r="U623" s="1085"/>
      <c r="V623" s="515" t="str">
        <f>IFERROR(P623*VLOOKUP(AF623,【参考】数式用4!$DC$3:$DZ$106,MATCH(N623,【参考】数式用4!$DC$2:$DZ$2,0)),"")</f>
        <v/>
      </c>
      <c r="W623" s="107"/>
      <c r="X623" s="138"/>
      <c r="Y623" s="1086" t="str">
        <f>IFERROR(IF('別紙様式3-2（４・５月）'!Z625="ベア加算","",W623*VLOOKUP(N623,【参考】数式用!$AD$2:$AH$27,MATCH(O623,【参考】数式用!$K$4:$N$4,0)+1,0)),"")</f>
        <v/>
      </c>
      <c r="Z623" s="1086"/>
      <c r="AA623" s="139"/>
      <c r="AB623" s="142"/>
      <c r="AC623" s="520" t="str">
        <f>IFERROR(X623*VLOOKUP(AG623,【参考】数式用4!$DC$3:$DZ$106,MATCH(N623,【参考】数式用4!$DC$2:$DZ$2,0)),"")</f>
        <v/>
      </c>
      <c r="AD623" s="477" t="str">
        <f t="shared" si="20"/>
        <v/>
      </c>
      <c r="AE623" s="478" t="str">
        <f t="shared" si="21"/>
        <v/>
      </c>
      <c r="AF623" s="512" t="str">
        <f>IF(O623="","",'別紙様式3-2（４・５月）'!O625&amp;'別紙様式3-2（４・５月）'!P625&amp;'別紙様式3-2（４・５月）'!Q625&amp;"から"&amp;O623)</f>
        <v/>
      </c>
      <c r="AG623" s="512" t="str">
        <f>IF(OR(W623="",W623="―"),"",'別紙様式3-2（４・５月）'!O625&amp;'別紙様式3-2（４・５月）'!P625&amp;'別紙様式3-2（４・５月）'!Q625&amp;"から"&amp;W623)</f>
        <v/>
      </c>
    </row>
    <row r="624" spans="1:33" ht="24.95" customHeight="1">
      <c r="A624" s="513">
        <v>611</v>
      </c>
      <c r="B624" s="987" t="str">
        <f>IF(基本情報入力シート!C663="","",基本情報入力シート!C663)</f>
        <v/>
      </c>
      <c r="C624" s="988"/>
      <c r="D624" s="988"/>
      <c r="E624" s="988"/>
      <c r="F624" s="988"/>
      <c r="G624" s="988"/>
      <c r="H624" s="988"/>
      <c r="I624" s="989"/>
      <c r="J624" s="482" t="str">
        <f>IF(基本情報入力シート!M663="","",基本情報入力シート!M663)</f>
        <v/>
      </c>
      <c r="K624" s="482" t="str">
        <f>IF(基本情報入力シート!R663="","",基本情報入力シート!R663)</f>
        <v/>
      </c>
      <c r="L624" s="482" t="str">
        <f>IF(基本情報入力シート!W663="","",基本情報入力シート!W663)</f>
        <v/>
      </c>
      <c r="M624" s="517" t="str">
        <f>IF(基本情報入力シート!X663="","",基本情報入力シート!X663)</f>
        <v/>
      </c>
      <c r="N624" s="518" t="str">
        <f>IF(基本情報入力シート!Y663="","",基本情報入力シート!Y663)</f>
        <v/>
      </c>
      <c r="O624" s="106"/>
      <c r="P624" s="1082"/>
      <c r="Q624" s="1083"/>
      <c r="R624" s="519" t="str">
        <f>IFERROR(IF('別紙様式3-2（４・５月）'!Z626="ベア加算","",P624*VLOOKUP(N624,【参考】数式用!$AD$2:$AH$27,MATCH(O624,【参考】数式用!$K$4:$N$4,0)+1,0)),"")</f>
        <v/>
      </c>
      <c r="S624" s="139"/>
      <c r="T624" s="1084"/>
      <c r="U624" s="1085"/>
      <c r="V624" s="515" t="str">
        <f>IFERROR(P624*VLOOKUP(AF624,【参考】数式用4!$DC$3:$DZ$106,MATCH(N624,【参考】数式用4!$DC$2:$DZ$2,0)),"")</f>
        <v/>
      </c>
      <c r="W624" s="107"/>
      <c r="X624" s="138"/>
      <c r="Y624" s="1086" t="str">
        <f>IFERROR(IF('別紙様式3-2（４・５月）'!Z626="ベア加算","",W624*VLOOKUP(N624,【参考】数式用!$AD$2:$AH$27,MATCH(O624,【参考】数式用!$K$4:$N$4,0)+1,0)),"")</f>
        <v/>
      </c>
      <c r="Z624" s="1086"/>
      <c r="AA624" s="139"/>
      <c r="AB624" s="142"/>
      <c r="AC624" s="520" t="str">
        <f>IFERROR(X624*VLOOKUP(AG624,【参考】数式用4!$DC$3:$DZ$106,MATCH(N624,【参考】数式用4!$DC$2:$DZ$2,0)),"")</f>
        <v/>
      </c>
      <c r="AD624" s="477" t="str">
        <f t="shared" si="20"/>
        <v/>
      </c>
      <c r="AE624" s="478" t="str">
        <f t="shared" si="21"/>
        <v/>
      </c>
      <c r="AF624" s="512" t="str">
        <f>IF(O624="","",'別紙様式3-2（４・５月）'!O626&amp;'別紙様式3-2（４・５月）'!P626&amp;'別紙様式3-2（４・５月）'!Q626&amp;"から"&amp;O624)</f>
        <v/>
      </c>
      <c r="AG624" s="512" t="str">
        <f>IF(OR(W624="",W624="―"),"",'別紙様式3-2（４・５月）'!O626&amp;'別紙様式3-2（４・５月）'!P626&amp;'別紙様式3-2（４・５月）'!Q626&amp;"から"&amp;W624)</f>
        <v/>
      </c>
    </row>
    <row r="625" spans="1:33" ht="24.95" customHeight="1">
      <c r="A625" s="513">
        <v>612</v>
      </c>
      <c r="B625" s="987" t="str">
        <f>IF(基本情報入力シート!C664="","",基本情報入力シート!C664)</f>
        <v/>
      </c>
      <c r="C625" s="988"/>
      <c r="D625" s="988"/>
      <c r="E625" s="988"/>
      <c r="F625" s="988"/>
      <c r="G625" s="988"/>
      <c r="H625" s="988"/>
      <c r="I625" s="989"/>
      <c r="J625" s="482" t="str">
        <f>IF(基本情報入力シート!M664="","",基本情報入力シート!M664)</f>
        <v/>
      </c>
      <c r="K625" s="482" t="str">
        <f>IF(基本情報入力シート!R664="","",基本情報入力シート!R664)</f>
        <v/>
      </c>
      <c r="L625" s="482" t="str">
        <f>IF(基本情報入力シート!W664="","",基本情報入力シート!W664)</f>
        <v/>
      </c>
      <c r="M625" s="517" t="str">
        <f>IF(基本情報入力シート!X664="","",基本情報入力シート!X664)</f>
        <v/>
      </c>
      <c r="N625" s="518" t="str">
        <f>IF(基本情報入力シート!Y664="","",基本情報入力シート!Y664)</f>
        <v/>
      </c>
      <c r="O625" s="106"/>
      <c r="P625" s="1082"/>
      <c r="Q625" s="1083"/>
      <c r="R625" s="519" t="str">
        <f>IFERROR(IF('別紙様式3-2（４・５月）'!Z627="ベア加算","",P625*VLOOKUP(N625,【参考】数式用!$AD$2:$AH$27,MATCH(O625,【参考】数式用!$K$4:$N$4,0)+1,0)),"")</f>
        <v/>
      </c>
      <c r="S625" s="139"/>
      <c r="T625" s="1084"/>
      <c r="U625" s="1085"/>
      <c r="V625" s="515" t="str">
        <f>IFERROR(P625*VLOOKUP(AF625,【参考】数式用4!$DC$3:$DZ$106,MATCH(N625,【参考】数式用4!$DC$2:$DZ$2,0)),"")</f>
        <v/>
      </c>
      <c r="W625" s="107"/>
      <c r="X625" s="138"/>
      <c r="Y625" s="1086" t="str">
        <f>IFERROR(IF('別紙様式3-2（４・５月）'!Z627="ベア加算","",W625*VLOOKUP(N625,【参考】数式用!$AD$2:$AH$27,MATCH(O625,【参考】数式用!$K$4:$N$4,0)+1,0)),"")</f>
        <v/>
      </c>
      <c r="Z625" s="1086"/>
      <c r="AA625" s="139"/>
      <c r="AB625" s="142"/>
      <c r="AC625" s="520" t="str">
        <f>IFERROR(X625*VLOOKUP(AG625,【参考】数式用4!$DC$3:$DZ$106,MATCH(N625,【参考】数式用4!$DC$2:$DZ$2,0)),"")</f>
        <v/>
      </c>
      <c r="AD625" s="477" t="str">
        <f t="shared" si="20"/>
        <v/>
      </c>
      <c r="AE625" s="478" t="str">
        <f t="shared" si="21"/>
        <v/>
      </c>
      <c r="AF625" s="512" t="str">
        <f>IF(O625="","",'別紙様式3-2（４・５月）'!O627&amp;'別紙様式3-2（４・５月）'!P627&amp;'別紙様式3-2（４・５月）'!Q627&amp;"から"&amp;O625)</f>
        <v/>
      </c>
      <c r="AG625" s="512" t="str">
        <f>IF(OR(W625="",W625="―"),"",'別紙様式3-2（４・５月）'!O627&amp;'別紙様式3-2（４・５月）'!P627&amp;'別紙様式3-2（４・５月）'!Q627&amp;"から"&amp;W625)</f>
        <v/>
      </c>
    </row>
    <row r="626" spans="1:33" ht="24.95" customHeight="1">
      <c r="A626" s="513">
        <v>613</v>
      </c>
      <c r="B626" s="987" t="str">
        <f>IF(基本情報入力シート!C665="","",基本情報入力シート!C665)</f>
        <v/>
      </c>
      <c r="C626" s="988"/>
      <c r="D626" s="988"/>
      <c r="E626" s="988"/>
      <c r="F626" s="988"/>
      <c r="G626" s="988"/>
      <c r="H626" s="988"/>
      <c r="I626" s="989"/>
      <c r="J626" s="482" t="str">
        <f>IF(基本情報入力シート!M665="","",基本情報入力シート!M665)</f>
        <v/>
      </c>
      <c r="K626" s="482" t="str">
        <f>IF(基本情報入力シート!R665="","",基本情報入力シート!R665)</f>
        <v/>
      </c>
      <c r="L626" s="482" t="str">
        <f>IF(基本情報入力シート!W665="","",基本情報入力シート!W665)</f>
        <v/>
      </c>
      <c r="M626" s="517" t="str">
        <f>IF(基本情報入力シート!X665="","",基本情報入力シート!X665)</f>
        <v/>
      </c>
      <c r="N626" s="518" t="str">
        <f>IF(基本情報入力シート!Y665="","",基本情報入力シート!Y665)</f>
        <v/>
      </c>
      <c r="O626" s="106"/>
      <c r="P626" s="1082"/>
      <c r="Q626" s="1083"/>
      <c r="R626" s="519" t="str">
        <f>IFERROR(IF('別紙様式3-2（４・５月）'!Z628="ベア加算","",P626*VLOOKUP(N626,【参考】数式用!$AD$2:$AH$27,MATCH(O626,【参考】数式用!$K$4:$N$4,0)+1,0)),"")</f>
        <v/>
      </c>
      <c r="S626" s="139"/>
      <c r="T626" s="1084"/>
      <c r="U626" s="1085"/>
      <c r="V626" s="515" t="str">
        <f>IFERROR(P626*VLOOKUP(AF626,【参考】数式用4!$DC$3:$DZ$106,MATCH(N626,【参考】数式用4!$DC$2:$DZ$2,0)),"")</f>
        <v/>
      </c>
      <c r="W626" s="107"/>
      <c r="X626" s="138"/>
      <c r="Y626" s="1086" t="str">
        <f>IFERROR(IF('別紙様式3-2（４・５月）'!Z628="ベア加算","",W626*VLOOKUP(N626,【参考】数式用!$AD$2:$AH$27,MATCH(O626,【参考】数式用!$K$4:$N$4,0)+1,0)),"")</f>
        <v/>
      </c>
      <c r="Z626" s="1086"/>
      <c r="AA626" s="139"/>
      <c r="AB626" s="142"/>
      <c r="AC626" s="520" t="str">
        <f>IFERROR(X626*VLOOKUP(AG626,【参考】数式用4!$DC$3:$DZ$106,MATCH(N626,【参考】数式用4!$DC$2:$DZ$2,0)),"")</f>
        <v/>
      </c>
      <c r="AD626" s="477" t="str">
        <f t="shared" si="20"/>
        <v/>
      </c>
      <c r="AE626" s="478" t="str">
        <f t="shared" si="21"/>
        <v/>
      </c>
      <c r="AF626" s="512" t="str">
        <f>IF(O626="","",'別紙様式3-2（４・５月）'!O628&amp;'別紙様式3-2（４・５月）'!P628&amp;'別紙様式3-2（４・５月）'!Q628&amp;"から"&amp;O626)</f>
        <v/>
      </c>
      <c r="AG626" s="512" t="str">
        <f>IF(OR(W626="",W626="―"),"",'別紙様式3-2（４・５月）'!O628&amp;'別紙様式3-2（４・５月）'!P628&amp;'別紙様式3-2（４・５月）'!Q628&amp;"から"&amp;W626)</f>
        <v/>
      </c>
    </row>
    <row r="627" spans="1:33" ht="24.95" customHeight="1">
      <c r="A627" s="513">
        <v>614</v>
      </c>
      <c r="B627" s="987" t="str">
        <f>IF(基本情報入力シート!C666="","",基本情報入力シート!C666)</f>
        <v/>
      </c>
      <c r="C627" s="988"/>
      <c r="D627" s="988"/>
      <c r="E627" s="988"/>
      <c r="F627" s="988"/>
      <c r="G627" s="988"/>
      <c r="H627" s="988"/>
      <c r="I627" s="989"/>
      <c r="J627" s="482" t="str">
        <f>IF(基本情報入力シート!M666="","",基本情報入力シート!M666)</f>
        <v/>
      </c>
      <c r="K627" s="482" t="str">
        <f>IF(基本情報入力シート!R666="","",基本情報入力シート!R666)</f>
        <v/>
      </c>
      <c r="L627" s="482" t="str">
        <f>IF(基本情報入力シート!W666="","",基本情報入力シート!W666)</f>
        <v/>
      </c>
      <c r="M627" s="517" t="str">
        <f>IF(基本情報入力シート!X666="","",基本情報入力シート!X666)</f>
        <v/>
      </c>
      <c r="N627" s="518" t="str">
        <f>IF(基本情報入力シート!Y666="","",基本情報入力シート!Y666)</f>
        <v/>
      </c>
      <c r="O627" s="106"/>
      <c r="P627" s="1082"/>
      <c r="Q627" s="1083"/>
      <c r="R627" s="519" t="str">
        <f>IFERROR(IF('別紙様式3-2（４・５月）'!Z629="ベア加算","",P627*VLOOKUP(N627,【参考】数式用!$AD$2:$AH$27,MATCH(O627,【参考】数式用!$K$4:$N$4,0)+1,0)),"")</f>
        <v/>
      </c>
      <c r="S627" s="139"/>
      <c r="T627" s="1084"/>
      <c r="U627" s="1085"/>
      <c r="V627" s="515" t="str">
        <f>IFERROR(P627*VLOOKUP(AF627,【参考】数式用4!$DC$3:$DZ$106,MATCH(N627,【参考】数式用4!$DC$2:$DZ$2,0)),"")</f>
        <v/>
      </c>
      <c r="W627" s="107"/>
      <c r="X627" s="138"/>
      <c r="Y627" s="1086" t="str">
        <f>IFERROR(IF('別紙様式3-2（４・５月）'!Z629="ベア加算","",W627*VLOOKUP(N627,【参考】数式用!$AD$2:$AH$27,MATCH(O627,【参考】数式用!$K$4:$N$4,0)+1,0)),"")</f>
        <v/>
      </c>
      <c r="Z627" s="1086"/>
      <c r="AA627" s="139"/>
      <c r="AB627" s="142"/>
      <c r="AC627" s="520" t="str">
        <f>IFERROR(X627*VLOOKUP(AG627,【参考】数式用4!$DC$3:$DZ$106,MATCH(N627,【参考】数式用4!$DC$2:$DZ$2,0)),"")</f>
        <v/>
      </c>
      <c r="AD627" s="477" t="str">
        <f t="shared" si="20"/>
        <v/>
      </c>
      <c r="AE627" s="478" t="str">
        <f t="shared" si="21"/>
        <v/>
      </c>
      <c r="AF627" s="512" t="str">
        <f>IF(O627="","",'別紙様式3-2（４・５月）'!O629&amp;'別紙様式3-2（４・５月）'!P629&amp;'別紙様式3-2（４・５月）'!Q629&amp;"から"&amp;O627)</f>
        <v/>
      </c>
      <c r="AG627" s="512" t="str">
        <f>IF(OR(W627="",W627="―"),"",'別紙様式3-2（４・５月）'!O629&amp;'別紙様式3-2（４・５月）'!P629&amp;'別紙様式3-2（４・５月）'!Q629&amp;"から"&amp;W627)</f>
        <v/>
      </c>
    </row>
    <row r="628" spans="1:33" ht="24.95" customHeight="1">
      <c r="A628" s="513">
        <v>615</v>
      </c>
      <c r="B628" s="987" t="str">
        <f>IF(基本情報入力シート!C667="","",基本情報入力シート!C667)</f>
        <v/>
      </c>
      <c r="C628" s="988"/>
      <c r="D628" s="988"/>
      <c r="E628" s="988"/>
      <c r="F628" s="988"/>
      <c r="G628" s="988"/>
      <c r="H628" s="988"/>
      <c r="I628" s="989"/>
      <c r="J628" s="482" t="str">
        <f>IF(基本情報入力シート!M667="","",基本情報入力シート!M667)</f>
        <v/>
      </c>
      <c r="K628" s="482" t="str">
        <f>IF(基本情報入力シート!R667="","",基本情報入力シート!R667)</f>
        <v/>
      </c>
      <c r="L628" s="482" t="str">
        <f>IF(基本情報入力シート!W667="","",基本情報入力シート!W667)</f>
        <v/>
      </c>
      <c r="M628" s="517" t="str">
        <f>IF(基本情報入力シート!X667="","",基本情報入力シート!X667)</f>
        <v/>
      </c>
      <c r="N628" s="518" t="str">
        <f>IF(基本情報入力シート!Y667="","",基本情報入力シート!Y667)</f>
        <v/>
      </c>
      <c r="O628" s="106"/>
      <c r="P628" s="1082"/>
      <c r="Q628" s="1083"/>
      <c r="R628" s="519" t="str">
        <f>IFERROR(IF('別紙様式3-2（４・５月）'!Z630="ベア加算","",P628*VLOOKUP(N628,【参考】数式用!$AD$2:$AH$27,MATCH(O628,【参考】数式用!$K$4:$N$4,0)+1,0)),"")</f>
        <v/>
      </c>
      <c r="S628" s="139"/>
      <c r="T628" s="1084"/>
      <c r="U628" s="1085"/>
      <c r="V628" s="515" t="str">
        <f>IFERROR(P628*VLOOKUP(AF628,【参考】数式用4!$DC$3:$DZ$106,MATCH(N628,【参考】数式用4!$DC$2:$DZ$2,0)),"")</f>
        <v/>
      </c>
      <c r="W628" s="107"/>
      <c r="X628" s="138"/>
      <c r="Y628" s="1086" t="str">
        <f>IFERROR(IF('別紙様式3-2（４・５月）'!Z630="ベア加算","",W628*VLOOKUP(N628,【参考】数式用!$AD$2:$AH$27,MATCH(O628,【参考】数式用!$K$4:$N$4,0)+1,0)),"")</f>
        <v/>
      </c>
      <c r="Z628" s="1086"/>
      <c r="AA628" s="139"/>
      <c r="AB628" s="142"/>
      <c r="AC628" s="520" t="str">
        <f>IFERROR(X628*VLOOKUP(AG628,【参考】数式用4!$DC$3:$DZ$106,MATCH(N628,【参考】数式用4!$DC$2:$DZ$2,0)),"")</f>
        <v/>
      </c>
      <c r="AD628" s="477" t="str">
        <f t="shared" si="20"/>
        <v/>
      </c>
      <c r="AE628" s="478" t="str">
        <f t="shared" si="21"/>
        <v/>
      </c>
      <c r="AF628" s="512" t="str">
        <f>IF(O628="","",'別紙様式3-2（４・５月）'!O630&amp;'別紙様式3-2（４・５月）'!P630&amp;'別紙様式3-2（４・５月）'!Q630&amp;"から"&amp;O628)</f>
        <v/>
      </c>
      <c r="AG628" s="512" t="str">
        <f>IF(OR(W628="",W628="―"),"",'別紙様式3-2（４・５月）'!O630&amp;'別紙様式3-2（４・５月）'!P630&amp;'別紙様式3-2（４・５月）'!Q630&amp;"から"&amp;W628)</f>
        <v/>
      </c>
    </row>
    <row r="629" spans="1:33" ht="24.95" customHeight="1">
      <c r="A629" s="513">
        <v>616</v>
      </c>
      <c r="B629" s="987" t="str">
        <f>IF(基本情報入力シート!C668="","",基本情報入力シート!C668)</f>
        <v/>
      </c>
      <c r="C629" s="988"/>
      <c r="D629" s="988"/>
      <c r="E629" s="988"/>
      <c r="F629" s="988"/>
      <c r="G629" s="988"/>
      <c r="H629" s="988"/>
      <c r="I629" s="989"/>
      <c r="J629" s="482" t="str">
        <f>IF(基本情報入力シート!M668="","",基本情報入力シート!M668)</f>
        <v/>
      </c>
      <c r="K629" s="482" t="str">
        <f>IF(基本情報入力シート!R668="","",基本情報入力シート!R668)</f>
        <v/>
      </c>
      <c r="L629" s="482" t="str">
        <f>IF(基本情報入力シート!W668="","",基本情報入力シート!W668)</f>
        <v/>
      </c>
      <c r="M629" s="517" t="str">
        <f>IF(基本情報入力シート!X668="","",基本情報入力シート!X668)</f>
        <v/>
      </c>
      <c r="N629" s="518" t="str">
        <f>IF(基本情報入力シート!Y668="","",基本情報入力シート!Y668)</f>
        <v/>
      </c>
      <c r="O629" s="106"/>
      <c r="P629" s="1082"/>
      <c r="Q629" s="1083"/>
      <c r="R629" s="519" t="str">
        <f>IFERROR(IF('別紙様式3-2（４・５月）'!Z631="ベア加算","",P629*VLOOKUP(N629,【参考】数式用!$AD$2:$AH$27,MATCH(O629,【参考】数式用!$K$4:$N$4,0)+1,0)),"")</f>
        <v/>
      </c>
      <c r="S629" s="139"/>
      <c r="T629" s="1084"/>
      <c r="U629" s="1085"/>
      <c r="V629" s="515" t="str">
        <f>IFERROR(P629*VLOOKUP(AF629,【参考】数式用4!$DC$3:$DZ$106,MATCH(N629,【参考】数式用4!$DC$2:$DZ$2,0)),"")</f>
        <v/>
      </c>
      <c r="W629" s="107"/>
      <c r="X629" s="138"/>
      <c r="Y629" s="1086" t="str">
        <f>IFERROR(IF('別紙様式3-2（４・５月）'!Z631="ベア加算","",W629*VLOOKUP(N629,【参考】数式用!$AD$2:$AH$27,MATCH(O629,【参考】数式用!$K$4:$N$4,0)+1,0)),"")</f>
        <v/>
      </c>
      <c r="Z629" s="1086"/>
      <c r="AA629" s="139"/>
      <c r="AB629" s="142"/>
      <c r="AC629" s="520" t="str">
        <f>IFERROR(X629*VLOOKUP(AG629,【参考】数式用4!$DC$3:$DZ$106,MATCH(N629,【参考】数式用4!$DC$2:$DZ$2,0)),"")</f>
        <v/>
      </c>
      <c r="AD629" s="477" t="str">
        <f t="shared" si="20"/>
        <v/>
      </c>
      <c r="AE629" s="478" t="str">
        <f t="shared" si="21"/>
        <v/>
      </c>
      <c r="AF629" s="512" t="str">
        <f>IF(O629="","",'別紙様式3-2（４・５月）'!O631&amp;'別紙様式3-2（４・５月）'!P631&amp;'別紙様式3-2（４・５月）'!Q631&amp;"から"&amp;O629)</f>
        <v/>
      </c>
      <c r="AG629" s="512" t="str">
        <f>IF(OR(W629="",W629="―"),"",'別紙様式3-2（４・５月）'!O631&amp;'別紙様式3-2（４・５月）'!P631&amp;'別紙様式3-2（４・５月）'!Q631&amp;"から"&amp;W629)</f>
        <v/>
      </c>
    </row>
    <row r="630" spans="1:33" ht="24.95" customHeight="1">
      <c r="A630" s="513">
        <v>617</v>
      </c>
      <c r="B630" s="987" t="str">
        <f>IF(基本情報入力シート!C669="","",基本情報入力シート!C669)</f>
        <v/>
      </c>
      <c r="C630" s="988"/>
      <c r="D630" s="988"/>
      <c r="E630" s="988"/>
      <c r="F630" s="988"/>
      <c r="G630" s="988"/>
      <c r="H630" s="988"/>
      <c r="I630" s="989"/>
      <c r="J630" s="482" t="str">
        <f>IF(基本情報入力シート!M669="","",基本情報入力シート!M669)</f>
        <v/>
      </c>
      <c r="K630" s="482" t="str">
        <f>IF(基本情報入力シート!R669="","",基本情報入力シート!R669)</f>
        <v/>
      </c>
      <c r="L630" s="482" t="str">
        <f>IF(基本情報入力シート!W669="","",基本情報入力シート!W669)</f>
        <v/>
      </c>
      <c r="M630" s="517" t="str">
        <f>IF(基本情報入力シート!X669="","",基本情報入力シート!X669)</f>
        <v/>
      </c>
      <c r="N630" s="518" t="str">
        <f>IF(基本情報入力シート!Y669="","",基本情報入力シート!Y669)</f>
        <v/>
      </c>
      <c r="O630" s="106"/>
      <c r="P630" s="1082"/>
      <c r="Q630" s="1083"/>
      <c r="R630" s="519" t="str">
        <f>IFERROR(IF('別紙様式3-2（４・５月）'!Z632="ベア加算","",P630*VLOOKUP(N630,【参考】数式用!$AD$2:$AH$27,MATCH(O630,【参考】数式用!$K$4:$N$4,0)+1,0)),"")</f>
        <v/>
      </c>
      <c r="S630" s="139"/>
      <c r="T630" s="1084"/>
      <c r="U630" s="1085"/>
      <c r="V630" s="515" t="str">
        <f>IFERROR(P630*VLOOKUP(AF630,【参考】数式用4!$DC$3:$DZ$106,MATCH(N630,【参考】数式用4!$DC$2:$DZ$2,0)),"")</f>
        <v/>
      </c>
      <c r="W630" s="107"/>
      <c r="X630" s="138"/>
      <c r="Y630" s="1086" t="str">
        <f>IFERROR(IF('別紙様式3-2（４・５月）'!Z632="ベア加算","",W630*VLOOKUP(N630,【参考】数式用!$AD$2:$AH$27,MATCH(O630,【参考】数式用!$K$4:$N$4,0)+1,0)),"")</f>
        <v/>
      </c>
      <c r="Z630" s="1086"/>
      <c r="AA630" s="139"/>
      <c r="AB630" s="142"/>
      <c r="AC630" s="520" t="str">
        <f>IFERROR(X630*VLOOKUP(AG630,【参考】数式用4!$DC$3:$DZ$106,MATCH(N630,【参考】数式用4!$DC$2:$DZ$2,0)),"")</f>
        <v/>
      </c>
      <c r="AD630" s="477" t="str">
        <f t="shared" si="20"/>
        <v/>
      </c>
      <c r="AE630" s="478" t="str">
        <f t="shared" si="21"/>
        <v/>
      </c>
      <c r="AF630" s="512" t="str">
        <f>IF(O630="","",'別紙様式3-2（４・５月）'!O632&amp;'別紙様式3-2（４・５月）'!P632&amp;'別紙様式3-2（４・５月）'!Q632&amp;"から"&amp;O630)</f>
        <v/>
      </c>
      <c r="AG630" s="512" t="str">
        <f>IF(OR(W630="",W630="―"),"",'別紙様式3-2（４・５月）'!O632&amp;'別紙様式3-2（４・５月）'!P632&amp;'別紙様式3-2（４・５月）'!Q632&amp;"から"&amp;W630)</f>
        <v/>
      </c>
    </row>
    <row r="631" spans="1:33" ht="24.95" customHeight="1">
      <c r="A631" s="513">
        <v>618</v>
      </c>
      <c r="B631" s="987" t="str">
        <f>IF(基本情報入力シート!C670="","",基本情報入力シート!C670)</f>
        <v/>
      </c>
      <c r="C631" s="988"/>
      <c r="D631" s="988"/>
      <c r="E631" s="988"/>
      <c r="F631" s="988"/>
      <c r="G631" s="988"/>
      <c r="H631" s="988"/>
      <c r="I631" s="989"/>
      <c r="J631" s="482" t="str">
        <f>IF(基本情報入力シート!M670="","",基本情報入力シート!M670)</f>
        <v/>
      </c>
      <c r="K631" s="482" t="str">
        <f>IF(基本情報入力シート!R670="","",基本情報入力シート!R670)</f>
        <v/>
      </c>
      <c r="L631" s="482" t="str">
        <f>IF(基本情報入力シート!W670="","",基本情報入力シート!W670)</f>
        <v/>
      </c>
      <c r="M631" s="517" t="str">
        <f>IF(基本情報入力シート!X670="","",基本情報入力シート!X670)</f>
        <v/>
      </c>
      <c r="N631" s="518" t="str">
        <f>IF(基本情報入力シート!Y670="","",基本情報入力シート!Y670)</f>
        <v/>
      </c>
      <c r="O631" s="106"/>
      <c r="P631" s="1082"/>
      <c r="Q631" s="1083"/>
      <c r="R631" s="519" t="str">
        <f>IFERROR(IF('別紙様式3-2（４・５月）'!Z633="ベア加算","",P631*VLOOKUP(N631,【参考】数式用!$AD$2:$AH$27,MATCH(O631,【参考】数式用!$K$4:$N$4,0)+1,0)),"")</f>
        <v/>
      </c>
      <c r="S631" s="139"/>
      <c r="T631" s="1084"/>
      <c r="U631" s="1085"/>
      <c r="V631" s="515" t="str">
        <f>IFERROR(P631*VLOOKUP(AF631,【参考】数式用4!$DC$3:$DZ$106,MATCH(N631,【参考】数式用4!$DC$2:$DZ$2,0)),"")</f>
        <v/>
      </c>
      <c r="W631" s="107"/>
      <c r="X631" s="138"/>
      <c r="Y631" s="1086" t="str">
        <f>IFERROR(IF('別紙様式3-2（４・５月）'!Z633="ベア加算","",W631*VLOOKUP(N631,【参考】数式用!$AD$2:$AH$27,MATCH(O631,【参考】数式用!$K$4:$N$4,0)+1,0)),"")</f>
        <v/>
      </c>
      <c r="Z631" s="1086"/>
      <c r="AA631" s="139"/>
      <c r="AB631" s="142"/>
      <c r="AC631" s="520" t="str">
        <f>IFERROR(X631*VLOOKUP(AG631,【参考】数式用4!$DC$3:$DZ$106,MATCH(N631,【参考】数式用4!$DC$2:$DZ$2,0)),"")</f>
        <v/>
      </c>
      <c r="AD631" s="477" t="str">
        <f t="shared" si="20"/>
        <v/>
      </c>
      <c r="AE631" s="478" t="str">
        <f t="shared" si="21"/>
        <v/>
      </c>
      <c r="AF631" s="512" t="str">
        <f>IF(O631="","",'別紙様式3-2（４・５月）'!O633&amp;'別紙様式3-2（４・５月）'!P633&amp;'別紙様式3-2（４・５月）'!Q633&amp;"から"&amp;O631)</f>
        <v/>
      </c>
      <c r="AG631" s="512" t="str">
        <f>IF(OR(W631="",W631="―"),"",'別紙様式3-2（４・５月）'!O633&amp;'別紙様式3-2（４・５月）'!P633&amp;'別紙様式3-2（４・５月）'!Q633&amp;"から"&amp;W631)</f>
        <v/>
      </c>
    </row>
    <row r="632" spans="1:33" ht="24.95" customHeight="1">
      <c r="A632" s="513">
        <v>619</v>
      </c>
      <c r="B632" s="987" t="str">
        <f>IF(基本情報入力シート!C671="","",基本情報入力シート!C671)</f>
        <v/>
      </c>
      <c r="C632" s="988"/>
      <c r="D632" s="988"/>
      <c r="E632" s="988"/>
      <c r="F632" s="988"/>
      <c r="G632" s="988"/>
      <c r="H632" s="988"/>
      <c r="I632" s="989"/>
      <c r="J632" s="482" t="str">
        <f>IF(基本情報入力シート!M671="","",基本情報入力シート!M671)</f>
        <v/>
      </c>
      <c r="K632" s="482" t="str">
        <f>IF(基本情報入力シート!R671="","",基本情報入力シート!R671)</f>
        <v/>
      </c>
      <c r="L632" s="482" t="str">
        <f>IF(基本情報入力シート!W671="","",基本情報入力シート!W671)</f>
        <v/>
      </c>
      <c r="M632" s="517" t="str">
        <f>IF(基本情報入力シート!X671="","",基本情報入力シート!X671)</f>
        <v/>
      </c>
      <c r="N632" s="518" t="str">
        <f>IF(基本情報入力シート!Y671="","",基本情報入力シート!Y671)</f>
        <v/>
      </c>
      <c r="O632" s="106"/>
      <c r="P632" s="1082"/>
      <c r="Q632" s="1083"/>
      <c r="R632" s="519" t="str">
        <f>IFERROR(IF('別紙様式3-2（４・５月）'!Z634="ベア加算","",P632*VLOOKUP(N632,【参考】数式用!$AD$2:$AH$27,MATCH(O632,【参考】数式用!$K$4:$N$4,0)+1,0)),"")</f>
        <v/>
      </c>
      <c r="S632" s="139"/>
      <c r="T632" s="1084"/>
      <c r="U632" s="1085"/>
      <c r="V632" s="515" t="str">
        <f>IFERROR(P632*VLOOKUP(AF632,【参考】数式用4!$DC$3:$DZ$106,MATCH(N632,【参考】数式用4!$DC$2:$DZ$2,0)),"")</f>
        <v/>
      </c>
      <c r="W632" s="107"/>
      <c r="X632" s="138"/>
      <c r="Y632" s="1086" t="str">
        <f>IFERROR(IF('別紙様式3-2（４・５月）'!Z634="ベア加算","",W632*VLOOKUP(N632,【参考】数式用!$AD$2:$AH$27,MATCH(O632,【参考】数式用!$K$4:$N$4,0)+1,0)),"")</f>
        <v/>
      </c>
      <c r="Z632" s="1086"/>
      <c r="AA632" s="139"/>
      <c r="AB632" s="142"/>
      <c r="AC632" s="520" t="str">
        <f>IFERROR(X632*VLOOKUP(AG632,【参考】数式用4!$DC$3:$DZ$106,MATCH(N632,【参考】数式用4!$DC$2:$DZ$2,0)),"")</f>
        <v/>
      </c>
      <c r="AD632" s="477" t="str">
        <f t="shared" si="20"/>
        <v/>
      </c>
      <c r="AE632" s="478" t="str">
        <f t="shared" si="21"/>
        <v/>
      </c>
      <c r="AF632" s="512" t="str">
        <f>IF(O632="","",'別紙様式3-2（４・５月）'!O634&amp;'別紙様式3-2（４・５月）'!P634&amp;'別紙様式3-2（４・５月）'!Q634&amp;"から"&amp;O632)</f>
        <v/>
      </c>
      <c r="AG632" s="512" t="str">
        <f>IF(OR(W632="",W632="―"),"",'別紙様式3-2（４・５月）'!O634&amp;'別紙様式3-2（４・５月）'!P634&amp;'別紙様式3-2（４・５月）'!Q634&amp;"から"&amp;W632)</f>
        <v/>
      </c>
    </row>
    <row r="633" spans="1:33" ht="24.95" customHeight="1">
      <c r="A633" s="513">
        <v>620</v>
      </c>
      <c r="B633" s="987" t="str">
        <f>IF(基本情報入力シート!C672="","",基本情報入力シート!C672)</f>
        <v/>
      </c>
      <c r="C633" s="988"/>
      <c r="D633" s="988"/>
      <c r="E633" s="988"/>
      <c r="F633" s="988"/>
      <c r="G633" s="988"/>
      <c r="H633" s="988"/>
      <c r="I633" s="989"/>
      <c r="J633" s="482" t="str">
        <f>IF(基本情報入力シート!M672="","",基本情報入力シート!M672)</f>
        <v/>
      </c>
      <c r="K633" s="482" t="str">
        <f>IF(基本情報入力シート!R672="","",基本情報入力シート!R672)</f>
        <v/>
      </c>
      <c r="L633" s="482" t="str">
        <f>IF(基本情報入力シート!W672="","",基本情報入力シート!W672)</f>
        <v/>
      </c>
      <c r="M633" s="517" t="str">
        <f>IF(基本情報入力シート!X672="","",基本情報入力シート!X672)</f>
        <v/>
      </c>
      <c r="N633" s="518" t="str">
        <f>IF(基本情報入力シート!Y672="","",基本情報入力シート!Y672)</f>
        <v/>
      </c>
      <c r="O633" s="106"/>
      <c r="P633" s="1082"/>
      <c r="Q633" s="1083"/>
      <c r="R633" s="519" t="str">
        <f>IFERROR(IF('別紙様式3-2（４・５月）'!Z635="ベア加算","",P633*VLOOKUP(N633,【参考】数式用!$AD$2:$AH$27,MATCH(O633,【参考】数式用!$K$4:$N$4,0)+1,0)),"")</f>
        <v/>
      </c>
      <c r="S633" s="139"/>
      <c r="T633" s="1084"/>
      <c r="U633" s="1085"/>
      <c r="V633" s="515" t="str">
        <f>IFERROR(P633*VLOOKUP(AF633,【参考】数式用4!$DC$3:$DZ$106,MATCH(N633,【参考】数式用4!$DC$2:$DZ$2,0)),"")</f>
        <v/>
      </c>
      <c r="W633" s="107"/>
      <c r="X633" s="138"/>
      <c r="Y633" s="1086" t="str">
        <f>IFERROR(IF('別紙様式3-2（４・５月）'!Z635="ベア加算","",W633*VLOOKUP(N633,【参考】数式用!$AD$2:$AH$27,MATCH(O633,【参考】数式用!$K$4:$N$4,0)+1,0)),"")</f>
        <v/>
      </c>
      <c r="Z633" s="1086"/>
      <c r="AA633" s="139"/>
      <c r="AB633" s="142"/>
      <c r="AC633" s="520" t="str">
        <f>IFERROR(X633*VLOOKUP(AG633,【参考】数式用4!$DC$3:$DZ$106,MATCH(N633,【参考】数式用4!$DC$2:$DZ$2,0)),"")</f>
        <v/>
      </c>
      <c r="AD633" s="477" t="str">
        <f t="shared" si="20"/>
        <v/>
      </c>
      <c r="AE633" s="478" t="str">
        <f t="shared" si="21"/>
        <v/>
      </c>
      <c r="AF633" s="512" t="str">
        <f>IF(O633="","",'別紙様式3-2（４・５月）'!O635&amp;'別紙様式3-2（４・５月）'!P635&amp;'別紙様式3-2（４・５月）'!Q635&amp;"から"&amp;O633)</f>
        <v/>
      </c>
      <c r="AG633" s="512" t="str">
        <f>IF(OR(W633="",W633="―"),"",'別紙様式3-2（４・５月）'!O635&amp;'別紙様式3-2（４・５月）'!P635&amp;'別紙様式3-2（４・５月）'!Q635&amp;"から"&amp;W633)</f>
        <v/>
      </c>
    </row>
    <row r="634" spans="1:33" ht="24.95" customHeight="1">
      <c r="A634" s="513">
        <v>621</v>
      </c>
      <c r="B634" s="987" t="str">
        <f>IF(基本情報入力シート!C673="","",基本情報入力シート!C673)</f>
        <v/>
      </c>
      <c r="C634" s="988"/>
      <c r="D634" s="988"/>
      <c r="E634" s="988"/>
      <c r="F634" s="988"/>
      <c r="G634" s="988"/>
      <c r="H634" s="988"/>
      <c r="I634" s="989"/>
      <c r="J634" s="482" t="str">
        <f>IF(基本情報入力シート!M673="","",基本情報入力シート!M673)</f>
        <v/>
      </c>
      <c r="K634" s="482" t="str">
        <f>IF(基本情報入力シート!R673="","",基本情報入力シート!R673)</f>
        <v/>
      </c>
      <c r="L634" s="482" t="str">
        <f>IF(基本情報入力シート!W673="","",基本情報入力シート!W673)</f>
        <v/>
      </c>
      <c r="M634" s="517" t="str">
        <f>IF(基本情報入力シート!X673="","",基本情報入力シート!X673)</f>
        <v/>
      </c>
      <c r="N634" s="518" t="str">
        <f>IF(基本情報入力シート!Y673="","",基本情報入力シート!Y673)</f>
        <v/>
      </c>
      <c r="O634" s="106"/>
      <c r="P634" s="1082"/>
      <c r="Q634" s="1083"/>
      <c r="R634" s="519" t="str">
        <f>IFERROR(IF('別紙様式3-2（４・５月）'!Z636="ベア加算","",P634*VLOOKUP(N634,【参考】数式用!$AD$2:$AH$27,MATCH(O634,【参考】数式用!$K$4:$N$4,0)+1,0)),"")</f>
        <v/>
      </c>
      <c r="S634" s="139"/>
      <c r="T634" s="1084"/>
      <c r="U634" s="1085"/>
      <c r="V634" s="515" t="str">
        <f>IFERROR(P634*VLOOKUP(AF634,【参考】数式用4!$DC$3:$DZ$106,MATCH(N634,【参考】数式用4!$DC$2:$DZ$2,0)),"")</f>
        <v/>
      </c>
      <c r="W634" s="107"/>
      <c r="X634" s="138"/>
      <c r="Y634" s="1086" t="str">
        <f>IFERROR(IF('別紙様式3-2（４・５月）'!Z636="ベア加算","",W634*VLOOKUP(N634,【参考】数式用!$AD$2:$AH$27,MATCH(O634,【参考】数式用!$K$4:$N$4,0)+1,0)),"")</f>
        <v/>
      </c>
      <c r="Z634" s="1086"/>
      <c r="AA634" s="139"/>
      <c r="AB634" s="142"/>
      <c r="AC634" s="520" t="str">
        <f>IFERROR(X634*VLOOKUP(AG634,【参考】数式用4!$DC$3:$DZ$106,MATCH(N634,【参考】数式用4!$DC$2:$DZ$2,0)),"")</f>
        <v/>
      </c>
      <c r="AD634" s="477" t="str">
        <f t="shared" si="20"/>
        <v/>
      </c>
      <c r="AE634" s="478" t="str">
        <f t="shared" si="21"/>
        <v/>
      </c>
      <c r="AF634" s="512" t="str">
        <f>IF(O634="","",'別紙様式3-2（４・５月）'!O636&amp;'別紙様式3-2（４・５月）'!P636&amp;'別紙様式3-2（４・５月）'!Q636&amp;"から"&amp;O634)</f>
        <v/>
      </c>
      <c r="AG634" s="512" t="str">
        <f>IF(OR(W634="",W634="―"),"",'別紙様式3-2（４・５月）'!O636&amp;'別紙様式3-2（４・５月）'!P636&amp;'別紙様式3-2（４・５月）'!Q636&amp;"から"&amp;W634)</f>
        <v/>
      </c>
    </row>
    <row r="635" spans="1:33" ht="24.95" customHeight="1">
      <c r="A635" s="513">
        <v>622</v>
      </c>
      <c r="B635" s="987" t="str">
        <f>IF(基本情報入力シート!C674="","",基本情報入力シート!C674)</f>
        <v/>
      </c>
      <c r="C635" s="988"/>
      <c r="D635" s="988"/>
      <c r="E635" s="988"/>
      <c r="F635" s="988"/>
      <c r="G635" s="988"/>
      <c r="H635" s="988"/>
      <c r="I635" s="989"/>
      <c r="J635" s="482" t="str">
        <f>IF(基本情報入力シート!M674="","",基本情報入力シート!M674)</f>
        <v/>
      </c>
      <c r="K635" s="482" t="str">
        <f>IF(基本情報入力シート!R674="","",基本情報入力シート!R674)</f>
        <v/>
      </c>
      <c r="L635" s="482" t="str">
        <f>IF(基本情報入力シート!W674="","",基本情報入力シート!W674)</f>
        <v/>
      </c>
      <c r="M635" s="517" t="str">
        <f>IF(基本情報入力シート!X674="","",基本情報入力シート!X674)</f>
        <v/>
      </c>
      <c r="N635" s="518" t="str">
        <f>IF(基本情報入力シート!Y674="","",基本情報入力シート!Y674)</f>
        <v/>
      </c>
      <c r="O635" s="106"/>
      <c r="P635" s="1082"/>
      <c r="Q635" s="1083"/>
      <c r="R635" s="519" t="str">
        <f>IFERROR(IF('別紙様式3-2（４・５月）'!Z637="ベア加算","",P635*VLOOKUP(N635,【参考】数式用!$AD$2:$AH$27,MATCH(O635,【参考】数式用!$K$4:$N$4,0)+1,0)),"")</f>
        <v/>
      </c>
      <c r="S635" s="139"/>
      <c r="T635" s="1084"/>
      <c r="U635" s="1085"/>
      <c r="V635" s="515" t="str">
        <f>IFERROR(P635*VLOOKUP(AF635,【参考】数式用4!$DC$3:$DZ$106,MATCH(N635,【参考】数式用4!$DC$2:$DZ$2,0)),"")</f>
        <v/>
      </c>
      <c r="W635" s="107"/>
      <c r="X635" s="138"/>
      <c r="Y635" s="1086" t="str">
        <f>IFERROR(IF('別紙様式3-2（４・５月）'!Z637="ベア加算","",W635*VLOOKUP(N635,【参考】数式用!$AD$2:$AH$27,MATCH(O635,【参考】数式用!$K$4:$N$4,0)+1,0)),"")</f>
        <v/>
      </c>
      <c r="Z635" s="1086"/>
      <c r="AA635" s="139"/>
      <c r="AB635" s="142"/>
      <c r="AC635" s="520" t="str">
        <f>IFERROR(X635*VLOOKUP(AG635,【参考】数式用4!$DC$3:$DZ$106,MATCH(N635,【参考】数式用4!$DC$2:$DZ$2,0)),"")</f>
        <v/>
      </c>
      <c r="AD635" s="477" t="str">
        <f t="shared" si="20"/>
        <v/>
      </c>
      <c r="AE635" s="478" t="str">
        <f t="shared" si="21"/>
        <v/>
      </c>
      <c r="AF635" s="512" t="str">
        <f>IF(O635="","",'別紙様式3-2（４・５月）'!O637&amp;'別紙様式3-2（４・５月）'!P637&amp;'別紙様式3-2（４・５月）'!Q637&amp;"から"&amp;O635)</f>
        <v/>
      </c>
      <c r="AG635" s="512" t="str">
        <f>IF(OR(W635="",W635="―"),"",'別紙様式3-2（４・５月）'!O637&amp;'別紙様式3-2（４・５月）'!P637&amp;'別紙様式3-2（４・５月）'!Q637&amp;"から"&amp;W635)</f>
        <v/>
      </c>
    </row>
    <row r="636" spans="1:33" ht="24.95" customHeight="1">
      <c r="A636" s="513">
        <v>623</v>
      </c>
      <c r="B636" s="987" t="str">
        <f>IF(基本情報入力シート!C675="","",基本情報入力シート!C675)</f>
        <v/>
      </c>
      <c r="C636" s="988"/>
      <c r="D636" s="988"/>
      <c r="E636" s="988"/>
      <c r="F636" s="988"/>
      <c r="G636" s="988"/>
      <c r="H636" s="988"/>
      <c r="I636" s="989"/>
      <c r="J636" s="482" t="str">
        <f>IF(基本情報入力シート!M675="","",基本情報入力シート!M675)</f>
        <v/>
      </c>
      <c r="K636" s="482" t="str">
        <f>IF(基本情報入力シート!R675="","",基本情報入力シート!R675)</f>
        <v/>
      </c>
      <c r="L636" s="482" t="str">
        <f>IF(基本情報入力シート!W675="","",基本情報入力シート!W675)</f>
        <v/>
      </c>
      <c r="M636" s="517" t="str">
        <f>IF(基本情報入力シート!X675="","",基本情報入力シート!X675)</f>
        <v/>
      </c>
      <c r="N636" s="518" t="str">
        <f>IF(基本情報入力シート!Y675="","",基本情報入力シート!Y675)</f>
        <v/>
      </c>
      <c r="O636" s="106"/>
      <c r="P636" s="1082"/>
      <c r="Q636" s="1083"/>
      <c r="R636" s="519" t="str">
        <f>IFERROR(IF('別紙様式3-2（４・５月）'!Z638="ベア加算","",P636*VLOOKUP(N636,【参考】数式用!$AD$2:$AH$27,MATCH(O636,【参考】数式用!$K$4:$N$4,0)+1,0)),"")</f>
        <v/>
      </c>
      <c r="S636" s="139"/>
      <c r="T636" s="1084"/>
      <c r="U636" s="1085"/>
      <c r="V636" s="515" t="str">
        <f>IFERROR(P636*VLOOKUP(AF636,【参考】数式用4!$DC$3:$DZ$106,MATCH(N636,【参考】数式用4!$DC$2:$DZ$2,0)),"")</f>
        <v/>
      </c>
      <c r="W636" s="107"/>
      <c r="X636" s="138"/>
      <c r="Y636" s="1086" t="str">
        <f>IFERROR(IF('別紙様式3-2（４・５月）'!Z638="ベア加算","",W636*VLOOKUP(N636,【参考】数式用!$AD$2:$AH$27,MATCH(O636,【参考】数式用!$K$4:$N$4,0)+1,0)),"")</f>
        <v/>
      </c>
      <c r="Z636" s="1086"/>
      <c r="AA636" s="139"/>
      <c r="AB636" s="142"/>
      <c r="AC636" s="520" t="str">
        <f>IFERROR(X636*VLOOKUP(AG636,【参考】数式用4!$DC$3:$DZ$106,MATCH(N636,【参考】数式用4!$DC$2:$DZ$2,0)),"")</f>
        <v/>
      </c>
      <c r="AD636" s="477" t="str">
        <f t="shared" si="20"/>
        <v/>
      </c>
      <c r="AE636" s="478" t="str">
        <f t="shared" si="21"/>
        <v/>
      </c>
      <c r="AF636" s="512" t="str">
        <f>IF(O636="","",'別紙様式3-2（４・５月）'!O638&amp;'別紙様式3-2（４・５月）'!P638&amp;'別紙様式3-2（４・５月）'!Q638&amp;"から"&amp;O636)</f>
        <v/>
      </c>
      <c r="AG636" s="512" t="str">
        <f>IF(OR(W636="",W636="―"),"",'別紙様式3-2（４・５月）'!O638&amp;'別紙様式3-2（４・５月）'!P638&amp;'別紙様式3-2（４・５月）'!Q638&amp;"から"&amp;W636)</f>
        <v/>
      </c>
    </row>
    <row r="637" spans="1:33" ht="24.95" customHeight="1">
      <c r="A637" s="513">
        <v>624</v>
      </c>
      <c r="B637" s="987" t="str">
        <f>IF(基本情報入力シート!C676="","",基本情報入力シート!C676)</f>
        <v/>
      </c>
      <c r="C637" s="988"/>
      <c r="D637" s="988"/>
      <c r="E637" s="988"/>
      <c r="F637" s="988"/>
      <c r="G637" s="988"/>
      <c r="H637" s="988"/>
      <c r="I637" s="989"/>
      <c r="J637" s="482" t="str">
        <f>IF(基本情報入力シート!M676="","",基本情報入力シート!M676)</f>
        <v/>
      </c>
      <c r="K637" s="482" t="str">
        <f>IF(基本情報入力シート!R676="","",基本情報入力シート!R676)</f>
        <v/>
      </c>
      <c r="L637" s="482" t="str">
        <f>IF(基本情報入力シート!W676="","",基本情報入力シート!W676)</f>
        <v/>
      </c>
      <c r="M637" s="517" t="str">
        <f>IF(基本情報入力シート!X676="","",基本情報入力シート!X676)</f>
        <v/>
      </c>
      <c r="N637" s="518" t="str">
        <f>IF(基本情報入力シート!Y676="","",基本情報入力シート!Y676)</f>
        <v/>
      </c>
      <c r="O637" s="106"/>
      <c r="P637" s="1082"/>
      <c r="Q637" s="1083"/>
      <c r="R637" s="519" t="str">
        <f>IFERROR(IF('別紙様式3-2（４・５月）'!Z639="ベア加算","",P637*VLOOKUP(N637,【参考】数式用!$AD$2:$AH$27,MATCH(O637,【参考】数式用!$K$4:$N$4,0)+1,0)),"")</f>
        <v/>
      </c>
      <c r="S637" s="139"/>
      <c r="T637" s="1084"/>
      <c r="U637" s="1085"/>
      <c r="V637" s="515" t="str">
        <f>IFERROR(P637*VLOOKUP(AF637,【参考】数式用4!$DC$3:$DZ$106,MATCH(N637,【参考】数式用4!$DC$2:$DZ$2,0)),"")</f>
        <v/>
      </c>
      <c r="W637" s="107"/>
      <c r="X637" s="138"/>
      <c r="Y637" s="1086" t="str">
        <f>IFERROR(IF('別紙様式3-2（４・５月）'!Z639="ベア加算","",W637*VLOOKUP(N637,【参考】数式用!$AD$2:$AH$27,MATCH(O637,【参考】数式用!$K$4:$N$4,0)+1,0)),"")</f>
        <v/>
      </c>
      <c r="Z637" s="1086"/>
      <c r="AA637" s="139"/>
      <c r="AB637" s="142"/>
      <c r="AC637" s="520" t="str">
        <f>IFERROR(X637*VLOOKUP(AG637,【参考】数式用4!$DC$3:$DZ$106,MATCH(N637,【参考】数式用4!$DC$2:$DZ$2,0)),"")</f>
        <v/>
      </c>
      <c r="AD637" s="477" t="str">
        <f t="shared" si="20"/>
        <v/>
      </c>
      <c r="AE637" s="478" t="str">
        <f t="shared" si="21"/>
        <v/>
      </c>
      <c r="AF637" s="512" t="str">
        <f>IF(O637="","",'別紙様式3-2（４・５月）'!O639&amp;'別紙様式3-2（４・５月）'!P639&amp;'別紙様式3-2（４・５月）'!Q639&amp;"から"&amp;O637)</f>
        <v/>
      </c>
      <c r="AG637" s="512" t="str">
        <f>IF(OR(W637="",W637="―"),"",'別紙様式3-2（４・５月）'!O639&amp;'別紙様式3-2（４・５月）'!P639&amp;'別紙様式3-2（４・５月）'!Q639&amp;"から"&amp;W637)</f>
        <v/>
      </c>
    </row>
    <row r="638" spans="1:33" ht="24.95" customHeight="1">
      <c r="A638" s="513">
        <v>625</v>
      </c>
      <c r="B638" s="987" t="str">
        <f>IF(基本情報入力シート!C677="","",基本情報入力シート!C677)</f>
        <v/>
      </c>
      <c r="C638" s="988"/>
      <c r="D638" s="988"/>
      <c r="E638" s="988"/>
      <c r="F638" s="988"/>
      <c r="G638" s="988"/>
      <c r="H638" s="988"/>
      <c r="I638" s="989"/>
      <c r="J638" s="482" t="str">
        <f>IF(基本情報入力シート!M677="","",基本情報入力シート!M677)</f>
        <v/>
      </c>
      <c r="K638" s="482" t="str">
        <f>IF(基本情報入力シート!R677="","",基本情報入力シート!R677)</f>
        <v/>
      </c>
      <c r="L638" s="482" t="str">
        <f>IF(基本情報入力シート!W677="","",基本情報入力シート!W677)</f>
        <v/>
      </c>
      <c r="M638" s="517" t="str">
        <f>IF(基本情報入力シート!X677="","",基本情報入力シート!X677)</f>
        <v/>
      </c>
      <c r="N638" s="518" t="str">
        <f>IF(基本情報入力シート!Y677="","",基本情報入力シート!Y677)</f>
        <v/>
      </c>
      <c r="O638" s="106"/>
      <c r="P638" s="1082"/>
      <c r="Q638" s="1083"/>
      <c r="R638" s="519" t="str">
        <f>IFERROR(IF('別紙様式3-2（４・５月）'!Z640="ベア加算","",P638*VLOOKUP(N638,【参考】数式用!$AD$2:$AH$27,MATCH(O638,【参考】数式用!$K$4:$N$4,0)+1,0)),"")</f>
        <v/>
      </c>
      <c r="S638" s="139"/>
      <c r="T638" s="1084"/>
      <c r="U638" s="1085"/>
      <c r="V638" s="515" t="str">
        <f>IFERROR(P638*VLOOKUP(AF638,【参考】数式用4!$DC$3:$DZ$106,MATCH(N638,【参考】数式用4!$DC$2:$DZ$2,0)),"")</f>
        <v/>
      </c>
      <c r="W638" s="107"/>
      <c r="X638" s="138"/>
      <c r="Y638" s="1086" t="str">
        <f>IFERROR(IF('別紙様式3-2（４・５月）'!Z640="ベア加算","",W638*VLOOKUP(N638,【参考】数式用!$AD$2:$AH$27,MATCH(O638,【参考】数式用!$K$4:$N$4,0)+1,0)),"")</f>
        <v/>
      </c>
      <c r="Z638" s="1086"/>
      <c r="AA638" s="139"/>
      <c r="AB638" s="142"/>
      <c r="AC638" s="520" t="str">
        <f>IFERROR(X638*VLOOKUP(AG638,【参考】数式用4!$DC$3:$DZ$106,MATCH(N638,【参考】数式用4!$DC$2:$DZ$2,0)),"")</f>
        <v/>
      </c>
      <c r="AD638" s="477" t="str">
        <f t="shared" ref="AD638:AD701" si="22">IF(OR(O638="新加算Ⅰ",O638="新加算Ⅱ",O638="新加算Ⅴ（１）",O638="新加算Ⅴ（２）",O638="新加算Ⅴ（３）",O638="新加算Ⅴ（４）",O638="新加算Ⅴ（５）",O638="新加算Ⅴ（６）",O638="新加算Ⅴ（７）",O638="新加算Ⅴ（９）",O638="新加算Ⅴ（10）",O638="新加算Ⅴ（12）"),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E638" s="478" t="str">
        <f t="shared" ref="AE638:AE701" si="23">IF(OR(W638="新加算Ⅰ",W638="新加算Ⅱ"),IF(AND(N638&lt;&gt;"訪問型サービス（総合事業）",N638&lt;&gt;"通所型サービス（総合事業）",N638&lt;&gt;"（介護予防）短期入所生活介護",N638&lt;&gt;"（介護予防）短期入所療養介護（老健）",N638&lt;&gt;"（介護予防）短期入所療養介護 （病院等（老健以外）)",N638&lt;&gt;"（介護予防）短期入所療養介護（医療院）"),1,""),"")</f>
        <v/>
      </c>
      <c r="AF638" s="512" t="str">
        <f>IF(O638="","",'別紙様式3-2（４・５月）'!O640&amp;'別紙様式3-2（４・５月）'!P640&amp;'別紙様式3-2（４・５月）'!Q640&amp;"から"&amp;O638)</f>
        <v/>
      </c>
      <c r="AG638" s="512" t="str">
        <f>IF(OR(W638="",W638="―"),"",'別紙様式3-2（４・５月）'!O640&amp;'別紙様式3-2（４・５月）'!P640&amp;'別紙様式3-2（４・５月）'!Q640&amp;"から"&amp;W638)</f>
        <v/>
      </c>
    </row>
    <row r="639" spans="1:33" ht="24.95" customHeight="1">
      <c r="A639" s="513">
        <v>626</v>
      </c>
      <c r="B639" s="987" t="str">
        <f>IF(基本情報入力シート!C678="","",基本情報入力シート!C678)</f>
        <v/>
      </c>
      <c r="C639" s="988"/>
      <c r="D639" s="988"/>
      <c r="E639" s="988"/>
      <c r="F639" s="988"/>
      <c r="G639" s="988"/>
      <c r="H639" s="988"/>
      <c r="I639" s="989"/>
      <c r="J639" s="482" t="str">
        <f>IF(基本情報入力シート!M678="","",基本情報入力シート!M678)</f>
        <v/>
      </c>
      <c r="K639" s="482" t="str">
        <f>IF(基本情報入力シート!R678="","",基本情報入力シート!R678)</f>
        <v/>
      </c>
      <c r="L639" s="482" t="str">
        <f>IF(基本情報入力シート!W678="","",基本情報入力シート!W678)</f>
        <v/>
      </c>
      <c r="M639" s="517" t="str">
        <f>IF(基本情報入力シート!X678="","",基本情報入力シート!X678)</f>
        <v/>
      </c>
      <c r="N639" s="518" t="str">
        <f>IF(基本情報入力シート!Y678="","",基本情報入力シート!Y678)</f>
        <v/>
      </c>
      <c r="O639" s="106"/>
      <c r="P639" s="1082"/>
      <c r="Q639" s="1083"/>
      <c r="R639" s="519" t="str">
        <f>IFERROR(IF('別紙様式3-2（４・５月）'!Z641="ベア加算","",P639*VLOOKUP(N639,【参考】数式用!$AD$2:$AH$27,MATCH(O639,【参考】数式用!$K$4:$N$4,0)+1,0)),"")</f>
        <v/>
      </c>
      <c r="S639" s="139"/>
      <c r="T639" s="1084"/>
      <c r="U639" s="1085"/>
      <c r="V639" s="515" t="str">
        <f>IFERROR(P639*VLOOKUP(AF639,【参考】数式用4!$DC$3:$DZ$106,MATCH(N639,【参考】数式用4!$DC$2:$DZ$2,0)),"")</f>
        <v/>
      </c>
      <c r="W639" s="107"/>
      <c r="X639" s="138"/>
      <c r="Y639" s="1086" t="str">
        <f>IFERROR(IF('別紙様式3-2（４・５月）'!Z641="ベア加算","",W639*VLOOKUP(N639,【参考】数式用!$AD$2:$AH$27,MATCH(O639,【参考】数式用!$K$4:$N$4,0)+1,0)),"")</f>
        <v/>
      </c>
      <c r="Z639" s="1086"/>
      <c r="AA639" s="139"/>
      <c r="AB639" s="142"/>
      <c r="AC639" s="520" t="str">
        <f>IFERROR(X639*VLOOKUP(AG639,【参考】数式用4!$DC$3:$DZ$106,MATCH(N639,【参考】数式用4!$DC$2:$DZ$2,0)),"")</f>
        <v/>
      </c>
      <c r="AD639" s="477" t="str">
        <f t="shared" si="22"/>
        <v/>
      </c>
      <c r="AE639" s="478" t="str">
        <f t="shared" si="23"/>
        <v/>
      </c>
      <c r="AF639" s="512" t="str">
        <f>IF(O639="","",'別紙様式3-2（４・５月）'!O641&amp;'別紙様式3-2（４・５月）'!P641&amp;'別紙様式3-2（４・５月）'!Q641&amp;"から"&amp;O639)</f>
        <v/>
      </c>
      <c r="AG639" s="512" t="str">
        <f>IF(OR(W639="",W639="―"),"",'別紙様式3-2（４・５月）'!O641&amp;'別紙様式3-2（４・５月）'!P641&amp;'別紙様式3-2（４・５月）'!Q641&amp;"から"&amp;W639)</f>
        <v/>
      </c>
    </row>
    <row r="640" spans="1:33" ht="24.95" customHeight="1">
      <c r="A640" s="513">
        <v>627</v>
      </c>
      <c r="B640" s="987" t="str">
        <f>IF(基本情報入力シート!C679="","",基本情報入力シート!C679)</f>
        <v/>
      </c>
      <c r="C640" s="988"/>
      <c r="D640" s="988"/>
      <c r="E640" s="988"/>
      <c r="F640" s="988"/>
      <c r="G640" s="988"/>
      <c r="H640" s="988"/>
      <c r="I640" s="989"/>
      <c r="J640" s="482" t="str">
        <f>IF(基本情報入力シート!M679="","",基本情報入力シート!M679)</f>
        <v/>
      </c>
      <c r="K640" s="482" t="str">
        <f>IF(基本情報入力シート!R679="","",基本情報入力シート!R679)</f>
        <v/>
      </c>
      <c r="L640" s="482" t="str">
        <f>IF(基本情報入力シート!W679="","",基本情報入力シート!W679)</f>
        <v/>
      </c>
      <c r="M640" s="517" t="str">
        <f>IF(基本情報入力シート!X679="","",基本情報入力シート!X679)</f>
        <v/>
      </c>
      <c r="N640" s="518" t="str">
        <f>IF(基本情報入力シート!Y679="","",基本情報入力シート!Y679)</f>
        <v/>
      </c>
      <c r="O640" s="106"/>
      <c r="P640" s="1082"/>
      <c r="Q640" s="1083"/>
      <c r="R640" s="519" t="str">
        <f>IFERROR(IF('別紙様式3-2（４・５月）'!Z642="ベア加算","",P640*VLOOKUP(N640,【参考】数式用!$AD$2:$AH$27,MATCH(O640,【参考】数式用!$K$4:$N$4,0)+1,0)),"")</f>
        <v/>
      </c>
      <c r="S640" s="139"/>
      <c r="T640" s="1084"/>
      <c r="U640" s="1085"/>
      <c r="V640" s="515" t="str">
        <f>IFERROR(P640*VLOOKUP(AF640,【参考】数式用4!$DC$3:$DZ$106,MATCH(N640,【参考】数式用4!$DC$2:$DZ$2,0)),"")</f>
        <v/>
      </c>
      <c r="W640" s="107"/>
      <c r="X640" s="138"/>
      <c r="Y640" s="1086" t="str">
        <f>IFERROR(IF('別紙様式3-2（４・５月）'!Z642="ベア加算","",W640*VLOOKUP(N640,【参考】数式用!$AD$2:$AH$27,MATCH(O640,【参考】数式用!$K$4:$N$4,0)+1,0)),"")</f>
        <v/>
      </c>
      <c r="Z640" s="1086"/>
      <c r="AA640" s="139"/>
      <c r="AB640" s="142"/>
      <c r="AC640" s="520" t="str">
        <f>IFERROR(X640*VLOOKUP(AG640,【参考】数式用4!$DC$3:$DZ$106,MATCH(N640,【参考】数式用4!$DC$2:$DZ$2,0)),"")</f>
        <v/>
      </c>
      <c r="AD640" s="477" t="str">
        <f t="shared" si="22"/>
        <v/>
      </c>
      <c r="AE640" s="478" t="str">
        <f t="shared" si="23"/>
        <v/>
      </c>
      <c r="AF640" s="512" t="str">
        <f>IF(O640="","",'別紙様式3-2（４・５月）'!O642&amp;'別紙様式3-2（４・５月）'!P642&amp;'別紙様式3-2（４・５月）'!Q642&amp;"から"&amp;O640)</f>
        <v/>
      </c>
      <c r="AG640" s="512" t="str">
        <f>IF(OR(W640="",W640="―"),"",'別紙様式3-2（４・５月）'!O642&amp;'別紙様式3-2（４・５月）'!P642&amp;'別紙様式3-2（４・５月）'!Q642&amp;"から"&amp;W640)</f>
        <v/>
      </c>
    </row>
    <row r="641" spans="1:33" ht="24.95" customHeight="1">
      <c r="A641" s="513">
        <v>628</v>
      </c>
      <c r="B641" s="987" t="str">
        <f>IF(基本情報入力シート!C680="","",基本情報入力シート!C680)</f>
        <v/>
      </c>
      <c r="C641" s="988"/>
      <c r="D641" s="988"/>
      <c r="E641" s="988"/>
      <c r="F641" s="988"/>
      <c r="G641" s="988"/>
      <c r="H641" s="988"/>
      <c r="I641" s="989"/>
      <c r="J641" s="482" t="str">
        <f>IF(基本情報入力シート!M680="","",基本情報入力シート!M680)</f>
        <v/>
      </c>
      <c r="K641" s="482" t="str">
        <f>IF(基本情報入力シート!R680="","",基本情報入力シート!R680)</f>
        <v/>
      </c>
      <c r="L641" s="482" t="str">
        <f>IF(基本情報入力シート!W680="","",基本情報入力シート!W680)</f>
        <v/>
      </c>
      <c r="M641" s="517" t="str">
        <f>IF(基本情報入力シート!X680="","",基本情報入力シート!X680)</f>
        <v/>
      </c>
      <c r="N641" s="518" t="str">
        <f>IF(基本情報入力シート!Y680="","",基本情報入力シート!Y680)</f>
        <v/>
      </c>
      <c r="O641" s="106"/>
      <c r="P641" s="1082"/>
      <c r="Q641" s="1083"/>
      <c r="R641" s="519" t="str">
        <f>IFERROR(IF('別紙様式3-2（４・５月）'!Z643="ベア加算","",P641*VLOOKUP(N641,【参考】数式用!$AD$2:$AH$27,MATCH(O641,【参考】数式用!$K$4:$N$4,0)+1,0)),"")</f>
        <v/>
      </c>
      <c r="S641" s="139"/>
      <c r="T641" s="1084"/>
      <c r="U641" s="1085"/>
      <c r="V641" s="515" t="str">
        <f>IFERROR(P641*VLOOKUP(AF641,【参考】数式用4!$DC$3:$DZ$106,MATCH(N641,【参考】数式用4!$DC$2:$DZ$2,0)),"")</f>
        <v/>
      </c>
      <c r="W641" s="107"/>
      <c r="X641" s="138"/>
      <c r="Y641" s="1086" t="str">
        <f>IFERROR(IF('別紙様式3-2（４・５月）'!Z643="ベア加算","",W641*VLOOKUP(N641,【参考】数式用!$AD$2:$AH$27,MATCH(O641,【参考】数式用!$K$4:$N$4,0)+1,0)),"")</f>
        <v/>
      </c>
      <c r="Z641" s="1086"/>
      <c r="AA641" s="139"/>
      <c r="AB641" s="142"/>
      <c r="AC641" s="520" t="str">
        <f>IFERROR(X641*VLOOKUP(AG641,【参考】数式用4!$DC$3:$DZ$106,MATCH(N641,【参考】数式用4!$DC$2:$DZ$2,0)),"")</f>
        <v/>
      </c>
      <c r="AD641" s="477" t="str">
        <f t="shared" si="22"/>
        <v/>
      </c>
      <c r="AE641" s="478" t="str">
        <f t="shared" si="23"/>
        <v/>
      </c>
      <c r="AF641" s="512" t="str">
        <f>IF(O641="","",'別紙様式3-2（４・５月）'!O643&amp;'別紙様式3-2（４・５月）'!P643&amp;'別紙様式3-2（４・５月）'!Q643&amp;"から"&amp;O641)</f>
        <v/>
      </c>
      <c r="AG641" s="512" t="str">
        <f>IF(OR(W641="",W641="―"),"",'別紙様式3-2（４・５月）'!O643&amp;'別紙様式3-2（４・５月）'!P643&amp;'別紙様式3-2（４・５月）'!Q643&amp;"から"&amp;W641)</f>
        <v/>
      </c>
    </row>
    <row r="642" spans="1:33" ht="24.95" customHeight="1">
      <c r="A642" s="513">
        <v>629</v>
      </c>
      <c r="B642" s="987" t="str">
        <f>IF(基本情報入力シート!C681="","",基本情報入力シート!C681)</f>
        <v/>
      </c>
      <c r="C642" s="988"/>
      <c r="D642" s="988"/>
      <c r="E642" s="988"/>
      <c r="F642" s="988"/>
      <c r="G642" s="988"/>
      <c r="H642" s="988"/>
      <c r="I642" s="989"/>
      <c r="J642" s="482" t="str">
        <f>IF(基本情報入力シート!M681="","",基本情報入力シート!M681)</f>
        <v/>
      </c>
      <c r="K642" s="482" t="str">
        <f>IF(基本情報入力シート!R681="","",基本情報入力シート!R681)</f>
        <v/>
      </c>
      <c r="L642" s="482" t="str">
        <f>IF(基本情報入力シート!W681="","",基本情報入力シート!W681)</f>
        <v/>
      </c>
      <c r="M642" s="517" t="str">
        <f>IF(基本情報入力シート!X681="","",基本情報入力シート!X681)</f>
        <v/>
      </c>
      <c r="N642" s="518" t="str">
        <f>IF(基本情報入力シート!Y681="","",基本情報入力シート!Y681)</f>
        <v/>
      </c>
      <c r="O642" s="106"/>
      <c r="P642" s="1082"/>
      <c r="Q642" s="1083"/>
      <c r="R642" s="519" t="str">
        <f>IFERROR(IF('別紙様式3-2（４・５月）'!Z644="ベア加算","",P642*VLOOKUP(N642,【参考】数式用!$AD$2:$AH$27,MATCH(O642,【参考】数式用!$K$4:$N$4,0)+1,0)),"")</f>
        <v/>
      </c>
      <c r="S642" s="139"/>
      <c r="T642" s="1084"/>
      <c r="U642" s="1085"/>
      <c r="V642" s="515" t="str">
        <f>IFERROR(P642*VLOOKUP(AF642,【参考】数式用4!$DC$3:$DZ$106,MATCH(N642,【参考】数式用4!$DC$2:$DZ$2,0)),"")</f>
        <v/>
      </c>
      <c r="W642" s="107"/>
      <c r="X642" s="138"/>
      <c r="Y642" s="1086" t="str">
        <f>IFERROR(IF('別紙様式3-2（４・５月）'!Z644="ベア加算","",W642*VLOOKUP(N642,【参考】数式用!$AD$2:$AH$27,MATCH(O642,【参考】数式用!$K$4:$N$4,0)+1,0)),"")</f>
        <v/>
      </c>
      <c r="Z642" s="1086"/>
      <c r="AA642" s="139"/>
      <c r="AB642" s="142"/>
      <c r="AC642" s="520" t="str">
        <f>IFERROR(X642*VLOOKUP(AG642,【参考】数式用4!$DC$3:$DZ$106,MATCH(N642,【参考】数式用4!$DC$2:$DZ$2,0)),"")</f>
        <v/>
      </c>
      <c r="AD642" s="477" t="str">
        <f t="shared" si="22"/>
        <v/>
      </c>
      <c r="AE642" s="478" t="str">
        <f t="shared" si="23"/>
        <v/>
      </c>
      <c r="AF642" s="512" t="str">
        <f>IF(O642="","",'別紙様式3-2（４・５月）'!O644&amp;'別紙様式3-2（４・５月）'!P644&amp;'別紙様式3-2（４・５月）'!Q644&amp;"から"&amp;O642)</f>
        <v/>
      </c>
      <c r="AG642" s="512" t="str">
        <f>IF(OR(W642="",W642="―"),"",'別紙様式3-2（４・５月）'!O644&amp;'別紙様式3-2（４・５月）'!P644&amp;'別紙様式3-2（４・５月）'!Q644&amp;"から"&amp;W642)</f>
        <v/>
      </c>
    </row>
    <row r="643" spans="1:33" ht="24.95" customHeight="1">
      <c r="A643" s="513">
        <v>630</v>
      </c>
      <c r="B643" s="987" t="str">
        <f>IF(基本情報入力シート!C682="","",基本情報入力シート!C682)</f>
        <v/>
      </c>
      <c r="C643" s="988"/>
      <c r="D643" s="988"/>
      <c r="E643" s="988"/>
      <c r="F643" s="988"/>
      <c r="G643" s="988"/>
      <c r="H643" s="988"/>
      <c r="I643" s="989"/>
      <c r="J643" s="482" t="str">
        <f>IF(基本情報入力シート!M682="","",基本情報入力シート!M682)</f>
        <v/>
      </c>
      <c r="K643" s="482" t="str">
        <f>IF(基本情報入力シート!R682="","",基本情報入力シート!R682)</f>
        <v/>
      </c>
      <c r="L643" s="482" t="str">
        <f>IF(基本情報入力シート!W682="","",基本情報入力シート!W682)</f>
        <v/>
      </c>
      <c r="M643" s="517" t="str">
        <f>IF(基本情報入力シート!X682="","",基本情報入力シート!X682)</f>
        <v/>
      </c>
      <c r="N643" s="518" t="str">
        <f>IF(基本情報入力シート!Y682="","",基本情報入力シート!Y682)</f>
        <v/>
      </c>
      <c r="O643" s="106"/>
      <c r="P643" s="1082"/>
      <c r="Q643" s="1083"/>
      <c r="R643" s="519" t="str">
        <f>IFERROR(IF('別紙様式3-2（４・５月）'!Z645="ベア加算","",P643*VLOOKUP(N643,【参考】数式用!$AD$2:$AH$27,MATCH(O643,【参考】数式用!$K$4:$N$4,0)+1,0)),"")</f>
        <v/>
      </c>
      <c r="S643" s="139"/>
      <c r="T643" s="1084"/>
      <c r="U643" s="1085"/>
      <c r="V643" s="515" t="str">
        <f>IFERROR(P643*VLOOKUP(AF643,【参考】数式用4!$DC$3:$DZ$106,MATCH(N643,【参考】数式用4!$DC$2:$DZ$2,0)),"")</f>
        <v/>
      </c>
      <c r="W643" s="107"/>
      <c r="X643" s="138"/>
      <c r="Y643" s="1086" t="str">
        <f>IFERROR(IF('別紙様式3-2（４・５月）'!Z645="ベア加算","",W643*VLOOKUP(N643,【参考】数式用!$AD$2:$AH$27,MATCH(O643,【参考】数式用!$K$4:$N$4,0)+1,0)),"")</f>
        <v/>
      </c>
      <c r="Z643" s="1086"/>
      <c r="AA643" s="139"/>
      <c r="AB643" s="142"/>
      <c r="AC643" s="520" t="str">
        <f>IFERROR(X643*VLOOKUP(AG643,【参考】数式用4!$DC$3:$DZ$106,MATCH(N643,【参考】数式用4!$DC$2:$DZ$2,0)),"")</f>
        <v/>
      </c>
      <c r="AD643" s="477" t="str">
        <f t="shared" si="22"/>
        <v/>
      </c>
      <c r="AE643" s="478" t="str">
        <f t="shared" si="23"/>
        <v/>
      </c>
      <c r="AF643" s="512" t="str">
        <f>IF(O643="","",'別紙様式3-2（４・５月）'!O645&amp;'別紙様式3-2（４・５月）'!P645&amp;'別紙様式3-2（４・５月）'!Q645&amp;"から"&amp;O643)</f>
        <v/>
      </c>
      <c r="AG643" s="512" t="str">
        <f>IF(OR(W643="",W643="―"),"",'別紙様式3-2（４・５月）'!O645&amp;'別紙様式3-2（４・５月）'!P645&amp;'別紙様式3-2（４・５月）'!Q645&amp;"から"&amp;W643)</f>
        <v/>
      </c>
    </row>
    <row r="644" spans="1:33" ht="24.95" customHeight="1">
      <c r="A644" s="513">
        <v>631</v>
      </c>
      <c r="B644" s="987" t="str">
        <f>IF(基本情報入力シート!C683="","",基本情報入力シート!C683)</f>
        <v/>
      </c>
      <c r="C644" s="988"/>
      <c r="D644" s="988"/>
      <c r="E644" s="988"/>
      <c r="F644" s="988"/>
      <c r="G644" s="988"/>
      <c r="H644" s="988"/>
      <c r="I644" s="989"/>
      <c r="J644" s="482" t="str">
        <f>IF(基本情報入力シート!M683="","",基本情報入力シート!M683)</f>
        <v/>
      </c>
      <c r="K644" s="482" t="str">
        <f>IF(基本情報入力シート!R683="","",基本情報入力シート!R683)</f>
        <v/>
      </c>
      <c r="L644" s="482" t="str">
        <f>IF(基本情報入力シート!W683="","",基本情報入力シート!W683)</f>
        <v/>
      </c>
      <c r="M644" s="517" t="str">
        <f>IF(基本情報入力シート!X683="","",基本情報入力シート!X683)</f>
        <v/>
      </c>
      <c r="N644" s="518" t="str">
        <f>IF(基本情報入力シート!Y683="","",基本情報入力シート!Y683)</f>
        <v/>
      </c>
      <c r="O644" s="106"/>
      <c r="P644" s="1082"/>
      <c r="Q644" s="1083"/>
      <c r="R644" s="519" t="str">
        <f>IFERROR(IF('別紙様式3-2（４・５月）'!Z646="ベア加算","",P644*VLOOKUP(N644,【参考】数式用!$AD$2:$AH$27,MATCH(O644,【参考】数式用!$K$4:$N$4,0)+1,0)),"")</f>
        <v/>
      </c>
      <c r="S644" s="139"/>
      <c r="T644" s="1084"/>
      <c r="U644" s="1085"/>
      <c r="V644" s="515" t="str">
        <f>IFERROR(P644*VLOOKUP(AF644,【参考】数式用4!$DC$3:$DZ$106,MATCH(N644,【参考】数式用4!$DC$2:$DZ$2,0)),"")</f>
        <v/>
      </c>
      <c r="W644" s="107"/>
      <c r="X644" s="138"/>
      <c r="Y644" s="1086" t="str">
        <f>IFERROR(IF('別紙様式3-2（４・５月）'!Z646="ベア加算","",W644*VLOOKUP(N644,【参考】数式用!$AD$2:$AH$27,MATCH(O644,【参考】数式用!$K$4:$N$4,0)+1,0)),"")</f>
        <v/>
      </c>
      <c r="Z644" s="1086"/>
      <c r="AA644" s="139"/>
      <c r="AB644" s="142"/>
      <c r="AC644" s="520" t="str">
        <f>IFERROR(X644*VLOOKUP(AG644,【参考】数式用4!$DC$3:$DZ$106,MATCH(N644,【参考】数式用4!$DC$2:$DZ$2,0)),"")</f>
        <v/>
      </c>
      <c r="AD644" s="477" t="str">
        <f t="shared" si="22"/>
        <v/>
      </c>
      <c r="AE644" s="478" t="str">
        <f t="shared" si="23"/>
        <v/>
      </c>
      <c r="AF644" s="512" t="str">
        <f>IF(O644="","",'別紙様式3-2（４・５月）'!O646&amp;'別紙様式3-2（４・５月）'!P646&amp;'別紙様式3-2（４・５月）'!Q646&amp;"から"&amp;O644)</f>
        <v/>
      </c>
      <c r="AG644" s="512" t="str">
        <f>IF(OR(W644="",W644="―"),"",'別紙様式3-2（４・５月）'!O646&amp;'別紙様式3-2（４・５月）'!P646&amp;'別紙様式3-2（４・５月）'!Q646&amp;"から"&amp;W644)</f>
        <v/>
      </c>
    </row>
    <row r="645" spans="1:33" ht="24.95" customHeight="1">
      <c r="A645" s="513">
        <v>632</v>
      </c>
      <c r="B645" s="987" t="str">
        <f>IF(基本情報入力シート!C684="","",基本情報入力シート!C684)</f>
        <v/>
      </c>
      <c r="C645" s="988"/>
      <c r="D645" s="988"/>
      <c r="E645" s="988"/>
      <c r="F645" s="988"/>
      <c r="G645" s="988"/>
      <c r="H645" s="988"/>
      <c r="I645" s="989"/>
      <c r="J645" s="482" t="str">
        <f>IF(基本情報入力シート!M684="","",基本情報入力シート!M684)</f>
        <v/>
      </c>
      <c r="K645" s="482" t="str">
        <f>IF(基本情報入力シート!R684="","",基本情報入力シート!R684)</f>
        <v/>
      </c>
      <c r="L645" s="482" t="str">
        <f>IF(基本情報入力シート!W684="","",基本情報入力シート!W684)</f>
        <v/>
      </c>
      <c r="M645" s="517" t="str">
        <f>IF(基本情報入力シート!X684="","",基本情報入力シート!X684)</f>
        <v/>
      </c>
      <c r="N645" s="518" t="str">
        <f>IF(基本情報入力シート!Y684="","",基本情報入力シート!Y684)</f>
        <v/>
      </c>
      <c r="O645" s="106"/>
      <c r="P645" s="1082"/>
      <c r="Q645" s="1083"/>
      <c r="R645" s="519" t="str">
        <f>IFERROR(IF('別紙様式3-2（４・５月）'!Z647="ベア加算","",P645*VLOOKUP(N645,【参考】数式用!$AD$2:$AH$27,MATCH(O645,【参考】数式用!$K$4:$N$4,0)+1,0)),"")</f>
        <v/>
      </c>
      <c r="S645" s="139"/>
      <c r="T645" s="1084"/>
      <c r="U645" s="1085"/>
      <c r="V645" s="515" t="str">
        <f>IFERROR(P645*VLOOKUP(AF645,【参考】数式用4!$DC$3:$DZ$106,MATCH(N645,【参考】数式用4!$DC$2:$DZ$2,0)),"")</f>
        <v/>
      </c>
      <c r="W645" s="107"/>
      <c r="X645" s="138"/>
      <c r="Y645" s="1086" t="str">
        <f>IFERROR(IF('別紙様式3-2（４・５月）'!Z647="ベア加算","",W645*VLOOKUP(N645,【参考】数式用!$AD$2:$AH$27,MATCH(O645,【参考】数式用!$K$4:$N$4,0)+1,0)),"")</f>
        <v/>
      </c>
      <c r="Z645" s="1086"/>
      <c r="AA645" s="139"/>
      <c r="AB645" s="142"/>
      <c r="AC645" s="520" t="str">
        <f>IFERROR(X645*VLOOKUP(AG645,【参考】数式用4!$DC$3:$DZ$106,MATCH(N645,【参考】数式用4!$DC$2:$DZ$2,0)),"")</f>
        <v/>
      </c>
      <c r="AD645" s="477" t="str">
        <f t="shared" si="22"/>
        <v/>
      </c>
      <c r="AE645" s="478" t="str">
        <f t="shared" si="23"/>
        <v/>
      </c>
      <c r="AF645" s="512" t="str">
        <f>IF(O645="","",'別紙様式3-2（４・５月）'!O647&amp;'別紙様式3-2（４・５月）'!P647&amp;'別紙様式3-2（４・５月）'!Q647&amp;"から"&amp;O645)</f>
        <v/>
      </c>
      <c r="AG645" s="512" t="str">
        <f>IF(OR(W645="",W645="―"),"",'別紙様式3-2（４・５月）'!O647&amp;'別紙様式3-2（４・５月）'!P647&amp;'別紙様式3-2（４・５月）'!Q647&amp;"から"&amp;W645)</f>
        <v/>
      </c>
    </row>
    <row r="646" spans="1:33" ht="24.95" customHeight="1">
      <c r="A646" s="513">
        <v>633</v>
      </c>
      <c r="B646" s="987" t="str">
        <f>IF(基本情報入力シート!C685="","",基本情報入力シート!C685)</f>
        <v/>
      </c>
      <c r="C646" s="988"/>
      <c r="D646" s="988"/>
      <c r="E646" s="988"/>
      <c r="F646" s="988"/>
      <c r="G646" s="988"/>
      <c r="H646" s="988"/>
      <c r="I646" s="989"/>
      <c r="J646" s="482" t="str">
        <f>IF(基本情報入力シート!M685="","",基本情報入力シート!M685)</f>
        <v/>
      </c>
      <c r="K646" s="482" t="str">
        <f>IF(基本情報入力シート!R685="","",基本情報入力シート!R685)</f>
        <v/>
      </c>
      <c r="L646" s="482" t="str">
        <f>IF(基本情報入力シート!W685="","",基本情報入力シート!W685)</f>
        <v/>
      </c>
      <c r="M646" s="517" t="str">
        <f>IF(基本情報入力シート!X685="","",基本情報入力シート!X685)</f>
        <v/>
      </c>
      <c r="N646" s="518" t="str">
        <f>IF(基本情報入力シート!Y685="","",基本情報入力シート!Y685)</f>
        <v/>
      </c>
      <c r="O646" s="106"/>
      <c r="P646" s="1082"/>
      <c r="Q646" s="1083"/>
      <c r="R646" s="519" t="str">
        <f>IFERROR(IF('別紙様式3-2（４・５月）'!Z648="ベア加算","",P646*VLOOKUP(N646,【参考】数式用!$AD$2:$AH$27,MATCH(O646,【参考】数式用!$K$4:$N$4,0)+1,0)),"")</f>
        <v/>
      </c>
      <c r="S646" s="139"/>
      <c r="T646" s="1084"/>
      <c r="U646" s="1085"/>
      <c r="V646" s="515" t="str">
        <f>IFERROR(P646*VLOOKUP(AF646,【参考】数式用4!$DC$3:$DZ$106,MATCH(N646,【参考】数式用4!$DC$2:$DZ$2,0)),"")</f>
        <v/>
      </c>
      <c r="W646" s="107"/>
      <c r="X646" s="138"/>
      <c r="Y646" s="1086" t="str">
        <f>IFERROR(IF('別紙様式3-2（４・５月）'!Z648="ベア加算","",W646*VLOOKUP(N646,【参考】数式用!$AD$2:$AH$27,MATCH(O646,【参考】数式用!$K$4:$N$4,0)+1,0)),"")</f>
        <v/>
      </c>
      <c r="Z646" s="1086"/>
      <c r="AA646" s="139"/>
      <c r="AB646" s="142"/>
      <c r="AC646" s="520" t="str">
        <f>IFERROR(X646*VLOOKUP(AG646,【参考】数式用4!$DC$3:$DZ$106,MATCH(N646,【参考】数式用4!$DC$2:$DZ$2,0)),"")</f>
        <v/>
      </c>
      <c r="AD646" s="477" t="str">
        <f t="shared" si="22"/>
        <v/>
      </c>
      <c r="AE646" s="478" t="str">
        <f t="shared" si="23"/>
        <v/>
      </c>
      <c r="AF646" s="512" t="str">
        <f>IF(O646="","",'別紙様式3-2（４・５月）'!O648&amp;'別紙様式3-2（４・５月）'!P648&amp;'別紙様式3-2（４・５月）'!Q648&amp;"から"&amp;O646)</f>
        <v/>
      </c>
      <c r="AG646" s="512" t="str">
        <f>IF(OR(W646="",W646="―"),"",'別紙様式3-2（４・５月）'!O648&amp;'別紙様式3-2（４・５月）'!P648&amp;'別紙様式3-2（４・５月）'!Q648&amp;"から"&amp;W646)</f>
        <v/>
      </c>
    </row>
    <row r="647" spans="1:33" ht="24.95" customHeight="1">
      <c r="A647" s="513">
        <v>634</v>
      </c>
      <c r="B647" s="987" t="str">
        <f>IF(基本情報入力シート!C686="","",基本情報入力シート!C686)</f>
        <v/>
      </c>
      <c r="C647" s="988"/>
      <c r="D647" s="988"/>
      <c r="E647" s="988"/>
      <c r="F647" s="988"/>
      <c r="G647" s="988"/>
      <c r="H647" s="988"/>
      <c r="I647" s="989"/>
      <c r="J647" s="482" t="str">
        <f>IF(基本情報入力シート!M686="","",基本情報入力シート!M686)</f>
        <v/>
      </c>
      <c r="K647" s="482" t="str">
        <f>IF(基本情報入力シート!R686="","",基本情報入力シート!R686)</f>
        <v/>
      </c>
      <c r="L647" s="482" t="str">
        <f>IF(基本情報入力シート!W686="","",基本情報入力シート!W686)</f>
        <v/>
      </c>
      <c r="M647" s="517" t="str">
        <f>IF(基本情報入力シート!X686="","",基本情報入力シート!X686)</f>
        <v/>
      </c>
      <c r="N647" s="518" t="str">
        <f>IF(基本情報入力シート!Y686="","",基本情報入力シート!Y686)</f>
        <v/>
      </c>
      <c r="O647" s="106"/>
      <c r="P647" s="1082"/>
      <c r="Q647" s="1083"/>
      <c r="R647" s="519" t="str">
        <f>IFERROR(IF('別紙様式3-2（４・５月）'!Z649="ベア加算","",P647*VLOOKUP(N647,【参考】数式用!$AD$2:$AH$27,MATCH(O647,【参考】数式用!$K$4:$N$4,0)+1,0)),"")</f>
        <v/>
      </c>
      <c r="S647" s="139"/>
      <c r="T647" s="1084"/>
      <c r="U647" s="1085"/>
      <c r="V647" s="515" t="str">
        <f>IFERROR(P647*VLOOKUP(AF647,【参考】数式用4!$DC$3:$DZ$106,MATCH(N647,【参考】数式用4!$DC$2:$DZ$2,0)),"")</f>
        <v/>
      </c>
      <c r="W647" s="107"/>
      <c r="X647" s="138"/>
      <c r="Y647" s="1086" t="str">
        <f>IFERROR(IF('別紙様式3-2（４・５月）'!Z649="ベア加算","",W647*VLOOKUP(N647,【参考】数式用!$AD$2:$AH$27,MATCH(O647,【参考】数式用!$K$4:$N$4,0)+1,0)),"")</f>
        <v/>
      </c>
      <c r="Z647" s="1086"/>
      <c r="AA647" s="139"/>
      <c r="AB647" s="142"/>
      <c r="AC647" s="520" t="str">
        <f>IFERROR(X647*VLOOKUP(AG647,【参考】数式用4!$DC$3:$DZ$106,MATCH(N647,【参考】数式用4!$DC$2:$DZ$2,0)),"")</f>
        <v/>
      </c>
      <c r="AD647" s="477" t="str">
        <f t="shared" si="22"/>
        <v/>
      </c>
      <c r="AE647" s="478" t="str">
        <f t="shared" si="23"/>
        <v/>
      </c>
      <c r="AF647" s="512" t="str">
        <f>IF(O647="","",'別紙様式3-2（４・５月）'!O649&amp;'別紙様式3-2（４・５月）'!P649&amp;'別紙様式3-2（４・５月）'!Q649&amp;"から"&amp;O647)</f>
        <v/>
      </c>
      <c r="AG647" s="512" t="str">
        <f>IF(OR(W647="",W647="―"),"",'別紙様式3-2（４・５月）'!O649&amp;'別紙様式3-2（４・５月）'!P649&amp;'別紙様式3-2（４・５月）'!Q649&amp;"から"&amp;W647)</f>
        <v/>
      </c>
    </row>
    <row r="648" spans="1:33" ht="24.95" customHeight="1">
      <c r="A648" s="513">
        <v>635</v>
      </c>
      <c r="B648" s="987" t="str">
        <f>IF(基本情報入力シート!C687="","",基本情報入力シート!C687)</f>
        <v/>
      </c>
      <c r="C648" s="988"/>
      <c r="D648" s="988"/>
      <c r="E648" s="988"/>
      <c r="F648" s="988"/>
      <c r="G648" s="988"/>
      <c r="H648" s="988"/>
      <c r="I648" s="989"/>
      <c r="J648" s="482" t="str">
        <f>IF(基本情報入力シート!M687="","",基本情報入力シート!M687)</f>
        <v/>
      </c>
      <c r="K648" s="482" t="str">
        <f>IF(基本情報入力シート!R687="","",基本情報入力シート!R687)</f>
        <v/>
      </c>
      <c r="L648" s="482" t="str">
        <f>IF(基本情報入力シート!W687="","",基本情報入力シート!W687)</f>
        <v/>
      </c>
      <c r="M648" s="517" t="str">
        <f>IF(基本情報入力シート!X687="","",基本情報入力シート!X687)</f>
        <v/>
      </c>
      <c r="N648" s="518" t="str">
        <f>IF(基本情報入力シート!Y687="","",基本情報入力シート!Y687)</f>
        <v/>
      </c>
      <c r="O648" s="106"/>
      <c r="P648" s="1082"/>
      <c r="Q648" s="1083"/>
      <c r="R648" s="519" t="str">
        <f>IFERROR(IF('別紙様式3-2（４・５月）'!Z650="ベア加算","",P648*VLOOKUP(N648,【参考】数式用!$AD$2:$AH$27,MATCH(O648,【参考】数式用!$K$4:$N$4,0)+1,0)),"")</f>
        <v/>
      </c>
      <c r="S648" s="139"/>
      <c r="T648" s="1084"/>
      <c r="U648" s="1085"/>
      <c r="V648" s="515" t="str">
        <f>IFERROR(P648*VLOOKUP(AF648,【参考】数式用4!$DC$3:$DZ$106,MATCH(N648,【参考】数式用4!$DC$2:$DZ$2,0)),"")</f>
        <v/>
      </c>
      <c r="W648" s="107"/>
      <c r="X648" s="138"/>
      <c r="Y648" s="1086" t="str">
        <f>IFERROR(IF('別紙様式3-2（４・５月）'!Z650="ベア加算","",W648*VLOOKUP(N648,【参考】数式用!$AD$2:$AH$27,MATCH(O648,【参考】数式用!$K$4:$N$4,0)+1,0)),"")</f>
        <v/>
      </c>
      <c r="Z648" s="1086"/>
      <c r="AA648" s="139"/>
      <c r="AB648" s="142"/>
      <c r="AC648" s="520" t="str">
        <f>IFERROR(X648*VLOOKUP(AG648,【参考】数式用4!$DC$3:$DZ$106,MATCH(N648,【参考】数式用4!$DC$2:$DZ$2,0)),"")</f>
        <v/>
      </c>
      <c r="AD648" s="477" t="str">
        <f t="shared" si="22"/>
        <v/>
      </c>
      <c r="AE648" s="478" t="str">
        <f t="shared" si="23"/>
        <v/>
      </c>
      <c r="AF648" s="512" t="str">
        <f>IF(O648="","",'別紙様式3-2（４・５月）'!O650&amp;'別紙様式3-2（４・５月）'!P650&amp;'別紙様式3-2（４・５月）'!Q650&amp;"から"&amp;O648)</f>
        <v/>
      </c>
      <c r="AG648" s="512" t="str">
        <f>IF(OR(W648="",W648="―"),"",'別紙様式3-2（４・５月）'!O650&amp;'別紙様式3-2（４・５月）'!P650&amp;'別紙様式3-2（４・５月）'!Q650&amp;"から"&amp;W648)</f>
        <v/>
      </c>
    </row>
    <row r="649" spans="1:33" ht="24.95" customHeight="1">
      <c r="A649" s="513">
        <v>636</v>
      </c>
      <c r="B649" s="987" t="str">
        <f>IF(基本情報入力シート!C688="","",基本情報入力シート!C688)</f>
        <v/>
      </c>
      <c r="C649" s="988"/>
      <c r="D649" s="988"/>
      <c r="E649" s="988"/>
      <c r="F649" s="988"/>
      <c r="G649" s="988"/>
      <c r="H649" s="988"/>
      <c r="I649" s="989"/>
      <c r="J649" s="482" t="str">
        <f>IF(基本情報入力シート!M688="","",基本情報入力シート!M688)</f>
        <v/>
      </c>
      <c r="K649" s="482" t="str">
        <f>IF(基本情報入力シート!R688="","",基本情報入力シート!R688)</f>
        <v/>
      </c>
      <c r="L649" s="482" t="str">
        <f>IF(基本情報入力シート!W688="","",基本情報入力シート!W688)</f>
        <v/>
      </c>
      <c r="M649" s="517" t="str">
        <f>IF(基本情報入力シート!X688="","",基本情報入力シート!X688)</f>
        <v/>
      </c>
      <c r="N649" s="518" t="str">
        <f>IF(基本情報入力シート!Y688="","",基本情報入力シート!Y688)</f>
        <v/>
      </c>
      <c r="O649" s="106"/>
      <c r="P649" s="1082"/>
      <c r="Q649" s="1083"/>
      <c r="R649" s="519" t="str">
        <f>IFERROR(IF('別紙様式3-2（４・５月）'!Z651="ベア加算","",P649*VLOOKUP(N649,【参考】数式用!$AD$2:$AH$27,MATCH(O649,【参考】数式用!$K$4:$N$4,0)+1,0)),"")</f>
        <v/>
      </c>
      <c r="S649" s="139"/>
      <c r="T649" s="1084"/>
      <c r="U649" s="1085"/>
      <c r="V649" s="515" t="str">
        <f>IFERROR(P649*VLOOKUP(AF649,【参考】数式用4!$DC$3:$DZ$106,MATCH(N649,【参考】数式用4!$DC$2:$DZ$2,0)),"")</f>
        <v/>
      </c>
      <c r="W649" s="107"/>
      <c r="X649" s="138"/>
      <c r="Y649" s="1086" t="str">
        <f>IFERROR(IF('別紙様式3-2（４・５月）'!Z651="ベア加算","",W649*VLOOKUP(N649,【参考】数式用!$AD$2:$AH$27,MATCH(O649,【参考】数式用!$K$4:$N$4,0)+1,0)),"")</f>
        <v/>
      </c>
      <c r="Z649" s="1086"/>
      <c r="AA649" s="139"/>
      <c r="AB649" s="142"/>
      <c r="AC649" s="520" t="str">
        <f>IFERROR(X649*VLOOKUP(AG649,【参考】数式用4!$DC$3:$DZ$106,MATCH(N649,【参考】数式用4!$DC$2:$DZ$2,0)),"")</f>
        <v/>
      </c>
      <c r="AD649" s="477" t="str">
        <f t="shared" si="22"/>
        <v/>
      </c>
      <c r="AE649" s="478" t="str">
        <f t="shared" si="23"/>
        <v/>
      </c>
      <c r="AF649" s="512" t="str">
        <f>IF(O649="","",'別紙様式3-2（４・５月）'!O651&amp;'別紙様式3-2（４・５月）'!P651&amp;'別紙様式3-2（４・５月）'!Q651&amp;"から"&amp;O649)</f>
        <v/>
      </c>
      <c r="AG649" s="512" t="str">
        <f>IF(OR(W649="",W649="―"),"",'別紙様式3-2（４・５月）'!O651&amp;'別紙様式3-2（４・５月）'!P651&amp;'別紙様式3-2（４・５月）'!Q651&amp;"から"&amp;W649)</f>
        <v/>
      </c>
    </row>
    <row r="650" spans="1:33" ht="24.95" customHeight="1">
      <c r="A650" s="513">
        <v>637</v>
      </c>
      <c r="B650" s="987" t="str">
        <f>IF(基本情報入力シート!C689="","",基本情報入力シート!C689)</f>
        <v/>
      </c>
      <c r="C650" s="988"/>
      <c r="D650" s="988"/>
      <c r="E650" s="988"/>
      <c r="F650" s="988"/>
      <c r="G650" s="988"/>
      <c r="H650" s="988"/>
      <c r="I650" s="989"/>
      <c r="J650" s="482" t="str">
        <f>IF(基本情報入力シート!M689="","",基本情報入力シート!M689)</f>
        <v/>
      </c>
      <c r="K650" s="482" t="str">
        <f>IF(基本情報入力シート!R689="","",基本情報入力シート!R689)</f>
        <v/>
      </c>
      <c r="L650" s="482" t="str">
        <f>IF(基本情報入力シート!W689="","",基本情報入力シート!W689)</f>
        <v/>
      </c>
      <c r="M650" s="517" t="str">
        <f>IF(基本情報入力シート!X689="","",基本情報入力シート!X689)</f>
        <v/>
      </c>
      <c r="N650" s="518" t="str">
        <f>IF(基本情報入力シート!Y689="","",基本情報入力シート!Y689)</f>
        <v/>
      </c>
      <c r="O650" s="106"/>
      <c r="P650" s="1082"/>
      <c r="Q650" s="1083"/>
      <c r="R650" s="519" t="str">
        <f>IFERROR(IF('別紙様式3-2（４・５月）'!Z652="ベア加算","",P650*VLOOKUP(N650,【参考】数式用!$AD$2:$AH$27,MATCH(O650,【参考】数式用!$K$4:$N$4,0)+1,0)),"")</f>
        <v/>
      </c>
      <c r="S650" s="139"/>
      <c r="T650" s="1084"/>
      <c r="U650" s="1085"/>
      <c r="V650" s="515" t="str">
        <f>IFERROR(P650*VLOOKUP(AF650,【参考】数式用4!$DC$3:$DZ$106,MATCH(N650,【参考】数式用4!$DC$2:$DZ$2,0)),"")</f>
        <v/>
      </c>
      <c r="W650" s="107"/>
      <c r="X650" s="138"/>
      <c r="Y650" s="1086" t="str">
        <f>IFERROR(IF('別紙様式3-2（４・５月）'!Z652="ベア加算","",W650*VLOOKUP(N650,【参考】数式用!$AD$2:$AH$27,MATCH(O650,【参考】数式用!$K$4:$N$4,0)+1,0)),"")</f>
        <v/>
      </c>
      <c r="Z650" s="1086"/>
      <c r="AA650" s="139"/>
      <c r="AB650" s="142"/>
      <c r="AC650" s="520" t="str">
        <f>IFERROR(X650*VLOOKUP(AG650,【参考】数式用4!$DC$3:$DZ$106,MATCH(N650,【参考】数式用4!$DC$2:$DZ$2,0)),"")</f>
        <v/>
      </c>
      <c r="AD650" s="477" t="str">
        <f t="shared" si="22"/>
        <v/>
      </c>
      <c r="AE650" s="478" t="str">
        <f t="shared" si="23"/>
        <v/>
      </c>
      <c r="AF650" s="512" t="str">
        <f>IF(O650="","",'別紙様式3-2（４・５月）'!O652&amp;'別紙様式3-2（４・５月）'!P652&amp;'別紙様式3-2（４・５月）'!Q652&amp;"から"&amp;O650)</f>
        <v/>
      </c>
      <c r="AG650" s="512" t="str">
        <f>IF(OR(W650="",W650="―"),"",'別紙様式3-2（４・５月）'!O652&amp;'別紙様式3-2（４・５月）'!P652&amp;'別紙様式3-2（４・５月）'!Q652&amp;"から"&amp;W650)</f>
        <v/>
      </c>
    </row>
    <row r="651" spans="1:33" ht="24.95" customHeight="1">
      <c r="A651" s="513">
        <v>638</v>
      </c>
      <c r="B651" s="987" t="str">
        <f>IF(基本情報入力シート!C690="","",基本情報入力シート!C690)</f>
        <v/>
      </c>
      <c r="C651" s="988"/>
      <c r="D651" s="988"/>
      <c r="E651" s="988"/>
      <c r="F651" s="988"/>
      <c r="G651" s="988"/>
      <c r="H651" s="988"/>
      <c r="I651" s="989"/>
      <c r="J651" s="482" t="str">
        <f>IF(基本情報入力シート!M690="","",基本情報入力シート!M690)</f>
        <v/>
      </c>
      <c r="K651" s="482" t="str">
        <f>IF(基本情報入力シート!R690="","",基本情報入力シート!R690)</f>
        <v/>
      </c>
      <c r="L651" s="482" t="str">
        <f>IF(基本情報入力シート!W690="","",基本情報入力シート!W690)</f>
        <v/>
      </c>
      <c r="M651" s="517" t="str">
        <f>IF(基本情報入力シート!X690="","",基本情報入力シート!X690)</f>
        <v/>
      </c>
      <c r="N651" s="518" t="str">
        <f>IF(基本情報入力シート!Y690="","",基本情報入力シート!Y690)</f>
        <v/>
      </c>
      <c r="O651" s="106"/>
      <c r="P651" s="1082"/>
      <c r="Q651" s="1083"/>
      <c r="R651" s="519" t="str">
        <f>IFERROR(IF('別紙様式3-2（４・５月）'!Z653="ベア加算","",P651*VLOOKUP(N651,【参考】数式用!$AD$2:$AH$27,MATCH(O651,【参考】数式用!$K$4:$N$4,0)+1,0)),"")</f>
        <v/>
      </c>
      <c r="S651" s="139"/>
      <c r="T651" s="1084"/>
      <c r="U651" s="1085"/>
      <c r="V651" s="515" t="str">
        <f>IFERROR(P651*VLOOKUP(AF651,【参考】数式用4!$DC$3:$DZ$106,MATCH(N651,【参考】数式用4!$DC$2:$DZ$2,0)),"")</f>
        <v/>
      </c>
      <c r="W651" s="107"/>
      <c r="X651" s="138"/>
      <c r="Y651" s="1086" t="str">
        <f>IFERROR(IF('別紙様式3-2（４・５月）'!Z653="ベア加算","",W651*VLOOKUP(N651,【参考】数式用!$AD$2:$AH$27,MATCH(O651,【参考】数式用!$K$4:$N$4,0)+1,0)),"")</f>
        <v/>
      </c>
      <c r="Z651" s="1086"/>
      <c r="AA651" s="139"/>
      <c r="AB651" s="142"/>
      <c r="AC651" s="520" t="str">
        <f>IFERROR(X651*VLOOKUP(AG651,【参考】数式用4!$DC$3:$DZ$106,MATCH(N651,【参考】数式用4!$DC$2:$DZ$2,0)),"")</f>
        <v/>
      </c>
      <c r="AD651" s="477" t="str">
        <f t="shared" si="22"/>
        <v/>
      </c>
      <c r="AE651" s="478" t="str">
        <f t="shared" si="23"/>
        <v/>
      </c>
      <c r="AF651" s="512" t="str">
        <f>IF(O651="","",'別紙様式3-2（４・５月）'!O653&amp;'別紙様式3-2（４・５月）'!P653&amp;'別紙様式3-2（４・５月）'!Q653&amp;"から"&amp;O651)</f>
        <v/>
      </c>
      <c r="AG651" s="512" t="str">
        <f>IF(OR(W651="",W651="―"),"",'別紙様式3-2（４・５月）'!O653&amp;'別紙様式3-2（４・５月）'!P653&amp;'別紙様式3-2（４・５月）'!Q653&amp;"から"&amp;W651)</f>
        <v/>
      </c>
    </row>
    <row r="652" spans="1:33" ht="24.95" customHeight="1">
      <c r="A652" s="513">
        <v>639</v>
      </c>
      <c r="B652" s="987" t="str">
        <f>IF(基本情報入力シート!C691="","",基本情報入力シート!C691)</f>
        <v/>
      </c>
      <c r="C652" s="988"/>
      <c r="D652" s="988"/>
      <c r="E652" s="988"/>
      <c r="F652" s="988"/>
      <c r="G652" s="988"/>
      <c r="H652" s="988"/>
      <c r="I652" s="989"/>
      <c r="J652" s="482" t="str">
        <f>IF(基本情報入力シート!M691="","",基本情報入力シート!M691)</f>
        <v/>
      </c>
      <c r="K652" s="482" t="str">
        <f>IF(基本情報入力シート!R691="","",基本情報入力シート!R691)</f>
        <v/>
      </c>
      <c r="L652" s="482" t="str">
        <f>IF(基本情報入力シート!W691="","",基本情報入力シート!W691)</f>
        <v/>
      </c>
      <c r="M652" s="517" t="str">
        <f>IF(基本情報入力シート!X691="","",基本情報入力シート!X691)</f>
        <v/>
      </c>
      <c r="N652" s="518" t="str">
        <f>IF(基本情報入力シート!Y691="","",基本情報入力シート!Y691)</f>
        <v/>
      </c>
      <c r="O652" s="106"/>
      <c r="P652" s="1082"/>
      <c r="Q652" s="1083"/>
      <c r="R652" s="519" t="str">
        <f>IFERROR(IF('別紙様式3-2（４・５月）'!Z654="ベア加算","",P652*VLOOKUP(N652,【参考】数式用!$AD$2:$AH$27,MATCH(O652,【参考】数式用!$K$4:$N$4,0)+1,0)),"")</f>
        <v/>
      </c>
      <c r="S652" s="139"/>
      <c r="T652" s="1084"/>
      <c r="U652" s="1085"/>
      <c r="V652" s="515" t="str">
        <f>IFERROR(P652*VLOOKUP(AF652,【参考】数式用4!$DC$3:$DZ$106,MATCH(N652,【参考】数式用4!$DC$2:$DZ$2,0)),"")</f>
        <v/>
      </c>
      <c r="W652" s="107"/>
      <c r="X652" s="138"/>
      <c r="Y652" s="1086" t="str">
        <f>IFERROR(IF('別紙様式3-2（４・５月）'!Z654="ベア加算","",W652*VLOOKUP(N652,【参考】数式用!$AD$2:$AH$27,MATCH(O652,【参考】数式用!$K$4:$N$4,0)+1,0)),"")</f>
        <v/>
      </c>
      <c r="Z652" s="1086"/>
      <c r="AA652" s="139"/>
      <c r="AB652" s="142"/>
      <c r="AC652" s="520" t="str">
        <f>IFERROR(X652*VLOOKUP(AG652,【参考】数式用4!$DC$3:$DZ$106,MATCH(N652,【参考】数式用4!$DC$2:$DZ$2,0)),"")</f>
        <v/>
      </c>
      <c r="AD652" s="477" t="str">
        <f t="shared" si="22"/>
        <v/>
      </c>
      <c r="AE652" s="478" t="str">
        <f t="shared" si="23"/>
        <v/>
      </c>
      <c r="AF652" s="512" t="str">
        <f>IF(O652="","",'別紙様式3-2（４・５月）'!O654&amp;'別紙様式3-2（４・５月）'!P654&amp;'別紙様式3-2（４・５月）'!Q654&amp;"から"&amp;O652)</f>
        <v/>
      </c>
      <c r="AG652" s="512" t="str">
        <f>IF(OR(W652="",W652="―"),"",'別紙様式3-2（４・５月）'!O654&amp;'別紙様式3-2（４・５月）'!P654&amp;'別紙様式3-2（４・５月）'!Q654&amp;"から"&amp;W652)</f>
        <v/>
      </c>
    </row>
    <row r="653" spans="1:33" ht="24.95" customHeight="1">
      <c r="A653" s="513">
        <v>640</v>
      </c>
      <c r="B653" s="987" t="str">
        <f>IF(基本情報入力シート!C692="","",基本情報入力シート!C692)</f>
        <v/>
      </c>
      <c r="C653" s="988"/>
      <c r="D653" s="988"/>
      <c r="E653" s="988"/>
      <c r="F653" s="988"/>
      <c r="G653" s="988"/>
      <c r="H653" s="988"/>
      <c r="I653" s="989"/>
      <c r="J653" s="482" t="str">
        <f>IF(基本情報入力シート!M692="","",基本情報入力シート!M692)</f>
        <v/>
      </c>
      <c r="K653" s="482" t="str">
        <f>IF(基本情報入力シート!R692="","",基本情報入力シート!R692)</f>
        <v/>
      </c>
      <c r="L653" s="482" t="str">
        <f>IF(基本情報入力シート!W692="","",基本情報入力シート!W692)</f>
        <v/>
      </c>
      <c r="M653" s="517" t="str">
        <f>IF(基本情報入力シート!X692="","",基本情報入力シート!X692)</f>
        <v/>
      </c>
      <c r="N653" s="518" t="str">
        <f>IF(基本情報入力シート!Y692="","",基本情報入力シート!Y692)</f>
        <v/>
      </c>
      <c r="O653" s="106"/>
      <c r="P653" s="1082"/>
      <c r="Q653" s="1083"/>
      <c r="R653" s="519" t="str">
        <f>IFERROR(IF('別紙様式3-2（４・５月）'!Z655="ベア加算","",P653*VLOOKUP(N653,【参考】数式用!$AD$2:$AH$27,MATCH(O653,【参考】数式用!$K$4:$N$4,0)+1,0)),"")</f>
        <v/>
      </c>
      <c r="S653" s="139"/>
      <c r="T653" s="1084"/>
      <c r="U653" s="1085"/>
      <c r="V653" s="515" t="str">
        <f>IFERROR(P653*VLOOKUP(AF653,【参考】数式用4!$DC$3:$DZ$106,MATCH(N653,【参考】数式用4!$DC$2:$DZ$2,0)),"")</f>
        <v/>
      </c>
      <c r="W653" s="107"/>
      <c r="X653" s="138"/>
      <c r="Y653" s="1086" t="str">
        <f>IFERROR(IF('別紙様式3-2（４・５月）'!Z655="ベア加算","",W653*VLOOKUP(N653,【参考】数式用!$AD$2:$AH$27,MATCH(O653,【参考】数式用!$K$4:$N$4,0)+1,0)),"")</f>
        <v/>
      </c>
      <c r="Z653" s="1086"/>
      <c r="AA653" s="139"/>
      <c r="AB653" s="142"/>
      <c r="AC653" s="520" t="str">
        <f>IFERROR(X653*VLOOKUP(AG653,【参考】数式用4!$DC$3:$DZ$106,MATCH(N653,【参考】数式用4!$DC$2:$DZ$2,0)),"")</f>
        <v/>
      </c>
      <c r="AD653" s="477" t="str">
        <f t="shared" si="22"/>
        <v/>
      </c>
      <c r="AE653" s="478" t="str">
        <f t="shared" si="23"/>
        <v/>
      </c>
      <c r="AF653" s="512" t="str">
        <f>IF(O653="","",'別紙様式3-2（４・５月）'!O655&amp;'別紙様式3-2（４・５月）'!P655&amp;'別紙様式3-2（４・５月）'!Q655&amp;"から"&amp;O653)</f>
        <v/>
      </c>
      <c r="AG653" s="512" t="str">
        <f>IF(OR(W653="",W653="―"),"",'別紙様式3-2（４・５月）'!O655&amp;'別紙様式3-2（４・５月）'!P655&amp;'別紙様式3-2（４・５月）'!Q655&amp;"から"&amp;W653)</f>
        <v/>
      </c>
    </row>
    <row r="654" spans="1:33" ht="24.95" customHeight="1">
      <c r="A654" s="513">
        <v>641</v>
      </c>
      <c r="B654" s="987" t="str">
        <f>IF(基本情報入力シート!C693="","",基本情報入力シート!C693)</f>
        <v/>
      </c>
      <c r="C654" s="988"/>
      <c r="D654" s="988"/>
      <c r="E654" s="988"/>
      <c r="F654" s="988"/>
      <c r="G654" s="988"/>
      <c r="H654" s="988"/>
      <c r="I654" s="989"/>
      <c r="J654" s="482" t="str">
        <f>IF(基本情報入力シート!M693="","",基本情報入力シート!M693)</f>
        <v/>
      </c>
      <c r="K654" s="482" t="str">
        <f>IF(基本情報入力シート!R693="","",基本情報入力シート!R693)</f>
        <v/>
      </c>
      <c r="L654" s="482" t="str">
        <f>IF(基本情報入力シート!W693="","",基本情報入力シート!W693)</f>
        <v/>
      </c>
      <c r="M654" s="517" t="str">
        <f>IF(基本情報入力シート!X693="","",基本情報入力シート!X693)</f>
        <v/>
      </c>
      <c r="N654" s="518" t="str">
        <f>IF(基本情報入力シート!Y693="","",基本情報入力シート!Y693)</f>
        <v/>
      </c>
      <c r="O654" s="106"/>
      <c r="P654" s="1082"/>
      <c r="Q654" s="1083"/>
      <c r="R654" s="519" t="str">
        <f>IFERROR(IF('別紙様式3-2（４・５月）'!Z656="ベア加算","",P654*VLOOKUP(N654,【参考】数式用!$AD$2:$AH$27,MATCH(O654,【参考】数式用!$K$4:$N$4,0)+1,0)),"")</f>
        <v/>
      </c>
      <c r="S654" s="139"/>
      <c r="T654" s="1084"/>
      <c r="U654" s="1085"/>
      <c r="V654" s="515" t="str">
        <f>IFERROR(P654*VLOOKUP(AF654,【参考】数式用4!$DC$3:$DZ$106,MATCH(N654,【参考】数式用4!$DC$2:$DZ$2,0)),"")</f>
        <v/>
      </c>
      <c r="W654" s="107"/>
      <c r="X654" s="138"/>
      <c r="Y654" s="1086" t="str">
        <f>IFERROR(IF('別紙様式3-2（４・５月）'!Z656="ベア加算","",W654*VLOOKUP(N654,【参考】数式用!$AD$2:$AH$27,MATCH(O654,【参考】数式用!$K$4:$N$4,0)+1,0)),"")</f>
        <v/>
      </c>
      <c r="Z654" s="1086"/>
      <c r="AA654" s="139"/>
      <c r="AB654" s="142"/>
      <c r="AC654" s="520" t="str">
        <f>IFERROR(X654*VLOOKUP(AG654,【参考】数式用4!$DC$3:$DZ$106,MATCH(N654,【参考】数式用4!$DC$2:$DZ$2,0)),"")</f>
        <v/>
      </c>
      <c r="AD654" s="477" t="str">
        <f t="shared" si="22"/>
        <v/>
      </c>
      <c r="AE654" s="478" t="str">
        <f t="shared" si="23"/>
        <v/>
      </c>
      <c r="AF654" s="512" t="str">
        <f>IF(O654="","",'別紙様式3-2（４・５月）'!O656&amp;'別紙様式3-2（４・５月）'!P656&amp;'別紙様式3-2（４・５月）'!Q656&amp;"から"&amp;O654)</f>
        <v/>
      </c>
      <c r="AG654" s="512" t="str">
        <f>IF(OR(W654="",W654="―"),"",'別紙様式3-2（４・５月）'!O656&amp;'別紙様式3-2（４・５月）'!P656&amp;'別紙様式3-2（４・５月）'!Q656&amp;"から"&amp;W654)</f>
        <v/>
      </c>
    </row>
    <row r="655" spans="1:33" ht="24.95" customHeight="1">
      <c r="A655" s="513">
        <v>642</v>
      </c>
      <c r="B655" s="987" t="str">
        <f>IF(基本情報入力シート!C694="","",基本情報入力シート!C694)</f>
        <v/>
      </c>
      <c r="C655" s="988"/>
      <c r="D655" s="988"/>
      <c r="E655" s="988"/>
      <c r="F655" s="988"/>
      <c r="G655" s="988"/>
      <c r="H655" s="988"/>
      <c r="I655" s="989"/>
      <c r="J655" s="482" t="str">
        <f>IF(基本情報入力シート!M694="","",基本情報入力シート!M694)</f>
        <v/>
      </c>
      <c r="K655" s="482" t="str">
        <f>IF(基本情報入力シート!R694="","",基本情報入力シート!R694)</f>
        <v/>
      </c>
      <c r="L655" s="482" t="str">
        <f>IF(基本情報入力シート!W694="","",基本情報入力シート!W694)</f>
        <v/>
      </c>
      <c r="M655" s="517" t="str">
        <f>IF(基本情報入力シート!X694="","",基本情報入力シート!X694)</f>
        <v/>
      </c>
      <c r="N655" s="518" t="str">
        <f>IF(基本情報入力シート!Y694="","",基本情報入力シート!Y694)</f>
        <v/>
      </c>
      <c r="O655" s="106"/>
      <c r="P655" s="1082"/>
      <c r="Q655" s="1083"/>
      <c r="R655" s="519" t="str">
        <f>IFERROR(IF('別紙様式3-2（４・５月）'!Z657="ベア加算","",P655*VLOOKUP(N655,【参考】数式用!$AD$2:$AH$27,MATCH(O655,【参考】数式用!$K$4:$N$4,0)+1,0)),"")</f>
        <v/>
      </c>
      <c r="S655" s="139"/>
      <c r="T655" s="1084"/>
      <c r="U655" s="1085"/>
      <c r="V655" s="515" t="str">
        <f>IFERROR(P655*VLOOKUP(AF655,【参考】数式用4!$DC$3:$DZ$106,MATCH(N655,【参考】数式用4!$DC$2:$DZ$2,0)),"")</f>
        <v/>
      </c>
      <c r="W655" s="107"/>
      <c r="X655" s="138"/>
      <c r="Y655" s="1086" t="str">
        <f>IFERROR(IF('別紙様式3-2（４・５月）'!Z657="ベア加算","",W655*VLOOKUP(N655,【参考】数式用!$AD$2:$AH$27,MATCH(O655,【参考】数式用!$K$4:$N$4,0)+1,0)),"")</f>
        <v/>
      </c>
      <c r="Z655" s="1086"/>
      <c r="AA655" s="139"/>
      <c r="AB655" s="142"/>
      <c r="AC655" s="520" t="str">
        <f>IFERROR(X655*VLOOKUP(AG655,【参考】数式用4!$DC$3:$DZ$106,MATCH(N655,【参考】数式用4!$DC$2:$DZ$2,0)),"")</f>
        <v/>
      </c>
      <c r="AD655" s="477" t="str">
        <f t="shared" si="22"/>
        <v/>
      </c>
      <c r="AE655" s="478" t="str">
        <f t="shared" si="23"/>
        <v/>
      </c>
      <c r="AF655" s="512" t="str">
        <f>IF(O655="","",'別紙様式3-2（４・５月）'!O657&amp;'別紙様式3-2（４・５月）'!P657&amp;'別紙様式3-2（４・５月）'!Q657&amp;"から"&amp;O655)</f>
        <v/>
      </c>
      <c r="AG655" s="512" t="str">
        <f>IF(OR(W655="",W655="―"),"",'別紙様式3-2（４・５月）'!O657&amp;'別紙様式3-2（４・５月）'!P657&amp;'別紙様式3-2（４・５月）'!Q657&amp;"から"&amp;W655)</f>
        <v/>
      </c>
    </row>
    <row r="656" spans="1:33" ht="24.95" customHeight="1">
      <c r="A656" s="513">
        <v>643</v>
      </c>
      <c r="B656" s="987" t="str">
        <f>IF(基本情報入力シート!C695="","",基本情報入力シート!C695)</f>
        <v/>
      </c>
      <c r="C656" s="988"/>
      <c r="D656" s="988"/>
      <c r="E656" s="988"/>
      <c r="F656" s="988"/>
      <c r="G656" s="988"/>
      <c r="H656" s="988"/>
      <c r="I656" s="989"/>
      <c r="J656" s="482" t="str">
        <f>IF(基本情報入力シート!M695="","",基本情報入力シート!M695)</f>
        <v/>
      </c>
      <c r="K656" s="482" t="str">
        <f>IF(基本情報入力シート!R695="","",基本情報入力シート!R695)</f>
        <v/>
      </c>
      <c r="L656" s="482" t="str">
        <f>IF(基本情報入力シート!W695="","",基本情報入力シート!W695)</f>
        <v/>
      </c>
      <c r="M656" s="517" t="str">
        <f>IF(基本情報入力シート!X695="","",基本情報入力シート!X695)</f>
        <v/>
      </c>
      <c r="N656" s="518" t="str">
        <f>IF(基本情報入力シート!Y695="","",基本情報入力シート!Y695)</f>
        <v/>
      </c>
      <c r="O656" s="106"/>
      <c r="P656" s="1082"/>
      <c r="Q656" s="1083"/>
      <c r="R656" s="519" t="str">
        <f>IFERROR(IF('別紙様式3-2（４・５月）'!Z658="ベア加算","",P656*VLOOKUP(N656,【参考】数式用!$AD$2:$AH$27,MATCH(O656,【参考】数式用!$K$4:$N$4,0)+1,0)),"")</f>
        <v/>
      </c>
      <c r="S656" s="139"/>
      <c r="T656" s="1084"/>
      <c r="U656" s="1085"/>
      <c r="V656" s="515" t="str">
        <f>IFERROR(P656*VLOOKUP(AF656,【参考】数式用4!$DC$3:$DZ$106,MATCH(N656,【参考】数式用4!$DC$2:$DZ$2,0)),"")</f>
        <v/>
      </c>
      <c r="W656" s="107"/>
      <c r="X656" s="138"/>
      <c r="Y656" s="1086" t="str">
        <f>IFERROR(IF('別紙様式3-2（４・５月）'!Z658="ベア加算","",W656*VLOOKUP(N656,【参考】数式用!$AD$2:$AH$27,MATCH(O656,【参考】数式用!$K$4:$N$4,0)+1,0)),"")</f>
        <v/>
      </c>
      <c r="Z656" s="1086"/>
      <c r="AA656" s="139"/>
      <c r="AB656" s="142"/>
      <c r="AC656" s="520" t="str">
        <f>IFERROR(X656*VLOOKUP(AG656,【参考】数式用4!$DC$3:$DZ$106,MATCH(N656,【参考】数式用4!$DC$2:$DZ$2,0)),"")</f>
        <v/>
      </c>
      <c r="AD656" s="477" t="str">
        <f t="shared" si="22"/>
        <v/>
      </c>
      <c r="AE656" s="478" t="str">
        <f t="shared" si="23"/>
        <v/>
      </c>
      <c r="AF656" s="512" t="str">
        <f>IF(O656="","",'別紙様式3-2（４・５月）'!O658&amp;'別紙様式3-2（４・５月）'!P658&amp;'別紙様式3-2（４・５月）'!Q658&amp;"から"&amp;O656)</f>
        <v/>
      </c>
      <c r="AG656" s="512" t="str">
        <f>IF(OR(W656="",W656="―"),"",'別紙様式3-2（４・５月）'!O658&amp;'別紙様式3-2（４・５月）'!P658&amp;'別紙様式3-2（４・５月）'!Q658&amp;"から"&amp;W656)</f>
        <v/>
      </c>
    </row>
    <row r="657" spans="1:33" ht="24.95" customHeight="1">
      <c r="A657" s="513">
        <v>644</v>
      </c>
      <c r="B657" s="987" t="str">
        <f>IF(基本情報入力シート!C696="","",基本情報入力シート!C696)</f>
        <v/>
      </c>
      <c r="C657" s="988"/>
      <c r="D657" s="988"/>
      <c r="E657" s="988"/>
      <c r="F657" s="988"/>
      <c r="G657" s="988"/>
      <c r="H657" s="988"/>
      <c r="I657" s="989"/>
      <c r="J657" s="482" t="str">
        <f>IF(基本情報入力シート!M696="","",基本情報入力シート!M696)</f>
        <v/>
      </c>
      <c r="K657" s="482" t="str">
        <f>IF(基本情報入力シート!R696="","",基本情報入力シート!R696)</f>
        <v/>
      </c>
      <c r="L657" s="482" t="str">
        <f>IF(基本情報入力シート!W696="","",基本情報入力シート!W696)</f>
        <v/>
      </c>
      <c r="M657" s="517" t="str">
        <f>IF(基本情報入力シート!X696="","",基本情報入力シート!X696)</f>
        <v/>
      </c>
      <c r="N657" s="518" t="str">
        <f>IF(基本情報入力シート!Y696="","",基本情報入力シート!Y696)</f>
        <v/>
      </c>
      <c r="O657" s="106"/>
      <c r="P657" s="1082"/>
      <c r="Q657" s="1083"/>
      <c r="R657" s="519" t="str">
        <f>IFERROR(IF('別紙様式3-2（４・５月）'!Z659="ベア加算","",P657*VLOOKUP(N657,【参考】数式用!$AD$2:$AH$27,MATCH(O657,【参考】数式用!$K$4:$N$4,0)+1,0)),"")</f>
        <v/>
      </c>
      <c r="S657" s="139"/>
      <c r="T657" s="1084"/>
      <c r="U657" s="1085"/>
      <c r="V657" s="515" t="str">
        <f>IFERROR(P657*VLOOKUP(AF657,【参考】数式用4!$DC$3:$DZ$106,MATCH(N657,【参考】数式用4!$DC$2:$DZ$2,0)),"")</f>
        <v/>
      </c>
      <c r="W657" s="107"/>
      <c r="X657" s="138"/>
      <c r="Y657" s="1086" t="str">
        <f>IFERROR(IF('別紙様式3-2（４・５月）'!Z659="ベア加算","",W657*VLOOKUP(N657,【参考】数式用!$AD$2:$AH$27,MATCH(O657,【参考】数式用!$K$4:$N$4,0)+1,0)),"")</f>
        <v/>
      </c>
      <c r="Z657" s="1086"/>
      <c r="AA657" s="139"/>
      <c r="AB657" s="142"/>
      <c r="AC657" s="520" t="str">
        <f>IFERROR(X657*VLOOKUP(AG657,【参考】数式用4!$DC$3:$DZ$106,MATCH(N657,【参考】数式用4!$DC$2:$DZ$2,0)),"")</f>
        <v/>
      </c>
      <c r="AD657" s="477" t="str">
        <f t="shared" si="22"/>
        <v/>
      </c>
      <c r="AE657" s="478" t="str">
        <f t="shared" si="23"/>
        <v/>
      </c>
      <c r="AF657" s="512" t="str">
        <f>IF(O657="","",'別紙様式3-2（４・５月）'!O659&amp;'別紙様式3-2（４・５月）'!P659&amp;'別紙様式3-2（４・５月）'!Q659&amp;"から"&amp;O657)</f>
        <v/>
      </c>
      <c r="AG657" s="512" t="str">
        <f>IF(OR(W657="",W657="―"),"",'別紙様式3-2（４・５月）'!O659&amp;'別紙様式3-2（４・５月）'!P659&amp;'別紙様式3-2（４・５月）'!Q659&amp;"から"&amp;W657)</f>
        <v/>
      </c>
    </row>
    <row r="658" spans="1:33" ht="24.95" customHeight="1">
      <c r="A658" s="513">
        <v>645</v>
      </c>
      <c r="B658" s="987" t="str">
        <f>IF(基本情報入力シート!C697="","",基本情報入力シート!C697)</f>
        <v/>
      </c>
      <c r="C658" s="988"/>
      <c r="D658" s="988"/>
      <c r="E658" s="988"/>
      <c r="F658" s="988"/>
      <c r="G658" s="988"/>
      <c r="H658" s="988"/>
      <c r="I658" s="989"/>
      <c r="J658" s="482" t="str">
        <f>IF(基本情報入力シート!M697="","",基本情報入力シート!M697)</f>
        <v/>
      </c>
      <c r="K658" s="482" t="str">
        <f>IF(基本情報入力シート!R697="","",基本情報入力シート!R697)</f>
        <v/>
      </c>
      <c r="L658" s="482" t="str">
        <f>IF(基本情報入力シート!W697="","",基本情報入力シート!W697)</f>
        <v/>
      </c>
      <c r="M658" s="517" t="str">
        <f>IF(基本情報入力シート!X697="","",基本情報入力シート!X697)</f>
        <v/>
      </c>
      <c r="N658" s="518" t="str">
        <f>IF(基本情報入力シート!Y697="","",基本情報入力シート!Y697)</f>
        <v/>
      </c>
      <c r="O658" s="106"/>
      <c r="P658" s="1082"/>
      <c r="Q658" s="1083"/>
      <c r="R658" s="519" t="str">
        <f>IFERROR(IF('別紙様式3-2（４・５月）'!Z660="ベア加算","",P658*VLOOKUP(N658,【参考】数式用!$AD$2:$AH$27,MATCH(O658,【参考】数式用!$K$4:$N$4,0)+1,0)),"")</f>
        <v/>
      </c>
      <c r="S658" s="139"/>
      <c r="T658" s="1084"/>
      <c r="U658" s="1085"/>
      <c r="V658" s="515" t="str">
        <f>IFERROR(P658*VLOOKUP(AF658,【参考】数式用4!$DC$3:$DZ$106,MATCH(N658,【参考】数式用4!$DC$2:$DZ$2,0)),"")</f>
        <v/>
      </c>
      <c r="W658" s="107"/>
      <c r="X658" s="138"/>
      <c r="Y658" s="1086" t="str">
        <f>IFERROR(IF('別紙様式3-2（４・５月）'!Z660="ベア加算","",W658*VLOOKUP(N658,【参考】数式用!$AD$2:$AH$27,MATCH(O658,【参考】数式用!$K$4:$N$4,0)+1,0)),"")</f>
        <v/>
      </c>
      <c r="Z658" s="1086"/>
      <c r="AA658" s="139"/>
      <c r="AB658" s="142"/>
      <c r="AC658" s="520" t="str">
        <f>IFERROR(X658*VLOOKUP(AG658,【参考】数式用4!$DC$3:$DZ$106,MATCH(N658,【参考】数式用4!$DC$2:$DZ$2,0)),"")</f>
        <v/>
      </c>
      <c r="AD658" s="477" t="str">
        <f t="shared" si="22"/>
        <v/>
      </c>
      <c r="AE658" s="478" t="str">
        <f t="shared" si="23"/>
        <v/>
      </c>
      <c r="AF658" s="512" t="str">
        <f>IF(O658="","",'別紙様式3-2（４・５月）'!O660&amp;'別紙様式3-2（４・５月）'!P660&amp;'別紙様式3-2（４・５月）'!Q660&amp;"から"&amp;O658)</f>
        <v/>
      </c>
      <c r="AG658" s="512" t="str">
        <f>IF(OR(W658="",W658="―"),"",'別紙様式3-2（４・５月）'!O660&amp;'別紙様式3-2（４・５月）'!P660&amp;'別紙様式3-2（４・５月）'!Q660&amp;"から"&amp;W658)</f>
        <v/>
      </c>
    </row>
    <row r="659" spans="1:33" ht="24.95" customHeight="1">
      <c r="A659" s="513">
        <v>646</v>
      </c>
      <c r="B659" s="987" t="str">
        <f>IF(基本情報入力シート!C698="","",基本情報入力シート!C698)</f>
        <v/>
      </c>
      <c r="C659" s="988"/>
      <c r="D659" s="988"/>
      <c r="E659" s="988"/>
      <c r="F659" s="988"/>
      <c r="G659" s="988"/>
      <c r="H659" s="988"/>
      <c r="I659" s="989"/>
      <c r="J659" s="482" t="str">
        <f>IF(基本情報入力シート!M698="","",基本情報入力シート!M698)</f>
        <v/>
      </c>
      <c r="K659" s="482" t="str">
        <f>IF(基本情報入力シート!R698="","",基本情報入力シート!R698)</f>
        <v/>
      </c>
      <c r="L659" s="482" t="str">
        <f>IF(基本情報入力シート!W698="","",基本情報入力シート!W698)</f>
        <v/>
      </c>
      <c r="M659" s="517" t="str">
        <f>IF(基本情報入力シート!X698="","",基本情報入力シート!X698)</f>
        <v/>
      </c>
      <c r="N659" s="518" t="str">
        <f>IF(基本情報入力シート!Y698="","",基本情報入力シート!Y698)</f>
        <v/>
      </c>
      <c r="O659" s="106"/>
      <c r="P659" s="1082"/>
      <c r="Q659" s="1083"/>
      <c r="R659" s="519" t="str">
        <f>IFERROR(IF('別紙様式3-2（４・５月）'!Z661="ベア加算","",P659*VLOOKUP(N659,【参考】数式用!$AD$2:$AH$27,MATCH(O659,【参考】数式用!$K$4:$N$4,0)+1,0)),"")</f>
        <v/>
      </c>
      <c r="S659" s="139"/>
      <c r="T659" s="1084"/>
      <c r="U659" s="1085"/>
      <c r="V659" s="515" t="str">
        <f>IFERROR(P659*VLOOKUP(AF659,【参考】数式用4!$DC$3:$DZ$106,MATCH(N659,【参考】数式用4!$DC$2:$DZ$2,0)),"")</f>
        <v/>
      </c>
      <c r="W659" s="107"/>
      <c r="X659" s="138"/>
      <c r="Y659" s="1086" t="str">
        <f>IFERROR(IF('別紙様式3-2（４・５月）'!Z661="ベア加算","",W659*VLOOKUP(N659,【参考】数式用!$AD$2:$AH$27,MATCH(O659,【参考】数式用!$K$4:$N$4,0)+1,0)),"")</f>
        <v/>
      </c>
      <c r="Z659" s="1086"/>
      <c r="AA659" s="139"/>
      <c r="AB659" s="142"/>
      <c r="AC659" s="520" t="str">
        <f>IFERROR(X659*VLOOKUP(AG659,【参考】数式用4!$DC$3:$DZ$106,MATCH(N659,【参考】数式用4!$DC$2:$DZ$2,0)),"")</f>
        <v/>
      </c>
      <c r="AD659" s="477" t="str">
        <f t="shared" si="22"/>
        <v/>
      </c>
      <c r="AE659" s="478" t="str">
        <f t="shared" si="23"/>
        <v/>
      </c>
      <c r="AF659" s="512" t="str">
        <f>IF(O659="","",'別紙様式3-2（４・５月）'!O661&amp;'別紙様式3-2（４・５月）'!P661&amp;'別紙様式3-2（４・５月）'!Q661&amp;"から"&amp;O659)</f>
        <v/>
      </c>
      <c r="AG659" s="512" t="str">
        <f>IF(OR(W659="",W659="―"),"",'別紙様式3-2（４・５月）'!O661&amp;'別紙様式3-2（４・５月）'!P661&amp;'別紙様式3-2（４・５月）'!Q661&amp;"から"&amp;W659)</f>
        <v/>
      </c>
    </row>
    <row r="660" spans="1:33" ht="24.95" customHeight="1">
      <c r="A660" s="513">
        <v>647</v>
      </c>
      <c r="B660" s="987" t="str">
        <f>IF(基本情報入力シート!C699="","",基本情報入力シート!C699)</f>
        <v/>
      </c>
      <c r="C660" s="988"/>
      <c r="D660" s="988"/>
      <c r="E660" s="988"/>
      <c r="F660" s="988"/>
      <c r="G660" s="988"/>
      <c r="H660" s="988"/>
      <c r="I660" s="989"/>
      <c r="J660" s="482" t="str">
        <f>IF(基本情報入力シート!M699="","",基本情報入力シート!M699)</f>
        <v/>
      </c>
      <c r="K660" s="482" t="str">
        <f>IF(基本情報入力シート!R699="","",基本情報入力シート!R699)</f>
        <v/>
      </c>
      <c r="L660" s="482" t="str">
        <f>IF(基本情報入力シート!W699="","",基本情報入力シート!W699)</f>
        <v/>
      </c>
      <c r="M660" s="517" t="str">
        <f>IF(基本情報入力シート!X699="","",基本情報入力シート!X699)</f>
        <v/>
      </c>
      <c r="N660" s="518" t="str">
        <f>IF(基本情報入力シート!Y699="","",基本情報入力シート!Y699)</f>
        <v/>
      </c>
      <c r="O660" s="106"/>
      <c r="P660" s="1082"/>
      <c r="Q660" s="1083"/>
      <c r="R660" s="519" t="str">
        <f>IFERROR(IF('別紙様式3-2（４・５月）'!Z662="ベア加算","",P660*VLOOKUP(N660,【参考】数式用!$AD$2:$AH$27,MATCH(O660,【参考】数式用!$K$4:$N$4,0)+1,0)),"")</f>
        <v/>
      </c>
      <c r="S660" s="139"/>
      <c r="T660" s="1084"/>
      <c r="U660" s="1085"/>
      <c r="V660" s="515" t="str">
        <f>IFERROR(P660*VLOOKUP(AF660,【参考】数式用4!$DC$3:$DZ$106,MATCH(N660,【参考】数式用4!$DC$2:$DZ$2,0)),"")</f>
        <v/>
      </c>
      <c r="W660" s="107"/>
      <c r="X660" s="138"/>
      <c r="Y660" s="1086" t="str">
        <f>IFERROR(IF('別紙様式3-2（４・５月）'!Z662="ベア加算","",W660*VLOOKUP(N660,【参考】数式用!$AD$2:$AH$27,MATCH(O660,【参考】数式用!$K$4:$N$4,0)+1,0)),"")</f>
        <v/>
      </c>
      <c r="Z660" s="1086"/>
      <c r="AA660" s="139"/>
      <c r="AB660" s="142"/>
      <c r="AC660" s="520" t="str">
        <f>IFERROR(X660*VLOOKUP(AG660,【参考】数式用4!$DC$3:$DZ$106,MATCH(N660,【参考】数式用4!$DC$2:$DZ$2,0)),"")</f>
        <v/>
      </c>
      <c r="AD660" s="477" t="str">
        <f t="shared" si="22"/>
        <v/>
      </c>
      <c r="AE660" s="478" t="str">
        <f t="shared" si="23"/>
        <v/>
      </c>
      <c r="AF660" s="512" t="str">
        <f>IF(O660="","",'別紙様式3-2（４・５月）'!O662&amp;'別紙様式3-2（４・５月）'!P662&amp;'別紙様式3-2（４・５月）'!Q662&amp;"から"&amp;O660)</f>
        <v/>
      </c>
      <c r="AG660" s="512" t="str">
        <f>IF(OR(W660="",W660="―"),"",'別紙様式3-2（４・５月）'!O662&amp;'別紙様式3-2（４・５月）'!P662&amp;'別紙様式3-2（４・５月）'!Q662&amp;"から"&amp;W660)</f>
        <v/>
      </c>
    </row>
    <row r="661" spans="1:33" ht="24.95" customHeight="1">
      <c r="A661" s="513">
        <v>648</v>
      </c>
      <c r="B661" s="987" t="str">
        <f>IF(基本情報入力シート!C700="","",基本情報入力シート!C700)</f>
        <v/>
      </c>
      <c r="C661" s="988"/>
      <c r="D661" s="988"/>
      <c r="E661" s="988"/>
      <c r="F661" s="988"/>
      <c r="G661" s="988"/>
      <c r="H661" s="988"/>
      <c r="I661" s="989"/>
      <c r="J661" s="482" t="str">
        <f>IF(基本情報入力シート!M700="","",基本情報入力シート!M700)</f>
        <v/>
      </c>
      <c r="K661" s="482" t="str">
        <f>IF(基本情報入力シート!R700="","",基本情報入力シート!R700)</f>
        <v/>
      </c>
      <c r="L661" s="482" t="str">
        <f>IF(基本情報入力シート!W700="","",基本情報入力シート!W700)</f>
        <v/>
      </c>
      <c r="M661" s="517" t="str">
        <f>IF(基本情報入力シート!X700="","",基本情報入力シート!X700)</f>
        <v/>
      </c>
      <c r="N661" s="518" t="str">
        <f>IF(基本情報入力シート!Y700="","",基本情報入力シート!Y700)</f>
        <v/>
      </c>
      <c r="O661" s="106"/>
      <c r="P661" s="1082"/>
      <c r="Q661" s="1083"/>
      <c r="R661" s="519" t="str">
        <f>IFERROR(IF('別紙様式3-2（４・５月）'!Z663="ベア加算","",P661*VLOOKUP(N661,【参考】数式用!$AD$2:$AH$27,MATCH(O661,【参考】数式用!$K$4:$N$4,0)+1,0)),"")</f>
        <v/>
      </c>
      <c r="S661" s="139"/>
      <c r="T661" s="1084"/>
      <c r="U661" s="1085"/>
      <c r="V661" s="515" t="str">
        <f>IFERROR(P661*VLOOKUP(AF661,【参考】数式用4!$DC$3:$DZ$106,MATCH(N661,【参考】数式用4!$DC$2:$DZ$2,0)),"")</f>
        <v/>
      </c>
      <c r="W661" s="107"/>
      <c r="X661" s="138"/>
      <c r="Y661" s="1086" t="str">
        <f>IFERROR(IF('別紙様式3-2（４・５月）'!Z663="ベア加算","",W661*VLOOKUP(N661,【参考】数式用!$AD$2:$AH$27,MATCH(O661,【参考】数式用!$K$4:$N$4,0)+1,0)),"")</f>
        <v/>
      </c>
      <c r="Z661" s="1086"/>
      <c r="AA661" s="139"/>
      <c r="AB661" s="142"/>
      <c r="AC661" s="520" t="str">
        <f>IFERROR(X661*VLOOKUP(AG661,【参考】数式用4!$DC$3:$DZ$106,MATCH(N661,【参考】数式用4!$DC$2:$DZ$2,0)),"")</f>
        <v/>
      </c>
      <c r="AD661" s="477" t="str">
        <f t="shared" si="22"/>
        <v/>
      </c>
      <c r="AE661" s="478" t="str">
        <f t="shared" si="23"/>
        <v/>
      </c>
      <c r="AF661" s="512" t="str">
        <f>IF(O661="","",'別紙様式3-2（４・５月）'!O663&amp;'別紙様式3-2（４・５月）'!P663&amp;'別紙様式3-2（４・５月）'!Q663&amp;"から"&amp;O661)</f>
        <v/>
      </c>
      <c r="AG661" s="512" t="str">
        <f>IF(OR(W661="",W661="―"),"",'別紙様式3-2（４・５月）'!O663&amp;'別紙様式3-2（４・５月）'!P663&amp;'別紙様式3-2（４・５月）'!Q663&amp;"から"&amp;W661)</f>
        <v/>
      </c>
    </row>
    <row r="662" spans="1:33" ht="24.95" customHeight="1">
      <c r="A662" s="513">
        <v>649</v>
      </c>
      <c r="B662" s="987" t="str">
        <f>IF(基本情報入力シート!C701="","",基本情報入力シート!C701)</f>
        <v/>
      </c>
      <c r="C662" s="988"/>
      <c r="D662" s="988"/>
      <c r="E662" s="988"/>
      <c r="F662" s="988"/>
      <c r="G662" s="988"/>
      <c r="H662" s="988"/>
      <c r="I662" s="989"/>
      <c r="J662" s="482" t="str">
        <f>IF(基本情報入力シート!M701="","",基本情報入力シート!M701)</f>
        <v/>
      </c>
      <c r="K662" s="482" t="str">
        <f>IF(基本情報入力シート!R701="","",基本情報入力シート!R701)</f>
        <v/>
      </c>
      <c r="L662" s="482" t="str">
        <f>IF(基本情報入力シート!W701="","",基本情報入力シート!W701)</f>
        <v/>
      </c>
      <c r="M662" s="517" t="str">
        <f>IF(基本情報入力シート!X701="","",基本情報入力シート!X701)</f>
        <v/>
      </c>
      <c r="N662" s="518" t="str">
        <f>IF(基本情報入力シート!Y701="","",基本情報入力シート!Y701)</f>
        <v/>
      </c>
      <c r="O662" s="106"/>
      <c r="P662" s="1082"/>
      <c r="Q662" s="1083"/>
      <c r="R662" s="519" t="str">
        <f>IFERROR(IF('別紙様式3-2（４・５月）'!Z664="ベア加算","",P662*VLOOKUP(N662,【参考】数式用!$AD$2:$AH$27,MATCH(O662,【参考】数式用!$K$4:$N$4,0)+1,0)),"")</f>
        <v/>
      </c>
      <c r="S662" s="139"/>
      <c r="T662" s="1084"/>
      <c r="U662" s="1085"/>
      <c r="V662" s="515" t="str">
        <f>IFERROR(P662*VLOOKUP(AF662,【参考】数式用4!$DC$3:$DZ$106,MATCH(N662,【参考】数式用4!$DC$2:$DZ$2,0)),"")</f>
        <v/>
      </c>
      <c r="W662" s="107"/>
      <c r="X662" s="138"/>
      <c r="Y662" s="1086" t="str">
        <f>IFERROR(IF('別紙様式3-2（４・５月）'!Z664="ベア加算","",W662*VLOOKUP(N662,【参考】数式用!$AD$2:$AH$27,MATCH(O662,【参考】数式用!$K$4:$N$4,0)+1,0)),"")</f>
        <v/>
      </c>
      <c r="Z662" s="1086"/>
      <c r="AA662" s="139"/>
      <c r="AB662" s="142"/>
      <c r="AC662" s="520" t="str">
        <f>IFERROR(X662*VLOOKUP(AG662,【参考】数式用4!$DC$3:$DZ$106,MATCH(N662,【参考】数式用4!$DC$2:$DZ$2,0)),"")</f>
        <v/>
      </c>
      <c r="AD662" s="477" t="str">
        <f t="shared" si="22"/>
        <v/>
      </c>
      <c r="AE662" s="478" t="str">
        <f t="shared" si="23"/>
        <v/>
      </c>
      <c r="AF662" s="512" t="str">
        <f>IF(O662="","",'別紙様式3-2（４・５月）'!O664&amp;'別紙様式3-2（４・５月）'!P664&amp;'別紙様式3-2（４・５月）'!Q664&amp;"から"&amp;O662)</f>
        <v/>
      </c>
      <c r="AG662" s="512" t="str">
        <f>IF(OR(W662="",W662="―"),"",'別紙様式3-2（４・５月）'!O664&amp;'別紙様式3-2（４・５月）'!P664&amp;'別紙様式3-2（４・５月）'!Q664&amp;"から"&amp;W662)</f>
        <v/>
      </c>
    </row>
    <row r="663" spans="1:33" ht="24.95" customHeight="1">
      <c r="A663" s="513">
        <v>650</v>
      </c>
      <c r="B663" s="987" t="str">
        <f>IF(基本情報入力シート!C702="","",基本情報入力シート!C702)</f>
        <v/>
      </c>
      <c r="C663" s="988"/>
      <c r="D663" s="988"/>
      <c r="E663" s="988"/>
      <c r="F663" s="988"/>
      <c r="G663" s="988"/>
      <c r="H663" s="988"/>
      <c r="I663" s="989"/>
      <c r="J663" s="482" t="str">
        <f>IF(基本情報入力シート!M702="","",基本情報入力シート!M702)</f>
        <v/>
      </c>
      <c r="K663" s="482" t="str">
        <f>IF(基本情報入力シート!R702="","",基本情報入力シート!R702)</f>
        <v/>
      </c>
      <c r="L663" s="482" t="str">
        <f>IF(基本情報入力シート!W702="","",基本情報入力シート!W702)</f>
        <v/>
      </c>
      <c r="M663" s="517" t="str">
        <f>IF(基本情報入力シート!X702="","",基本情報入力シート!X702)</f>
        <v/>
      </c>
      <c r="N663" s="518" t="str">
        <f>IF(基本情報入力シート!Y702="","",基本情報入力シート!Y702)</f>
        <v/>
      </c>
      <c r="O663" s="106"/>
      <c r="P663" s="1082"/>
      <c r="Q663" s="1083"/>
      <c r="R663" s="519" t="str">
        <f>IFERROR(IF('別紙様式3-2（４・５月）'!Z665="ベア加算","",P663*VLOOKUP(N663,【参考】数式用!$AD$2:$AH$27,MATCH(O663,【参考】数式用!$K$4:$N$4,0)+1,0)),"")</f>
        <v/>
      </c>
      <c r="S663" s="139"/>
      <c r="T663" s="1084"/>
      <c r="U663" s="1085"/>
      <c r="V663" s="515" t="str">
        <f>IFERROR(P663*VLOOKUP(AF663,【参考】数式用4!$DC$3:$DZ$106,MATCH(N663,【参考】数式用4!$DC$2:$DZ$2,0)),"")</f>
        <v/>
      </c>
      <c r="W663" s="107"/>
      <c r="X663" s="138"/>
      <c r="Y663" s="1086" t="str">
        <f>IFERROR(IF('別紙様式3-2（４・５月）'!Z665="ベア加算","",W663*VLOOKUP(N663,【参考】数式用!$AD$2:$AH$27,MATCH(O663,【参考】数式用!$K$4:$N$4,0)+1,0)),"")</f>
        <v/>
      </c>
      <c r="Z663" s="1086"/>
      <c r="AA663" s="139"/>
      <c r="AB663" s="142"/>
      <c r="AC663" s="520" t="str">
        <f>IFERROR(X663*VLOOKUP(AG663,【参考】数式用4!$DC$3:$DZ$106,MATCH(N663,【参考】数式用4!$DC$2:$DZ$2,0)),"")</f>
        <v/>
      </c>
      <c r="AD663" s="477" t="str">
        <f t="shared" si="22"/>
        <v/>
      </c>
      <c r="AE663" s="478" t="str">
        <f t="shared" si="23"/>
        <v/>
      </c>
      <c r="AF663" s="512" t="str">
        <f>IF(O663="","",'別紙様式3-2（４・５月）'!O665&amp;'別紙様式3-2（４・５月）'!P665&amp;'別紙様式3-2（４・５月）'!Q665&amp;"から"&amp;O663)</f>
        <v/>
      </c>
      <c r="AG663" s="512" t="str">
        <f>IF(OR(W663="",W663="―"),"",'別紙様式3-2（４・５月）'!O665&amp;'別紙様式3-2（４・５月）'!P665&amp;'別紙様式3-2（４・５月）'!Q665&amp;"から"&amp;W663)</f>
        <v/>
      </c>
    </row>
    <row r="664" spans="1:33" ht="24.95" customHeight="1">
      <c r="A664" s="513">
        <v>651</v>
      </c>
      <c r="B664" s="987" t="str">
        <f>IF(基本情報入力シート!C703="","",基本情報入力シート!C703)</f>
        <v/>
      </c>
      <c r="C664" s="988"/>
      <c r="D664" s="988"/>
      <c r="E664" s="988"/>
      <c r="F664" s="988"/>
      <c r="G664" s="988"/>
      <c r="H664" s="988"/>
      <c r="I664" s="989"/>
      <c r="J664" s="482" t="str">
        <f>IF(基本情報入力シート!M703="","",基本情報入力シート!M703)</f>
        <v/>
      </c>
      <c r="K664" s="482" t="str">
        <f>IF(基本情報入力シート!R703="","",基本情報入力シート!R703)</f>
        <v/>
      </c>
      <c r="L664" s="482" t="str">
        <f>IF(基本情報入力シート!W703="","",基本情報入力シート!W703)</f>
        <v/>
      </c>
      <c r="M664" s="517" t="str">
        <f>IF(基本情報入力シート!X703="","",基本情報入力シート!X703)</f>
        <v/>
      </c>
      <c r="N664" s="518" t="str">
        <f>IF(基本情報入力シート!Y703="","",基本情報入力シート!Y703)</f>
        <v/>
      </c>
      <c r="O664" s="106"/>
      <c r="P664" s="1082"/>
      <c r="Q664" s="1083"/>
      <c r="R664" s="519" t="str">
        <f>IFERROR(IF('別紙様式3-2（４・５月）'!Z666="ベア加算","",P664*VLOOKUP(N664,【参考】数式用!$AD$2:$AH$27,MATCH(O664,【参考】数式用!$K$4:$N$4,0)+1,0)),"")</f>
        <v/>
      </c>
      <c r="S664" s="139"/>
      <c r="T664" s="1084"/>
      <c r="U664" s="1085"/>
      <c r="V664" s="515" t="str">
        <f>IFERROR(P664*VLOOKUP(AF664,【参考】数式用4!$DC$3:$DZ$106,MATCH(N664,【参考】数式用4!$DC$2:$DZ$2,0)),"")</f>
        <v/>
      </c>
      <c r="W664" s="107"/>
      <c r="X664" s="138"/>
      <c r="Y664" s="1086" t="str">
        <f>IFERROR(IF('別紙様式3-2（４・５月）'!Z666="ベア加算","",W664*VLOOKUP(N664,【参考】数式用!$AD$2:$AH$27,MATCH(O664,【参考】数式用!$K$4:$N$4,0)+1,0)),"")</f>
        <v/>
      </c>
      <c r="Z664" s="1086"/>
      <c r="AA664" s="139"/>
      <c r="AB664" s="142"/>
      <c r="AC664" s="520" t="str">
        <f>IFERROR(X664*VLOOKUP(AG664,【参考】数式用4!$DC$3:$DZ$106,MATCH(N664,【参考】数式用4!$DC$2:$DZ$2,0)),"")</f>
        <v/>
      </c>
      <c r="AD664" s="477" t="str">
        <f t="shared" si="22"/>
        <v/>
      </c>
      <c r="AE664" s="478" t="str">
        <f t="shared" si="23"/>
        <v/>
      </c>
      <c r="AF664" s="512" t="str">
        <f>IF(O664="","",'別紙様式3-2（４・５月）'!O666&amp;'別紙様式3-2（４・５月）'!P666&amp;'別紙様式3-2（４・５月）'!Q666&amp;"から"&amp;O664)</f>
        <v/>
      </c>
      <c r="AG664" s="512" t="str">
        <f>IF(OR(W664="",W664="―"),"",'別紙様式3-2（４・５月）'!O666&amp;'別紙様式3-2（４・５月）'!P666&amp;'別紙様式3-2（４・５月）'!Q666&amp;"から"&amp;W664)</f>
        <v/>
      </c>
    </row>
    <row r="665" spans="1:33" ht="24.95" customHeight="1">
      <c r="A665" s="513">
        <v>652</v>
      </c>
      <c r="B665" s="987" t="str">
        <f>IF(基本情報入力シート!C704="","",基本情報入力シート!C704)</f>
        <v/>
      </c>
      <c r="C665" s="988"/>
      <c r="D665" s="988"/>
      <c r="E665" s="988"/>
      <c r="F665" s="988"/>
      <c r="G665" s="988"/>
      <c r="H665" s="988"/>
      <c r="I665" s="989"/>
      <c r="J665" s="482" t="str">
        <f>IF(基本情報入力シート!M704="","",基本情報入力シート!M704)</f>
        <v/>
      </c>
      <c r="K665" s="482" t="str">
        <f>IF(基本情報入力シート!R704="","",基本情報入力シート!R704)</f>
        <v/>
      </c>
      <c r="L665" s="482" t="str">
        <f>IF(基本情報入力シート!W704="","",基本情報入力シート!W704)</f>
        <v/>
      </c>
      <c r="M665" s="517" t="str">
        <f>IF(基本情報入力シート!X704="","",基本情報入力シート!X704)</f>
        <v/>
      </c>
      <c r="N665" s="518" t="str">
        <f>IF(基本情報入力シート!Y704="","",基本情報入力シート!Y704)</f>
        <v/>
      </c>
      <c r="O665" s="106"/>
      <c r="P665" s="1082"/>
      <c r="Q665" s="1083"/>
      <c r="R665" s="519" t="str">
        <f>IFERROR(IF('別紙様式3-2（４・５月）'!Z667="ベア加算","",P665*VLOOKUP(N665,【参考】数式用!$AD$2:$AH$27,MATCH(O665,【参考】数式用!$K$4:$N$4,0)+1,0)),"")</f>
        <v/>
      </c>
      <c r="S665" s="139"/>
      <c r="T665" s="1084"/>
      <c r="U665" s="1085"/>
      <c r="V665" s="515" t="str">
        <f>IFERROR(P665*VLOOKUP(AF665,【参考】数式用4!$DC$3:$DZ$106,MATCH(N665,【参考】数式用4!$DC$2:$DZ$2,0)),"")</f>
        <v/>
      </c>
      <c r="W665" s="107"/>
      <c r="X665" s="138"/>
      <c r="Y665" s="1086" t="str">
        <f>IFERROR(IF('別紙様式3-2（４・５月）'!Z667="ベア加算","",W665*VLOOKUP(N665,【参考】数式用!$AD$2:$AH$27,MATCH(O665,【参考】数式用!$K$4:$N$4,0)+1,0)),"")</f>
        <v/>
      </c>
      <c r="Z665" s="1086"/>
      <c r="AA665" s="139"/>
      <c r="AB665" s="142"/>
      <c r="AC665" s="520" t="str">
        <f>IFERROR(X665*VLOOKUP(AG665,【参考】数式用4!$DC$3:$DZ$106,MATCH(N665,【参考】数式用4!$DC$2:$DZ$2,0)),"")</f>
        <v/>
      </c>
      <c r="AD665" s="477" t="str">
        <f t="shared" si="22"/>
        <v/>
      </c>
      <c r="AE665" s="478" t="str">
        <f t="shared" si="23"/>
        <v/>
      </c>
      <c r="AF665" s="512" t="str">
        <f>IF(O665="","",'別紙様式3-2（４・５月）'!O667&amp;'別紙様式3-2（４・５月）'!P667&amp;'別紙様式3-2（４・５月）'!Q667&amp;"から"&amp;O665)</f>
        <v/>
      </c>
      <c r="AG665" s="512" t="str">
        <f>IF(OR(W665="",W665="―"),"",'別紙様式3-2（４・５月）'!O667&amp;'別紙様式3-2（４・５月）'!P667&amp;'別紙様式3-2（４・５月）'!Q667&amp;"から"&amp;W665)</f>
        <v/>
      </c>
    </row>
    <row r="666" spans="1:33" ht="24.95" customHeight="1">
      <c r="A666" s="513">
        <v>653</v>
      </c>
      <c r="B666" s="987" t="str">
        <f>IF(基本情報入力シート!C705="","",基本情報入力シート!C705)</f>
        <v/>
      </c>
      <c r="C666" s="988"/>
      <c r="D666" s="988"/>
      <c r="E666" s="988"/>
      <c r="F666" s="988"/>
      <c r="G666" s="988"/>
      <c r="H666" s="988"/>
      <c r="I666" s="989"/>
      <c r="J666" s="482" t="str">
        <f>IF(基本情報入力シート!M705="","",基本情報入力シート!M705)</f>
        <v/>
      </c>
      <c r="K666" s="482" t="str">
        <f>IF(基本情報入力シート!R705="","",基本情報入力シート!R705)</f>
        <v/>
      </c>
      <c r="L666" s="482" t="str">
        <f>IF(基本情報入力シート!W705="","",基本情報入力シート!W705)</f>
        <v/>
      </c>
      <c r="M666" s="517" t="str">
        <f>IF(基本情報入力シート!X705="","",基本情報入力シート!X705)</f>
        <v/>
      </c>
      <c r="N666" s="518" t="str">
        <f>IF(基本情報入力シート!Y705="","",基本情報入力シート!Y705)</f>
        <v/>
      </c>
      <c r="O666" s="106"/>
      <c r="P666" s="1082"/>
      <c r="Q666" s="1083"/>
      <c r="R666" s="519" t="str">
        <f>IFERROR(IF('別紙様式3-2（４・５月）'!Z668="ベア加算","",P666*VLOOKUP(N666,【参考】数式用!$AD$2:$AH$27,MATCH(O666,【参考】数式用!$K$4:$N$4,0)+1,0)),"")</f>
        <v/>
      </c>
      <c r="S666" s="139"/>
      <c r="T666" s="1084"/>
      <c r="U666" s="1085"/>
      <c r="V666" s="515" t="str">
        <f>IFERROR(P666*VLOOKUP(AF666,【参考】数式用4!$DC$3:$DZ$106,MATCH(N666,【参考】数式用4!$DC$2:$DZ$2,0)),"")</f>
        <v/>
      </c>
      <c r="W666" s="107"/>
      <c r="X666" s="138"/>
      <c r="Y666" s="1086" t="str">
        <f>IFERROR(IF('別紙様式3-2（４・５月）'!Z668="ベア加算","",W666*VLOOKUP(N666,【参考】数式用!$AD$2:$AH$27,MATCH(O666,【参考】数式用!$K$4:$N$4,0)+1,0)),"")</f>
        <v/>
      </c>
      <c r="Z666" s="1086"/>
      <c r="AA666" s="139"/>
      <c r="AB666" s="142"/>
      <c r="AC666" s="520" t="str">
        <f>IFERROR(X666*VLOOKUP(AG666,【参考】数式用4!$DC$3:$DZ$106,MATCH(N666,【参考】数式用4!$DC$2:$DZ$2,0)),"")</f>
        <v/>
      </c>
      <c r="AD666" s="477" t="str">
        <f t="shared" si="22"/>
        <v/>
      </c>
      <c r="AE666" s="478" t="str">
        <f t="shared" si="23"/>
        <v/>
      </c>
      <c r="AF666" s="512" t="str">
        <f>IF(O666="","",'別紙様式3-2（４・５月）'!O668&amp;'別紙様式3-2（４・５月）'!P668&amp;'別紙様式3-2（４・５月）'!Q668&amp;"から"&amp;O666)</f>
        <v/>
      </c>
      <c r="AG666" s="512" t="str">
        <f>IF(OR(W666="",W666="―"),"",'別紙様式3-2（４・５月）'!O668&amp;'別紙様式3-2（４・５月）'!P668&amp;'別紙様式3-2（４・５月）'!Q668&amp;"から"&amp;W666)</f>
        <v/>
      </c>
    </row>
    <row r="667" spans="1:33" ht="24.95" customHeight="1">
      <c r="A667" s="513">
        <v>654</v>
      </c>
      <c r="B667" s="987" t="str">
        <f>IF(基本情報入力シート!C706="","",基本情報入力シート!C706)</f>
        <v/>
      </c>
      <c r="C667" s="988"/>
      <c r="D667" s="988"/>
      <c r="E667" s="988"/>
      <c r="F667" s="988"/>
      <c r="G667" s="988"/>
      <c r="H667" s="988"/>
      <c r="I667" s="989"/>
      <c r="J667" s="482" t="str">
        <f>IF(基本情報入力シート!M706="","",基本情報入力シート!M706)</f>
        <v/>
      </c>
      <c r="K667" s="482" t="str">
        <f>IF(基本情報入力シート!R706="","",基本情報入力シート!R706)</f>
        <v/>
      </c>
      <c r="L667" s="482" t="str">
        <f>IF(基本情報入力シート!W706="","",基本情報入力シート!W706)</f>
        <v/>
      </c>
      <c r="M667" s="517" t="str">
        <f>IF(基本情報入力シート!X706="","",基本情報入力シート!X706)</f>
        <v/>
      </c>
      <c r="N667" s="518" t="str">
        <f>IF(基本情報入力シート!Y706="","",基本情報入力シート!Y706)</f>
        <v/>
      </c>
      <c r="O667" s="106"/>
      <c r="P667" s="1082"/>
      <c r="Q667" s="1083"/>
      <c r="R667" s="519" t="str">
        <f>IFERROR(IF('別紙様式3-2（４・５月）'!Z669="ベア加算","",P667*VLOOKUP(N667,【参考】数式用!$AD$2:$AH$27,MATCH(O667,【参考】数式用!$K$4:$N$4,0)+1,0)),"")</f>
        <v/>
      </c>
      <c r="S667" s="139"/>
      <c r="T667" s="1084"/>
      <c r="U667" s="1085"/>
      <c r="V667" s="515" t="str">
        <f>IFERROR(P667*VLOOKUP(AF667,【参考】数式用4!$DC$3:$DZ$106,MATCH(N667,【参考】数式用4!$DC$2:$DZ$2,0)),"")</f>
        <v/>
      </c>
      <c r="W667" s="107"/>
      <c r="X667" s="138"/>
      <c r="Y667" s="1086" t="str">
        <f>IFERROR(IF('別紙様式3-2（４・５月）'!Z669="ベア加算","",W667*VLOOKUP(N667,【参考】数式用!$AD$2:$AH$27,MATCH(O667,【参考】数式用!$K$4:$N$4,0)+1,0)),"")</f>
        <v/>
      </c>
      <c r="Z667" s="1086"/>
      <c r="AA667" s="139"/>
      <c r="AB667" s="142"/>
      <c r="AC667" s="520" t="str">
        <f>IFERROR(X667*VLOOKUP(AG667,【参考】数式用4!$DC$3:$DZ$106,MATCH(N667,【参考】数式用4!$DC$2:$DZ$2,0)),"")</f>
        <v/>
      </c>
      <c r="AD667" s="477" t="str">
        <f t="shared" si="22"/>
        <v/>
      </c>
      <c r="AE667" s="478" t="str">
        <f t="shared" si="23"/>
        <v/>
      </c>
      <c r="AF667" s="512" t="str">
        <f>IF(O667="","",'別紙様式3-2（４・５月）'!O669&amp;'別紙様式3-2（４・５月）'!P669&amp;'別紙様式3-2（４・５月）'!Q669&amp;"から"&amp;O667)</f>
        <v/>
      </c>
      <c r="AG667" s="512" t="str">
        <f>IF(OR(W667="",W667="―"),"",'別紙様式3-2（４・５月）'!O669&amp;'別紙様式3-2（４・５月）'!P669&amp;'別紙様式3-2（４・５月）'!Q669&amp;"から"&amp;W667)</f>
        <v/>
      </c>
    </row>
    <row r="668" spans="1:33" ht="24.95" customHeight="1">
      <c r="A668" s="513">
        <v>655</v>
      </c>
      <c r="B668" s="987" t="str">
        <f>IF(基本情報入力シート!C707="","",基本情報入力シート!C707)</f>
        <v/>
      </c>
      <c r="C668" s="988"/>
      <c r="D668" s="988"/>
      <c r="E668" s="988"/>
      <c r="F668" s="988"/>
      <c r="G668" s="988"/>
      <c r="H668" s="988"/>
      <c r="I668" s="989"/>
      <c r="J668" s="482" t="str">
        <f>IF(基本情報入力シート!M707="","",基本情報入力シート!M707)</f>
        <v/>
      </c>
      <c r="K668" s="482" t="str">
        <f>IF(基本情報入力シート!R707="","",基本情報入力シート!R707)</f>
        <v/>
      </c>
      <c r="L668" s="482" t="str">
        <f>IF(基本情報入力シート!W707="","",基本情報入力シート!W707)</f>
        <v/>
      </c>
      <c r="M668" s="517" t="str">
        <f>IF(基本情報入力シート!X707="","",基本情報入力シート!X707)</f>
        <v/>
      </c>
      <c r="N668" s="518" t="str">
        <f>IF(基本情報入力シート!Y707="","",基本情報入力シート!Y707)</f>
        <v/>
      </c>
      <c r="O668" s="106"/>
      <c r="P668" s="1082"/>
      <c r="Q668" s="1083"/>
      <c r="R668" s="519" t="str">
        <f>IFERROR(IF('別紙様式3-2（４・５月）'!Z670="ベア加算","",P668*VLOOKUP(N668,【参考】数式用!$AD$2:$AH$27,MATCH(O668,【参考】数式用!$K$4:$N$4,0)+1,0)),"")</f>
        <v/>
      </c>
      <c r="S668" s="139"/>
      <c r="T668" s="1084"/>
      <c r="U668" s="1085"/>
      <c r="V668" s="515" t="str">
        <f>IFERROR(P668*VLOOKUP(AF668,【参考】数式用4!$DC$3:$DZ$106,MATCH(N668,【参考】数式用4!$DC$2:$DZ$2,0)),"")</f>
        <v/>
      </c>
      <c r="W668" s="107"/>
      <c r="X668" s="138"/>
      <c r="Y668" s="1086" t="str">
        <f>IFERROR(IF('別紙様式3-2（４・５月）'!Z670="ベア加算","",W668*VLOOKUP(N668,【参考】数式用!$AD$2:$AH$27,MATCH(O668,【参考】数式用!$K$4:$N$4,0)+1,0)),"")</f>
        <v/>
      </c>
      <c r="Z668" s="1086"/>
      <c r="AA668" s="139"/>
      <c r="AB668" s="142"/>
      <c r="AC668" s="520" t="str">
        <f>IFERROR(X668*VLOOKUP(AG668,【参考】数式用4!$DC$3:$DZ$106,MATCH(N668,【参考】数式用4!$DC$2:$DZ$2,0)),"")</f>
        <v/>
      </c>
      <c r="AD668" s="477" t="str">
        <f t="shared" si="22"/>
        <v/>
      </c>
      <c r="AE668" s="478" t="str">
        <f t="shared" si="23"/>
        <v/>
      </c>
      <c r="AF668" s="512" t="str">
        <f>IF(O668="","",'別紙様式3-2（４・５月）'!O670&amp;'別紙様式3-2（４・５月）'!P670&amp;'別紙様式3-2（４・５月）'!Q670&amp;"から"&amp;O668)</f>
        <v/>
      </c>
      <c r="AG668" s="512" t="str">
        <f>IF(OR(W668="",W668="―"),"",'別紙様式3-2（４・５月）'!O670&amp;'別紙様式3-2（４・５月）'!P670&amp;'別紙様式3-2（４・５月）'!Q670&amp;"から"&amp;W668)</f>
        <v/>
      </c>
    </row>
    <row r="669" spans="1:33" ht="24.95" customHeight="1">
      <c r="A669" s="513">
        <v>656</v>
      </c>
      <c r="B669" s="987" t="str">
        <f>IF(基本情報入力シート!C708="","",基本情報入力シート!C708)</f>
        <v/>
      </c>
      <c r="C669" s="988"/>
      <c r="D669" s="988"/>
      <c r="E669" s="988"/>
      <c r="F669" s="988"/>
      <c r="G669" s="988"/>
      <c r="H669" s="988"/>
      <c r="I669" s="989"/>
      <c r="J669" s="482" t="str">
        <f>IF(基本情報入力シート!M708="","",基本情報入力シート!M708)</f>
        <v/>
      </c>
      <c r="K669" s="482" t="str">
        <f>IF(基本情報入力シート!R708="","",基本情報入力シート!R708)</f>
        <v/>
      </c>
      <c r="L669" s="482" t="str">
        <f>IF(基本情報入力シート!W708="","",基本情報入力シート!W708)</f>
        <v/>
      </c>
      <c r="M669" s="517" t="str">
        <f>IF(基本情報入力シート!X708="","",基本情報入力シート!X708)</f>
        <v/>
      </c>
      <c r="N669" s="518" t="str">
        <f>IF(基本情報入力シート!Y708="","",基本情報入力シート!Y708)</f>
        <v/>
      </c>
      <c r="O669" s="106"/>
      <c r="P669" s="1082"/>
      <c r="Q669" s="1083"/>
      <c r="R669" s="519" t="str">
        <f>IFERROR(IF('別紙様式3-2（４・５月）'!Z671="ベア加算","",P669*VLOOKUP(N669,【参考】数式用!$AD$2:$AH$27,MATCH(O669,【参考】数式用!$K$4:$N$4,0)+1,0)),"")</f>
        <v/>
      </c>
      <c r="S669" s="139"/>
      <c r="T669" s="1084"/>
      <c r="U669" s="1085"/>
      <c r="V669" s="515" t="str">
        <f>IFERROR(P669*VLOOKUP(AF669,【参考】数式用4!$DC$3:$DZ$106,MATCH(N669,【参考】数式用4!$DC$2:$DZ$2,0)),"")</f>
        <v/>
      </c>
      <c r="W669" s="107"/>
      <c r="X669" s="138"/>
      <c r="Y669" s="1086" t="str">
        <f>IFERROR(IF('別紙様式3-2（４・５月）'!Z671="ベア加算","",W669*VLOOKUP(N669,【参考】数式用!$AD$2:$AH$27,MATCH(O669,【参考】数式用!$K$4:$N$4,0)+1,0)),"")</f>
        <v/>
      </c>
      <c r="Z669" s="1086"/>
      <c r="AA669" s="139"/>
      <c r="AB669" s="142"/>
      <c r="AC669" s="520" t="str">
        <f>IFERROR(X669*VLOOKUP(AG669,【参考】数式用4!$DC$3:$DZ$106,MATCH(N669,【参考】数式用4!$DC$2:$DZ$2,0)),"")</f>
        <v/>
      </c>
      <c r="AD669" s="477" t="str">
        <f t="shared" si="22"/>
        <v/>
      </c>
      <c r="AE669" s="478" t="str">
        <f t="shared" si="23"/>
        <v/>
      </c>
      <c r="AF669" s="512" t="str">
        <f>IF(O669="","",'別紙様式3-2（４・５月）'!O671&amp;'別紙様式3-2（４・５月）'!P671&amp;'別紙様式3-2（４・５月）'!Q671&amp;"から"&amp;O669)</f>
        <v/>
      </c>
      <c r="AG669" s="512" t="str">
        <f>IF(OR(W669="",W669="―"),"",'別紙様式3-2（４・５月）'!O671&amp;'別紙様式3-2（４・５月）'!P671&amp;'別紙様式3-2（４・５月）'!Q671&amp;"から"&amp;W669)</f>
        <v/>
      </c>
    </row>
    <row r="670" spans="1:33" ht="24.95" customHeight="1">
      <c r="A670" s="513">
        <v>657</v>
      </c>
      <c r="B670" s="987" t="str">
        <f>IF(基本情報入力シート!C709="","",基本情報入力シート!C709)</f>
        <v/>
      </c>
      <c r="C670" s="988"/>
      <c r="D670" s="988"/>
      <c r="E670" s="988"/>
      <c r="F670" s="988"/>
      <c r="G670" s="988"/>
      <c r="H670" s="988"/>
      <c r="I670" s="989"/>
      <c r="J670" s="482" t="str">
        <f>IF(基本情報入力シート!M709="","",基本情報入力シート!M709)</f>
        <v/>
      </c>
      <c r="K670" s="482" t="str">
        <f>IF(基本情報入力シート!R709="","",基本情報入力シート!R709)</f>
        <v/>
      </c>
      <c r="L670" s="482" t="str">
        <f>IF(基本情報入力シート!W709="","",基本情報入力シート!W709)</f>
        <v/>
      </c>
      <c r="M670" s="517" t="str">
        <f>IF(基本情報入力シート!X709="","",基本情報入力シート!X709)</f>
        <v/>
      </c>
      <c r="N670" s="518" t="str">
        <f>IF(基本情報入力シート!Y709="","",基本情報入力シート!Y709)</f>
        <v/>
      </c>
      <c r="O670" s="106"/>
      <c r="P670" s="1082"/>
      <c r="Q670" s="1083"/>
      <c r="R670" s="519" t="str">
        <f>IFERROR(IF('別紙様式3-2（４・５月）'!Z672="ベア加算","",P670*VLOOKUP(N670,【参考】数式用!$AD$2:$AH$27,MATCH(O670,【参考】数式用!$K$4:$N$4,0)+1,0)),"")</f>
        <v/>
      </c>
      <c r="S670" s="139"/>
      <c r="T670" s="1084"/>
      <c r="U670" s="1085"/>
      <c r="V670" s="515" t="str">
        <f>IFERROR(P670*VLOOKUP(AF670,【参考】数式用4!$DC$3:$DZ$106,MATCH(N670,【参考】数式用4!$DC$2:$DZ$2,0)),"")</f>
        <v/>
      </c>
      <c r="W670" s="107"/>
      <c r="X670" s="138"/>
      <c r="Y670" s="1086" t="str">
        <f>IFERROR(IF('別紙様式3-2（４・５月）'!Z672="ベア加算","",W670*VLOOKUP(N670,【参考】数式用!$AD$2:$AH$27,MATCH(O670,【参考】数式用!$K$4:$N$4,0)+1,0)),"")</f>
        <v/>
      </c>
      <c r="Z670" s="1086"/>
      <c r="AA670" s="139"/>
      <c r="AB670" s="142"/>
      <c r="AC670" s="520" t="str">
        <f>IFERROR(X670*VLOOKUP(AG670,【参考】数式用4!$DC$3:$DZ$106,MATCH(N670,【参考】数式用4!$DC$2:$DZ$2,0)),"")</f>
        <v/>
      </c>
      <c r="AD670" s="477" t="str">
        <f t="shared" si="22"/>
        <v/>
      </c>
      <c r="AE670" s="478" t="str">
        <f t="shared" si="23"/>
        <v/>
      </c>
      <c r="AF670" s="512" t="str">
        <f>IF(O670="","",'別紙様式3-2（４・５月）'!O672&amp;'別紙様式3-2（４・５月）'!P672&amp;'別紙様式3-2（４・５月）'!Q672&amp;"から"&amp;O670)</f>
        <v/>
      </c>
      <c r="AG670" s="512" t="str">
        <f>IF(OR(W670="",W670="―"),"",'別紙様式3-2（４・５月）'!O672&amp;'別紙様式3-2（４・５月）'!P672&amp;'別紙様式3-2（４・５月）'!Q672&amp;"から"&amp;W670)</f>
        <v/>
      </c>
    </row>
    <row r="671" spans="1:33" ht="24.95" customHeight="1">
      <c r="A671" s="513">
        <v>658</v>
      </c>
      <c r="B671" s="987" t="str">
        <f>IF(基本情報入力シート!C710="","",基本情報入力シート!C710)</f>
        <v/>
      </c>
      <c r="C671" s="988"/>
      <c r="D671" s="988"/>
      <c r="E671" s="988"/>
      <c r="F671" s="988"/>
      <c r="G671" s="988"/>
      <c r="H671" s="988"/>
      <c r="I671" s="989"/>
      <c r="J671" s="482" t="str">
        <f>IF(基本情報入力シート!M710="","",基本情報入力シート!M710)</f>
        <v/>
      </c>
      <c r="K671" s="482" t="str">
        <f>IF(基本情報入力シート!R710="","",基本情報入力シート!R710)</f>
        <v/>
      </c>
      <c r="L671" s="482" t="str">
        <f>IF(基本情報入力シート!W710="","",基本情報入力シート!W710)</f>
        <v/>
      </c>
      <c r="M671" s="517" t="str">
        <f>IF(基本情報入力シート!X710="","",基本情報入力シート!X710)</f>
        <v/>
      </c>
      <c r="N671" s="518" t="str">
        <f>IF(基本情報入力シート!Y710="","",基本情報入力シート!Y710)</f>
        <v/>
      </c>
      <c r="O671" s="106"/>
      <c r="P671" s="1082"/>
      <c r="Q671" s="1083"/>
      <c r="R671" s="519" t="str">
        <f>IFERROR(IF('別紙様式3-2（４・５月）'!Z673="ベア加算","",P671*VLOOKUP(N671,【参考】数式用!$AD$2:$AH$27,MATCH(O671,【参考】数式用!$K$4:$N$4,0)+1,0)),"")</f>
        <v/>
      </c>
      <c r="S671" s="139"/>
      <c r="T671" s="1084"/>
      <c r="U671" s="1085"/>
      <c r="V671" s="515" t="str">
        <f>IFERROR(P671*VLOOKUP(AF671,【参考】数式用4!$DC$3:$DZ$106,MATCH(N671,【参考】数式用4!$DC$2:$DZ$2,0)),"")</f>
        <v/>
      </c>
      <c r="W671" s="107"/>
      <c r="X671" s="138"/>
      <c r="Y671" s="1086" t="str">
        <f>IFERROR(IF('別紙様式3-2（４・５月）'!Z673="ベア加算","",W671*VLOOKUP(N671,【参考】数式用!$AD$2:$AH$27,MATCH(O671,【参考】数式用!$K$4:$N$4,0)+1,0)),"")</f>
        <v/>
      </c>
      <c r="Z671" s="1086"/>
      <c r="AA671" s="139"/>
      <c r="AB671" s="142"/>
      <c r="AC671" s="520" t="str">
        <f>IFERROR(X671*VLOOKUP(AG671,【参考】数式用4!$DC$3:$DZ$106,MATCH(N671,【参考】数式用4!$DC$2:$DZ$2,0)),"")</f>
        <v/>
      </c>
      <c r="AD671" s="477" t="str">
        <f t="shared" si="22"/>
        <v/>
      </c>
      <c r="AE671" s="478" t="str">
        <f t="shared" si="23"/>
        <v/>
      </c>
      <c r="AF671" s="512" t="str">
        <f>IF(O671="","",'別紙様式3-2（４・５月）'!O673&amp;'別紙様式3-2（４・５月）'!P673&amp;'別紙様式3-2（４・５月）'!Q673&amp;"から"&amp;O671)</f>
        <v/>
      </c>
      <c r="AG671" s="512" t="str">
        <f>IF(OR(W671="",W671="―"),"",'別紙様式3-2（４・５月）'!O673&amp;'別紙様式3-2（４・５月）'!P673&amp;'別紙様式3-2（４・５月）'!Q673&amp;"から"&amp;W671)</f>
        <v/>
      </c>
    </row>
    <row r="672" spans="1:33" ht="24.95" customHeight="1">
      <c r="A672" s="513">
        <v>659</v>
      </c>
      <c r="B672" s="987" t="str">
        <f>IF(基本情報入力シート!C711="","",基本情報入力シート!C711)</f>
        <v/>
      </c>
      <c r="C672" s="988"/>
      <c r="D672" s="988"/>
      <c r="E672" s="988"/>
      <c r="F672" s="988"/>
      <c r="G672" s="988"/>
      <c r="H672" s="988"/>
      <c r="I672" s="989"/>
      <c r="J672" s="482" t="str">
        <f>IF(基本情報入力シート!M711="","",基本情報入力シート!M711)</f>
        <v/>
      </c>
      <c r="K672" s="482" t="str">
        <f>IF(基本情報入力シート!R711="","",基本情報入力シート!R711)</f>
        <v/>
      </c>
      <c r="L672" s="482" t="str">
        <f>IF(基本情報入力シート!W711="","",基本情報入力シート!W711)</f>
        <v/>
      </c>
      <c r="M672" s="517" t="str">
        <f>IF(基本情報入力シート!X711="","",基本情報入力シート!X711)</f>
        <v/>
      </c>
      <c r="N672" s="518" t="str">
        <f>IF(基本情報入力シート!Y711="","",基本情報入力シート!Y711)</f>
        <v/>
      </c>
      <c r="O672" s="106"/>
      <c r="P672" s="1082"/>
      <c r="Q672" s="1083"/>
      <c r="R672" s="519" t="str">
        <f>IFERROR(IF('別紙様式3-2（４・５月）'!Z674="ベア加算","",P672*VLOOKUP(N672,【参考】数式用!$AD$2:$AH$27,MATCH(O672,【参考】数式用!$K$4:$N$4,0)+1,0)),"")</f>
        <v/>
      </c>
      <c r="S672" s="139"/>
      <c r="T672" s="1084"/>
      <c r="U672" s="1085"/>
      <c r="V672" s="515" t="str">
        <f>IFERROR(P672*VLOOKUP(AF672,【参考】数式用4!$DC$3:$DZ$106,MATCH(N672,【参考】数式用4!$DC$2:$DZ$2,0)),"")</f>
        <v/>
      </c>
      <c r="W672" s="107"/>
      <c r="X672" s="138"/>
      <c r="Y672" s="1086" t="str">
        <f>IFERROR(IF('別紙様式3-2（４・５月）'!Z674="ベア加算","",W672*VLOOKUP(N672,【参考】数式用!$AD$2:$AH$27,MATCH(O672,【参考】数式用!$K$4:$N$4,0)+1,0)),"")</f>
        <v/>
      </c>
      <c r="Z672" s="1086"/>
      <c r="AA672" s="139"/>
      <c r="AB672" s="142"/>
      <c r="AC672" s="520" t="str">
        <f>IFERROR(X672*VLOOKUP(AG672,【参考】数式用4!$DC$3:$DZ$106,MATCH(N672,【参考】数式用4!$DC$2:$DZ$2,0)),"")</f>
        <v/>
      </c>
      <c r="AD672" s="477" t="str">
        <f t="shared" si="22"/>
        <v/>
      </c>
      <c r="AE672" s="478" t="str">
        <f t="shared" si="23"/>
        <v/>
      </c>
      <c r="AF672" s="512" t="str">
        <f>IF(O672="","",'別紙様式3-2（４・５月）'!O674&amp;'別紙様式3-2（４・５月）'!P674&amp;'別紙様式3-2（４・５月）'!Q674&amp;"から"&amp;O672)</f>
        <v/>
      </c>
      <c r="AG672" s="512" t="str">
        <f>IF(OR(W672="",W672="―"),"",'別紙様式3-2（４・５月）'!O674&amp;'別紙様式3-2（４・５月）'!P674&amp;'別紙様式3-2（４・５月）'!Q674&amp;"から"&amp;W672)</f>
        <v/>
      </c>
    </row>
    <row r="673" spans="1:33" ht="24.95" customHeight="1">
      <c r="A673" s="513">
        <v>660</v>
      </c>
      <c r="B673" s="987" t="str">
        <f>IF(基本情報入力シート!C712="","",基本情報入力シート!C712)</f>
        <v/>
      </c>
      <c r="C673" s="988"/>
      <c r="D673" s="988"/>
      <c r="E673" s="988"/>
      <c r="F673" s="988"/>
      <c r="G673" s="988"/>
      <c r="H673" s="988"/>
      <c r="I673" s="989"/>
      <c r="J673" s="482" t="str">
        <f>IF(基本情報入力シート!M712="","",基本情報入力シート!M712)</f>
        <v/>
      </c>
      <c r="K673" s="482" t="str">
        <f>IF(基本情報入力シート!R712="","",基本情報入力シート!R712)</f>
        <v/>
      </c>
      <c r="L673" s="482" t="str">
        <f>IF(基本情報入力シート!W712="","",基本情報入力シート!W712)</f>
        <v/>
      </c>
      <c r="M673" s="517" t="str">
        <f>IF(基本情報入力シート!X712="","",基本情報入力シート!X712)</f>
        <v/>
      </c>
      <c r="N673" s="518" t="str">
        <f>IF(基本情報入力シート!Y712="","",基本情報入力シート!Y712)</f>
        <v/>
      </c>
      <c r="O673" s="106"/>
      <c r="P673" s="1082"/>
      <c r="Q673" s="1083"/>
      <c r="R673" s="519" t="str">
        <f>IFERROR(IF('別紙様式3-2（４・５月）'!Z675="ベア加算","",P673*VLOOKUP(N673,【参考】数式用!$AD$2:$AH$27,MATCH(O673,【参考】数式用!$K$4:$N$4,0)+1,0)),"")</f>
        <v/>
      </c>
      <c r="S673" s="139"/>
      <c r="T673" s="1084"/>
      <c r="U673" s="1085"/>
      <c r="V673" s="515" t="str">
        <f>IFERROR(P673*VLOOKUP(AF673,【参考】数式用4!$DC$3:$DZ$106,MATCH(N673,【参考】数式用4!$DC$2:$DZ$2,0)),"")</f>
        <v/>
      </c>
      <c r="W673" s="107"/>
      <c r="X673" s="138"/>
      <c r="Y673" s="1086" t="str">
        <f>IFERROR(IF('別紙様式3-2（４・５月）'!Z675="ベア加算","",W673*VLOOKUP(N673,【参考】数式用!$AD$2:$AH$27,MATCH(O673,【参考】数式用!$K$4:$N$4,0)+1,0)),"")</f>
        <v/>
      </c>
      <c r="Z673" s="1086"/>
      <c r="AA673" s="139"/>
      <c r="AB673" s="142"/>
      <c r="AC673" s="520" t="str">
        <f>IFERROR(X673*VLOOKUP(AG673,【参考】数式用4!$DC$3:$DZ$106,MATCH(N673,【参考】数式用4!$DC$2:$DZ$2,0)),"")</f>
        <v/>
      </c>
      <c r="AD673" s="477" t="str">
        <f t="shared" si="22"/>
        <v/>
      </c>
      <c r="AE673" s="478" t="str">
        <f t="shared" si="23"/>
        <v/>
      </c>
      <c r="AF673" s="512" t="str">
        <f>IF(O673="","",'別紙様式3-2（４・５月）'!O675&amp;'別紙様式3-2（４・５月）'!P675&amp;'別紙様式3-2（４・５月）'!Q675&amp;"から"&amp;O673)</f>
        <v/>
      </c>
      <c r="AG673" s="512" t="str">
        <f>IF(OR(W673="",W673="―"),"",'別紙様式3-2（４・５月）'!O675&amp;'別紙様式3-2（４・５月）'!P675&amp;'別紙様式3-2（４・５月）'!Q675&amp;"から"&amp;W673)</f>
        <v/>
      </c>
    </row>
    <row r="674" spans="1:33" ht="24.95" customHeight="1">
      <c r="A674" s="513">
        <v>661</v>
      </c>
      <c r="B674" s="987" t="str">
        <f>IF(基本情報入力シート!C713="","",基本情報入力シート!C713)</f>
        <v/>
      </c>
      <c r="C674" s="988"/>
      <c r="D674" s="988"/>
      <c r="E674" s="988"/>
      <c r="F674" s="988"/>
      <c r="G674" s="988"/>
      <c r="H674" s="988"/>
      <c r="I674" s="989"/>
      <c r="J674" s="482" t="str">
        <f>IF(基本情報入力シート!M713="","",基本情報入力シート!M713)</f>
        <v/>
      </c>
      <c r="K674" s="482" t="str">
        <f>IF(基本情報入力シート!R713="","",基本情報入力シート!R713)</f>
        <v/>
      </c>
      <c r="L674" s="482" t="str">
        <f>IF(基本情報入力シート!W713="","",基本情報入力シート!W713)</f>
        <v/>
      </c>
      <c r="M674" s="517" t="str">
        <f>IF(基本情報入力シート!X713="","",基本情報入力シート!X713)</f>
        <v/>
      </c>
      <c r="N674" s="518" t="str">
        <f>IF(基本情報入力シート!Y713="","",基本情報入力シート!Y713)</f>
        <v/>
      </c>
      <c r="O674" s="106"/>
      <c r="P674" s="1082"/>
      <c r="Q674" s="1083"/>
      <c r="R674" s="519" t="str">
        <f>IFERROR(IF('別紙様式3-2（４・５月）'!Z676="ベア加算","",P674*VLOOKUP(N674,【参考】数式用!$AD$2:$AH$27,MATCH(O674,【参考】数式用!$K$4:$N$4,0)+1,0)),"")</f>
        <v/>
      </c>
      <c r="S674" s="139"/>
      <c r="T674" s="1084"/>
      <c r="U674" s="1085"/>
      <c r="V674" s="515" t="str">
        <f>IFERROR(P674*VLOOKUP(AF674,【参考】数式用4!$DC$3:$DZ$106,MATCH(N674,【参考】数式用4!$DC$2:$DZ$2,0)),"")</f>
        <v/>
      </c>
      <c r="W674" s="107"/>
      <c r="X674" s="138"/>
      <c r="Y674" s="1086" t="str">
        <f>IFERROR(IF('別紙様式3-2（４・５月）'!Z676="ベア加算","",W674*VLOOKUP(N674,【参考】数式用!$AD$2:$AH$27,MATCH(O674,【参考】数式用!$K$4:$N$4,0)+1,0)),"")</f>
        <v/>
      </c>
      <c r="Z674" s="1086"/>
      <c r="AA674" s="139"/>
      <c r="AB674" s="142"/>
      <c r="AC674" s="520" t="str">
        <f>IFERROR(X674*VLOOKUP(AG674,【参考】数式用4!$DC$3:$DZ$106,MATCH(N674,【参考】数式用4!$DC$2:$DZ$2,0)),"")</f>
        <v/>
      </c>
      <c r="AD674" s="477" t="str">
        <f t="shared" si="22"/>
        <v/>
      </c>
      <c r="AE674" s="478" t="str">
        <f t="shared" si="23"/>
        <v/>
      </c>
      <c r="AF674" s="512" t="str">
        <f>IF(O674="","",'別紙様式3-2（４・５月）'!O676&amp;'別紙様式3-2（４・５月）'!P676&amp;'別紙様式3-2（４・５月）'!Q676&amp;"から"&amp;O674)</f>
        <v/>
      </c>
      <c r="AG674" s="512" t="str">
        <f>IF(OR(W674="",W674="―"),"",'別紙様式3-2（４・５月）'!O676&amp;'別紙様式3-2（４・５月）'!P676&amp;'別紙様式3-2（４・５月）'!Q676&amp;"から"&amp;W674)</f>
        <v/>
      </c>
    </row>
    <row r="675" spans="1:33" ht="24.95" customHeight="1">
      <c r="A675" s="513">
        <v>662</v>
      </c>
      <c r="B675" s="987" t="str">
        <f>IF(基本情報入力シート!C714="","",基本情報入力シート!C714)</f>
        <v/>
      </c>
      <c r="C675" s="988"/>
      <c r="D675" s="988"/>
      <c r="E675" s="988"/>
      <c r="F675" s="988"/>
      <c r="G675" s="988"/>
      <c r="H675" s="988"/>
      <c r="I675" s="989"/>
      <c r="J675" s="482" t="str">
        <f>IF(基本情報入力シート!M714="","",基本情報入力シート!M714)</f>
        <v/>
      </c>
      <c r="K675" s="482" t="str">
        <f>IF(基本情報入力シート!R714="","",基本情報入力シート!R714)</f>
        <v/>
      </c>
      <c r="L675" s="482" t="str">
        <f>IF(基本情報入力シート!W714="","",基本情報入力シート!W714)</f>
        <v/>
      </c>
      <c r="M675" s="517" t="str">
        <f>IF(基本情報入力シート!X714="","",基本情報入力シート!X714)</f>
        <v/>
      </c>
      <c r="N675" s="518" t="str">
        <f>IF(基本情報入力シート!Y714="","",基本情報入力シート!Y714)</f>
        <v/>
      </c>
      <c r="O675" s="106"/>
      <c r="P675" s="1082"/>
      <c r="Q675" s="1083"/>
      <c r="R675" s="519" t="str">
        <f>IFERROR(IF('別紙様式3-2（４・５月）'!Z677="ベア加算","",P675*VLOOKUP(N675,【参考】数式用!$AD$2:$AH$27,MATCH(O675,【参考】数式用!$K$4:$N$4,0)+1,0)),"")</f>
        <v/>
      </c>
      <c r="S675" s="139"/>
      <c r="T675" s="1084"/>
      <c r="U675" s="1085"/>
      <c r="V675" s="515" t="str">
        <f>IFERROR(P675*VLOOKUP(AF675,【参考】数式用4!$DC$3:$DZ$106,MATCH(N675,【参考】数式用4!$DC$2:$DZ$2,0)),"")</f>
        <v/>
      </c>
      <c r="W675" s="107"/>
      <c r="X675" s="138"/>
      <c r="Y675" s="1086" t="str">
        <f>IFERROR(IF('別紙様式3-2（４・５月）'!Z677="ベア加算","",W675*VLOOKUP(N675,【参考】数式用!$AD$2:$AH$27,MATCH(O675,【参考】数式用!$K$4:$N$4,0)+1,0)),"")</f>
        <v/>
      </c>
      <c r="Z675" s="1086"/>
      <c r="AA675" s="139"/>
      <c r="AB675" s="142"/>
      <c r="AC675" s="520" t="str">
        <f>IFERROR(X675*VLOOKUP(AG675,【参考】数式用4!$DC$3:$DZ$106,MATCH(N675,【参考】数式用4!$DC$2:$DZ$2,0)),"")</f>
        <v/>
      </c>
      <c r="AD675" s="477" t="str">
        <f t="shared" si="22"/>
        <v/>
      </c>
      <c r="AE675" s="478" t="str">
        <f t="shared" si="23"/>
        <v/>
      </c>
      <c r="AF675" s="512" t="str">
        <f>IF(O675="","",'別紙様式3-2（４・５月）'!O677&amp;'別紙様式3-2（４・５月）'!P677&amp;'別紙様式3-2（４・５月）'!Q677&amp;"から"&amp;O675)</f>
        <v/>
      </c>
      <c r="AG675" s="512" t="str">
        <f>IF(OR(W675="",W675="―"),"",'別紙様式3-2（４・５月）'!O677&amp;'別紙様式3-2（４・５月）'!P677&amp;'別紙様式3-2（４・５月）'!Q677&amp;"から"&amp;W675)</f>
        <v/>
      </c>
    </row>
    <row r="676" spans="1:33" ht="24.95" customHeight="1">
      <c r="A676" s="513">
        <v>663</v>
      </c>
      <c r="B676" s="987" t="str">
        <f>IF(基本情報入力シート!C715="","",基本情報入力シート!C715)</f>
        <v/>
      </c>
      <c r="C676" s="988"/>
      <c r="D676" s="988"/>
      <c r="E676" s="988"/>
      <c r="F676" s="988"/>
      <c r="G676" s="988"/>
      <c r="H676" s="988"/>
      <c r="I676" s="989"/>
      <c r="J676" s="482" t="str">
        <f>IF(基本情報入力シート!M715="","",基本情報入力シート!M715)</f>
        <v/>
      </c>
      <c r="K676" s="482" t="str">
        <f>IF(基本情報入力シート!R715="","",基本情報入力シート!R715)</f>
        <v/>
      </c>
      <c r="L676" s="482" t="str">
        <f>IF(基本情報入力シート!W715="","",基本情報入力シート!W715)</f>
        <v/>
      </c>
      <c r="M676" s="517" t="str">
        <f>IF(基本情報入力シート!X715="","",基本情報入力シート!X715)</f>
        <v/>
      </c>
      <c r="N676" s="518" t="str">
        <f>IF(基本情報入力シート!Y715="","",基本情報入力シート!Y715)</f>
        <v/>
      </c>
      <c r="O676" s="106"/>
      <c r="P676" s="1082"/>
      <c r="Q676" s="1083"/>
      <c r="R676" s="519" t="str">
        <f>IFERROR(IF('別紙様式3-2（４・５月）'!Z678="ベア加算","",P676*VLOOKUP(N676,【参考】数式用!$AD$2:$AH$27,MATCH(O676,【参考】数式用!$K$4:$N$4,0)+1,0)),"")</f>
        <v/>
      </c>
      <c r="S676" s="139"/>
      <c r="T676" s="1084"/>
      <c r="U676" s="1085"/>
      <c r="V676" s="515" t="str">
        <f>IFERROR(P676*VLOOKUP(AF676,【参考】数式用4!$DC$3:$DZ$106,MATCH(N676,【参考】数式用4!$DC$2:$DZ$2,0)),"")</f>
        <v/>
      </c>
      <c r="W676" s="107"/>
      <c r="X676" s="138"/>
      <c r="Y676" s="1086" t="str">
        <f>IFERROR(IF('別紙様式3-2（４・５月）'!Z678="ベア加算","",W676*VLOOKUP(N676,【参考】数式用!$AD$2:$AH$27,MATCH(O676,【参考】数式用!$K$4:$N$4,0)+1,0)),"")</f>
        <v/>
      </c>
      <c r="Z676" s="1086"/>
      <c r="AA676" s="139"/>
      <c r="AB676" s="142"/>
      <c r="AC676" s="520" t="str">
        <f>IFERROR(X676*VLOOKUP(AG676,【参考】数式用4!$DC$3:$DZ$106,MATCH(N676,【参考】数式用4!$DC$2:$DZ$2,0)),"")</f>
        <v/>
      </c>
      <c r="AD676" s="477" t="str">
        <f t="shared" si="22"/>
        <v/>
      </c>
      <c r="AE676" s="478" t="str">
        <f t="shared" si="23"/>
        <v/>
      </c>
      <c r="AF676" s="512" t="str">
        <f>IF(O676="","",'別紙様式3-2（４・５月）'!O678&amp;'別紙様式3-2（４・５月）'!P678&amp;'別紙様式3-2（４・５月）'!Q678&amp;"から"&amp;O676)</f>
        <v/>
      </c>
      <c r="AG676" s="512" t="str">
        <f>IF(OR(W676="",W676="―"),"",'別紙様式3-2（４・５月）'!O678&amp;'別紙様式3-2（４・５月）'!P678&amp;'別紙様式3-2（４・５月）'!Q678&amp;"から"&amp;W676)</f>
        <v/>
      </c>
    </row>
    <row r="677" spans="1:33" ht="24.95" customHeight="1">
      <c r="A677" s="513">
        <v>664</v>
      </c>
      <c r="B677" s="987" t="str">
        <f>IF(基本情報入力シート!C716="","",基本情報入力シート!C716)</f>
        <v/>
      </c>
      <c r="C677" s="988"/>
      <c r="D677" s="988"/>
      <c r="E677" s="988"/>
      <c r="F677" s="988"/>
      <c r="G677" s="988"/>
      <c r="H677" s="988"/>
      <c r="I677" s="989"/>
      <c r="J677" s="482" t="str">
        <f>IF(基本情報入力シート!M716="","",基本情報入力シート!M716)</f>
        <v/>
      </c>
      <c r="K677" s="482" t="str">
        <f>IF(基本情報入力シート!R716="","",基本情報入力シート!R716)</f>
        <v/>
      </c>
      <c r="L677" s="482" t="str">
        <f>IF(基本情報入力シート!W716="","",基本情報入力シート!W716)</f>
        <v/>
      </c>
      <c r="M677" s="517" t="str">
        <f>IF(基本情報入力シート!X716="","",基本情報入力シート!X716)</f>
        <v/>
      </c>
      <c r="N677" s="518" t="str">
        <f>IF(基本情報入力シート!Y716="","",基本情報入力シート!Y716)</f>
        <v/>
      </c>
      <c r="O677" s="106"/>
      <c r="P677" s="1082"/>
      <c r="Q677" s="1083"/>
      <c r="R677" s="519" t="str">
        <f>IFERROR(IF('別紙様式3-2（４・５月）'!Z679="ベア加算","",P677*VLOOKUP(N677,【参考】数式用!$AD$2:$AH$27,MATCH(O677,【参考】数式用!$K$4:$N$4,0)+1,0)),"")</f>
        <v/>
      </c>
      <c r="S677" s="139"/>
      <c r="T677" s="1084"/>
      <c r="U677" s="1085"/>
      <c r="V677" s="515" t="str">
        <f>IFERROR(P677*VLOOKUP(AF677,【参考】数式用4!$DC$3:$DZ$106,MATCH(N677,【参考】数式用4!$DC$2:$DZ$2,0)),"")</f>
        <v/>
      </c>
      <c r="W677" s="107"/>
      <c r="X677" s="138"/>
      <c r="Y677" s="1086" t="str">
        <f>IFERROR(IF('別紙様式3-2（４・５月）'!Z679="ベア加算","",W677*VLOOKUP(N677,【参考】数式用!$AD$2:$AH$27,MATCH(O677,【参考】数式用!$K$4:$N$4,0)+1,0)),"")</f>
        <v/>
      </c>
      <c r="Z677" s="1086"/>
      <c r="AA677" s="139"/>
      <c r="AB677" s="142"/>
      <c r="AC677" s="520" t="str">
        <f>IFERROR(X677*VLOOKUP(AG677,【参考】数式用4!$DC$3:$DZ$106,MATCH(N677,【参考】数式用4!$DC$2:$DZ$2,0)),"")</f>
        <v/>
      </c>
      <c r="AD677" s="477" t="str">
        <f t="shared" si="22"/>
        <v/>
      </c>
      <c r="AE677" s="478" t="str">
        <f t="shared" si="23"/>
        <v/>
      </c>
      <c r="AF677" s="512" t="str">
        <f>IF(O677="","",'別紙様式3-2（４・５月）'!O679&amp;'別紙様式3-2（４・５月）'!P679&amp;'別紙様式3-2（４・５月）'!Q679&amp;"から"&amp;O677)</f>
        <v/>
      </c>
      <c r="AG677" s="512" t="str">
        <f>IF(OR(W677="",W677="―"),"",'別紙様式3-2（４・５月）'!O679&amp;'別紙様式3-2（４・５月）'!P679&amp;'別紙様式3-2（４・５月）'!Q679&amp;"から"&amp;W677)</f>
        <v/>
      </c>
    </row>
    <row r="678" spans="1:33" ht="24.95" customHeight="1">
      <c r="A678" s="513">
        <v>665</v>
      </c>
      <c r="B678" s="987" t="str">
        <f>IF(基本情報入力シート!C717="","",基本情報入力シート!C717)</f>
        <v/>
      </c>
      <c r="C678" s="988"/>
      <c r="D678" s="988"/>
      <c r="E678" s="988"/>
      <c r="F678" s="988"/>
      <c r="G678" s="988"/>
      <c r="H678" s="988"/>
      <c r="I678" s="989"/>
      <c r="J678" s="482" t="str">
        <f>IF(基本情報入力シート!M717="","",基本情報入力シート!M717)</f>
        <v/>
      </c>
      <c r="K678" s="482" t="str">
        <f>IF(基本情報入力シート!R717="","",基本情報入力シート!R717)</f>
        <v/>
      </c>
      <c r="L678" s="482" t="str">
        <f>IF(基本情報入力シート!W717="","",基本情報入力シート!W717)</f>
        <v/>
      </c>
      <c r="M678" s="517" t="str">
        <f>IF(基本情報入力シート!X717="","",基本情報入力シート!X717)</f>
        <v/>
      </c>
      <c r="N678" s="518" t="str">
        <f>IF(基本情報入力シート!Y717="","",基本情報入力シート!Y717)</f>
        <v/>
      </c>
      <c r="O678" s="106"/>
      <c r="P678" s="1082"/>
      <c r="Q678" s="1083"/>
      <c r="R678" s="519" t="str">
        <f>IFERROR(IF('別紙様式3-2（４・５月）'!Z680="ベア加算","",P678*VLOOKUP(N678,【参考】数式用!$AD$2:$AH$27,MATCH(O678,【参考】数式用!$K$4:$N$4,0)+1,0)),"")</f>
        <v/>
      </c>
      <c r="S678" s="139"/>
      <c r="T678" s="1084"/>
      <c r="U678" s="1085"/>
      <c r="V678" s="515" t="str">
        <f>IFERROR(P678*VLOOKUP(AF678,【参考】数式用4!$DC$3:$DZ$106,MATCH(N678,【参考】数式用4!$DC$2:$DZ$2,0)),"")</f>
        <v/>
      </c>
      <c r="W678" s="107"/>
      <c r="X678" s="138"/>
      <c r="Y678" s="1086" t="str">
        <f>IFERROR(IF('別紙様式3-2（４・５月）'!Z680="ベア加算","",W678*VLOOKUP(N678,【参考】数式用!$AD$2:$AH$27,MATCH(O678,【参考】数式用!$K$4:$N$4,0)+1,0)),"")</f>
        <v/>
      </c>
      <c r="Z678" s="1086"/>
      <c r="AA678" s="139"/>
      <c r="AB678" s="142"/>
      <c r="AC678" s="520" t="str">
        <f>IFERROR(X678*VLOOKUP(AG678,【参考】数式用4!$DC$3:$DZ$106,MATCH(N678,【参考】数式用4!$DC$2:$DZ$2,0)),"")</f>
        <v/>
      </c>
      <c r="AD678" s="477" t="str">
        <f t="shared" si="22"/>
        <v/>
      </c>
      <c r="AE678" s="478" t="str">
        <f t="shared" si="23"/>
        <v/>
      </c>
      <c r="AF678" s="512" t="str">
        <f>IF(O678="","",'別紙様式3-2（４・５月）'!O680&amp;'別紙様式3-2（４・５月）'!P680&amp;'別紙様式3-2（４・５月）'!Q680&amp;"から"&amp;O678)</f>
        <v/>
      </c>
      <c r="AG678" s="512" t="str">
        <f>IF(OR(W678="",W678="―"),"",'別紙様式3-2（４・５月）'!O680&amp;'別紙様式3-2（４・５月）'!P680&amp;'別紙様式3-2（４・５月）'!Q680&amp;"から"&amp;W678)</f>
        <v/>
      </c>
    </row>
    <row r="679" spans="1:33" ht="24.95" customHeight="1">
      <c r="A679" s="513">
        <v>666</v>
      </c>
      <c r="B679" s="987" t="str">
        <f>IF(基本情報入力シート!C718="","",基本情報入力シート!C718)</f>
        <v/>
      </c>
      <c r="C679" s="988"/>
      <c r="D679" s="988"/>
      <c r="E679" s="988"/>
      <c r="F679" s="988"/>
      <c r="G679" s="988"/>
      <c r="H679" s="988"/>
      <c r="I679" s="989"/>
      <c r="J679" s="482" t="str">
        <f>IF(基本情報入力シート!M718="","",基本情報入力シート!M718)</f>
        <v/>
      </c>
      <c r="K679" s="482" t="str">
        <f>IF(基本情報入力シート!R718="","",基本情報入力シート!R718)</f>
        <v/>
      </c>
      <c r="L679" s="482" t="str">
        <f>IF(基本情報入力シート!W718="","",基本情報入力シート!W718)</f>
        <v/>
      </c>
      <c r="M679" s="517" t="str">
        <f>IF(基本情報入力シート!X718="","",基本情報入力シート!X718)</f>
        <v/>
      </c>
      <c r="N679" s="518" t="str">
        <f>IF(基本情報入力シート!Y718="","",基本情報入力シート!Y718)</f>
        <v/>
      </c>
      <c r="O679" s="106"/>
      <c r="P679" s="1082"/>
      <c r="Q679" s="1083"/>
      <c r="R679" s="519" t="str">
        <f>IFERROR(IF('別紙様式3-2（４・５月）'!Z681="ベア加算","",P679*VLOOKUP(N679,【参考】数式用!$AD$2:$AH$27,MATCH(O679,【参考】数式用!$K$4:$N$4,0)+1,0)),"")</f>
        <v/>
      </c>
      <c r="S679" s="139"/>
      <c r="T679" s="1084"/>
      <c r="U679" s="1085"/>
      <c r="V679" s="515" t="str">
        <f>IFERROR(P679*VLOOKUP(AF679,【参考】数式用4!$DC$3:$DZ$106,MATCH(N679,【参考】数式用4!$DC$2:$DZ$2,0)),"")</f>
        <v/>
      </c>
      <c r="W679" s="107"/>
      <c r="X679" s="138"/>
      <c r="Y679" s="1086" t="str">
        <f>IFERROR(IF('別紙様式3-2（４・５月）'!Z681="ベア加算","",W679*VLOOKUP(N679,【参考】数式用!$AD$2:$AH$27,MATCH(O679,【参考】数式用!$K$4:$N$4,0)+1,0)),"")</f>
        <v/>
      </c>
      <c r="Z679" s="1086"/>
      <c r="AA679" s="139"/>
      <c r="AB679" s="142"/>
      <c r="AC679" s="520" t="str">
        <f>IFERROR(X679*VLOOKUP(AG679,【参考】数式用4!$DC$3:$DZ$106,MATCH(N679,【参考】数式用4!$DC$2:$DZ$2,0)),"")</f>
        <v/>
      </c>
      <c r="AD679" s="477" t="str">
        <f t="shared" si="22"/>
        <v/>
      </c>
      <c r="AE679" s="478" t="str">
        <f t="shared" si="23"/>
        <v/>
      </c>
      <c r="AF679" s="512" t="str">
        <f>IF(O679="","",'別紙様式3-2（４・５月）'!O681&amp;'別紙様式3-2（４・５月）'!P681&amp;'別紙様式3-2（４・５月）'!Q681&amp;"から"&amp;O679)</f>
        <v/>
      </c>
      <c r="AG679" s="512" t="str">
        <f>IF(OR(W679="",W679="―"),"",'別紙様式3-2（４・５月）'!O681&amp;'別紙様式3-2（４・５月）'!P681&amp;'別紙様式3-2（４・５月）'!Q681&amp;"から"&amp;W679)</f>
        <v/>
      </c>
    </row>
    <row r="680" spans="1:33" ht="24.95" customHeight="1">
      <c r="A680" s="513">
        <v>667</v>
      </c>
      <c r="B680" s="987" t="str">
        <f>IF(基本情報入力シート!C719="","",基本情報入力シート!C719)</f>
        <v/>
      </c>
      <c r="C680" s="988"/>
      <c r="D680" s="988"/>
      <c r="E680" s="988"/>
      <c r="F680" s="988"/>
      <c r="G680" s="988"/>
      <c r="H680" s="988"/>
      <c r="I680" s="989"/>
      <c r="J680" s="482" t="str">
        <f>IF(基本情報入力シート!M719="","",基本情報入力シート!M719)</f>
        <v/>
      </c>
      <c r="K680" s="482" t="str">
        <f>IF(基本情報入力シート!R719="","",基本情報入力シート!R719)</f>
        <v/>
      </c>
      <c r="L680" s="482" t="str">
        <f>IF(基本情報入力シート!W719="","",基本情報入力シート!W719)</f>
        <v/>
      </c>
      <c r="M680" s="517" t="str">
        <f>IF(基本情報入力シート!X719="","",基本情報入力シート!X719)</f>
        <v/>
      </c>
      <c r="N680" s="518" t="str">
        <f>IF(基本情報入力シート!Y719="","",基本情報入力シート!Y719)</f>
        <v/>
      </c>
      <c r="O680" s="106"/>
      <c r="P680" s="1082"/>
      <c r="Q680" s="1083"/>
      <c r="R680" s="519" t="str">
        <f>IFERROR(IF('別紙様式3-2（４・５月）'!Z682="ベア加算","",P680*VLOOKUP(N680,【参考】数式用!$AD$2:$AH$27,MATCH(O680,【参考】数式用!$K$4:$N$4,0)+1,0)),"")</f>
        <v/>
      </c>
      <c r="S680" s="139"/>
      <c r="T680" s="1084"/>
      <c r="U680" s="1085"/>
      <c r="V680" s="515" t="str">
        <f>IFERROR(P680*VLOOKUP(AF680,【参考】数式用4!$DC$3:$DZ$106,MATCH(N680,【参考】数式用4!$DC$2:$DZ$2,0)),"")</f>
        <v/>
      </c>
      <c r="W680" s="107"/>
      <c r="X680" s="138"/>
      <c r="Y680" s="1086" t="str">
        <f>IFERROR(IF('別紙様式3-2（４・５月）'!Z682="ベア加算","",W680*VLOOKUP(N680,【参考】数式用!$AD$2:$AH$27,MATCH(O680,【参考】数式用!$K$4:$N$4,0)+1,0)),"")</f>
        <v/>
      </c>
      <c r="Z680" s="1086"/>
      <c r="AA680" s="139"/>
      <c r="AB680" s="142"/>
      <c r="AC680" s="520" t="str">
        <f>IFERROR(X680*VLOOKUP(AG680,【参考】数式用4!$DC$3:$DZ$106,MATCH(N680,【参考】数式用4!$DC$2:$DZ$2,0)),"")</f>
        <v/>
      </c>
      <c r="AD680" s="477" t="str">
        <f t="shared" si="22"/>
        <v/>
      </c>
      <c r="AE680" s="478" t="str">
        <f t="shared" si="23"/>
        <v/>
      </c>
      <c r="AF680" s="512" t="str">
        <f>IF(O680="","",'別紙様式3-2（４・５月）'!O682&amp;'別紙様式3-2（４・５月）'!P682&amp;'別紙様式3-2（４・５月）'!Q682&amp;"から"&amp;O680)</f>
        <v/>
      </c>
      <c r="AG680" s="512" t="str">
        <f>IF(OR(W680="",W680="―"),"",'別紙様式3-2（４・５月）'!O682&amp;'別紙様式3-2（４・５月）'!P682&amp;'別紙様式3-2（４・５月）'!Q682&amp;"から"&amp;W680)</f>
        <v/>
      </c>
    </row>
    <row r="681" spans="1:33" ht="24.95" customHeight="1">
      <c r="A681" s="513">
        <v>668</v>
      </c>
      <c r="B681" s="987" t="str">
        <f>IF(基本情報入力シート!C720="","",基本情報入力シート!C720)</f>
        <v/>
      </c>
      <c r="C681" s="988"/>
      <c r="D681" s="988"/>
      <c r="E681" s="988"/>
      <c r="F681" s="988"/>
      <c r="G681" s="988"/>
      <c r="H681" s="988"/>
      <c r="I681" s="989"/>
      <c r="J681" s="482" t="str">
        <f>IF(基本情報入力シート!M720="","",基本情報入力シート!M720)</f>
        <v/>
      </c>
      <c r="K681" s="482" t="str">
        <f>IF(基本情報入力シート!R720="","",基本情報入力シート!R720)</f>
        <v/>
      </c>
      <c r="L681" s="482" t="str">
        <f>IF(基本情報入力シート!W720="","",基本情報入力シート!W720)</f>
        <v/>
      </c>
      <c r="M681" s="517" t="str">
        <f>IF(基本情報入力シート!X720="","",基本情報入力シート!X720)</f>
        <v/>
      </c>
      <c r="N681" s="518" t="str">
        <f>IF(基本情報入力シート!Y720="","",基本情報入力シート!Y720)</f>
        <v/>
      </c>
      <c r="O681" s="106"/>
      <c r="P681" s="1082"/>
      <c r="Q681" s="1083"/>
      <c r="R681" s="519" t="str">
        <f>IFERROR(IF('別紙様式3-2（４・５月）'!Z683="ベア加算","",P681*VLOOKUP(N681,【参考】数式用!$AD$2:$AH$27,MATCH(O681,【参考】数式用!$K$4:$N$4,0)+1,0)),"")</f>
        <v/>
      </c>
      <c r="S681" s="139"/>
      <c r="T681" s="1084"/>
      <c r="U681" s="1085"/>
      <c r="V681" s="515" t="str">
        <f>IFERROR(P681*VLOOKUP(AF681,【参考】数式用4!$DC$3:$DZ$106,MATCH(N681,【参考】数式用4!$DC$2:$DZ$2,0)),"")</f>
        <v/>
      </c>
      <c r="W681" s="107"/>
      <c r="X681" s="138"/>
      <c r="Y681" s="1086" t="str">
        <f>IFERROR(IF('別紙様式3-2（４・５月）'!Z683="ベア加算","",W681*VLOOKUP(N681,【参考】数式用!$AD$2:$AH$27,MATCH(O681,【参考】数式用!$K$4:$N$4,0)+1,0)),"")</f>
        <v/>
      </c>
      <c r="Z681" s="1086"/>
      <c r="AA681" s="139"/>
      <c r="AB681" s="142"/>
      <c r="AC681" s="520" t="str">
        <f>IFERROR(X681*VLOOKUP(AG681,【参考】数式用4!$DC$3:$DZ$106,MATCH(N681,【参考】数式用4!$DC$2:$DZ$2,0)),"")</f>
        <v/>
      </c>
      <c r="AD681" s="477" t="str">
        <f t="shared" si="22"/>
        <v/>
      </c>
      <c r="AE681" s="478" t="str">
        <f t="shared" si="23"/>
        <v/>
      </c>
      <c r="AF681" s="512" t="str">
        <f>IF(O681="","",'別紙様式3-2（４・５月）'!O683&amp;'別紙様式3-2（４・５月）'!P683&amp;'別紙様式3-2（４・５月）'!Q683&amp;"から"&amp;O681)</f>
        <v/>
      </c>
      <c r="AG681" s="512" t="str">
        <f>IF(OR(W681="",W681="―"),"",'別紙様式3-2（４・５月）'!O683&amp;'別紙様式3-2（４・５月）'!P683&amp;'別紙様式3-2（４・５月）'!Q683&amp;"から"&amp;W681)</f>
        <v/>
      </c>
    </row>
    <row r="682" spans="1:33" ht="24.95" customHeight="1">
      <c r="A682" s="513">
        <v>669</v>
      </c>
      <c r="B682" s="987" t="str">
        <f>IF(基本情報入力シート!C721="","",基本情報入力シート!C721)</f>
        <v/>
      </c>
      <c r="C682" s="988"/>
      <c r="D682" s="988"/>
      <c r="E682" s="988"/>
      <c r="F682" s="988"/>
      <c r="G682" s="988"/>
      <c r="H682" s="988"/>
      <c r="I682" s="989"/>
      <c r="J682" s="482" t="str">
        <f>IF(基本情報入力シート!M721="","",基本情報入力シート!M721)</f>
        <v/>
      </c>
      <c r="K682" s="482" t="str">
        <f>IF(基本情報入力シート!R721="","",基本情報入力シート!R721)</f>
        <v/>
      </c>
      <c r="L682" s="482" t="str">
        <f>IF(基本情報入力シート!W721="","",基本情報入力シート!W721)</f>
        <v/>
      </c>
      <c r="M682" s="517" t="str">
        <f>IF(基本情報入力シート!X721="","",基本情報入力シート!X721)</f>
        <v/>
      </c>
      <c r="N682" s="518" t="str">
        <f>IF(基本情報入力シート!Y721="","",基本情報入力シート!Y721)</f>
        <v/>
      </c>
      <c r="O682" s="106"/>
      <c r="P682" s="1082"/>
      <c r="Q682" s="1083"/>
      <c r="R682" s="519" t="str">
        <f>IFERROR(IF('別紙様式3-2（４・５月）'!Z684="ベア加算","",P682*VLOOKUP(N682,【参考】数式用!$AD$2:$AH$27,MATCH(O682,【参考】数式用!$K$4:$N$4,0)+1,0)),"")</f>
        <v/>
      </c>
      <c r="S682" s="139"/>
      <c r="T682" s="1084"/>
      <c r="U682" s="1085"/>
      <c r="V682" s="515" t="str">
        <f>IFERROR(P682*VLOOKUP(AF682,【参考】数式用4!$DC$3:$DZ$106,MATCH(N682,【参考】数式用4!$DC$2:$DZ$2,0)),"")</f>
        <v/>
      </c>
      <c r="W682" s="107"/>
      <c r="X682" s="138"/>
      <c r="Y682" s="1086" t="str">
        <f>IFERROR(IF('別紙様式3-2（４・５月）'!Z684="ベア加算","",W682*VLOOKUP(N682,【参考】数式用!$AD$2:$AH$27,MATCH(O682,【参考】数式用!$K$4:$N$4,0)+1,0)),"")</f>
        <v/>
      </c>
      <c r="Z682" s="1086"/>
      <c r="AA682" s="139"/>
      <c r="AB682" s="142"/>
      <c r="AC682" s="520" t="str">
        <f>IFERROR(X682*VLOOKUP(AG682,【参考】数式用4!$DC$3:$DZ$106,MATCH(N682,【参考】数式用4!$DC$2:$DZ$2,0)),"")</f>
        <v/>
      </c>
      <c r="AD682" s="477" t="str">
        <f t="shared" si="22"/>
        <v/>
      </c>
      <c r="AE682" s="478" t="str">
        <f t="shared" si="23"/>
        <v/>
      </c>
      <c r="AF682" s="512" t="str">
        <f>IF(O682="","",'別紙様式3-2（４・５月）'!O684&amp;'別紙様式3-2（４・５月）'!P684&amp;'別紙様式3-2（４・５月）'!Q684&amp;"から"&amp;O682)</f>
        <v/>
      </c>
      <c r="AG682" s="512" t="str">
        <f>IF(OR(W682="",W682="―"),"",'別紙様式3-2（４・５月）'!O684&amp;'別紙様式3-2（４・５月）'!P684&amp;'別紙様式3-2（４・５月）'!Q684&amp;"から"&amp;W682)</f>
        <v/>
      </c>
    </row>
    <row r="683" spans="1:33" ht="24.95" customHeight="1">
      <c r="A683" s="513">
        <v>670</v>
      </c>
      <c r="B683" s="987" t="str">
        <f>IF(基本情報入力シート!C722="","",基本情報入力シート!C722)</f>
        <v/>
      </c>
      <c r="C683" s="988"/>
      <c r="D683" s="988"/>
      <c r="E683" s="988"/>
      <c r="F683" s="988"/>
      <c r="G683" s="988"/>
      <c r="H683" s="988"/>
      <c r="I683" s="989"/>
      <c r="J683" s="482" t="str">
        <f>IF(基本情報入力シート!M722="","",基本情報入力シート!M722)</f>
        <v/>
      </c>
      <c r="K683" s="482" t="str">
        <f>IF(基本情報入力シート!R722="","",基本情報入力シート!R722)</f>
        <v/>
      </c>
      <c r="L683" s="482" t="str">
        <f>IF(基本情報入力シート!W722="","",基本情報入力シート!W722)</f>
        <v/>
      </c>
      <c r="M683" s="517" t="str">
        <f>IF(基本情報入力シート!X722="","",基本情報入力シート!X722)</f>
        <v/>
      </c>
      <c r="N683" s="518" t="str">
        <f>IF(基本情報入力シート!Y722="","",基本情報入力シート!Y722)</f>
        <v/>
      </c>
      <c r="O683" s="106"/>
      <c r="P683" s="1082"/>
      <c r="Q683" s="1083"/>
      <c r="R683" s="519" t="str">
        <f>IFERROR(IF('別紙様式3-2（４・５月）'!Z685="ベア加算","",P683*VLOOKUP(N683,【参考】数式用!$AD$2:$AH$27,MATCH(O683,【参考】数式用!$K$4:$N$4,0)+1,0)),"")</f>
        <v/>
      </c>
      <c r="S683" s="139"/>
      <c r="T683" s="1084"/>
      <c r="U683" s="1085"/>
      <c r="V683" s="515" t="str">
        <f>IFERROR(P683*VLOOKUP(AF683,【参考】数式用4!$DC$3:$DZ$106,MATCH(N683,【参考】数式用4!$DC$2:$DZ$2,0)),"")</f>
        <v/>
      </c>
      <c r="W683" s="107"/>
      <c r="X683" s="138"/>
      <c r="Y683" s="1086" t="str">
        <f>IFERROR(IF('別紙様式3-2（４・５月）'!Z685="ベア加算","",W683*VLOOKUP(N683,【参考】数式用!$AD$2:$AH$27,MATCH(O683,【参考】数式用!$K$4:$N$4,0)+1,0)),"")</f>
        <v/>
      </c>
      <c r="Z683" s="1086"/>
      <c r="AA683" s="139"/>
      <c r="AB683" s="142"/>
      <c r="AC683" s="520" t="str">
        <f>IFERROR(X683*VLOOKUP(AG683,【参考】数式用4!$DC$3:$DZ$106,MATCH(N683,【参考】数式用4!$DC$2:$DZ$2,0)),"")</f>
        <v/>
      </c>
      <c r="AD683" s="477" t="str">
        <f t="shared" si="22"/>
        <v/>
      </c>
      <c r="AE683" s="478" t="str">
        <f t="shared" si="23"/>
        <v/>
      </c>
      <c r="AF683" s="512" t="str">
        <f>IF(O683="","",'別紙様式3-2（４・５月）'!O685&amp;'別紙様式3-2（４・５月）'!P685&amp;'別紙様式3-2（４・５月）'!Q685&amp;"から"&amp;O683)</f>
        <v/>
      </c>
      <c r="AG683" s="512" t="str">
        <f>IF(OR(W683="",W683="―"),"",'別紙様式3-2（４・５月）'!O685&amp;'別紙様式3-2（４・５月）'!P685&amp;'別紙様式3-2（４・５月）'!Q685&amp;"から"&amp;W683)</f>
        <v/>
      </c>
    </row>
    <row r="684" spans="1:33" ht="24.95" customHeight="1">
      <c r="A684" s="513">
        <v>671</v>
      </c>
      <c r="B684" s="987" t="str">
        <f>IF(基本情報入力シート!C723="","",基本情報入力シート!C723)</f>
        <v/>
      </c>
      <c r="C684" s="988"/>
      <c r="D684" s="988"/>
      <c r="E684" s="988"/>
      <c r="F684" s="988"/>
      <c r="G684" s="988"/>
      <c r="H684" s="988"/>
      <c r="I684" s="989"/>
      <c r="J684" s="482" t="str">
        <f>IF(基本情報入力シート!M723="","",基本情報入力シート!M723)</f>
        <v/>
      </c>
      <c r="K684" s="482" t="str">
        <f>IF(基本情報入力シート!R723="","",基本情報入力シート!R723)</f>
        <v/>
      </c>
      <c r="L684" s="482" t="str">
        <f>IF(基本情報入力シート!W723="","",基本情報入力シート!W723)</f>
        <v/>
      </c>
      <c r="M684" s="517" t="str">
        <f>IF(基本情報入力シート!X723="","",基本情報入力シート!X723)</f>
        <v/>
      </c>
      <c r="N684" s="518" t="str">
        <f>IF(基本情報入力シート!Y723="","",基本情報入力シート!Y723)</f>
        <v/>
      </c>
      <c r="O684" s="106"/>
      <c r="P684" s="1082"/>
      <c r="Q684" s="1083"/>
      <c r="R684" s="519" t="str">
        <f>IFERROR(IF('別紙様式3-2（４・５月）'!Z686="ベア加算","",P684*VLOOKUP(N684,【参考】数式用!$AD$2:$AH$27,MATCH(O684,【参考】数式用!$K$4:$N$4,0)+1,0)),"")</f>
        <v/>
      </c>
      <c r="S684" s="139"/>
      <c r="T684" s="1084"/>
      <c r="U684" s="1085"/>
      <c r="V684" s="515" t="str">
        <f>IFERROR(P684*VLOOKUP(AF684,【参考】数式用4!$DC$3:$DZ$106,MATCH(N684,【参考】数式用4!$DC$2:$DZ$2,0)),"")</f>
        <v/>
      </c>
      <c r="W684" s="107"/>
      <c r="X684" s="138"/>
      <c r="Y684" s="1086" t="str">
        <f>IFERROR(IF('別紙様式3-2（４・５月）'!Z686="ベア加算","",W684*VLOOKUP(N684,【参考】数式用!$AD$2:$AH$27,MATCH(O684,【参考】数式用!$K$4:$N$4,0)+1,0)),"")</f>
        <v/>
      </c>
      <c r="Z684" s="1086"/>
      <c r="AA684" s="139"/>
      <c r="AB684" s="142"/>
      <c r="AC684" s="520" t="str">
        <f>IFERROR(X684*VLOOKUP(AG684,【参考】数式用4!$DC$3:$DZ$106,MATCH(N684,【参考】数式用4!$DC$2:$DZ$2,0)),"")</f>
        <v/>
      </c>
      <c r="AD684" s="477" t="str">
        <f t="shared" si="22"/>
        <v/>
      </c>
      <c r="AE684" s="478" t="str">
        <f t="shared" si="23"/>
        <v/>
      </c>
      <c r="AF684" s="512" t="str">
        <f>IF(O684="","",'別紙様式3-2（４・５月）'!O686&amp;'別紙様式3-2（４・５月）'!P686&amp;'別紙様式3-2（４・５月）'!Q686&amp;"から"&amp;O684)</f>
        <v/>
      </c>
      <c r="AG684" s="512" t="str">
        <f>IF(OR(W684="",W684="―"),"",'別紙様式3-2（４・５月）'!O686&amp;'別紙様式3-2（４・５月）'!P686&amp;'別紙様式3-2（４・５月）'!Q686&amp;"から"&amp;W684)</f>
        <v/>
      </c>
    </row>
    <row r="685" spans="1:33" ht="24.95" customHeight="1">
      <c r="A685" s="513">
        <v>672</v>
      </c>
      <c r="B685" s="987" t="str">
        <f>IF(基本情報入力シート!C724="","",基本情報入力シート!C724)</f>
        <v/>
      </c>
      <c r="C685" s="988"/>
      <c r="D685" s="988"/>
      <c r="E685" s="988"/>
      <c r="F685" s="988"/>
      <c r="G685" s="988"/>
      <c r="H685" s="988"/>
      <c r="I685" s="989"/>
      <c r="J685" s="482" t="str">
        <f>IF(基本情報入力シート!M724="","",基本情報入力シート!M724)</f>
        <v/>
      </c>
      <c r="K685" s="482" t="str">
        <f>IF(基本情報入力シート!R724="","",基本情報入力シート!R724)</f>
        <v/>
      </c>
      <c r="L685" s="482" t="str">
        <f>IF(基本情報入力シート!W724="","",基本情報入力シート!W724)</f>
        <v/>
      </c>
      <c r="M685" s="517" t="str">
        <f>IF(基本情報入力シート!X724="","",基本情報入力シート!X724)</f>
        <v/>
      </c>
      <c r="N685" s="518" t="str">
        <f>IF(基本情報入力シート!Y724="","",基本情報入力シート!Y724)</f>
        <v/>
      </c>
      <c r="O685" s="106"/>
      <c r="P685" s="1082"/>
      <c r="Q685" s="1083"/>
      <c r="R685" s="519" t="str">
        <f>IFERROR(IF('別紙様式3-2（４・５月）'!Z687="ベア加算","",P685*VLOOKUP(N685,【参考】数式用!$AD$2:$AH$27,MATCH(O685,【参考】数式用!$K$4:$N$4,0)+1,0)),"")</f>
        <v/>
      </c>
      <c r="S685" s="139"/>
      <c r="T685" s="1084"/>
      <c r="U685" s="1085"/>
      <c r="V685" s="515" t="str">
        <f>IFERROR(P685*VLOOKUP(AF685,【参考】数式用4!$DC$3:$DZ$106,MATCH(N685,【参考】数式用4!$DC$2:$DZ$2,0)),"")</f>
        <v/>
      </c>
      <c r="W685" s="107"/>
      <c r="X685" s="138"/>
      <c r="Y685" s="1086" t="str">
        <f>IFERROR(IF('別紙様式3-2（４・５月）'!Z687="ベア加算","",W685*VLOOKUP(N685,【参考】数式用!$AD$2:$AH$27,MATCH(O685,【参考】数式用!$K$4:$N$4,0)+1,0)),"")</f>
        <v/>
      </c>
      <c r="Z685" s="1086"/>
      <c r="AA685" s="139"/>
      <c r="AB685" s="142"/>
      <c r="AC685" s="520" t="str">
        <f>IFERROR(X685*VLOOKUP(AG685,【参考】数式用4!$DC$3:$DZ$106,MATCH(N685,【参考】数式用4!$DC$2:$DZ$2,0)),"")</f>
        <v/>
      </c>
      <c r="AD685" s="477" t="str">
        <f t="shared" si="22"/>
        <v/>
      </c>
      <c r="AE685" s="478" t="str">
        <f t="shared" si="23"/>
        <v/>
      </c>
      <c r="AF685" s="512" t="str">
        <f>IF(O685="","",'別紙様式3-2（４・５月）'!O687&amp;'別紙様式3-2（４・５月）'!P687&amp;'別紙様式3-2（４・５月）'!Q687&amp;"から"&amp;O685)</f>
        <v/>
      </c>
      <c r="AG685" s="512" t="str">
        <f>IF(OR(W685="",W685="―"),"",'別紙様式3-2（４・５月）'!O687&amp;'別紙様式3-2（４・５月）'!P687&amp;'別紙様式3-2（４・５月）'!Q687&amp;"から"&amp;W685)</f>
        <v/>
      </c>
    </row>
    <row r="686" spans="1:33" ht="24.95" customHeight="1">
      <c r="A686" s="513">
        <v>673</v>
      </c>
      <c r="B686" s="987" t="str">
        <f>IF(基本情報入力シート!C725="","",基本情報入力シート!C725)</f>
        <v/>
      </c>
      <c r="C686" s="988"/>
      <c r="D686" s="988"/>
      <c r="E686" s="988"/>
      <c r="F686" s="988"/>
      <c r="G686" s="988"/>
      <c r="H686" s="988"/>
      <c r="I686" s="989"/>
      <c r="J686" s="482" t="str">
        <f>IF(基本情報入力シート!M725="","",基本情報入力シート!M725)</f>
        <v/>
      </c>
      <c r="K686" s="482" t="str">
        <f>IF(基本情報入力シート!R725="","",基本情報入力シート!R725)</f>
        <v/>
      </c>
      <c r="L686" s="482" t="str">
        <f>IF(基本情報入力シート!W725="","",基本情報入力シート!W725)</f>
        <v/>
      </c>
      <c r="M686" s="517" t="str">
        <f>IF(基本情報入力シート!X725="","",基本情報入力シート!X725)</f>
        <v/>
      </c>
      <c r="N686" s="518" t="str">
        <f>IF(基本情報入力シート!Y725="","",基本情報入力シート!Y725)</f>
        <v/>
      </c>
      <c r="O686" s="106"/>
      <c r="P686" s="1082"/>
      <c r="Q686" s="1083"/>
      <c r="R686" s="519" t="str">
        <f>IFERROR(IF('別紙様式3-2（４・５月）'!Z688="ベア加算","",P686*VLOOKUP(N686,【参考】数式用!$AD$2:$AH$27,MATCH(O686,【参考】数式用!$K$4:$N$4,0)+1,0)),"")</f>
        <v/>
      </c>
      <c r="S686" s="139"/>
      <c r="T686" s="1084"/>
      <c r="U686" s="1085"/>
      <c r="V686" s="515" t="str">
        <f>IFERROR(P686*VLOOKUP(AF686,【参考】数式用4!$DC$3:$DZ$106,MATCH(N686,【参考】数式用4!$DC$2:$DZ$2,0)),"")</f>
        <v/>
      </c>
      <c r="W686" s="107"/>
      <c r="X686" s="138"/>
      <c r="Y686" s="1086" t="str">
        <f>IFERROR(IF('別紙様式3-2（４・５月）'!Z688="ベア加算","",W686*VLOOKUP(N686,【参考】数式用!$AD$2:$AH$27,MATCH(O686,【参考】数式用!$K$4:$N$4,0)+1,0)),"")</f>
        <v/>
      </c>
      <c r="Z686" s="1086"/>
      <c r="AA686" s="139"/>
      <c r="AB686" s="142"/>
      <c r="AC686" s="520" t="str">
        <f>IFERROR(X686*VLOOKUP(AG686,【参考】数式用4!$DC$3:$DZ$106,MATCH(N686,【参考】数式用4!$DC$2:$DZ$2,0)),"")</f>
        <v/>
      </c>
      <c r="AD686" s="477" t="str">
        <f t="shared" si="22"/>
        <v/>
      </c>
      <c r="AE686" s="478" t="str">
        <f t="shared" si="23"/>
        <v/>
      </c>
      <c r="AF686" s="512" t="str">
        <f>IF(O686="","",'別紙様式3-2（４・５月）'!O688&amp;'別紙様式3-2（４・５月）'!P688&amp;'別紙様式3-2（４・５月）'!Q688&amp;"から"&amp;O686)</f>
        <v/>
      </c>
      <c r="AG686" s="512" t="str">
        <f>IF(OR(W686="",W686="―"),"",'別紙様式3-2（４・５月）'!O688&amp;'別紙様式3-2（４・５月）'!P688&amp;'別紙様式3-2（４・５月）'!Q688&amp;"から"&amp;W686)</f>
        <v/>
      </c>
    </row>
    <row r="687" spans="1:33" ht="24.95" customHeight="1">
      <c r="A687" s="513">
        <v>674</v>
      </c>
      <c r="B687" s="987" t="str">
        <f>IF(基本情報入力シート!C726="","",基本情報入力シート!C726)</f>
        <v/>
      </c>
      <c r="C687" s="988"/>
      <c r="D687" s="988"/>
      <c r="E687" s="988"/>
      <c r="F687" s="988"/>
      <c r="G687" s="988"/>
      <c r="H687" s="988"/>
      <c r="I687" s="989"/>
      <c r="J687" s="482" t="str">
        <f>IF(基本情報入力シート!M726="","",基本情報入力シート!M726)</f>
        <v/>
      </c>
      <c r="K687" s="482" t="str">
        <f>IF(基本情報入力シート!R726="","",基本情報入力シート!R726)</f>
        <v/>
      </c>
      <c r="L687" s="482" t="str">
        <f>IF(基本情報入力シート!W726="","",基本情報入力シート!W726)</f>
        <v/>
      </c>
      <c r="M687" s="517" t="str">
        <f>IF(基本情報入力シート!X726="","",基本情報入力シート!X726)</f>
        <v/>
      </c>
      <c r="N687" s="518" t="str">
        <f>IF(基本情報入力シート!Y726="","",基本情報入力シート!Y726)</f>
        <v/>
      </c>
      <c r="O687" s="106"/>
      <c r="P687" s="1082"/>
      <c r="Q687" s="1083"/>
      <c r="R687" s="519" t="str">
        <f>IFERROR(IF('別紙様式3-2（４・５月）'!Z689="ベア加算","",P687*VLOOKUP(N687,【参考】数式用!$AD$2:$AH$27,MATCH(O687,【参考】数式用!$K$4:$N$4,0)+1,0)),"")</f>
        <v/>
      </c>
      <c r="S687" s="139"/>
      <c r="T687" s="1084"/>
      <c r="U687" s="1085"/>
      <c r="V687" s="515" t="str">
        <f>IFERROR(P687*VLOOKUP(AF687,【参考】数式用4!$DC$3:$DZ$106,MATCH(N687,【参考】数式用4!$DC$2:$DZ$2,0)),"")</f>
        <v/>
      </c>
      <c r="W687" s="107"/>
      <c r="X687" s="138"/>
      <c r="Y687" s="1086" t="str">
        <f>IFERROR(IF('別紙様式3-2（４・５月）'!Z689="ベア加算","",W687*VLOOKUP(N687,【参考】数式用!$AD$2:$AH$27,MATCH(O687,【参考】数式用!$K$4:$N$4,0)+1,0)),"")</f>
        <v/>
      </c>
      <c r="Z687" s="1086"/>
      <c r="AA687" s="139"/>
      <c r="AB687" s="142"/>
      <c r="AC687" s="520" t="str">
        <f>IFERROR(X687*VLOOKUP(AG687,【参考】数式用4!$DC$3:$DZ$106,MATCH(N687,【参考】数式用4!$DC$2:$DZ$2,0)),"")</f>
        <v/>
      </c>
      <c r="AD687" s="477" t="str">
        <f t="shared" si="22"/>
        <v/>
      </c>
      <c r="AE687" s="478" t="str">
        <f t="shared" si="23"/>
        <v/>
      </c>
      <c r="AF687" s="512" t="str">
        <f>IF(O687="","",'別紙様式3-2（４・５月）'!O689&amp;'別紙様式3-2（４・５月）'!P689&amp;'別紙様式3-2（４・５月）'!Q689&amp;"から"&amp;O687)</f>
        <v/>
      </c>
      <c r="AG687" s="512" t="str">
        <f>IF(OR(W687="",W687="―"),"",'別紙様式3-2（４・５月）'!O689&amp;'別紙様式3-2（４・５月）'!P689&amp;'別紙様式3-2（４・５月）'!Q689&amp;"から"&amp;W687)</f>
        <v/>
      </c>
    </row>
    <row r="688" spans="1:33" ht="24.95" customHeight="1">
      <c r="A688" s="513">
        <v>675</v>
      </c>
      <c r="B688" s="987" t="str">
        <f>IF(基本情報入力シート!C727="","",基本情報入力シート!C727)</f>
        <v/>
      </c>
      <c r="C688" s="988"/>
      <c r="D688" s="988"/>
      <c r="E688" s="988"/>
      <c r="F688" s="988"/>
      <c r="G688" s="988"/>
      <c r="H688" s="988"/>
      <c r="I688" s="989"/>
      <c r="J688" s="482" t="str">
        <f>IF(基本情報入力シート!M727="","",基本情報入力シート!M727)</f>
        <v/>
      </c>
      <c r="K688" s="482" t="str">
        <f>IF(基本情報入力シート!R727="","",基本情報入力シート!R727)</f>
        <v/>
      </c>
      <c r="L688" s="482" t="str">
        <f>IF(基本情報入力シート!W727="","",基本情報入力シート!W727)</f>
        <v/>
      </c>
      <c r="M688" s="517" t="str">
        <f>IF(基本情報入力シート!X727="","",基本情報入力シート!X727)</f>
        <v/>
      </c>
      <c r="N688" s="518" t="str">
        <f>IF(基本情報入力シート!Y727="","",基本情報入力シート!Y727)</f>
        <v/>
      </c>
      <c r="O688" s="106"/>
      <c r="P688" s="1082"/>
      <c r="Q688" s="1083"/>
      <c r="R688" s="519" t="str">
        <f>IFERROR(IF('別紙様式3-2（４・５月）'!Z690="ベア加算","",P688*VLOOKUP(N688,【参考】数式用!$AD$2:$AH$27,MATCH(O688,【参考】数式用!$K$4:$N$4,0)+1,0)),"")</f>
        <v/>
      </c>
      <c r="S688" s="139"/>
      <c r="T688" s="1084"/>
      <c r="U688" s="1085"/>
      <c r="V688" s="515" t="str">
        <f>IFERROR(P688*VLOOKUP(AF688,【参考】数式用4!$DC$3:$DZ$106,MATCH(N688,【参考】数式用4!$DC$2:$DZ$2,0)),"")</f>
        <v/>
      </c>
      <c r="W688" s="107"/>
      <c r="X688" s="138"/>
      <c r="Y688" s="1086" t="str">
        <f>IFERROR(IF('別紙様式3-2（４・５月）'!Z690="ベア加算","",W688*VLOOKUP(N688,【参考】数式用!$AD$2:$AH$27,MATCH(O688,【参考】数式用!$K$4:$N$4,0)+1,0)),"")</f>
        <v/>
      </c>
      <c r="Z688" s="1086"/>
      <c r="AA688" s="139"/>
      <c r="AB688" s="142"/>
      <c r="AC688" s="520" t="str">
        <f>IFERROR(X688*VLOOKUP(AG688,【参考】数式用4!$DC$3:$DZ$106,MATCH(N688,【参考】数式用4!$DC$2:$DZ$2,0)),"")</f>
        <v/>
      </c>
      <c r="AD688" s="477" t="str">
        <f t="shared" si="22"/>
        <v/>
      </c>
      <c r="AE688" s="478" t="str">
        <f t="shared" si="23"/>
        <v/>
      </c>
      <c r="AF688" s="512" t="str">
        <f>IF(O688="","",'別紙様式3-2（４・５月）'!O690&amp;'別紙様式3-2（４・５月）'!P690&amp;'別紙様式3-2（４・５月）'!Q690&amp;"から"&amp;O688)</f>
        <v/>
      </c>
      <c r="AG688" s="512" t="str">
        <f>IF(OR(W688="",W688="―"),"",'別紙様式3-2（４・５月）'!O690&amp;'別紙様式3-2（４・５月）'!P690&amp;'別紙様式3-2（４・５月）'!Q690&amp;"から"&amp;W688)</f>
        <v/>
      </c>
    </row>
    <row r="689" spans="1:33" ht="24.95" customHeight="1">
      <c r="A689" s="513">
        <v>676</v>
      </c>
      <c r="B689" s="987" t="str">
        <f>IF(基本情報入力シート!C728="","",基本情報入力シート!C728)</f>
        <v/>
      </c>
      <c r="C689" s="988"/>
      <c r="D689" s="988"/>
      <c r="E689" s="988"/>
      <c r="F689" s="988"/>
      <c r="G689" s="988"/>
      <c r="H689" s="988"/>
      <c r="I689" s="989"/>
      <c r="J689" s="482" t="str">
        <f>IF(基本情報入力シート!M728="","",基本情報入力シート!M728)</f>
        <v/>
      </c>
      <c r="K689" s="482" t="str">
        <f>IF(基本情報入力シート!R728="","",基本情報入力シート!R728)</f>
        <v/>
      </c>
      <c r="L689" s="482" t="str">
        <f>IF(基本情報入力シート!W728="","",基本情報入力シート!W728)</f>
        <v/>
      </c>
      <c r="M689" s="517" t="str">
        <f>IF(基本情報入力シート!X728="","",基本情報入力シート!X728)</f>
        <v/>
      </c>
      <c r="N689" s="518" t="str">
        <f>IF(基本情報入力シート!Y728="","",基本情報入力シート!Y728)</f>
        <v/>
      </c>
      <c r="O689" s="106"/>
      <c r="P689" s="1082"/>
      <c r="Q689" s="1083"/>
      <c r="R689" s="519" t="str">
        <f>IFERROR(IF('別紙様式3-2（４・５月）'!Z691="ベア加算","",P689*VLOOKUP(N689,【参考】数式用!$AD$2:$AH$27,MATCH(O689,【参考】数式用!$K$4:$N$4,0)+1,0)),"")</f>
        <v/>
      </c>
      <c r="S689" s="139"/>
      <c r="T689" s="1084"/>
      <c r="U689" s="1085"/>
      <c r="V689" s="515" t="str">
        <f>IFERROR(P689*VLOOKUP(AF689,【参考】数式用4!$DC$3:$DZ$106,MATCH(N689,【参考】数式用4!$DC$2:$DZ$2,0)),"")</f>
        <v/>
      </c>
      <c r="W689" s="107"/>
      <c r="X689" s="138"/>
      <c r="Y689" s="1086" t="str">
        <f>IFERROR(IF('別紙様式3-2（４・５月）'!Z691="ベア加算","",W689*VLOOKUP(N689,【参考】数式用!$AD$2:$AH$27,MATCH(O689,【参考】数式用!$K$4:$N$4,0)+1,0)),"")</f>
        <v/>
      </c>
      <c r="Z689" s="1086"/>
      <c r="AA689" s="139"/>
      <c r="AB689" s="142"/>
      <c r="AC689" s="520" t="str">
        <f>IFERROR(X689*VLOOKUP(AG689,【参考】数式用4!$DC$3:$DZ$106,MATCH(N689,【参考】数式用4!$DC$2:$DZ$2,0)),"")</f>
        <v/>
      </c>
      <c r="AD689" s="477" t="str">
        <f t="shared" si="22"/>
        <v/>
      </c>
      <c r="AE689" s="478" t="str">
        <f t="shared" si="23"/>
        <v/>
      </c>
      <c r="AF689" s="512" t="str">
        <f>IF(O689="","",'別紙様式3-2（４・５月）'!O691&amp;'別紙様式3-2（４・５月）'!P691&amp;'別紙様式3-2（４・５月）'!Q691&amp;"から"&amp;O689)</f>
        <v/>
      </c>
      <c r="AG689" s="512" t="str">
        <f>IF(OR(W689="",W689="―"),"",'別紙様式3-2（４・５月）'!O691&amp;'別紙様式3-2（４・５月）'!P691&amp;'別紙様式3-2（４・５月）'!Q691&amp;"から"&amp;W689)</f>
        <v/>
      </c>
    </row>
    <row r="690" spans="1:33" ht="24.95" customHeight="1">
      <c r="A690" s="513">
        <v>677</v>
      </c>
      <c r="B690" s="987" t="str">
        <f>IF(基本情報入力シート!C729="","",基本情報入力シート!C729)</f>
        <v/>
      </c>
      <c r="C690" s="988"/>
      <c r="D690" s="988"/>
      <c r="E690" s="988"/>
      <c r="F690" s="988"/>
      <c r="G690" s="988"/>
      <c r="H690" s="988"/>
      <c r="I690" s="989"/>
      <c r="J690" s="482" t="str">
        <f>IF(基本情報入力シート!M729="","",基本情報入力シート!M729)</f>
        <v/>
      </c>
      <c r="K690" s="482" t="str">
        <f>IF(基本情報入力シート!R729="","",基本情報入力シート!R729)</f>
        <v/>
      </c>
      <c r="L690" s="482" t="str">
        <f>IF(基本情報入力シート!W729="","",基本情報入力シート!W729)</f>
        <v/>
      </c>
      <c r="M690" s="517" t="str">
        <f>IF(基本情報入力シート!X729="","",基本情報入力シート!X729)</f>
        <v/>
      </c>
      <c r="N690" s="518" t="str">
        <f>IF(基本情報入力シート!Y729="","",基本情報入力シート!Y729)</f>
        <v/>
      </c>
      <c r="O690" s="106"/>
      <c r="P690" s="1082"/>
      <c r="Q690" s="1083"/>
      <c r="R690" s="519" t="str">
        <f>IFERROR(IF('別紙様式3-2（４・５月）'!Z692="ベア加算","",P690*VLOOKUP(N690,【参考】数式用!$AD$2:$AH$27,MATCH(O690,【参考】数式用!$K$4:$N$4,0)+1,0)),"")</f>
        <v/>
      </c>
      <c r="S690" s="139"/>
      <c r="T690" s="1084"/>
      <c r="U690" s="1085"/>
      <c r="V690" s="515" t="str">
        <f>IFERROR(P690*VLOOKUP(AF690,【参考】数式用4!$DC$3:$DZ$106,MATCH(N690,【参考】数式用4!$DC$2:$DZ$2,0)),"")</f>
        <v/>
      </c>
      <c r="W690" s="107"/>
      <c r="X690" s="138"/>
      <c r="Y690" s="1086" t="str">
        <f>IFERROR(IF('別紙様式3-2（４・５月）'!Z692="ベア加算","",W690*VLOOKUP(N690,【参考】数式用!$AD$2:$AH$27,MATCH(O690,【参考】数式用!$K$4:$N$4,0)+1,0)),"")</f>
        <v/>
      </c>
      <c r="Z690" s="1086"/>
      <c r="AA690" s="139"/>
      <c r="AB690" s="142"/>
      <c r="AC690" s="520" t="str">
        <f>IFERROR(X690*VLOOKUP(AG690,【参考】数式用4!$DC$3:$DZ$106,MATCH(N690,【参考】数式用4!$DC$2:$DZ$2,0)),"")</f>
        <v/>
      </c>
      <c r="AD690" s="477" t="str">
        <f t="shared" si="22"/>
        <v/>
      </c>
      <c r="AE690" s="478" t="str">
        <f t="shared" si="23"/>
        <v/>
      </c>
      <c r="AF690" s="512" t="str">
        <f>IF(O690="","",'別紙様式3-2（４・５月）'!O692&amp;'別紙様式3-2（４・５月）'!P692&amp;'別紙様式3-2（４・５月）'!Q692&amp;"から"&amp;O690)</f>
        <v/>
      </c>
      <c r="AG690" s="512" t="str">
        <f>IF(OR(W690="",W690="―"),"",'別紙様式3-2（４・５月）'!O692&amp;'別紙様式3-2（４・５月）'!P692&amp;'別紙様式3-2（４・５月）'!Q692&amp;"から"&amp;W690)</f>
        <v/>
      </c>
    </row>
    <row r="691" spans="1:33" ht="24.95" customHeight="1">
      <c r="A691" s="513">
        <v>678</v>
      </c>
      <c r="B691" s="987" t="str">
        <f>IF(基本情報入力シート!C730="","",基本情報入力シート!C730)</f>
        <v/>
      </c>
      <c r="C691" s="988"/>
      <c r="D691" s="988"/>
      <c r="E691" s="988"/>
      <c r="F691" s="988"/>
      <c r="G691" s="988"/>
      <c r="H691" s="988"/>
      <c r="I691" s="989"/>
      <c r="J691" s="482" t="str">
        <f>IF(基本情報入力シート!M730="","",基本情報入力シート!M730)</f>
        <v/>
      </c>
      <c r="K691" s="482" t="str">
        <f>IF(基本情報入力シート!R730="","",基本情報入力シート!R730)</f>
        <v/>
      </c>
      <c r="L691" s="482" t="str">
        <f>IF(基本情報入力シート!W730="","",基本情報入力シート!W730)</f>
        <v/>
      </c>
      <c r="M691" s="517" t="str">
        <f>IF(基本情報入力シート!X730="","",基本情報入力シート!X730)</f>
        <v/>
      </c>
      <c r="N691" s="518" t="str">
        <f>IF(基本情報入力シート!Y730="","",基本情報入力シート!Y730)</f>
        <v/>
      </c>
      <c r="O691" s="106"/>
      <c r="P691" s="1082"/>
      <c r="Q691" s="1083"/>
      <c r="R691" s="519" t="str">
        <f>IFERROR(IF('別紙様式3-2（４・５月）'!Z693="ベア加算","",P691*VLOOKUP(N691,【参考】数式用!$AD$2:$AH$27,MATCH(O691,【参考】数式用!$K$4:$N$4,0)+1,0)),"")</f>
        <v/>
      </c>
      <c r="S691" s="139"/>
      <c r="T691" s="1084"/>
      <c r="U691" s="1085"/>
      <c r="V691" s="515" t="str">
        <f>IFERROR(P691*VLOOKUP(AF691,【参考】数式用4!$DC$3:$DZ$106,MATCH(N691,【参考】数式用4!$DC$2:$DZ$2,0)),"")</f>
        <v/>
      </c>
      <c r="W691" s="107"/>
      <c r="X691" s="138"/>
      <c r="Y691" s="1086" t="str">
        <f>IFERROR(IF('別紙様式3-2（４・５月）'!Z693="ベア加算","",W691*VLOOKUP(N691,【参考】数式用!$AD$2:$AH$27,MATCH(O691,【参考】数式用!$K$4:$N$4,0)+1,0)),"")</f>
        <v/>
      </c>
      <c r="Z691" s="1086"/>
      <c r="AA691" s="139"/>
      <c r="AB691" s="142"/>
      <c r="AC691" s="520" t="str">
        <f>IFERROR(X691*VLOOKUP(AG691,【参考】数式用4!$DC$3:$DZ$106,MATCH(N691,【参考】数式用4!$DC$2:$DZ$2,0)),"")</f>
        <v/>
      </c>
      <c r="AD691" s="477" t="str">
        <f t="shared" si="22"/>
        <v/>
      </c>
      <c r="AE691" s="478" t="str">
        <f t="shared" si="23"/>
        <v/>
      </c>
      <c r="AF691" s="512" t="str">
        <f>IF(O691="","",'別紙様式3-2（４・５月）'!O693&amp;'別紙様式3-2（４・５月）'!P693&amp;'別紙様式3-2（４・５月）'!Q693&amp;"から"&amp;O691)</f>
        <v/>
      </c>
      <c r="AG691" s="512" t="str">
        <f>IF(OR(W691="",W691="―"),"",'別紙様式3-2（４・５月）'!O693&amp;'別紙様式3-2（４・５月）'!P693&amp;'別紙様式3-2（４・５月）'!Q693&amp;"から"&amp;W691)</f>
        <v/>
      </c>
    </row>
    <row r="692" spans="1:33" ht="24.95" customHeight="1">
      <c r="A692" s="513">
        <v>679</v>
      </c>
      <c r="B692" s="987" t="str">
        <f>IF(基本情報入力シート!C731="","",基本情報入力シート!C731)</f>
        <v/>
      </c>
      <c r="C692" s="988"/>
      <c r="D692" s="988"/>
      <c r="E692" s="988"/>
      <c r="F692" s="988"/>
      <c r="G692" s="988"/>
      <c r="H692" s="988"/>
      <c r="I692" s="989"/>
      <c r="J692" s="482" t="str">
        <f>IF(基本情報入力シート!M731="","",基本情報入力シート!M731)</f>
        <v/>
      </c>
      <c r="K692" s="482" t="str">
        <f>IF(基本情報入力シート!R731="","",基本情報入力シート!R731)</f>
        <v/>
      </c>
      <c r="L692" s="482" t="str">
        <f>IF(基本情報入力シート!W731="","",基本情報入力シート!W731)</f>
        <v/>
      </c>
      <c r="M692" s="517" t="str">
        <f>IF(基本情報入力シート!X731="","",基本情報入力シート!X731)</f>
        <v/>
      </c>
      <c r="N692" s="518" t="str">
        <f>IF(基本情報入力シート!Y731="","",基本情報入力シート!Y731)</f>
        <v/>
      </c>
      <c r="O692" s="106"/>
      <c r="P692" s="1082"/>
      <c r="Q692" s="1083"/>
      <c r="R692" s="519" t="str">
        <f>IFERROR(IF('別紙様式3-2（４・５月）'!Z694="ベア加算","",P692*VLOOKUP(N692,【参考】数式用!$AD$2:$AH$27,MATCH(O692,【参考】数式用!$K$4:$N$4,0)+1,0)),"")</f>
        <v/>
      </c>
      <c r="S692" s="139"/>
      <c r="T692" s="1084"/>
      <c r="U692" s="1085"/>
      <c r="V692" s="515" t="str">
        <f>IFERROR(P692*VLOOKUP(AF692,【参考】数式用4!$DC$3:$DZ$106,MATCH(N692,【参考】数式用4!$DC$2:$DZ$2,0)),"")</f>
        <v/>
      </c>
      <c r="W692" s="107"/>
      <c r="X692" s="138"/>
      <c r="Y692" s="1086" t="str">
        <f>IFERROR(IF('別紙様式3-2（４・５月）'!Z694="ベア加算","",W692*VLOOKUP(N692,【参考】数式用!$AD$2:$AH$27,MATCH(O692,【参考】数式用!$K$4:$N$4,0)+1,0)),"")</f>
        <v/>
      </c>
      <c r="Z692" s="1086"/>
      <c r="AA692" s="139"/>
      <c r="AB692" s="142"/>
      <c r="AC692" s="520" t="str">
        <f>IFERROR(X692*VLOOKUP(AG692,【参考】数式用4!$DC$3:$DZ$106,MATCH(N692,【参考】数式用4!$DC$2:$DZ$2,0)),"")</f>
        <v/>
      </c>
      <c r="AD692" s="477" t="str">
        <f t="shared" si="22"/>
        <v/>
      </c>
      <c r="AE692" s="478" t="str">
        <f t="shared" si="23"/>
        <v/>
      </c>
      <c r="AF692" s="512" t="str">
        <f>IF(O692="","",'別紙様式3-2（４・５月）'!O694&amp;'別紙様式3-2（４・５月）'!P694&amp;'別紙様式3-2（４・５月）'!Q694&amp;"から"&amp;O692)</f>
        <v/>
      </c>
      <c r="AG692" s="512" t="str">
        <f>IF(OR(W692="",W692="―"),"",'別紙様式3-2（４・５月）'!O694&amp;'別紙様式3-2（４・５月）'!P694&amp;'別紙様式3-2（４・５月）'!Q694&amp;"から"&amp;W692)</f>
        <v/>
      </c>
    </row>
    <row r="693" spans="1:33" ht="24.95" customHeight="1">
      <c r="A693" s="513">
        <v>680</v>
      </c>
      <c r="B693" s="987" t="str">
        <f>IF(基本情報入力シート!C732="","",基本情報入力シート!C732)</f>
        <v/>
      </c>
      <c r="C693" s="988"/>
      <c r="D693" s="988"/>
      <c r="E693" s="988"/>
      <c r="F693" s="988"/>
      <c r="G693" s="988"/>
      <c r="H693" s="988"/>
      <c r="I693" s="989"/>
      <c r="J693" s="482" t="str">
        <f>IF(基本情報入力シート!M732="","",基本情報入力シート!M732)</f>
        <v/>
      </c>
      <c r="K693" s="482" t="str">
        <f>IF(基本情報入力シート!R732="","",基本情報入力シート!R732)</f>
        <v/>
      </c>
      <c r="L693" s="482" t="str">
        <f>IF(基本情報入力シート!W732="","",基本情報入力シート!W732)</f>
        <v/>
      </c>
      <c r="M693" s="517" t="str">
        <f>IF(基本情報入力シート!X732="","",基本情報入力シート!X732)</f>
        <v/>
      </c>
      <c r="N693" s="518" t="str">
        <f>IF(基本情報入力シート!Y732="","",基本情報入力シート!Y732)</f>
        <v/>
      </c>
      <c r="O693" s="106"/>
      <c r="P693" s="1082"/>
      <c r="Q693" s="1083"/>
      <c r="R693" s="519" t="str">
        <f>IFERROR(IF('別紙様式3-2（４・５月）'!Z695="ベア加算","",P693*VLOOKUP(N693,【参考】数式用!$AD$2:$AH$27,MATCH(O693,【参考】数式用!$K$4:$N$4,0)+1,0)),"")</f>
        <v/>
      </c>
      <c r="S693" s="139"/>
      <c r="T693" s="1084"/>
      <c r="U693" s="1085"/>
      <c r="V693" s="515" t="str">
        <f>IFERROR(P693*VLOOKUP(AF693,【参考】数式用4!$DC$3:$DZ$106,MATCH(N693,【参考】数式用4!$DC$2:$DZ$2,0)),"")</f>
        <v/>
      </c>
      <c r="W693" s="107"/>
      <c r="X693" s="138"/>
      <c r="Y693" s="1086" t="str">
        <f>IFERROR(IF('別紙様式3-2（４・５月）'!Z695="ベア加算","",W693*VLOOKUP(N693,【参考】数式用!$AD$2:$AH$27,MATCH(O693,【参考】数式用!$K$4:$N$4,0)+1,0)),"")</f>
        <v/>
      </c>
      <c r="Z693" s="1086"/>
      <c r="AA693" s="139"/>
      <c r="AB693" s="142"/>
      <c r="AC693" s="520" t="str">
        <f>IFERROR(X693*VLOOKUP(AG693,【参考】数式用4!$DC$3:$DZ$106,MATCH(N693,【参考】数式用4!$DC$2:$DZ$2,0)),"")</f>
        <v/>
      </c>
      <c r="AD693" s="477" t="str">
        <f t="shared" si="22"/>
        <v/>
      </c>
      <c r="AE693" s="478" t="str">
        <f t="shared" si="23"/>
        <v/>
      </c>
      <c r="AF693" s="512" t="str">
        <f>IF(O693="","",'別紙様式3-2（４・５月）'!O695&amp;'別紙様式3-2（４・５月）'!P695&amp;'別紙様式3-2（４・５月）'!Q695&amp;"から"&amp;O693)</f>
        <v/>
      </c>
      <c r="AG693" s="512" t="str">
        <f>IF(OR(W693="",W693="―"),"",'別紙様式3-2（４・５月）'!O695&amp;'別紙様式3-2（４・５月）'!P695&amp;'別紙様式3-2（４・５月）'!Q695&amp;"から"&amp;W693)</f>
        <v/>
      </c>
    </row>
    <row r="694" spans="1:33" ht="24.95" customHeight="1">
      <c r="A694" s="513">
        <v>681</v>
      </c>
      <c r="B694" s="987" t="str">
        <f>IF(基本情報入力シート!C733="","",基本情報入力シート!C733)</f>
        <v/>
      </c>
      <c r="C694" s="988"/>
      <c r="D694" s="988"/>
      <c r="E694" s="988"/>
      <c r="F694" s="988"/>
      <c r="G694" s="988"/>
      <c r="H694" s="988"/>
      <c r="I694" s="989"/>
      <c r="J694" s="482" t="str">
        <f>IF(基本情報入力シート!M733="","",基本情報入力シート!M733)</f>
        <v/>
      </c>
      <c r="K694" s="482" t="str">
        <f>IF(基本情報入力シート!R733="","",基本情報入力シート!R733)</f>
        <v/>
      </c>
      <c r="L694" s="482" t="str">
        <f>IF(基本情報入力シート!W733="","",基本情報入力シート!W733)</f>
        <v/>
      </c>
      <c r="M694" s="517" t="str">
        <f>IF(基本情報入力シート!X733="","",基本情報入力シート!X733)</f>
        <v/>
      </c>
      <c r="N694" s="518" t="str">
        <f>IF(基本情報入力シート!Y733="","",基本情報入力シート!Y733)</f>
        <v/>
      </c>
      <c r="O694" s="106"/>
      <c r="P694" s="1082"/>
      <c r="Q694" s="1083"/>
      <c r="R694" s="519" t="str">
        <f>IFERROR(IF('別紙様式3-2（４・５月）'!Z696="ベア加算","",P694*VLOOKUP(N694,【参考】数式用!$AD$2:$AH$27,MATCH(O694,【参考】数式用!$K$4:$N$4,0)+1,0)),"")</f>
        <v/>
      </c>
      <c r="S694" s="139"/>
      <c r="T694" s="1084"/>
      <c r="U694" s="1085"/>
      <c r="V694" s="515" t="str">
        <f>IFERROR(P694*VLOOKUP(AF694,【参考】数式用4!$DC$3:$DZ$106,MATCH(N694,【参考】数式用4!$DC$2:$DZ$2,0)),"")</f>
        <v/>
      </c>
      <c r="W694" s="107"/>
      <c r="X694" s="138"/>
      <c r="Y694" s="1086" t="str">
        <f>IFERROR(IF('別紙様式3-2（４・５月）'!Z696="ベア加算","",W694*VLOOKUP(N694,【参考】数式用!$AD$2:$AH$27,MATCH(O694,【参考】数式用!$K$4:$N$4,0)+1,0)),"")</f>
        <v/>
      </c>
      <c r="Z694" s="1086"/>
      <c r="AA694" s="139"/>
      <c r="AB694" s="142"/>
      <c r="AC694" s="520" t="str">
        <f>IFERROR(X694*VLOOKUP(AG694,【参考】数式用4!$DC$3:$DZ$106,MATCH(N694,【参考】数式用4!$DC$2:$DZ$2,0)),"")</f>
        <v/>
      </c>
      <c r="AD694" s="477" t="str">
        <f t="shared" si="22"/>
        <v/>
      </c>
      <c r="AE694" s="478" t="str">
        <f t="shared" si="23"/>
        <v/>
      </c>
      <c r="AF694" s="512" t="str">
        <f>IF(O694="","",'別紙様式3-2（４・５月）'!O696&amp;'別紙様式3-2（４・５月）'!P696&amp;'別紙様式3-2（４・５月）'!Q696&amp;"から"&amp;O694)</f>
        <v/>
      </c>
      <c r="AG694" s="512" t="str">
        <f>IF(OR(W694="",W694="―"),"",'別紙様式3-2（４・５月）'!O696&amp;'別紙様式3-2（４・５月）'!P696&amp;'別紙様式3-2（４・５月）'!Q696&amp;"から"&amp;W694)</f>
        <v/>
      </c>
    </row>
    <row r="695" spans="1:33" ht="24.95" customHeight="1">
      <c r="A695" s="513">
        <v>682</v>
      </c>
      <c r="B695" s="987" t="str">
        <f>IF(基本情報入力シート!C734="","",基本情報入力シート!C734)</f>
        <v/>
      </c>
      <c r="C695" s="988"/>
      <c r="D695" s="988"/>
      <c r="E695" s="988"/>
      <c r="F695" s="988"/>
      <c r="G695" s="988"/>
      <c r="H695" s="988"/>
      <c r="I695" s="989"/>
      <c r="J695" s="482" t="str">
        <f>IF(基本情報入力シート!M734="","",基本情報入力シート!M734)</f>
        <v/>
      </c>
      <c r="K695" s="482" t="str">
        <f>IF(基本情報入力シート!R734="","",基本情報入力シート!R734)</f>
        <v/>
      </c>
      <c r="L695" s="482" t="str">
        <f>IF(基本情報入力シート!W734="","",基本情報入力シート!W734)</f>
        <v/>
      </c>
      <c r="M695" s="517" t="str">
        <f>IF(基本情報入力シート!X734="","",基本情報入力シート!X734)</f>
        <v/>
      </c>
      <c r="N695" s="518" t="str">
        <f>IF(基本情報入力シート!Y734="","",基本情報入力シート!Y734)</f>
        <v/>
      </c>
      <c r="O695" s="106"/>
      <c r="P695" s="1082"/>
      <c r="Q695" s="1083"/>
      <c r="R695" s="519" t="str">
        <f>IFERROR(IF('別紙様式3-2（４・５月）'!Z697="ベア加算","",P695*VLOOKUP(N695,【参考】数式用!$AD$2:$AH$27,MATCH(O695,【参考】数式用!$K$4:$N$4,0)+1,0)),"")</f>
        <v/>
      </c>
      <c r="S695" s="139"/>
      <c r="T695" s="1084"/>
      <c r="U695" s="1085"/>
      <c r="V695" s="515" t="str">
        <f>IFERROR(P695*VLOOKUP(AF695,【参考】数式用4!$DC$3:$DZ$106,MATCH(N695,【参考】数式用4!$DC$2:$DZ$2,0)),"")</f>
        <v/>
      </c>
      <c r="W695" s="107"/>
      <c r="X695" s="138"/>
      <c r="Y695" s="1086" t="str">
        <f>IFERROR(IF('別紙様式3-2（４・５月）'!Z697="ベア加算","",W695*VLOOKUP(N695,【参考】数式用!$AD$2:$AH$27,MATCH(O695,【参考】数式用!$K$4:$N$4,0)+1,0)),"")</f>
        <v/>
      </c>
      <c r="Z695" s="1086"/>
      <c r="AA695" s="139"/>
      <c r="AB695" s="142"/>
      <c r="AC695" s="520" t="str">
        <f>IFERROR(X695*VLOOKUP(AG695,【参考】数式用4!$DC$3:$DZ$106,MATCH(N695,【参考】数式用4!$DC$2:$DZ$2,0)),"")</f>
        <v/>
      </c>
      <c r="AD695" s="477" t="str">
        <f t="shared" si="22"/>
        <v/>
      </c>
      <c r="AE695" s="478" t="str">
        <f t="shared" si="23"/>
        <v/>
      </c>
      <c r="AF695" s="512" t="str">
        <f>IF(O695="","",'別紙様式3-2（４・５月）'!O697&amp;'別紙様式3-2（４・５月）'!P697&amp;'別紙様式3-2（４・５月）'!Q697&amp;"から"&amp;O695)</f>
        <v/>
      </c>
      <c r="AG695" s="512" t="str">
        <f>IF(OR(W695="",W695="―"),"",'別紙様式3-2（４・５月）'!O697&amp;'別紙様式3-2（４・５月）'!P697&amp;'別紙様式3-2（４・５月）'!Q697&amp;"から"&amp;W695)</f>
        <v/>
      </c>
    </row>
    <row r="696" spans="1:33" ht="24.95" customHeight="1">
      <c r="A696" s="513">
        <v>683</v>
      </c>
      <c r="B696" s="987" t="str">
        <f>IF(基本情報入力シート!C735="","",基本情報入力シート!C735)</f>
        <v/>
      </c>
      <c r="C696" s="988"/>
      <c r="D696" s="988"/>
      <c r="E696" s="988"/>
      <c r="F696" s="988"/>
      <c r="G696" s="988"/>
      <c r="H696" s="988"/>
      <c r="I696" s="989"/>
      <c r="J696" s="482" t="str">
        <f>IF(基本情報入力シート!M735="","",基本情報入力シート!M735)</f>
        <v/>
      </c>
      <c r="K696" s="482" t="str">
        <f>IF(基本情報入力シート!R735="","",基本情報入力シート!R735)</f>
        <v/>
      </c>
      <c r="L696" s="482" t="str">
        <f>IF(基本情報入力シート!W735="","",基本情報入力シート!W735)</f>
        <v/>
      </c>
      <c r="M696" s="517" t="str">
        <f>IF(基本情報入力シート!X735="","",基本情報入力シート!X735)</f>
        <v/>
      </c>
      <c r="N696" s="518" t="str">
        <f>IF(基本情報入力シート!Y735="","",基本情報入力シート!Y735)</f>
        <v/>
      </c>
      <c r="O696" s="106"/>
      <c r="P696" s="1082"/>
      <c r="Q696" s="1083"/>
      <c r="R696" s="519" t="str">
        <f>IFERROR(IF('別紙様式3-2（４・５月）'!Z698="ベア加算","",P696*VLOOKUP(N696,【参考】数式用!$AD$2:$AH$27,MATCH(O696,【参考】数式用!$K$4:$N$4,0)+1,0)),"")</f>
        <v/>
      </c>
      <c r="S696" s="139"/>
      <c r="T696" s="1084"/>
      <c r="U696" s="1085"/>
      <c r="V696" s="515" t="str">
        <f>IFERROR(P696*VLOOKUP(AF696,【参考】数式用4!$DC$3:$DZ$106,MATCH(N696,【参考】数式用4!$DC$2:$DZ$2,0)),"")</f>
        <v/>
      </c>
      <c r="W696" s="107"/>
      <c r="X696" s="138"/>
      <c r="Y696" s="1086" t="str">
        <f>IFERROR(IF('別紙様式3-2（４・５月）'!Z698="ベア加算","",W696*VLOOKUP(N696,【参考】数式用!$AD$2:$AH$27,MATCH(O696,【参考】数式用!$K$4:$N$4,0)+1,0)),"")</f>
        <v/>
      </c>
      <c r="Z696" s="1086"/>
      <c r="AA696" s="139"/>
      <c r="AB696" s="142"/>
      <c r="AC696" s="520" t="str">
        <f>IFERROR(X696*VLOOKUP(AG696,【参考】数式用4!$DC$3:$DZ$106,MATCH(N696,【参考】数式用4!$DC$2:$DZ$2,0)),"")</f>
        <v/>
      </c>
      <c r="AD696" s="477" t="str">
        <f t="shared" si="22"/>
        <v/>
      </c>
      <c r="AE696" s="478" t="str">
        <f t="shared" si="23"/>
        <v/>
      </c>
      <c r="AF696" s="512" t="str">
        <f>IF(O696="","",'別紙様式3-2（４・５月）'!O698&amp;'別紙様式3-2（４・５月）'!P698&amp;'別紙様式3-2（４・５月）'!Q698&amp;"から"&amp;O696)</f>
        <v/>
      </c>
      <c r="AG696" s="512" t="str">
        <f>IF(OR(W696="",W696="―"),"",'別紙様式3-2（４・５月）'!O698&amp;'別紙様式3-2（４・５月）'!P698&amp;'別紙様式3-2（４・５月）'!Q698&amp;"から"&amp;W696)</f>
        <v/>
      </c>
    </row>
    <row r="697" spans="1:33" ht="24.95" customHeight="1">
      <c r="A697" s="513">
        <v>684</v>
      </c>
      <c r="B697" s="987" t="str">
        <f>IF(基本情報入力シート!C736="","",基本情報入力シート!C736)</f>
        <v/>
      </c>
      <c r="C697" s="988"/>
      <c r="D697" s="988"/>
      <c r="E697" s="988"/>
      <c r="F697" s="988"/>
      <c r="G697" s="988"/>
      <c r="H697" s="988"/>
      <c r="I697" s="989"/>
      <c r="J697" s="482" t="str">
        <f>IF(基本情報入力シート!M736="","",基本情報入力シート!M736)</f>
        <v/>
      </c>
      <c r="K697" s="482" t="str">
        <f>IF(基本情報入力シート!R736="","",基本情報入力シート!R736)</f>
        <v/>
      </c>
      <c r="L697" s="482" t="str">
        <f>IF(基本情報入力シート!W736="","",基本情報入力シート!W736)</f>
        <v/>
      </c>
      <c r="M697" s="517" t="str">
        <f>IF(基本情報入力シート!X736="","",基本情報入力シート!X736)</f>
        <v/>
      </c>
      <c r="N697" s="518" t="str">
        <f>IF(基本情報入力シート!Y736="","",基本情報入力シート!Y736)</f>
        <v/>
      </c>
      <c r="O697" s="106"/>
      <c r="P697" s="1082"/>
      <c r="Q697" s="1083"/>
      <c r="R697" s="519" t="str">
        <f>IFERROR(IF('別紙様式3-2（４・５月）'!Z699="ベア加算","",P697*VLOOKUP(N697,【参考】数式用!$AD$2:$AH$27,MATCH(O697,【参考】数式用!$K$4:$N$4,0)+1,0)),"")</f>
        <v/>
      </c>
      <c r="S697" s="139"/>
      <c r="T697" s="1084"/>
      <c r="U697" s="1085"/>
      <c r="V697" s="515" t="str">
        <f>IFERROR(P697*VLOOKUP(AF697,【参考】数式用4!$DC$3:$DZ$106,MATCH(N697,【参考】数式用4!$DC$2:$DZ$2,0)),"")</f>
        <v/>
      </c>
      <c r="W697" s="107"/>
      <c r="X697" s="138"/>
      <c r="Y697" s="1086" t="str">
        <f>IFERROR(IF('別紙様式3-2（４・５月）'!Z699="ベア加算","",W697*VLOOKUP(N697,【参考】数式用!$AD$2:$AH$27,MATCH(O697,【参考】数式用!$K$4:$N$4,0)+1,0)),"")</f>
        <v/>
      </c>
      <c r="Z697" s="1086"/>
      <c r="AA697" s="139"/>
      <c r="AB697" s="142"/>
      <c r="AC697" s="520" t="str">
        <f>IFERROR(X697*VLOOKUP(AG697,【参考】数式用4!$DC$3:$DZ$106,MATCH(N697,【参考】数式用4!$DC$2:$DZ$2,0)),"")</f>
        <v/>
      </c>
      <c r="AD697" s="477" t="str">
        <f t="shared" si="22"/>
        <v/>
      </c>
      <c r="AE697" s="478" t="str">
        <f t="shared" si="23"/>
        <v/>
      </c>
      <c r="AF697" s="512" t="str">
        <f>IF(O697="","",'別紙様式3-2（４・５月）'!O699&amp;'別紙様式3-2（４・５月）'!P699&amp;'別紙様式3-2（４・５月）'!Q699&amp;"から"&amp;O697)</f>
        <v/>
      </c>
      <c r="AG697" s="512" t="str">
        <f>IF(OR(W697="",W697="―"),"",'別紙様式3-2（４・５月）'!O699&amp;'別紙様式3-2（４・５月）'!P699&amp;'別紙様式3-2（４・５月）'!Q699&amp;"から"&amp;W697)</f>
        <v/>
      </c>
    </row>
    <row r="698" spans="1:33" ht="24.95" customHeight="1">
      <c r="A698" s="513">
        <v>685</v>
      </c>
      <c r="B698" s="987" t="str">
        <f>IF(基本情報入力シート!C737="","",基本情報入力シート!C737)</f>
        <v/>
      </c>
      <c r="C698" s="988"/>
      <c r="D698" s="988"/>
      <c r="E698" s="988"/>
      <c r="F698" s="988"/>
      <c r="G698" s="988"/>
      <c r="H698" s="988"/>
      <c r="I698" s="989"/>
      <c r="J698" s="482" t="str">
        <f>IF(基本情報入力シート!M737="","",基本情報入力シート!M737)</f>
        <v/>
      </c>
      <c r="K698" s="482" t="str">
        <f>IF(基本情報入力シート!R737="","",基本情報入力シート!R737)</f>
        <v/>
      </c>
      <c r="L698" s="482" t="str">
        <f>IF(基本情報入力シート!W737="","",基本情報入力シート!W737)</f>
        <v/>
      </c>
      <c r="M698" s="517" t="str">
        <f>IF(基本情報入力シート!X737="","",基本情報入力シート!X737)</f>
        <v/>
      </c>
      <c r="N698" s="518" t="str">
        <f>IF(基本情報入力シート!Y737="","",基本情報入力シート!Y737)</f>
        <v/>
      </c>
      <c r="O698" s="106"/>
      <c r="P698" s="1082"/>
      <c r="Q698" s="1083"/>
      <c r="R698" s="519" t="str">
        <f>IFERROR(IF('別紙様式3-2（４・５月）'!Z700="ベア加算","",P698*VLOOKUP(N698,【参考】数式用!$AD$2:$AH$27,MATCH(O698,【参考】数式用!$K$4:$N$4,0)+1,0)),"")</f>
        <v/>
      </c>
      <c r="S698" s="139"/>
      <c r="T698" s="1084"/>
      <c r="U698" s="1085"/>
      <c r="V698" s="515" t="str">
        <f>IFERROR(P698*VLOOKUP(AF698,【参考】数式用4!$DC$3:$DZ$106,MATCH(N698,【参考】数式用4!$DC$2:$DZ$2,0)),"")</f>
        <v/>
      </c>
      <c r="W698" s="107"/>
      <c r="X698" s="138"/>
      <c r="Y698" s="1086" t="str">
        <f>IFERROR(IF('別紙様式3-2（４・５月）'!Z700="ベア加算","",W698*VLOOKUP(N698,【参考】数式用!$AD$2:$AH$27,MATCH(O698,【参考】数式用!$K$4:$N$4,0)+1,0)),"")</f>
        <v/>
      </c>
      <c r="Z698" s="1086"/>
      <c r="AA698" s="139"/>
      <c r="AB698" s="142"/>
      <c r="AC698" s="520" t="str">
        <f>IFERROR(X698*VLOOKUP(AG698,【参考】数式用4!$DC$3:$DZ$106,MATCH(N698,【参考】数式用4!$DC$2:$DZ$2,0)),"")</f>
        <v/>
      </c>
      <c r="AD698" s="477" t="str">
        <f t="shared" si="22"/>
        <v/>
      </c>
      <c r="AE698" s="478" t="str">
        <f t="shared" si="23"/>
        <v/>
      </c>
      <c r="AF698" s="512" t="str">
        <f>IF(O698="","",'別紙様式3-2（４・５月）'!O700&amp;'別紙様式3-2（４・５月）'!P700&amp;'別紙様式3-2（４・５月）'!Q700&amp;"から"&amp;O698)</f>
        <v/>
      </c>
      <c r="AG698" s="512" t="str">
        <f>IF(OR(W698="",W698="―"),"",'別紙様式3-2（４・５月）'!O700&amp;'別紙様式3-2（４・５月）'!P700&amp;'別紙様式3-2（４・５月）'!Q700&amp;"から"&amp;W698)</f>
        <v/>
      </c>
    </row>
    <row r="699" spans="1:33" ht="24.95" customHeight="1">
      <c r="A699" s="513">
        <v>686</v>
      </c>
      <c r="B699" s="987" t="str">
        <f>IF(基本情報入力シート!C738="","",基本情報入力シート!C738)</f>
        <v/>
      </c>
      <c r="C699" s="988"/>
      <c r="D699" s="988"/>
      <c r="E699" s="988"/>
      <c r="F699" s="988"/>
      <c r="G699" s="988"/>
      <c r="H699" s="988"/>
      <c r="I699" s="989"/>
      <c r="J699" s="482" t="str">
        <f>IF(基本情報入力シート!M738="","",基本情報入力シート!M738)</f>
        <v/>
      </c>
      <c r="K699" s="482" t="str">
        <f>IF(基本情報入力シート!R738="","",基本情報入力シート!R738)</f>
        <v/>
      </c>
      <c r="L699" s="482" t="str">
        <f>IF(基本情報入力シート!W738="","",基本情報入力シート!W738)</f>
        <v/>
      </c>
      <c r="M699" s="517" t="str">
        <f>IF(基本情報入力シート!X738="","",基本情報入力シート!X738)</f>
        <v/>
      </c>
      <c r="N699" s="518" t="str">
        <f>IF(基本情報入力シート!Y738="","",基本情報入力シート!Y738)</f>
        <v/>
      </c>
      <c r="O699" s="106"/>
      <c r="P699" s="1082"/>
      <c r="Q699" s="1083"/>
      <c r="R699" s="519" t="str">
        <f>IFERROR(IF('別紙様式3-2（４・５月）'!Z701="ベア加算","",P699*VLOOKUP(N699,【参考】数式用!$AD$2:$AH$27,MATCH(O699,【参考】数式用!$K$4:$N$4,0)+1,0)),"")</f>
        <v/>
      </c>
      <c r="S699" s="139"/>
      <c r="T699" s="1084"/>
      <c r="U699" s="1085"/>
      <c r="V699" s="515" t="str">
        <f>IFERROR(P699*VLOOKUP(AF699,【参考】数式用4!$DC$3:$DZ$106,MATCH(N699,【参考】数式用4!$DC$2:$DZ$2,0)),"")</f>
        <v/>
      </c>
      <c r="W699" s="107"/>
      <c r="X699" s="138"/>
      <c r="Y699" s="1086" t="str">
        <f>IFERROR(IF('別紙様式3-2（４・５月）'!Z701="ベア加算","",W699*VLOOKUP(N699,【参考】数式用!$AD$2:$AH$27,MATCH(O699,【参考】数式用!$K$4:$N$4,0)+1,0)),"")</f>
        <v/>
      </c>
      <c r="Z699" s="1086"/>
      <c r="AA699" s="139"/>
      <c r="AB699" s="142"/>
      <c r="AC699" s="520" t="str">
        <f>IFERROR(X699*VLOOKUP(AG699,【参考】数式用4!$DC$3:$DZ$106,MATCH(N699,【参考】数式用4!$DC$2:$DZ$2,0)),"")</f>
        <v/>
      </c>
      <c r="AD699" s="477" t="str">
        <f t="shared" si="22"/>
        <v/>
      </c>
      <c r="AE699" s="478" t="str">
        <f t="shared" si="23"/>
        <v/>
      </c>
      <c r="AF699" s="512" t="str">
        <f>IF(O699="","",'別紙様式3-2（４・５月）'!O701&amp;'別紙様式3-2（４・５月）'!P701&amp;'別紙様式3-2（４・５月）'!Q701&amp;"から"&amp;O699)</f>
        <v/>
      </c>
      <c r="AG699" s="512" t="str">
        <f>IF(OR(W699="",W699="―"),"",'別紙様式3-2（４・５月）'!O701&amp;'別紙様式3-2（４・５月）'!P701&amp;'別紙様式3-2（４・５月）'!Q701&amp;"から"&amp;W699)</f>
        <v/>
      </c>
    </row>
    <row r="700" spans="1:33" ht="24.95" customHeight="1">
      <c r="A700" s="513">
        <v>687</v>
      </c>
      <c r="B700" s="987" t="str">
        <f>IF(基本情報入力シート!C739="","",基本情報入力シート!C739)</f>
        <v/>
      </c>
      <c r="C700" s="988"/>
      <c r="D700" s="988"/>
      <c r="E700" s="988"/>
      <c r="F700" s="988"/>
      <c r="G700" s="988"/>
      <c r="H700" s="988"/>
      <c r="I700" s="989"/>
      <c r="J700" s="482" t="str">
        <f>IF(基本情報入力シート!M739="","",基本情報入力シート!M739)</f>
        <v/>
      </c>
      <c r="K700" s="482" t="str">
        <f>IF(基本情報入力シート!R739="","",基本情報入力シート!R739)</f>
        <v/>
      </c>
      <c r="L700" s="482" t="str">
        <f>IF(基本情報入力シート!W739="","",基本情報入力シート!W739)</f>
        <v/>
      </c>
      <c r="M700" s="517" t="str">
        <f>IF(基本情報入力シート!X739="","",基本情報入力シート!X739)</f>
        <v/>
      </c>
      <c r="N700" s="518" t="str">
        <f>IF(基本情報入力シート!Y739="","",基本情報入力シート!Y739)</f>
        <v/>
      </c>
      <c r="O700" s="106"/>
      <c r="P700" s="1082"/>
      <c r="Q700" s="1083"/>
      <c r="R700" s="519" t="str">
        <f>IFERROR(IF('別紙様式3-2（４・５月）'!Z702="ベア加算","",P700*VLOOKUP(N700,【参考】数式用!$AD$2:$AH$27,MATCH(O700,【参考】数式用!$K$4:$N$4,0)+1,0)),"")</f>
        <v/>
      </c>
      <c r="S700" s="139"/>
      <c r="T700" s="1084"/>
      <c r="U700" s="1085"/>
      <c r="V700" s="515" t="str">
        <f>IFERROR(P700*VLOOKUP(AF700,【参考】数式用4!$DC$3:$DZ$106,MATCH(N700,【参考】数式用4!$DC$2:$DZ$2,0)),"")</f>
        <v/>
      </c>
      <c r="W700" s="107"/>
      <c r="X700" s="138"/>
      <c r="Y700" s="1086" t="str">
        <f>IFERROR(IF('別紙様式3-2（４・５月）'!Z702="ベア加算","",W700*VLOOKUP(N700,【参考】数式用!$AD$2:$AH$27,MATCH(O700,【参考】数式用!$K$4:$N$4,0)+1,0)),"")</f>
        <v/>
      </c>
      <c r="Z700" s="1086"/>
      <c r="AA700" s="139"/>
      <c r="AB700" s="142"/>
      <c r="AC700" s="520" t="str">
        <f>IFERROR(X700*VLOOKUP(AG700,【参考】数式用4!$DC$3:$DZ$106,MATCH(N700,【参考】数式用4!$DC$2:$DZ$2,0)),"")</f>
        <v/>
      </c>
      <c r="AD700" s="477" t="str">
        <f t="shared" si="22"/>
        <v/>
      </c>
      <c r="AE700" s="478" t="str">
        <f t="shared" si="23"/>
        <v/>
      </c>
      <c r="AF700" s="512" t="str">
        <f>IF(O700="","",'別紙様式3-2（４・５月）'!O702&amp;'別紙様式3-2（４・５月）'!P702&amp;'別紙様式3-2（４・５月）'!Q702&amp;"から"&amp;O700)</f>
        <v/>
      </c>
      <c r="AG700" s="512" t="str">
        <f>IF(OR(W700="",W700="―"),"",'別紙様式3-2（４・５月）'!O702&amp;'別紙様式3-2（４・５月）'!P702&amp;'別紙様式3-2（４・５月）'!Q702&amp;"から"&amp;W700)</f>
        <v/>
      </c>
    </row>
    <row r="701" spans="1:33" ht="24.95" customHeight="1">
      <c r="A701" s="513">
        <v>688</v>
      </c>
      <c r="B701" s="987" t="str">
        <f>IF(基本情報入力シート!C740="","",基本情報入力シート!C740)</f>
        <v/>
      </c>
      <c r="C701" s="988"/>
      <c r="D701" s="988"/>
      <c r="E701" s="988"/>
      <c r="F701" s="988"/>
      <c r="G701" s="988"/>
      <c r="H701" s="988"/>
      <c r="I701" s="989"/>
      <c r="J701" s="482" t="str">
        <f>IF(基本情報入力シート!M740="","",基本情報入力シート!M740)</f>
        <v/>
      </c>
      <c r="K701" s="482" t="str">
        <f>IF(基本情報入力シート!R740="","",基本情報入力シート!R740)</f>
        <v/>
      </c>
      <c r="L701" s="482" t="str">
        <f>IF(基本情報入力シート!W740="","",基本情報入力シート!W740)</f>
        <v/>
      </c>
      <c r="M701" s="517" t="str">
        <f>IF(基本情報入力シート!X740="","",基本情報入力シート!X740)</f>
        <v/>
      </c>
      <c r="N701" s="518" t="str">
        <f>IF(基本情報入力シート!Y740="","",基本情報入力シート!Y740)</f>
        <v/>
      </c>
      <c r="O701" s="106"/>
      <c r="P701" s="1082"/>
      <c r="Q701" s="1083"/>
      <c r="R701" s="519" t="str">
        <f>IFERROR(IF('別紙様式3-2（４・５月）'!Z703="ベア加算","",P701*VLOOKUP(N701,【参考】数式用!$AD$2:$AH$27,MATCH(O701,【参考】数式用!$K$4:$N$4,0)+1,0)),"")</f>
        <v/>
      </c>
      <c r="S701" s="139"/>
      <c r="T701" s="1084"/>
      <c r="U701" s="1085"/>
      <c r="V701" s="515" t="str">
        <f>IFERROR(P701*VLOOKUP(AF701,【参考】数式用4!$DC$3:$DZ$106,MATCH(N701,【参考】数式用4!$DC$2:$DZ$2,0)),"")</f>
        <v/>
      </c>
      <c r="W701" s="107"/>
      <c r="X701" s="138"/>
      <c r="Y701" s="1086" t="str">
        <f>IFERROR(IF('別紙様式3-2（４・５月）'!Z703="ベア加算","",W701*VLOOKUP(N701,【参考】数式用!$AD$2:$AH$27,MATCH(O701,【参考】数式用!$K$4:$N$4,0)+1,0)),"")</f>
        <v/>
      </c>
      <c r="Z701" s="1086"/>
      <c r="AA701" s="139"/>
      <c r="AB701" s="142"/>
      <c r="AC701" s="520" t="str">
        <f>IFERROR(X701*VLOOKUP(AG701,【参考】数式用4!$DC$3:$DZ$106,MATCH(N701,【参考】数式用4!$DC$2:$DZ$2,0)),"")</f>
        <v/>
      </c>
      <c r="AD701" s="477" t="str">
        <f t="shared" si="22"/>
        <v/>
      </c>
      <c r="AE701" s="478" t="str">
        <f t="shared" si="23"/>
        <v/>
      </c>
      <c r="AF701" s="512" t="str">
        <f>IF(O701="","",'別紙様式3-2（４・５月）'!O703&amp;'別紙様式3-2（４・５月）'!P703&amp;'別紙様式3-2（４・５月）'!Q703&amp;"から"&amp;O701)</f>
        <v/>
      </c>
      <c r="AG701" s="512" t="str">
        <f>IF(OR(W701="",W701="―"),"",'別紙様式3-2（４・５月）'!O703&amp;'別紙様式3-2（４・５月）'!P703&amp;'別紙様式3-2（４・５月）'!Q703&amp;"から"&amp;W701)</f>
        <v/>
      </c>
    </row>
    <row r="702" spans="1:33" ht="24.95" customHeight="1">
      <c r="A702" s="513">
        <v>689</v>
      </c>
      <c r="B702" s="987" t="str">
        <f>IF(基本情報入力シート!C741="","",基本情報入力シート!C741)</f>
        <v/>
      </c>
      <c r="C702" s="988"/>
      <c r="D702" s="988"/>
      <c r="E702" s="988"/>
      <c r="F702" s="988"/>
      <c r="G702" s="988"/>
      <c r="H702" s="988"/>
      <c r="I702" s="989"/>
      <c r="J702" s="482" t="str">
        <f>IF(基本情報入力シート!M741="","",基本情報入力シート!M741)</f>
        <v/>
      </c>
      <c r="K702" s="482" t="str">
        <f>IF(基本情報入力シート!R741="","",基本情報入力シート!R741)</f>
        <v/>
      </c>
      <c r="L702" s="482" t="str">
        <f>IF(基本情報入力シート!W741="","",基本情報入力シート!W741)</f>
        <v/>
      </c>
      <c r="M702" s="517" t="str">
        <f>IF(基本情報入力シート!X741="","",基本情報入力シート!X741)</f>
        <v/>
      </c>
      <c r="N702" s="518" t="str">
        <f>IF(基本情報入力シート!Y741="","",基本情報入力シート!Y741)</f>
        <v/>
      </c>
      <c r="O702" s="106"/>
      <c r="P702" s="1082"/>
      <c r="Q702" s="1083"/>
      <c r="R702" s="519" t="str">
        <f>IFERROR(IF('別紙様式3-2（４・５月）'!Z704="ベア加算","",P702*VLOOKUP(N702,【参考】数式用!$AD$2:$AH$27,MATCH(O702,【参考】数式用!$K$4:$N$4,0)+1,0)),"")</f>
        <v/>
      </c>
      <c r="S702" s="139"/>
      <c r="T702" s="1084"/>
      <c r="U702" s="1085"/>
      <c r="V702" s="515" t="str">
        <f>IFERROR(P702*VLOOKUP(AF702,【参考】数式用4!$DC$3:$DZ$106,MATCH(N702,【参考】数式用4!$DC$2:$DZ$2,0)),"")</f>
        <v/>
      </c>
      <c r="W702" s="107"/>
      <c r="X702" s="138"/>
      <c r="Y702" s="1086" t="str">
        <f>IFERROR(IF('別紙様式3-2（４・５月）'!Z704="ベア加算","",W702*VLOOKUP(N702,【参考】数式用!$AD$2:$AH$27,MATCH(O702,【参考】数式用!$K$4:$N$4,0)+1,0)),"")</f>
        <v/>
      </c>
      <c r="Z702" s="1086"/>
      <c r="AA702" s="139"/>
      <c r="AB702" s="142"/>
      <c r="AC702" s="520" t="str">
        <f>IFERROR(X702*VLOOKUP(AG702,【参考】数式用4!$DC$3:$DZ$106,MATCH(N702,【参考】数式用4!$DC$2:$DZ$2,0)),"")</f>
        <v/>
      </c>
      <c r="AD702" s="477" t="str">
        <f t="shared" ref="AD702:AD765" si="24">IF(OR(O702="新加算Ⅰ",O702="新加算Ⅱ",O702="新加算Ⅴ（１）",O702="新加算Ⅴ（２）",O702="新加算Ⅴ（３）",O702="新加算Ⅴ（４）",O702="新加算Ⅴ（５）",O702="新加算Ⅴ（６）",O702="新加算Ⅴ（７）",O702="新加算Ⅴ（９）",O702="新加算Ⅴ（10）",O702="新加算Ⅴ（12）"),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E702" s="478" t="str">
        <f t="shared" ref="AE702:AE765" si="25">IF(OR(W702="新加算Ⅰ",W702="新加算Ⅱ"),IF(AND(N702&lt;&gt;"訪問型サービス（総合事業）",N702&lt;&gt;"通所型サービス（総合事業）",N702&lt;&gt;"（介護予防）短期入所生活介護",N702&lt;&gt;"（介護予防）短期入所療養介護（老健）",N702&lt;&gt;"（介護予防）短期入所療養介護 （病院等（老健以外）)",N702&lt;&gt;"（介護予防）短期入所療養介護（医療院）"),1,""),"")</f>
        <v/>
      </c>
      <c r="AF702" s="512" t="str">
        <f>IF(O702="","",'別紙様式3-2（４・５月）'!O704&amp;'別紙様式3-2（４・５月）'!P704&amp;'別紙様式3-2（４・５月）'!Q704&amp;"から"&amp;O702)</f>
        <v/>
      </c>
      <c r="AG702" s="512" t="str">
        <f>IF(OR(W702="",W702="―"),"",'別紙様式3-2（４・５月）'!O704&amp;'別紙様式3-2（４・５月）'!P704&amp;'別紙様式3-2（４・５月）'!Q704&amp;"から"&amp;W702)</f>
        <v/>
      </c>
    </row>
    <row r="703" spans="1:33" ht="24.95" customHeight="1">
      <c r="A703" s="513">
        <v>690</v>
      </c>
      <c r="B703" s="987" t="str">
        <f>IF(基本情報入力シート!C742="","",基本情報入力シート!C742)</f>
        <v/>
      </c>
      <c r="C703" s="988"/>
      <c r="D703" s="988"/>
      <c r="E703" s="988"/>
      <c r="F703" s="988"/>
      <c r="G703" s="988"/>
      <c r="H703" s="988"/>
      <c r="I703" s="989"/>
      <c r="J703" s="482" t="str">
        <f>IF(基本情報入力シート!M742="","",基本情報入力シート!M742)</f>
        <v/>
      </c>
      <c r="K703" s="482" t="str">
        <f>IF(基本情報入力シート!R742="","",基本情報入力シート!R742)</f>
        <v/>
      </c>
      <c r="L703" s="482" t="str">
        <f>IF(基本情報入力シート!W742="","",基本情報入力シート!W742)</f>
        <v/>
      </c>
      <c r="M703" s="517" t="str">
        <f>IF(基本情報入力シート!X742="","",基本情報入力シート!X742)</f>
        <v/>
      </c>
      <c r="N703" s="518" t="str">
        <f>IF(基本情報入力シート!Y742="","",基本情報入力シート!Y742)</f>
        <v/>
      </c>
      <c r="O703" s="106"/>
      <c r="P703" s="1082"/>
      <c r="Q703" s="1083"/>
      <c r="R703" s="519" t="str">
        <f>IFERROR(IF('別紙様式3-2（４・５月）'!Z705="ベア加算","",P703*VLOOKUP(N703,【参考】数式用!$AD$2:$AH$27,MATCH(O703,【参考】数式用!$K$4:$N$4,0)+1,0)),"")</f>
        <v/>
      </c>
      <c r="S703" s="139"/>
      <c r="T703" s="1084"/>
      <c r="U703" s="1085"/>
      <c r="V703" s="515" t="str">
        <f>IFERROR(P703*VLOOKUP(AF703,【参考】数式用4!$DC$3:$DZ$106,MATCH(N703,【参考】数式用4!$DC$2:$DZ$2,0)),"")</f>
        <v/>
      </c>
      <c r="W703" s="107"/>
      <c r="X703" s="138"/>
      <c r="Y703" s="1086" t="str">
        <f>IFERROR(IF('別紙様式3-2（４・５月）'!Z705="ベア加算","",W703*VLOOKUP(N703,【参考】数式用!$AD$2:$AH$27,MATCH(O703,【参考】数式用!$K$4:$N$4,0)+1,0)),"")</f>
        <v/>
      </c>
      <c r="Z703" s="1086"/>
      <c r="AA703" s="139"/>
      <c r="AB703" s="142"/>
      <c r="AC703" s="520" t="str">
        <f>IFERROR(X703*VLOOKUP(AG703,【参考】数式用4!$DC$3:$DZ$106,MATCH(N703,【参考】数式用4!$DC$2:$DZ$2,0)),"")</f>
        <v/>
      </c>
      <c r="AD703" s="477" t="str">
        <f t="shared" si="24"/>
        <v/>
      </c>
      <c r="AE703" s="478" t="str">
        <f t="shared" si="25"/>
        <v/>
      </c>
      <c r="AF703" s="512" t="str">
        <f>IF(O703="","",'別紙様式3-2（４・５月）'!O705&amp;'別紙様式3-2（４・５月）'!P705&amp;'別紙様式3-2（４・５月）'!Q705&amp;"から"&amp;O703)</f>
        <v/>
      </c>
      <c r="AG703" s="512" t="str">
        <f>IF(OR(W703="",W703="―"),"",'別紙様式3-2（４・５月）'!O705&amp;'別紙様式3-2（４・５月）'!P705&amp;'別紙様式3-2（４・５月）'!Q705&amp;"から"&amp;W703)</f>
        <v/>
      </c>
    </row>
    <row r="704" spans="1:33" ht="24.95" customHeight="1">
      <c r="A704" s="513">
        <v>691</v>
      </c>
      <c r="B704" s="987" t="str">
        <f>IF(基本情報入力シート!C743="","",基本情報入力シート!C743)</f>
        <v/>
      </c>
      <c r="C704" s="988"/>
      <c r="D704" s="988"/>
      <c r="E704" s="988"/>
      <c r="F704" s="988"/>
      <c r="G704" s="988"/>
      <c r="H704" s="988"/>
      <c r="I704" s="989"/>
      <c r="J704" s="482" t="str">
        <f>IF(基本情報入力シート!M743="","",基本情報入力シート!M743)</f>
        <v/>
      </c>
      <c r="K704" s="482" t="str">
        <f>IF(基本情報入力シート!R743="","",基本情報入力シート!R743)</f>
        <v/>
      </c>
      <c r="L704" s="482" t="str">
        <f>IF(基本情報入力シート!W743="","",基本情報入力シート!W743)</f>
        <v/>
      </c>
      <c r="M704" s="517" t="str">
        <f>IF(基本情報入力シート!X743="","",基本情報入力シート!X743)</f>
        <v/>
      </c>
      <c r="N704" s="518" t="str">
        <f>IF(基本情報入力シート!Y743="","",基本情報入力シート!Y743)</f>
        <v/>
      </c>
      <c r="O704" s="106"/>
      <c r="P704" s="1082"/>
      <c r="Q704" s="1083"/>
      <c r="R704" s="519" t="str">
        <f>IFERROR(IF('別紙様式3-2（４・５月）'!Z706="ベア加算","",P704*VLOOKUP(N704,【参考】数式用!$AD$2:$AH$27,MATCH(O704,【参考】数式用!$K$4:$N$4,0)+1,0)),"")</f>
        <v/>
      </c>
      <c r="S704" s="139"/>
      <c r="T704" s="1084"/>
      <c r="U704" s="1085"/>
      <c r="V704" s="515" t="str">
        <f>IFERROR(P704*VLOOKUP(AF704,【参考】数式用4!$DC$3:$DZ$106,MATCH(N704,【参考】数式用4!$DC$2:$DZ$2,0)),"")</f>
        <v/>
      </c>
      <c r="W704" s="107"/>
      <c r="X704" s="138"/>
      <c r="Y704" s="1086" t="str">
        <f>IFERROR(IF('別紙様式3-2（４・５月）'!Z706="ベア加算","",W704*VLOOKUP(N704,【参考】数式用!$AD$2:$AH$27,MATCH(O704,【参考】数式用!$K$4:$N$4,0)+1,0)),"")</f>
        <v/>
      </c>
      <c r="Z704" s="1086"/>
      <c r="AA704" s="139"/>
      <c r="AB704" s="142"/>
      <c r="AC704" s="520" t="str">
        <f>IFERROR(X704*VLOOKUP(AG704,【参考】数式用4!$DC$3:$DZ$106,MATCH(N704,【参考】数式用4!$DC$2:$DZ$2,0)),"")</f>
        <v/>
      </c>
      <c r="AD704" s="477" t="str">
        <f t="shared" si="24"/>
        <v/>
      </c>
      <c r="AE704" s="478" t="str">
        <f t="shared" si="25"/>
        <v/>
      </c>
      <c r="AF704" s="512" t="str">
        <f>IF(O704="","",'別紙様式3-2（４・５月）'!O706&amp;'別紙様式3-2（４・５月）'!P706&amp;'別紙様式3-2（４・５月）'!Q706&amp;"から"&amp;O704)</f>
        <v/>
      </c>
      <c r="AG704" s="512" t="str">
        <f>IF(OR(W704="",W704="―"),"",'別紙様式3-2（４・５月）'!O706&amp;'別紙様式3-2（４・５月）'!P706&amp;'別紙様式3-2（４・５月）'!Q706&amp;"から"&amp;W704)</f>
        <v/>
      </c>
    </row>
    <row r="705" spans="1:33" ht="24.95" customHeight="1">
      <c r="A705" s="513">
        <v>692</v>
      </c>
      <c r="B705" s="987" t="str">
        <f>IF(基本情報入力シート!C744="","",基本情報入力シート!C744)</f>
        <v/>
      </c>
      <c r="C705" s="988"/>
      <c r="D705" s="988"/>
      <c r="E705" s="988"/>
      <c r="F705" s="988"/>
      <c r="G705" s="988"/>
      <c r="H705" s="988"/>
      <c r="I705" s="989"/>
      <c r="J705" s="482" t="str">
        <f>IF(基本情報入力シート!M744="","",基本情報入力シート!M744)</f>
        <v/>
      </c>
      <c r="K705" s="482" t="str">
        <f>IF(基本情報入力シート!R744="","",基本情報入力シート!R744)</f>
        <v/>
      </c>
      <c r="L705" s="482" t="str">
        <f>IF(基本情報入力シート!W744="","",基本情報入力シート!W744)</f>
        <v/>
      </c>
      <c r="M705" s="517" t="str">
        <f>IF(基本情報入力シート!X744="","",基本情報入力シート!X744)</f>
        <v/>
      </c>
      <c r="N705" s="518" t="str">
        <f>IF(基本情報入力シート!Y744="","",基本情報入力シート!Y744)</f>
        <v/>
      </c>
      <c r="O705" s="106"/>
      <c r="P705" s="1082"/>
      <c r="Q705" s="1083"/>
      <c r="R705" s="519" t="str">
        <f>IFERROR(IF('別紙様式3-2（４・５月）'!Z707="ベア加算","",P705*VLOOKUP(N705,【参考】数式用!$AD$2:$AH$27,MATCH(O705,【参考】数式用!$K$4:$N$4,0)+1,0)),"")</f>
        <v/>
      </c>
      <c r="S705" s="139"/>
      <c r="T705" s="1084"/>
      <c r="U705" s="1085"/>
      <c r="V705" s="515" t="str">
        <f>IFERROR(P705*VLOOKUP(AF705,【参考】数式用4!$DC$3:$DZ$106,MATCH(N705,【参考】数式用4!$DC$2:$DZ$2,0)),"")</f>
        <v/>
      </c>
      <c r="W705" s="107"/>
      <c r="X705" s="138"/>
      <c r="Y705" s="1086" t="str">
        <f>IFERROR(IF('別紙様式3-2（４・５月）'!Z707="ベア加算","",W705*VLOOKUP(N705,【参考】数式用!$AD$2:$AH$27,MATCH(O705,【参考】数式用!$K$4:$N$4,0)+1,0)),"")</f>
        <v/>
      </c>
      <c r="Z705" s="1086"/>
      <c r="AA705" s="139"/>
      <c r="AB705" s="142"/>
      <c r="AC705" s="520" t="str">
        <f>IFERROR(X705*VLOOKUP(AG705,【参考】数式用4!$DC$3:$DZ$106,MATCH(N705,【参考】数式用4!$DC$2:$DZ$2,0)),"")</f>
        <v/>
      </c>
      <c r="AD705" s="477" t="str">
        <f t="shared" si="24"/>
        <v/>
      </c>
      <c r="AE705" s="478" t="str">
        <f t="shared" si="25"/>
        <v/>
      </c>
      <c r="AF705" s="512" t="str">
        <f>IF(O705="","",'別紙様式3-2（４・５月）'!O707&amp;'別紙様式3-2（４・５月）'!P707&amp;'別紙様式3-2（４・５月）'!Q707&amp;"から"&amp;O705)</f>
        <v/>
      </c>
      <c r="AG705" s="512" t="str">
        <f>IF(OR(W705="",W705="―"),"",'別紙様式3-2（４・５月）'!O707&amp;'別紙様式3-2（４・５月）'!P707&amp;'別紙様式3-2（４・５月）'!Q707&amp;"から"&amp;W705)</f>
        <v/>
      </c>
    </row>
    <row r="706" spans="1:33" ht="24.95" customHeight="1">
      <c r="A706" s="513">
        <v>693</v>
      </c>
      <c r="B706" s="987" t="str">
        <f>IF(基本情報入力シート!C745="","",基本情報入力シート!C745)</f>
        <v/>
      </c>
      <c r="C706" s="988"/>
      <c r="D706" s="988"/>
      <c r="E706" s="988"/>
      <c r="F706" s="988"/>
      <c r="G706" s="988"/>
      <c r="H706" s="988"/>
      <c r="I706" s="989"/>
      <c r="J706" s="482" t="str">
        <f>IF(基本情報入力シート!M745="","",基本情報入力シート!M745)</f>
        <v/>
      </c>
      <c r="K706" s="482" t="str">
        <f>IF(基本情報入力シート!R745="","",基本情報入力シート!R745)</f>
        <v/>
      </c>
      <c r="L706" s="482" t="str">
        <f>IF(基本情報入力シート!W745="","",基本情報入力シート!W745)</f>
        <v/>
      </c>
      <c r="M706" s="517" t="str">
        <f>IF(基本情報入力シート!X745="","",基本情報入力シート!X745)</f>
        <v/>
      </c>
      <c r="N706" s="518" t="str">
        <f>IF(基本情報入力シート!Y745="","",基本情報入力シート!Y745)</f>
        <v/>
      </c>
      <c r="O706" s="106"/>
      <c r="P706" s="1082"/>
      <c r="Q706" s="1083"/>
      <c r="R706" s="519" t="str">
        <f>IFERROR(IF('別紙様式3-2（４・５月）'!Z708="ベア加算","",P706*VLOOKUP(N706,【参考】数式用!$AD$2:$AH$27,MATCH(O706,【参考】数式用!$K$4:$N$4,0)+1,0)),"")</f>
        <v/>
      </c>
      <c r="S706" s="139"/>
      <c r="T706" s="1084"/>
      <c r="U706" s="1085"/>
      <c r="V706" s="515" t="str">
        <f>IFERROR(P706*VLOOKUP(AF706,【参考】数式用4!$DC$3:$DZ$106,MATCH(N706,【参考】数式用4!$DC$2:$DZ$2,0)),"")</f>
        <v/>
      </c>
      <c r="W706" s="107"/>
      <c r="X706" s="138"/>
      <c r="Y706" s="1086" t="str">
        <f>IFERROR(IF('別紙様式3-2（４・５月）'!Z708="ベア加算","",W706*VLOOKUP(N706,【参考】数式用!$AD$2:$AH$27,MATCH(O706,【参考】数式用!$K$4:$N$4,0)+1,0)),"")</f>
        <v/>
      </c>
      <c r="Z706" s="1086"/>
      <c r="AA706" s="139"/>
      <c r="AB706" s="142"/>
      <c r="AC706" s="520" t="str">
        <f>IFERROR(X706*VLOOKUP(AG706,【参考】数式用4!$DC$3:$DZ$106,MATCH(N706,【参考】数式用4!$DC$2:$DZ$2,0)),"")</f>
        <v/>
      </c>
      <c r="AD706" s="477" t="str">
        <f t="shared" si="24"/>
        <v/>
      </c>
      <c r="AE706" s="478" t="str">
        <f t="shared" si="25"/>
        <v/>
      </c>
      <c r="AF706" s="512" t="str">
        <f>IF(O706="","",'別紙様式3-2（４・５月）'!O708&amp;'別紙様式3-2（４・５月）'!P708&amp;'別紙様式3-2（４・５月）'!Q708&amp;"から"&amp;O706)</f>
        <v/>
      </c>
      <c r="AG706" s="512" t="str">
        <f>IF(OR(W706="",W706="―"),"",'別紙様式3-2（４・５月）'!O708&amp;'別紙様式3-2（４・５月）'!P708&amp;'別紙様式3-2（４・５月）'!Q708&amp;"から"&amp;W706)</f>
        <v/>
      </c>
    </row>
    <row r="707" spans="1:33" ht="24.95" customHeight="1">
      <c r="A707" s="513">
        <v>694</v>
      </c>
      <c r="B707" s="987" t="str">
        <f>IF(基本情報入力シート!C746="","",基本情報入力シート!C746)</f>
        <v/>
      </c>
      <c r="C707" s="988"/>
      <c r="D707" s="988"/>
      <c r="E707" s="988"/>
      <c r="F707" s="988"/>
      <c r="G707" s="988"/>
      <c r="H707" s="988"/>
      <c r="I707" s="989"/>
      <c r="J707" s="482" t="str">
        <f>IF(基本情報入力シート!M746="","",基本情報入力シート!M746)</f>
        <v/>
      </c>
      <c r="K707" s="482" t="str">
        <f>IF(基本情報入力シート!R746="","",基本情報入力シート!R746)</f>
        <v/>
      </c>
      <c r="L707" s="482" t="str">
        <f>IF(基本情報入力シート!W746="","",基本情報入力シート!W746)</f>
        <v/>
      </c>
      <c r="M707" s="517" t="str">
        <f>IF(基本情報入力シート!X746="","",基本情報入力シート!X746)</f>
        <v/>
      </c>
      <c r="N707" s="518" t="str">
        <f>IF(基本情報入力シート!Y746="","",基本情報入力シート!Y746)</f>
        <v/>
      </c>
      <c r="O707" s="106"/>
      <c r="P707" s="1082"/>
      <c r="Q707" s="1083"/>
      <c r="R707" s="519" t="str">
        <f>IFERROR(IF('別紙様式3-2（４・５月）'!Z709="ベア加算","",P707*VLOOKUP(N707,【参考】数式用!$AD$2:$AH$27,MATCH(O707,【参考】数式用!$K$4:$N$4,0)+1,0)),"")</f>
        <v/>
      </c>
      <c r="S707" s="139"/>
      <c r="T707" s="1084"/>
      <c r="U707" s="1085"/>
      <c r="V707" s="515" t="str">
        <f>IFERROR(P707*VLOOKUP(AF707,【参考】数式用4!$DC$3:$DZ$106,MATCH(N707,【参考】数式用4!$DC$2:$DZ$2,0)),"")</f>
        <v/>
      </c>
      <c r="W707" s="107"/>
      <c r="X707" s="138"/>
      <c r="Y707" s="1086" t="str">
        <f>IFERROR(IF('別紙様式3-2（４・５月）'!Z709="ベア加算","",W707*VLOOKUP(N707,【参考】数式用!$AD$2:$AH$27,MATCH(O707,【参考】数式用!$K$4:$N$4,0)+1,0)),"")</f>
        <v/>
      </c>
      <c r="Z707" s="1086"/>
      <c r="AA707" s="139"/>
      <c r="AB707" s="142"/>
      <c r="AC707" s="520" t="str">
        <f>IFERROR(X707*VLOOKUP(AG707,【参考】数式用4!$DC$3:$DZ$106,MATCH(N707,【参考】数式用4!$DC$2:$DZ$2,0)),"")</f>
        <v/>
      </c>
      <c r="AD707" s="477" t="str">
        <f t="shared" si="24"/>
        <v/>
      </c>
      <c r="AE707" s="478" t="str">
        <f t="shared" si="25"/>
        <v/>
      </c>
      <c r="AF707" s="512" t="str">
        <f>IF(O707="","",'別紙様式3-2（４・５月）'!O709&amp;'別紙様式3-2（４・５月）'!P709&amp;'別紙様式3-2（４・５月）'!Q709&amp;"から"&amp;O707)</f>
        <v/>
      </c>
      <c r="AG707" s="512" t="str">
        <f>IF(OR(W707="",W707="―"),"",'別紙様式3-2（４・５月）'!O709&amp;'別紙様式3-2（４・５月）'!P709&amp;'別紙様式3-2（４・５月）'!Q709&amp;"から"&amp;W707)</f>
        <v/>
      </c>
    </row>
    <row r="708" spans="1:33" ht="24.95" customHeight="1">
      <c r="A708" s="513">
        <v>695</v>
      </c>
      <c r="B708" s="987" t="str">
        <f>IF(基本情報入力シート!C747="","",基本情報入力シート!C747)</f>
        <v/>
      </c>
      <c r="C708" s="988"/>
      <c r="D708" s="988"/>
      <c r="E708" s="988"/>
      <c r="F708" s="988"/>
      <c r="G708" s="988"/>
      <c r="H708" s="988"/>
      <c r="I708" s="989"/>
      <c r="J708" s="482" t="str">
        <f>IF(基本情報入力シート!M747="","",基本情報入力シート!M747)</f>
        <v/>
      </c>
      <c r="K708" s="482" t="str">
        <f>IF(基本情報入力シート!R747="","",基本情報入力シート!R747)</f>
        <v/>
      </c>
      <c r="L708" s="482" t="str">
        <f>IF(基本情報入力シート!W747="","",基本情報入力シート!W747)</f>
        <v/>
      </c>
      <c r="M708" s="517" t="str">
        <f>IF(基本情報入力シート!X747="","",基本情報入力シート!X747)</f>
        <v/>
      </c>
      <c r="N708" s="518" t="str">
        <f>IF(基本情報入力シート!Y747="","",基本情報入力シート!Y747)</f>
        <v/>
      </c>
      <c r="O708" s="106"/>
      <c r="P708" s="1082"/>
      <c r="Q708" s="1083"/>
      <c r="R708" s="519" t="str">
        <f>IFERROR(IF('別紙様式3-2（４・５月）'!Z710="ベア加算","",P708*VLOOKUP(N708,【参考】数式用!$AD$2:$AH$27,MATCH(O708,【参考】数式用!$K$4:$N$4,0)+1,0)),"")</f>
        <v/>
      </c>
      <c r="S708" s="139"/>
      <c r="T708" s="1084"/>
      <c r="U708" s="1085"/>
      <c r="V708" s="515" t="str">
        <f>IFERROR(P708*VLOOKUP(AF708,【参考】数式用4!$DC$3:$DZ$106,MATCH(N708,【参考】数式用4!$DC$2:$DZ$2,0)),"")</f>
        <v/>
      </c>
      <c r="W708" s="107"/>
      <c r="X708" s="138"/>
      <c r="Y708" s="1086" t="str">
        <f>IFERROR(IF('別紙様式3-2（４・５月）'!Z710="ベア加算","",W708*VLOOKUP(N708,【参考】数式用!$AD$2:$AH$27,MATCH(O708,【参考】数式用!$K$4:$N$4,0)+1,0)),"")</f>
        <v/>
      </c>
      <c r="Z708" s="1086"/>
      <c r="AA708" s="139"/>
      <c r="AB708" s="142"/>
      <c r="AC708" s="520" t="str">
        <f>IFERROR(X708*VLOOKUP(AG708,【参考】数式用4!$DC$3:$DZ$106,MATCH(N708,【参考】数式用4!$DC$2:$DZ$2,0)),"")</f>
        <v/>
      </c>
      <c r="AD708" s="477" t="str">
        <f t="shared" si="24"/>
        <v/>
      </c>
      <c r="AE708" s="478" t="str">
        <f t="shared" si="25"/>
        <v/>
      </c>
      <c r="AF708" s="512" t="str">
        <f>IF(O708="","",'別紙様式3-2（４・５月）'!O710&amp;'別紙様式3-2（４・５月）'!P710&amp;'別紙様式3-2（４・５月）'!Q710&amp;"から"&amp;O708)</f>
        <v/>
      </c>
      <c r="AG708" s="512" t="str">
        <f>IF(OR(W708="",W708="―"),"",'別紙様式3-2（４・５月）'!O710&amp;'別紙様式3-2（４・５月）'!P710&amp;'別紙様式3-2（４・５月）'!Q710&amp;"から"&amp;W708)</f>
        <v/>
      </c>
    </row>
    <row r="709" spans="1:33" ht="24.95" customHeight="1">
      <c r="A709" s="513">
        <v>696</v>
      </c>
      <c r="B709" s="987" t="str">
        <f>IF(基本情報入力シート!C748="","",基本情報入力シート!C748)</f>
        <v/>
      </c>
      <c r="C709" s="988"/>
      <c r="D709" s="988"/>
      <c r="E709" s="988"/>
      <c r="F709" s="988"/>
      <c r="G709" s="988"/>
      <c r="H709" s="988"/>
      <c r="I709" s="989"/>
      <c r="J709" s="482" t="str">
        <f>IF(基本情報入力シート!M748="","",基本情報入力シート!M748)</f>
        <v/>
      </c>
      <c r="K709" s="482" t="str">
        <f>IF(基本情報入力シート!R748="","",基本情報入力シート!R748)</f>
        <v/>
      </c>
      <c r="L709" s="482" t="str">
        <f>IF(基本情報入力シート!W748="","",基本情報入力シート!W748)</f>
        <v/>
      </c>
      <c r="M709" s="517" t="str">
        <f>IF(基本情報入力シート!X748="","",基本情報入力シート!X748)</f>
        <v/>
      </c>
      <c r="N709" s="518" t="str">
        <f>IF(基本情報入力シート!Y748="","",基本情報入力シート!Y748)</f>
        <v/>
      </c>
      <c r="O709" s="106"/>
      <c r="P709" s="1082"/>
      <c r="Q709" s="1083"/>
      <c r="R709" s="519" t="str">
        <f>IFERROR(IF('別紙様式3-2（４・５月）'!Z711="ベア加算","",P709*VLOOKUP(N709,【参考】数式用!$AD$2:$AH$27,MATCH(O709,【参考】数式用!$K$4:$N$4,0)+1,0)),"")</f>
        <v/>
      </c>
      <c r="S709" s="139"/>
      <c r="T709" s="1084"/>
      <c r="U709" s="1085"/>
      <c r="V709" s="515" t="str">
        <f>IFERROR(P709*VLOOKUP(AF709,【参考】数式用4!$DC$3:$DZ$106,MATCH(N709,【参考】数式用4!$DC$2:$DZ$2,0)),"")</f>
        <v/>
      </c>
      <c r="W709" s="107"/>
      <c r="X709" s="138"/>
      <c r="Y709" s="1086" t="str">
        <f>IFERROR(IF('別紙様式3-2（４・５月）'!Z711="ベア加算","",W709*VLOOKUP(N709,【参考】数式用!$AD$2:$AH$27,MATCH(O709,【参考】数式用!$K$4:$N$4,0)+1,0)),"")</f>
        <v/>
      </c>
      <c r="Z709" s="1086"/>
      <c r="AA709" s="139"/>
      <c r="AB709" s="142"/>
      <c r="AC709" s="520" t="str">
        <f>IFERROR(X709*VLOOKUP(AG709,【参考】数式用4!$DC$3:$DZ$106,MATCH(N709,【参考】数式用4!$DC$2:$DZ$2,0)),"")</f>
        <v/>
      </c>
      <c r="AD709" s="477" t="str">
        <f t="shared" si="24"/>
        <v/>
      </c>
      <c r="AE709" s="478" t="str">
        <f t="shared" si="25"/>
        <v/>
      </c>
      <c r="AF709" s="512" t="str">
        <f>IF(O709="","",'別紙様式3-2（４・５月）'!O711&amp;'別紙様式3-2（４・５月）'!P711&amp;'別紙様式3-2（４・５月）'!Q711&amp;"から"&amp;O709)</f>
        <v/>
      </c>
      <c r="AG709" s="512" t="str">
        <f>IF(OR(W709="",W709="―"),"",'別紙様式3-2（４・５月）'!O711&amp;'別紙様式3-2（４・５月）'!P711&amp;'別紙様式3-2（４・５月）'!Q711&amp;"から"&amp;W709)</f>
        <v/>
      </c>
    </row>
    <row r="710" spans="1:33" ht="24.95" customHeight="1">
      <c r="A710" s="513">
        <v>697</v>
      </c>
      <c r="B710" s="987" t="str">
        <f>IF(基本情報入力シート!C749="","",基本情報入力シート!C749)</f>
        <v/>
      </c>
      <c r="C710" s="988"/>
      <c r="D710" s="988"/>
      <c r="E710" s="988"/>
      <c r="F710" s="988"/>
      <c r="G710" s="988"/>
      <c r="H710" s="988"/>
      <c r="I710" s="989"/>
      <c r="J710" s="482" t="str">
        <f>IF(基本情報入力シート!M749="","",基本情報入力シート!M749)</f>
        <v/>
      </c>
      <c r="K710" s="482" t="str">
        <f>IF(基本情報入力シート!R749="","",基本情報入力シート!R749)</f>
        <v/>
      </c>
      <c r="L710" s="482" t="str">
        <f>IF(基本情報入力シート!W749="","",基本情報入力シート!W749)</f>
        <v/>
      </c>
      <c r="M710" s="517" t="str">
        <f>IF(基本情報入力シート!X749="","",基本情報入力シート!X749)</f>
        <v/>
      </c>
      <c r="N710" s="518" t="str">
        <f>IF(基本情報入力シート!Y749="","",基本情報入力シート!Y749)</f>
        <v/>
      </c>
      <c r="O710" s="106"/>
      <c r="P710" s="1082"/>
      <c r="Q710" s="1083"/>
      <c r="R710" s="519" t="str">
        <f>IFERROR(IF('別紙様式3-2（４・５月）'!Z712="ベア加算","",P710*VLOOKUP(N710,【参考】数式用!$AD$2:$AH$27,MATCH(O710,【参考】数式用!$K$4:$N$4,0)+1,0)),"")</f>
        <v/>
      </c>
      <c r="S710" s="139"/>
      <c r="T710" s="1084"/>
      <c r="U710" s="1085"/>
      <c r="V710" s="515" t="str">
        <f>IFERROR(P710*VLOOKUP(AF710,【参考】数式用4!$DC$3:$DZ$106,MATCH(N710,【参考】数式用4!$DC$2:$DZ$2,0)),"")</f>
        <v/>
      </c>
      <c r="W710" s="107"/>
      <c r="X710" s="138"/>
      <c r="Y710" s="1086" t="str">
        <f>IFERROR(IF('別紙様式3-2（４・５月）'!Z712="ベア加算","",W710*VLOOKUP(N710,【参考】数式用!$AD$2:$AH$27,MATCH(O710,【参考】数式用!$K$4:$N$4,0)+1,0)),"")</f>
        <v/>
      </c>
      <c r="Z710" s="1086"/>
      <c r="AA710" s="139"/>
      <c r="AB710" s="142"/>
      <c r="AC710" s="520" t="str">
        <f>IFERROR(X710*VLOOKUP(AG710,【参考】数式用4!$DC$3:$DZ$106,MATCH(N710,【参考】数式用4!$DC$2:$DZ$2,0)),"")</f>
        <v/>
      </c>
      <c r="AD710" s="477" t="str">
        <f t="shared" si="24"/>
        <v/>
      </c>
      <c r="AE710" s="478" t="str">
        <f t="shared" si="25"/>
        <v/>
      </c>
      <c r="AF710" s="512" t="str">
        <f>IF(O710="","",'別紙様式3-2（４・５月）'!O712&amp;'別紙様式3-2（４・５月）'!P712&amp;'別紙様式3-2（４・５月）'!Q712&amp;"から"&amp;O710)</f>
        <v/>
      </c>
      <c r="AG710" s="512" t="str">
        <f>IF(OR(W710="",W710="―"),"",'別紙様式3-2（４・５月）'!O712&amp;'別紙様式3-2（４・５月）'!P712&amp;'別紙様式3-2（４・５月）'!Q712&amp;"から"&amp;W710)</f>
        <v/>
      </c>
    </row>
    <row r="711" spans="1:33" ht="24.95" customHeight="1">
      <c r="A711" s="513">
        <v>698</v>
      </c>
      <c r="B711" s="987" t="str">
        <f>IF(基本情報入力シート!C750="","",基本情報入力シート!C750)</f>
        <v/>
      </c>
      <c r="C711" s="988"/>
      <c r="D711" s="988"/>
      <c r="E711" s="988"/>
      <c r="F711" s="988"/>
      <c r="G711" s="988"/>
      <c r="H711" s="988"/>
      <c r="I711" s="989"/>
      <c r="J711" s="482" t="str">
        <f>IF(基本情報入力シート!M750="","",基本情報入力シート!M750)</f>
        <v/>
      </c>
      <c r="K711" s="482" t="str">
        <f>IF(基本情報入力シート!R750="","",基本情報入力シート!R750)</f>
        <v/>
      </c>
      <c r="L711" s="482" t="str">
        <f>IF(基本情報入力シート!W750="","",基本情報入力シート!W750)</f>
        <v/>
      </c>
      <c r="M711" s="517" t="str">
        <f>IF(基本情報入力シート!X750="","",基本情報入力シート!X750)</f>
        <v/>
      </c>
      <c r="N711" s="518" t="str">
        <f>IF(基本情報入力シート!Y750="","",基本情報入力シート!Y750)</f>
        <v/>
      </c>
      <c r="O711" s="106"/>
      <c r="P711" s="1082"/>
      <c r="Q711" s="1083"/>
      <c r="R711" s="519" t="str">
        <f>IFERROR(IF('別紙様式3-2（４・５月）'!Z713="ベア加算","",P711*VLOOKUP(N711,【参考】数式用!$AD$2:$AH$27,MATCH(O711,【参考】数式用!$K$4:$N$4,0)+1,0)),"")</f>
        <v/>
      </c>
      <c r="S711" s="139"/>
      <c r="T711" s="1084"/>
      <c r="U711" s="1085"/>
      <c r="V711" s="515" t="str">
        <f>IFERROR(P711*VLOOKUP(AF711,【参考】数式用4!$DC$3:$DZ$106,MATCH(N711,【参考】数式用4!$DC$2:$DZ$2,0)),"")</f>
        <v/>
      </c>
      <c r="W711" s="107"/>
      <c r="X711" s="138"/>
      <c r="Y711" s="1086" t="str">
        <f>IFERROR(IF('別紙様式3-2（４・５月）'!Z713="ベア加算","",W711*VLOOKUP(N711,【参考】数式用!$AD$2:$AH$27,MATCH(O711,【参考】数式用!$K$4:$N$4,0)+1,0)),"")</f>
        <v/>
      </c>
      <c r="Z711" s="1086"/>
      <c r="AA711" s="139"/>
      <c r="AB711" s="142"/>
      <c r="AC711" s="520" t="str">
        <f>IFERROR(X711*VLOOKUP(AG711,【参考】数式用4!$DC$3:$DZ$106,MATCH(N711,【参考】数式用4!$DC$2:$DZ$2,0)),"")</f>
        <v/>
      </c>
      <c r="AD711" s="477" t="str">
        <f t="shared" si="24"/>
        <v/>
      </c>
      <c r="AE711" s="478" t="str">
        <f t="shared" si="25"/>
        <v/>
      </c>
      <c r="AF711" s="512" t="str">
        <f>IF(O711="","",'別紙様式3-2（４・５月）'!O713&amp;'別紙様式3-2（４・５月）'!P713&amp;'別紙様式3-2（４・５月）'!Q713&amp;"から"&amp;O711)</f>
        <v/>
      </c>
      <c r="AG711" s="512" t="str">
        <f>IF(OR(W711="",W711="―"),"",'別紙様式3-2（４・５月）'!O713&amp;'別紙様式3-2（４・５月）'!P713&amp;'別紙様式3-2（４・５月）'!Q713&amp;"から"&amp;W711)</f>
        <v/>
      </c>
    </row>
    <row r="712" spans="1:33" ht="24.95" customHeight="1">
      <c r="A712" s="513">
        <v>699</v>
      </c>
      <c r="B712" s="987" t="str">
        <f>IF(基本情報入力シート!C751="","",基本情報入力シート!C751)</f>
        <v/>
      </c>
      <c r="C712" s="988"/>
      <c r="D712" s="988"/>
      <c r="E712" s="988"/>
      <c r="F712" s="988"/>
      <c r="G712" s="988"/>
      <c r="H712" s="988"/>
      <c r="I712" s="989"/>
      <c r="J712" s="482" t="str">
        <f>IF(基本情報入力シート!M751="","",基本情報入力シート!M751)</f>
        <v/>
      </c>
      <c r="K712" s="482" t="str">
        <f>IF(基本情報入力シート!R751="","",基本情報入力シート!R751)</f>
        <v/>
      </c>
      <c r="L712" s="482" t="str">
        <f>IF(基本情報入力シート!W751="","",基本情報入力シート!W751)</f>
        <v/>
      </c>
      <c r="M712" s="517" t="str">
        <f>IF(基本情報入力シート!X751="","",基本情報入力シート!X751)</f>
        <v/>
      </c>
      <c r="N712" s="518" t="str">
        <f>IF(基本情報入力シート!Y751="","",基本情報入力シート!Y751)</f>
        <v/>
      </c>
      <c r="O712" s="106"/>
      <c r="P712" s="1082"/>
      <c r="Q712" s="1083"/>
      <c r="R712" s="519" t="str">
        <f>IFERROR(IF('別紙様式3-2（４・５月）'!Z714="ベア加算","",P712*VLOOKUP(N712,【参考】数式用!$AD$2:$AH$27,MATCH(O712,【参考】数式用!$K$4:$N$4,0)+1,0)),"")</f>
        <v/>
      </c>
      <c r="S712" s="139"/>
      <c r="T712" s="1084"/>
      <c r="U712" s="1085"/>
      <c r="V712" s="515" t="str">
        <f>IFERROR(P712*VLOOKUP(AF712,【参考】数式用4!$DC$3:$DZ$106,MATCH(N712,【参考】数式用4!$DC$2:$DZ$2,0)),"")</f>
        <v/>
      </c>
      <c r="W712" s="107"/>
      <c r="X712" s="138"/>
      <c r="Y712" s="1086" t="str">
        <f>IFERROR(IF('別紙様式3-2（４・５月）'!Z714="ベア加算","",W712*VLOOKUP(N712,【参考】数式用!$AD$2:$AH$27,MATCH(O712,【参考】数式用!$K$4:$N$4,0)+1,0)),"")</f>
        <v/>
      </c>
      <c r="Z712" s="1086"/>
      <c r="AA712" s="139"/>
      <c r="AB712" s="142"/>
      <c r="AC712" s="520" t="str">
        <f>IFERROR(X712*VLOOKUP(AG712,【参考】数式用4!$DC$3:$DZ$106,MATCH(N712,【参考】数式用4!$DC$2:$DZ$2,0)),"")</f>
        <v/>
      </c>
      <c r="AD712" s="477" t="str">
        <f t="shared" si="24"/>
        <v/>
      </c>
      <c r="AE712" s="478" t="str">
        <f t="shared" si="25"/>
        <v/>
      </c>
      <c r="AF712" s="512" t="str">
        <f>IF(O712="","",'別紙様式3-2（４・５月）'!O714&amp;'別紙様式3-2（４・５月）'!P714&amp;'別紙様式3-2（４・５月）'!Q714&amp;"から"&amp;O712)</f>
        <v/>
      </c>
      <c r="AG712" s="512" t="str">
        <f>IF(OR(W712="",W712="―"),"",'別紙様式3-2（４・５月）'!O714&amp;'別紙様式3-2（４・５月）'!P714&amp;'別紙様式3-2（４・５月）'!Q714&amp;"から"&amp;W712)</f>
        <v/>
      </c>
    </row>
    <row r="713" spans="1:33" ht="24.95" customHeight="1">
      <c r="A713" s="513">
        <v>700</v>
      </c>
      <c r="B713" s="987" t="str">
        <f>IF(基本情報入力シート!C752="","",基本情報入力シート!C752)</f>
        <v/>
      </c>
      <c r="C713" s="988"/>
      <c r="D713" s="988"/>
      <c r="E713" s="988"/>
      <c r="F713" s="988"/>
      <c r="G713" s="988"/>
      <c r="H713" s="988"/>
      <c r="I713" s="989"/>
      <c r="J713" s="482" t="str">
        <f>IF(基本情報入力シート!M752="","",基本情報入力シート!M752)</f>
        <v/>
      </c>
      <c r="K713" s="482" t="str">
        <f>IF(基本情報入力シート!R752="","",基本情報入力シート!R752)</f>
        <v/>
      </c>
      <c r="L713" s="482" t="str">
        <f>IF(基本情報入力シート!W752="","",基本情報入力シート!W752)</f>
        <v/>
      </c>
      <c r="M713" s="517" t="str">
        <f>IF(基本情報入力シート!X752="","",基本情報入力シート!X752)</f>
        <v/>
      </c>
      <c r="N713" s="518" t="str">
        <f>IF(基本情報入力シート!Y752="","",基本情報入力シート!Y752)</f>
        <v/>
      </c>
      <c r="O713" s="106"/>
      <c r="P713" s="1082"/>
      <c r="Q713" s="1083"/>
      <c r="R713" s="519" t="str">
        <f>IFERROR(IF('別紙様式3-2（４・５月）'!Z715="ベア加算","",P713*VLOOKUP(N713,【参考】数式用!$AD$2:$AH$27,MATCH(O713,【参考】数式用!$K$4:$N$4,0)+1,0)),"")</f>
        <v/>
      </c>
      <c r="S713" s="139"/>
      <c r="T713" s="1084"/>
      <c r="U713" s="1085"/>
      <c r="V713" s="515" t="str">
        <f>IFERROR(P713*VLOOKUP(AF713,【参考】数式用4!$DC$3:$DZ$106,MATCH(N713,【参考】数式用4!$DC$2:$DZ$2,0)),"")</f>
        <v/>
      </c>
      <c r="W713" s="107"/>
      <c r="X713" s="138"/>
      <c r="Y713" s="1086" t="str">
        <f>IFERROR(IF('別紙様式3-2（４・５月）'!Z715="ベア加算","",W713*VLOOKUP(N713,【参考】数式用!$AD$2:$AH$27,MATCH(O713,【参考】数式用!$K$4:$N$4,0)+1,0)),"")</f>
        <v/>
      </c>
      <c r="Z713" s="1086"/>
      <c r="AA713" s="139"/>
      <c r="AB713" s="142"/>
      <c r="AC713" s="520" t="str">
        <f>IFERROR(X713*VLOOKUP(AG713,【参考】数式用4!$DC$3:$DZ$106,MATCH(N713,【参考】数式用4!$DC$2:$DZ$2,0)),"")</f>
        <v/>
      </c>
      <c r="AD713" s="477" t="str">
        <f t="shared" si="24"/>
        <v/>
      </c>
      <c r="AE713" s="478" t="str">
        <f t="shared" si="25"/>
        <v/>
      </c>
      <c r="AF713" s="512" t="str">
        <f>IF(O713="","",'別紙様式3-2（４・５月）'!O715&amp;'別紙様式3-2（４・５月）'!P715&amp;'別紙様式3-2（４・５月）'!Q715&amp;"から"&amp;O713)</f>
        <v/>
      </c>
      <c r="AG713" s="512" t="str">
        <f>IF(OR(W713="",W713="―"),"",'別紙様式3-2（４・５月）'!O715&amp;'別紙様式3-2（４・５月）'!P715&amp;'別紙様式3-2（４・５月）'!Q715&amp;"から"&amp;W713)</f>
        <v/>
      </c>
    </row>
    <row r="714" spans="1:33" ht="24.95" customHeight="1">
      <c r="A714" s="513">
        <v>701</v>
      </c>
      <c r="B714" s="987" t="str">
        <f>IF(基本情報入力シート!C753="","",基本情報入力シート!C753)</f>
        <v/>
      </c>
      <c r="C714" s="988"/>
      <c r="D714" s="988"/>
      <c r="E714" s="988"/>
      <c r="F714" s="988"/>
      <c r="G714" s="988"/>
      <c r="H714" s="988"/>
      <c r="I714" s="989"/>
      <c r="J714" s="482" t="str">
        <f>IF(基本情報入力シート!M753="","",基本情報入力シート!M753)</f>
        <v/>
      </c>
      <c r="K714" s="482" t="str">
        <f>IF(基本情報入力シート!R753="","",基本情報入力シート!R753)</f>
        <v/>
      </c>
      <c r="L714" s="482" t="str">
        <f>IF(基本情報入力シート!W753="","",基本情報入力シート!W753)</f>
        <v/>
      </c>
      <c r="M714" s="517" t="str">
        <f>IF(基本情報入力シート!X753="","",基本情報入力シート!X753)</f>
        <v/>
      </c>
      <c r="N714" s="518" t="str">
        <f>IF(基本情報入力シート!Y753="","",基本情報入力シート!Y753)</f>
        <v/>
      </c>
      <c r="O714" s="106"/>
      <c r="P714" s="1082"/>
      <c r="Q714" s="1083"/>
      <c r="R714" s="519" t="str">
        <f>IFERROR(IF('別紙様式3-2（４・５月）'!Z716="ベア加算","",P714*VLOOKUP(N714,【参考】数式用!$AD$2:$AH$27,MATCH(O714,【参考】数式用!$K$4:$N$4,0)+1,0)),"")</f>
        <v/>
      </c>
      <c r="S714" s="139"/>
      <c r="T714" s="1084"/>
      <c r="U714" s="1085"/>
      <c r="V714" s="515" t="str">
        <f>IFERROR(P714*VLOOKUP(AF714,【参考】数式用4!$DC$3:$DZ$106,MATCH(N714,【参考】数式用4!$DC$2:$DZ$2,0)),"")</f>
        <v/>
      </c>
      <c r="W714" s="107"/>
      <c r="X714" s="138"/>
      <c r="Y714" s="1086" t="str">
        <f>IFERROR(IF('別紙様式3-2（４・５月）'!Z716="ベア加算","",W714*VLOOKUP(N714,【参考】数式用!$AD$2:$AH$27,MATCH(O714,【参考】数式用!$K$4:$N$4,0)+1,0)),"")</f>
        <v/>
      </c>
      <c r="Z714" s="1086"/>
      <c r="AA714" s="139"/>
      <c r="AB714" s="142"/>
      <c r="AC714" s="520" t="str">
        <f>IFERROR(X714*VLOOKUP(AG714,【参考】数式用4!$DC$3:$DZ$106,MATCH(N714,【参考】数式用4!$DC$2:$DZ$2,0)),"")</f>
        <v/>
      </c>
      <c r="AD714" s="477" t="str">
        <f t="shared" si="24"/>
        <v/>
      </c>
      <c r="AE714" s="478" t="str">
        <f t="shared" si="25"/>
        <v/>
      </c>
      <c r="AF714" s="512" t="str">
        <f>IF(O714="","",'別紙様式3-2（４・５月）'!O716&amp;'別紙様式3-2（４・５月）'!P716&amp;'別紙様式3-2（４・５月）'!Q716&amp;"から"&amp;O714)</f>
        <v/>
      </c>
      <c r="AG714" s="512" t="str">
        <f>IF(OR(W714="",W714="―"),"",'別紙様式3-2（４・５月）'!O716&amp;'別紙様式3-2（４・５月）'!P716&amp;'別紙様式3-2（４・５月）'!Q716&amp;"から"&amp;W714)</f>
        <v/>
      </c>
    </row>
    <row r="715" spans="1:33" ht="24.95" customHeight="1">
      <c r="A715" s="513">
        <v>702</v>
      </c>
      <c r="B715" s="987" t="str">
        <f>IF(基本情報入力シート!C754="","",基本情報入力シート!C754)</f>
        <v/>
      </c>
      <c r="C715" s="988"/>
      <c r="D715" s="988"/>
      <c r="E715" s="988"/>
      <c r="F715" s="988"/>
      <c r="G715" s="988"/>
      <c r="H715" s="988"/>
      <c r="I715" s="989"/>
      <c r="J715" s="482" t="str">
        <f>IF(基本情報入力シート!M754="","",基本情報入力シート!M754)</f>
        <v/>
      </c>
      <c r="K715" s="482" t="str">
        <f>IF(基本情報入力シート!R754="","",基本情報入力シート!R754)</f>
        <v/>
      </c>
      <c r="L715" s="482" t="str">
        <f>IF(基本情報入力シート!W754="","",基本情報入力シート!W754)</f>
        <v/>
      </c>
      <c r="M715" s="517" t="str">
        <f>IF(基本情報入力シート!X754="","",基本情報入力シート!X754)</f>
        <v/>
      </c>
      <c r="N715" s="518" t="str">
        <f>IF(基本情報入力シート!Y754="","",基本情報入力シート!Y754)</f>
        <v/>
      </c>
      <c r="O715" s="106"/>
      <c r="P715" s="1082"/>
      <c r="Q715" s="1083"/>
      <c r="R715" s="519" t="str">
        <f>IFERROR(IF('別紙様式3-2（４・５月）'!Z717="ベア加算","",P715*VLOOKUP(N715,【参考】数式用!$AD$2:$AH$27,MATCH(O715,【参考】数式用!$K$4:$N$4,0)+1,0)),"")</f>
        <v/>
      </c>
      <c r="S715" s="139"/>
      <c r="T715" s="1084"/>
      <c r="U715" s="1085"/>
      <c r="V715" s="515" t="str">
        <f>IFERROR(P715*VLOOKUP(AF715,【参考】数式用4!$DC$3:$DZ$106,MATCH(N715,【参考】数式用4!$DC$2:$DZ$2,0)),"")</f>
        <v/>
      </c>
      <c r="W715" s="107"/>
      <c r="X715" s="138"/>
      <c r="Y715" s="1086" t="str">
        <f>IFERROR(IF('別紙様式3-2（４・５月）'!Z717="ベア加算","",W715*VLOOKUP(N715,【参考】数式用!$AD$2:$AH$27,MATCH(O715,【参考】数式用!$K$4:$N$4,0)+1,0)),"")</f>
        <v/>
      </c>
      <c r="Z715" s="1086"/>
      <c r="AA715" s="139"/>
      <c r="AB715" s="142"/>
      <c r="AC715" s="520" t="str">
        <f>IFERROR(X715*VLOOKUP(AG715,【参考】数式用4!$DC$3:$DZ$106,MATCH(N715,【参考】数式用4!$DC$2:$DZ$2,0)),"")</f>
        <v/>
      </c>
      <c r="AD715" s="477" t="str">
        <f t="shared" si="24"/>
        <v/>
      </c>
      <c r="AE715" s="478" t="str">
        <f t="shared" si="25"/>
        <v/>
      </c>
      <c r="AF715" s="512" t="str">
        <f>IF(O715="","",'別紙様式3-2（４・５月）'!O717&amp;'別紙様式3-2（４・５月）'!P717&amp;'別紙様式3-2（４・５月）'!Q717&amp;"から"&amp;O715)</f>
        <v/>
      </c>
      <c r="AG715" s="512" t="str">
        <f>IF(OR(W715="",W715="―"),"",'別紙様式3-2（４・５月）'!O717&amp;'別紙様式3-2（４・５月）'!P717&amp;'別紙様式3-2（４・５月）'!Q717&amp;"から"&amp;W715)</f>
        <v/>
      </c>
    </row>
    <row r="716" spans="1:33" ht="24.95" customHeight="1">
      <c r="A716" s="513">
        <v>703</v>
      </c>
      <c r="B716" s="987" t="str">
        <f>IF(基本情報入力シート!C755="","",基本情報入力シート!C755)</f>
        <v/>
      </c>
      <c r="C716" s="988"/>
      <c r="D716" s="988"/>
      <c r="E716" s="988"/>
      <c r="F716" s="988"/>
      <c r="G716" s="988"/>
      <c r="H716" s="988"/>
      <c r="I716" s="989"/>
      <c r="J716" s="482" t="str">
        <f>IF(基本情報入力シート!M755="","",基本情報入力シート!M755)</f>
        <v/>
      </c>
      <c r="K716" s="482" t="str">
        <f>IF(基本情報入力シート!R755="","",基本情報入力シート!R755)</f>
        <v/>
      </c>
      <c r="L716" s="482" t="str">
        <f>IF(基本情報入力シート!W755="","",基本情報入力シート!W755)</f>
        <v/>
      </c>
      <c r="M716" s="517" t="str">
        <f>IF(基本情報入力シート!X755="","",基本情報入力シート!X755)</f>
        <v/>
      </c>
      <c r="N716" s="518" t="str">
        <f>IF(基本情報入力シート!Y755="","",基本情報入力シート!Y755)</f>
        <v/>
      </c>
      <c r="O716" s="106"/>
      <c r="P716" s="1082"/>
      <c r="Q716" s="1083"/>
      <c r="R716" s="519" t="str">
        <f>IFERROR(IF('別紙様式3-2（４・５月）'!Z718="ベア加算","",P716*VLOOKUP(N716,【参考】数式用!$AD$2:$AH$27,MATCH(O716,【参考】数式用!$K$4:$N$4,0)+1,0)),"")</f>
        <v/>
      </c>
      <c r="S716" s="139"/>
      <c r="T716" s="1084"/>
      <c r="U716" s="1085"/>
      <c r="V716" s="515" t="str">
        <f>IFERROR(P716*VLOOKUP(AF716,【参考】数式用4!$DC$3:$DZ$106,MATCH(N716,【参考】数式用4!$DC$2:$DZ$2,0)),"")</f>
        <v/>
      </c>
      <c r="W716" s="107"/>
      <c r="X716" s="138"/>
      <c r="Y716" s="1086" t="str">
        <f>IFERROR(IF('別紙様式3-2（４・５月）'!Z718="ベア加算","",W716*VLOOKUP(N716,【参考】数式用!$AD$2:$AH$27,MATCH(O716,【参考】数式用!$K$4:$N$4,0)+1,0)),"")</f>
        <v/>
      </c>
      <c r="Z716" s="1086"/>
      <c r="AA716" s="139"/>
      <c r="AB716" s="142"/>
      <c r="AC716" s="520" t="str">
        <f>IFERROR(X716*VLOOKUP(AG716,【参考】数式用4!$DC$3:$DZ$106,MATCH(N716,【参考】数式用4!$DC$2:$DZ$2,0)),"")</f>
        <v/>
      </c>
      <c r="AD716" s="477" t="str">
        <f t="shared" si="24"/>
        <v/>
      </c>
      <c r="AE716" s="478" t="str">
        <f t="shared" si="25"/>
        <v/>
      </c>
      <c r="AF716" s="512" t="str">
        <f>IF(O716="","",'別紙様式3-2（４・５月）'!O718&amp;'別紙様式3-2（４・５月）'!P718&amp;'別紙様式3-2（４・５月）'!Q718&amp;"から"&amp;O716)</f>
        <v/>
      </c>
      <c r="AG716" s="512" t="str">
        <f>IF(OR(W716="",W716="―"),"",'別紙様式3-2（４・５月）'!O718&amp;'別紙様式3-2（４・５月）'!P718&amp;'別紙様式3-2（４・５月）'!Q718&amp;"から"&amp;W716)</f>
        <v/>
      </c>
    </row>
    <row r="717" spans="1:33" ht="24.95" customHeight="1">
      <c r="A717" s="513">
        <v>704</v>
      </c>
      <c r="B717" s="987" t="str">
        <f>IF(基本情報入力シート!C756="","",基本情報入力シート!C756)</f>
        <v/>
      </c>
      <c r="C717" s="988"/>
      <c r="D717" s="988"/>
      <c r="E717" s="988"/>
      <c r="F717" s="988"/>
      <c r="G717" s="988"/>
      <c r="H717" s="988"/>
      <c r="I717" s="989"/>
      <c r="J717" s="482" t="str">
        <f>IF(基本情報入力シート!M756="","",基本情報入力シート!M756)</f>
        <v/>
      </c>
      <c r="K717" s="482" t="str">
        <f>IF(基本情報入力シート!R756="","",基本情報入力シート!R756)</f>
        <v/>
      </c>
      <c r="L717" s="482" t="str">
        <f>IF(基本情報入力シート!W756="","",基本情報入力シート!W756)</f>
        <v/>
      </c>
      <c r="M717" s="517" t="str">
        <f>IF(基本情報入力シート!X756="","",基本情報入力シート!X756)</f>
        <v/>
      </c>
      <c r="N717" s="518" t="str">
        <f>IF(基本情報入力シート!Y756="","",基本情報入力シート!Y756)</f>
        <v/>
      </c>
      <c r="O717" s="106"/>
      <c r="P717" s="1082"/>
      <c r="Q717" s="1083"/>
      <c r="R717" s="519" t="str">
        <f>IFERROR(IF('別紙様式3-2（４・５月）'!Z719="ベア加算","",P717*VLOOKUP(N717,【参考】数式用!$AD$2:$AH$27,MATCH(O717,【参考】数式用!$K$4:$N$4,0)+1,0)),"")</f>
        <v/>
      </c>
      <c r="S717" s="139"/>
      <c r="T717" s="1084"/>
      <c r="U717" s="1085"/>
      <c r="V717" s="515" t="str">
        <f>IFERROR(P717*VLOOKUP(AF717,【参考】数式用4!$DC$3:$DZ$106,MATCH(N717,【参考】数式用4!$DC$2:$DZ$2,0)),"")</f>
        <v/>
      </c>
      <c r="W717" s="107"/>
      <c r="X717" s="138"/>
      <c r="Y717" s="1086" t="str">
        <f>IFERROR(IF('別紙様式3-2（４・５月）'!Z719="ベア加算","",W717*VLOOKUP(N717,【参考】数式用!$AD$2:$AH$27,MATCH(O717,【参考】数式用!$K$4:$N$4,0)+1,0)),"")</f>
        <v/>
      </c>
      <c r="Z717" s="1086"/>
      <c r="AA717" s="139"/>
      <c r="AB717" s="142"/>
      <c r="AC717" s="520" t="str">
        <f>IFERROR(X717*VLOOKUP(AG717,【参考】数式用4!$DC$3:$DZ$106,MATCH(N717,【参考】数式用4!$DC$2:$DZ$2,0)),"")</f>
        <v/>
      </c>
      <c r="AD717" s="477" t="str">
        <f t="shared" si="24"/>
        <v/>
      </c>
      <c r="AE717" s="478" t="str">
        <f t="shared" si="25"/>
        <v/>
      </c>
      <c r="AF717" s="512" t="str">
        <f>IF(O717="","",'別紙様式3-2（４・５月）'!O719&amp;'別紙様式3-2（４・５月）'!P719&amp;'別紙様式3-2（４・５月）'!Q719&amp;"から"&amp;O717)</f>
        <v/>
      </c>
      <c r="AG717" s="512" t="str">
        <f>IF(OR(W717="",W717="―"),"",'別紙様式3-2（４・５月）'!O719&amp;'別紙様式3-2（４・５月）'!P719&amp;'別紙様式3-2（４・５月）'!Q719&amp;"から"&amp;W717)</f>
        <v/>
      </c>
    </row>
    <row r="718" spans="1:33" ht="24.95" customHeight="1">
      <c r="A718" s="513">
        <v>705</v>
      </c>
      <c r="B718" s="987" t="str">
        <f>IF(基本情報入力シート!C757="","",基本情報入力シート!C757)</f>
        <v/>
      </c>
      <c r="C718" s="988"/>
      <c r="D718" s="988"/>
      <c r="E718" s="988"/>
      <c r="F718" s="988"/>
      <c r="G718" s="988"/>
      <c r="H718" s="988"/>
      <c r="I718" s="989"/>
      <c r="J718" s="482" t="str">
        <f>IF(基本情報入力シート!M757="","",基本情報入力シート!M757)</f>
        <v/>
      </c>
      <c r="K718" s="482" t="str">
        <f>IF(基本情報入力シート!R757="","",基本情報入力シート!R757)</f>
        <v/>
      </c>
      <c r="L718" s="482" t="str">
        <f>IF(基本情報入力シート!W757="","",基本情報入力シート!W757)</f>
        <v/>
      </c>
      <c r="M718" s="517" t="str">
        <f>IF(基本情報入力シート!X757="","",基本情報入力シート!X757)</f>
        <v/>
      </c>
      <c r="N718" s="518" t="str">
        <f>IF(基本情報入力シート!Y757="","",基本情報入力シート!Y757)</f>
        <v/>
      </c>
      <c r="O718" s="106"/>
      <c r="P718" s="1082"/>
      <c r="Q718" s="1083"/>
      <c r="R718" s="519" t="str">
        <f>IFERROR(IF('別紙様式3-2（４・５月）'!Z720="ベア加算","",P718*VLOOKUP(N718,【参考】数式用!$AD$2:$AH$27,MATCH(O718,【参考】数式用!$K$4:$N$4,0)+1,0)),"")</f>
        <v/>
      </c>
      <c r="S718" s="139"/>
      <c r="T718" s="1084"/>
      <c r="U718" s="1085"/>
      <c r="V718" s="515" t="str">
        <f>IFERROR(P718*VLOOKUP(AF718,【参考】数式用4!$DC$3:$DZ$106,MATCH(N718,【参考】数式用4!$DC$2:$DZ$2,0)),"")</f>
        <v/>
      </c>
      <c r="W718" s="107"/>
      <c r="X718" s="138"/>
      <c r="Y718" s="1086" t="str">
        <f>IFERROR(IF('別紙様式3-2（４・５月）'!Z720="ベア加算","",W718*VLOOKUP(N718,【参考】数式用!$AD$2:$AH$27,MATCH(O718,【参考】数式用!$K$4:$N$4,0)+1,0)),"")</f>
        <v/>
      </c>
      <c r="Z718" s="1086"/>
      <c r="AA718" s="139"/>
      <c r="AB718" s="142"/>
      <c r="AC718" s="520" t="str">
        <f>IFERROR(X718*VLOOKUP(AG718,【参考】数式用4!$DC$3:$DZ$106,MATCH(N718,【参考】数式用4!$DC$2:$DZ$2,0)),"")</f>
        <v/>
      </c>
      <c r="AD718" s="477" t="str">
        <f t="shared" si="24"/>
        <v/>
      </c>
      <c r="AE718" s="478" t="str">
        <f t="shared" si="25"/>
        <v/>
      </c>
      <c r="AF718" s="512" t="str">
        <f>IF(O718="","",'別紙様式3-2（４・５月）'!O720&amp;'別紙様式3-2（４・５月）'!P720&amp;'別紙様式3-2（４・５月）'!Q720&amp;"から"&amp;O718)</f>
        <v/>
      </c>
      <c r="AG718" s="512" t="str">
        <f>IF(OR(W718="",W718="―"),"",'別紙様式3-2（４・５月）'!O720&amp;'別紙様式3-2（４・５月）'!P720&amp;'別紙様式3-2（４・５月）'!Q720&amp;"から"&amp;W718)</f>
        <v/>
      </c>
    </row>
    <row r="719" spans="1:33" ht="24.95" customHeight="1">
      <c r="A719" s="513">
        <v>706</v>
      </c>
      <c r="B719" s="987" t="str">
        <f>IF(基本情報入力シート!C758="","",基本情報入力シート!C758)</f>
        <v/>
      </c>
      <c r="C719" s="988"/>
      <c r="D719" s="988"/>
      <c r="E719" s="988"/>
      <c r="F719" s="988"/>
      <c r="G719" s="988"/>
      <c r="H719" s="988"/>
      <c r="I719" s="989"/>
      <c r="J719" s="482" t="str">
        <f>IF(基本情報入力シート!M758="","",基本情報入力シート!M758)</f>
        <v/>
      </c>
      <c r="K719" s="482" t="str">
        <f>IF(基本情報入力シート!R758="","",基本情報入力シート!R758)</f>
        <v/>
      </c>
      <c r="L719" s="482" t="str">
        <f>IF(基本情報入力シート!W758="","",基本情報入力シート!W758)</f>
        <v/>
      </c>
      <c r="M719" s="517" t="str">
        <f>IF(基本情報入力シート!X758="","",基本情報入力シート!X758)</f>
        <v/>
      </c>
      <c r="N719" s="518" t="str">
        <f>IF(基本情報入力シート!Y758="","",基本情報入力シート!Y758)</f>
        <v/>
      </c>
      <c r="O719" s="106"/>
      <c r="P719" s="1082"/>
      <c r="Q719" s="1083"/>
      <c r="R719" s="519" t="str">
        <f>IFERROR(IF('別紙様式3-2（４・５月）'!Z721="ベア加算","",P719*VLOOKUP(N719,【参考】数式用!$AD$2:$AH$27,MATCH(O719,【参考】数式用!$K$4:$N$4,0)+1,0)),"")</f>
        <v/>
      </c>
      <c r="S719" s="139"/>
      <c r="T719" s="1084"/>
      <c r="U719" s="1085"/>
      <c r="V719" s="515" t="str">
        <f>IFERROR(P719*VLOOKUP(AF719,【参考】数式用4!$DC$3:$DZ$106,MATCH(N719,【参考】数式用4!$DC$2:$DZ$2,0)),"")</f>
        <v/>
      </c>
      <c r="W719" s="107"/>
      <c r="X719" s="138"/>
      <c r="Y719" s="1086" t="str">
        <f>IFERROR(IF('別紙様式3-2（４・５月）'!Z721="ベア加算","",W719*VLOOKUP(N719,【参考】数式用!$AD$2:$AH$27,MATCH(O719,【参考】数式用!$K$4:$N$4,0)+1,0)),"")</f>
        <v/>
      </c>
      <c r="Z719" s="1086"/>
      <c r="AA719" s="139"/>
      <c r="AB719" s="142"/>
      <c r="AC719" s="520" t="str">
        <f>IFERROR(X719*VLOOKUP(AG719,【参考】数式用4!$DC$3:$DZ$106,MATCH(N719,【参考】数式用4!$DC$2:$DZ$2,0)),"")</f>
        <v/>
      </c>
      <c r="AD719" s="477" t="str">
        <f t="shared" si="24"/>
        <v/>
      </c>
      <c r="AE719" s="478" t="str">
        <f t="shared" si="25"/>
        <v/>
      </c>
      <c r="AF719" s="512" t="str">
        <f>IF(O719="","",'別紙様式3-2（４・５月）'!O721&amp;'別紙様式3-2（４・５月）'!P721&amp;'別紙様式3-2（４・５月）'!Q721&amp;"から"&amp;O719)</f>
        <v/>
      </c>
      <c r="AG719" s="512" t="str">
        <f>IF(OR(W719="",W719="―"),"",'別紙様式3-2（４・５月）'!O721&amp;'別紙様式3-2（４・５月）'!P721&amp;'別紙様式3-2（４・５月）'!Q721&amp;"から"&amp;W719)</f>
        <v/>
      </c>
    </row>
    <row r="720" spans="1:33" ht="24.95" customHeight="1">
      <c r="A720" s="513">
        <v>707</v>
      </c>
      <c r="B720" s="987" t="str">
        <f>IF(基本情報入力シート!C759="","",基本情報入力シート!C759)</f>
        <v/>
      </c>
      <c r="C720" s="988"/>
      <c r="D720" s="988"/>
      <c r="E720" s="988"/>
      <c r="F720" s="988"/>
      <c r="G720" s="988"/>
      <c r="H720" s="988"/>
      <c r="I720" s="989"/>
      <c r="J720" s="482" t="str">
        <f>IF(基本情報入力シート!M759="","",基本情報入力シート!M759)</f>
        <v/>
      </c>
      <c r="K720" s="482" t="str">
        <f>IF(基本情報入力シート!R759="","",基本情報入力シート!R759)</f>
        <v/>
      </c>
      <c r="L720" s="482" t="str">
        <f>IF(基本情報入力シート!W759="","",基本情報入力シート!W759)</f>
        <v/>
      </c>
      <c r="M720" s="517" t="str">
        <f>IF(基本情報入力シート!X759="","",基本情報入力シート!X759)</f>
        <v/>
      </c>
      <c r="N720" s="518" t="str">
        <f>IF(基本情報入力シート!Y759="","",基本情報入力シート!Y759)</f>
        <v/>
      </c>
      <c r="O720" s="106"/>
      <c r="P720" s="1082"/>
      <c r="Q720" s="1083"/>
      <c r="R720" s="519" t="str">
        <f>IFERROR(IF('別紙様式3-2（４・５月）'!Z722="ベア加算","",P720*VLOOKUP(N720,【参考】数式用!$AD$2:$AH$27,MATCH(O720,【参考】数式用!$K$4:$N$4,0)+1,0)),"")</f>
        <v/>
      </c>
      <c r="S720" s="139"/>
      <c r="T720" s="1084"/>
      <c r="U720" s="1085"/>
      <c r="V720" s="515" t="str">
        <f>IFERROR(P720*VLOOKUP(AF720,【参考】数式用4!$DC$3:$DZ$106,MATCH(N720,【参考】数式用4!$DC$2:$DZ$2,0)),"")</f>
        <v/>
      </c>
      <c r="W720" s="107"/>
      <c r="X720" s="138"/>
      <c r="Y720" s="1086" t="str">
        <f>IFERROR(IF('別紙様式3-2（４・５月）'!Z722="ベア加算","",W720*VLOOKUP(N720,【参考】数式用!$AD$2:$AH$27,MATCH(O720,【参考】数式用!$K$4:$N$4,0)+1,0)),"")</f>
        <v/>
      </c>
      <c r="Z720" s="1086"/>
      <c r="AA720" s="139"/>
      <c r="AB720" s="142"/>
      <c r="AC720" s="520" t="str">
        <f>IFERROR(X720*VLOOKUP(AG720,【参考】数式用4!$DC$3:$DZ$106,MATCH(N720,【参考】数式用4!$DC$2:$DZ$2,0)),"")</f>
        <v/>
      </c>
      <c r="AD720" s="477" t="str">
        <f t="shared" si="24"/>
        <v/>
      </c>
      <c r="AE720" s="478" t="str">
        <f t="shared" si="25"/>
        <v/>
      </c>
      <c r="AF720" s="512" t="str">
        <f>IF(O720="","",'別紙様式3-2（４・５月）'!O722&amp;'別紙様式3-2（４・５月）'!P722&amp;'別紙様式3-2（４・５月）'!Q722&amp;"から"&amp;O720)</f>
        <v/>
      </c>
      <c r="AG720" s="512" t="str">
        <f>IF(OR(W720="",W720="―"),"",'別紙様式3-2（４・５月）'!O722&amp;'別紙様式3-2（４・５月）'!P722&amp;'別紙様式3-2（４・５月）'!Q722&amp;"から"&amp;W720)</f>
        <v/>
      </c>
    </row>
    <row r="721" spans="1:33" ht="24.95" customHeight="1">
      <c r="A721" s="513">
        <v>708</v>
      </c>
      <c r="B721" s="987" t="str">
        <f>IF(基本情報入力シート!C760="","",基本情報入力シート!C760)</f>
        <v/>
      </c>
      <c r="C721" s="988"/>
      <c r="D721" s="988"/>
      <c r="E721" s="988"/>
      <c r="F721" s="988"/>
      <c r="G721" s="988"/>
      <c r="H721" s="988"/>
      <c r="I721" s="989"/>
      <c r="J721" s="482" t="str">
        <f>IF(基本情報入力シート!M760="","",基本情報入力シート!M760)</f>
        <v/>
      </c>
      <c r="K721" s="482" t="str">
        <f>IF(基本情報入力シート!R760="","",基本情報入力シート!R760)</f>
        <v/>
      </c>
      <c r="L721" s="482" t="str">
        <f>IF(基本情報入力シート!W760="","",基本情報入力シート!W760)</f>
        <v/>
      </c>
      <c r="M721" s="517" t="str">
        <f>IF(基本情報入力シート!X760="","",基本情報入力シート!X760)</f>
        <v/>
      </c>
      <c r="N721" s="518" t="str">
        <f>IF(基本情報入力シート!Y760="","",基本情報入力シート!Y760)</f>
        <v/>
      </c>
      <c r="O721" s="106"/>
      <c r="P721" s="1082"/>
      <c r="Q721" s="1083"/>
      <c r="R721" s="519" t="str">
        <f>IFERROR(IF('別紙様式3-2（４・５月）'!Z723="ベア加算","",P721*VLOOKUP(N721,【参考】数式用!$AD$2:$AH$27,MATCH(O721,【参考】数式用!$K$4:$N$4,0)+1,0)),"")</f>
        <v/>
      </c>
      <c r="S721" s="139"/>
      <c r="T721" s="1084"/>
      <c r="U721" s="1085"/>
      <c r="V721" s="515" t="str">
        <f>IFERROR(P721*VLOOKUP(AF721,【参考】数式用4!$DC$3:$DZ$106,MATCH(N721,【参考】数式用4!$DC$2:$DZ$2,0)),"")</f>
        <v/>
      </c>
      <c r="W721" s="107"/>
      <c r="X721" s="138"/>
      <c r="Y721" s="1086" t="str">
        <f>IFERROR(IF('別紙様式3-2（４・５月）'!Z723="ベア加算","",W721*VLOOKUP(N721,【参考】数式用!$AD$2:$AH$27,MATCH(O721,【参考】数式用!$K$4:$N$4,0)+1,0)),"")</f>
        <v/>
      </c>
      <c r="Z721" s="1086"/>
      <c r="AA721" s="139"/>
      <c r="AB721" s="142"/>
      <c r="AC721" s="520" t="str">
        <f>IFERROR(X721*VLOOKUP(AG721,【参考】数式用4!$DC$3:$DZ$106,MATCH(N721,【参考】数式用4!$DC$2:$DZ$2,0)),"")</f>
        <v/>
      </c>
      <c r="AD721" s="477" t="str">
        <f t="shared" si="24"/>
        <v/>
      </c>
      <c r="AE721" s="478" t="str">
        <f t="shared" si="25"/>
        <v/>
      </c>
      <c r="AF721" s="512" t="str">
        <f>IF(O721="","",'別紙様式3-2（４・５月）'!O723&amp;'別紙様式3-2（４・５月）'!P723&amp;'別紙様式3-2（４・５月）'!Q723&amp;"から"&amp;O721)</f>
        <v/>
      </c>
      <c r="AG721" s="512" t="str">
        <f>IF(OR(W721="",W721="―"),"",'別紙様式3-2（４・５月）'!O723&amp;'別紙様式3-2（４・５月）'!P723&amp;'別紙様式3-2（４・５月）'!Q723&amp;"から"&amp;W721)</f>
        <v/>
      </c>
    </row>
    <row r="722" spans="1:33" ht="24.95" customHeight="1">
      <c r="A722" s="513">
        <v>709</v>
      </c>
      <c r="B722" s="987" t="str">
        <f>IF(基本情報入力シート!C761="","",基本情報入力シート!C761)</f>
        <v/>
      </c>
      <c r="C722" s="988"/>
      <c r="D722" s="988"/>
      <c r="E722" s="988"/>
      <c r="F722" s="988"/>
      <c r="G722" s="988"/>
      <c r="H722" s="988"/>
      <c r="I722" s="989"/>
      <c r="J722" s="482" t="str">
        <f>IF(基本情報入力シート!M761="","",基本情報入力シート!M761)</f>
        <v/>
      </c>
      <c r="K722" s="482" t="str">
        <f>IF(基本情報入力シート!R761="","",基本情報入力シート!R761)</f>
        <v/>
      </c>
      <c r="L722" s="482" t="str">
        <f>IF(基本情報入力シート!W761="","",基本情報入力シート!W761)</f>
        <v/>
      </c>
      <c r="M722" s="517" t="str">
        <f>IF(基本情報入力シート!X761="","",基本情報入力シート!X761)</f>
        <v/>
      </c>
      <c r="N722" s="518" t="str">
        <f>IF(基本情報入力シート!Y761="","",基本情報入力シート!Y761)</f>
        <v/>
      </c>
      <c r="O722" s="106"/>
      <c r="P722" s="1082"/>
      <c r="Q722" s="1083"/>
      <c r="R722" s="519" t="str">
        <f>IFERROR(IF('別紙様式3-2（４・５月）'!Z724="ベア加算","",P722*VLOOKUP(N722,【参考】数式用!$AD$2:$AH$27,MATCH(O722,【参考】数式用!$K$4:$N$4,0)+1,0)),"")</f>
        <v/>
      </c>
      <c r="S722" s="139"/>
      <c r="T722" s="1084"/>
      <c r="U722" s="1085"/>
      <c r="V722" s="515" t="str">
        <f>IFERROR(P722*VLOOKUP(AF722,【参考】数式用4!$DC$3:$DZ$106,MATCH(N722,【参考】数式用4!$DC$2:$DZ$2,0)),"")</f>
        <v/>
      </c>
      <c r="W722" s="107"/>
      <c r="X722" s="138"/>
      <c r="Y722" s="1086" t="str">
        <f>IFERROR(IF('別紙様式3-2（４・５月）'!Z724="ベア加算","",W722*VLOOKUP(N722,【参考】数式用!$AD$2:$AH$27,MATCH(O722,【参考】数式用!$K$4:$N$4,0)+1,0)),"")</f>
        <v/>
      </c>
      <c r="Z722" s="1086"/>
      <c r="AA722" s="139"/>
      <c r="AB722" s="142"/>
      <c r="AC722" s="520" t="str">
        <f>IFERROR(X722*VLOOKUP(AG722,【参考】数式用4!$DC$3:$DZ$106,MATCH(N722,【参考】数式用4!$DC$2:$DZ$2,0)),"")</f>
        <v/>
      </c>
      <c r="AD722" s="477" t="str">
        <f t="shared" si="24"/>
        <v/>
      </c>
      <c r="AE722" s="478" t="str">
        <f t="shared" si="25"/>
        <v/>
      </c>
      <c r="AF722" s="512" t="str">
        <f>IF(O722="","",'別紙様式3-2（４・５月）'!O724&amp;'別紙様式3-2（４・５月）'!P724&amp;'別紙様式3-2（４・５月）'!Q724&amp;"から"&amp;O722)</f>
        <v/>
      </c>
      <c r="AG722" s="512" t="str">
        <f>IF(OR(W722="",W722="―"),"",'別紙様式3-2（４・５月）'!O724&amp;'別紙様式3-2（４・５月）'!P724&amp;'別紙様式3-2（４・５月）'!Q724&amp;"から"&amp;W722)</f>
        <v/>
      </c>
    </row>
    <row r="723" spans="1:33" ht="24.95" customHeight="1">
      <c r="A723" s="513">
        <v>710</v>
      </c>
      <c r="B723" s="987" t="str">
        <f>IF(基本情報入力シート!C762="","",基本情報入力シート!C762)</f>
        <v/>
      </c>
      <c r="C723" s="988"/>
      <c r="D723" s="988"/>
      <c r="E723" s="988"/>
      <c r="F723" s="988"/>
      <c r="G723" s="988"/>
      <c r="H723" s="988"/>
      <c r="I723" s="989"/>
      <c r="J723" s="482" t="str">
        <f>IF(基本情報入力シート!M762="","",基本情報入力シート!M762)</f>
        <v/>
      </c>
      <c r="K723" s="482" t="str">
        <f>IF(基本情報入力シート!R762="","",基本情報入力シート!R762)</f>
        <v/>
      </c>
      <c r="L723" s="482" t="str">
        <f>IF(基本情報入力シート!W762="","",基本情報入力シート!W762)</f>
        <v/>
      </c>
      <c r="M723" s="517" t="str">
        <f>IF(基本情報入力シート!X762="","",基本情報入力シート!X762)</f>
        <v/>
      </c>
      <c r="N723" s="518" t="str">
        <f>IF(基本情報入力シート!Y762="","",基本情報入力シート!Y762)</f>
        <v/>
      </c>
      <c r="O723" s="106"/>
      <c r="P723" s="1082"/>
      <c r="Q723" s="1083"/>
      <c r="R723" s="519" t="str">
        <f>IFERROR(IF('別紙様式3-2（４・５月）'!Z725="ベア加算","",P723*VLOOKUP(N723,【参考】数式用!$AD$2:$AH$27,MATCH(O723,【参考】数式用!$K$4:$N$4,0)+1,0)),"")</f>
        <v/>
      </c>
      <c r="S723" s="139"/>
      <c r="T723" s="1084"/>
      <c r="U723" s="1085"/>
      <c r="V723" s="515" t="str">
        <f>IFERROR(P723*VLOOKUP(AF723,【参考】数式用4!$DC$3:$DZ$106,MATCH(N723,【参考】数式用4!$DC$2:$DZ$2,0)),"")</f>
        <v/>
      </c>
      <c r="W723" s="107"/>
      <c r="X723" s="138"/>
      <c r="Y723" s="1086" t="str">
        <f>IFERROR(IF('別紙様式3-2（４・５月）'!Z725="ベア加算","",W723*VLOOKUP(N723,【参考】数式用!$AD$2:$AH$27,MATCH(O723,【参考】数式用!$K$4:$N$4,0)+1,0)),"")</f>
        <v/>
      </c>
      <c r="Z723" s="1086"/>
      <c r="AA723" s="139"/>
      <c r="AB723" s="142"/>
      <c r="AC723" s="520" t="str">
        <f>IFERROR(X723*VLOOKUP(AG723,【参考】数式用4!$DC$3:$DZ$106,MATCH(N723,【参考】数式用4!$DC$2:$DZ$2,0)),"")</f>
        <v/>
      </c>
      <c r="AD723" s="477" t="str">
        <f t="shared" si="24"/>
        <v/>
      </c>
      <c r="AE723" s="478" t="str">
        <f t="shared" si="25"/>
        <v/>
      </c>
      <c r="AF723" s="512" t="str">
        <f>IF(O723="","",'別紙様式3-2（４・５月）'!O725&amp;'別紙様式3-2（４・５月）'!P725&amp;'別紙様式3-2（４・５月）'!Q725&amp;"から"&amp;O723)</f>
        <v/>
      </c>
      <c r="AG723" s="512" t="str">
        <f>IF(OR(W723="",W723="―"),"",'別紙様式3-2（４・５月）'!O725&amp;'別紙様式3-2（４・５月）'!P725&amp;'別紙様式3-2（４・５月）'!Q725&amp;"から"&amp;W723)</f>
        <v/>
      </c>
    </row>
    <row r="724" spans="1:33" ht="24.95" customHeight="1">
      <c r="A724" s="513">
        <v>711</v>
      </c>
      <c r="B724" s="987" t="str">
        <f>IF(基本情報入力シート!C763="","",基本情報入力シート!C763)</f>
        <v/>
      </c>
      <c r="C724" s="988"/>
      <c r="D724" s="988"/>
      <c r="E724" s="988"/>
      <c r="F724" s="988"/>
      <c r="G724" s="988"/>
      <c r="H724" s="988"/>
      <c r="I724" s="989"/>
      <c r="J724" s="482" t="str">
        <f>IF(基本情報入力シート!M763="","",基本情報入力シート!M763)</f>
        <v/>
      </c>
      <c r="K724" s="482" t="str">
        <f>IF(基本情報入力シート!R763="","",基本情報入力シート!R763)</f>
        <v/>
      </c>
      <c r="L724" s="482" t="str">
        <f>IF(基本情報入力シート!W763="","",基本情報入力シート!W763)</f>
        <v/>
      </c>
      <c r="M724" s="517" t="str">
        <f>IF(基本情報入力シート!X763="","",基本情報入力シート!X763)</f>
        <v/>
      </c>
      <c r="N724" s="518" t="str">
        <f>IF(基本情報入力シート!Y763="","",基本情報入力シート!Y763)</f>
        <v/>
      </c>
      <c r="O724" s="106"/>
      <c r="P724" s="1082"/>
      <c r="Q724" s="1083"/>
      <c r="R724" s="519" t="str">
        <f>IFERROR(IF('別紙様式3-2（４・５月）'!Z726="ベア加算","",P724*VLOOKUP(N724,【参考】数式用!$AD$2:$AH$27,MATCH(O724,【参考】数式用!$K$4:$N$4,0)+1,0)),"")</f>
        <v/>
      </c>
      <c r="S724" s="139"/>
      <c r="T724" s="1084"/>
      <c r="U724" s="1085"/>
      <c r="V724" s="515" t="str">
        <f>IFERROR(P724*VLOOKUP(AF724,【参考】数式用4!$DC$3:$DZ$106,MATCH(N724,【参考】数式用4!$DC$2:$DZ$2,0)),"")</f>
        <v/>
      </c>
      <c r="W724" s="107"/>
      <c r="X724" s="138"/>
      <c r="Y724" s="1086" t="str">
        <f>IFERROR(IF('別紙様式3-2（４・５月）'!Z726="ベア加算","",W724*VLOOKUP(N724,【参考】数式用!$AD$2:$AH$27,MATCH(O724,【参考】数式用!$K$4:$N$4,0)+1,0)),"")</f>
        <v/>
      </c>
      <c r="Z724" s="1086"/>
      <c r="AA724" s="139"/>
      <c r="AB724" s="142"/>
      <c r="AC724" s="520" t="str">
        <f>IFERROR(X724*VLOOKUP(AG724,【参考】数式用4!$DC$3:$DZ$106,MATCH(N724,【参考】数式用4!$DC$2:$DZ$2,0)),"")</f>
        <v/>
      </c>
      <c r="AD724" s="477" t="str">
        <f t="shared" si="24"/>
        <v/>
      </c>
      <c r="AE724" s="478" t="str">
        <f t="shared" si="25"/>
        <v/>
      </c>
      <c r="AF724" s="512" t="str">
        <f>IF(O724="","",'別紙様式3-2（４・５月）'!O726&amp;'別紙様式3-2（４・５月）'!P726&amp;'別紙様式3-2（４・５月）'!Q726&amp;"から"&amp;O724)</f>
        <v/>
      </c>
      <c r="AG724" s="512" t="str">
        <f>IF(OR(W724="",W724="―"),"",'別紙様式3-2（４・５月）'!O726&amp;'別紙様式3-2（４・５月）'!P726&amp;'別紙様式3-2（４・５月）'!Q726&amp;"から"&amp;W724)</f>
        <v/>
      </c>
    </row>
    <row r="725" spans="1:33" ht="24.95" customHeight="1">
      <c r="A725" s="513">
        <v>712</v>
      </c>
      <c r="B725" s="987" t="str">
        <f>IF(基本情報入力シート!C764="","",基本情報入力シート!C764)</f>
        <v/>
      </c>
      <c r="C725" s="988"/>
      <c r="D725" s="988"/>
      <c r="E725" s="988"/>
      <c r="F725" s="988"/>
      <c r="G725" s="988"/>
      <c r="H725" s="988"/>
      <c r="I725" s="989"/>
      <c r="J725" s="482" t="str">
        <f>IF(基本情報入力シート!M764="","",基本情報入力シート!M764)</f>
        <v/>
      </c>
      <c r="K725" s="482" t="str">
        <f>IF(基本情報入力シート!R764="","",基本情報入力シート!R764)</f>
        <v/>
      </c>
      <c r="L725" s="482" t="str">
        <f>IF(基本情報入力シート!W764="","",基本情報入力シート!W764)</f>
        <v/>
      </c>
      <c r="M725" s="517" t="str">
        <f>IF(基本情報入力シート!X764="","",基本情報入力シート!X764)</f>
        <v/>
      </c>
      <c r="N725" s="518" t="str">
        <f>IF(基本情報入力シート!Y764="","",基本情報入力シート!Y764)</f>
        <v/>
      </c>
      <c r="O725" s="106"/>
      <c r="P725" s="1082"/>
      <c r="Q725" s="1083"/>
      <c r="R725" s="519" t="str">
        <f>IFERROR(IF('別紙様式3-2（４・５月）'!Z727="ベア加算","",P725*VLOOKUP(N725,【参考】数式用!$AD$2:$AH$27,MATCH(O725,【参考】数式用!$K$4:$N$4,0)+1,0)),"")</f>
        <v/>
      </c>
      <c r="S725" s="139"/>
      <c r="T725" s="1084"/>
      <c r="U725" s="1085"/>
      <c r="V725" s="515" t="str">
        <f>IFERROR(P725*VLOOKUP(AF725,【参考】数式用4!$DC$3:$DZ$106,MATCH(N725,【参考】数式用4!$DC$2:$DZ$2,0)),"")</f>
        <v/>
      </c>
      <c r="W725" s="107"/>
      <c r="X725" s="138"/>
      <c r="Y725" s="1086" t="str">
        <f>IFERROR(IF('別紙様式3-2（４・５月）'!Z727="ベア加算","",W725*VLOOKUP(N725,【参考】数式用!$AD$2:$AH$27,MATCH(O725,【参考】数式用!$K$4:$N$4,0)+1,0)),"")</f>
        <v/>
      </c>
      <c r="Z725" s="1086"/>
      <c r="AA725" s="139"/>
      <c r="AB725" s="142"/>
      <c r="AC725" s="520" t="str">
        <f>IFERROR(X725*VLOOKUP(AG725,【参考】数式用4!$DC$3:$DZ$106,MATCH(N725,【参考】数式用4!$DC$2:$DZ$2,0)),"")</f>
        <v/>
      </c>
      <c r="AD725" s="477" t="str">
        <f t="shared" si="24"/>
        <v/>
      </c>
      <c r="AE725" s="478" t="str">
        <f t="shared" si="25"/>
        <v/>
      </c>
      <c r="AF725" s="512" t="str">
        <f>IF(O725="","",'別紙様式3-2（４・５月）'!O727&amp;'別紙様式3-2（４・５月）'!P727&amp;'別紙様式3-2（４・５月）'!Q727&amp;"から"&amp;O725)</f>
        <v/>
      </c>
      <c r="AG725" s="512" t="str">
        <f>IF(OR(W725="",W725="―"),"",'別紙様式3-2（４・５月）'!O727&amp;'別紙様式3-2（４・５月）'!P727&amp;'別紙様式3-2（４・５月）'!Q727&amp;"から"&amp;W725)</f>
        <v/>
      </c>
    </row>
    <row r="726" spans="1:33" ht="24.95" customHeight="1">
      <c r="A726" s="513">
        <v>713</v>
      </c>
      <c r="B726" s="987" t="str">
        <f>IF(基本情報入力シート!C765="","",基本情報入力シート!C765)</f>
        <v/>
      </c>
      <c r="C726" s="988"/>
      <c r="D726" s="988"/>
      <c r="E726" s="988"/>
      <c r="F726" s="988"/>
      <c r="G726" s="988"/>
      <c r="H726" s="988"/>
      <c r="I726" s="989"/>
      <c r="J726" s="482" t="str">
        <f>IF(基本情報入力シート!M765="","",基本情報入力シート!M765)</f>
        <v/>
      </c>
      <c r="K726" s="482" t="str">
        <f>IF(基本情報入力シート!R765="","",基本情報入力シート!R765)</f>
        <v/>
      </c>
      <c r="L726" s="482" t="str">
        <f>IF(基本情報入力シート!W765="","",基本情報入力シート!W765)</f>
        <v/>
      </c>
      <c r="M726" s="517" t="str">
        <f>IF(基本情報入力シート!X765="","",基本情報入力シート!X765)</f>
        <v/>
      </c>
      <c r="N726" s="518" t="str">
        <f>IF(基本情報入力シート!Y765="","",基本情報入力シート!Y765)</f>
        <v/>
      </c>
      <c r="O726" s="106"/>
      <c r="P726" s="1082"/>
      <c r="Q726" s="1083"/>
      <c r="R726" s="519" t="str">
        <f>IFERROR(IF('別紙様式3-2（４・５月）'!Z728="ベア加算","",P726*VLOOKUP(N726,【参考】数式用!$AD$2:$AH$27,MATCH(O726,【参考】数式用!$K$4:$N$4,0)+1,0)),"")</f>
        <v/>
      </c>
      <c r="S726" s="139"/>
      <c r="T726" s="1084"/>
      <c r="U726" s="1085"/>
      <c r="V726" s="515" t="str">
        <f>IFERROR(P726*VLOOKUP(AF726,【参考】数式用4!$DC$3:$DZ$106,MATCH(N726,【参考】数式用4!$DC$2:$DZ$2,0)),"")</f>
        <v/>
      </c>
      <c r="W726" s="107"/>
      <c r="X726" s="138"/>
      <c r="Y726" s="1086" t="str">
        <f>IFERROR(IF('別紙様式3-2（４・５月）'!Z728="ベア加算","",W726*VLOOKUP(N726,【参考】数式用!$AD$2:$AH$27,MATCH(O726,【参考】数式用!$K$4:$N$4,0)+1,0)),"")</f>
        <v/>
      </c>
      <c r="Z726" s="1086"/>
      <c r="AA726" s="139"/>
      <c r="AB726" s="142"/>
      <c r="AC726" s="520" t="str">
        <f>IFERROR(X726*VLOOKUP(AG726,【参考】数式用4!$DC$3:$DZ$106,MATCH(N726,【参考】数式用4!$DC$2:$DZ$2,0)),"")</f>
        <v/>
      </c>
      <c r="AD726" s="477" t="str">
        <f t="shared" si="24"/>
        <v/>
      </c>
      <c r="AE726" s="478" t="str">
        <f t="shared" si="25"/>
        <v/>
      </c>
      <c r="AF726" s="512" t="str">
        <f>IF(O726="","",'別紙様式3-2（４・５月）'!O728&amp;'別紙様式3-2（４・５月）'!P728&amp;'別紙様式3-2（４・５月）'!Q728&amp;"から"&amp;O726)</f>
        <v/>
      </c>
      <c r="AG726" s="512" t="str">
        <f>IF(OR(W726="",W726="―"),"",'別紙様式3-2（４・５月）'!O728&amp;'別紙様式3-2（４・５月）'!P728&amp;'別紙様式3-2（４・５月）'!Q728&amp;"から"&amp;W726)</f>
        <v/>
      </c>
    </row>
    <row r="727" spans="1:33" ht="24.95" customHeight="1">
      <c r="A727" s="513">
        <v>714</v>
      </c>
      <c r="B727" s="987" t="str">
        <f>IF(基本情報入力シート!C766="","",基本情報入力シート!C766)</f>
        <v/>
      </c>
      <c r="C727" s="988"/>
      <c r="D727" s="988"/>
      <c r="E727" s="988"/>
      <c r="F727" s="988"/>
      <c r="G727" s="988"/>
      <c r="H727" s="988"/>
      <c r="I727" s="989"/>
      <c r="J727" s="482" t="str">
        <f>IF(基本情報入力シート!M766="","",基本情報入力シート!M766)</f>
        <v/>
      </c>
      <c r="K727" s="482" t="str">
        <f>IF(基本情報入力シート!R766="","",基本情報入力シート!R766)</f>
        <v/>
      </c>
      <c r="L727" s="482" t="str">
        <f>IF(基本情報入力シート!W766="","",基本情報入力シート!W766)</f>
        <v/>
      </c>
      <c r="M727" s="517" t="str">
        <f>IF(基本情報入力シート!X766="","",基本情報入力シート!X766)</f>
        <v/>
      </c>
      <c r="N727" s="518" t="str">
        <f>IF(基本情報入力シート!Y766="","",基本情報入力シート!Y766)</f>
        <v/>
      </c>
      <c r="O727" s="106"/>
      <c r="P727" s="1082"/>
      <c r="Q727" s="1083"/>
      <c r="R727" s="519" t="str">
        <f>IFERROR(IF('別紙様式3-2（４・５月）'!Z729="ベア加算","",P727*VLOOKUP(N727,【参考】数式用!$AD$2:$AH$27,MATCH(O727,【参考】数式用!$K$4:$N$4,0)+1,0)),"")</f>
        <v/>
      </c>
      <c r="S727" s="139"/>
      <c r="T727" s="1084"/>
      <c r="U727" s="1085"/>
      <c r="V727" s="515" t="str">
        <f>IFERROR(P727*VLOOKUP(AF727,【参考】数式用4!$DC$3:$DZ$106,MATCH(N727,【参考】数式用4!$DC$2:$DZ$2,0)),"")</f>
        <v/>
      </c>
      <c r="W727" s="107"/>
      <c r="X727" s="138"/>
      <c r="Y727" s="1086" t="str">
        <f>IFERROR(IF('別紙様式3-2（４・５月）'!Z729="ベア加算","",W727*VLOOKUP(N727,【参考】数式用!$AD$2:$AH$27,MATCH(O727,【参考】数式用!$K$4:$N$4,0)+1,0)),"")</f>
        <v/>
      </c>
      <c r="Z727" s="1086"/>
      <c r="AA727" s="139"/>
      <c r="AB727" s="142"/>
      <c r="AC727" s="520" t="str">
        <f>IFERROR(X727*VLOOKUP(AG727,【参考】数式用4!$DC$3:$DZ$106,MATCH(N727,【参考】数式用4!$DC$2:$DZ$2,0)),"")</f>
        <v/>
      </c>
      <c r="AD727" s="477" t="str">
        <f t="shared" si="24"/>
        <v/>
      </c>
      <c r="AE727" s="478" t="str">
        <f t="shared" si="25"/>
        <v/>
      </c>
      <c r="AF727" s="512" t="str">
        <f>IF(O727="","",'別紙様式3-2（４・５月）'!O729&amp;'別紙様式3-2（４・５月）'!P729&amp;'別紙様式3-2（４・５月）'!Q729&amp;"から"&amp;O727)</f>
        <v/>
      </c>
      <c r="AG727" s="512" t="str">
        <f>IF(OR(W727="",W727="―"),"",'別紙様式3-2（４・５月）'!O729&amp;'別紙様式3-2（４・５月）'!P729&amp;'別紙様式3-2（４・５月）'!Q729&amp;"から"&amp;W727)</f>
        <v/>
      </c>
    </row>
    <row r="728" spans="1:33" ht="24.95" customHeight="1">
      <c r="A728" s="513">
        <v>715</v>
      </c>
      <c r="B728" s="987" t="str">
        <f>IF(基本情報入力シート!C767="","",基本情報入力シート!C767)</f>
        <v/>
      </c>
      <c r="C728" s="988"/>
      <c r="D728" s="988"/>
      <c r="E728" s="988"/>
      <c r="F728" s="988"/>
      <c r="G728" s="988"/>
      <c r="H728" s="988"/>
      <c r="I728" s="989"/>
      <c r="J728" s="482" t="str">
        <f>IF(基本情報入力シート!M767="","",基本情報入力シート!M767)</f>
        <v/>
      </c>
      <c r="K728" s="482" t="str">
        <f>IF(基本情報入力シート!R767="","",基本情報入力シート!R767)</f>
        <v/>
      </c>
      <c r="L728" s="482" t="str">
        <f>IF(基本情報入力シート!W767="","",基本情報入力シート!W767)</f>
        <v/>
      </c>
      <c r="M728" s="517" t="str">
        <f>IF(基本情報入力シート!X767="","",基本情報入力シート!X767)</f>
        <v/>
      </c>
      <c r="N728" s="518" t="str">
        <f>IF(基本情報入力シート!Y767="","",基本情報入力シート!Y767)</f>
        <v/>
      </c>
      <c r="O728" s="106"/>
      <c r="P728" s="1082"/>
      <c r="Q728" s="1083"/>
      <c r="R728" s="519" t="str">
        <f>IFERROR(IF('別紙様式3-2（４・５月）'!Z730="ベア加算","",P728*VLOOKUP(N728,【参考】数式用!$AD$2:$AH$27,MATCH(O728,【参考】数式用!$K$4:$N$4,0)+1,0)),"")</f>
        <v/>
      </c>
      <c r="S728" s="139"/>
      <c r="T728" s="1084"/>
      <c r="U728" s="1085"/>
      <c r="V728" s="515" t="str">
        <f>IFERROR(P728*VLOOKUP(AF728,【参考】数式用4!$DC$3:$DZ$106,MATCH(N728,【参考】数式用4!$DC$2:$DZ$2,0)),"")</f>
        <v/>
      </c>
      <c r="W728" s="107"/>
      <c r="X728" s="138"/>
      <c r="Y728" s="1086" t="str">
        <f>IFERROR(IF('別紙様式3-2（４・５月）'!Z730="ベア加算","",W728*VLOOKUP(N728,【参考】数式用!$AD$2:$AH$27,MATCH(O728,【参考】数式用!$K$4:$N$4,0)+1,0)),"")</f>
        <v/>
      </c>
      <c r="Z728" s="1086"/>
      <c r="AA728" s="139"/>
      <c r="AB728" s="142"/>
      <c r="AC728" s="520" t="str">
        <f>IFERROR(X728*VLOOKUP(AG728,【参考】数式用4!$DC$3:$DZ$106,MATCH(N728,【参考】数式用4!$DC$2:$DZ$2,0)),"")</f>
        <v/>
      </c>
      <c r="AD728" s="477" t="str">
        <f t="shared" si="24"/>
        <v/>
      </c>
      <c r="AE728" s="478" t="str">
        <f t="shared" si="25"/>
        <v/>
      </c>
      <c r="AF728" s="512" t="str">
        <f>IF(O728="","",'別紙様式3-2（４・５月）'!O730&amp;'別紙様式3-2（４・５月）'!P730&amp;'別紙様式3-2（４・５月）'!Q730&amp;"から"&amp;O728)</f>
        <v/>
      </c>
      <c r="AG728" s="512" t="str">
        <f>IF(OR(W728="",W728="―"),"",'別紙様式3-2（４・５月）'!O730&amp;'別紙様式3-2（４・５月）'!P730&amp;'別紙様式3-2（４・５月）'!Q730&amp;"から"&amp;W728)</f>
        <v/>
      </c>
    </row>
    <row r="729" spans="1:33" ht="24.95" customHeight="1">
      <c r="A729" s="513">
        <v>716</v>
      </c>
      <c r="B729" s="987" t="str">
        <f>IF(基本情報入力シート!C768="","",基本情報入力シート!C768)</f>
        <v/>
      </c>
      <c r="C729" s="988"/>
      <c r="D729" s="988"/>
      <c r="E729" s="988"/>
      <c r="F729" s="988"/>
      <c r="G729" s="988"/>
      <c r="H729" s="988"/>
      <c r="I729" s="989"/>
      <c r="J729" s="482" t="str">
        <f>IF(基本情報入力シート!M768="","",基本情報入力シート!M768)</f>
        <v/>
      </c>
      <c r="K729" s="482" t="str">
        <f>IF(基本情報入力シート!R768="","",基本情報入力シート!R768)</f>
        <v/>
      </c>
      <c r="L729" s="482" t="str">
        <f>IF(基本情報入力シート!W768="","",基本情報入力シート!W768)</f>
        <v/>
      </c>
      <c r="M729" s="517" t="str">
        <f>IF(基本情報入力シート!X768="","",基本情報入力シート!X768)</f>
        <v/>
      </c>
      <c r="N729" s="518" t="str">
        <f>IF(基本情報入力シート!Y768="","",基本情報入力シート!Y768)</f>
        <v/>
      </c>
      <c r="O729" s="106"/>
      <c r="P729" s="1082"/>
      <c r="Q729" s="1083"/>
      <c r="R729" s="519" t="str">
        <f>IFERROR(IF('別紙様式3-2（４・５月）'!Z731="ベア加算","",P729*VLOOKUP(N729,【参考】数式用!$AD$2:$AH$27,MATCH(O729,【参考】数式用!$K$4:$N$4,0)+1,0)),"")</f>
        <v/>
      </c>
      <c r="S729" s="139"/>
      <c r="T729" s="1084"/>
      <c r="U729" s="1085"/>
      <c r="V729" s="515" t="str">
        <f>IFERROR(P729*VLOOKUP(AF729,【参考】数式用4!$DC$3:$DZ$106,MATCH(N729,【参考】数式用4!$DC$2:$DZ$2,0)),"")</f>
        <v/>
      </c>
      <c r="W729" s="107"/>
      <c r="X729" s="138"/>
      <c r="Y729" s="1086" t="str">
        <f>IFERROR(IF('別紙様式3-2（４・５月）'!Z731="ベア加算","",W729*VLOOKUP(N729,【参考】数式用!$AD$2:$AH$27,MATCH(O729,【参考】数式用!$K$4:$N$4,0)+1,0)),"")</f>
        <v/>
      </c>
      <c r="Z729" s="1086"/>
      <c r="AA729" s="139"/>
      <c r="AB729" s="142"/>
      <c r="AC729" s="520" t="str">
        <f>IFERROR(X729*VLOOKUP(AG729,【参考】数式用4!$DC$3:$DZ$106,MATCH(N729,【参考】数式用4!$DC$2:$DZ$2,0)),"")</f>
        <v/>
      </c>
      <c r="AD729" s="477" t="str">
        <f t="shared" si="24"/>
        <v/>
      </c>
      <c r="AE729" s="478" t="str">
        <f t="shared" si="25"/>
        <v/>
      </c>
      <c r="AF729" s="512" t="str">
        <f>IF(O729="","",'別紙様式3-2（４・５月）'!O731&amp;'別紙様式3-2（４・５月）'!P731&amp;'別紙様式3-2（４・５月）'!Q731&amp;"から"&amp;O729)</f>
        <v/>
      </c>
      <c r="AG729" s="512" t="str">
        <f>IF(OR(W729="",W729="―"),"",'別紙様式3-2（４・５月）'!O731&amp;'別紙様式3-2（４・５月）'!P731&amp;'別紙様式3-2（４・５月）'!Q731&amp;"から"&amp;W729)</f>
        <v/>
      </c>
    </row>
    <row r="730" spans="1:33" ht="24.95" customHeight="1">
      <c r="A730" s="513">
        <v>717</v>
      </c>
      <c r="B730" s="987" t="str">
        <f>IF(基本情報入力シート!C769="","",基本情報入力シート!C769)</f>
        <v/>
      </c>
      <c r="C730" s="988"/>
      <c r="D730" s="988"/>
      <c r="E730" s="988"/>
      <c r="F730" s="988"/>
      <c r="G730" s="988"/>
      <c r="H730" s="988"/>
      <c r="I730" s="989"/>
      <c r="J730" s="482" t="str">
        <f>IF(基本情報入力シート!M769="","",基本情報入力シート!M769)</f>
        <v/>
      </c>
      <c r="K730" s="482" t="str">
        <f>IF(基本情報入力シート!R769="","",基本情報入力シート!R769)</f>
        <v/>
      </c>
      <c r="L730" s="482" t="str">
        <f>IF(基本情報入力シート!W769="","",基本情報入力シート!W769)</f>
        <v/>
      </c>
      <c r="M730" s="517" t="str">
        <f>IF(基本情報入力シート!X769="","",基本情報入力シート!X769)</f>
        <v/>
      </c>
      <c r="N730" s="518" t="str">
        <f>IF(基本情報入力シート!Y769="","",基本情報入力シート!Y769)</f>
        <v/>
      </c>
      <c r="O730" s="106"/>
      <c r="P730" s="1082"/>
      <c r="Q730" s="1083"/>
      <c r="R730" s="519" t="str">
        <f>IFERROR(IF('別紙様式3-2（４・５月）'!Z732="ベア加算","",P730*VLOOKUP(N730,【参考】数式用!$AD$2:$AH$27,MATCH(O730,【参考】数式用!$K$4:$N$4,0)+1,0)),"")</f>
        <v/>
      </c>
      <c r="S730" s="139"/>
      <c r="T730" s="1084"/>
      <c r="U730" s="1085"/>
      <c r="V730" s="515" t="str">
        <f>IFERROR(P730*VLOOKUP(AF730,【参考】数式用4!$DC$3:$DZ$106,MATCH(N730,【参考】数式用4!$DC$2:$DZ$2,0)),"")</f>
        <v/>
      </c>
      <c r="W730" s="107"/>
      <c r="X730" s="138"/>
      <c r="Y730" s="1086" t="str">
        <f>IFERROR(IF('別紙様式3-2（４・５月）'!Z732="ベア加算","",W730*VLOOKUP(N730,【参考】数式用!$AD$2:$AH$27,MATCH(O730,【参考】数式用!$K$4:$N$4,0)+1,0)),"")</f>
        <v/>
      </c>
      <c r="Z730" s="1086"/>
      <c r="AA730" s="139"/>
      <c r="AB730" s="142"/>
      <c r="AC730" s="520" t="str">
        <f>IFERROR(X730*VLOOKUP(AG730,【参考】数式用4!$DC$3:$DZ$106,MATCH(N730,【参考】数式用4!$DC$2:$DZ$2,0)),"")</f>
        <v/>
      </c>
      <c r="AD730" s="477" t="str">
        <f t="shared" si="24"/>
        <v/>
      </c>
      <c r="AE730" s="478" t="str">
        <f t="shared" si="25"/>
        <v/>
      </c>
      <c r="AF730" s="512" t="str">
        <f>IF(O730="","",'別紙様式3-2（４・５月）'!O732&amp;'別紙様式3-2（４・５月）'!P732&amp;'別紙様式3-2（４・５月）'!Q732&amp;"から"&amp;O730)</f>
        <v/>
      </c>
      <c r="AG730" s="512" t="str">
        <f>IF(OR(W730="",W730="―"),"",'別紙様式3-2（４・５月）'!O732&amp;'別紙様式3-2（４・５月）'!P732&amp;'別紙様式3-2（４・５月）'!Q732&amp;"から"&amp;W730)</f>
        <v/>
      </c>
    </row>
    <row r="731" spans="1:33" ht="24.95" customHeight="1">
      <c r="A731" s="513">
        <v>718</v>
      </c>
      <c r="B731" s="987" t="str">
        <f>IF(基本情報入力シート!C770="","",基本情報入力シート!C770)</f>
        <v/>
      </c>
      <c r="C731" s="988"/>
      <c r="D731" s="988"/>
      <c r="E731" s="988"/>
      <c r="F731" s="988"/>
      <c r="G731" s="988"/>
      <c r="H731" s="988"/>
      <c r="I731" s="989"/>
      <c r="J731" s="482" t="str">
        <f>IF(基本情報入力シート!M770="","",基本情報入力シート!M770)</f>
        <v/>
      </c>
      <c r="K731" s="482" t="str">
        <f>IF(基本情報入力シート!R770="","",基本情報入力シート!R770)</f>
        <v/>
      </c>
      <c r="L731" s="482" t="str">
        <f>IF(基本情報入力シート!W770="","",基本情報入力シート!W770)</f>
        <v/>
      </c>
      <c r="M731" s="517" t="str">
        <f>IF(基本情報入力シート!X770="","",基本情報入力シート!X770)</f>
        <v/>
      </c>
      <c r="N731" s="518" t="str">
        <f>IF(基本情報入力シート!Y770="","",基本情報入力シート!Y770)</f>
        <v/>
      </c>
      <c r="O731" s="106"/>
      <c r="P731" s="1082"/>
      <c r="Q731" s="1083"/>
      <c r="R731" s="519" t="str">
        <f>IFERROR(IF('別紙様式3-2（４・５月）'!Z733="ベア加算","",P731*VLOOKUP(N731,【参考】数式用!$AD$2:$AH$27,MATCH(O731,【参考】数式用!$K$4:$N$4,0)+1,0)),"")</f>
        <v/>
      </c>
      <c r="S731" s="139"/>
      <c r="T731" s="1084"/>
      <c r="U731" s="1085"/>
      <c r="V731" s="515" t="str">
        <f>IFERROR(P731*VLOOKUP(AF731,【参考】数式用4!$DC$3:$DZ$106,MATCH(N731,【参考】数式用4!$DC$2:$DZ$2,0)),"")</f>
        <v/>
      </c>
      <c r="W731" s="107"/>
      <c r="X731" s="138"/>
      <c r="Y731" s="1086" t="str">
        <f>IFERROR(IF('別紙様式3-2（４・５月）'!Z733="ベア加算","",W731*VLOOKUP(N731,【参考】数式用!$AD$2:$AH$27,MATCH(O731,【参考】数式用!$K$4:$N$4,0)+1,0)),"")</f>
        <v/>
      </c>
      <c r="Z731" s="1086"/>
      <c r="AA731" s="139"/>
      <c r="AB731" s="142"/>
      <c r="AC731" s="520" t="str">
        <f>IFERROR(X731*VLOOKUP(AG731,【参考】数式用4!$DC$3:$DZ$106,MATCH(N731,【参考】数式用4!$DC$2:$DZ$2,0)),"")</f>
        <v/>
      </c>
      <c r="AD731" s="477" t="str">
        <f t="shared" si="24"/>
        <v/>
      </c>
      <c r="AE731" s="478" t="str">
        <f t="shared" si="25"/>
        <v/>
      </c>
      <c r="AF731" s="512" t="str">
        <f>IF(O731="","",'別紙様式3-2（４・５月）'!O733&amp;'別紙様式3-2（４・５月）'!P733&amp;'別紙様式3-2（４・５月）'!Q733&amp;"から"&amp;O731)</f>
        <v/>
      </c>
      <c r="AG731" s="512" t="str">
        <f>IF(OR(W731="",W731="―"),"",'別紙様式3-2（４・５月）'!O733&amp;'別紙様式3-2（４・５月）'!P733&amp;'別紙様式3-2（４・５月）'!Q733&amp;"から"&amp;W731)</f>
        <v/>
      </c>
    </row>
    <row r="732" spans="1:33" ht="24.95" customHeight="1">
      <c r="A732" s="513">
        <v>719</v>
      </c>
      <c r="B732" s="987" t="str">
        <f>IF(基本情報入力シート!C771="","",基本情報入力シート!C771)</f>
        <v/>
      </c>
      <c r="C732" s="988"/>
      <c r="D732" s="988"/>
      <c r="E732" s="988"/>
      <c r="F732" s="988"/>
      <c r="G732" s="988"/>
      <c r="H732" s="988"/>
      <c r="I732" s="989"/>
      <c r="J732" s="482" t="str">
        <f>IF(基本情報入力シート!M771="","",基本情報入力シート!M771)</f>
        <v/>
      </c>
      <c r="K732" s="482" t="str">
        <f>IF(基本情報入力シート!R771="","",基本情報入力シート!R771)</f>
        <v/>
      </c>
      <c r="L732" s="482" t="str">
        <f>IF(基本情報入力シート!W771="","",基本情報入力シート!W771)</f>
        <v/>
      </c>
      <c r="M732" s="517" t="str">
        <f>IF(基本情報入力シート!X771="","",基本情報入力シート!X771)</f>
        <v/>
      </c>
      <c r="N732" s="518" t="str">
        <f>IF(基本情報入力シート!Y771="","",基本情報入力シート!Y771)</f>
        <v/>
      </c>
      <c r="O732" s="106"/>
      <c r="P732" s="1082"/>
      <c r="Q732" s="1083"/>
      <c r="R732" s="519" t="str">
        <f>IFERROR(IF('別紙様式3-2（４・５月）'!Z734="ベア加算","",P732*VLOOKUP(N732,【参考】数式用!$AD$2:$AH$27,MATCH(O732,【参考】数式用!$K$4:$N$4,0)+1,0)),"")</f>
        <v/>
      </c>
      <c r="S732" s="139"/>
      <c r="T732" s="1084"/>
      <c r="U732" s="1085"/>
      <c r="V732" s="515" t="str">
        <f>IFERROR(P732*VLOOKUP(AF732,【参考】数式用4!$DC$3:$DZ$106,MATCH(N732,【参考】数式用4!$DC$2:$DZ$2,0)),"")</f>
        <v/>
      </c>
      <c r="W732" s="107"/>
      <c r="X732" s="138"/>
      <c r="Y732" s="1086" t="str">
        <f>IFERROR(IF('別紙様式3-2（４・５月）'!Z734="ベア加算","",W732*VLOOKUP(N732,【参考】数式用!$AD$2:$AH$27,MATCH(O732,【参考】数式用!$K$4:$N$4,0)+1,0)),"")</f>
        <v/>
      </c>
      <c r="Z732" s="1086"/>
      <c r="AA732" s="139"/>
      <c r="AB732" s="142"/>
      <c r="AC732" s="520" t="str">
        <f>IFERROR(X732*VLOOKUP(AG732,【参考】数式用4!$DC$3:$DZ$106,MATCH(N732,【参考】数式用4!$DC$2:$DZ$2,0)),"")</f>
        <v/>
      </c>
      <c r="AD732" s="477" t="str">
        <f t="shared" si="24"/>
        <v/>
      </c>
      <c r="AE732" s="478" t="str">
        <f t="shared" si="25"/>
        <v/>
      </c>
      <c r="AF732" s="512" t="str">
        <f>IF(O732="","",'別紙様式3-2（４・５月）'!O734&amp;'別紙様式3-2（４・５月）'!P734&amp;'別紙様式3-2（４・５月）'!Q734&amp;"から"&amp;O732)</f>
        <v/>
      </c>
      <c r="AG732" s="512" t="str">
        <f>IF(OR(W732="",W732="―"),"",'別紙様式3-2（４・５月）'!O734&amp;'別紙様式3-2（４・５月）'!P734&amp;'別紙様式3-2（４・５月）'!Q734&amp;"から"&amp;W732)</f>
        <v/>
      </c>
    </row>
    <row r="733" spans="1:33" ht="24.95" customHeight="1">
      <c r="A733" s="513">
        <v>720</v>
      </c>
      <c r="B733" s="987" t="str">
        <f>IF(基本情報入力シート!C772="","",基本情報入力シート!C772)</f>
        <v/>
      </c>
      <c r="C733" s="988"/>
      <c r="D733" s="988"/>
      <c r="E733" s="988"/>
      <c r="F733" s="988"/>
      <c r="G733" s="988"/>
      <c r="H733" s="988"/>
      <c r="I733" s="989"/>
      <c r="J733" s="482" t="str">
        <f>IF(基本情報入力シート!M772="","",基本情報入力シート!M772)</f>
        <v/>
      </c>
      <c r="K733" s="482" t="str">
        <f>IF(基本情報入力シート!R772="","",基本情報入力シート!R772)</f>
        <v/>
      </c>
      <c r="L733" s="482" t="str">
        <f>IF(基本情報入力シート!W772="","",基本情報入力シート!W772)</f>
        <v/>
      </c>
      <c r="M733" s="517" t="str">
        <f>IF(基本情報入力シート!X772="","",基本情報入力シート!X772)</f>
        <v/>
      </c>
      <c r="N733" s="518" t="str">
        <f>IF(基本情報入力シート!Y772="","",基本情報入力シート!Y772)</f>
        <v/>
      </c>
      <c r="O733" s="106"/>
      <c r="P733" s="1082"/>
      <c r="Q733" s="1083"/>
      <c r="R733" s="519" t="str">
        <f>IFERROR(IF('別紙様式3-2（４・５月）'!Z735="ベア加算","",P733*VLOOKUP(N733,【参考】数式用!$AD$2:$AH$27,MATCH(O733,【参考】数式用!$K$4:$N$4,0)+1,0)),"")</f>
        <v/>
      </c>
      <c r="S733" s="139"/>
      <c r="T733" s="1084"/>
      <c r="U733" s="1085"/>
      <c r="V733" s="515" t="str">
        <f>IFERROR(P733*VLOOKUP(AF733,【参考】数式用4!$DC$3:$DZ$106,MATCH(N733,【参考】数式用4!$DC$2:$DZ$2,0)),"")</f>
        <v/>
      </c>
      <c r="W733" s="107"/>
      <c r="X733" s="138"/>
      <c r="Y733" s="1086" t="str">
        <f>IFERROR(IF('別紙様式3-2（４・５月）'!Z735="ベア加算","",W733*VLOOKUP(N733,【参考】数式用!$AD$2:$AH$27,MATCH(O733,【参考】数式用!$K$4:$N$4,0)+1,0)),"")</f>
        <v/>
      </c>
      <c r="Z733" s="1086"/>
      <c r="AA733" s="139"/>
      <c r="AB733" s="142"/>
      <c r="AC733" s="520" t="str">
        <f>IFERROR(X733*VLOOKUP(AG733,【参考】数式用4!$DC$3:$DZ$106,MATCH(N733,【参考】数式用4!$DC$2:$DZ$2,0)),"")</f>
        <v/>
      </c>
      <c r="AD733" s="477" t="str">
        <f t="shared" si="24"/>
        <v/>
      </c>
      <c r="AE733" s="478" t="str">
        <f t="shared" si="25"/>
        <v/>
      </c>
      <c r="AF733" s="512" t="str">
        <f>IF(O733="","",'別紙様式3-2（４・５月）'!O735&amp;'別紙様式3-2（４・５月）'!P735&amp;'別紙様式3-2（４・５月）'!Q735&amp;"から"&amp;O733)</f>
        <v/>
      </c>
      <c r="AG733" s="512" t="str">
        <f>IF(OR(W733="",W733="―"),"",'別紙様式3-2（４・５月）'!O735&amp;'別紙様式3-2（４・５月）'!P735&amp;'別紙様式3-2（４・５月）'!Q735&amp;"から"&amp;W733)</f>
        <v/>
      </c>
    </row>
    <row r="734" spans="1:33" ht="24.95" customHeight="1">
      <c r="A734" s="513">
        <v>721</v>
      </c>
      <c r="B734" s="987" t="str">
        <f>IF(基本情報入力シート!C773="","",基本情報入力シート!C773)</f>
        <v/>
      </c>
      <c r="C734" s="988"/>
      <c r="D734" s="988"/>
      <c r="E734" s="988"/>
      <c r="F734" s="988"/>
      <c r="G734" s="988"/>
      <c r="H734" s="988"/>
      <c r="I734" s="989"/>
      <c r="J734" s="482" t="str">
        <f>IF(基本情報入力シート!M773="","",基本情報入力シート!M773)</f>
        <v/>
      </c>
      <c r="K734" s="482" t="str">
        <f>IF(基本情報入力シート!R773="","",基本情報入力シート!R773)</f>
        <v/>
      </c>
      <c r="L734" s="482" t="str">
        <f>IF(基本情報入力シート!W773="","",基本情報入力シート!W773)</f>
        <v/>
      </c>
      <c r="M734" s="517" t="str">
        <f>IF(基本情報入力シート!X773="","",基本情報入力シート!X773)</f>
        <v/>
      </c>
      <c r="N734" s="518" t="str">
        <f>IF(基本情報入力シート!Y773="","",基本情報入力シート!Y773)</f>
        <v/>
      </c>
      <c r="O734" s="106"/>
      <c r="P734" s="1082"/>
      <c r="Q734" s="1083"/>
      <c r="R734" s="519" t="str">
        <f>IFERROR(IF('別紙様式3-2（４・５月）'!Z736="ベア加算","",P734*VLOOKUP(N734,【参考】数式用!$AD$2:$AH$27,MATCH(O734,【参考】数式用!$K$4:$N$4,0)+1,0)),"")</f>
        <v/>
      </c>
      <c r="S734" s="139"/>
      <c r="T734" s="1084"/>
      <c r="U734" s="1085"/>
      <c r="V734" s="515" t="str">
        <f>IFERROR(P734*VLOOKUP(AF734,【参考】数式用4!$DC$3:$DZ$106,MATCH(N734,【参考】数式用4!$DC$2:$DZ$2,0)),"")</f>
        <v/>
      </c>
      <c r="W734" s="107"/>
      <c r="X734" s="138"/>
      <c r="Y734" s="1086" t="str">
        <f>IFERROR(IF('別紙様式3-2（４・５月）'!Z736="ベア加算","",W734*VLOOKUP(N734,【参考】数式用!$AD$2:$AH$27,MATCH(O734,【参考】数式用!$K$4:$N$4,0)+1,0)),"")</f>
        <v/>
      </c>
      <c r="Z734" s="1086"/>
      <c r="AA734" s="139"/>
      <c r="AB734" s="142"/>
      <c r="AC734" s="520" t="str">
        <f>IFERROR(X734*VLOOKUP(AG734,【参考】数式用4!$DC$3:$DZ$106,MATCH(N734,【参考】数式用4!$DC$2:$DZ$2,0)),"")</f>
        <v/>
      </c>
      <c r="AD734" s="477" t="str">
        <f t="shared" si="24"/>
        <v/>
      </c>
      <c r="AE734" s="478" t="str">
        <f t="shared" si="25"/>
        <v/>
      </c>
      <c r="AF734" s="512" t="str">
        <f>IF(O734="","",'別紙様式3-2（４・５月）'!O736&amp;'別紙様式3-2（４・５月）'!P736&amp;'別紙様式3-2（４・５月）'!Q736&amp;"から"&amp;O734)</f>
        <v/>
      </c>
      <c r="AG734" s="512" t="str">
        <f>IF(OR(W734="",W734="―"),"",'別紙様式3-2（４・５月）'!O736&amp;'別紙様式3-2（４・５月）'!P736&amp;'別紙様式3-2（４・５月）'!Q736&amp;"から"&amp;W734)</f>
        <v/>
      </c>
    </row>
    <row r="735" spans="1:33" ht="24.95" customHeight="1">
      <c r="A735" s="513">
        <v>722</v>
      </c>
      <c r="B735" s="987" t="str">
        <f>IF(基本情報入力シート!C774="","",基本情報入力シート!C774)</f>
        <v/>
      </c>
      <c r="C735" s="988"/>
      <c r="D735" s="988"/>
      <c r="E735" s="988"/>
      <c r="F735" s="988"/>
      <c r="G735" s="988"/>
      <c r="H735" s="988"/>
      <c r="I735" s="989"/>
      <c r="J735" s="482" t="str">
        <f>IF(基本情報入力シート!M774="","",基本情報入力シート!M774)</f>
        <v/>
      </c>
      <c r="K735" s="482" t="str">
        <f>IF(基本情報入力シート!R774="","",基本情報入力シート!R774)</f>
        <v/>
      </c>
      <c r="L735" s="482" t="str">
        <f>IF(基本情報入力シート!W774="","",基本情報入力シート!W774)</f>
        <v/>
      </c>
      <c r="M735" s="517" t="str">
        <f>IF(基本情報入力シート!X774="","",基本情報入力シート!X774)</f>
        <v/>
      </c>
      <c r="N735" s="518" t="str">
        <f>IF(基本情報入力シート!Y774="","",基本情報入力シート!Y774)</f>
        <v/>
      </c>
      <c r="O735" s="106"/>
      <c r="P735" s="1082"/>
      <c r="Q735" s="1083"/>
      <c r="R735" s="519" t="str">
        <f>IFERROR(IF('別紙様式3-2（４・５月）'!Z737="ベア加算","",P735*VLOOKUP(N735,【参考】数式用!$AD$2:$AH$27,MATCH(O735,【参考】数式用!$K$4:$N$4,0)+1,0)),"")</f>
        <v/>
      </c>
      <c r="S735" s="139"/>
      <c r="T735" s="1084"/>
      <c r="U735" s="1085"/>
      <c r="V735" s="515" t="str">
        <f>IFERROR(P735*VLOOKUP(AF735,【参考】数式用4!$DC$3:$DZ$106,MATCH(N735,【参考】数式用4!$DC$2:$DZ$2,0)),"")</f>
        <v/>
      </c>
      <c r="W735" s="107"/>
      <c r="X735" s="138"/>
      <c r="Y735" s="1086" t="str">
        <f>IFERROR(IF('別紙様式3-2（４・５月）'!Z737="ベア加算","",W735*VLOOKUP(N735,【参考】数式用!$AD$2:$AH$27,MATCH(O735,【参考】数式用!$K$4:$N$4,0)+1,0)),"")</f>
        <v/>
      </c>
      <c r="Z735" s="1086"/>
      <c r="AA735" s="139"/>
      <c r="AB735" s="142"/>
      <c r="AC735" s="520" t="str">
        <f>IFERROR(X735*VLOOKUP(AG735,【参考】数式用4!$DC$3:$DZ$106,MATCH(N735,【参考】数式用4!$DC$2:$DZ$2,0)),"")</f>
        <v/>
      </c>
      <c r="AD735" s="477" t="str">
        <f t="shared" si="24"/>
        <v/>
      </c>
      <c r="AE735" s="478" t="str">
        <f t="shared" si="25"/>
        <v/>
      </c>
      <c r="AF735" s="512" t="str">
        <f>IF(O735="","",'別紙様式3-2（４・５月）'!O737&amp;'別紙様式3-2（４・５月）'!P737&amp;'別紙様式3-2（４・５月）'!Q737&amp;"から"&amp;O735)</f>
        <v/>
      </c>
      <c r="AG735" s="512" t="str">
        <f>IF(OR(W735="",W735="―"),"",'別紙様式3-2（４・５月）'!O737&amp;'別紙様式3-2（４・５月）'!P737&amp;'別紙様式3-2（４・５月）'!Q737&amp;"から"&amp;W735)</f>
        <v/>
      </c>
    </row>
    <row r="736" spans="1:33" ht="24.95" customHeight="1">
      <c r="A736" s="513">
        <v>723</v>
      </c>
      <c r="B736" s="987" t="str">
        <f>IF(基本情報入力シート!C775="","",基本情報入力シート!C775)</f>
        <v/>
      </c>
      <c r="C736" s="988"/>
      <c r="D736" s="988"/>
      <c r="E736" s="988"/>
      <c r="F736" s="988"/>
      <c r="G736" s="988"/>
      <c r="H736" s="988"/>
      <c r="I736" s="989"/>
      <c r="J736" s="482" t="str">
        <f>IF(基本情報入力シート!M775="","",基本情報入力シート!M775)</f>
        <v/>
      </c>
      <c r="K736" s="482" t="str">
        <f>IF(基本情報入力シート!R775="","",基本情報入力シート!R775)</f>
        <v/>
      </c>
      <c r="L736" s="482" t="str">
        <f>IF(基本情報入力シート!W775="","",基本情報入力シート!W775)</f>
        <v/>
      </c>
      <c r="M736" s="517" t="str">
        <f>IF(基本情報入力シート!X775="","",基本情報入力シート!X775)</f>
        <v/>
      </c>
      <c r="N736" s="518" t="str">
        <f>IF(基本情報入力シート!Y775="","",基本情報入力シート!Y775)</f>
        <v/>
      </c>
      <c r="O736" s="106"/>
      <c r="P736" s="1082"/>
      <c r="Q736" s="1083"/>
      <c r="R736" s="519" t="str">
        <f>IFERROR(IF('別紙様式3-2（４・５月）'!Z738="ベア加算","",P736*VLOOKUP(N736,【参考】数式用!$AD$2:$AH$27,MATCH(O736,【参考】数式用!$K$4:$N$4,0)+1,0)),"")</f>
        <v/>
      </c>
      <c r="S736" s="139"/>
      <c r="T736" s="1084"/>
      <c r="U736" s="1085"/>
      <c r="V736" s="515" t="str">
        <f>IFERROR(P736*VLOOKUP(AF736,【参考】数式用4!$DC$3:$DZ$106,MATCH(N736,【参考】数式用4!$DC$2:$DZ$2,0)),"")</f>
        <v/>
      </c>
      <c r="W736" s="107"/>
      <c r="X736" s="138"/>
      <c r="Y736" s="1086" t="str">
        <f>IFERROR(IF('別紙様式3-2（４・５月）'!Z738="ベア加算","",W736*VLOOKUP(N736,【参考】数式用!$AD$2:$AH$27,MATCH(O736,【参考】数式用!$K$4:$N$4,0)+1,0)),"")</f>
        <v/>
      </c>
      <c r="Z736" s="1086"/>
      <c r="AA736" s="139"/>
      <c r="AB736" s="142"/>
      <c r="AC736" s="520" t="str">
        <f>IFERROR(X736*VLOOKUP(AG736,【参考】数式用4!$DC$3:$DZ$106,MATCH(N736,【参考】数式用4!$DC$2:$DZ$2,0)),"")</f>
        <v/>
      </c>
      <c r="AD736" s="477" t="str">
        <f t="shared" si="24"/>
        <v/>
      </c>
      <c r="AE736" s="478" t="str">
        <f t="shared" si="25"/>
        <v/>
      </c>
      <c r="AF736" s="512" t="str">
        <f>IF(O736="","",'別紙様式3-2（４・５月）'!O738&amp;'別紙様式3-2（４・５月）'!P738&amp;'別紙様式3-2（４・５月）'!Q738&amp;"から"&amp;O736)</f>
        <v/>
      </c>
      <c r="AG736" s="512" t="str">
        <f>IF(OR(W736="",W736="―"),"",'別紙様式3-2（４・５月）'!O738&amp;'別紙様式3-2（４・５月）'!P738&amp;'別紙様式3-2（４・５月）'!Q738&amp;"から"&amp;W736)</f>
        <v/>
      </c>
    </row>
    <row r="737" spans="1:33" ht="24.95" customHeight="1">
      <c r="A737" s="513">
        <v>724</v>
      </c>
      <c r="B737" s="987" t="str">
        <f>IF(基本情報入力シート!C776="","",基本情報入力シート!C776)</f>
        <v/>
      </c>
      <c r="C737" s="988"/>
      <c r="D737" s="988"/>
      <c r="E737" s="988"/>
      <c r="F737" s="988"/>
      <c r="G737" s="988"/>
      <c r="H737" s="988"/>
      <c r="I737" s="989"/>
      <c r="J737" s="482" t="str">
        <f>IF(基本情報入力シート!M776="","",基本情報入力シート!M776)</f>
        <v/>
      </c>
      <c r="K737" s="482" t="str">
        <f>IF(基本情報入力シート!R776="","",基本情報入力シート!R776)</f>
        <v/>
      </c>
      <c r="L737" s="482" t="str">
        <f>IF(基本情報入力シート!W776="","",基本情報入力シート!W776)</f>
        <v/>
      </c>
      <c r="M737" s="517" t="str">
        <f>IF(基本情報入力シート!X776="","",基本情報入力シート!X776)</f>
        <v/>
      </c>
      <c r="N737" s="518" t="str">
        <f>IF(基本情報入力シート!Y776="","",基本情報入力シート!Y776)</f>
        <v/>
      </c>
      <c r="O737" s="106"/>
      <c r="P737" s="1082"/>
      <c r="Q737" s="1083"/>
      <c r="R737" s="519" t="str">
        <f>IFERROR(IF('別紙様式3-2（４・５月）'!Z739="ベア加算","",P737*VLOOKUP(N737,【参考】数式用!$AD$2:$AH$27,MATCH(O737,【参考】数式用!$K$4:$N$4,0)+1,0)),"")</f>
        <v/>
      </c>
      <c r="S737" s="139"/>
      <c r="T737" s="1084"/>
      <c r="U737" s="1085"/>
      <c r="V737" s="515" t="str">
        <f>IFERROR(P737*VLOOKUP(AF737,【参考】数式用4!$DC$3:$DZ$106,MATCH(N737,【参考】数式用4!$DC$2:$DZ$2,0)),"")</f>
        <v/>
      </c>
      <c r="W737" s="107"/>
      <c r="X737" s="138"/>
      <c r="Y737" s="1086" t="str">
        <f>IFERROR(IF('別紙様式3-2（４・５月）'!Z739="ベア加算","",W737*VLOOKUP(N737,【参考】数式用!$AD$2:$AH$27,MATCH(O737,【参考】数式用!$K$4:$N$4,0)+1,0)),"")</f>
        <v/>
      </c>
      <c r="Z737" s="1086"/>
      <c r="AA737" s="139"/>
      <c r="AB737" s="142"/>
      <c r="AC737" s="520" t="str">
        <f>IFERROR(X737*VLOOKUP(AG737,【参考】数式用4!$DC$3:$DZ$106,MATCH(N737,【参考】数式用4!$DC$2:$DZ$2,0)),"")</f>
        <v/>
      </c>
      <c r="AD737" s="477" t="str">
        <f t="shared" si="24"/>
        <v/>
      </c>
      <c r="AE737" s="478" t="str">
        <f t="shared" si="25"/>
        <v/>
      </c>
      <c r="AF737" s="512" t="str">
        <f>IF(O737="","",'別紙様式3-2（４・５月）'!O739&amp;'別紙様式3-2（４・５月）'!P739&amp;'別紙様式3-2（４・５月）'!Q739&amp;"から"&amp;O737)</f>
        <v/>
      </c>
      <c r="AG737" s="512" t="str">
        <f>IF(OR(W737="",W737="―"),"",'別紙様式3-2（４・５月）'!O739&amp;'別紙様式3-2（４・５月）'!P739&amp;'別紙様式3-2（４・５月）'!Q739&amp;"から"&amp;W737)</f>
        <v/>
      </c>
    </row>
    <row r="738" spans="1:33" ht="24.95" customHeight="1">
      <c r="A738" s="513">
        <v>725</v>
      </c>
      <c r="B738" s="987" t="str">
        <f>IF(基本情報入力シート!C777="","",基本情報入力シート!C777)</f>
        <v/>
      </c>
      <c r="C738" s="988"/>
      <c r="D738" s="988"/>
      <c r="E738" s="988"/>
      <c r="F738" s="988"/>
      <c r="G738" s="988"/>
      <c r="H738" s="988"/>
      <c r="I738" s="989"/>
      <c r="J738" s="482" t="str">
        <f>IF(基本情報入力シート!M777="","",基本情報入力シート!M777)</f>
        <v/>
      </c>
      <c r="K738" s="482" t="str">
        <f>IF(基本情報入力シート!R777="","",基本情報入力シート!R777)</f>
        <v/>
      </c>
      <c r="L738" s="482" t="str">
        <f>IF(基本情報入力シート!W777="","",基本情報入力シート!W777)</f>
        <v/>
      </c>
      <c r="M738" s="517" t="str">
        <f>IF(基本情報入力シート!X777="","",基本情報入力シート!X777)</f>
        <v/>
      </c>
      <c r="N738" s="518" t="str">
        <f>IF(基本情報入力シート!Y777="","",基本情報入力シート!Y777)</f>
        <v/>
      </c>
      <c r="O738" s="106"/>
      <c r="P738" s="1082"/>
      <c r="Q738" s="1083"/>
      <c r="R738" s="519" t="str">
        <f>IFERROR(IF('別紙様式3-2（４・５月）'!Z740="ベア加算","",P738*VLOOKUP(N738,【参考】数式用!$AD$2:$AH$27,MATCH(O738,【参考】数式用!$K$4:$N$4,0)+1,0)),"")</f>
        <v/>
      </c>
      <c r="S738" s="139"/>
      <c r="T738" s="1084"/>
      <c r="U738" s="1085"/>
      <c r="V738" s="515" t="str">
        <f>IFERROR(P738*VLOOKUP(AF738,【参考】数式用4!$DC$3:$DZ$106,MATCH(N738,【参考】数式用4!$DC$2:$DZ$2,0)),"")</f>
        <v/>
      </c>
      <c r="W738" s="107"/>
      <c r="X738" s="138"/>
      <c r="Y738" s="1086" t="str">
        <f>IFERROR(IF('別紙様式3-2（４・５月）'!Z740="ベア加算","",W738*VLOOKUP(N738,【参考】数式用!$AD$2:$AH$27,MATCH(O738,【参考】数式用!$K$4:$N$4,0)+1,0)),"")</f>
        <v/>
      </c>
      <c r="Z738" s="1086"/>
      <c r="AA738" s="139"/>
      <c r="AB738" s="142"/>
      <c r="AC738" s="520" t="str">
        <f>IFERROR(X738*VLOOKUP(AG738,【参考】数式用4!$DC$3:$DZ$106,MATCH(N738,【参考】数式用4!$DC$2:$DZ$2,0)),"")</f>
        <v/>
      </c>
      <c r="AD738" s="477" t="str">
        <f t="shared" si="24"/>
        <v/>
      </c>
      <c r="AE738" s="478" t="str">
        <f t="shared" si="25"/>
        <v/>
      </c>
      <c r="AF738" s="512" t="str">
        <f>IF(O738="","",'別紙様式3-2（４・５月）'!O740&amp;'別紙様式3-2（４・５月）'!P740&amp;'別紙様式3-2（４・５月）'!Q740&amp;"から"&amp;O738)</f>
        <v/>
      </c>
      <c r="AG738" s="512" t="str">
        <f>IF(OR(W738="",W738="―"),"",'別紙様式3-2（４・５月）'!O740&amp;'別紙様式3-2（４・５月）'!P740&amp;'別紙様式3-2（４・５月）'!Q740&amp;"から"&amp;W738)</f>
        <v/>
      </c>
    </row>
    <row r="739" spans="1:33" ht="24.95" customHeight="1">
      <c r="A739" s="513">
        <v>726</v>
      </c>
      <c r="B739" s="987" t="str">
        <f>IF(基本情報入力シート!C778="","",基本情報入力シート!C778)</f>
        <v/>
      </c>
      <c r="C739" s="988"/>
      <c r="D739" s="988"/>
      <c r="E739" s="988"/>
      <c r="F739" s="988"/>
      <c r="G739" s="988"/>
      <c r="H739" s="988"/>
      <c r="I739" s="989"/>
      <c r="J739" s="482" t="str">
        <f>IF(基本情報入力シート!M778="","",基本情報入力シート!M778)</f>
        <v/>
      </c>
      <c r="K739" s="482" t="str">
        <f>IF(基本情報入力シート!R778="","",基本情報入力シート!R778)</f>
        <v/>
      </c>
      <c r="L739" s="482" t="str">
        <f>IF(基本情報入力シート!W778="","",基本情報入力シート!W778)</f>
        <v/>
      </c>
      <c r="M739" s="517" t="str">
        <f>IF(基本情報入力シート!X778="","",基本情報入力シート!X778)</f>
        <v/>
      </c>
      <c r="N739" s="518" t="str">
        <f>IF(基本情報入力シート!Y778="","",基本情報入力シート!Y778)</f>
        <v/>
      </c>
      <c r="O739" s="106"/>
      <c r="P739" s="1082"/>
      <c r="Q739" s="1083"/>
      <c r="R739" s="519" t="str">
        <f>IFERROR(IF('別紙様式3-2（４・５月）'!Z741="ベア加算","",P739*VLOOKUP(N739,【参考】数式用!$AD$2:$AH$27,MATCH(O739,【参考】数式用!$K$4:$N$4,0)+1,0)),"")</f>
        <v/>
      </c>
      <c r="S739" s="139"/>
      <c r="T739" s="1084"/>
      <c r="U739" s="1085"/>
      <c r="V739" s="515" t="str">
        <f>IFERROR(P739*VLOOKUP(AF739,【参考】数式用4!$DC$3:$DZ$106,MATCH(N739,【参考】数式用4!$DC$2:$DZ$2,0)),"")</f>
        <v/>
      </c>
      <c r="W739" s="107"/>
      <c r="X739" s="138"/>
      <c r="Y739" s="1086" t="str">
        <f>IFERROR(IF('別紙様式3-2（４・５月）'!Z741="ベア加算","",W739*VLOOKUP(N739,【参考】数式用!$AD$2:$AH$27,MATCH(O739,【参考】数式用!$K$4:$N$4,0)+1,0)),"")</f>
        <v/>
      </c>
      <c r="Z739" s="1086"/>
      <c r="AA739" s="139"/>
      <c r="AB739" s="142"/>
      <c r="AC739" s="520" t="str">
        <f>IFERROR(X739*VLOOKUP(AG739,【参考】数式用4!$DC$3:$DZ$106,MATCH(N739,【参考】数式用4!$DC$2:$DZ$2,0)),"")</f>
        <v/>
      </c>
      <c r="AD739" s="477" t="str">
        <f t="shared" si="24"/>
        <v/>
      </c>
      <c r="AE739" s="478" t="str">
        <f t="shared" si="25"/>
        <v/>
      </c>
      <c r="AF739" s="512" t="str">
        <f>IF(O739="","",'別紙様式3-2（４・５月）'!O741&amp;'別紙様式3-2（４・５月）'!P741&amp;'別紙様式3-2（４・５月）'!Q741&amp;"から"&amp;O739)</f>
        <v/>
      </c>
      <c r="AG739" s="512" t="str">
        <f>IF(OR(W739="",W739="―"),"",'別紙様式3-2（４・５月）'!O741&amp;'別紙様式3-2（４・５月）'!P741&amp;'別紙様式3-2（４・５月）'!Q741&amp;"から"&amp;W739)</f>
        <v/>
      </c>
    </row>
    <row r="740" spans="1:33" ht="24.95" customHeight="1">
      <c r="A740" s="513">
        <v>727</v>
      </c>
      <c r="B740" s="987" t="str">
        <f>IF(基本情報入力シート!C779="","",基本情報入力シート!C779)</f>
        <v/>
      </c>
      <c r="C740" s="988"/>
      <c r="D740" s="988"/>
      <c r="E740" s="988"/>
      <c r="F740" s="988"/>
      <c r="G740" s="988"/>
      <c r="H740" s="988"/>
      <c r="I740" s="989"/>
      <c r="J740" s="482" t="str">
        <f>IF(基本情報入力シート!M779="","",基本情報入力シート!M779)</f>
        <v/>
      </c>
      <c r="K740" s="482" t="str">
        <f>IF(基本情報入力シート!R779="","",基本情報入力シート!R779)</f>
        <v/>
      </c>
      <c r="L740" s="482" t="str">
        <f>IF(基本情報入力シート!W779="","",基本情報入力シート!W779)</f>
        <v/>
      </c>
      <c r="M740" s="517" t="str">
        <f>IF(基本情報入力シート!X779="","",基本情報入力シート!X779)</f>
        <v/>
      </c>
      <c r="N740" s="518" t="str">
        <f>IF(基本情報入力シート!Y779="","",基本情報入力シート!Y779)</f>
        <v/>
      </c>
      <c r="O740" s="106"/>
      <c r="P740" s="1082"/>
      <c r="Q740" s="1083"/>
      <c r="R740" s="519" t="str">
        <f>IFERROR(IF('別紙様式3-2（４・５月）'!Z742="ベア加算","",P740*VLOOKUP(N740,【参考】数式用!$AD$2:$AH$27,MATCH(O740,【参考】数式用!$K$4:$N$4,0)+1,0)),"")</f>
        <v/>
      </c>
      <c r="S740" s="139"/>
      <c r="T740" s="1084"/>
      <c r="U740" s="1085"/>
      <c r="V740" s="515" t="str">
        <f>IFERROR(P740*VLOOKUP(AF740,【参考】数式用4!$DC$3:$DZ$106,MATCH(N740,【参考】数式用4!$DC$2:$DZ$2,0)),"")</f>
        <v/>
      </c>
      <c r="W740" s="107"/>
      <c r="X740" s="138"/>
      <c r="Y740" s="1086" t="str">
        <f>IFERROR(IF('別紙様式3-2（４・５月）'!Z742="ベア加算","",W740*VLOOKUP(N740,【参考】数式用!$AD$2:$AH$27,MATCH(O740,【参考】数式用!$K$4:$N$4,0)+1,0)),"")</f>
        <v/>
      </c>
      <c r="Z740" s="1086"/>
      <c r="AA740" s="139"/>
      <c r="AB740" s="142"/>
      <c r="AC740" s="520" t="str">
        <f>IFERROR(X740*VLOOKUP(AG740,【参考】数式用4!$DC$3:$DZ$106,MATCH(N740,【参考】数式用4!$DC$2:$DZ$2,0)),"")</f>
        <v/>
      </c>
      <c r="AD740" s="477" t="str">
        <f t="shared" si="24"/>
        <v/>
      </c>
      <c r="AE740" s="478" t="str">
        <f t="shared" si="25"/>
        <v/>
      </c>
      <c r="AF740" s="512" t="str">
        <f>IF(O740="","",'別紙様式3-2（４・５月）'!O742&amp;'別紙様式3-2（４・５月）'!P742&amp;'別紙様式3-2（４・５月）'!Q742&amp;"から"&amp;O740)</f>
        <v/>
      </c>
      <c r="AG740" s="512" t="str">
        <f>IF(OR(W740="",W740="―"),"",'別紙様式3-2（４・５月）'!O742&amp;'別紙様式3-2（４・５月）'!P742&amp;'別紙様式3-2（４・５月）'!Q742&amp;"から"&amp;W740)</f>
        <v/>
      </c>
    </row>
    <row r="741" spans="1:33" ht="24.95" customHeight="1">
      <c r="A741" s="513">
        <v>728</v>
      </c>
      <c r="B741" s="987" t="str">
        <f>IF(基本情報入力シート!C780="","",基本情報入力シート!C780)</f>
        <v/>
      </c>
      <c r="C741" s="988"/>
      <c r="D741" s="988"/>
      <c r="E741" s="988"/>
      <c r="F741" s="988"/>
      <c r="G741" s="988"/>
      <c r="H741" s="988"/>
      <c r="I741" s="989"/>
      <c r="J741" s="482" t="str">
        <f>IF(基本情報入力シート!M780="","",基本情報入力シート!M780)</f>
        <v/>
      </c>
      <c r="K741" s="482" t="str">
        <f>IF(基本情報入力シート!R780="","",基本情報入力シート!R780)</f>
        <v/>
      </c>
      <c r="L741" s="482" t="str">
        <f>IF(基本情報入力シート!W780="","",基本情報入力シート!W780)</f>
        <v/>
      </c>
      <c r="M741" s="517" t="str">
        <f>IF(基本情報入力シート!X780="","",基本情報入力シート!X780)</f>
        <v/>
      </c>
      <c r="N741" s="518" t="str">
        <f>IF(基本情報入力シート!Y780="","",基本情報入力シート!Y780)</f>
        <v/>
      </c>
      <c r="O741" s="106"/>
      <c r="P741" s="1082"/>
      <c r="Q741" s="1083"/>
      <c r="R741" s="519" t="str">
        <f>IFERROR(IF('別紙様式3-2（４・５月）'!Z743="ベア加算","",P741*VLOOKUP(N741,【参考】数式用!$AD$2:$AH$27,MATCH(O741,【参考】数式用!$K$4:$N$4,0)+1,0)),"")</f>
        <v/>
      </c>
      <c r="S741" s="139"/>
      <c r="T741" s="1084"/>
      <c r="U741" s="1085"/>
      <c r="V741" s="515" t="str">
        <f>IFERROR(P741*VLOOKUP(AF741,【参考】数式用4!$DC$3:$DZ$106,MATCH(N741,【参考】数式用4!$DC$2:$DZ$2,0)),"")</f>
        <v/>
      </c>
      <c r="W741" s="107"/>
      <c r="X741" s="138"/>
      <c r="Y741" s="1086" t="str">
        <f>IFERROR(IF('別紙様式3-2（４・５月）'!Z743="ベア加算","",W741*VLOOKUP(N741,【参考】数式用!$AD$2:$AH$27,MATCH(O741,【参考】数式用!$K$4:$N$4,0)+1,0)),"")</f>
        <v/>
      </c>
      <c r="Z741" s="1086"/>
      <c r="AA741" s="139"/>
      <c r="AB741" s="142"/>
      <c r="AC741" s="520" t="str">
        <f>IFERROR(X741*VLOOKUP(AG741,【参考】数式用4!$DC$3:$DZ$106,MATCH(N741,【参考】数式用4!$DC$2:$DZ$2,0)),"")</f>
        <v/>
      </c>
      <c r="AD741" s="477" t="str">
        <f t="shared" si="24"/>
        <v/>
      </c>
      <c r="AE741" s="478" t="str">
        <f t="shared" si="25"/>
        <v/>
      </c>
      <c r="AF741" s="512" t="str">
        <f>IF(O741="","",'別紙様式3-2（４・５月）'!O743&amp;'別紙様式3-2（４・５月）'!P743&amp;'別紙様式3-2（４・５月）'!Q743&amp;"から"&amp;O741)</f>
        <v/>
      </c>
      <c r="AG741" s="512" t="str">
        <f>IF(OR(W741="",W741="―"),"",'別紙様式3-2（４・５月）'!O743&amp;'別紙様式3-2（４・５月）'!P743&amp;'別紙様式3-2（４・５月）'!Q743&amp;"から"&amp;W741)</f>
        <v/>
      </c>
    </row>
    <row r="742" spans="1:33" ht="24.95" customHeight="1">
      <c r="A742" s="513">
        <v>729</v>
      </c>
      <c r="B742" s="987" t="str">
        <f>IF(基本情報入力シート!C781="","",基本情報入力シート!C781)</f>
        <v/>
      </c>
      <c r="C742" s="988"/>
      <c r="D742" s="988"/>
      <c r="E742" s="988"/>
      <c r="F742" s="988"/>
      <c r="G742" s="988"/>
      <c r="H742" s="988"/>
      <c r="I742" s="989"/>
      <c r="J742" s="482" t="str">
        <f>IF(基本情報入力シート!M781="","",基本情報入力シート!M781)</f>
        <v/>
      </c>
      <c r="K742" s="482" t="str">
        <f>IF(基本情報入力シート!R781="","",基本情報入力シート!R781)</f>
        <v/>
      </c>
      <c r="L742" s="482" t="str">
        <f>IF(基本情報入力シート!W781="","",基本情報入力シート!W781)</f>
        <v/>
      </c>
      <c r="M742" s="517" t="str">
        <f>IF(基本情報入力シート!X781="","",基本情報入力シート!X781)</f>
        <v/>
      </c>
      <c r="N742" s="518" t="str">
        <f>IF(基本情報入力シート!Y781="","",基本情報入力シート!Y781)</f>
        <v/>
      </c>
      <c r="O742" s="106"/>
      <c r="P742" s="1082"/>
      <c r="Q742" s="1083"/>
      <c r="R742" s="519" t="str">
        <f>IFERROR(IF('別紙様式3-2（４・５月）'!Z744="ベア加算","",P742*VLOOKUP(N742,【参考】数式用!$AD$2:$AH$27,MATCH(O742,【参考】数式用!$K$4:$N$4,0)+1,0)),"")</f>
        <v/>
      </c>
      <c r="S742" s="139"/>
      <c r="T742" s="1084"/>
      <c r="U742" s="1085"/>
      <c r="V742" s="515" t="str">
        <f>IFERROR(P742*VLOOKUP(AF742,【参考】数式用4!$DC$3:$DZ$106,MATCH(N742,【参考】数式用4!$DC$2:$DZ$2,0)),"")</f>
        <v/>
      </c>
      <c r="W742" s="107"/>
      <c r="X742" s="138"/>
      <c r="Y742" s="1086" t="str">
        <f>IFERROR(IF('別紙様式3-2（４・５月）'!Z744="ベア加算","",W742*VLOOKUP(N742,【参考】数式用!$AD$2:$AH$27,MATCH(O742,【参考】数式用!$K$4:$N$4,0)+1,0)),"")</f>
        <v/>
      </c>
      <c r="Z742" s="1086"/>
      <c r="AA742" s="139"/>
      <c r="AB742" s="142"/>
      <c r="AC742" s="520" t="str">
        <f>IFERROR(X742*VLOOKUP(AG742,【参考】数式用4!$DC$3:$DZ$106,MATCH(N742,【参考】数式用4!$DC$2:$DZ$2,0)),"")</f>
        <v/>
      </c>
      <c r="AD742" s="477" t="str">
        <f t="shared" si="24"/>
        <v/>
      </c>
      <c r="AE742" s="478" t="str">
        <f t="shared" si="25"/>
        <v/>
      </c>
      <c r="AF742" s="512" t="str">
        <f>IF(O742="","",'別紙様式3-2（４・５月）'!O744&amp;'別紙様式3-2（４・５月）'!P744&amp;'別紙様式3-2（４・５月）'!Q744&amp;"から"&amp;O742)</f>
        <v/>
      </c>
      <c r="AG742" s="512" t="str">
        <f>IF(OR(W742="",W742="―"),"",'別紙様式3-2（４・５月）'!O744&amp;'別紙様式3-2（４・５月）'!P744&amp;'別紙様式3-2（４・５月）'!Q744&amp;"から"&amp;W742)</f>
        <v/>
      </c>
    </row>
    <row r="743" spans="1:33" ht="24.95" customHeight="1">
      <c r="A743" s="513">
        <v>730</v>
      </c>
      <c r="B743" s="987" t="str">
        <f>IF(基本情報入力シート!C782="","",基本情報入力シート!C782)</f>
        <v/>
      </c>
      <c r="C743" s="988"/>
      <c r="D743" s="988"/>
      <c r="E743" s="988"/>
      <c r="F743" s="988"/>
      <c r="G743" s="988"/>
      <c r="H743" s="988"/>
      <c r="I743" s="989"/>
      <c r="J743" s="482" t="str">
        <f>IF(基本情報入力シート!M782="","",基本情報入力シート!M782)</f>
        <v/>
      </c>
      <c r="K743" s="482" t="str">
        <f>IF(基本情報入力シート!R782="","",基本情報入力シート!R782)</f>
        <v/>
      </c>
      <c r="L743" s="482" t="str">
        <f>IF(基本情報入力シート!W782="","",基本情報入力シート!W782)</f>
        <v/>
      </c>
      <c r="M743" s="517" t="str">
        <f>IF(基本情報入力シート!X782="","",基本情報入力シート!X782)</f>
        <v/>
      </c>
      <c r="N743" s="518" t="str">
        <f>IF(基本情報入力シート!Y782="","",基本情報入力シート!Y782)</f>
        <v/>
      </c>
      <c r="O743" s="106"/>
      <c r="P743" s="1082"/>
      <c r="Q743" s="1083"/>
      <c r="R743" s="519" t="str">
        <f>IFERROR(IF('別紙様式3-2（４・５月）'!Z745="ベア加算","",P743*VLOOKUP(N743,【参考】数式用!$AD$2:$AH$27,MATCH(O743,【参考】数式用!$K$4:$N$4,0)+1,0)),"")</f>
        <v/>
      </c>
      <c r="S743" s="139"/>
      <c r="T743" s="1084"/>
      <c r="U743" s="1085"/>
      <c r="V743" s="515" t="str">
        <f>IFERROR(P743*VLOOKUP(AF743,【参考】数式用4!$DC$3:$DZ$106,MATCH(N743,【参考】数式用4!$DC$2:$DZ$2,0)),"")</f>
        <v/>
      </c>
      <c r="W743" s="107"/>
      <c r="X743" s="138"/>
      <c r="Y743" s="1086" t="str">
        <f>IFERROR(IF('別紙様式3-2（４・５月）'!Z745="ベア加算","",W743*VLOOKUP(N743,【参考】数式用!$AD$2:$AH$27,MATCH(O743,【参考】数式用!$K$4:$N$4,0)+1,0)),"")</f>
        <v/>
      </c>
      <c r="Z743" s="1086"/>
      <c r="AA743" s="139"/>
      <c r="AB743" s="142"/>
      <c r="AC743" s="520" t="str">
        <f>IFERROR(X743*VLOOKUP(AG743,【参考】数式用4!$DC$3:$DZ$106,MATCH(N743,【参考】数式用4!$DC$2:$DZ$2,0)),"")</f>
        <v/>
      </c>
      <c r="AD743" s="477" t="str">
        <f t="shared" si="24"/>
        <v/>
      </c>
      <c r="AE743" s="478" t="str">
        <f t="shared" si="25"/>
        <v/>
      </c>
      <c r="AF743" s="512" t="str">
        <f>IF(O743="","",'別紙様式3-2（４・５月）'!O745&amp;'別紙様式3-2（４・５月）'!P745&amp;'別紙様式3-2（４・５月）'!Q745&amp;"から"&amp;O743)</f>
        <v/>
      </c>
      <c r="AG743" s="512" t="str">
        <f>IF(OR(W743="",W743="―"),"",'別紙様式3-2（４・５月）'!O745&amp;'別紙様式3-2（４・５月）'!P745&amp;'別紙様式3-2（４・５月）'!Q745&amp;"から"&amp;W743)</f>
        <v/>
      </c>
    </row>
    <row r="744" spans="1:33" ht="24.95" customHeight="1">
      <c r="A744" s="513">
        <v>731</v>
      </c>
      <c r="B744" s="987" t="str">
        <f>IF(基本情報入力シート!C783="","",基本情報入力シート!C783)</f>
        <v/>
      </c>
      <c r="C744" s="988"/>
      <c r="D744" s="988"/>
      <c r="E744" s="988"/>
      <c r="F744" s="988"/>
      <c r="G744" s="988"/>
      <c r="H744" s="988"/>
      <c r="I744" s="989"/>
      <c r="J744" s="482" t="str">
        <f>IF(基本情報入力シート!M783="","",基本情報入力シート!M783)</f>
        <v/>
      </c>
      <c r="K744" s="482" t="str">
        <f>IF(基本情報入力シート!R783="","",基本情報入力シート!R783)</f>
        <v/>
      </c>
      <c r="L744" s="482" t="str">
        <f>IF(基本情報入力シート!W783="","",基本情報入力シート!W783)</f>
        <v/>
      </c>
      <c r="M744" s="517" t="str">
        <f>IF(基本情報入力シート!X783="","",基本情報入力シート!X783)</f>
        <v/>
      </c>
      <c r="N744" s="518" t="str">
        <f>IF(基本情報入力シート!Y783="","",基本情報入力シート!Y783)</f>
        <v/>
      </c>
      <c r="O744" s="106"/>
      <c r="P744" s="1082"/>
      <c r="Q744" s="1083"/>
      <c r="R744" s="519" t="str">
        <f>IFERROR(IF('別紙様式3-2（４・５月）'!Z746="ベア加算","",P744*VLOOKUP(N744,【参考】数式用!$AD$2:$AH$27,MATCH(O744,【参考】数式用!$K$4:$N$4,0)+1,0)),"")</f>
        <v/>
      </c>
      <c r="S744" s="139"/>
      <c r="T744" s="1084"/>
      <c r="U744" s="1085"/>
      <c r="V744" s="515" t="str">
        <f>IFERROR(P744*VLOOKUP(AF744,【参考】数式用4!$DC$3:$DZ$106,MATCH(N744,【参考】数式用4!$DC$2:$DZ$2,0)),"")</f>
        <v/>
      </c>
      <c r="W744" s="107"/>
      <c r="X744" s="138"/>
      <c r="Y744" s="1086" t="str">
        <f>IFERROR(IF('別紙様式3-2（４・５月）'!Z746="ベア加算","",W744*VLOOKUP(N744,【参考】数式用!$AD$2:$AH$27,MATCH(O744,【参考】数式用!$K$4:$N$4,0)+1,0)),"")</f>
        <v/>
      </c>
      <c r="Z744" s="1086"/>
      <c r="AA744" s="139"/>
      <c r="AB744" s="142"/>
      <c r="AC744" s="520" t="str">
        <f>IFERROR(X744*VLOOKUP(AG744,【参考】数式用4!$DC$3:$DZ$106,MATCH(N744,【参考】数式用4!$DC$2:$DZ$2,0)),"")</f>
        <v/>
      </c>
      <c r="AD744" s="477" t="str">
        <f t="shared" si="24"/>
        <v/>
      </c>
      <c r="AE744" s="478" t="str">
        <f t="shared" si="25"/>
        <v/>
      </c>
      <c r="AF744" s="512" t="str">
        <f>IF(O744="","",'別紙様式3-2（４・５月）'!O746&amp;'別紙様式3-2（４・５月）'!P746&amp;'別紙様式3-2（４・５月）'!Q746&amp;"から"&amp;O744)</f>
        <v/>
      </c>
      <c r="AG744" s="512" t="str">
        <f>IF(OR(W744="",W744="―"),"",'別紙様式3-2（４・５月）'!O746&amp;'別紙様式3-2（４・５月）'!P746&amp;'別紙様式3-2（４・５月）'!Q746&amp;"から"&amp;W744)</f>
        <v/>
      </c>
    </row>
    <row r="745" spans="1:33" ht="24.95" customHeight="1">
      <c r="A745" s="513">
        <v>732</v>
      </c>
      <c r="B745" s="987" t="str">
        <f>IF(基本情報入力シート!C784="","",基本情報入力シート!C784)</f>
        <v/>
      </c>
      <c r="C745" s="988"/>
      <c r="D745" s="988"/>
      <c r="E745" s="988"/>
      <c r="F745" s="988"/>
      <c r="G745" s="988"/>
      <c r="H745" s="988"/>
      <c r="I745" s="989"/>
      <c r="J745" s="482" t="str">
        <f>IF(基本情報入力シート!M784="","",基本情報入力シート!M784)</f>
        <v/>
      </c>
      <c r="K745" s="482" t="str">
        <f>IF(基本情報入力シート!R784="","",基本情報入力シート!R784)</f>
        <v/>
      </c>
      <c r="L745" s="482" t="str">
        <f>IF(基本情報入力シート!W784="","",基本情報入力シート!W784)</f>
        <v/>
      </c>
      <c r="M745" s="517" t="str">
        <f>IF(基本情報入力シート!X784="","",基本情報入力シート!X784)</f>
        <v/>
      </c>
      <c r="N745" s="518" t="str">
        <f>IF(基本情報入力シート!Y784="","",基本情報入力シート!Y784)</f>
        <v/>
      </c>
      <c r="O745" s="106"/>
      <c r="P745" s="1082"/>
      <c r="Q745" s="1083"/>
      <c r="R745" s="519" t="str">
        <f>IFERROR(IF('別紙様式3-2（４・５月）'!Z747="ベア加算","",P745*VLOOKUP(N745,【参考】数式用!$AD$2:$AH$27,MATCH(O745,【参考】数式用!$K$4:$N$4,0)+1,0)),"")</f>
        <v/>
      </c>
      <c r="S745" s="139"/>
      <c r="T745" s="1084"/>
      <c r="U745" s="1085"/>
      <c r="V745" s="515" t="str">
        <f>IFERROR(P745*VLOOKUP(AF745,【参考】数式用4!$DC$3:$DZ$106,MATCH(N745,【参考】数式用4!$DC$2:$DZ$2,0)),"")</f>
        <v/>
      </c>
      <c r="W745" s="107"/>
      <c r="X745" s="138"/>
      <c r="Y745" s="1086" t="str">
        <f>IFERROR(IF('別紙様式3-2（４・５月）'!Z747="ベア加算","",W745*VLOOKUP(N745,【参考】数式用!$AD$2:$AH$27,MATCH(O745,【参考】数式用!$K$4:$N$4,0)+1,0)),"")</f>
        <v/>
      </c>
      <c r="Z745" s="1086"/>
      <c r="AA745" s="139"/>
      <c r="AB745" s="142"/>
      <c r="AC745" s="520" t="str">
        <f>IFERROR(X745*VLOOKUP(AG745,【参考】数式用4!$DC$3:$DZ$106,MATCH(N745,【参考】数式用4!$DC$2:$DZ$2,0)),"")</f>
        <v/>
      </c>
      <c r="AD745" s="477" t="str">
        <f t="shared" si="24"/>
        <v/>
      </c>
      <c r="AE745" s="478" t="str">
        <f t="shared" si="25"/>
        <v/>
      </c>
      <c r="AF745" s="512" t="str">
        <f>IF(O745="","",'別紙様式3-2（４・５月）'!O747&amp;'別紙様式3-2（４・５月）'!P747&amp;'別紙様式3-2（４・５月）'!Q747&amp;"から"&amp;O745)</f>
        <v/>
      </c>
      <c r="AG745" s="512" t="str">
        <f>IF(OR(W745="",W745="―"),"",'別紙様式3-2（４・５月）'!O747&amp;'別紙様式3-2（４・５月）'!P747&amp;'別紙様式3-2（４・５月）'!Q747&amp;"から"&amp;W745)</f>
        <v/>
      </c>
    </row>
    <row r="746" spans="1:33" ht="24.95" customHeight="1">
      <c r="A746" s="513">
        <v>733</v>
      </c>
      <c r="B746" s="987" t="str">
        <f>IF(基本情報入力シート!C785="","",基本情報入力シート!C785)</f>
        <v/>
      </c>
      <c r="C746" s="988"/>
      <c r="D746" s="988"/>
      <c r="E746" s="988"/>
      <c r="F746" s="988"/>
      <c r="G746" s="988"/>
      <c r="H746" s="988"/>
      <c r="I746" s="989"/>
      <c r="J746" s="482" t="str">
        <f>IF(基本情報入力シート!M785="","",基本情報入力シート!M785)</f>
        <v/>
      </c>
      <c r="K746" s="482" t="str">
        <f>IF(基本情報入力シート!R785="","",基本情報入力シート!R785)</f>
        <v/>
      </c>
      <c r="L746" s="482" t="str">
        <f>IF(基本情報入力シート!W785="","",基本情報入力シート!W785)</f>
        <v/>
      </c>
      <c r="M746" s="517" t="str">
        <f>IF(基本情報入力シート!X785="","",基本情報入力シート!X785)</f>
        <v/>
      </c>
      <c r="N746" s="518" t="str">
        <f>IF(基本情報入力シート!Y785="","",基本情報入力シート!Y785)</f>
        <v/>
      </c>
      <c r="O746" s="106"/>
      <c r="P746" s="1082"/>
      <c r="Q746" s="1083"/>
      <c r="R746" s="519" t="str">
        <f>IFERROR(IF('別紙様式3-2（４・５月）'!Z748="ベア加算","",P746*VLOOKUP(N746,【参考】数式用!$AD$2:$AH$27,MATCH(O746,【参考】数式用!$K$4:$N$4,0)+1,0)),"")</f>
        <v/>
      </c>
      <c r="S746" s="139"/>
      <c r="T746" s="1084"/>
      <c r="U746" s="1085"/>
      <c r="V746" s="515" t="str">
        <f>IFERROR(P746*VLOOKUP(AF746,【参考】数式用4!$DC$3:$DZ$106,MATCH(N746,【参考】数式用4!$DC$2:$DZ$2,0)),"")</f>
        <v/>
      </c>
      <c r="W746" s="107"/>
      <c r="X746" s="138"/>
      <c r="Y746" s="1086" t="str">
        <f>IFERROR(IF('別紙様式3-2（４・５月）'!Z748="ベア加算","",W746*VLOOKUP(N746,【参考】数式用!$AD$2:$AH$27,MATCH(O746,【参考】数式用!$K$4:$N$4,0)+1,0)),"")</f>
        <v/>
      </c>
      <c r="Z746" s="1086"/>
      <c r="AA746" s="139"/>
      <c r="AB746" s="142"/>
      <c r="AC746" s="520" t="str">
        <f>IFERROR(X746*VLOOKUP(AG746,【参考】数式用4!$DC$3:$DZ$106,MATCH(N746,【参考】数式用4!$DC$2:$DZ$2,0)),"")</f>
        <v/>
      </c>
      <c r="AD746" s="477" t="str">
        <f t="shared" si="24"/>
        <v/>
      </c>
      <c r="AE746" s="478" t="str">
        <f t="shared" si="25"/>
        <v/>
      </c>
      <c r="AF746" s="512" t="str">
        <f>IF(O746="","",'別紙様式3-2（４・５月）'!O748&amp;'別紙様式3-2（４・５月）'!P748&amp;'別紙様式3-2（４・５月）'!Q748&amp;"から"&amp;O746)</f>
        <v/>
      </c>
      <c r="AG746" s="512" t="str">
        <f>IF(OR(W746="",W746="―"),"",'別紙様式3-2（４・５月）'!O748&amp;'別紙様式3-2（４・５月）'!P748&amp;'別紙様式3-2（４・５月）'!Q748&amp;"から"&amp;W746)</f>
        <v/>
      </c>
    </row>
    <row r="747" spans="1:33" ht="24.95" customHeight="1">
      <c r="A747" s="513">
        <v>734</v>
      </c>
      <c r="B747" s="987" t="str">
        <f>IF(基本情報入力シート!C786="","",基本情報入力シート!C786)</f>
        <v/>
      </c>
      <c r="C747" s="988"/>
      <c r="D747" s="988"/>
      <c r="E747" s="988"/>
      <c r="F747" s="988"/>
      <c r="G747" s="988"/>
      <c r="H747" s="988"/>
      <c r="I747" s="989"/>
      <c r="J747" s="482" t="str">
        <f>IF(基本情報入力シート!M786="","",基本情報入力シート!M786)</f>
        <v/>
      </c>
      <c r="K747" s="482" t="str">
        <f>IF(基本情報入力シート!R786="","",基本情報入力シート!R786)</f>
        <v/>
      </c>
      <c r="L747" s="482" t="str">
        <f>IF(基本情報入力シート!W786="","",基本情報入力シート!W786)</f>
        <v/>
      </c>
      <c r="M747" s="517" t="str">
        <f>IF(基本情報入力シート!X786="","",基本情報入力シート!X786)</f>
        <v/>
      </c>
      <c r="N747" s="518" t="str">
        <f>IF(基本情報入力シート!Y786="","",基本情報入力シート!Y786)</f>
        <v/>
      </c>
      <c r="O747" s="106"/>
      <c r="P747" s="1082"/>
      <c r="Q747" s="1083"/>
      <c r="R747" s="519" t="str">
        <f>IFERROR(IF('別紙様式3-2（４・５月）'!Z749="ベア加算","",P747*VLOOKUP(N747,【参考】数式用!$AD$2:$AH$27,MATCH(O747,【参考】数式用!$K$4:$N$4,0)+1,0)),"")</f>
        <v/>
      </c>
      <c r="S747" s="139"/>
      <c r="T747" s="1084"/>
      <c r="U747" s="1085"/>
      <c r="V747" s="515" t="str">
        <f>IFERROR(P747*VLOOKUP(AF747,【参考】数式用4!$DC$3:$DZ$106,MATCH(N747,【参考】数式用4!$DC$2:$DZ$2,0)),"")</f>
        <v/>
      </c>
      <c r="W747" s="107"/>
      <c r="X747" s="138"/>
      <c r="Y747" s="1086" t="str">
        <f>IFERROR(IF('別紙様式3-2（４・５月）'!Z749="ベア加算","",W747*VLOOKUP(N747,【参考】数式用!$AD$2:$AH$27,MATCH(O747,【参考】数式用!$K$4:$N$4,0)+1,0)),"")</f>
        <v/>
      </c>
      <c r="Z747" s="1086"/>
      <c r="AA747" s="139"/>
      <c r="AB747" s="142"/>
      <c r="AC747" s="520" t="str">
        <f>IFERROR(X747*VLOOKUP(AG747,【参考】数式用4!$DC$3:$DZ$106,MATCH(N747,【参考】数式用4!$DC$2:$DZ$2,0)),"")</f>
        <v/>
      </c>
      <c r="AD747" s="477" t="str">
        <f t="shared" si="24"/>
        <v/>
      </c>
      <c r="AE747" s="478" t="str">
        <f t="shared" si="25"/>
        <v/>
      </c>
      <c r="AF747" s="512" t="str">
        <f>IF(O747="","",'別紙様式3-2（４・５月）'!O749&amp;'別紙様式3-2（４・５月）'!P749&amp;'別紙様式3-2（４・５月）'!Q749&amp;"から"&amp;O747)</f>
        <v/>
      </c>
      <c r="AG747" s="512" t="str">
        <f>IF(OR(W747="",W747="―"),"",'別紙様式3-2（４・５月）'!O749&amp;'別紙様式3-2（４・５月）'!P749&amp;'別紙様式3-2（４・５月）'!Q749&amp;"から"&amp;W747)</f>
        <v/>
      </c>
    </row>
    <row r="748" spans="1:33" ht="24.95" customHeight="1">
      <c r="A748" s="513">
        <v>735</v>
      </c>
      <c r="B748" s="987" t="str">
        <f>IF(基本情報入力シート!C787="","",基本情報入力シート!C787)</f>
        <v/>
      </c>
      <c r="C748" s="988"/>
      <c r="D748" s="988"/>
      <c r="E748" s="988"/>
      <c r="F748" s="988"/>
      <c r="G748" s="988"/>
      <c r="H748" s="988"/>
      <c r="I748" s="989"/>
      <c r="J748" s="482" t="str">
        <f>IF(基本情報入力シート!M787="","",基本情報入力シート!M787)</f>
        <v/>
      </c>
      <c r="K748" s="482" t="str">
        <f>IF(基本情報入力シート!R787="","",基本情報入力シート!R787)</f>
        <v/>
      </c>
      <c r="L748" s="482" t="str">
        <f>IF(基本情報入力シート!W787="","",基本情報入力シート!W787)</f>
        <v/>
      </c>
      <c r="M748" s="517" t="str">
        <f>IF(基本情報入力シート!X787="","",基本情報入力シート!X787)</f>
        <v/>
      </c>
      <c r="N748" s="518" t="str">
        <f>IF(基本情報入力シート!Y787="","",基本情報入力シート!Y787)</f>
        <v/>
      </c>
      <c r="O748" s="106"/>
      <c r="P748" s="1082"/>
      <c r="Q748" s="1083"/>
      <c r="R748" s="519" t="str">
        <f>IFERROR(IF('別紙様式3-2（４・５月）'!Z750="ベア加算","",P748*VLOOKUP(N748,【参考】数式用!$AD$2:$AH$27,MATCH(O748,【参考】数式用!$K$4:$N$4,0)+1,0)),"")</f>
        <v/>
      </c>
      <c r="S748" s="139"/>
      <c r="T748" s="1084"/>
      <c r="U748" s="1085"/>
      <c r="V748" s="515" t="str">
        <f>IFERROR(P748*VLOOKUP(AF748,【参考】数式用4!$DC$3:$DZ$106,MATCH(N748,【参考】数式用4!$DC$2:$DZ$2,0)),"")</f>
        <v/>
      </c>
      <c r="W748" s="107"/>
      <c r="X748" s="138"/>
      <c r="Y748" s="1086" t="str">
        <f>IFERROR(IF('別紙様式3-2（４・５月）'!Z750="ベア加算","",W748*VLOOKUP(N748,【参考】数式用!$AD$2:$AH$27,MATCH(O748,【参考】数式用!$K$4:$N$4,0)+1,0)),"")</f>
        <v/>
      </c>
      <c r="Z748" s="1086"/>
      <c r="AA748" s="139"/>
      <c r="AB748" s="142"/>
      <c r="AC748" s="520" t="str">
        <f>IFERROR(X748*VLOOKUP(AG748,【参考】数式用4!$DC$3:$DZ$106,MATCH(N748,【参考】数式用4!$DC$2:$DZ$2,0)),"")</f>
        <v/>
      </c>
      <c r="AD748" s="477" t="str">
        <f t="shared" si="24"/>
        <v/>
      </c>
      <c r="AE748" s="478" t="str">
        <f t="shared" si="25"/>
        <v/>
      </c>
      <c r="AF748" s="512" t="str">
        <f>IF(O748="","",'別紙様式3-2（４・５月）'!O750&amp;'別紙様式3-2（４・５月）'!P750&amp;'別紙様式3-2（４・５月）'!Q750&amp;"から"&amp;O748)</f>
        <v/>
      </c>
      <c r="AG748" s="512" t="str">
        <f>IF(OR(W748="",W748="―"),"",'別紙様式3-2（４・５月）'!O750&amp;'別紙様式3-2（４・５月）'!P750&amp;'別紙様式3-2（４・５月）'!Q750&amp;"から"&amp;W748)</f>
        <v/>
      </c>
    </row>
    <row r="749" spans="1:33" ht="24.95" customHeight="1">
      <c r="A749" s="513">
        <v>736</v>
      </c>
      <c r="B749" s="987" t="str">
        <f>IF(基本情報入力シート!C788="","",基本情報入力シート!C788)</f>
        <v/>
      </c>
      <c r="C749" s="988"/>
      <c r="D749" s="988"/>
      <c r="E749" s="988"/>
      <c r="F749" s="988"/>
      <c r="G749" s="988"/>
      <c r="H749" s="988"/>
      <c r="I749" s="989"/>
      <c r="J749" s="482" t="str">
        <f>IF(基本情報入力シート!M788="","",基本情報入力シート!M788)</f>
        <v/>
      </c>
      <c r="K749" s="482" t="str">
        <f>IF(基本情報入力シート!R788="","",基本情報入力シート!R788)</f>
        <v/>
      </c>
      <c r="L749" s="482" t="str">
        <f>IF(基本情報入力シート!W788="","",基本情報入力シート!W788)</f>
        <v/>
      </c>
      <c r="M749" s="517" t="str">
        <f>IF(基本情報入力シート!X788="","",基本情報入力シート!X788)</f>
        <v/>
      </c>
      <c r="N749" s="518" t="str">
        <f>IF(基本情報入力シート!Y788="","",基本情報入力シート!Y788)</f>
        <v/>
      </c>
      <c r="O749" s="106"/>
      <c r="P749" s="1082"/>
      <c r="Q749" s="1083"/>
      <c r="R749" s="519" t="str">
        <f>IFERROR(IF('別紙様式3-2（４・５月）'!Z751="ベア加算","",P749*VLOOKUP(N749,【参考】数式用!$AD$2:$AH$27,MATCH(O749,【参考】数式用!$K$4:$N$4,0)+1,0)),"")</f>
        <v/>
      </c>
      <c r="S749" s="139"/>
      <c r="T749" s="1084"/>
      <c r="U749" s="1085"/>
      <c r="V749" s="515" t="str">
        <f>IFERROR(P749*VLOOKUP(AF749,【参考】数式用4!$DC$3:$DZ$106,MATCH(N749,【参考】数式用4!$DC$2:$DZ$2,0)),"")</f>
        <v/>
      </c>
      <c r="W749" s="107"/>
      <c r="X749" s="138"/>
      <c r="Y749" s="1086" t="str">
        <f>IFERROR(IF('別紙様式3-2（４・５月）'!Z751="ベア加算","",W749*VLOOKUP(N749,【参考】数式用!$AD$2:$AH$27,MATCH(O749,【参考】数式用!$K$4:$N$4,0)+1,0)),"")</f>
        <v/>
      </c>
      <c r="Z749" s="1086"/>
      <c r="AA749" s="139"/>
      <c r="AB749" s="142"/>
      <c r="AC749" s="520" t="str">
        <f>IFERROR(X749*VLOOKUP(AG749,【参考】数式用4!$DC$3:$DZ$106,MATCH(N749,【参考】数式用4!$DC$2:$DZ$2,0)),"")</f>
        <v/>
      </c>
      <c r="AD749" s="477" t="str">
        <f t="shared" si="24"/>
        <v/>
      </c>
      <c r="AE749" s="478" t="str">
        <f t="shared" si="25"/>
        <v/>
      </c>
      <c r="AF749" s="512" t="str">
        <f>IF(O749="","",'別紙様式3-2（４・５月）'!O751&amp;'別紙様式3-2（４・５月）'!P751&amp;'別紙様式3-2（４・５月）'!Q751&amp;"から"&amp;O749)</f>
        <v/>
      </c>
      <c r="AG749" s="512" t="str">
        <f>IF(OR(W749="",W749="―"),"",'別紙様式3-2（４・５月）'!O751&amp;'別紙様式3-2（４・５月）'!P751&amp;'別紙様式3-2（４・５月）'!Q751&amp;"から"&amp;W749)</f>
        <v/>
      </c>
    </row>
    <row r="750" spans="1:33" ht="24.95" customHeight="1">
      <c r="A750" s="513">
        <v>737</v>
      </c>
      <c r="B750" s="987" t="str">
        <f>IF(基本情報入力シート!C789="","",基本情報入力シート!C789)</f>
        <v/>
      </c>
      <c r="C750" s="988"/>
      <c r="D750" s="988"/>
      <c r="E750" s="988"/>
      <c r="F750" s="988"/>
      <c r="G750" s="988"/>
      <c r="H750" s="988"/>
      <c r="I750" s="989"/>
      <c r="J750" s="482" t="str">
        <f>IF(基本情報入力シート!M789="","",基本情報入力シート!M789)</f>
        <v/>
      </c>
      <c r="K750" s="482" t="str">
        <f>IF(基本情報入力シート!R789="","",基本情報入力シート!R789)</f>
        <v/>
      </c>
      <c r="L750" s="482" t="str">
        <f>IF(基本情報入力シート!W789="","",基本情報入力シート!W789)</f>
        <v/>
      </c>
      <c r="M750" s="517" t="str">
        <f>IF(基本情報入力シート!X789="","",基本情報入力シート!X789)</f>
        <v/>
      </c>
      <c r="N750" s="518" t="str">
        <f>IF(基本情報入力シート!Y789="","",基本情報入力シート!Y789)</f>
        <v/>
      </c>
      <c r="O750" s="106"/>
      <c r="P750" s="1082"/>
      <c r="Q750" s="1083"/>
      <c r="R750" s="519" t="str">
        <f>IFERROR(IF('別紙様式3-2（４・５月）'!Z752="ベア加算","",P750*VLOOKUP(N750,【参考】数式用!$AD$2:$AH$27,MATCH(O750,【参考】数式用!$K$4:$N$4,0)+1,0)),"")</f>
        <v/>
      </c>
      <c r="S750" s="139"/>
      <c r="T750" s="1084"/>
      <c r="U750" s="1085"/>
      <c r="V750" s="515" t="str">
        <f>IFERROR(P750*VLOOKUP(AF750,【参考】数式用4!$DC$3:$DZ$106,MATCH(N750,【参考】数式用4!$DC$2:$DZ$2,0)),"")</f>
        <v/>
      </c>
      <c r="W750" s="107"/>
      <c r="X750" s="138"/>
      <c r="Y750" s="1086" t="str">
        <f>IFERROR(IF('別紙様式3-2（４・５月）'!Z752="ベア加算","",W750*VLOOKUP(N750,【参考】数式用!$AD$2:$AH$27,MATCH(O750,【参考】数式用!$K$4:$N$4,0)+1,0)),"")</f>
        <v/>
      </c>
      <c r="Z750" s="1086"/>
      <c r="AA750" s="139"/>
      <c r="AB750" s="142"/>
      <c r="AC750" s="520" t="str">
        <f>IFERROR(X750*VLOOKUP(AG750,【参考】数式用4!$DC$3:$DZ$106,MATCH(N750,【参考】数式用4!$DC$2:$DZ$2,0)),"")</f>
        <v/>
      </c>
      <c r="AD750" s="477" t="str">
        <f t="shared" si="24"/>
        <v/>
      </c>
      <c r="AE750" s="478" t="str">
        <f t="shared" si="25"/>
        <v/>
      </c>
      <c r="AF750" s="512" t="str">
        <f>IF(O750="","",'別紙様式3-2（４・５月）'!O752&amp;'別紙様式3-2（４・５月）'!P752&amp;'別紙様式3-2（４・５月）'!Q752&amp;"から"&amp;O750)</f>
        <v/>
      </c>
      <c r="AG750" s="512" t="str">
        <f>IF(OR(W750="",W750="―"),"",'別紙様式3-2（４・５月）'!O752&amp;'別紙様式3-2（４・５月）'!P752&amp;'別紙様式3-2（４・５月）'!Q752&amp;"から"&amp;W750)</f>
        <v/>
      </c>
    </row>
    <row r="751" spans="1:33" ht="24.95" customHeight="1">
      <c r="A751" s="513">
        <v>738</v>
      </c>
      <c r="B751" s="987" t="str">
        <f>IF(基本情報入力シート!C790="","",基本情報入力シート!C790)</f>
        <v/>
      </c>
      <c r="C751" s="988"/>
      <c r="D751" s="988"/>
      <c r="E751" s="988"/>
      <c r="F751" s="988"/>
      <c r="G751" s="988"/>
      <c r="H751" s="988"/>
      <c r="I751" s="989"/>
      <c r="J751" s="482" t="str">
        <f>IF(基本情報入力シート!M790="","",基本情報入力シート!M790)</f>
        <v/>
      </c>
      <c r="K751" s="482" t="str">
        <f>IF(基本情報入力シート!R790="","",基本情報入力シート!R790)</f>
        <v/>
      </c>
      <c r="L751" s="482" t="str">
        <f>IF(基本情報入力シート!W790="","",基本情報入力シート!W790)</f>
        <v/>
      </c>
      <c r="M751" s="517" t="str">
        <f>IF(基本情報入力シート!X790="","",基本情報入力シート!X790)</f>
        <v/>
      </c>
      <c r="N751" s="518" t="str">
        <f>IF(基本情報入力シート!Y790="","",基本情報入力シート!Y790)</f>
        <v/>
      </c>
      <c r="O751" s="106"/>
      <c r="P751" s="1082"/>
      <c r="Q751" s="1083"/>
      <c r="R751" s="519" t="str">
        <f>IFERROR(IF('別紙様式3-2（４・５月）'!Z753="ベア加算","",P751*VLOOKUP(N751,【参考】数式用!$AD$2:$AH$27,MATCH(O751,【参考】数式用!$K$4:$N$4,0)+1,0)),"")</f>
        <v/>
      </c>
      <c r="S751" s="139"/>
      <c r="T751" s="1084"/>
      <c r="U751" s="1085"/>
      <c r="V751" s="515" t="str">
        <f>IFERROR(P751*VLOOKUP(AF751,【参考】数式用4!$DC$3:$DZ$106,MATCH(N751,【参考】数式用4!$DC$2:$DZ$2,0)),"")</f>
        <v/>
      </c>
      <c r="W751" s="107"/>
      <c r="X751" s="138"/>
      <c r="Y751" s="1086" t="str">
        <f>IFERROR(IF('別紙様式3-2（４・５月）'!Z753="ベア加算","",W751*VLOOKUP(N751,【参考】数式用!$AD$2:$AH$27,MATCH(O751,【参考】数式用!$K$4:$N$4,0)+1,0)),"")</f>
        <v/>
      </c>
      <c r="Z751" s="1086"/>
      <c r="AA751" s="139"/>
      <c r="AB751" s="142"/>
      <c r="AC751" s="520" t="str">
        <f>IFERROR(X751*VLOOKUP(AG751,【参考】数式用4!$DC$3:$DZ$106,MATCH(N751,【参考】数式用4!$DC$2:$DZ$2,0)),"")</f>
        <v/>
      </c>
      <c r="AD751" s="477" t="str">
        <f t="shared" si="24"/>
        <v/>
      </c>
      <c r="AE751" s="478" t="str">
        <f t="shared" si="25"/>
        <v/>
      </c>
      <c r="AF751" s="512" t="str">
        <f>IF(O751="","",'別紙様式3-2（４・５月）'!O753&amp;'別紙様式3-2（４・５月）'!P753&amp;'別紙様式3-2（４・５月）'!Q753&amp;"から"&amp;O751)</f>
        <v/>
      </c>
      <c r="AG751" s="512" t="str">
        <f>IF(OR(W751="",W751="―"),"",'別紙様式3-2（４・５月）'!O753&amp;'別紙様式3-2（４・５月）'!P753&amp;'別紙様式3-2（４・５月）'!Q753&amp;"から"&amp;W751)</f>
        <v/>
      </c>
    </row>
    <row r="752" spans="1:33" ht="24.95" customHeight="1">
      <c r="A752" s="513">
        <v>739</v>
      </c>
      <c r="B752" s="987" t="str">
        <f>IF(基本情報入力シート!C791="","",基本情報入力シート!C791)</f>
        <v/>
      </c>
      <c r="C752" s="988"/>
      <c r="D752" s="988"/>
      <c r="E752" s="988"/>
      <c r="F752" s="988"/>
      <c r="G752" s="988"/>
      <c r="H752" s="988"/>
      <c r="I752" s="989"/>
      <c r="J752" s="482" t="str">
        <f>IF(基本情報入力シート!M791="","",基本情報入力シート!M791)</f>
        <v/>
      </c>
      <c r="K752" s="482" t="str">
        <f>IF(基本情報入力シート!R791="","",基本情報入力シート!R791)</f>
        <v/>
      </c>
      <c r="L752" s="482" t="str">
        <f>IF(基本情報入力シート!W791="","",基本情報入力シート!W791)</f>
        <v/>
      </c>
      <c r="M752" s="517" t="str">
        <f>IF(基本情報入力シート!X791="","",基本情報入力シート!X791)</f>
        <v/>
      </c>
      <c r="N752" s="518" t="str">
        <f>IF(基本情報入力シート!Y791="","",基本情報入力シート!Y791)</f>
        <v/>
      </c>
      <c r="O752" s="106"/>
      <c r="P752" s="1082"/>
      <c r="Q752" s="1083"/>
      <c r="R752" s="519" t="str">
        <f>IFERROR(IF('別紙様式3-2（４・５月）'!Z754="ベア加算","",P752*VLOOKUP(N752,【参考】数式用!$AD$2:$AH$27,MATCH(O752,【参考】数式用!$K$4:$N$4,0)+1,0)),"")</f>
        <v/>
      </c>
      <c r="S752" s="139"/>
      <c r="T752" s="1084"/>
      <c r="U752" s="1085"/>
      <c r="V752" s="515" t="str">
        <f>IFERROR(P752*VLOOKUP(AF752,【参考】数式用4!$DC$3:$DZ$106,MATCH(N752,【参考】数式用4!$DC$2:$DZ$2,0)),"")</f>
        <v/>
      </c>
      <c r="W752" s="107"/>
      <c r="X752" s="138"/>
      <c r="Y752" s="1086" t="str">
        <f>IFERROR(IF('別紙様式3-2（４・５月）'!Z754="ベア加算","",W752*VLOOKUP(N752,【参考】数式用!$AD$2:$AH$27,MATCH(O752,【参考】数式用!$K$4:$N$4,0)+1,0)),"")</f>
        <v/>
      </c>
      <c r="Z752" s="1086"/>
      <c r="AA752" s="139"/>
      <c r="AB752" s="142"/>
      <c r="AC752" s="520" t="str">
        <f>IFERROR(X752*VLOOKUP(AG752,【参考】数式用4!$DC$3:$DZ$106,MATCH(N752,【参考】数式用4!$DC$2:$DZ$2,0)),"")</f>
        <v/>
      </c>
      <c r="AD752" s="477" t="str">
        <f t="shared" si="24"/>
        <v/>
      </c>
      <c r="AE752" s="478" t="str">
        <f t="shared" si="25"/>
        <v/>
      </c>
      <c r="AF752" s="512" t="str">
        <f>IF(O752="","",'別紙様式3-2（４・５月）'!O754&amp;'別紙様式3-2（４・５月）'!P754&amp;'別紙様式3-2（４・５月）'!Q754&amp;"から"&amp;O752)</f>
        <v/>
      </c>
      <c r="AG752" s="512" t="str">
        <f>IF(OR(W752="",W752="―"),"",'別紙様式3-2（４・５月）'!O754&amp;'別紙様式3-2（４・５月）'!P754&amp;'別紙様式3-2（４・５月）'!Q754&amp;"から"&amp;W752)</f>
        <v/>
      </c>
    </row>
    <row r="753" spans="1:33" ht="24.95" customHeight="1">
      <c r="A753" s="513">
        <v>740</v>
      </c>
      <c r="B753" s="987" t="str">
        <f>IF(基本情報入力シート!C792="","",基本情報入力シート!C792)</f>
        <v/>
      </c>
      <c r="C753" s="988"/>
      <c r="D753" s="988"/>
      <c r="E753" s="988"/>
      <c r="F753" s="988"/>
      <c r="G753" s="988"/>
      <c r="H753" s="988"/>
      <c r="I753" s="989"/>
      <c r="J753" s="482" t="str">
        <f>IF(基本情報入力シート!M792="","",基本情報入力シート!M792)</f>
        <v/>
      </c>
      <c r="K753" s="482" t="str">
        <f>IF(基本情報入力シート!R792="","",基本情報入力シート!R792)</f>
        <v/>
      </c>
      <c r="L753" s="482" t="str">
        <f>IF(基本情報入力シート!W792="","",基本情報入力シート!W792)</f>
        <v/>
      </c>
      <c r="M753" s="517" t="str">
        <f>IF(基本情報入力シート!X792="","",基本情報入力シート!X792)</f>
        <v/>
      </c>
      <c r="N753" s="518" t="str">
        <f>IF(基本情報入力シート!Y792="","",基本情報入力シート!Y792)</f>
        <v/>
      </c>
      <c r="O753" s="106"/>
      <c r="P753" s="1082"/>
      <c r="Q753" s="1083"/>
      <c r="R753" s="519" t="str">
        <f>IFERROR(IF('別紙様式3-2（４・５月）'!Z755="ベア加算","",P753*VLOOKUP(N753,【参考】数式用!$AD$2:$AH$27,MATCH(O753,【参考】数式用!$K$4:$N$4,0)+1,0)),"")</f>
        <v/>
      </c>
      <c r="S753" s="139"/>
      <c r="T753" s="1084"/>
      <c r="U753" s="1085"/>
      <c r="V753" s="515" t="str">
        <f>IFERROR(P753*VLOOKUP(AF753,【参考】数式用4!$DC$3:$DZ$106,MATCH(N753,【参考】数式用4!$DC$2:$DZ$2,0)),"")</f>
        <v/>
      </c>
      <c r="W753" s="107"/>
      <c r="X753" s="138"/>
      <c r="Y753" s="1086" t="str">
        <f>IFERROR(IF('別紙様式3-2（４・５月）'!Z755="ベア加算","",W753*VLOOKUP(N753,【参考】数式用!$AD$2:$AH$27,MATCH(O753,【参考】数式用!$K$4:$N$4,0)+1,0)),"")</f>
        <v/>
      </c>
      <c r="Z753" s="1086"/>
      <c r="AA753" s="139"/>
      <c r="AB753" s="142"/>
      <c r="AC753" s="520" t="str">
        <f>IFERROR(X753*VLOOKUP(AG753,【参考】数式用4!$DC$3:$DZ$106,MATCH(N753,【参考】数式用4!$DC$2:$DZ$2,0)),"")</f>
        <v/>
      </c>
      <c r="AD753" s="477" t="str">
        <f t="shared" si="24"/>
        <v/>
      </c>
      <c r="AE753" s="478" t="str">
        <f t="shared" si="25"/>
        <v/>
      </c>
      <c r="AF753" s="512" t="str">
        <f>IF(O753="","",'別紙様式3-2（４・５月）'!O755&amp;'別紙様式3-2（４・５月）'!P755&amp;'別紙様式3-2（４・５月）'!Q755&amp;"から"&amp;O753)</f>
        <v/>
      </c>
      <c r="AG753" s="512" t="str">
        <f>IF(OR(W753="",W753="―"),"",'別紙様式3-2（４・５月）'!O755&amp;'別紙様式3-2（４・５月）'!P755&amp;'別紙様式3-2（４・５月）'!Q755&amp;"から"&amp;W753)</f>
        <v/>
      </c>
    </row>
    <row r="754" spans="1:33" ht="24.95" customHeight="1">
      <c r="A754" s="513">
        <v>741</v>
      </c>
      <c r="B754" s="987" t="str">
        <f>IF(基本情報入力シート!C793="","",基本情報入力シート!C793)</f>
        <v/>
      </c>
      <c r="C754" s="988"/>
      <c r="D754" s="988"/>
      <c r="E754" s="988"/>
      <c r="F754" s="988"/>
      <c r="G754" s="988"/>
      <c r="H754" s="988"/>
      <c r="I754" s="989"/>
      <c r="J754" s="482" t="str">
        <f>IF(基本情報入力シート!M793="","",基本情報入力シート!M793)</f>
        <v/>
      </c>
      <c r="K754" s="482" t="str">
        <f>IF(基本情報入力シート!R793="","",基本情報入力シート!R793)</f>
        <v/>
      </c>
      <c r="L754" s="482" t="str">
        <f>IF(基本情報入力シート!W793="","",基本情報入力シート!W793)</f>
        <v/>
      </c>
      <c r="M754" s="517" t="str">
        <f>IF(基本情報入力シート!X793="","",基本情報入力シート!X793)</f>
        <v/>
      </c>
      <c r="N754" s="518" t="str">
        <f>IF(基本情報入力シート!Y793="","",基本情報入力シート!Y793)</f>
        <v/>
      </c>
      <c r="O754" s="106"/>
      <c r="P754" s="1082"/>
      <c r="Q754" s="1083"/>
      <c r="R754" s="519" t="str">
        <f>IFERROR(IF('別紙様式3-2（４・５月）'!Z756="ベア加算","",P754*VLOOKUP(N754,【参考】数式用!$AD$2:$AH$27,MATCH(O754,【参考】数式用!$K$4:$N$4,0)+1,0)),"")</f>
        <v/>
      </c>
      <c r="S754" s="139"/>
      <c r="T754" s="1084"/>
      <c r="U754" s="1085"/>
      <c r="V754" s="515" t="str">
        <f>IFERROR(P754*VLOOKUP(AF754,【参考】数式用4!$DC$3:$DZ$106,MATCH(N754,【参考】数式用4!$DC$2:$DZ$2,0)),"")</f>
        <v/>
      </c>
      <c r="W754" s="107"/>
      <c r="X754" s="138"/>
      <c r="Y754" s="1086" t="str">
        <f>IFERROR(IF('別紙様式3-2（４・５月）'!Z756="ベア加算","",W754*VLOOKUP(N754,【参考】数式用!$AD$2:$AH$27,MATCH(O754,【参考】数式用!$K$4:$N$4,0)+1,0)),"")</f>
        <v/>
      </c>
      <c r="Z754" s="1086"/>
      <c r="AA754" s="139"/>
      <c r="AB754" s="142"/>
      <c r="AC754" s="520" t="str">
        <f>IFERROR(X754*VLOOKUP(AG754,【参考】数式用4!$DC$3:$DZ$106,MATCH(N754,【参考】数式用4!$DC$2:$DZ$2,0)),"")</f>
        <v/>
      </c>
      <c r="AD754" s="477" t="str">
        <f t="shared" si="24"/>
        <v/>
      </c>
      <c r="AE754" s="478" t="str">
        <f t="shared" si="25"/>
        <v/>
      </c>
      <c r="AF754" s="512" t="str">
        <f>IF(O754="","",'別紙様式3-2（４・５月）'!O756&amp;'別紙様式3-2（４・５月）'!P756&amp;'別紙様式3-2（４・５月）'!Q756&amp;"から"&amp;O754)</f>
        <v/>
      </c>
      <c r="AG754" s="512" t="str">
        <f>IF(OR(W754="",W754="―"),"",'別紙様式3-2（４・５月）'!O756&amp;'別紙様式3-2（４・５月）'!P756&amp;'別紙様式3-2（４・５月）'!Q756&amp;"から"&amp;W754)</f>
        <v/>
      </c>
    </row>
    <row r="755" spans="1:33" ht="24.95" customHeight="1">
      <c r="A755" s="513">
        <v>742</v>
      </c>
      <c r="B755" s="987" t="str">
        <f>IF(基本情報入力シート!C794="","",基本情報入力シート!C794)</f>
        <v/>
      </c>
      <c r="C755" s="988"/>
      <c r="D755" s="988"/>
      <c r="E755" s="988"/>
      <c r="F755" s="988"/>
      <c r="G755" s="988"/>
      <c r="H755" s="988"/>
      <c r="I755" s="989"/>
      <c r="J755" s="482" t="str">
        <f>IF(基本情報入力シート!M794="","",基本情報入力シート!M794)</f>
        <v/>
      </c>
      <c r="K755" s="482" t="str">
        <f>IF(基本情報入力シート!R794="","",基本情報入力シート!R794)</f>
        <v/>
      </c>
      <c r="L755" s="482" t="str">
        <f>IF(基本情報入力シート!W794="","",基本情報入力シート!W794)</f>
        <v/>
      </c>
      <c r="M755" s="517" t="str">
        <f>IF(基本情報入力シート!X794="","",基本情報入力シート!X794)</f>
        <v/>
      </c>
      <c r="N755" s="518" t="str">
        <f>IF(基本情報入力シート!Y794="","",基本情報入力シート!Y794)</f>
        <v/>
      </c>
      <c r="O755" s="106"/>
      <c r="P755" s="1082"/>
      <c r="Q755" s="1083"/>
      <c r="R755" s="519" t="str">
        <f>IFERROR(IF('別紙様式3-2（４・５月）'!Z757="ベア加算","",P755*VLOOKUP(N755,【参考】数式用!$AD$2:$AH$27,MATCH(O755,【参考】数式用!$K$4:$N$4,0)+1,0)),"")</f>
        <v/>
      </c>
      <c r="S755" s="139"/>
      <c r="T755" s="1084"/>
      <c r="U755" s="1085"/>
      <c r="V755" s="515" t="str">
        <f>IFERROR(P755*VLOOKUP(AF755,【参考】数式用4!$DC$3:$DZ$106,MATCH(N755,【参考】数式用4!$DC$2:$DZ$2,0)),"")</f>
        <v/>
      </c>
      <c r="W755" s="107"/>
      <c r="X755" s="138"/>
      <c r="Y755" s="1086" t="str">
        <f>IFERROR(IF('別紙様式3-2（４・５月）'!Z757="ベア加算","",W755*VLOOKUP(N755,【参考】数式用!$AD$2:$AH$27,MATCH(O755,【参考】数式用!$K$4:$N$4,0)+1,0)),"")</f>
        <v/>
      </c>
      <c r="Z755" s="1086"/>
      <c r="AA755" s="139"/>
      <c r="AB755" s="142"/>
      <c r="AC755" s="520" t="str">
        <f>IFERROR(X755*VLOOKUP(AG755,【参考】数式用4!$DC$3:$DZ$106,MATCH(N755,【参考】数式用4!$DC$2:$DZ$2,0)),"")</f>
        <v/>
      </c>
      <c r="AD755" s="477" t="str">
        <f t="shared" si="24"/>
        <v/>
      </c>
      <c r="AE755" s="478" t="str">
        <f t="shared" si="25"/>
        <v/>
      </c>
      <c r="AF755" s="512" t="str">
        <f>IF(O755="","",'別紙様式3-2（４・５月）'!O757&amp;'別紙様式3-2（４・５月）'!P757&amp;'別紙様式3-2（４・５月）'!Q757&amp;"から"&amp;O755)</f>
        <v/>
      </c>
      <c r="AG755" s="512" t="str">
        <f>IF(OR(W755="",W755="―"),"",'別紙様式3-2（４・５月）'!O757&amp;'別紙様式3-2（４・５月）'!P757&amp;'別紙様式3-2（４・５月）'!Q757&amp;"から"&amp;W755)</f>
        <v/>
      </c>
    </row>
    <row r="756" spans="1:33" ht="24.95" customHeight="1">
      <c r="A756" s="513">
        <v>743</v>
      </c>
      <c r="B756" s="987" t="str">
        <f>IF(基本情報入力シート!C795="","",基本情報入力シート!C795)</f>
        <v/>
      </c>
      <c r="C756" s="988"/>
      <c r="D756" s="988"/>
      <c r="E756" s="988"/>
      <c r="F756" s="988"/>
      <c r="G756" s="988"/>
      <c r="H756" s="988"/>
      <c r="I756" s="989"/>
      <c r="J756" s="482" t="str">
        <f>IF(基本情報入力シート!M795="","",基本情報入力シート!M795)</f>
        <v/>
      </c>
      <c r="K756" s="482" t="str">
        <f>IF(基本情報入力シート!R795="","",基本情報入力シート!R795)</f>
        <v/>
      </c>
      <c r="L756" s="482" t="str">
        <f>IF(基本情報入力シート!W795="","",基本情報入力シート!W795)</f>
        <v/>
      </c>
      <c r="M756" s="517" t="str">
        <f>IF(基本情報入力シート!X795="","",基本情報入力シート!X795)</f>
        <v/>
      </c>
      <c r="N756" s="518" t="str">
        <f>IF(基本情報入力シート!Y795="","",基本情報入力シート!Y795)</f>
        <v/>
      </c>
      <c r="O756" s="106"/>
      <c r="P756" s="1082"/>
      <c r="Q756" s="1083"/>
      <c r="R756" s="519" t="str">
        <f>IFERROR(IF('別紙様式3-2（４・５月）'!Z758="ベア加算","",P756*VLOOKUP(N756,【参考】数式用!$AD$2:$AH$27,MATCH(O756,【参考】数式用!$K$4:$N$4,0)+1,0)),"")</f>
        <v/>
      </c>
      <c r="S756" s="139"/>
      <c r="T756" s="1084"/>
      <c r="U756" s="1085"/>
      <c r="V756" s="515" t="str">
        <f>IFERROR(P756*VLOOKUP(AF756,【参考】数式用4!$DC$3:$DZ$106,MATCH(N756,【参考】数式用4!$DC$2:$DZ$2,0)),"")</f>
        <v/>
      </c>
      <c r="W756" s="107"/>
      <c r="X756" s="138"/>
      <c r="Y756" s="1086" t="str">
        <f>IFERROR(IF('別紙様式3-2（４・５月）'!Z758="ベア加算","",W756*VLOOKUP(N756,【参考】数式用!$AD$2:$AH$27,MATCH(O756,【参考】数式用!$K$4:$N$4,0)+1,0)),"")</f>
        <v/>
      </c>
      <c r="Z756" s="1086"/>
      <c r="AA756" s="139"/>
      <c r="AB756" s="142"/>
      <c r="AC756" s="520" t="str">
        <f>IFERROR(X756*VLOOKUP(AG756,【参考】数式用4!$DC$3:$DZ$106,MATCH(N756,【参考】数式用4!$DC$2:$DZ$2,0)),"")</f>
        <v/>
      </c>
      <c r="AD756" s="477" t="str">
        <f t="shared" si="24"/>
        <v/>
      </c>
      <c r="AE756" s="478" t="str">
        <f t="shared" si="25"/>
        <v/>
      </c>
      <c r="AF756" s="512" t="str">
        <f>IF(O756="","",'別紙様式3-2（４・５月）'!O758&amp;'別紙様式3-2（４・５月）'!P758&amp;'別紙様式3-2（４・５月）'!Q758&amp;"から"&amp;O756)</f>
        <v/>
      </c>
      <c r="AG756" s="512" t="str">
        <f>IF(OR(W756="",W756="―"),"",'別紙様式3-2（４・５月）'!O758&amp;'別紙様式3-2（４・５月）'!P758&amp;'別紙様式3-2（４・５月）'!Q758&amp;"から"&amp;W756)</f>
        <v/>
      </c>
    </row>
    <row r="757" spans="1:33" ht="24.95" customHeight="1">
      <c r="A757" s="513">
        <v>744</v>
      </c>
      <c r="B757" s="987" t="str">
        <f>IF(基本情報入力シート!C796="","",基本情報入力シート!C796)</f>
        <v/>
      </c>
      <c r="C757" s="988"/>
      <c r="D757" s="988"/>
      <c r="E757" s="988"/>
      <c r="F757" s="988"/>
      <c r="G757" s="988"/>
      <c r="H757" s="988"/>
      <c r="I757" s="989"/>
      <c r="J757" s="482" t="str">
        <f>IF(基本情報入力シート!M796="","",基本情報入力シート!M796)</f>
        <v/>
      </c>
      <c r="K757" s="482" t="str">
        <f>IF(基本情報入力シート!R796="","",基本情報入力シート!R796)</f>
        <v/>
      </c>
      <c r="L757" s="482" t="str">
        <f>IF(基本情報入力シート!W796="","",基本情報入力シート!W796)</f>
        <v/>
      </c>
      <c r="M757" s="517" t="str">
        <f>IF(基本情報入力シート!X796="","",基本情報入力シート!X796)</f>
        <v/>
      </c>
      <c r="N757" s="518" t="str">
        <f>IF(基本情報入力シート!Y796="","",基本情報入力シート!Y796)</f>
        <v/>
      </c>
      <c r="O757" s="106"/>
      <c r="P757" s="1082"/>
      <c r="Q757" s="1083"/>
      <c r="R757" s="519" t="str">
        <f>IFERROR(IF('別紙様式3-2（４・５月）'!Z759="ベア加算","",P757*VLOOKUP(N757,【参考】数式用!$AD$2:$AH$27,MATCH(O757,【参考】数式用!$K$4:$N$4,0)+1,0)),"")</f>
        <v/>
      </c>
      <c r="S757" s="139"/>
      <c r="T757" s="1084"/>
      <c r="U757" s="1085"/>
      <c r="V757" s="515" t="str">
        <f>IFERROR(P757*VLOOKUP(AF757,【参考】数式用4!$DC$3:$DZ$106,MATCH(N757,【参考】数式用4!$DC$2:$DZ$2,0)),"")</f>
        <v/>
      </c>
      <c r="W757" s="107"/>
      <c r="X757" s="138"/>
      <c r="Y757" s="1086" t="str">
        <f>IFERROR(IF('別紙様式3-2（４・５月）'!Z759="ベア加算","",W757*VLOOKUP(N757,【参考】数式用!$AD$2:$AH$27,MATCH(O757,【参考】数式用!$K$4:$N$4,0)+1,0)),"")</f>
        <v/>
      </c>
      <c r="Z757" s="1086"/>
      <c r="AA757" s="139"/>
      <c r="AB757" s="142"/>
      <c r="AC757" s="520" t="str">
        <f>IFERROR(X757*VLOOKUP(AG757,【参考】数式用4!$DC$3:$DZ$106,MATCH(N757,【参考】数式用4!$DC$2:$DZ$2,0)),"")</f>
        <v/>
      </c>
      <c r="AD757" s="477" t="str">
        <f t="shared" si="24"/>
        <v/>
      </c>
      <c r="AE757" s="478" t="str">
        <f t="shared" si="25"/>
        <v/>
      </c>
      <c r="AF757" s="512" t="str">
        <f>IF(O757="","",'別紙様式3-2（４・５月）'!O759&amp;'別紙様式3-2（４・５月）'!P759&amp;'別紙様式3-2（４・５月）'!Q759&amp;"から"&amp;O757)</f>
        <v/>
      </c>
      <c r="AG757" s="512" t="str">
        <f>IF(OR(W757="",W757="―"),"",'別紙様式3-2（４・５月）'!O759&amp;'別紙様式3-2（４・５月）'!P759&amp;'別紙様式3-2（４・５月）'!Q759&amp;"から"&amp;W757)</f>
        <v/>
      </c>
    </row>
    <row r="758" spans="1:33" ht="24.95" customHeight="1">
      <c r="A758" s="513">
        <v>745</v>
      </c>
      <c r="B758" s="987" t="str">
        <f>IF(基本情報入力シート!C797="","",基本情報入力シート!C797)</f>
        <v/>
      </c>
      <c r="C758" s="988"/>
      <c r="D758" s="988"/>
      <c r="E758" s="988"/>
      <c r="F758" s="988"/>
      <c r="G758" s="988"/>
      <c r="H758" s="988"/>
      <c r="I758" s="989"/>
      <c r="J758" s="482" t="str">
        <f>IF(基本情報入力シート!M797="","",基本情報入力シート!M797)</f>
        <v/>
      </c>
      <c r="K758" s="482" t="str">
        <f>IF(基本情報入力シート!R797="","",基本情報入力シート!R797)</f>
        <v/>
      </c>
      <c r="L758" s="482" t="str">
        <f>IF(基本情報入力シート!W797="","",基本情報入力シート!W797)</f>
        <v/>
      </c>
      <c r="M758" s="517" t="str">
        <f>IF(基本情報入力シート!X797="","",基本情報入力シート!X797)</f>
        <v/>
      </c>
      <c r="N758" s="518" t="str">
        <f>IF(基本情報入力シート!Y797="","",基本情報入力シート!Y797)</f>
        <v/>
      </c>
      <c r="O758" s="106"/>
      <c r="P758" s="1082"/>
      <c r="Q758" s="1083"/>
      <c r="R758" s="519" t="str">
        <f>IFERROR(IF('別紙様式3-2（４・５月）'!Z760="ベア加算","",P758*VLOOKUP(N758,【参考】数式用!$AD$2:$AH$27,MATCH(O758,【参考】数式用!$K$4:$N$4,0)+1,0)),"")</f>
        <v/>
      </c>
      <c r="S758" s="139"/>
      <c r="T758" s="1084"/>
      <c r="U758" s="1085"/>
      <c r="V758" s="515" t="str">
        <f>IFERROR(P758*VLOOKUP(AF758,【参考】数式用4!$DC$3:$DZ$106,MATCH(N758,【参考】数式用4!$DC$2:$DZ$2,0)),"")</f>
        <v/>
      </c>
      <c r="W758" s="107"/>
      <c r="X758" s="138"/>
      <c r="Y758" s="1086" t="str">
        <f>IFERROR(IF('別紙様式3-2（４・５月）'!Z760="ベア加算","",W758*VLOOKUP(N758,【参考】数式用!$AD$2:$AH$27,MATCH(O758,【参考】数式用!$K$4:$N$4,0)+1,0)),"")</f>
        <v/>
      </c>
      <c r="Z758" s="1086"/>
      <c r="AA758" s="139"/>
      <c r="AB758" s="142"/>
      <c r="AC758" s="520" t="str">
        <f>IFERROR(X758*VLOOKUP(AG758,【参考】数式用4!$DC$3:$DZ$106,MATCH(N758,【参考】数式用4!$DC$2:$DZ$2,0)),"")</f>
        <v/>
      </c>
      <c r="AD758" s="477" t="str">
        <f t="shared" si="24"/>
        <v/>
      </c>
      <c r="AE758" s="478" t="str">
        <f t="shared" si="25"/>
        <v/>
      </c>
      <c r="AF758" s="512" t="str">
        <f>IF(O758="","",'別紙様式3-2（４・５月）'!O760&amp;'別紙様式3-2（４・５月）'!P760&amp;'別紙様式3-2（４・５月）'!Q760&amp;"から"&amp;O758)</f>
        <v/>
      </c>
      <c r="AG758" s="512" t="str">
        <f>IF(OR(W758="",W758="―"),"",'別紙様式3-2（４・５月）'!O760&amp;'別紙様式3-2（４・５月）'!P760&amp;'別紙様式3-2（４・５月）'!Q760&amp;"から"&amp;W758)</f>
        <v/>
      </c>
    </row>
    <row r="759" spans="1:33" ht="24.95" customHeight="1">
      <c r="A759" s="513">
        <v>746</v>
      </c>
      <c r="B759" s="987" t="str">
        <f>IF(基本情報入力シート!C798="","",基本情報入力シート!C798)</f>
        <v/>
      </c>
      <c r="C759" s="988"/>
      <c r="D759" s="988"/>
      <c r="E759" s="988"/>
      <c r="F759" s="988"/>
      <c r="G759" s="988"/>
      <c r="H759" s="988"/>
      <c r="I759" s="989"/>
      <c r="J759" s="482" t="str">
        <f>IF(基本情報入力シート!M798="","",基本情報入力シート!M798)</f>
        <v/>
      </c>
      <c r="K759" s="482" t="str">
        <f>IF(基本情報入力シート!R798="","",基本情報入力シート!R798)</f>
        <v/>
      </c>
      <c r="L759" s="482" t="str">
        <f>IF(基本情報入力シート!W798="","",基本情報入力シート!W798)</f>
        <v/>
      </c>
      <c r="M759" s="517" t="str">
        <f>IF(基本情報入力シート!X798="","",基本情報入力シート!X798)</f>
        <v/>
      </c>
      <c r="N759" s="518" t="str">
        <f>IF(基本情報入力シート!Y798="","",基本情報入力シート!Y798)</f>
        <v/>
      </c>
      <c r="O759" s="106"/>
      <c r="P759" s="1082"/>
      <c r="Q759" s="1083"/>
      <c r="R759" s="519" t="str">
        <f>IFERROR(IF('別紙様式3-2（４・５月）'!Z761="ベア加算","",P759*VLOOKUP(N759,【参考】数式用!$AD$2:$AH$27,MATCH(O759,【参考】数式用!$K$4:$N$4,0)+1,0)),"")</f>
        <v/>
      </c>
      <c r="S759" s="139"/>
      <c r="T759" s="1084"/>
      <c r="U759" s="1085"/>
      <c r="V759" s="515" t="str">
        <f>IFERROR(P759*VLOOKUP(AF759,【参考】数式用4!$DC$3:$DZ$106,MATCH(N759,【参考】数式用4!$DC$2:$DZ$2,0)),"")</f>
        <v/>
      </c>
      <c r="W759" s="107"/>
      <c r="X759" s="138"/>
      <c r="Y759" s="1086" t="str">
        <f>IFERROR(IF('別紙様式3-2（４・５月）'!Z761="ベア加算","",W759*VLOOKUP(N759,【参考】数式用!$AD$2:$AH$27,MATCH(O759,【参考】数式用!$K$4:$N$4,0)+1,0)),"")</f>
        <v/>
      </c>
      <c r="Z759" s="1086"/>
      <c r="AA759" s="139"/>
      <c r="AB759" s="142"/>
      <c r="AC759" s="520" t="str">
        <f>IFERROR(X759*VLOOKUP(AG759,【参考】数式用4!$DC$3:$DZ$106,MATCH(N759,【参考】数式用4!$DC$2:$DZ$2,0)),"")</f>
        <v/>
      </c>
      <c r="AD759" s="477" t="str">
        <f t="shared" si="24"/>
        <v/>
      </c>
      <c r="AE759" s="478" t="str">
        <f t="shared" si="25"/>
        <v/>
      </c>
      <c r="AF759" s="512" t="str">
        <f>IF(O759="","",'別紙様式3-2（４・５月）'!O761&amp;'別紙様式3-2（４・５月）'!P761&amp;'別紙様式3-2（４・５月）'!Q761&amp;"から"&amp;O759)</f>
        <v/>
      </c>
      <c r="AG759" s="512" t="str">
        <f>IF(OR(W759="",W759="―"),"",'別紙様式3-2（４・５月）'!O761&amp;'別紙様式3-2（４・５月）'!P761&amp;'別紙様式3-2（４・５月）'!Q761&amp;"から"&amp;W759)</f>
        <v/>
      </c>
    </row>
    <row r="760" spans="1:33" ht="24.95" customHeight="1">
      <c r="A760" s="513">
        <v>747</v>
      </c>
      <c r="B760" s="987" t="str">
        <f>IF(基本情報入力シート!C799="","",基本情報入力シート!C799)</f>
        <v/>
      </c>
      <c r="C760" s="988"/>
      <c r="D760" s="988"/>
      <c r="E760" s="988"/>
      <c r="F760" s="988"/>
      <c r="G760" s="988"/>
      <c r="H760" s="988"/>
      <c r="I760" s="989"/>
      <c r="J760" s="482" t="str">
        <f>IF(基本情報入力シート!M799="","",基本情報入力シート!M799)</f>
        <v/>
      </c>
      <c r="K760" s="482" t="str">
        <f>IF(基本情報入力シート!R799="","",基本情報入力シート!R799)</f>
        <v/>
      </c>
      <c r="L760" s="482" t="str">
        <f>IF(基本情報入力シート!W799="","",基本情報入力シート!W799)</f>
        <v/>
      </c>
      <c r="M760" s="517" t="str">
        <f>IF(基本情報入力シート!X799="","",基本情報入力シート!X799)</f>
        <v/>
      </c>
      <c r="N760" s="518" t="str">
        <f>IF(基本情報入力シート!Y799="","",基本情報入力シート!Y799)</f>
        <v/>
      </c>
      <c r="O760" s="106"/>
      <c r="P760" s="1082"/>
      <c r="Q760" s="1083"/>
      <c r="R760" s="519" t="str">
        <f>IFERROR(IF('別紙様式3-2（４・５月）'!Z762="ベア加算","",P760*VLOOKUP(N760,【参考】数式用!$AD$2:$AH$27,MATCH(O760,【参考】数式用!$K$4:$N$4,0)+1,0)),"")</f>
        <v/>
      </c>
      <c r="S760" s="139"/>
      <c r="T760" s="1084"/>
      <c r="U760" s="1085"/>
      <c r="V760" s="515" t="str">
        <f>IFERROR(P760*VLOOKUP(AF760,【参考】数式用4!$DC$3:$DZ$106,MATCH(N760,【参考】数式用4!$DC$2:$DZ$2,0)),"")</f>
        <v/>
      </c>
      <c r="W760" s="107"/>
      <c r="X760" s="138"/>
      <c r="Y760" s="1086" t="str">
        <f>IFERROR(IF('別紙様式3-2（４・５月）'!Z762="ベア加算","",W760*VLOOKUP(N760,【参考】数式用!$AD$2:$AH$27,MATCH(O760,【参考】数式用!$K$4:$N$4,0)+1,0)),"")</f>
        <v/>
      </c>
      <c r="Z760" s="1086"/>
      <c r="AA760" s="139"/>
      <c r="AB760" s="142"/>
      <c r="AC760" s="520" t="str">
        <f>IFERROR(X760*VLOOKUP(AG760,【参考】数式用4!$DC$3:$DZ$106,MATCH(N760,【参考】数式用4!$DC$2:$DZ$2,0)),"")</f>
        <v/>
      </c>
      <c r="AD760" s="477" t="str">
        <f t="shared" si="24"/>
        <v/>
      </c>
      <c r="AE760" s="478" t="str">
        <f t="shared" si="25"/>
        <v/>
      </c>
      <c r="AF760" s="512" t="str">
        <f>IF(O760="","",'別紙様式3-2（４・５月）'!O762&amp;'別紙様式3-2（４・５月）'!P762&amp;'別紙様式3-2（４・５月）'!Q762&amp;"から"&amp;O760)</f>
        <v/>
      </c>
      <c r="AG760" s="512" t="str">
        <f>IF(OR(W760="",W760="―"),"",'別紙様式3-2（４・５月）'!O762&amp;'別紙様式3-2（４・５月）'!P762&amp;'別紙様式3-2（４・５月）'!Q762&amp;"から"&amp;W760)</f>
        <v/>
      </c>
    </row>
    <row r="761" spans="1:33" ht="24.95" customHeight="1">
      <c r="A761" s="513">
        <v>748</v>
      </c>
      <c r="B761" s="987" t="str">
        <f>IF(基本情報入力シート!C800="","",基本情報入力シート!C800)</f>
        <v/>
      </c>
      <c r="C761" s="988"/>
      <c r="D761" s="988"/>
      <c r="E761" s="988"/>
      <c r="F761" s="988"/>
      <c r="G761" s="988"/>
      <c r="H761" s="988"/>
      <c r="I761" s="989"/>
      <c r="J761" s="482" t="str">
        <f>IF(基本情報入力シート!M800="","",基本情報入力シート!M800)</f>
        <v/>
      </c>
      <c r="K761" s="482" t="str">
        <f>IF(基本情報入力シート!R800="","",基本情報入力シート!R800)</f>
        <v/>
      </c>
      <c r="L761" s="482" t="str">
        <f>IF(基本情報入力シート!W800="","",基本情報入力シート!W800)</f>
        <v/>
      </c>
      <c r="M761" s="517" t="str">
        <f>IF(基本情報入力シート!X800="","",基本情報入力シート!X800)</f>
        <v/>
      </c>
      <c r="N761" s="518" t="str">
        <f>IF(基本情報入力シート!Y800="","",基本情報入力シート!Y800)</f>
        <v/>
      </c>
      <c r="O761" s="106"/>
      <c r="P761" s="1082"/>
      <c r="Q761" s="1083"/>
      <c r="R761" s="519" t="str">
        <f>IFERROR(IF('別紙様式3-2（４・５月）'!Z763="ベア加算","",P761*VLOOKUP(N761,【参考】数式用!$AD$2:$AH$27,MATCH(O761,【参考】数式用!$K$4:$N$4,0)+1,0)),"")</f>
        <v/>
      </c>
      <c r="S761" s="139"/>
      <c r="T761" s="1084"/>
      <c r="U761" s="1085"/>
      <c r="V761" s="515" t="str">
        <f>IFERROR(P761*VLOOKUP(AF761,【参考】数式用4!$DC$3:$DZ$106,MATCH(N761,【参考】数式用4!$DC$2:$DZ$2,0)),"")</f>
        <v/>
      </c>
      <c r="W761" s="107"/>
      <c r="X761" s="138"/>
      <c r="Y761" s="1086" t="str">
        <f>IFERROR(IF('別紙様式3-2（４・５月）'!Z763="ベア加算","",W761*VLOOKUP(N761,【参考】数式用!$AD$2:$AH$27,MATCH(O761,【参考】数式用!$K$4:$N$4,0)+1,0)),"")</f>
        <v/>
      </c>
      <c r="Z761" s="1086"/>
      <c r="AA761" s="139"/>
      <c r="AB761" s="142"/>
      <c r="AC761" s="520" t="str">
        <f>IFERROR(X761*VLOOKUP(AG761,【参考】数式用4!$DC$3:$DZ$106,MATCH(N761,【参考】数式用4!$DC$2:$DZ$2,0)),"")</f>
        <v/>
      </c>
      <c r="AD761" s="477" t="str">
        <f t="shared" si="24"/>
        <v/>
      </c>
      <c r="AE761" s="478" t="str">
        <f t="shared" si="25"/>
        <v/>
      </c>
      <c r="AF761" s="512" t="str">
        <f>IF(O761="","",'別紙様式3-2（４・５月）'!O763&amp;'別紙様式3-2（４・５月）'!P763&amp;'別紙様式3-2（４・５月）'!Q763&amp;"から"&amp;O761)</f>
        <v/>
      </c>
      <c r="AG761" s="512" t="str">
        <f>IF(OR(W761="",W761="―"),"",'別紙様式3-2（４・５月）'!O763&amp;'別紙様式3-2（４・５月）'!P763&amp;'別紙様式3-2（４・５月）'!Q763&amp;"から"&amp;W761)</f>
        <v/>
      </c>
    </row>
    <row r="762" spans="1:33" ht="24.95" customHeight="1">
      <c r="A762" s="513">
        <v>749</v>
      </c>
      <c r="B762" s="987" t="str">
        <f>IF(基本情報入力シート!C801="","",基本情報入力シート!C801)</f>
        <v/>
      </c>
      <c r="C762" s="988"/>
      <c r="D762" s="988"/>
      <c r="E762" s="988"/>
      <c r="F762" s="988"/>
      <c r="G762" s="988"/>
      <c r="H762" s="988"/>
      <c r="I762" s="989"/>
      <c r="J762" s="482" t="str">
        <f>IF(基本情報入力シート!M801="","",基本情報入力シート!M801)</f>
        <v/>
      </c>
      <c r="K762" s="482" t="str">
        <f>IF(基本情報入力シート!R801="","",基本情報入力シート!R801)</f>
        <v/>
      </c>
      <c r="L762" s="482" t="str">
        <f>IF(基本情報入力シート!W801="","",基本情報入力シート!W801)</f>
        <v/>
      </c>
      <c r="M762" s="517" t="str">
        <f>IF(基本情報入力シート!X801="","",基本情報入力シート!X801)</f>
        <v/>
      </c>
      <c r="N762" s="518" t="str">
        <f>IF(基本情報入力シート!Y801="","",基本情報入力シート!Y801)</f>
        <v/>
      </c>
      <c r="O762" s="106"/>
      <c r="P762" s="1082"/>
      <c r="Q762" s="1083"/>
      <c r="R762" s="519" t="str">
        <f>IFERROR(IF('別紙様式3-2（４・５月）'!Z764="ベア加算","",P762*VLOOKUP(N762,【参考】数式用!$AD$2:$AH$27,MATCH(O762,【参考】数式用!$K$4:$N$4,0)+1,0)),"")</f>
        <v/>
      </c>
      <c r="S762" s="139"/>
      <c r="T762" s="1084"/>
      <c r="U762" s="1085"/>
      <c r="V762" s="515" t="str">
        <f>IFERROR(P762*VLOOKUP(AF762,【参考】数式用4!$DC$3:$DZ$106,MATCH(N762,【参考】数式用4!$DC$2:$DZ$2,0)),"")</f>
        <v/>
      </c>
      <c r="W762" s="107"/>
      <c r="X762" s="138"/>
      <c r="Y762" s="1086" t="str">
        <f>IFERROR(IF('別紙様式3-2（４・５月）'!Z764="ベア加算","",W762*VLOOKUP(N762,【参考】数式用!$AD$2:$AH$27,MATCH(O762,【参考】数式用!$K$4:$N$4,0)+1,0)),"")</f>
        <v/>
      </c>
      <c r="Z762" s="1086"/>
      <c r="AA762" s="139"/>
      <c r="AB762" s="142"/>
      <c r="AC762" s="520" t="str">
        <f>IFERROR(X762*VLOOKUP(AG762,【参考】数式用4!$DC$3:$DZ$106,MATCH(N762,【参考】数式用4!$DC$2:$DZ$2,0)),"")</f>
        <v/>
      </c>
      <c r="AD762" s="477" t="str">
        <f t="shared" si="24"/>
        <v/>
      </c>
      <c r="AE762" s="478" t="str">
        <f t="shared" si="25"/>
        <v/>
      </c>
      <c r="AF762" s="512" t="str">
        <f>IF(O762="","",'別紙様式3-2（４・５月）'!O764&amp;'別紙様式3-2（４・５月）'!P764&amp;'別紙様式3-2（４・５月）'!Q764&amp;"から"&amp;O762)</f>
        <v/>
      </c>
      <c r="AG762" s="512" t="str">
        <f>IF(OR(W762="",W762="―"),"",'別紙様式3-2（４・５月）'!O764&amp;'別紙様式3-2（４・５月）'!P764&amp;'別紙様式3-2（４・５月）'!Q764&amp;"から"&amp;W762)</f>
        <v/>
      </c>
    </row>
    <row r="763" spans="1:33" ht="24.95" customHeight="1">
      <c r="A763" s="513">
        <v>750</v>
      </c>
      <c r="B763" s="987" t="str">
        <f>IF(基本情報入力シート!C802="","",基本情報入力シート!C802)</f>
        <v/>
      </c>
      <c r="C763" s="988"/>
      <c r="D763" s="988"/>
      <c r="E763" s="988"/>
      <c r="F763" s="988"/>
      <c r="G763" s="988"/>
      <c r="H763" s="988"/>
      <c r="I763" s="989"/>
      <c r="J763" s="482" t="str">
        <f>IF(基本情報入力シート!M802="","",基本情報入力シート!M802)</f>
        <v/>
      </c>
      <c r="K763" s="482" t="str">
        <f>IF(基本情報入力シート!R802="","",基本情報入力シート!R802)</f>
        <v/>
      </c>
      <c r="L763" s="482" t="str">
        <f>IF(基本情報入力シート!W802="","",基本情報入力シート!W802)</f>
        <v/>
      </c>
      <c r="M763" s="517" t="str">
        <f>IF(基本情報入力シート!X802="","",基本情報入力シート!X802)</f>
        <v/>
      </c>
      <c r="N763" s="518" t="str">
        <f>IF(基本情報入力シート!Y802="","",基本情報入力シート!Y802)</f>
        <v/>
      </c>
      <c r="O763" s="106"/>
      <c r="P763" s="1082"/>
      <c r="Q763" s="1083"/>
      <c r="R763" s="519" t="str">
        <f>IFERROR(IF('別紙様式3-2（４・５月）'!Z765="ベア加算","",P763*VLOOKUP(N763,【参考】数式用!$AD$2:$AH$27,MATCH(O763,【参考】数式用!$K$4:$N$4,0)+1,0)),"")</f>
        <v/>
      </c>
      <c r="S763" s="139"/>
      <c r="T763" s="1084"/>
      <c r="U763" s="1085"/>
      <c r="V763" s="515" t="str">
        <f>IFERROR(P763*VLOOKUP(AF763,【参考】数式用4!$DC$3:$DZ$106,MATCH(N763,【参考】数式用4!$DC$2:$DZ$2,0)),"")</f>
        <v/>
      </c>
      <c r="W763" s="107"/>
      <c r="X763" s="138"/>
      <c r="Y763" s="1086" t="str">
        <f>IFERROR(IF('別紙様式3-2（４・５月）'!Z765="ベア加算","",W763*VLOOKUP(N763,【参考】数式用!$AD$2:$AH$27,MATCH(O763,【参考】数式用!$K$4:$N$4,0)+1,0)),"")</f>
        <v/>
      </c>
      <c r="Z763" s="1086"/>
      <c r="AA763" s="139"/>
      <c r="AB763" s="142"/>
      <c r="AC763" s="520" t="str">
        <f>IFERROR(X763*VLOOKUP(AG763,【参考】数式用4!$DC$3:$DZ$106,MATCH(N763,【参考】数式用4!$DC$2:$DZ$2,0)),"")</f>
        <v/>
      </c>
      <c r="AD763" s="477" t="str">
        <f t="shared" si="24"/>
        <v/>
      </c>
      <c r="AE763" s="478" t="str">
        <f t="shared" si="25"/>
        <v/>
      </c>
      <c r="AF763" s="512" t="str">
        <f>IF(O763="","",'別紙様式3-2（４・５月）'!O765&amp;'別紙様式3-2（４・５月）'!P765&amp;'別紙様式3-2（４・５月）'!Q765&amp;"から"&amp;O763)</f>
        <v/>
      </c>
      <c r="AG763" s="512" t="str">
        <f>IF(OR(W763="",W763="―"),"",'別紙様式3-2（４・５月）'!O765&amp;'別紙様式3-2（４・５月）'!P765&amp;'別紙様式3-2（４・５月）'!Q765&amp;"から"&amp;W763)</f>
        <v/>
      </c>
    </row>
    <row r="764" spans="1:33" ht="24.95" customHeight="1">
      <c r="A764" s="513">
        <v>751</v>
      </c>
      <c r="B764" s="987" t="str">
        <f>IF(基本情報入力シート!C803="","",基本情報入力シート!C803)</f>
        <v/>
      </c>
      <c r="C764" s="988"/>
      <c r="D764" s="988"/>
      <c r="E764" s="988"/>
      <c r="F764" s="988"/>
      <c r="G764" s="988"/>
      <c r="H764" s="988"/>
      <c r="I764" s="989"/>
      <c r="J764" s="482" t="str">
        <f>IF(基本情報入力シート!M803="","",基本情報入力シート!M803)</f>
        <v/>
      </c>
      <c r="K764" s="482" t="str">
        <f>IF(基本情報入力シート!R803="","",基本情報入力シート!R803)</f>
        <v/>
      </c>
      <c r="L764" s="482" t="str">
        <f>IF(基本情報入力シート!W803="","",基本情報入力シート!W803)</f>
        <v/>
      </c>
      <c r="M764" s="517" t="str">
        <f>IF(基本情報入力シート!X803="","",基本情報入力シート!X803)</f>
        <v/>
      </c>
      <c r="N764" s="518" t="str">
        <f>IF(基本情報入力シート!Y803="","",基本情報入力シート!Y803)</f>
        <v/>
      </c>
      <c r="O764" s="106"/>
      <c r="P764" s="1082"/>
      <c r="Q764" s="1083"/>
      <c r="R764" s="519" t="str">
        <f>IFERROR(IF('別紙様式3-2（４・５月）'!Z766="ベア加算","",P764*VLOOKUP(N764,【参考】数式用!$AD$2:$AH$27,MATCH(O764,【参考】数式用!$K$4:$N$4,0)+1,0)),"")</f>
        <v/>
      </c>
      <c r="S764" s="139"/>
      <c r="T764" s="1084"/>
      <c r="U764" s="1085"/>
      <c r="V764" s="515" t="str">
        <f>IFERROR(P764*VLOOKUP(AF764,【参考】数式用4!$DC$3:$DZ$106,MATCH(N764,【参考】数式用4!$DC$2:$DZ$2,0)),"")</f>
        <v/>
      </c>
      <c r="W764" s="107"/>
      <c r="X764" s="138"/>
      <c r="Y764" s="1086" t="str">
        <f>IFERROR(IF('別紙様式3-2（４・５月）'!Z766="ベア加算","",W764*VLOOKUP(N764,【参考】数式用!$AD$2:$AH$27,MATCH(O764,【参考】数式用!$K$4:$N$4,0)+1,0)),"")</f>
        <v/>
      </c>
      <c r="Z764" s="1086"/>
      <c r="AA764" s="139"/>
      <c r="AB764" s="142"/>
      <c r="AC764" s="520" t="str">
        <f>IFERROR(X764*VLOOKUP(AG764,【参考】数式用4!$DC$3:$DZ$106,MATCH(N764,【参考】数式用4!$DC$2:$DZ$2,0)),"")</f>
        <v/>
      </c>
      <c r="AD764" s="477" t="str">
        <f t="shared" si="24"/>
        <v/>
      </c>
      <c r="AE764" s="478" t="str">
        <f t="shared" si="25"/>
        <v/>
      </c>
      <c r="AF764" s="512" t="str">
        <f>IF(O764="","",'別紙様式3-2（４・５月）'!O766&amp;'別紙様式3-2（４・５月）'!P766&amp;'別紙様式3-2（４・５月）'!Q766&amp;"から"&amp;O764)</f>
        <v/>
      </c>
      <c r="AG764" s="512" t="str">
        <f>IF(OR(W764="",W764="―"),"",'別紙様式3-2（４・５月）'!O766&amp;'別紙様式3-2（４・５月）'!P766&amp;'別紙様式3-2（４・５月）'!Q766&amp;"から"&amp;W764)</f>
        <v/>
      </c>
    </row>
    <row r="765" spans="1:33" ht="24.95" customHeight="1">
      <c r="A765" s="513">
        <v>752</v>
      </c>
      <c r="B765" s="987" t="str">
        <f>IF(基本情報入力シート!C804="","",基本情報入力シート!C804)</f>
        <v/>
      </c>
      <c r="C765" s="988"/>
      <c r="D765" s="988"/>
      <c r="E765" s="988"/>
      <c r="F765" s="988"/>
      <c r="G765" s="988"/>
      <c r="H765" s="988"/>
      <c r="I765" s="989"/>
      <c r="J765" s="482" t="str">
        <f>IF(基本情報入力シート!M804="","",基本情報入力シート!M804)</f>
        <v/>
      </c>
      <c r="K765" s="482" t="str">
        <f>IF(基本情報入力シート!R804="","",基本情報入力シート!R804)</f>
        <v/>
      </c>
      <c r="L765" s="482" t="str">
        <f>IF(基本情報入力シート!W804="","",基本情報入力シート!W804)</f>
        <v/>
      </c>
      <c r="M765" s="517" t="str">
        <f>IF(基本情報入力シート!X804="","",基本情報入力シート!X804)</f>
        <v/>
      </c>
      <c r="N765" s="518" t="str">
        <f>IF(基本情報入力シート!Y804="","",基本情報入力シート!Y804)</f>
        <v/>
      </c>
      <c r="O765" s="106"/>
      <c r="P765" s="1082"/>
      <c r="Q765" s="1083"/>
      <c r="R765" s="519" t="str">
        <f>IFERROR(IF('別紙様式3-2（４・５月）'!Z767="ベア加算","",P765*VLOOKUP(N765,【参考】数式用!$AD$2:$AH$27,MATCH(O765,【参考】数式用!$K$4:$N$4,0)+1,0)),"")</f>
        <v/>
      </c>
      <c r="S765" s="139"/>
      <c r="T765" s="1084"/>
      <c r="U765" s="1085"/>
      <c r="V765" s="515" t="str">
        <f>IFERROR(P765*VLOOKUP(AF765,【参考】数式用4!$DC$3:$DZ$106,MATCH(N765,【参考】数式用4!$DC$2:$DZ$2,0)),"")</f>
        <v/>
      </c>
      <c r="W765" s="107"/>
      <c r="X765" s="138"/>
      <c r="Y765" s="1086" t="str">
        <f>IFERROR(IF('別紙様式3-2（４・５月）'!Z767="ベア加算","",W765*VLOOKUP(N765,【参考】数式用!$AD$2:$AH$27,MATCH(O765,【参考】数式用!$K$4:$N$4,0)+1,0)),"")</f>
        <v/>
      </c>
      <c r="Z765" s="1086"/>
      <c r="AA765" s="139"/>
      <c r="AB765" s="142"/>
      <c r="AC765" s="520" t="str">
        <f>IFERROR(X765*VLOOKUP(AG765,【参考】数式用4!$DC$3:$DZ$106,MATCH(N765,【参考】数式用4!$DC$2:$DZ$2,0)),"")</f>
        <v/>
      </c>
      <c r="AD765" s="477" t="str">
        <f t="shared" si="24"/>
        <v/>
      </c>
      <c r="AE765" s="478" t="str">
        <f t="shared" si="25"/>
        <v/>
      </c>
      <c r="AF765" s="512" t="str">
        <f>IF(O765="","",'別紙様式3-2（４・５月）'!O767&amp;'別紙様式3-2（４・５月）'!P767&amp;'別紙様式3-2（４・５月）'!Q767&amp;"から"&amp;O765)</f>
        <v/>
      </c>
      <c r="AG765" s="512" t="str">
        <f>IF(OR(W765="",W765="―"),"",'別紙様式3-2（４・５月）'!O767&amp;'別紙様式3-2（４・５月）'!P767&amp;'別紙様式3-2（４・５月）'!Q767&amp;"から"&amp;W765)</f>
        <v/>
      </c>
    </row>
    <row r="766" spans="1:33" ht="24.95" customHeight="1">
      <c r="A766" s="513">
        <v>753</v>
      </c>
      <c r="B766" s="987" t="str">
        <f>IF(基本情報入力シート!C805="","",基本情報入力シート!C805)</f>
        <v/>
      </c>
      <c r="C766" s="988"/>
      <c r="D766" s="988"/>
      <c r="E766" s="988"/>
      <c r="F766" s="988"/>
      <c r="G766" s="988"/>
      <c r="H766" s="988"/>
      <c r="I766" s="989"/>
      <c r="J766" s="482" t="str">
        <f>IF(基本情報入力シート!M805="","",基本情報入力シート!M805)</f>
        <v/>
      </c>
      <c r="K766" s="482" t="str">
        <f>IF(基本情報入力シート!R805="","",基本情報入力シート!R805)</f>
        <v/>
      </c>
      <c r="L766" s="482" t="str">
        <f>IF(基本情報入力シート!W805="","",基本情報入力シート!W805)</f>
        <v/>
      </c>
      <c r="M766" s="517" t="str">
        <f>IF(基本情報入力シート!X805="","",基本情報入力シート!X805)</f>
        <v/>
      </c>
      <c r="N766" s="518" t="str">
        <f>IF(基本情報入力シート!Y805="","",基本情報入力シート!Y805)</f>
        <v/>
      </c>
      <c r="O766" s="106"/>
      <c r="P766" s="1082"/>
      <c r="Q766" s="1083"/>
      <c r="R766" s="519" t="str">
        <f>IFERROR(IF('別紙様式3-2（４・５月）'!Z768="ベア加算","",P766*VLOOKUP(N766,【参考】数式用!$AD$2:$AH$27,MATCH(O766,【参考】数式用!$K$4:$N$4,0)+1,0)),"")</f>
        <v/>
      </c>
      <c r="S766" s="139"/>
      <c r="T766" s="1084"/>
      <c r="U766" s="1085"/>
      <c r="V766" s="515" t="str">
        <f>IFERROR(P766*VLOOKUP(AF766,【参考】数式用4!$DC$3:$DZ$106,MATCH(N766,【参考】数式用4!$DC$2:$DZ$2,0)),"")</f>
        <v/>
      </c>
      <c r="W766" s="107"/>
      <c r="X766" s="138"/>
      <c r="Y766" s="1086" t="str">
        <f>IFERROR(IF('別紙様式3-2（４・５月）'!Z768="ベア加算","",W766*VLOOKUP(N766,【参考】数式用!$AD$2:$AH$27,MATCH(O766,【参考】数式用!$K$4:$N$4,0)+1,0)),"")</f>
        <v/>
      </c>
      <c r="Z766" s="1086"/>
      <c r="AA766" s="139"/>
      <c r="AB766" s="142"/>
      <c r="AC766" s="520" t="str">
        <f>IFERROR(X766*VLOOKUP(AG766,【参考】数式用4!$DC$3:$DZ$106,MATCH(N766,【参考】数式用4!$DC$2:$DZ$2,0)),"")</f>
        <v/>
      </c>
      <c r="AD766" s="477" t="str">
        <f t="shared" ref="AD766:AD829" si="26">IF(OR(O766="新加算Ⅰ",O766="新加算Ⅱ",O766="新加算Ⅴ（１）",O766="新加算Ⅴ（２）",O766="新加算Ⅴ（３）",O766="新加算Ⅴ（４）",O766="新加算Ⅴ（５）",O766="新加算Ⅴ（６）",O766="新加算Ⅴ（７）",O766="新加算Ⅴ（９）",O766="新加算Ⅴ（10）",O766="新加算Ⅴ（12）"),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E766" s="478" t="str">
        <f t="shared" ref="AE766:AE829" si="27">IF(OR(W766="新加算Ⅰ",W766="新加算Ⅱ"),IF(AND(N766&lt;&gt;"訪問型サービス（総合事業）",N766&lt;&gt;"通所型サービス（総合事業）",N766&lt;&gt;"（介護予防）短期入所生活介護",N766&lt;&gt;"（介護予防）短期入所療養介護（老健）",N766&lt;&gt;"（介護予防）短期入所療養介護 （病院等（老健以外）)",N766&lt;&gt;"（介護予防）短期入所療養介護（医療院）"),1,""),"")</f>
        <v/>
      </c>
      <c r="AF766" s="512" t="str">
        <f>IF(O766="","",'別紙様式3-2（４・５月）'!O768&amp;'別紙様式3-2（４・５月）'!P768&amp;'別紙様式3-2（４・５月）'!Q768&amp;"から"&amp;O766)</f>
        <v/>
      </c>
      <c r="AG766" s="512" t="str">
        <f>IF(OR(W766="",W766="―"),"",'別紙様式3-2（４・５月）'!O768&amp;'別紙様式3-2（４・５月）'!P768&amp;'別紙様式3-2（４・５月）'!Q768&amp;"から"&amp;W766)</f>
        <v/>
      </c>
    </row>
    <row r="767" spans="1:33" ht="24.95" customHeight="1">
      <c r="A767" s="513">
        <v>754</v>
      </c>
      <c r="B767" s="987" t="str">
        <f>IF(基本情報入力シート!C806="","",基本情報入力シート!C806)</f>
        <v/>
      </c>
      <c r="C767" s="988"/>
      <c r="D767" s="988"/>
      <c r="E767" s="988"/>
      <c r="F767" s="988"/>
      <c r="G767" s="988"/>
      <c r="H767" s="988"/>
      <c r="I767" s="989"/>
      <c r="J767" s="482" t="str">
        <f>IF(基本情報入力シート!M806="","",基本情報入力シート!M806)</f>
        <v/>
      </c>
      <c r="K767" s="482" t="str">
        <f>IF(基本情報入力シート!R806="","",基本情報入力シート!R806)</f>
        <v/>
      </c>
      <c r="L767" s="482" t="str">
        <f>IF(基本情報入力シート!W806="","",基本情報入力シート!W806)</f>
        <v/>
      </c>
      <c r="M767" s="517" t="str">
        <f>IF(基本情報入力シート!X806="","",基本情報入力シート!X806)</f>
        <v/>
      </c>
      <c r="N767" s="518" t="str">
        <f>IF(基本情報入力シート!Y806="","",基本情報入力シート!Y806)</f>
        <v/>
      </c>
      <c r="O767" s="106"/>
      <c r="P767" s="1082"/>
      <c r="Q767" s="1083"/>
      <c r="R767" s="519" t="str">
        <f>IFERROR(IF('別紙様式3-2（４・５月）'!Z769="ベア加算","",P767*VLOOKUP(N767,【参考】数式用!$AD$2:$AH$27,MATCH(O767,【参考】数式用!$K$4:$N$4,0)+1,0)),"")</f>
        <v/>
      </c>
      <c r="S767" s="139"/>
      <c r="T767" s="1084"/>
      <c r="U767" s="1085"/>
      <c r="V767" s="515" t="str">
        <f>IFERROR(P767*VLOOKUP(AF767,【参考】数式用4!$DC$3:$DZ$106,MATCH(N767,【参考】数式用4!$DC$2:$DZ$2,0)),"")</f>
        <v/>
      </c>
      <c r="W767" s="107"/>
      <c r="X767" s="138"/>
      <c r="Y767" s="1086" t="str">
        <f>IFERROR(IF('別紙様式3-2（４・５月）'!Z769="ベア加算","",W767*VLOOKUP(N767,【参考】数式用!$AD$2:$AH$27,MATCH(O767,【参考】数式用!$K$4:$N$4,0)+1,0)),"")</f>
        <v/>
      </c>
      <c r="Z767" s="1086"/>
      <c r="AA767" s="139"/>
      <c r="AB767" s="142"/>
      <c r="AC767" s="520" t="str">
        <f>IFERROR(X767*VLOOKUP(AG767,【参考】数式用4!$DC$3:$DZ$106,MATCH(N767,【参考】数式用4!$DC$2:$DZ$2,0)),"")</f>
        <v/>
      </c>
      <c r="AD767" s="477" t="str">
        <f t="shared" si="26"/>
        <v/>
      </c>
      <c r="AE767" s="478" t="str">
        <f t="shared" si="27"/>
        <v/>
      </c>
      <c r="AF767" s="512" t="str">
        <f>IF(O767="","",'別紙様式3-2（４・５月）'!O769&amp;'別紙様式3-2（４・５月）'!P769&amp;'別紙様式3-2（４・５月）'!Q769&amp;"から"&amp;O767)</f>
        <v/>
      </c>
      <c r="AG767" s="512" t="str">
        <f>IF(OR(W767="",W767="―"),"",'別紙様式3-2（４・５月）'!O769&amp;'別紙様式3-2（４・５月）'!P769&amp;'別紙様式3-2（４・５月）'!Q769&amp;"から"&amp;W767)</f>
        <v/>
      </c>
    </row>
    <row r="768" spans="1:33" ht="24.95" customHeight="1">
      <c r="A768" s="513">
        <v>755</v>
      </c>
      <c r="B768" s="987" t="str">
        <f>IF(基本情報入力シート!C807="","",基本情報入力シート!C807)</f>
        <v/>
      </c>
      <c r="C768" s="988"/>
      <c r="D768" s="988"/>
      <c r="E768" s="988"/>
      <c r="F768" s="988"/>
      <c r="G768" s="988"/>
      <c r="H768" s="988"/>
      <c r="I768" s="989"/>
      <c r="J768" s="482" t="str">
        <f>IF(基本情報入力シート!M807="","",基本情報入力シート!M807)</f>
        <v/>
      </c>
      <c r="K768" s="482" t="str">
        <f>IF(基本情報入力シート!R807="","",基本情報入力シート!R807)</f>
        <v/>
      </c>
      <c r="L768" s="482" t="str">
        <f>IF(基本情報入力シート!W807="","",基本情報入力シート!W807)</f>
        <v/>
      </c>
      <c r="M768" s="517" t="str">
        <f>IF(基本情報入力シート!X807="","",基本情報入力シート!X807)</f>
        <v/>
      </c>
      <c r="N768" s="518" t="str">
        <f>IF(基本情報入力シート!Y807="","",基本情報入力シート!Y807)</f>
        <v/>
      </c>
      <c r="O768" s="106"/>
      <c r="P768" s="1082"/>
      <c r="Q768" s="1083"/>
      <c r="R768" s="519" t="str">
        <f>IFERROR(IF('別紙様式3-2（４・５月）'!Z770="ベア加算","",P768*VLOOKUP(N768,【参考】数式用!$AD$2:$AH$27,MATCH(O768,【参考】数式用!$K$4:$N$4,0)+1,0)),"")</f>
        <v/>
      </c>
      <c r="S768" s="139"/>
      <c r="T768" s="1084"/>
      <c r="U768" s="1085"/>
      <c r="V768" s="515" t="str">
        <f>IFERROR(P768*VLOOKUP(AF768,【参考】数式用4!$DC$3:$DZ$106,MATCH(N768,【参考】数式用4!$DC$2:$DZ$2,0)),"")</f>
        <v/>
      </c>
      <c r="W768" s="107"/>
      <c r="X768" s="138"/>
      <c r="Y768" s="1086" t="str">
        <f>IFERROR(IF('別紙様式3-2（４・５月）'!Z770="ベア加算","",W768*VLOOKUP(N768,【参考】数式用!$AD$2:$AH$27,MATCH(O768,【参考】数式用!$K$4:$N$4,0)+1,0)),"")</f>
        <v/>
      </c>
      <c r="Z768" s="1086"/>
      <c r="AA768" s="139"/>
      <c r="AB768" s="142"/>
      <c r="AC768" s="520" t="str">
        <f>IFERROR(X768*VLOOKUP(AG768,【参考】数式用4!$DC$3:$DZ$106,MATCH(N768,【参考】数式用4!$DC$2:$DZ$2,0)),"")</f>
        <v/>
      </c>
      <c r="AD768" s="477" t="str">
        <f t="shared" si="26"/>
        <v/>
      </c>
      <c r="AE768" s="478" t="str">
        <f t="shared" si="27"/>
        <v/>
      </c>
      <c r="AF768" s="512" t="str">
        <f>IF(O768="","",'別紙様式3-2（４・５月）'!O770&amp;'別紙様式3-2（４・５月）'!P770&amp;'別紙様式3-2（４・５月）'!Q770&amp;"から"&amp;O768)</f>
        <v/>
      </c>
      <c r="AG768" s="512" t="str">
        <f>IF(OR(W768="",W768="―"),"",'別紙様式3-2（４・５月）'!O770&amp;'別紙様式3-2（４・５月）'!P770&amp;'別紙様式3-2（４・５月）'!Q770&amp;"から"&amp;W768)</f>
        <v/>
      </c>
    </row>
    <row r="769" spans="1:33" ht="24.95" customHeight="1">
      <c r="A769" s="513">
        <v>756</v>
      </c>
      <c r="B769" s="987" t="str">
        <f>IF(基本情報入力シート!C808="","",基本情報入力シート!C808)</f>
        <v/>
      </c>
      <c r="C769" s="988"/>
      <c r="D769" s="988"/>
      <c r="E769" s="988"/>
      <c r="F769" s="988"/>
      <c r="G769" s="988"/>
      <c r="H769" s="988"/>
      <c r="I769" s="989"/>
      <c r="J769" s="482" t="str">
        <f>IF(基本情報入力シート!M808="","",基本情報入力シート!M808)</f>
        <v/>
      </c>
      <c r="K769" s="482" t="str">
        <f>IF(基本情報入力シート!R808="","",基本情報入力シート!R808)</f>
        <v/>
      </c>
      <c r="L769" s="482" t="str">
        <f>IF(基本情報入力シート!W808="","",基本情報入力シート!W808)</f>
        <v/>
      </c>
      <c r="M769" s="517" t="str">
        <f>IF(基本情報入力シート!X808="","",基本情報入力シート!X808)</f>
        <v/>
      </c>
      <c r="N769" s="518" t="str">
        <f>IF(基本情報入力シート!Y808="","",基本情報入力シート!Y808)</f>
        <v/>
      </c>
      <c r="O769" s="106"/>
      <c r="P769" s="1082"/>
      <c r="Q769" s="1083"/>
      <c r="R769" s="519" t="str">
        <f>IFERROR(IF('別紙様式3-2（４・５月）'!Z771="ベア加算","",P769*VLOOKUP(N769,【参考】数式用!$AD$2:$AH$27,MATCH(O769,【参考】数式用!$K$4:$N$4,0)+1,0)),"")</f>
        <v/>
      </c>
      <c r="S769" s="139"/>
      <c r="T769" s="1084"/>
      <c r="U769" s="1085"/>
      <c r="V769" s="515" t="str">
        <f>IFERROR(P769*VLOOKUP(AF769,【参考】数式用4!$DC$3:$DZ$106,MATCH(N769,【参考】数式用4!$DC$2:$DZ$2,0)),"")</f>
        <v/>
      </c>
      <c r="W769" s="107"/>
      <c r="X769" s="138"/>
      <c r="Y769" s="1086" t="str">
        <f>IFERROR(IF('別紙様式3-2（４・５月）'!Z771="ベア加算","",W769*VLOOKUP(N769,【参考】数式用!$AD$2:$AH$27,MATCH(O769,【参考】数式用!$K$4:$N$4,0)+1,0)),"")</f>
        <v/>
      </c>
      <c r="Z769" s="1086"/>
      <c r="AA769" s="139"/>
      <c r="AB769" s="142"/>
      <c r="AC769" s="520" t="str">
        <f>IFERROR(X769*VLOOKUP(AG769,【参考】数式用4!$DC$3:$DZ$106,MATCH(N769,【参考】数式用4!$DC$2:$DZ$2,0)),"")</f>
        <v/>
      </c>
      <c r="AD769" s="477" t="str">
        <f t="shared" si="26"/>
        <v/>
      </c>
      <c r="AE769" s="478" t="str">
        <f t="shared" si="27"/>
        <v/>
      </c>
      <c r="AF769" s="512" t="str">
        <f>IF(O769="","",'別紙様式3-2（４・５月）'!O771&amp;'別紙様式3-2（４・５月）'!P771&amp;'別紙様式3-2（４・５月）'!Q771&amp;"から"&amp;O769)</f>
        <v/>
      </c>
      <c r="AG769" s="512" t="str">
        <f>IF(OR(W769="",W769="―"),"",'別紙様式3-2（４・５月）'!O771&amp;'別紙様式3-2（４・５月）'!P771&amp;'別紙様式3-2（４・５月）'!Q771&amp;"から"&amp;W769)</f>
        <v/>
      </c>
    </row>
    <row r="770" spans="1:33" ht="24.95" customHeight="1">
      <c r="A770" s="513">
        <v>757</v>
      </c>
      <c r="B770" s="987" t="str">
        <f>IF(基本情報入力シート!C809="","",基本情報入力シート!C809)</f>
        <v/>
      </c>
      <c r="C770" s="988"/>
      <c r="D770" s="988"/>
      <c r="E770" s="988"/>
      <c r="F770" s="988"/>
      <c r="G770" s="988"/>
      <c r="H770" s="988"/>
      <c r="I770" s="989"/>
      <c r="J770" s="482" t="str">
        <f>IF(基本情報入力シート!M809="","",基本情報入力シート!M809)</f>
        <v/>
      </c>
      <c r="K770" s="482" t="str">
        <f>IF(基本情報入力シート!R809="","",基本情報入力シート!R809)</f>
        <v/>
      </c>
      <c r="L770" s="482" t="str">
        <f>IF(基本情報入力シート!W809="","",基本情報入力シート!W809)</f>
        <v/>
      </c>
      <c r="M770" s="517" t="str">
        <f>IF(基本情報入力シート!X809="","",基本情報入力シート!X809)</f>
        <v/>
      </c>
      <c r="N770" s="518" t="str">
        <f>IF(基本情報入力シート!Y809="","",基本情報入力シート!Y809)</f>
        <v/>
      </c>
      <c r="O770" s="106"/>
      <c r="P770" s="1082"/>
      <c r="Q770" s="1083"/>
      <c r="R770" s="519" t="str">
        <f>IFERROR(IF('別紙様式3-2（４・５月）'!Z772="ベア加算","",P770*VLOOKUP(N770,【参考】数式用!$AD$2:$AH$27,MATCH(O770,【参考】数式用!$K$4:$N$4,0)+1,0)),"")</f>
        <v/>
      </c>
      <c r="S770" s="139"/>
      <c r="T770" s="1084"/>
      <c r="U770" s="1085"/>
      <c r="V770" s="515" t="str">
        <f>IFERROR(P770*VLOOKUP(AF770,【参考】数式用4!$DC$3:$DZ$106,MATCH(N770,【参考】数式用4!$DC$2:$DZ$2,0)),"")</f>
        <v/>
      </c>
      <c r="W770" s="107"/>
      <c r="X770" s="138"/>
      <c r="Y770" s="1086" t="str">
        <f>IFERROR(IF('別紙様式3-2（４・５月）'!Z772="ベア加算","",W770*VLOOKUP(N770,【参考】数式用!$AD$2:$AH$27,MATCH(O770,【参考】数式用!$K$4:$N$4,0)+1,0)),"")</f>
        <v/>
      </c>
      <c r="Z770" s="1086"/>
      <c r="AA770" s="139"/>
      <c r="AB770" s="142"/>
      <c r="AC770" s="520" t="str">
        <f>IFERROR(X770*VLOOKUP(AG770,【参考】数式用4!$DC$3:$DZ$106,MATCH(N770,【参考】数式用4!$DC$2:$DZ$2,0)),"")</f>
        <v/>
      </c>
      <c r="AD770" s="477" t="str">
        <f t="shared" si="26"/>
        <v/>
      </c>
      <c r="AE770" s="478" t="str">
        <f t="shared" si="27"/>
        <v/>
      </c>
      <c r="AF770" s="512" t="str">
        <f>IF(O770="","",'別紙様式3-2（４・５月）'!O772&amp;'別紙様式3-2（４・５月）'!P772&amp;'別紙様式3-2（４・５月）'!Q772&amp;"から"&amp;O770)</f>
        <v/>
      </c>
      <c r="AG770" s="512" t="str">
        <f>IF(OR(W770="",W770="―"),"",'別紙様式3-2（４・５月）'!O772&amp;'別紙様式3-2（４・５月）'!P772&amp;'別紙様式3-2（４・５月）'!Q772&amp;"から"&amp;W770)</f>
        <v/>
      </c>
    </row>
    <row r="771" spans="1:33" ht="24.95" customHeight="1">
      <c r="A771" s="513">
        <v>758</v>
      </c>
      <c r="B771" s="987" t="str">
        <f>IF(基本情報入力シート!C810="","",基本情報入力シート!C810)</f>
        <v/>
      </c>
      <c r="C771" s="988"/>
      <c r="D771" s="988"/>
      <c r="E771" s="988"/>
      <c r="F771" s="988"/>
      <c r="G771" s="988"/>
      <c r="H771" s="988"/>
      <c r="I771" s="989"/>
      <c r="J771" s="482" t="str">
        <f>IF(基本情報入力シート!M810="","",基本情報入力シート!M810)</f>
        <v/>
      </c>
      <c r="K771" s="482" t="str">
        <f>IF(基本情報入力シート!R810="","",基本情報入力シート!R810)</f>
        <v/>
      </c>
      <c r="L771" s="482" t="str">
        <f>IF(基本情報入力シート!W810="","",基本情報入力シート!W810)</f>
        <v/>
      </c>
      <c r="M771" s="517" t="str">
        <f>IF(基本情報入力シート!X810="","",基本情報入力シート!X810)</f>
        <v/>
      </c>
      <c r="N771" s="518" t="str">
        <f>IF(基本情報入力シート!Y810="","",基本情報入力シート!Y810)</f>
        <v/>
      </c>
      <c r="O771" s="106"/>
      <c r="P771" s="1082"/>
      <c r="Q771" s="1083"/>
      <c r="R771" s="519" t="str">
        <f>IFERROR(IF('別紙様式3-2（４・５月）'!Z773="ベア加算","",P771*VLOOKUP(N771,【参考】数式用!$AD$2:$AH$27,MATCH(O771,【参考】数式用!$K$4:$N$4,0)+1,0)),"")</f>
        <v/>
      </c>
      <c r="S771" s="139"/>
      <c r="T771" s="1084"/>
      <c r="U771" s="1085"/>
      <c r="V771" s="515" t="str">
        <f>IFERROR(P771*VLOOKUP(AF771,【参考】数式用4!$DC$3:$DZ$106,MATCH(N771,【参考】数式用4!$DC$2:$DZ$2,0)),"")</f>
        <v/>
      </c>
      <c r="W771" s="107"/>
      <c r="X771" s="138"/>
      <c r="Y771" s="1086" t="str">
        <f>IFERROR(IF('別紙様式3-2（４・５月）'!Z773="ベア加算","",W771*VLOOKUP(N771,【参考】数式用!$AD$2:$AH$27,MATCH(O771,【参考】数式用!$K$4:$N$4,0)+1,0)),"")</f>
        <v/>
      </c>
      <c r="Z771" s="1086"/>
      <c r="AA771" s="139"/>
      <c r="AB771" s="142"/>
      <c r="AC771" s="520" t="str">
        <f>IFERROR(X771*VLOOKUP(AG771,【参考】数式用4!$DC$3:$DZ$106,MATCH(N771,【参考】数式用4!$DC$2:$DZ$2,0)),"")</f>
        <v/>
      </c>
      <c r="AD771" s="477" t="str">
        <f t="shared" si="26"/>
        <v/>
      </c>
      <c r="AE771" s="478" t="str">
        <f t="shared" si="27"/>
        <v/>
      </c>
      <c r="AF771" s="512" t="str">
        <f>IF(O771="","",'別紙様式3-2（４・５月）'!O773&amp;'別紙様式3-2（４・５月）'!P773&amp;'別紙様式3-2（４・５月）'!Q773&amp;"から"&amp;O771)</f>
        <v/>
      </c>
      <c r="AG771" s="512" t="str">
        <f>IF(OR(W771="",W771="―"),"",'別紙様式3-2（４・５月）'!O773&amp;'別紙様式3-2（４・５月）'!P773&amp;'別紙様式3-2（４・５月）'!Q773&amp;"から"&amp;W771)</f>
        <v/>
      </c>
    </row>
    <row r="772" spans="1:33" ht="24.95" customHeight="1">
      <c r="A772" s="513">
        <v>759</v>
      </c>
      <c r="B772" s="987" t="str">
        <f>IF(基本情報入力シート!C811="","",基本情報入力シート!C811)</f>
        <v/>
      </c>
      <c r="C772" s="988"/>
      <c r="D772" s="988"/>
      <c r="E772" s="988"/>
      <c r="F772" s="988"/>
      <c r="G772" s="988"/>
      <c r="H772" s="988"/>
      <c r="I772" s="989"/>
      <c r="J772" s="482" t="str">
        <f>IF(基本情報入力シート!M811="","",基本情報入力シート!M811)</f>
        <v/>
      </c>
      <c r="K772" s="482" t="str">
        <f>IF(基本情報入力シート!R811="","",基本情報入力シート!R811)</f>
        <v/>
      </c>
      <c r="L772" s="482" t="str">
        <f>IF(基本情報入力シート!W811="","",基本情報入力シート!W811)</f>
        <v/>
      </c>
      <c r="M772" s="517" t="str">
        <f>IF(基本情報入力シート!X811="","",基本情報入力シート!X811)</f>
        <v/>
      </c>
      <c r="N772" s="518" t="str">
        <f>IF(基本情報入力シート!Y811="","",基本情報入力シート!Y811)</f>
        <v/>
      </c>
      <c r="O772" s="106"/>
      <c r="P772" s="1082"/>
      <c r="Q772" s="1083"/>
      <c r="R772" s="519" t="str">
        <f>IFERROR(IF('別紙様式3-2（４・５月）'!Z774="ベア加算","",P772*VLOOKUP(N772,【参考】数式用!$AD$2:$AH$27,MATCH(O772,【参考】数式用!$K$4:$N$4,0)+1,0)),"")</f>
        <v/>
      </c>
      <c r="S772" s="139"/>
      <c r="T772" s="1084"/>
      <c r="U772" s="1085"/>
      <c r="V772" s="515" t="str">
        <f>IFERROR(P772*VLOOKUP(AF772,【参考】数式用4!$DC$3:$DZ$106,MATCH(N772,【参考】数式用4!$DC$2:$DZ$2,0)),"")</f>
        <v/>
      </c>
      <c r="W772" s="107"/>
      <c r="X772" s="138"/>
      <c r="Y772" s="1086" t="str">
        <f>IFERROR(IF('別紙様式3-2（４・５月）'!Z774="ベア加算","",W772*VLOOKUP(N772,【参考】数式用!$AD$2:$AH$27,MATCH(O772,【参考】数式用!$K$4:$N$4,0)+1,0)),"")</f>
        <v/>
      </c>
      <c r="Z772" s="1086"/>
      <c r="AA772" s="139"/>
      <c r="AB772" s="142"/>
      <c r="AC772" s="520" t="str">
        <f>IFERROR(X772*VLOOKUP(AG772,【参考】数式用4!$DC$3:$DZ$106,MATCH(N772,【参考】数式用4!$DC$2:$DZ$2,0)),"")</f>
        <v/>
      </c>
      <c r="AD772" s="477" t="str">
        <f t="shared" si="26"/>
        <v/>
      </c>
      <c r="AE772" s="478" t="str">
        <f t="shared" si="27"/>
        <v/>
      </c>
      <c r="AF772" s="512" t="str">
        <f>IF(O772="","",'別紙様式3-2（４・５月）'!O774&amp;'別紙様式3-2（４・５月）'!P774&amp;'別紙様式3-2（４・５月）'!Q774&amp;"から"&amp;O772)</f>
        <v/>
      </c>
      <c r="AG772" s="512" t="str">
        <f>IF(OR(W772="",W772="―"),"",'別紙様式3-2（４・５月）'!O774&amp;'別紙様式3-2（４・５月）'!P774&amp;'別紙様式3-2（４・５月）'!Q774&amp;"から"&amp;W772)</f>
        <v/>
      </c>
    </row>
    <row r="773" spans="1:33" ht="24.95" customHeight="1">
      <c r="A773" s="513">
        <v>760</v>
      </c>
      <c r="B773" s="987" t="str">
        <f>IF(基本情報入力シート!C812="","",基本情報入力シート!C812)</f>
        <v/>
      </c>
      <c r="C773" s="988"/>
      <c r="D773" s="988"/>
      <c r="E773" s="988"/>
      <c r="F773" s="988"/>
      <c r="G773" s="988"/>
      <c r="H773" s="988"/>
      <c r="I773" s="989"/>
      <c r="J773" s="482" t="str">
        <f>IF(基本情報入力シート!M812="","",基本情報入力シート!M812)</f>
        <v/>
      </c>
      <c r="K773" s="482" t="str">
        <f>IF(基本情報入力シート!R812="","",基本情報入力シート!R812)</f>
        <v/>
      </c>
      <c r="L773" s="482" t="str">
        <f>IF(基本情報入力シート!W812="","",基本情報入力シート!W812)</f>
        <v/>
      </c>
      <c r="M773" s="517" t="str">
        <f>IF(基本情報入力シート!X812="","",基本情報入力シート!X812)</f>
        <v/>
      </c>
      <c r="N773" s="518" t="str">
        <f>IF(基本情報入力シート!Y812="","",基本情報入力シート!Y812)</f>
        <v/>
      </c>
      <c r="O773" s="106"/>
      <c r="P773" s="1082"/>
      <c r="Q773" s="1083"/>
      <c r="R773" s="519" t="str">
        <f>IFERROR(IF('別紙様式3-2（４・５月）'!Z775="ベア加算","",P773*VLOOKUP(N773,【参考】数式用!$AD$2:$AH$27,MATCH(O773,【参考】数式用!$K$4:$N$4,0)+1,0)),"")</f>
        <v/>
      </c>
      <c r="S773" s="139"/>
      <c r="T773" s="1084"/>
      <c r="U773" s="1085"/>
      <c r="V773" s="515" t="str">
        <f>IFERROR(P773*VLOOKUP(AF773,【参考】数式用4!$DC$3:$DZ$106,MATCH(N773,【参考】数式用4!$DC$2:$DZ$2,0)),"")</f>
        <v/>
      </c>
      <c r="W773" s="107"/>
      <c r="X773" s="138"/>
      <c r="Y773" s="1086" t="str">
        <f>IFERROR(IF('別紙様式3-2（４・５月）'!Z775="ベア加算","",W773*VLOOKUP(N773,【参考】数式用!$AD$2:$AH$27,MATCH(O773,【参考】数式用!$K$4:$N$4,0)+1,0)),"")</f>
        <v/>
      </c>
      <c r="Z773" s="1086"/>
      <c r="AA773" s="139"/>
      <c r="AB773" s="142"/>
      <c r="AC773" s="520" t="str">
        <f>IFERROR(X773*VLOOKUP(AG773,【参考】数式用4!$DC$3:$DZ$106,MATCH(N773,【参考】数式用4!$DC$2:$DZ$2,0)),"")</f>
        <v/>
      </c>
      <c r="AD773" s="477" t="str">
        <f t="shared" si="26"/>
        <v/>
      </c>
      <c r="AE773" s="478" t="str">
        <f t="shared" si="27"/>
        <v/>
      </c>
      <c r="AF773" s="512" t="str">
        <f>IF(O773="","",'別紙様式3-2（４・５月）'!O775&amp;'別紙様式3-2（４・５月）'!P775&amp;'別紙様式3-2（４・５月）'!Q775&amp;"から"&amp;O773)</f>
        <v/>
      </c>
      <c r="AG773" s="512" t="str">
        <f>IF(OR(W773="",W773="―"),"",'別紙様式3-2（４・５月）'!O775&amp;'別紙様式3-2（４・５月）'!P775&amp;'別紙様式3-2（４・５月）'!Q775&amp;"から"&amp;W773)</f>
        <v/>
      </c>
    </row>
    <row r="774" spans="1:33" ht="24.95" customHeight="1">
      <c r="A774" s="513">
        <v>761</v>
      </c>
      <c r="B774" s="987" t="str">
        <f>IF(基本情報入力シート!C813="","",基本情報入力シート!C813)</f>
        <v/>
      </c>
      <c r="C774" s="988"/>
      <c r="D774" s="988"/>
      <c r="E774" s="988"/>
      <c r="F774" s="988"/>
      <c r="G774" s="988"/>
      <c r="H774" s="988"/>
      <c r="I774" s="989"/>
      <c r="J774" s="482" t="str">
        <f>IF(基本情報入力シート!M813="","",基本情報入力シート!M813)</f>
        <v/>
      </c>
      <c r="K774" s="482" t="str">
        <f>IF(基本情報入力シート!R813="","",基本情報入力シート!R813)</f>
        <v/>
      </c>
      <c r="L774" s="482" t="str">
        <f>IF(基本情報入力シート!W813="","",基本情報入力シート!W813)</f>
        <v/>
      </c>
      <c r="M774" s="517" t="str">
        <f>IF(基本情報入力シート!X813="","",基本情報入力シート!X813)</f>
        <v/>
      </c>
      <c r="N774" s="518" t="str">
        <f>IF(基本情報入力シート!Y813="","",基本情報入力シート!Y813)</f>
        <v/>
      </c>
      <c r="O774" s="106"/>
      <c r="P774" s="1082"/>
      <c r="Q774" s="1083"/>
      <c r="R774" s="519" t="str">
        <f>IFERROR(IF('別紙様式3-2（４・５月）'!Z776="ベア加算","",P774*VLOOKUP(N774,【参考】数式用!$AD$2:$AH$27,MATCH(O774,【参考】数式用!$K$4:$N$4,0)+1,0)),"")</f>
        <v/>
      </c>
      <c r="S774" s="139"/>
      <c r="T774" s="1084"/>
      <c r="U774" s="1085"/>
      <c r="V774" s="515" t="str">
        <f>IFERROR(P774*VLOOKUP(AF774,【参考】数式用4!$DC$3:$DZ$106,MATCH(N774,【参考】数式用4!$DC$2:$DZ$2,0)),"")</f>
        <v/>
      </c>
      <c r="W774" s="107"/>
      <c r="X774" s="138"/>
      <c r="Y774" s="1086" t="str">
        <f>IFERROR(IF('別紙様式3-2（４・５月）'!Z776="ベア加算","",W774*VLOOKUP(N774,【参考】数式用!$AD$2:$AH$27,MATCH(O774,【参考】数式用!$K$4:$N$4,0)+1,0)),"")</f>
        <v/>
      </c>
      <c r="Z774" s="1086"/>
      <c r="AA774" s="139"/>
      <c r="AB774" s="142"/>
      <c r="AC774" s="520" t="str">
        <f>IFERROR(X774*VLOOKUP(AG774,【参考】数式用4!$DC$3:$DZ$106,MATCH(N774,【参考】数式用4!$DC$2:$DZ$2,0)),"")</f>
        <v/>
      </c>
      <c r="AD774" s="477" t="str">
        <f t="shared" si="26"/>
        <v/>
      </c>
      <c r="AE774" s="478" t="str">
        <f t="shared" si="27"/>
        <v/>
      </c>
      <c r="AF774" s="512" t="str">
        <f>IF(O774="","",'別紙様式3-2（４・５月）'!O776&amp;'別紙様式3-2（４・５月）'!P776&amp;'別紙様式3-2（４・５月）'!Q776&amp;"から"&amp;O774)</f>
        <v/>
      </c>
      <c r="AG774" s="512" t="str">
        <f>IF(OR(W774="",W774="―"),"",'別紙様式3-2（４・５月）'!O776&amp;'別紙様式3-2（４・５月）'!P776&amp;'別紙様式3-2（４・５月）'!Q776&amp;"から"&amp;W774)</f>
        <v/>
      </c>
    </row>
    <row r="775" spans="1:33" ht="24.95" customHeight="1">
      <c r="A775" s="513">
        <v>762</v>
      </c>
      <c r="B775" s="987" t="str">
        <f>IF(基本情報入力シート!C814="","",基本情報入力シート!C814)</f>
        <v/>
      </c>
      <c r="C775" s="988"/>
      <c r="D775" s="988"/>
      <c r="E775" s="988"/>
      <c r="F775" s="988"/>
      <c r="G775" s="988"/>
      <c r="H775" s="988"/>
      <c r="I775" s="989"/>
      <c r="J775" s="482" t="str">
        <f>IF(基本情報入力シート!M814="","",基本情報入力シート!M814)</f>
        <v/>
      </c>
      <c r="K775" s="482" t="str">
        <f>IF(基本情報入力シート!R814="","",基本情報入力シート!R814)</f>
        <v/>
      </c>
      <c r="L775" s="482" t="str">
        <f>IF(基本情報入力シート!W814="","",基本情報入力シート!W814)</f>
        <v/>
      </c>
      <c r="M775" s="517" t="str">
        <f>IF(基本情報入力シート!X814="","",基本情報入力シート!X814)</f>
        <v/>
      </c>
      <c r="N775" s="518" t="str">
        <f>IF(基本情報入力シート!Y814="","",基本情報入力シート!Y814)</f>
        <v/>
      </c>
      <c r="O775" s="106"/>
      <c r="P775" s="1082"/>
      <c r="Q775" s="1083"/>
      <c r="R775" s="519" t="str">
        <f>IFERROR(IF('別紙様式3-2（４・５月）'!Z777="ベア加算","",P775*VLOOKUP(N775,【参考】数式用!$AD$2:$AH$27,MATCH(O775,【参考】数式用!$K$4:$N$4,0)+1,0)),"")</f>
        <v/>
      </c>
      <c r="S775" s="139"/>
      <c r="T775" s="1084"/>
      <c r="U775" s="1085"/>
      <c r="V775" s="515" t="str">
        <f>IFERROR(P775*VLOOKUP(AF775,【参考】数式用4!$DC$3:$DZ$106,MATCH(N775,【参考】数式用4!$DC$2:$DZ$2,0)),"")</f>
        <v/>
      </c>
      <c r="W775" s="107"/>
      <c r="X775" s="138"/>
      <c r="Y775" s="1086" t="str">
        <f>IFERROR(IF('別紙様式3-2（４・５月）'!Z777="ベア加算","",W775*VLOOKUP(N775,【参考】数式用!$AD$2:$AH$27,MATCH(O775,【参考】数式用!$K$4:$N$4,0)+1,0)),"")</f>
        <v/>
      </c>
      <c r="Z775" s="1086"/>
      <c r="AA775" s="139"/>
      <c r="AB775" s="142"/>
      <c r="AC775" s="520" t="str">
        <f>IFERROR(X775*VLOOKUP(AG775,【参考】数式用4!$DC$3:$DZ$106,MATCH(N775,【参考】数式用4!$DC$2:$DZ$2,0)),"")</f>
        <v/>
      </c>
      <c r="AD775" s="477" t="str">
        <f t="shared" si="26"/>
        <v/>
      </c>
      <c r="AE775" s="478" t="str">
        <f t="shared" si="27"/>
        <v/>
      </c>
      <c r="AF775" s="512" t="str">
        <f>IF(O775="","",'別紙様式3-2（４・５月）'!O777&amp;'別紙様式3-2（４・５月）'!P777&amp;'別紙様式3-2（４・５月）'!Q777&amp;"から"&amp;O775)</f>
        <v/>
      </c>
      <c r="AG775" s="512" t="str">
        <f>IF(OR(W775="",W775="―"),"",'別紙様式3-2（４・５月）'!O777&amp;'別紙様式3-2（４・５月）'!P777&amp;'別紙様式3-2（４・５月）'!Q777&amp;"から"&amp;W775)</f>
        <v/>
      </c>
    </row>
    <row r="776" spans="1:33" ht="24.95" customHeight="1">
      <c r="A776" s="513">
        <v>763</v>
      </c>
      <c r="B776" s="987" t="str">
        <f>IF(基本情報入力シート!C815="","",基本情報入力シート!C815)</f>
        <v/>
      </c>
      <c r="C776" s="988"/>
      <c r="D776" s="988"/>
      <c r="E776" s="988"/>
      <c r="F776" s="988"/>
      <c r="G776" s="988"/>
      <c r="H776" s="988"/>
      <c r="I776" s="989"/>
      <c r="J776" s="482" t="str">
        <f>IF(基本情報入力シート!M815="","",基本情報入力シート!M815)</f>
        <v/>
      </c>
      <c r="K776" s="482" t="str">
        <f>IF(基本情報入力シート!R815="","",基本情報入力シート!R815)</f>
        <v/>
      </c>
      <c r="L776" s="482" t="str">
        <f>IF(基本情報入力シート!W815="","",基本情報入力シート!W815)</f>
        <v/>
      </c>
      <c r="M776" s="517" t="str">
        <f>IF(基本情報入力シート!X815="","",基本情報入力シート!X815)</f>
        <v/>
      </c>
      <c r="N776" s="518" t="str">
        <f>IF(基本情報入力シート!Y815="","",基本情報入力シート!Y815)</f>
        <v/>
      </c>
      <c r="O776" s="106"/>
      <c r="P776" s="1082"/>
      <c r="Q776" s="1083"/>
      <c r="R776" s="519" t="str">
        <f>IFERROR(IF('別紙様式3-2（４・５月）'!Z778="ベア加算","",P776*VLOOKUP(N776,【参考】数式用!$AD$2:$AH$27,MATCH(O776,【参考】数式用!$K$4:$N$4,0)+1,0)),"")</f>
        <v/>
      </c>
      <c r="S776" s="139"/>
      <c r="T776" s="1084"/>
      <c r="U776" s="1085"/>
      <c r="V776" s="515" t="str">
        <f>IFERROR(P776*VLOOKUP(AF776,【参考】数式用4!$DC$3:$DZ$106,MATCH(N776,【参考】数式用4!$DC$2:$DZ$2,0)),"")</f>
        <v/>
      </c>
      <c r="W776" s="107"/>
      <c r="X776" s="138"/>
      <c r="Y776" s="1086" t="str">
        <f>IFERROR(IF('別紙様式3-2（４・５月）'!Z778="ベア加算","",W776*VLOOKUP(N776,【参考】数式用!$AD$2:$AH$27,MATCH(O776,【参考】数式用!$K$4:$N$4,0)+1,0)),"")</f>
        <v/>
      </c>
      <c r="Z776" s="1086"/>
      <c r="AA776" s="139"/>
      <c r="AB776" s="142"/>
      <c r="AC776" s="520" t="str">
        <f>IFERROR(X776*VLOOKUP(AG776,【参考】数式用4!$DC$3:$DZ$106,MATCH(N776,【参考】数式用4!$DC$2:$DZ$2,0)),"")</f>
        <v/>
      </c>
      <c r="AD776" s="477" t="str">
        <f t="shared" si="26"/>
        <v/>
      </c>
      <c r="AE776" s="478" t="str">
        <f t="shared" si="27"/>
        <v/>
      </c>
      <c r="AF776" s="512" t="str">
        <f>IF(O776="","",'別紙様式3-2（４・５月）'!O778&amp;'別紙様式3-2（４・５月）'!P778&amp;'別紙様式3-2（４・５月）'!Q778&amp;"から"&amp;O776)</f>
        <v/>
      </c>
      <c r="AG776" s="512" t="str">
        <f>IF(OR(W776="",W776="―"),"",'別紙様式3-2（４・５月）'!O778&amp;'別紙様式3-2（４・５月）'!P778&amp;'別紙様式3-2（４・５月）'!Q778&amp;"から"&amp;W776)</f>
        <v/>
      </c>
    </row>
    <row r="777" spans="1:33" ht="24.95" customHeight="1">
      <c r="A777" s="513">
        <v>764</v>
      </c>
      <c r="B777" s="987" t="str">
        <f>IF(基本情報入力シート!C816="","",基本情報入力シート!C816)</f>
        <v/>
      </c>
      <c r="C777" s="988"/>
      <c r="D777" s="988"/>
      <c r="E777" s="988"/>
      <c r="F777" s="988"/>
      <c r="G777" s="988"/>
      <c r="H777" s="988"/>
      <c r="I777" s="989"/>
      <c r="J777" s="482" t="str">
        <f>IF(基本情報入力シート!M816="","",基本情報入力シート!M816)</f>
        <v/>
      </c>
      <c r="K777" s="482" t="str">
        <f>IF(基本情報入力シート!R816="","",基本情報入力シート!R816)</f>
        <v/>
      </c>
      <c r="L777" s="482" t="str">
        <f>IF(基本情報入力シート!W816="","",基本情報入力シート!W816)</f>
        <v/>
      </c>
      <c r="M777" s="517" t="str">
        <f>IF(基本情報入力シート!X816="","",基本情報入力シート!X816)</f>
        <v/>
      </c>
      <c r="N777" s="518" t="str">
        <f>IF(基本情報入力シート!Y816="","",基本情報入力シート!Y816)</f>
        <v/>
      </c>
      <c r="O777" s="106"/>
      <c r="P777" s="1082"/>
      <c r="Q777" s="1083"/>
      <c r="R777" s="519" t="str">
        <f>IFERROR(IF('別紙様式3-2（４・５月）'!Z779="ベア加算","",P777*VLOOKUP(N777,【参考】数式用!$AD$2:$AH$27,MATCH(O777,【参考】数式用!$K$4:$N$4,0)+1,0)),"")</f>
        <v/>
      </c>
      <c r="S777" s="139"/>
      <c r="T777" s="1084"/>
      <c r="U777" s="1085"/>
      <c r="V777" s="515" t="str">
        <f>IFERROR(P777*VLOOKUP(AF777,【参考】数式用4!$DC$3:$DZ$106,MATCH(N777,【参考】数式用4!$DC$2:$DZ$2,0)),"")</f>
        <v/>
      </c>
      <c r="W777" s="107"/>
      <c r="X777" s="138"/>
      <c r="Y777" s="1086" t="str">
        <f>IFERROR(IF('別紙様式3-2（４・５月）'!Z779="ベア加算","",W777*VLOOKUP(N777,【参考】数式用!$AD$2:$AH$27,MATCH(O777,【参考】数式用!$K$4:$N$4,0)+1,0)),"")</f>
        <v/>
      </c>
      <c r="Z777" s="1086"/>
      <c r="AA777" s="139"/>
      <c r="AB777" s="142"/>
      <c r="AC777" s="520" t="str">
        <f>IFERROR(X777*VLOOKUP(AG777,【参考】数式用4!$DC$3:$DZ$106,MATCH(N777,【参考】数式用4!$DC$2:$DZ$2,0)),"")</f>
        <v/>
      </c>
      <c r="AD777" s="477" t="str">
        <f t="shared" si="26"/>
        <v/>
      </c>
      <c r="AE777" s="478" t="str">
        <f t="shared" si="27"/>
        <v/>
      </c>
      <c r="AF777" s="512" t="str">
        <f>IF(O777="","",'別紙様式3-2（４・５月）'!O779&amp;'別紙様式3-2（４・５月）'!P779&amp;'別紙様式3-2（４・５月）'!Q779&amp;"から"&amp;O777)</f>
        <v/>
      </c>
      <c r="AG777" s="512" t="str">
        <f>IF(OR(W777="",W777="―"),"",'別紙様式3-2（４・５月）'!O779&amp;'別紙様式3-2（４・５月）'!P779&amp;'別紙様式3-2（４・５月）'!Q779&amp;"から"&amp;W777)</f>
        <v/>
      </c>
    </row>
    <row r="778" spans="1:33" ht="24.95" customHeight="1">
      <c r="A778" s="513">
        <v>765</v>
      </c>
      <c r="B778" s="987" t="str">
        <f>IF(基本情報入力シート!C817="","",基本情報入力シート!C817)</f>
        <v/>
      </c>
      <c r="C778" s="988"/>
      <c r="D778" s="988"/>
      <c r="E778" s="988"/>
      <c r="F778" s="988"/>
      <c r="G778" s="988"/>
      <c r="H778" s="988"/>
      <c r="I778" s="989"/>
      <c r="J778" s="482" t="str">
        <f>IF(基本情報入力シート!M817="","",基本情報入力シート!M817)</f>
        <v/>
      </c>
      <c r="K778" s="482" t="str">
        <f>IF(基本情報入力シート!R817="","",基本情報入力シート!R817)</f>
        <v/>
      </c>
      <c r="L778" s="482" t="str">
        <f>IF(基本情報入力シート!W817="","",基本情報入力シート!W817)</f>
        <v/>
      </c>
      <c r="M778" s="517" t="str">
        <f>IF(基本情報入力シート!X817="","",基本情報入力シート!X817)</f>
        <v/>
      </c>
      <c r="N778" s="518" t="str">
        <f>IF(基本情報入力シート!Y817="","",基本情報入力シート!Y817)</f>
        <v/>
      </c>
      <c r="O778" s="106"/>
      <c r="P778" s="1082"/>
      <c r="Q778" s="1083"/>
      <c r="R778" s="519" t="str">
        <f>IFERROR(IF('別紙様式3-2（４・５月）'!Z780="ベア加算","",P778*VLOOKUP(N778,【参考】数式用!$AD$2:$AH$27,MATCH(O778,【参考】数式用!$K$4:$N$4,0)+1,0)),"")</f>
        <v/>
      </c>
      <c r="S778" s="139"/>
      <c r="T778" s="1084"/>
      <c r="U778" s="1085"/>
      <c r="V778" s="515" t="str">
        <f>IFERROR(P778*VLOOKUP(AF778,【参考】数式用4!$DC$3:$DZ$106,MATCH(N778,【参考】数式用4!$DC$2:$DZ$2,0)),"")</f>
        <v/>
      </c>
      <c r="W778" s="107"/>
      <c r="X778" s="138"/>
      <c r="Y778" s="1086" t="str">
        <f>IFERROR(IF('別紙様式3-2（４・５月）'!Z780="ベア加算","",W778*VLOOKUP(N778,【参考】数式用!$AD$2:$AH$27,MATCH(O778,【参考】数式用!$K$4:$N$4,0)+1,0)),"")</f>
        <v/>
      </c>
      <c r="Z778" s="1086"/>
      <c r="AA778" s="139"/>
      <c r="AB778" s="142"/>
      <c r="AC778" s="520" t="str">
        <f>IFERROR(X778*VLOOKUP(AG778,【参考】数式用4!$DC$3:$DZ$106,MATCH(N778,【参考】数式用4!$DC$2:$DZ$2,0)),"")</f>
        <v/>
      </c>
      <c r="AD778" s="477" t="str">
        <f t="shared" si="26"/>
        <v/>
      </c>
      <c r="AE778" s="478" t="str">
        <f t="shared" si="27"/>
        <v/>
      </c>
      <c r="AF778" s="512" t="str">
        <f>IF(O778="","",'別紙様式3-2（４・５月）'!O780&amp;'別紙様式3-2（４・５月）'!P780&amp;'別紙様式3-2（４・５月）'!Q780&amp;"から"&amp;O778)</f>
        <v/>
      </c>
      <c r="AG778" s="512" t="str">
        <f>IF(OR(W778="",W778="―"),"",'別紙様式3-2（４・５月）'!O780&amp;'別紙様式3-2（４・５月）'!P780&amp;'別紙様式3-2（４・５月）'!Q780&amp;"から"&amp;W778)</f>
        <v/>
      </c>
    </row>
    <row r="779" spans="1:33" ht="24.95" customHeight="1">
      <c r="A779" s="513">
        <v>766</v>
      </c>
      <c r="B779" s="987" t="str">
        <f>IF(基本情報入力シート!C818="","",基本情報入力シート!C818)</f>
        <v/>
      </c>
      <c r="C779" s="988"/>
      <c r="D779" s="988"/>
      <c r="E779" s="988"/>
      <c r="F779" s="988"/>
      <c r="G779" s="988"/>
      <c r="H779" s="988"/>
      <c r="I779" s="989"/>
      <c r="J779" s="482" t="str">
        <f>IF(基本情報入力シート!M818="","",基本情報入力シート!M818)</f>
        <v/>
      </c>
      <c r="K779" s="482" t="str">
        <f>IF(基本情報入力シート!R818="","",基本情報入力シート!R818)</f>
        <v/>
      </c>
      <c r="L779" s="482" t="str">
        <f>IF(基本情報入力シート!W818="","",基本情報入力シート!W818)</f>
        <v/>
      </c>
      <c r="M779" s="517" t="str">
        <f>IF(基本情報入力シート!X818="","",基本情報入力シート!X818)</f>
        <v/>
      </c>
      <c r="N779" s="518" t="str">
        <f>IF(基本情報入力シート!Y818="","",基本情報入力シート!Y818)</f>
        <v/>
      </c>
      <c r="O779" s="106"/>
      <c r="P779" s="1082"/>
      <c r="Q779" s="1083"/>
      <c r="R779" s="519" t="str">
        <f>IFERROR(IF('別紙様式3-2（４・５月）'!Z781="ベア加算","",P779*VLOOKUP(N779,【参考】数式用!$AD$2:$AH$27,MATCH(O779,【参考】数式用!$K$4:$N$4,0)+1,0)),"")</f>
        <v/>
      </c>
      <c r="S779" s="139"/>
      <c r="T779" s="1084"/>
      <c r="U779" s="1085"/>
      <c r="V779" s="515" t="str">
        <f>IFERROR(P779*VLOOKUP(AF779,【参考】数式用4!$DC$3:$DZ$106,MATCH(N779,【参考】数式用4!$DC$2:$DZ$2,0)),"")</f>
        <v/>
      </c>
      <c r="W779" s="107"/>
      <c r="X779" s="138"/>
      <c r="Y779" s="1086" t="str">
        <f>IFERROR(IF('別紙様式3-2（４・５月）'!Z781="ベア加算","",W779*VLOOKUP(N779,【参考】数式用!$AD$2:$AH$27,MATCH(O779,【参考】数式用!$K$4:$N$4,0)+1,0)),"")</f>
        <v/>
      </c>
      <c r="Z779" s="1086"/>
      <c r="AA779" s="139"/>
      <c r="AB779" s="142"/>
      <c r="AC779" s="520" t="str">
        <f>IFERROR(X779*VLOOKUP(AG779,【参考】数式用4!$DC$3:$DZ$106,MATCH(N779,【参考】数式用4!$DC$2:$DZ$2,0)),"")</f>
        <v/>
      </c>
      <c r="AD779" s="477" t="str">
        <f t="shared" si="26"/>
        <v/>
      </c>
      <c r="AE779" s="478" t="str">
        <f t="shared" si="27"/>
        <v/>
      </c>
      <c r="AF779" s="512" t="str">
        <f>IF(O779="","",'別紙様式3-2（４・５月）'!O781&amp;'別紙様式3-2（４・５月）'!P781&amp;'別紙様式3-2（４・５月）'!Q781&amp;"から"&amp;O779)</f>
        <v/>
      </c>
      <c r="AG779" s="512" t="str">
        <f>IF(OR(W779="",W779="―"),"",'別紙様式3-2（４・５月）'!O781&amp;'別紙様式3-2（４・５月）'!P781&amp;'別紙様式3-2（４・５月）'!Q781&amp;"から"&amp;W779)</f>
        <v/>
      </c>
    </row>
    <row r="780" spans="1:33" ht="24.95" customHeight="1">
      <c r="A780" s="513">
        <v>767</v>
      </c>
      <c r="B780" s="987" t="str">
        <f>IF(基本情報入力シート!C819="","",基本情報入力シート!C819)</f>
        <v/>
      </c>
      <c r="C780" s="988"/>
      <c r="D780" s="988"/>
      <c r="E780" s="988"/>
      <c r="F780" s="988"/>
      <c r="G780" s="988"/>
      <c r="H780" s="988"/>
      <c r="I780" s="989"/>
      <c r="J780" s="482" t="str">
        <f>IF(基本情報入力シート!M819="","",基本情報入力シート!M819)</f>
        <v/>
      </c>
      <c r="K780" s="482" t="str">
        <f>IF(基本情報入力シート!R819="","",基本情報入力シート!R819)</f>
        <v/>
      </c>
      <c r="L780" s="482" t="str">
        <f>IF(基本情報入力シート!W819="","",基本情報入力シート!W819)</f>
        <v/>
      </c>
      <c r="M780" s="517" t="str">
        <f>IF(基本情報入力シート!X819="","",基本情報入力シート!X819)</f>
        <v/>
      </c>
      <c r="N780" s="518" t="str">
        <f>IF(基本情報入力シート!Y819="","",基本情報入力シート!Y819)</f>
        <v/>
      </c>
      <c r="O780" s="106"/>
      <c r="P780" s="1082"/>
      <c r="Q780" s="1083"/>
      <c r="R780" s="519" t="str">
        <f>IFERROR(IF('別紙様式3-2（４・５月）'!Z782="ベア加算","",P780*VLOOKUP(N780,【参考】数式用!$AD$2:$AH$27,MATCH(O780,【参考】数式用!$K$4:$N$4,0)+1,0)),"")</f>
        <v/>
      </c>
      <c r="S780" s="139"/>
      <c r="T780" s="1084"/>
      <c r="U780" s="1085"/>
      <c r="V780" s="515" t="str">
        <f>IFERROR(P780*VLOOKUP(AF780,【参考】数式用4!$DC$3:$DZ$106,MATCH(N780,【参考】数式用4!$DC$2:$DZ$2,0)),"")</f>
        <v/>
      </c>
      <c r="W780" s="107"/>
      <c r="X780" s="138"/>
      <c r="Y780" s="1086" t="str">
        <f>IFERROR(IF('別紙様式3-2（４・５月）'!Z782="ベア加算","",W780*VLOOKUP(N780,【参考】数式用!$AD$2:$AH$27,MATCH(O780,【参考】数式用!$K$4:$N$4,0)+1,0)),"")</f>
        <v/>
      </c>
      <c r="Z780" s="1086"/>
      <c r="AA780" s="139"/>
      <c r="AB780" s="142"/>
      <c r="AC780" s="520" t="str">
        <f>IFERROR(X780*VLOOKUP(AG780,【参考】数式用4!$DC$3:$DZ$106,MATCH(N780,【参考】数式用4!$DC$2:$DZ$2,0)),"")</f>
        <v/>
      </c>
      <c r="AD780" s="477" t="str">
        <f t="shared" si="26"/>
        <v/>
      </c>
      <c r="AE780" s="478" t="str">
        <f t="shared" si="27"/>
        <v/>
      </c>
      <c r="AF780" s="512" t="str">
        <f>IF(O780="","",'別紙様式3-2（４・５月）'!O782&amp;'別紙様式3-2（４・５月）'!P782&amp;'別紙様式3-2（４・５月）'!Q782&amp;"から"&amp;O780)</f>
        <v/>
      </c>
      <c r="AG780" s="512" t="str">
        <f>IF(OR(W780="",W780="―"),"",'別紙様式3-2（４・５月）'!O782&amp;'別紙様式3-2（４・５月）'!P782&amp;'別紙様式3-2（４・５月）'!Q782&amp;"から"&amp;W780)</f>
        <v/>
      </c>
    </row>
    <row r="781" spans="1:33" ht="24.95" customHeight="1">
      <c r="A781" s="513">
        <v>768</v>
      </c>
      <c r="B781" s="987" t="str">
        <f>IF(基本情報入力シート!C820="","",基本情報入力シート!C820)</f>
        <v/>
      </c>
      <c r="C781" s="988"/>
      <c r="D781" s="988"/>
      <c r="E781" s="988"/>
      <c r="F781" s="988"/>
      <c r="G781" s="988"/>
      <c r="H781" s="988"/>
      <c r="I781" s="989"/>
      <c r="J781" s="482" t="str">
        <f>IF(基本情報入力シート!M820="","",基本情報入力シート!M820)</f>
        <v/>
      </c>
      <c r="K781" s="482" t="str">
        <f>IF(基本情報入力シート!R820="","",基本情報入力シート!R820)</f>
        <v/>
      </c>
      <c r="L781" s="482" t="str">
        <f>IF(基本情報入力シート!W820="","",基本情報入力シート!W820)</f>
        <v/>
      </c>
      <c r="M781" s="517" t="str">
        <f>IF(基本情報入力シート!X820="","",基本情報入力シート!X820)</f>
        <v/>
      </c>
      <c r="N781" s="518" t="str">
        <f>IF(基本情報入力シート!Y820="","",基本情報入力シート!Y820)</f>
        <v/>
      </c>
      <c r="O781" s="106"/>
      <c r="P781" s="1082"/>
      <c r="Q781" s="1083"/>
      <c r="R781" s="519" t="str">
        <f>IFERROR(IF('別紙様式3-2（４・５月）'!Z783="ベア加算","",P781*VLOOKUP(N781,【参考】数式用!$AD$2:$AH$27,MATCH(O781,【参考】数式用!$K$4:$N$4,0)+1,0)),"")</f>
        <v/>
      </c>
      <c r="S781" s="139"/>
      <c r="T781" s="1084"/>
      <c r="U781" s="1085"/>
      <c r="V781" s="515" t="str">
        <f>IFERROR(P781*VLOOKUP(AF781,【参考】数式用4!$DC$3:$DZ$106,MATCH(N781,【参考】数式用4!$DC$2:$DZ$2,0)),"")</f>
        <v/>
      </c>
      <c r="W781" s="107"/>
      <c r="X781" s="138"/>
      <c r="Y781" s="1086" t="str">
        <f>IFERROR(IF('別紙様式3-2（４・５月）'!Z783="ベア加算","",W781*VLOOKUP(N781,【参考】数式用!$AD$2:$AH$27,MATCH(O781,【参考】数式用!$K$4:$N$4,0)+1,0)),"")</f>
        <v/>
      </c>
      <c r="Z781" s="1086"/>
      <c r="AA781" s="139"/>
      <c r="AB781" s="142"/>
      <c r="AC781" s="520" t="str">
        <f>IFERROR(X781*VLOOKUP(AG781,【参考】数式用4!$DC$3:$DZ$106,MATCH(N781,【参考】数式用4!$DC$2:$DZ$2,0)),"")</f>
        <v/>
      </c>
      <c r="AD781" s="477" t="str">
        <f t="shared" si="26"/>
        <v/>
      </c>
      <c r="AE781" s="478" t="str">
        <f t="shared" si="27"/>
        <v/>
      </c>
      <c r="AF781" s="512" t="str">
        <f>IF(O781="","",'別紙様式3-2（４・５月）'!O783&amp;'別紙様式3-2（４・５月）'!P783&amp;'別紙様式3-2（４・５月）'!Q783&amp;"から"&amp;O781)</f>
        <v/>
      </c>
      <c r="AG781" s="512" t="str">
        <f>IF(OR(W781="",W781="―"),"",'別紙様式3-2（４・５月）'!O783&amp;'別紙様式3-2（４・５月）'!P783&amp;'別紙様式3-2（４・５月）'!Q783&amp;"から"&amp;W781)</f>
        <v/>
      </c>
    </row>
    <row r="782" spans="1:33" ht="24.95" customHeight="1">
      <c r="A782" s="513">
        <v>769</v>
      </c>
      <c r="B782" s="987" t="str">
        <f>IF(基本情報入力シート!C821="","",基本情報入力シート!C821)</f>
        <v/>
      </c>
      <c r="C782" s="988"/>
      <c r="D782" s="988"/>
      <c r="E782" s="988"/>
      <c r="F782" s="988"/>
      <c r="G782" s="988"/>
      <c r="H782" s="988"/>
      <c r="I782" s="989"/>
      <c r="J782" s="482" t="str">
        <f>IF(基本情報入力シート!M821="","",基本情報入力シート!M821)</f>
        <v/>
      </c>
      <c r="K782" s="482" t="str">
        <f>IF(基本情報入力シート!R821="","",基本情報入力シート!R821)</f>
        <v/>
      </c>
      <c r="L782" s="482" t="str">
        <f>IF(基本情報入力シート!W821="","",基本情報入力シート!W821)</f>
        <v/>
      </c>
      <c r="M782" s="517" t="str">
        <f>IF(基本情報入力シート!X821="","",基本情報入力シート!X821)</f>
        <v/>
      </c>
      <c r="N782" s="518" t="str">
        <f>IF(基本情報入力シート!Y821="","",基本情報入力シート!Y821)</f>
        <v/>
      </c>
      <c r="O782" s="106"/>
      <c r="P782" s="1082"/>
      <c r="Q782" s="1083"/>
      <c r="R782" s="519" t="str">
        <f>IFERROR(IF('別紙様式3-2（４・５月）'!Z784="ベア加算","",P782*VLOOKUP(N782,【参考】数式用!$AD$2:$AH$27,MATCH(O782,【参考】数式用!$K$4:$N$4,0)+1,0)),"")</f>
        <v/>
      </c>
      <c r="S782" s="139"/>
      <c r="T782" s="1084"/>
      <c r="U782" s="1085"/>
      <c r="V782" s="515" t="str">
        <f>IFERROR(P782*VLOOKUP(AF782,【参考】数式用4!$DC$3:$DZ$106,MATCH(N782,【参考】数式用4!$DC$2:$DZ$2,0)),"")</f>
        <v/>
      </c>
      <c r="W782" s="107"/>
      <c r="X782" s="138"/>
      <c r="Y782" s="1086" t="str">
        <f>IFERROR(IF('別紙様式3-2（４・５月）'!Z784="ベア加算","",W782*VLOOKUP(N782,【参考】数式用!$AD$2:$AH$27,MATCH(O782,【参考】数式用!$K$4:$N$4,0)+1,0)),"")</f>
        <v/>
      </c>
      <c r="Z782" s="1086"/>
      <c r="AA782" s="139"/>
      <c r="AB782" s="142"/>
      <c r="AC782" s="520" t="str">
        <f>IFERROR(X782*VLOOKUP(AG782,【参考】数式用4!$DC$3:$DZ$106,MATCH(N782,【参考】数式用4!$DC$2:$DZ$2,0)),"")</f>
        <v/>
      </c>
      <c r="AD782" s="477" t="str">
        <f t="shared" si="26"/>
        <v/>
      </c>
      <c r="AE782" s="478" t="str">
        <f t="shared" si="27"/>
        <v/>
      </c>
      <c r="AF782" s="512" t="str">
        <f>IF(O782="","",'別紙様式3-2（４・５月）'!O784&amp;'別紙様式3-2（４・５月）'!P784&amp;'別紙様式3-2（４・５月）'!Q784&amp;"から"&amp;O782)</f>
        <v/>
      </c>
      <c r="AG782" s="512" t="str">
        <f>IF(OR(W782="",W782="―"),"",'別紙様式3-2（４・５月）'!O784&amp;'別紙様式3-2（４・５月）'!P784&amp;'別紙様式3-2（４・５月）'!Q784&amp;"から"&amp;W782)</f>
        <v/>
      </c>
    </row>
    <row r="783" spans="1:33" ht="24.95" customHeight="1">
      <c r="A783" s="513">
        <v>770</v>
      </c>
      <c r="B783" s="987" t="str">
        <f>IF(基本情報入力シート!C822="","",基本情報入力シート!C822)</f>
        <v/>
      </c>
      <c r="C783" s="988"/>
      <c r="D783" s="988"/>
      <c r="E783" s="988"/>
      <c r="F783" s="988"/>
      <c r="G783" s="988"/>
      <c r="H783" s="988"/>
      <c r="I783" s="989"/>
      <c r="J783" s="482" t="str">
        <f>IF(基本情報入力シート!M822="","",基本情報入力シート!M822)</f>
        <v/>
      </c>
      <c r="K783" s="482" t="str">
        <f>IF(基本情報入力シート!R822="","",基本情報入力シート!R822)</f>
        <v/>
      </c>
      <c r="L783" s="482" t="str">
        <f>IF(基本情報入力シート!W822="","",基本情報入力シート!W822)</f>
        <v/>
      </c>
      <c r="M783" s="517" t="str">
        <f>IF(基本情報入力シート!X822="","",基本情報入力シート!X822)</f>
        <v/>
      </c>
      <c r="N783" s="518" t="str">
        <f>IF(基本情報入力シート!Y822="","",基本情報入力シート!Y822)</f>
        <v/>
      </c>
      <c r="O783" s="106"/>
      <c r="P783" s="1082"/>
      <c r="Q783" s="1083"/>
      <c r="R783" s="519" t="str">
        <f>IFERROR(IF('別紙様式3-2（４・５月）'!Z785="ベア加算","",P783*VLOOKUP(N783,【参考】数式用!$AD$2:$AH$27,MATCH(O783,【参考】数式用!$K$4:$N$4,0)+1,0)),"")</f>
        <v/>
      </c>
      <c r="S783" s="139"/>
      <c r="T783" s="1084"/>
      <c r="U783" s="1085"/>
      <c r="V783" s="515" t="str">
        <f>IFERROR(P783*VLOOKUP(AF783,【参考】数式用4!$DC$3:$DZ$106,MATCH(N783,【参考】数式用4!$DC$2:$DZ$2,0)),"")</f>
        <v/>
      </c>
      <c r="W783" s="107"/>
      <c r="X783" s="138"/>
      <c r="Y783" s="1086" t="str">
        <f>IFERROR(IF('別紙様式3-2（４・５月）'!Z785="ベア加算","",W783*VLOOKUP(N783,【参考】数式用!$AD$2:$AH$27,MATCH(O783,【参考】数式用!$K$4:$N$4,0)+1,0)),"")</f>
        <v/>
      </c>
      <c r="Z783" s="1086"/>
      <c r="AA783" s="139"/>
      <c r="AB783" s="142"/>
      <c r="AC783" s="520" t="str">
        <f>IFERROR(X783*VLOOKUP(AG783,【参考】数式用4!$DC$3:$DZ$106,MATCH(N783,【参考】数式用4!$DC$2:$DZ$2,0)),"")</f>
        <v/>
      </c>
      <c r="AD783" s="477" t="str">
        <f t="shared" si="26"/>
        <v/>
      </c>
      <c r="AE783" s="478" t="str">
        <f t="shared" si="27"/>
        <v/>
      </c>
      <c r="AF783" s="512" t="str">
        <f>IF(O783="","",'別紙様式3-2（４・５月）'!O785&amp;'別紙様式3-2（４・５月）'!P785&amp;'別紙様式3-2（４・５月）'!Q785&amp;"から"&amp;O783)</f>
        <v/>
      </c>
      <c r="AG783" s="512" t="str">
        <f>IF(OR(W783="",W783="―"),"",'別紙様式3-2（４・５月）'!O785&amp;'別紙様式3-2（４・５月）'!P785&amp;'別紙様式3-2（４・５月）'!Q785&amp;"から"&amp;W783)</f>
        <v/>
      </c>
    </row>
    <row r="784" spans="1:33" ht="24.95" customHeight="1">
      <c r="A784" s="513">
        <v>771</v>
      </c>
      <c r="B784" s="987" t="str">
        <f>IF(基本情報入力シート!C823="","",基本情報入力シート!C823)</f>
        <v/>
      </c>
      <c r="C784" s="988"/>
      <c r="D784" s="988"/>
      <c r="E784" s="988"/>
      <c r="F784" s="988"/>
      <c r="G784" s="988"/>
      <c r="H784" s="988"/>
      <c r="I784" s="989"/>
      <c r="J784" s="482" t="str">
        <f>IF(基本情報入力シート!M823="","",基本情報入力シート!M823)</f>
        <v/>
      </c>
      <c r="K784" s="482" t="str">
        <f>IF(基本情報入力シート!R823="","",基本情報入力シート!R823)</f>
        <v/>
      </c>
      <c r="L784" s="482" t="str">
        <f>IF(基本情報入力シート!W823="","",基本情報入力シート!W823)</f>
        <v/>
      </c>
      <c r="M784" s="517" t="str">
        <f>IF(基本情報入力シート!X823="","",基本情報入力シート!X823)</f>
        <v/>
      </c>
      <c r="N784" s="518" t="str">
        <f>IF(基本情報入力シート!Y823="","",基本情報入力シート!Y823)</f>
        <v/>
      </c>
      <c r="O784" s="106"/>
      <c r="P784" s="1082"/>
      <c r="Q784" s="1083"/>
      <c r="R784" s="519" t="str">
        <f>IFERROR(IF('別紙様式3-2（４・５月）'!Z786="ベア加算","",P784*VLOOKUP(N784,【参考】数式用!$AD$2:$AH$27,MATCH(O784,【参考】数式用!$K$4:$N$4,0)+1,0)),"")</f>
        <v/>
      </c>
      <c r="S784" s="139"/>
      <c r="T784" s="1084"/>
      <c r="U784" s="1085"/>
      <c r="V784" s="515" t="str">
        <f>IFERROR(P784*VLOOKUP(AF784,【参考】数式用4!$DC$3:$DZ$106,MATCH(N784,【参考】数式用4!$DC$2:$DZ$2,0)),"")</f>
        <v/>
      </c>
      <c r="W784" s="107"/>
      <c r="X784" s="138"/>
      <c r="Y784" s="1086" t="str">
        <f>IFERROR(IF('別紙様式3-2（４・５月）'!Z786="ベア加算","",W784*VLOOKUP(N784,【参考】数式用!$AD$2:$AH$27,MATCH(O784,【参考】数式用!$K$4:$N$4,0)+1,0)),"")</f>
        <v/>
      </c>
      <c r="Z784" s="1086"/>
      <c r="AA784" s="139"/>
      <c r="AB784" s="142"/>
      <c r="AC784" s="520" t="str">
        <f>IFERROR(X784*VLOOKUP(AG784,【参考】数式用4!$DC$3:$DZ$106,MATCH(N784,【参考】数式用4!$DC$2:$DZ$2,0)),"")</f>
        <v/>
      </c>
      <c r="AD784" s="477" t="str">
        <f t="shared" si="26"/>
        <v/>
      </c>
      <c r="AE784" s="478" t="str">
        <f t="shared" si="27"/>
        <v/>
      </c>
      <c r="AF784" s="512" t="str">
        <f>IF(O784="","",'別紙様式3-2（４・５月）'!O786&amp;'別紙様式3-2（４・５月）'!P786&amp;'別紙様式3-2（４・５月）'!Q786&amp;"から"&amp;O784)</f>
        <v/>
      </c>
      <c r="AG784" s="512" t="str">
        <f>IF(OR(W784="",W784="―"),"",'別紙様式3-2（４・５月）'!O786&amp;'別紙様式3-2（４・５月）'!P786&amp;'別紙様式3-2（４・５月）'!Q786&amp;"から"&amp;W784)</f>
        <v/>
      </c>
    </row>
    <row r="785" spans="1:33" ht="24.95" customHeight="1">
      <c r="A785" s="513">
        <v>772</v>
      </c>
      <c r="B785" s="987" t="str">
        <f>IF(基本情報入力シート!C824="","",基本情報入力シート!C824)</f>
        <v/>
      </c>
      <c r="C785" s="988"/>
      <c r="D785" s="988"/>
      <c r="E785" s="988"/>
      <c r="F785" s="988"/>
      <c r="G785" s="988"/>
      <c r="H785" s="988"/>
      <c r="I785" s="989"/>
      <c r="J785" s="482" t="str">
        <f>IF(基本情報入力シート!M824="","",基本情報入力シート!M824)</f>
        <v/>
      </c>
      <c r="K785" s="482" t="str">
        <f>IF(基本情報入力シート!R824="","",基本情報入力シート!R824)</f>
        <v/>
      </c>
      <c r="L785" s="482" t="str">
        <f>IF(基本情報入力シート!W824="","",基本情報入力シート!W824)</f>
        <v/>
      </c>
      <c r="M785" s="517" t="str">
        <f>IF(基本情報入力シート!X824="","",基本情報入力シート!X824)</f>
        <v/>
      </c>
      <c r="N785" s="518" t="str">
        <f>IF(基本情報入力シート!Y824="","",基本情報入力シート!Y824)</f>
        <v/>
      </c>
      <c r="O785" s="106"/>
      <c r="P785" s="1082"/>
      <c r="Q785" s="1083"/>
      <c r="R785" s="519" t="str">
        <f>IFERROR(IF('別紙様式3-2（４・５月）'!Z787="ベア加算","",P785*VLOOKUP(N785,【参考】数式用!$AD$2:$AH$27,MATCH(O785,【参考】数式用!$K$4:$N$4,0)+1,0)),"")</f>
        <v/>
      </c>
      <c r="S785" s="139"/>
      <c r="T785" s="1084"/>
      <c r="U785" s="1085"/>
      <c r="V785" s="515" t="str">
        <f>IFERROR(P785*VLOOKUP(AF785,【参考】数式用4!$DC$3:$DZ$106,MATCH(N785,【参考】数式用4!$DC$2:$DZ$2,0)),"")</f>
        <v/>
      </c>
      <c r="W785" s="107"/>
      <c r="X785" s="138"/>
      <c r="Y785" s="1086" t="str">
        <f>IFERROR(IF('別紙様式3-2（４・５月）'!Z787="ベア加算","",W785*VLOOKUP(N785,【参考】数式用!$AD$2:$AH$27,MATCH(O785,【参考】数式用!$K$4:$N$4,0)+1,0)),"")</f>
        <v/>
      </c>
      <c r="Z785" s="1086"/>
      <c r="AA785" s="139"/>
      <c r="AB785" s="142"/>
      <c r="AC785" s="520" t="str">
        <f>IFERROR(X785*VLOOKUP(AG785,【参考】数式用4!$DC$3:$DZ$106,MATCH(N785,【参考】数式用4!$DC$2:$DZ$2,0)),"")</f>
        <v/>
      </c>
      <c r="AD785" s="477" t="str">
        <f t="shared" si="26"/>
        <v/>
      </c>
      <c r="AE785" s="478" t="str">
        <f t="shared" si="27"/>
        <v/>
      </c>
      <c r="AF785" s="512" t="str">
        <f>IF(O785="","",'別紙様式3-2（４・５月）'!O787&amp;'別紙様式3-2（４・５月）'!P787&amp;'別紙様式3-2（４・５月）'!Q787&amp;"から"&amp;O785)</f>
        <v/>
      </c>
      <c r="AG785" s="512" t="str">
        <f>IF(OR(W785="",W785="―"),"",'別紙様式3-2（４・５月）'!O787&amp;'別紙様式3-2（４・５月）'!P787&amp;'別紙様式3-2（４・５月）'!Q787&amp;"から"&amp;W785)</f>
        <v/>
      </c>
    </row>
    <row r="786" spans="1:33" ht="24.95" customHeight="1">
      <c r="A786" s="513">
        <v>773</v>
      </c>
      <c r="B786" s="987" t="str">
        <f>IF(基本情報入力シート!C825="","",基本情報入力シート!C825)</f>
        <v/>
      </c>
      <c r="C786" s="988"/>
      <c r="D786" s="988"/>
      <c r="E786" s="988"/>
      <c r="F786" s="988"/>
      <c r="G786" s="988"/>
      <c r="H786" s="988"/>
      <c r="I786" s="989"/>
      <c r="J786" s="482" t="str">
        <f>IF(基本情報入力シート!M825="","",基本情報入力シート!M825)</f>
        <v/>
      </c>
      <c r="K786" s="482" t="str">
        <f>IF(基本情報入力シート!R825="","",基本情報入力シート!R825)</f>
        <v/>
      </c>
      <c r="L786" s="482" t="str">
        <f>IF(基本情報入力シート!W825="","",基本情報入力シート!W825)</f>
        <v/>
      </c>
      <c r="M786" s="517" t="str">
        <f>IF(基本情報入力シート!X825="","",基本情報入力シート!X825)</f>
        <v/>
      </c>
      <c r="N786" s="518" t="str">
        <f>IF(基本情報入力シート!Y825="","",基本情報入力シート!Y825)</f>
        <v/>
      </c>
      <c r="O786" s="106"/>
      <c r="P786" s="1082"/>
      <c r="Q786" s="1083"/>
      <c r="R786" s="519" t="str">
        <f>IFERROR(IF('別紙様式3-2（４・５月）'!Z788="ベア加算","",P786*VLOOKUP(N786,【参考】数式用!$AD$2:$AH$27,MATCH(O786,【参考】数式用!$K$4:$N$4,0)+1,0)),"")</f>
        <v/>
      </c>
      <c r="S786" s="139"/>
      <c r="T786" s="1084"/>
      <c r="U786" s="1085"/>
      <c r="V786" s="515" t="str">
        <f>IFERROR(P786*VLOOKUP(AF786,【参考】数式用4!$DC$3:$DZ$106,MATCH(N786,【参考】数式用4!$DC$2:$DZ$2,0)),"")</f>
        <v/>
      </c>
      <c r="W786" s="107"/>
      <c r="X786" s="138"/>
      <c r="Y786" s="1086" t="str">
        <f>IFERROR(IF('別紙様式3-2（４・５月）'!Z788="ベア加算","",W786*VLOOKUP(N786,【参考】数式用!$AD$2:$AH$27,MATCH(O786,【参考】数式用!$K$4:$N$4,0)+1,0)),"")</f>
        <v/>
      </c>
      <c r="Z786" s="1086"/>
      <c r="AA786" s="139"/>
      <c r="AB786" s="142"/>
      <c r="AC786" s="520" t="str">
        <f>IFERROR(X786*VLOOKUP(AG786,【参考】数式用4!$DC$3:$DZ$106,MATCH(N786,【参考】数式用4!$DC$2:$DZ$2,0)),"")</f>
        <v/>
      </c>
      <c r="AD786" s="477" t="str">
        <f t="shared" si="26"/>
        <v/>
      </c>
      <c r="AE786" s="478" t="str">
        <f t="shared" si="27"/>
        <v/>
      </c>
      <c r="AF786" s="512" t="str">
        <f>IF(O786="","",'別紙様式3-2（４・５月）'!O788&amp;'別紙様式3-2（４・５月）'!P788&amp;'別紙様式3-2（４・５月）'!Q788&amp;"から"&amp;O786)</f>
        <v/>
      </c>
      <c r="AG786" s="512" t="str">
        <f>IF(OR(W786="",W786="―"),"",'別紙様式3-2（４・５月）'!O788&amp;'別紙様式3-2（４・５月）'!P788&amp;'別紙様式3-2（４・５月）'!Q788&amp;"から"&amp;W786)</f>
        <v/>
      </c>
    </row>
    <row r="787" spans="1:33" ht="24.95" customHeight="1">
      <c r="A787" s="513">
        <v>774</v>
      </c>
      <c r="B787" s="987" t="str">
        <f>IF(基本情報入力シート!C826="","",基本情報入力シート!C826)</f>
        <v/>
      </c>
      <c r="C787" s="988"/>
      <c r="D787" s="988"/>
      <c r="E787" s="988"/>
      <c r="F787" s="988"/>
      <c r="G787" s="988"/>
      <c r="H787" s="988"/>
      <c r="I787" s="989"/>
      <c r="J787" s="482" t="str">
        <f>IF(基本情報入力シート!M826="","",基本情報入力シート!M826)</f>
        <v/>
      </c>
      <c r="K787" s="482" t="str">
        <f>IF(基本情報入力シート!R826="","",基本情報入力シート!R826)</f>
        <v/>
      </c>
      <c r="L787" s="482" t="str">
        <f>IF(基本情報入力シート!W826="","",基本情報入力シート!W826)</f>
        <v/>
      </c>
      <c r="M787" s="517" t="str">
        <f>IF(基本情報入力シート!X826="","",基本情報入力シート!X826)</f>
        <v/>
      </c>
      <c r="N787" s="518" t="str">
        <f>IF(基本情報入力シート!Y826="","",基本情報入力シート!Y826)</f>
        <v/>
      </c>
      <c r="O787" s="106"/>
      <c r="P787" s="1082"/>
      <c r="Q787" s="1083"/>
      <c r="R787" s="519" t="str">
        <f>IFERROR(IF('別紙様式3-2（４・５月）'!Z789="ベア加算","",P787*VLOOKUP(N787,【参考】数式用!$AD$2:$AH$27,MATCH(O787,【参考】数式用!$K$4:$N$4,0)+1,0)),"")</f>
        <v/>
      </c>
      <c r="S787" s="139"/>
      <c r="T787" s="1084"/>
      <c r="U787" s="1085"/>
      <c r="V787" s="515" t="str">
        <f>IFERROR(P787*VLOOKUP(AF787,【参考】数式用4!$DC$3:$DZ$106,MATCH(N787,【参考】数式用4!$DC$2:$DZ$2,0)),"")</f>
        <v/>
      </c>
      <c r="W787" s="107"/>
      <c r="X787" s="138"/>
      <c r="Y787" s="1086" t="str">
        <f>IFERROR(IF('別紙様式3-2（４・５月）'!Z789="ベア加算","",W787*VLOOKUP(N787,【参考】数式用!$AD$2:$AH$27,MATCH(O787,【参考】数式用!$K$4:$N$4,0)+1,0)),"")</f>
        <v/>
      </c>
      <c r="Z787" s="1086"/>
      <c r="AA787" s="139"/>
      <c r="AB787" s="142"/>
      <c r="AC787" s="520" t="str">
        <f>IFERROR(X787*VLOOKUP(AG787,【参考】数式用4!$DC$3:$DZ$106,MATCH(N787,【参考】数式用4!$DC$2:$DZ$2,0)),"")</f>
        <v/>
      </c>
      <c r="AD787" s="477" t="str">
        <f t="shared" si="26"/>
        <v/>
      </c>
      <c r="AE787" s="478" t="str">
        <f t="shared" si="27"/>
        <v/>
      </c>
      <c r="AF787" s="512" t="str">
        <f>IF(O787="","",'別紙様式3-2（４・５月）'!O789&amp;'別紙様式3-2（４・５月）'!P789&amp;'別紙様式3-2（４・５月）'!Q789&amp;"から"&amp;O787)</f>
        <v/>
      </c>
      <c r="AG787" s="512" t="str">
        <f>IF(OR(W787="",W787="―"),"",'別紙様式3-2（４・５月）'!O789&amp;'別紙様式3-2（４・５月）'!P789&amp;'別紙様式3-2（４・５月）'!Q789&amp;"から"&amp;W787)</f>
        <v/>
      </c>
    </row>
    <row r="788" spans="1:33" ht="24.95" customHeight="1">
      <c r="A788" s="513">
        <v>775</v>
      </c>
      <c r="B788" s="987" t="str">
        <f>IF(基本情報入力シート!C827="","",基本情報入力シート!C827)</f>
        <v/>
      </c>
      <c r="C788" s="988"/>
      <c r="D788" s="988"/>
      <c r="E788" s="988"/>
      <c r="F788" s="988"/>
      <c r="G788" s="988"/>
      <c r="H788" s="988"/>
      <c r="I788" s="989"/>
      <c r="J788" s="482" t="str">
        <f>IF(基本情報入力シート!M827="","",基本情報入力シート!M827)</f>
        <v/>
      </c>
      <c r="K788" s="482" t="str">
        <f>IF(基本情報入力シート!R827="","",基本情報入力シート!R827)</f>
        <v/>
      </c>
      <c r="L788" s="482" t="str">
        <f>IF(基本情報入力シート!W827="","",基本情報入力シート!W827)</f>
        <v/>
      </c>
      <c r="M788" s="517" t="str">
        <f>IF(基本情報入力シート!X827="","",基本情報入力シート!X827)</f>
        <v/>
      </c>
      <c r="N788" s="518" t="str">
        <f>IF(基本情報入力シート!Y827="","",基本情報入力シート!Y827)</f>
        <v/>
      </c>
      <c r="O788" s="106"/>
      <c r="P788" s="1082"/>
      <c r="Q788" s="1083"/>
      <c r="R788" s="519" t="str">
        <f>IFERROR(IF('別紙様式3-2（４・５月）'!Z790="ベア加算","",P788*VLOOKUP(N788,【参考】数式用!$AD$2:$AH$27,MATCH(O788,【参考】数式用!$K$4:$N$4,0)+1,0)),"")</f>
        <v/>
      </c>
      <c r="S788" s="139"/>
      <c r="T788" s="1084"/>
      <c r="U788" s="1085"/>
      <c r="V788" s="515" t="str">
        <f>IFERROR(P788*VLOOKUP(AF788,【参考】数式用4!$DC$3:$DZ$106,MATCH(N788,【参考】数式用4!$DC$2:$DZ$2,0)),"")</f>
        <v/>
      </c>
      <c r="W788" s="107"/>
      <c r="X788" s="138"/>
      <c r="Y788" s="1086" t="str">
        <f>IFERROR(IF('別紙様式3-2（４・５月）'!Z790="ベア加算","",W788*VLOOKUP(N788,【参考】数式用!$AD$2:$AH$27,MATCH(O788,【参考】数式用!$K$4:$N$4,0)+1,0)),"")</f>
        <v/>
      </c>
      <c r="Z788" s="1086"/>
      <c r="AA788" s="139"/>
      <c r="AB788" s="142"/>
      <c r="AC788" s="520" t="str">
        <f>IFERROR(X788*VLOOKUP(AG788,【参考】数式用4!$DC$3:$DZ$106,MATCH(N788,【参考】数式用4!$DC$2:$DZ$2,0)),"")</f>
        <v/>
      </c>
      <c r="AD788" s="477" t="str">
        <f t="shared" si="26"/>
        <v/>
      </c>
      <c r="AE788" s="478" t="str">
        <f t="shared" si="27"/>
        <v/>
      </c>
      <c r="AF788" s="512" t="str">
        <f>IF(O788="","",'別紙様式3-2（４・５月）'!O790&amp;'別紙様式3-2（４・５月）'!P790&amp;'別紙様式3-2（４・５月）'!Q790&amp;"から"&amp;O788)</f>
        <v/>
      </c>
      <c r="AG788" s="512" t="str">
        <f>IF(OR(W788="",W788="―"),"",'別紙様式3-2（４・５月）'!O790&amp;'別紙様式3-2（４・５月）'!P790&amp;'別紙様式3-2（４・５月）'!Q790&amp;"から"&amp;W788)</f>
        <v/>
      </c>
    </row>
    <row r="789" spans="1:33" ht="24.95" customHeight="1">
      <c r="A789" s="513">
        <v>776</v>
      </c>
      <c r="B789" s="987" t="str">
        <f>IF(基本情報入力シート!C828="","",基本情報入力シート!C828)</f>
        <v/>
      </c>
      <c r="C789" s="988"/>
      <c r="D789" s="988"/>
      <c r="E789" s="988"/>
      <c r="F789" s="988"/>
      <c r="G789" s="988"/>
      <c r="H789" s="988"/>
      <c r="I789" s="989"/>
      <c r="J789" s="482" t="str">
        <f>IF(基本情報入力シート!M828="","",基本情報入力シート!M828)</f>
        <v/>
      </c>
      <c r="K789" s="482" t="str">
        <f>IF(基本情報入力シート!R828="","",基本情報入力シート!R828)</f>
        <v/>
      </c>
      <c r="L789" s="482" t="str">
        <f>IF(基本情報入力シート!W828="","",基本情報入力シート!W828)</f>
        <v/>
      </c>
      <c r="M789" s="517" t="str">
        <f>IF(基本情報入力シート!X828="","",基本情報入力シート!X828)</f>
        <v/>
      </c>
      <c r="N789" s="518" t="str">
        <f>IF(基本情報入力シート!Y828="","",基本情報入力シート!Y828)</f>
        <v/>
      </c>
      <c r="O789" s="106"/>
      <c r="P789" s="1082"/>
      <c r="Q789" s="1083"/>
      <c r="R789" s="519" t="str">
        <f>IFERROR(IF('別紙様式3-2（４・５月）'!Z791="ベア加算","",P789*VLOOKUP(N789,【参考】数式用!$AD$2:$AH$27,MATCH(O789,【参考】数式用!$K$4:$N$4,0)+1,0)),"")</f>
        <v/>
      </c>
      <c r="S789" s="139"/>
      <c r="T789" s="1084"/>
      <c r="U789" s="1085"/>
      <c r="V789" s="515" t="str">
        <f>IFERROR(P789*VLOOKUP(AF789,【参考】数式用4!$DC$3:$DZ$106,MATCH(N789,【参考】数式用4!$DC$2:$DZ$2,0)),"")</f>
        <v/>
      </c>
      <c r="W789" s="107"/>
      <c r="X789" s="138"/>
      <c r="Y789" s="1086" t="str">
        <f>IFERROR(IF('別紙様式3-2（４・５月）'!Z791="ベア加算","",W789*VLOOKUP(N789,【参考】数式用!$AD$2:$AH$27,MATCH(O789,【参考】数式用!$K$4:$N$4,0)+1,0)),"")</f>
        <v/>
      </c>
      <c r="Z789" s="1086"/>
      <c r="AA789" s="139"/>
      <c r="AB789" s="142"/>
      <c r="AC789" s="520" t="str">
        <f>IFERROR(X789*VLOOKUP(AG789,【参考】数式用4!$DC$3:$DZ$106,MATCH(N789,【参考】数式用4!$DC$2:$DZ$2,0)),"")</f>
        <v/>
      </c>
      <c r="AD789" s="477" t="str">
        <f t="shared" si="26"/>
        <v/>
      </c>
      <c r="AE789" s="478" t="str">
        <f t="shared" si="27"/>
        <v/>
      </c>
      <c r="AF789" s="512" t="str">
        <f>IF(O789="","",'別紙様式3-2（４・５月）'!O791&amp;'別紙様式3-2（４・５月）'!P791&amp;'別紙様式3-2（４・５月）'!Q791&amp;"から"&amp;O789)</f>
        <v/>
      </c>
      <c r="AG789" s="512" t="str">
        <f>IF(OR(W789="",W789="―"),"",'別紙様式3-2（４・５月）'!O791&amp;'別紙様式3-2（４・５月）'!P791&amp;'別紙様式3-2（４・５月）'!Q791&amp;"から"&amp;W789)</f>
        <v/>
      </c>
    </row>
    <row r="790" spans="1:33" ht="24.95" customHeight="1">
      <c r="A790" s="513">
        <v>777</v>
      </c>
      <c r="B790" s="987" t="str">
        <f>IF(基本情報入力シート!C829="","",基本情報入力シート!C829)</f>
        <v/>
      </c>
      <c r="C790" s="988"/>
      <c r="D790" s="988"/>
      <c r="E790" s="988"/>
      <c r="F790" s="988"/>
      <c r="G790" s="988"/>
      <c r="H790" s="988"/>
      <c r="I790" s="989"/>
      <c r="J790" s="482" t="str">
        <f>IF(基本情報入力シート!M829="","",基本情報入力シート!M829)</f>
        <v/>
      </c>
      <c r="K790" s="482" t="str">
        <f>IF(基本情報入力シート!R829="","",基本情報入力シート!R829)</f>
        <v/>
      </c>
      <c r="L790" s="482" t="str">
        <f>IF(基本情報入力シート!W829="","",基本情報入力シート!W829)</f>
        <v/>
      </c>
      <c r="M790" s="517" t="str">
        <f>IF(基本情報入力シート!X829="","",基本情報入力シート!X829)</f>
        <v/>
      </c>
      <c r="N790" s="518" t="str">
        <f>IF(基本情報入力シート!Y829="","",基本情報入力シート!Y829)</f>
        <v/>
      </c>
      <c r="O790" s="106"/>
      <c r="P790" s="1082"/>
      <c r="Q790" s="1083"/>
      <c r="R790" s="519" t="str">
        <f>IFERROR(IF('別紙様式3-2（４・５月）'!Z792="ベア加算","",P790*VLOOKUP(N790,【参考】数式用!$AD$2:$AH$27,MATCH(O790,【参考】数式用!$K$4:$N$4,0)+1,0)),"")</f>
        <v/>
      </c>
      <c r="S790" s="139"/>
      <c r="T790" s="1084"/>
      <c r="U790" s="1085"/>
      <c r="V790" s="515" t="str">
        <f>IFERROR(P790*VLOOKUP(AF790,【参考】数式用4!$DC$3:$DZ$106,MATCH(N790,【参考】数式用4!$DC$2:$DZ$2,0)),"")</f>
        <v/>
      </c>
      <c r="W790" s="107"/>
      <c r="X790" s="138"/>
      <c r="Y790" s="1086" t="str">
        <f>IFERROR(IF('別紙様式3-2（４・５月）'!Z792="ベア加算","",W790*VLOOKUP(N790,【参考】数式用!$AD$2:$AH$27,MATCH(O790,【参考】数式用!$K$4:$N$4,0)+1,0)),"")</f>
        <v/>
      </c>
      <c r="Z790" s="1086"/>
      <c r="AA790" s="139"/>
      <c r="AB790" s="142"/>
      <c r="AC790" s="520" t="str">
        <f>IFERROR(X790*VLOOKUP(AG790,【参考】数式用4!$DC$3:$DZ$106,MATCH(N790,【参考】数式用4!$DC$2:$DZ$2,0)),"")</f>
        <v/>
      </c>
      <c r="AD790" s="477" t="str">
        <f t="shared" si="26"/>
        <v/>
      </c>
      <c r="AE790" s="478" t="str">
        <f t="shared" si="27"/>
        <v/>
      </c>
      <c r="AF790" s="512" t="str">
        <f>IF(O790="","",'別紙様式3-2（４・５月）'!O792&amp;'別紙様式3-2（４・５月）'!P792&amp;'別紙様式3-2（４・５月）'!Q792&amp;"から"&amp;O790)</f>
        <v/>
      </c>
      <c r="AG790" s="512" t="str">
        <f>IF(OR(W790="",W790="―"),"",'別紙様式3-2（４・５月）'!O792&amp;'別紙様式3-2（４・５月）'!P792&amp;'別紙様式3-2（４・５月）'!Q792&amp;"から"&amp;W790)</f>
        <v/>
      </c>
    </row>
    <row r="791" spans="1:33" ht="24.95" customHeight="1">
      <c r="A791" s="513">
        <v>778</v>
      </c>
      <c r="B791" s="987" t="str">
        <f>IF(基本情報入力シート!C830="","",基本情報入力シート!C830)</f>
        <v/>
      </c>
      <c r="C791" s="988"/>
      <c r="D791" s="988"/>
      <c r="E791" s="988"/>
      <c r="F791" s="988"/>
      <c r="G791" s="988"/>
      <c r="H791" s="988"/>
      <c r="I791" s="989"/>
      <c r="J791" s="482" t="str">
        <f>IF(基本情報入力シート!M830="","",基本情報入力シート!M830)</f>
        <v/>
      </c>
      <c r="K791" s="482" t="str">
        <f>IF(基本情報入力シート!R830="","",基本情報入力シート!R830)</f>
        <v/>
      </c>
      <c r="L791" s="482" t="str">
        <f>IF(基本情報入力シート!W830="","",基本情報入力シート!W830)</f>
        <v/>
      </c>
      <c r="M791" s="517" t="str">
        <f>IF(基本情報入力シート!X830="","",基本情報入力シート!X830)</f>
        <v/>
      </c>
      <c r="N791" s="518" t="str">
        <f>IF(基本情報入力シート!Y830="","",基本情報入力シート!Y830)</f>
        <v/>
      </c>
      <c r="O791" s="106"/>
      <c r="P791" s="1082"/>
      <c r="Q791" s="1083"/>
      <c r="R791" s="519" t="str">
        <f>IFERROR(IF('別紙様式3-2（４・５月）'!Z793="ベア加算","",P791*VLOOKUP(N791,【参考】数式用!$AD$2:$AH$27,MATCH(O791,【参考】数式用!$K$4:$N$4,0)+1,0)),"")</f>
        <v/>
      </c>
      <c r="S791" s="139"/>
      <c r="T791" s="1084"/>
      <c r="U791" s="1085"/>
      <c r="V791" s="515" t="str">
        <f>IFERROR(P791*VLOOKUP(AF791,【参考】数式用4!$DC$3:$DZ$106,MATCH(N791,【参考】数式用4!$DC$2:$DZ$2,0)),"")</f>
        <v/>
      </c>
      <c r="W791" s="107"/>
      <c r="X791" s="138"/>
      <c r="Y791" s="1086" t="str">
        <f>IFERROR(IF('別紙様式3-2（４・５月）'!Z793="ベア加算","",W791*VLOOKUP(N791,【参考】数式用!$AD$2:$AH$27,MATCH(O791,【参考】数式用!$K$4:$N$4,0)+1,0)),"")</f>
        <v/>
      </c>
      <c r="Z791" s="1086"/>
      <c r="AA791" s="139"/>
      <c r="AB791" s="142"/>
      <c r="AC791" s="520" t="str">
        <f>IFERROR(X791*VLOOKUP(AG791,【参考】数式用4!$DC$3:$DZ$106,MATCH(N791,【参考】数式用4!$DC$2:$DZ$2,0)),"")</f>
        <v/>
      </c>
      <c r="AD791" s="477" t="str">
        <f t="shared" si="26"/>
        <v/>
      </c>
      <c r="AE791" s="478" t="str">
        <f t="shared" si="27"/>
        <v/>
      </c>
      <c r="AF791" s="512" t="str">
        <f>IF(O791="","",'別紙様式3-2（４・５月）'!O793&amp;'別紙様式3-2（４・５月）'!P793&amp;'別紙様式3-2（４・５月）'!Q793&amp;"から"&amp;O791)</f>
        <v/>
      </c>
      <c r="AG791" s="512" t="str">
        <f>IF(OR(W791="",W791="―"),"",'別紙様式3-2（４・５月）'!O793&amp;'別紙様式3-2（４・５月）'!P793&amp;'別紙様式3-2（４・５月）'!Q793&amp;"から"&amp;W791)</f>
        <v/>
      </c>
    </row>
    <row r="792" spans="1:33" ht="24.95" customHeight="1">
      <c r="A792" s="513">
        <v>779</v>
      </c>
      <c r="B792" s="987" t="str">
        <f>IF(基本情報入力シート!C831="","",基本情報入力シート!C831)</f>
        <v/>
      </c>
      <c r="C792" s="988"/>
      <c r="D792" s="988"/>
      <c r="E792" s="988"/>
      <c r="F792" s="988"/>
      <c r="G792" s="988"/>
      <c r="H792" s="988"/>
      <c r="I792" s="989"/>
      <c r="J792" s="482" t="str">
        <f>IF(基本情報入力シート!M831="","",基本情報入力シート!M831)</f>
        <v/>
      </c>
      <c r="K792" s="482" t="str">
        <f>IF(基本情報入力シート!R831="","",基本情報入力シート!R831)</f>
        <v/>
      </c>
      <c r="L792" s="482" t="str">
        <f>IF(基本情報入力シート!W831="","",基本情報入力シート!W831)</f>
        <v/>
      </c>
      <c r="M792" s="517" t="str">
        <f>IF(基本情報入力シート!X831="","",基本情報入力シート!X831)</f>
        <v/>
      </c>
      <c r="N792" s="518" t="str">
        <f>IF(基本情報入力シート!Y831="","",基本情報入力シート!Y831)</f>
        <v/>
      </c>
      <c r="O792" s="106"/>
      <c r="P792" s="1082"/>
      <c r="Q792" s="1083"/>
      <c r="R792" s="519" t="str">
        <f>IFERROR(IF('別紙様式3-2（４・５月）'!Z794="ベア加算","",P792*VLOOKUP(N792,【参考】数式用!$AD$2:$AH$27,MATCH(O792,【参考】数式用!$K$4:$N$4,0)+1,0)),"")</f>
        <v/>
      </c>
      <c r="S792" s="139"/>
      <c r="T792" s="1084"/>
      <c r="U792" s="1085"/>
      <c r="V792" s="515" t="str">
        <f>IFERROR(P792*VLOOKUP(AF792,【参考】数式用4!$DC$3:$DZ$106,MATCH(N792,【参考】数式用4!$DC$2:$DZ$2,0)),"")</f>
        <v/>
      </c>
      <c r="W792" s="107"/>
      <c r="X792" s="138"/>
      <c r="Y792" s="1086" t="str">
        <f>IFERROR(IF('別紙様式3-2（４・５月）'!Z794="ベア加算","",W792*VLOOKUP(N792,【参考】数式用!$AD$2:$AH$27,MATCH(O792,【参考】数式用!$K$4:$N$4,0)+1,0)),"")</f>
        <v/>
      </c>
      <c r="Z792" s="1086"/>
      <c r="AA792" s="139"/>
      <c r="AB792" s="142"/>
      <c r="AC792" s="520" t="str">
        <f>IFERROR(X792*VLOOKUP(AG792,【参考】数式用4!$DC$3:$DZ$106,MATCH(N792,【参考】数式用4!$DC$2:$DZ$2,0)),"")</f>
        <v/>
      </c>
      <c r="AD792" s="477" t="str">
        <f t="shared" si="26"/>
        <v/>
      </c>
      <c r="AE792" s="478" t="str">
        <f t="shared" si="27"/>
        <v/>
      </c>
      <c r="AF792" s="512" t="str">
        <f>IF(O792="","",'別紙様式3-2（４・５月）'!O794&amp;'別紙様式3-2（４・５月）'!P794&amp;'別紙様式3-2（４・５月）'!Q794&amp;"から"&amp;O792)</f>
        <v/>
      </c>
      <c r="AG792" s="512" t="str">
        <f>IF(OR(W792="",W792="―"),"",'別紙様式3-2（４・５月）'!O794&amp;'別紙様式3-2（４・５月）'!P794&amp;'別紙様式3-2（４・５月）'!Q794&amp;"から"&amp;W792)</f>
        <v/>
      </c>
    </row>
    <row r="793" spans="1:33" ht="24.95" customHeight="1">
      <c r="A793" s="513">
        <v>780</v>
      </c>
      <c r="B793" s="987" t="str">
        <f>IF(基本情報入力シート!C832="","",基本情報入力シート!C832)</f>
        <v/>
      </c>
      <c r="C793" s="988"/>
      <c r="D793" s="988"/>
      <c r="E793" s="988"/>
      <c r="F793" s="988"/>
      <c r="G793" s="988"/>
      <c r="H793" s="988"/>
      <c r="I793" s="989"/>
      <c r="J793" s="482" t="str">
        <f>IF(基本情報入力シート!M832="","",基本情報入力シート!M832)</f>
        <v/>
      </c>
      <c r="K793" s="482" t="str">
        <f>IF(基本情報入力シート!R832="","",基本情報入力シート!R832)</f>
        <v/>
      </c>
      <c r="L793" s="482" t="str">
        <f>IF(基本情報入力シート!W832="","",基本情報入力シート!W832)</f>
        <v/>
      </c>
      <c r="M793" s="517" t="str">
        <f>IF(基本情報入力シート!X832="","",基本情報入力シート!X832)</f>
        <v/>
      </c>
      <c r="N793" s="518" t="str">
        <f>IF(基本情報入力シート!Y832="","",基本情報入力シート!Y832)</f>
        <v/>
      </c>
      <c r="O793" s="106"/>
      <c r="P793" s="1082"/>
      <c r="Q793" s="1083"/>
      <c r="R793" s="519" t="str">
        <f>IFERROR(IF('別紙様式3-2（４・５月）'!Z795="ベア加算","",P793*VLOOKUP(N793,【参考】数式用!$AD$2:$AH$27,MATCH(O793,【参考】数式用!$K$4:$N$4,0)+1,0)),"")</f>
        <v/>
      </c>
      <c r="S793" s="139"/>
      <c r="T793" s="1084"/>
      <c r="U793" s="1085"/>
      <c r="V793" s="515" t="str">
        <f>IFERROR(P793*VLOOKUP(AF793,【参考】数式用4!$DC$3:$DZ$106,MATCH(N793,【参考】数式用4!$DC$2:$DZ$2,0)),"")</f>
        <v/>
      </c>
      <c r="W793" s="107"/>
      <c r="X793" s="138"/>
      <c r="Y793" s="1086" t="str">
        <f>IFERROR(IF('別紙様式3-2（４・５月）'!Z795="ベア加算","",W793*VLOOKUP(N793,【参考】数式用!$AD$2:$AH$27,MATCH(O793,【参考】数式用!$K$4:$N$4,0)+1,0)),"")</f>
        <v/>
      </c>
      <c r="Z793" s="1086"/>
      <c r="AA793" s="139"/>
      <c r="AB793" s="142"/>
      <c r="AC793" s="520" t="str">
        <f>IFERROR(X793*VLOOKUP(AG793,【参考】数式用4!$DC$3:$DZ$106,MATCH(N793,【参考】数式用4!$DC$2:$DZ$2,0)),"")</f>
        <v/>
      </c>
      <c r="AD793" s="477" t="str">
        <f t="shared" si="26"/>
        <v/>
      </c>
      <c r="AE793" s="478" t="str">
        <f t="shared" si="27"/>
        <v/>
      </c>
      <c r="AF793" s="512" t="str">
        <f>IF(O793="","",'別紙様式3-2（４・５月）'!O795&amp;'別紙様式3-2（４・５月）'!P795&amp;'別紙様式3-2（４・５月）'!Q795&amp;"から"&amp;O793)</f>
        <v/>
      </c>
      <c r="AG793" s="512" t="str">
        <f>IF(OR(W793="",W793="―"),"",'別紙様式3-2（４・５月）'!O795&amp;'別紙様式3-2（４・５月）'!P795&amp;'別紙様式3-2（４・５月）'!Q795&amp;"から"&amp;W793)</f>
        <v/>
      </c>
    </row>
    <row r="794" spans="1:33" ht="24.95" customHeight="1">
      <c r="A794" s="513">
        <v>781</v>
      </c>
      <c r="B794" s="987" t="str">
        <f>IF(基本情報入力シート!C833="","",基本情報入力シート!C833)</f>
        <v/>
      </c>
      <c r="C794" s="988"/>
      <c r="D794" s="988"/>
      <c r="E794" s="988"/>
      <c r="F794" s="988"/>
      <c r="G794" s="988"/>
      <c r="H794" s="988"/>
      <c r="I794" s="989"/>
      <c r="J794" s="482" t="str">
        <f>IF(基本情報入力シート!M833="","",基本情報入力シート!M833)</f>
        <v/>
      </c>
      <c r="K794" s="482" t="str">
        <f>IF(基本情報入力シート!R833="","",基本情報入力シート!R833)</f>
        <v/>
      </c>
      <c r="L794" s="482" t="str">
        <f>IF(基本情報入力シート!W833="","",基本情報入力シート!W833)</f>
        <v/>
      </c>
      <c r="M794" s="517" t="str">
        <f>IF(基本情報入力シート!X833="","",基本情報入力シート!X833)</f>
        <v/>
      </c>
      <c r="N794" s="518" t="str">
        <f>IF(基本情報入力シート!Y833="","",基本情報入力シート!Y833)</f>
        <v/>
      </c>
      <c r="O794" s="106"/>
      <c r="P794" s="1082"/>
      <c r="Q794" s="1083"/>
      <c r="R794" s="519" t="str">
        <f>IFERROR(IF('別紙様式3-2（４・５月）'!Z796="ベア加算","",P794*VLOOKUP(N794,【参考】数式用!$AD$2:$AH$27,MATCH(O794,【参考】数式用!$K$4:$N$4,0)+1,0)),"")</f>
        <v/>
      </c>
      <c r="S794" s="139"/>
      <c r="T794" s="1084"/>
      <c r="U794" s="1085"/>
      <c r="V794" s="515" t="str">
        <f>IFERROR(P794*VLOOKUP(AF794,【参考】数式用4!$DC$3:$DZ$106,MATCH(N794,【参考】数式用4!$DC$2:$DZ$2,0)),"")</f>
        <v/>
      </c>
      <c r="W794" s="107"/>
      <c r="X794" s="138"/>
      <c r="Y794" s="1086" t="str">
        <f>IFERROR(IF('別紙様式3-2（４・５月）'!Z796="ベア加算","",W794*VLOOKUP(N794,【参考】数式用!$AD$2:$AH$27,MATCH(O794,【参考】数式用!$K$4:$N$4,0)+1,0)),"")</f>
        <v/>
      </c>
      <c r="Z794" s="1086"/>
      <c r="AA794" s="139"/>
      <c r="AB794" s="142"/>
      <c r="AC794" s="520" t="str">
        <f>IFERROR(X794*VLOOKUP(AG794,【参考】数式用4!$DC$3:$DZ$106,MATCH(N794,【参考】数式用4!$DC$2:$DZ$2,0)),"")</f>
        <v/>
      </c>
      <c r="AD794" s="477" t="str">
        <f t="shared" si="26"/>
        <v/>
      </c>
      <c r="AE794" s="478" t="str">
        <f t="shared" si="27"/>
        <v/>
      </c>
      <c r="AF794" s="512" t="str">
        <f>IF(O794="","",'別紙様式3-2（４・５月）'!O796&amp;'別紙様式3-2（４・５月）'!P796&amp;'別紙様式3-2（４・５月）'!Q796&amp;"から"&amp;O794)</f>
        <v/>
      </c>
      <c r="AG794" s="512" t="str">
        <f>IF(OR(W794="",W794="―"),"",'別紙様式3-2（４・５月）'!O796&amp;'別紙様式3-2（４・５月）'!P796&amp;'別紙様式3-2（４・５月）'!Q796&amp;"から"&amp;W794)</f>
        <v/>
      </c>
    </row>
    <row r="795" spans="1:33" ht="24.95" customHeight="1">
      <c r="A795" s="513">
        <v>782</v>
      </c>
      <c r="B795" s="987" t="str">
        <f>IF(基本情報入力シート!C834="","",基本情報入力シート!C834)</f>
        <v/>
      </c>
      <c r="C795" s="988"/>
      <c r="D795" s="988"/>
      <c r="E795" s="988"/>
      <c r="F795" s="988"/>
      <c r="G795" s="988"/>
      <c r="H795" s="988"/>
      <c r="I795" s="989"/>
      <c r="J795" s="482" t="str">
        <f>IF(基本情報入力シート!M834="","",基本情報入力シート!M834)</f>
        <v/>
      </c>
      <c r="K795" s="482" t="str">
        <f>IF(基本情報入力シート!R834="","",基本情報入力シート!R834)</f>
        <v/>
      </c>
      <c r="L795" s="482" t="str">
        <f>IF(基本情報入力シート!W834="","",基本情報入力シート!W834)</f>
        <v/>
      </c>
      <c r="M795" s="517" t="str">
        <f>IF(基本情報入力シート!X834="","",基本情報入力シート!X834)</f>
        <v/>
      </c>
      <c r="N795" s="518" t="str">
        <f>IF(基本情報入力シート!Y834="","",基本情報入力シート!Y834)</f>
        <v/>
      </c>
      <c r="O795" s="106"/>
      <c r="P795" s="1082"/>
      <c r="Q795" s="1083"/>
      <c r="R795" s="519" t="str">
        <f>IFERROR(IF('別紙様式3-2（４・５月）'!Z797="ベア加算","",P795*VLOOKUP(N795,【参考】数式用!$AD$2:$AH$27,MATCH(O795,【参考】数式用!$K$4:$N$4,0)+1,0)),"")</f>
        <v/>
      </c>
      <c r="S795" s="139"/>
      <c r="T795" s="1084"/>
      <c r="U795" s="1085"/>
      <c r="V795" s="515" t="str">
        <f>IFERROR(P795*VLOOKUP(AF795,【参考】数式用4!$DC$3:$DZ$106,MATCH(N795,【参考】数式用4!$DC$2:$DZ$2,0)),"")</f>
        <v/>
      </c>
      <c r="W795" s="107"/>
      <c r="X795" s="138"/>
      <c r="Y795" s="1086" t="str">
        <f>IFERROR(IF('別紙様式3-2（４・５月）'!Z797="ベア加算","",W795*VLOOKUP(N795,【参考】数式用!$AD$2:$AH$27,MATCH(O795,【参考】数式用!$K$4:$N$4,0)+1,0)),"")</f>
        <v/>
      </c>
      <c r="Z795" s="1086"/>
      <c r="AA795" s="139"/>
      <c r="AB795" s="142"/>
      <c r="AC795" s="520" t="str">
        <f>IFERROR(X795*VLOOKUP(AG795,【参考】数式用4!$DC$3:$DZ$106,MATCH(N795,【参考】数式用4!$DC$2:$DZ$2,0)),"")</f>
        <v/>
      </c>
      <c r="AD795" s="477" t="str">
        <f t="shared" si="26"/>
        <v/>
      </c>
      <c r="AE795" s="478" t="str">
        <f t="shared" si="27"/>
        <v/>
      </c>
      <c r="AF795" s="512" t="str">
        <f>IF(O795="","",'別紙様式3-2（４・５月）'!O797&amp;'別紙様式3-2（４・５月）'!P797&amp;'別紙様式3-2（４・５月）'!Q797&amp;"から"&amp;O795)</f>
        <v/>
      </c>
      <c r="AG795" s="512" t="str">
        <f>IF(OR(W795="",W795="―"),"",'別紙様式3-2（４・５月）'!O797&amp;'別紙様式3-2（４・５月）'!P797&amp;'別紙様式3-2（４・５月）'!Q797&amp;"から"&amp;W795)</f>
        <v/>
      </c>
    </row>
    <row r="796" spans="1:33" ht="24.95" customHeight="1">
      <c r="A796" s="513">
        <v>783</v>
      </c>
      <c r="B796" s="987" t="str">
        <f>IF(基本情報入力シート!C835="","",基本情報入力シート!C835)</f>
        <v/>
      </c>
      <c r="C796" s="988"/>
      <c r="D796" s="988"/>
      <c r="E796" s="988"/>
      <c r="F796" s="988"/>
      <c r="G796" s="988"/>
      <c r="H796" s="988"/>
      <c r="I796" s="989"/>
      <c r="J796" s="482" t="str">
        <f>IF(基本情報入力シート!M835="","",基本情報入力シート!M835)</f>
        <v/>
      </c>
      <c r="K796" s="482" t="str">
        <f>IF(基本情報入力シート!R835="","",基本情報入力シート!R835)</f>
        <v/>
      </c>
      <c r="L796" s="482" t="str">
        <f>IF(基本情報入力シート!W835="","",基本情報入力シート!W835)</f>
        <v/>
      </c>
      <c r="M796" s="517" t="str">
        <f>IF(基本情報入力シート!X835="","",基本情報入力シート!X835)</f>
        <v/>
      </c>
      <c r="N796" s="518" t="str">
        <f>IF(基本情報入力シート!Y835="","",基本情報入力シート!Y835)</f>
        <v/>
      </c>
      <c r="O796" s="106"/>
      <c r="P796" s="1082"/>
      <c r="Q796" s="1083"/>
      <c r="R796" s="519" t="str">
        <f>IFERROR(IF('別紙様式3-2（４・５月）'!Z798="ベア加算","",P796*VLOOKUP(N796,【参考】数式用!$AD$2:$AH$27,MATCH(O796,【参考】数式用!$K$4:$N$4,0)+1,0)),"")</f>
        <v/>
      </c>
      <c r="S796" s="139"/>
      <c r="T796" s="1084"/>
      <c r="U796" s="1085"/>
      <c r="V796" s="515" t="str">
        <f>IFERROR(P796*VLOOKUP(AF796,【参考】数式用4!$DC$3:$DZ$106,MATCH(N796,【参考】数式用4!$DC$2:$DZ$2,0)),"")</f>
        <v/>
      </c>
      <c r="W796" s="107"/>
      <c r="X796" s="138"/>
      <c r="Y796" s="1086" t="str">
        <f>IFERROR(IF('別紙様式3-2（４・５月）'!Z798="ベア加算","",W796*VLOOKUP(N796,【参考】数式用!$AD$2:$AH$27,MATCH(O796,【参考】数式用!$K$4:$N$4,0)+1,0)),"")</f>
        <v/>
      </c>
      <c r="Z796" s="1086"/>
      <c r="AA796" s="139"/>
      <c r="AB796" s="142"/>
      <c r="AC796" s="520" t="str">
        <f>IFERROR(X796*VLOOKUP(AG796,【参考】数式用4!$DC$3:$DZ$106,MATCH(N796,【参考】数式用4!$DC$2:$DZ$2,0)),"")</f>
        <v/>
      </c>
      <c r="AD796" s="477" t="str">
        <f t="shared" si="26"/>
        <v/>
      </c>
      <c r="AE796" s="478" t="str">
        <f t="shared" si="27"/>
        <v/>
      </c>
      <c r="AF796" s="512" t="str">
        <f>IF(O796="","",'別紙様式3-2（４・５月）'!O798&amp;'別紙様式3-2（４・５月）'!P798&amp;'別紙様式3-2（４・５月）'!Q798&amp;"から"&amp;O796)</f>
        <v/>
      </c>
      <c r="AG796" s="512" t="str">
        <f>IF(OR(W796="",W796="―"),"",'別紙様式3-2（４・５月）'!O798&amp;'別紙様式3-2（４・５月）'!P798&amp;'別紙様式3-2（４・５月）'!Q798&amp;"から"&amp;W796)</f>
        <v/>
      </c>
    </row>
    <row r="797" spans="1:33" ht="24.95" customHeight="1">
      <c r="A797" s="513">
        <v>784</v>
      </c>
      <c r="B797" s="987" t="str">
        <f>IF(基本情報入力シート!C836="","",基本情報入力シート!C836)</f>
        <v/>
      </c>
      <c r="C797" s="988"/>
      <c r="D797" s="988"/>
      <c r="E797" s="988"/>
      <c r="F797" s="988"/>
      <c r="G797" s="988"/>
      <c r="H797" s="988"/>
      <c r="I797" s="989"/>
      <c r="J797" s="482" t="str">
        <f>IF(基本情報入力シート!M836="","",基本情報入力シート!M836)</f>
        <v/>
      </c>
      <c r="K797" s="482" t="str">
        <f>IF(基本情報入力シート!R836="","",基本情報入力シート!R836)</f>
        <v/>
      </c>
      <c r="L797" s="482" t="str">
        <f>IF(基本情報入力シート!W836="","",基本情報入力シート!W836)</f>
        <v/>
      </c>
      <c r="M797" s="517" t="str">
        <f>IF(基本情報入力シート!X836="","",基本情報入力シート!X836)</f>
        <v/>
      </c>
      <c r="N797" s="518" t="str">
        <f>IF(基本情報入力シート!Y836="","",基本情報入力シート!Y836)</f>
        <v/>
      </c>
      <c r="O797" s="106"/>
      <c r="P797" s="1082"/>
      <c r="Q797" s="1083"/>
      <c r="R797" s="519" t="str">
        <f>IFERROR(IF('別紙様式3-2（４・５月）'!Z799="ベア加算","",P797*VLOOKUP(N797,【参考】数式用!$AD$2:$AH$27,MATCH(O797,【参考】数式用!$K$4:$N$4,0)+1,0)),"")</f>
        <v/>
      </c>
      <c r="S797" s="139"/>
      <c r="T797" s="1084"/>
      <c r="U797" s="1085"/>
      <c r="V797" s="515" t="str">
        <f>IFERROR(P797*VLOOKUP(AF797,【参考】数式用4!$DC$3:$DZ$106,MATCH(N797,【参考】数式用4!$DC$2:$DZ$2,0)),"")</f>
        <v/>
      </c>
      <c r="W797" s="107"/>
      <c r="X797" s="138"/>
      <c r="Y797" s="1086" t="str">
        <f>IFERROR(IF('別紙様式3-2（４・５月）'!Z799="ベア加算","",W797*VLOOKUP(N797,【参考】数式用!$AD$2:$AH$27,MATCH(O797,【参考】数式用!$K$4:$N$4,0)+1,0)),"")</f>
        <v/>
      </c>
      <c r="Z797" s="1086"/>
      <c r="AA797" s="139"/>
      <c r="AB797" s="142"/>
      <c r="AC797" s="520" t="str">
        <f>IFERROR(X797*VLOOKUP(AG797,【参考】数式用4!$DC$3:$DZ$106,MATCH(N797,【参考】数式用4!$DC$2:$DZ$2,0)),"")</f>
        <v/>
      </c>
      <c r="AD797" s="477" t="str">
        <f t="shared" si="26"/>
        <v/>
      </c>
      <c r="AE797" s="478" t="str">
        <f t="shared" si="27"/>
        <v/>
      </c>
      <c r="AF797" s="512" t="str">
        <f>IF(O797="","",'別紙様式3-2（４・５月）'!O799&amp;'別紙様式3-2（４・５月）'!P799&amp;'別紙様式3-2（４・５月）'!Q799&amp;"から"&amp;O797)</f>
        <v/>
      </c>
      <c r="AG797" s="512" t="str">
        <f>IF(OR(W797="",W797="―"),"",'別紙様式3-2（４・５月）'!O799&amp;'別紙様式3-2（４・５月）'!P799&amp;'別紙様式3-2（４・５月）'!Q799&amp;"から"&amp;W797)</f>
        <v/>
      </c>
    </row>
    <row r="798" spans="1:33" ht="24.95" customHeight="1">
      <c r="A798" s="513">
        <v>785</v>
      </c>
      <c r="B798" s="987" t="str">
        <f>IF(基本情報入力シート!C837="","",基本情報入力シート!C837)</f>
        <v/>
      </c>
      <c r="C798" s="988"/>
      <c r="D798" s="988"/>
      <c r="E798" s="988"/>
      <c r="F798" s="988"/>
      <c r="G798" s="988"/>
      <c r="H798" s="988"/>
      <c r="I798" s="989"/>
      <c r="J798" s="482" t="str">
        <f>IF(基本情報入力シート!M837="","",基本情報入力シート!M837)</f>
        <v/>
      </c>
      <c r="K798" s="482" t="str">
        <f>IF(基本情報入力シート!R837="","",基本情報入力シート!R837)</f>
        <v/>
      </c>
      <c r="L798" s="482" t="str">
        <f>IF(基本情報入力シート!W837="","",基本情報入力シート!W837)</f>
        <v/>
      </c>
      <c r="M798" s="517" t="str">
        <f>IF(基本情報入力シート!X837="","",基本情報入力シート!X837)</f>
        <v/>
      </c>
      <c r="N798" s="518" t="str">
        <f>IF(基本情報入力シート!Y837="","",基本情報入力シート!Y837)</f>
        <v/>
      </c>
      <c r="O798" s="106"/>
      <c r="P798" s="1082"/>
      <c r="Q798" s="1083"/>
      <c r="R798" s="519" t="str">
        <f>IFERROR(IF('別紙様式3-2（４・５月）'!Z800="ベア加算","",P798*VLOOKUP(N798,【参考】数式用!$AD$2:$AH$27,MATCH(O798,【参考】数式用!$K$4:$N$4,0)+1,0)),"")</f>
        <v/>
      </c>
      <c r="S798" s="139"/>
      <c r="T798" s="1084"/>
      <c r="U798" s="1085"/>
      <c r="V798" s="515" t="str">
        <f>IFERROR(P798*VLOOKUP(AF798,【参考】数式用4!$DC$3:$DZ$106,MATCH(N798,【参考】数式用4!$DC$2:$DZ$2,0)),"")</f>
        <v/>
      </c>
      <c r="W798" s="107"/>
      <c r="X798" s="138"/>
      <c r="Y798" s="1086" t="str">
        <f>IFERROR(IF('別紙様式3-2（４・５月）'!Z800="ベア加算","",W798*VLOOKUP(N798,【参考】数式用!$AD$2:$AH$27,MATCH(O798,【参考】数式用!$K$4:$N$4,0)+1,0)),"")</f>
        <v/>
      </c>
      <c r="Z798" s="1086"/>
      <c r="AA798" s="139"/>
      <c r="AB798" s="142"/>
      <c r="AC798" s="520" t="str">
        <f>IFERROR(X798*VLOOKUP(AG798,【参考】数式用4!$DC$3:$DZ$106,MATCH(N798,【参考】数式用4!$DC$2:$DZ$2,0)),"")</f>
        <v/>
      </c>
      <c r="AD798" s="477" t="str">
        <f t="shared" si="26"/>
        <v/>
      </c>
      <c r="AE798" s="478" t="str">
        <f t="shared" si="27"/>
        <v/>
      </c>
      <c r="AF798" s="512" t="str">
        <f>IF(O798="","",'別紙様式3-2（４・５月）'!O800&amp;'別紙様式3-2（４・５月）'!P800&amp;'別紙様式3-2（４・５月）'!Q800&amp;"から"&amp;O798)</f>
        <v/>
      </c>
      <c r="AG798" s="512" t="str">
        <f>IF(OR(W798="",W798="―"),"",'別紙様式3-2（４・５月）'!O800&amp;'別紙様式3-2（４・５月）'!P800&amp;'別紙様式3-2（４・５月）'!Q800&amp;"から"&amp;W798)</f>
        <v/>
      </c>
    </row>
    <row r="799" spans="1:33" ht="24.95" customHeight="1">
      <c r="A799" s="513">
        <v>786</v>
      </c>
      <c r="B799" s="987" t="str">
        <f>IF(基本情報入力シート!C838="","",基本情報入力シート!C838)</f>
        <v/>
      </c>
      <c r="C799" s="988"/>
      <c r="D799" s="988"/>
      <c r="E799" s="988"/>
      <c r="F799" s="988"/>
      <c r="G799" s="988"/>
      <c r="H799" s="988"/>
      <c r="I799" s="989"/>
      <c r="J799" s="482" t="str">
        <f>IF(基本情報入力シート!M838="","",基本情報入力シート!M838)</f>
        <v/>
      </c>
      <c r="K799" s="482" t="str">
        <f>IF(基本情報入力シート!R838="","",基本情報入力シート!R838)</f>
        <v/>
      </c>
      <c r="L799" s="482" t="str">
        <f>IF(基本情報入力シート!W838="","",基本情報入力シート!W838)</f>
        <v/>
      </c>
      <c r="M799" s="517" t="str">
        <f>IF(基本情報入力シート!X838="","",基本情報入力シート!X838)</f>
        <v/>
      </c>
      <c r="N799" s="518" t="str">
        <f>IF(基本情報入力シート!Y838="","",基本情報入力シート!Y838)</f>
        <v/>
      </c>
      <c r="O799" s="106"/>
      <c r="P799" s="1082"/>
      <c r="Q799" s="1083"/>
      <c r="R799" s="519" t="str">
        <f>IFERROR(IF('別紙様式3-2（４・５月）'!Z801="ベア加算","",P799*VLOOKUP(N799,【参考】数式用!$AD$2:$AH$27,MATCH(O799,【参考】数式用!$K$4:$N$4,0)+1,0)),"")</f>
        <v/>
      </c>
      <c r="S799" s="139"/>
      <c r="T799" s="1084"/>
      <c r="U799" s="1085"/>
      <c r="V799" s="515" t="str">
        <f>IFERROR(P799*VLOOKUP(AF799,【参考】数式用4!$DC$3:$DZ$106,MATCH(N799,【参考】数式用4!$DC$2:$DZ$2,0)),"")</f>
        <v/>
      </c>
      <c r="W799" s="107"/>
      <c r="X799" s="138"/>
      <c r="Y799" s="1086" t="str">
        <f>IFERROR(IF('別紙様式3-2（４・５月）'!Z801="ベア加算","",W799*VLOOKUP(N799,【参考】数式用!$AD$2:$AH$27,MATCH(O799,【参考】数式用!$K$4:$N$4,0)+1,0)),"")</f>
        <v/>
      </c>
      <c r="Z799" s="1086"/>
      <c r="AA799" s="139"/>
      <c r="AB799" s="142"/>
      <c r="AC799" s="520" t="str">
        <f>IFERROR(X799*VLOOKUP(AG799,【参考】数式用4!$DC$3:$DZ$106,MATCH(N799,【参考】数式用4!$DC$2:$DZ$2,0)),"")</f>
        <v/>
      </c>
      <c r="AD799" s="477" t="str">
        <f t="shared" si="26"/>
        <v/>
      </c>
      <c r="AE799" s="478" t="str">
        <f t="shared" si="27"/>
        <v/>
      </c>
      <c r="AF799" s="512" t="str">
        <f>IF(O799="","",'別紙様式3-2（４・５月）'!O801&amp;'別紙様式3-2（４・５月）'!P801&amp;'別紙様式3-2（４・５月）'!Q801&amp;"から"&amp;O799)</f>
        <v/>
      </c>
      <c r="AG799" s="512" t="str">
        <f>IF(OR(W799="",W799="―"),"",'別紙様式3-2（４・５月）'!O801&amp;'別紙様式3-2（４・５月）'!P801&amp;'別紙様式3-2（４・５月）'!Q801&amp;"から"&amp;W799)</f>
        <v/>
      </c>
    </row>
    <row r="800" spans="1:33" ht="24.95" customHeight="1">
      <c r="A800" s="513">
        <v>787</v>
      </c>
      <c r="B800" s="987" t="str">
        <f>IF(基本情報入力シート!C839="","",基本情報入力シート!C839)</f>
        <v/>
      </c>
      <c r="C800" s="988"/>
      <c r="D800" s="988"/>
      <c r="E800" s="988"/>
      <c r="F800" s="988"/>
      <c r="G800" s="988"/>
      <c r="H800" s="988"/>
      <c r="I800" s="989"/>
      <c r="J800" s="482" t="str">
        <f>IF(基本情報入力シート!M839="","",基本情報入力シート!M839)</f>
        <v/>
      </c>
      <c r="K800" s="482" t="str">
        <f>IF(基本情報入力シート!R839="","",基本情報入力シート!R839)</f>
        <v/>
      </c>
      <c r="L800" s="482" t="str">
        <f>IF(基本情報入力シート!W839="","",基本情報入力シート!W839)</f>
        <v/>
      </c>
      <c r="M800" s="517" t="str">
        <f>IF(基本情報入力シート!X839="","",基本情報入力シート!X839)</f>
        <v/>
      </c>
      <c r="N800" s="518" t="str">
        <f>IF(基本情報入力シート!Y839="","",基本情報入力シート!Y839)</f>
        <v/>
      </c>
      <c r="O800" s="106"/>
      <c r="P800" s="1082"/>
      <c r="Q800" s="1083"/>
      <c r="R800" s="519" t="str">
        <f>IFERROR(IF('別紙様式3-2（４・５月）'!Z802="ベア加算","",P800*VLOOKUP(N800,【参考】数式用!$AD$2:$AH$27,MATCH(O800,【参考】数式用!$K$4:$N$4,0)+1,0)),"")</f>
        <v/>
      </c>
      <c r="S800" s="139"/>
      <c r="T800" s="1084"/>
      <c r="U800" s="1085"/>
      <c r="V800" s="515" t="str">
        <f>IFERROR(P800*VLOOKUP(AF800,【参考】数式用4!$DC$3:$DZ$106,MATCH(N800,【参考】数式用4!$DC$2:$DZ$2,0)),"")</f>
        <v/>
      </c>
      <c r="W800" s="107"/>
      <c r="X800" s="138"/>
      <c r="Y800" s="1086" t="str">
        <f>IFERROR(IF('別紙様式3-2（４・５月）'!Z802="ベア加算","",W800*VLOOKUP(N800,【参考】数式用!$AD$2:$AH$27,MATCH(O800,【参考】数式用!$K$4:$N$4,0)+1,0)),"")</f>
        <v/>
      </c>
      <c r="Z800" s="1086"/>
      <c r="AA800" s="139"/>
      <c r="AB800" s="142"/>
      <c r="AC800" s="520" t="str">
        <f>IFERROR(X800*VLOOKUP(AG800,【参考】数式用4!$DC$3:$DZ$106,MATCH(N800,【参考】数式用4!$DC$2:$DZ$2,0)),"")</f>
        <v/>
      </c>
      <c r="AD800" s="477" t="str">
        <f t="shared" si="26"/>
        <v/>
      </c>
      <c r="AE800" s="478" t="str">
        <f t="shared" si="27"/>
        <v/>
      </c>
      <c r="AF800" s="512" t="str">
        <f>IF(O800="","",'別紙様式3-2（４・５月）'!O802&amp;'別紙様式3-2（４・５月）'!P802&amp;'別紙様式3-2（４・５月）'!Q802&amp;"から"&amp;O800)</f>
        <v/>
      </c>
      <c r="AG800" s="512" t="str">
        <f>IF(OR(W800="",W800="―"),"",'別紙様式3-2（４・５月）'!O802&amp;'別紙様式3-2（４・５月）'!P802&amp;'別紙様式3-2（４・５月）'!Q802&amp;"から"&amp;W800)</f>
        <v/>
      </c>
    </row>
    <row r="801" spans="1:33" ht="24.95" customHeight="1">
      <c r="A801" s="513">
        <v>788</v>
      </c>
      <c r="B801" s="987" t="str">
        <f>IF(基本情報入力シート!C840="","",基本情報入力シート!C840)</f>
        <v/>
      </c>
      <c r="C801" s="988"/>
      <c r="D801" s="988"/>
      <c r="E801" s="988"/>
      <c r="F801" s="988"/>
      <c r="G801" s="988"/>
      <c r="H801" s="988"/>
      <c r="I801" s="989"/>
      <c r="J801" s="482" t="str">
        <f>IF(基本情報入力シート!M840="","",基本情報入力シート!M840)</f>
        <v/>
      </c>
      <c r="K801" s="482" t="str">
        <f>IF(基本情報入力シート!R840="","",基本情報入力シート!R840)</f>
        <v/>
      </c>
      <c r="L801" s="482" t="str">
        <f>IF(基本情報入力シート!W840="","",基本情報入力シート!W840)</f>
        <v/>
      </c>
      <c r="M801" s="517" t="str">
        <f>IF(基本情報入力シート!X840="","",基本情報入力シート!X840)</f>
        <v/>
      </c>
      <c r="N801" s="518" t="str">
        <f>IF(基本情報入力シート!Y840="","",基本情報入力シート!Y840)</f>
        <v/>
      </c>
      <c r="O801" s="106"/>
      <c r="P801" s="1082"/>
      <c r="Q801" s="1083"/>
      <c r="R801" s="519" t="str">
        <f>IFERROR(IF('別紙様式3-2（４・５月）'!Z803="ベア加算","",P801*VLOOKUP(N801,【参考】数式用!$AD$2:$AH$27,MATCH(O801,【参考】数式用!$K$4:$N$4,0)+1,0)),"")</f>
        <v/>
      </c>
      <c r="S801" s="139"/>
      <c r="T801" s="1084"/>
      <c r="U801" s="1085"/>
      <c r="V801" s="515" t="str">
        <f>IFERROR(P801*VLOOKUP(AF801,【参考】数式用4!$DC$3:$DZ$106,MATCH(N801,【参考】数式用4!$DC$2:$DZ$2,0)),"")</f>
        <v/>
      </c>
      <c r="W801" s="107"/>
      <c r="X801" s="138"/>
      <c r="Y801" s="1086" t="str">
        <f>IFERROR(IF('別紙様式3-2（４・５月）'!Z803="ベア加算","",W801*VLOOKUP(N801,【参考】数式用!$AD$2:$AH$27,MATCH(O801,【参考】数式用!$K$4:$N$4,0)+1,0)),"")</f>
        <v/>
      </c>
      <c r="Z801" s="1086"/>
      <c r="AA801" s="139"/>
      <c r="AB801" s="142"/>
      <c r="AC801" s="520" t="str">
        <f>IFERROR(X801*VLOOKUP(AG801,【参考】数式用4!$DC$3:$DZ$106,MATCH(N801,【参考】数式用4!$DC$2:$DZ$2,0)),"")</f>
        <v/>
      </c>
      <c r="AD801" s="477" t="str">
        <f t="shared" si="26"/>
        <v/>
      </c>
      <c r="AE801" s="478" t="str">
        <f t="shared" si="27"/>
        <v/>
      </c>
      <c r="AF801" s="512" t="str">
        <f>IF(O801="","",'別紙様式3-2（４・５月）'!O803&amp;'別紙様式3-2（４・５月）'!P803&amp;'別紙様式3-2（４・５月）'!Q803&amp;"から"&amp;O801)</f>
        <v/>
      </c>
      <c r="AG801" s="512" t="str">
        <f>IF(OR(W801="",W801="―"),"",'別紙様式3-2（４・５月）'!O803&amp;'別紙様式3-2（４・５月）'!P803&amp;'別紙様式3-2（４・５月）'!Q803&amp;"から"&amp;W801)</f>
        <v/>
      </c>
    </row>
    <row r="802" spans="1:33" ht="24.95" customHeight="1">
      <c r="A802" s="513">
        <v>789</v>
      </c>
      <c r="B802" s="987" t="str">
        <f>IF(基本情報入力シート!C841="","",基本情報入力シート!C841)</f>
        <v/>
      </c>
      <c r="C802" s="988"/>
      <c r="D802" s="988"/>
      <c r="E802" s="988"/>
      <c r="F802" s="988"/>
      <c r="G802" s="988"/>
      <c r="H802" s="988"/>
      <c r="I802" s="989"/>
      <c r="J802" s="482" t="str">
        <f>IF(基本情報入力シート!M841="","",基本情報入力シート!M841)</f>
        <v/>
      </c>
      <c r="K802" s="482" t="str">
        <f>IF(基本情報入力シート!R841="","",基本情報入力シート!R841)</f>
        <v/>
      </c>
      <c r="L802" s="482" t="str">
        <f>IF(基本情報入力シート!W841="","",基本情報入力シート!W841)</f>
        <v/>
      </c>
      <c r="M802" s="517" t="str">
        <f>IF(基本情報入力シート!X841="","",基本情報入力シート!X841)</f>
        <v/>
      </c>
      <c r="N802" s="518" t="str">
        <f>IF(基本情報入力シート!Y841="","",基本情報入力シート!Y841)</f>
        <v/>
      </c>
      <c r="O802" s="106"/>
      <c r="P802" s="1082"/>
      <c r="Q802" s="1083"/>
      <c r="R802" s="519" t="str">
        <f>IFERROR(IF('別紙様式3-2（４・５月）'!Z804="ベア加算","",P802*VLOOKUP(N802,【参考】数式用!$AD$2:$AH$27,MATCH(O802,【参考】数式用!$K$4:$N$4,0)+1,0)),"")</f>
        <v/>
      </c>
      <c r="S802" s="139"/>
      <c r="T802" s="1084"/>
      <c r="U802" s="1085"/>
      <c r="V802" s="515" t="str">
        <f>IFERROR(P802*VLOOKUP(AF802,【参考】数式用4!$DC$3:$DZ$106,MATCH(N802,【参考】数式用4!$DC$2:$DZ$2,0)),"")</f>
        <v/>
      </c>
      <c r="W802" s="107"/>
      <c r="X802" s="138"/>
      <c r="Y802" s="1086" t="str">
        <f>IFERROR(IF('別紙様式3-2（４・５月）'!Z804="ベア加算","",W802*VLOOKUP(N802,【参考】数式用!$AD$2:$AH$27,MATCH(O802,【参考】数式用!$K$4:$N$4,0)+1,0)),"")</f>
        <v/>
      </c>
      <c r="Z802" s="1086"/>
      <c r="AA802" s="139"/>
      <c r="AB802" s="142"/>
      <c r="AC802" s="520" t="str">
        <f>IFERROR(X802*VLOOKUP(AG802,【参考】数式用4!$DC$3:$DZ$106,MATCH(N802,【参考】数式用4!$DC$2:$DZ$2,0)),"")</f>
        <v/>
      </c>
      <c r="AD802" s="477" t="str">
        <f t="shared" si="26"/>
        <v/>
      </c>
      <c r="AE802" s="478" t="str">
        <f t="shared" si="27"/>
        <v/>
      </c>
      <c r="AF802" s="512" t="str">
        <f>IF(O802="","",'別紙様式3-2（４・５月）'!O804&amp;'別紙様式3-2（４・５月）'!P804&amp;'別紙様式3-2（４・５月）'!Q804&amp;"から"&amp;O802)</f>
        <v/>
      </c>
      <c r="AG802" s="512" t="str">
        <f>IF(OR(W802="",W802="―"),"",'別紙様式3-2（４・５月）'!O804&amp;'別紙様式3-2（４・５月）'!P804&amp;'別紙様式3-2（４・５月）'!Q804&amp;"から"&amp;W802)</f>
        <v/>
      </c>
    </row>
    <row r="803" spans="1:33" ht="24.95" customHeight="1">
      <c r="A803" s="513">
        <v>790</v>
      </c>
      <c r="B803" s="987" t="str">
        <f>IF(基本情報入力シート!C842="","",基本情報入力シート!C842)</f>
        <v/>
      </c>
      <c r="C803" s="988"/>
      <c r="D803" s="988"/>
      <c r="E803" s="988"/>
      <c r="F803" s="988"/>
      <c r="G803" s="988"/>
      <c r="H803" s="988"/>
      <c r="I803" s="989"/>
      <c r="J803" s="482" t="str">
        <f>IF(基本情報入力シート!M842="","",基本情報入力シート!M842)</f>
        <v/>
      </c>
      <c r="K803" s="482" t="str">
        <f>IF(基本情報入力シート!R842="","",基本情報入力シート!R842)</f>
        <v/>
      </c>
      <c r="L803" s="482" t="str">
        <f>IF(基本情報入力シート!W842="","",基本情報入力シート!W842)</f>
        <v/>
      </c>
      <c r="M803" s="517" t="str">
        <f>IF(基本情報入力シート!X842="","",基本情報入力シート!X842)</f>
        <v/>
      </c>
      <c r="N803" s="518" t="str">
        <f>IF(基本情報入力シート!Y842="","",基本情報入力シート!Y842)</f>
        <v/>
      </c>
      <c r="O803" s="106"/>
      <c r="P803" s="1082"/>
      <c r="Q803" s="1083"/>
      <c r="R803" s="519" t="str">
        <f>IFERROR(IF('別紙様式3-2（４・５月）'!Z805="ベア加算","",P803*VLOOKUP(N803,【参考】数式用!$AD$2:$AH$27,MATCH(O803,【参考】数式用!$K$4:$N$4,0)+1,0)),"")</f>
        <v/>
      </c>
      <c r="S803" s="139"/>
      <c r="T803" s="1084"/>
      <c r="U803" s="1085"/>
      <c r="V803" s="515" t="str">
        <f>IFERROR(P803*VLOOKUP(AF803,【参考】数式用4!$DC$3:$DZ$106,MATCH(N803,【参考】数式用4!$DC$2:$DZ$2,0)),"")</f>
        <v/>
      </c>
      <c r="W803" s="107"/>
      <c r="X803" s="138"/>
      <c r="Y803" s="1086" t="str">
        <f>IFERROR(IF('別紙様式3-2（４・５月）'!Z805="ベア加算","",W803*VLOOKUP(N803,【参考】数式用!$AD$2:$AH$27,MATCH(O803,【参考】数式用!$K$4:$N$4,0)+1,0)),"")</f>
        <v/>
      </c>
      <c r="Z803" s="1086"/>
      <c r="AA803" s="139"/>
      <c r="AB803" s="142"/>
      <c r="AC803" s="520" t="str">
        <f>IFERROR(X803*VLOOKUP(AG803,【参考】数式用4!$DC$3:$DZ$106,MATCH(N803,【参考】数式用4!$DC$2:$DZ$2,0)),"")</f>
        <v/>
      </c>
      <c r="AD803" s="477" t="str">
        <f t="shared" si="26"/>
        <v/>
      </c>
      <c r="AE803" s="478" t="str">
        <f t="shared" si="27"/>
        <v/>
      </c>
      <c r="AF803" s="512" t="str">
        <f>IF(O803="","",'別紙様式3-2（４・５月）'!O805&amp;'別紙様式3-2（４・５月）'!P805&amp;'別紙様式3-2（４・５月）'!Q805&amp;"から"&amp;O803)</f>
        <v/>
      </c>
      <c r="AG803" s="512" t="str">
        <f>IF(OR(W803="",W803="―"),"",'別紙様式3-2（４・５月）'!O805&amp;'別紙様式3-2（４・５月）'!P805&amp;'別紙様式3-2（４・５月）'!Q805&amp;"から"&amp;W803)</f>
        <v/>
      </c>
    </row>
    <row r="804" spans="1:33" ht="24.95" customHeight="1">
      <c r="A804" s="513">
        <v>791</v>
      </c>
      <c r="B804" s="987" t="str">
        <f>IF(基本情報入力シート!C843="","",基本情報入力シート!C843)</f>
        <v/>
      </c>
      <c r="C804" s="988"/>
      <c r="D804" s="988"/>
      <c r="E804" s="988"/>
      <c r="F804" s="988"/>
      <c r="G804" s="988"/>
      <c r="H804" s="988"/>
      <c r="I804" s="989"/>
      <c r="J804" s="482" t="str">
        <f>IF(基本情報入力シート!M843="","",基本情報入力シート!M843)</f>
        <v/>
      </c>
      <c r="K804" s="482" t="str">
        <f>IF(基本情報入力シート!R843="","",基本情報入力シート!R843)</f>
        <v/>
      </c>
      <c r="L804" s="482" t="str">
        <f>IF(基本情報入力シート!W843="","",基本情報入力シート!W843)</f>
        <v/>
      </c>
      <c r="M804" s="517" t="str">
        <f>IF(基本情報入力シート!X843="","",基本情報入力シート!X843)</f>
        <v/>
      </c>
      <c r="N804" s="518" t="str">
        <f>IF(基本情報入力シート!Y843="","",基本情報入力シート!Y843)</f>
        <v/>
      </c>
      <c r="O804" s="106"/>
      <c r="P804" s="1082"/>
      <c r="Q804" s="1083"/>
      <c r="R804" s="519" t="str">
        <f>IFERROR(IF('別紙様式3-2（４・５月）'!Z806="ベア加算","",P804*VLOOKUP(N804,【参考】数式用!$AD$2:$AH$27,MATCH(O804,【参考】数式用!$K$4:$N$4,0)+1,0)),"")</f>
        <v/>
      </c>
      <c r="S804" s="139"/>
      <c r="T804" s="1084"/>
      <c r="U804" s="1085"/>
      <c r="V804" s="515" t="str">
        <f>IFERROR(P804*VLOOKUP(AF804,【参考】数式用4!$DC$3:$DZ$106,MATCH(N804,【参考】数式用4!$DC$2:$DZ$2,0)),"")</f>
        <v/>
      </c>
      <c r="W804" s="107"/>
      <c r="X804" s="138"/>
      <c r="Y804" s="1086" t="str">
        <f>IFERROR(IF('別紙様式3-2（４・５月）'!Z806="ベア加算","",W804*VLOOKUP(N804,【参考】数式用!$AD$2:$AH$27,MATCH(O804,【参考】数式用!$K$4:$N$4,0)+1,0)),"")</f>
        <v/>
      </c>
      <c r="Z804" s="1086"/>
      <c r="AA804" s="139"/>
      <c r="AB804" s="142"/>
      <c r="AC804" s="520" t="str">
        <f>IFERROR(X804*VLOOKUP(AG804,【参考】数式用4!$DC$3:$DZ$106,MATCH(N804,【参考】数式用4!$DC$2:$DZ$2,0)),"")</f>
        <v/>
      </c>
      <c r="AD804" s="477" t="str">
        <f t="shared" si="26"/>
        <v/>
      </c>
      <c r="AE804" s="478" t="str">
        <f t="shared" si="27"/>
        <v/>
      </c>
      <c r="AF804" s="512" t="str">
        <f>IF(O804="","",'別紙様式3-2（４・５月）'!O806&amp;'別紙様式3-2（４・５月）'!P806&amp;'別紙様式3-2（４・５月）'!Q806&amp;"から"&amp;O804)</f>
        <v/>
      </c>
      <c r="AG804" s="512" t="str">
        <f>IF(OR(W804="",W804="―"),"",'別紙様式3-2（４・５月）'!O806&amp;'別紙様式3-2（４・５月）'!P806&amp;'別紙様式3-2（４・５月）'!Q806&amp;"から"&amp;W804)</f>
        <v/>
      </c>
    </row>
    <row r="805" spans="1:33" ht="24.95" customHeight="1">
      <c r="A805" s="513">
        <v>792</v>
      </c>
      <c r="B805" s="987" t="str">
        <f>IF(基本情報入力シート!C844="","",基本情報入力シート!C844)</f>
        <v/>
      </c>
      <c r="C805" s="988"/>
      <c r="D805" s="988"/>
      <c r="E805" s="988"/>
      <c r="F805" s="988"/>
      <c r="G805" s="988"/>
      <c r="H805" s="988"/>
      <c r="I805" s="989"/>
      <c r="J805" s="482" t="str">
        <f>IF(基本情報入力シート!M844="","",基本情報入力シート!M844)</f>
        <v/>
      </c>
      <c r="K805" s="482" t="str">
        <f>IF(基本情報入力シート!R844="","",基本情報入力シート!R844)</f>
        <v/>
      </c>
      <c r="L805" s="482" t="str">
        <f>IF(基本情報入力シート!W844="","",基本情報入力シート!W844)</f>
        <v/>
      </c>
      <c r="M805" s="517" t="str">
        <f>IF(基本情報入力シート!X844="","",基本情報入力シート!X844)</f>
        <v/>
      </c>
      <c r="N805" s="518" t="str">
        <f>IF(基本情報入力シート!Y844="","",基本情報入力シート!Y844)</f>
        <v/>
      </c>
      <c r="O805" s="106"/>
      <c r="P805" s="1082"/>
      <c r="Q805" s="1083"/>
      <c r="R805" s="519" t="str">
        <f>IFERROR(IF('別紙様式3-2（４・５月）'!Z807="ベア加算","",P805*VLOOKUP(N805,【参考】数式用!$AD$2:$AH$27,MATCH(O805,【参考】数式用!$K$4:$N$4,0)+1,0)),"")</f>
        <v/>
      </c>
      <c r="S805" s="139"/>
      <c r="T805" s="1084"/>
      <c r="U805" s="1085"/>
      <c r="V805" s="515" t="str">
        <f>IFERROR(P805*VLOOKUP(AF805,【参考】数式用4!$DC$3:$DZ$106,MATCH(N805,【参考】数式用4!$DC$2:$DZ$2,0)),"")</f>
        <v/>
      </c>
      <c r="W805" s="107"/>
      <c r="X805" s="138"/>
      <c r="Y805" s="1086" t="str">
        <f>IFERROR(IF('別紙様式3-2（４・５月）'!Z807="ベア加算","",W805*VLOOKUP(N805,【参考】数式用!$AD$2:$AH$27,MATCH(O805,【参考】数式用!$K$4:$N$4,0)+1,0)),"")</f>
        <v/>
      </c>
      <c r="Z805" s="1086"/>
      <c r="AA805" s="139"/>
      <c r="AB805" s="142"/>
      <c r="AC805" s="520" t="str">
        <f>IFERROR(X805*VLOOKUP(AG805,【参考】数式用4!$DC$3:$DZ$106,MATCH(N805,【参考】数式用4!$DC$2:$DZ$2,0)),"")</f>
        <v/>
      </c>
      <c r="AD805" s="477" t="str">
        <f t="shared" si="26"/>
        <v/>
      </c>
      <c r="AE805" s="478" t="str">
        <f t="shared" si="27"/>
        <v/>
      </c>
      <c r="AF805" s="512" t="str">
        <f>IF(O805="","",'別紙様式3-2（４・５月）'!O807&amp;'別紙様式3-2（４・５月）'!P807&amp;'別紙様式3-2（４・５月）'!Q807&amp;"から"&amp;O805)</f>
        <v/>
      </c>
      <c r="AG805" s="512" t="str">
        <f>IF(OR(W805="",W805="―"),"",'別紙様式3-2（４・５月）'!O807&amp;'別紙様式3-2（４・５月）'!P807&amp;'別紙様式3-2（４・５月）'!Q807&amp;"から"&amp;W805)</f>
        <v/>
      </c>
    </row>
    <row r="806" spans="1:33" ht="24.95" customHeight="1">
      <c r="A806" s="513">
        <v>793</v>
      </c>
      <c r="B806" s="987" t="str">
        <f>IF(基本情報入力シート!C845="","",基本情報入力シート!C845)</f>
        <v/>
      </c>
      <c r="C806" s="988"/>
      <c r="D806" s="988"/>
      <c r="E806" s="988"/>
      <c r="F806" s="988"/>
      <c r="G806" s="988"/>
      <c r="H806" s="988"/>
      <c r="I806" s="989"/>
      <c r="J806" s="482" t="str">
        <f>IF(基本情報入力シート!M845="","",基本情報入力シート!M845)</f>
        <v/>
      </c>
      <c r="K806" s="482" t="str">
        <f>IF(基本情報入力シート!R845="","",基本情報入力シート!R845)</f>
        <v/>
      </c>
      <c r="L806" s="482" t="str">
        <f>IF(基本情報入力シート!W845="","",基本情報入力シート!W845)</f>
        <v/>
      </c>
      <c r="M806" s="517" t="str">
        <f>IF(基本情報入力シート!X845="","",基本情報入力シート!X845)</f>
        <v/>
      </c>
      <c r="N806" s="518" t="str">
        <f>IF(基本情報入力シート!Y845="","",基本情報入力シート!Y845)</f>
        <v/>
      </c>
      <c r="O806" s="106"/>
      <c r="P806" s="1082"/>
      <c r="Q806" s="1083"/>
      <c r="R806" s="519" t="str">
        <f>IFERROR(IF('別紙様式3-2（４・５月）'!Z808="ベア加算","",P806*VLOOKUP(N806,【参考】数式用!$AD$2:$AH$27,MATCH(O806,【参考】数式用!$K$4:$N$4,0)+1,0)),"")</f>
        <v/>
      </c>
      <c r="S806" s="139"/>
      <c r="T806" s="1084"/>
      <c r="U806" s="1085"/>
      <c r="V806" s="515" t="str">
        <f>IFERROR(P806*VLOOKUP(AF806,【参考】数式用4!$DC$3:$DZ$106,MATCH(N806,【参考】数式用4!$DC$2:$DZ$2,0)),"")</f>
        <v/>
      </c>
      <c r="W806" s="107"/>
      <c r="X806" s="138"/>
      <c r="Y806" s="1086" t="str">
        <f>IFERROR(IF('別紙様式3-2（４・５月）'!Z808="ベア加算","",W806*VLOOKUP(N806,【参考】数式用!$AD$2:$AH$27,MATCH(O806,【参考】数式用!$K$4:$N$4,0)+1,0)),"")</f>
        <v/>
      </c>
      <c r="Z806" s="1086"/>
      <c r="AA806" s="139"/>
      <c r="AB806" s="142"/>
      <c r="AC806" s="520" t="str">
        <f>IFERROR(X806*VLOOKUP(AG806,【参考】数式用4!$DC$3:$DZ$106,MATCH(N806,【参考】数式用4!$DC$2:$DZ$2,0)),"")</f>
        <v/>
      </c>
      <c r="AD806" s="477" t="str">
        <f t="shared" si="26"/>
        <v/>
      </c>
      <c r="AE806" s="478" t="str">
        <f t="shared" si="27"/>
        <v/>
      </c>
      <c r="AF806" s="512" t="str">
        <f>IF(O806="","",'別紙様式3-2（４・５月）'!O808&amp;'別紙様式3-2（４・５月）'!P808&amp;'別紙様式3-2（４・５月）'!Q808&amp;"から"&amp;O806)</f>
        <v/>
      </c>
      <c r="AG806" s="512" t="str">
        <f>IF(OR(W806="",W806="―"),"",'別紙様式3-2（４・５月）'!O808&amp;'別紙様式3-2（４・５月）'!P808&amp;'別紙様式3-2（４・５月）'!Q808&amp;"から"&amp;W806)</f>
        <v/>
      </c>
    </row>
    <row r="807" spans="1:33" ht="24.95" customHeight="1">
      <c r="A807" s="513">
        <v>794</v>
      </c>
      <c r="B807" s="987" t="str">
        <f>IF(基本情報入力シート!C846="","",基本情報入力シート!C846)</f>
        <v/>
      </c>
      <c r="C807" s="988"/>
      <c r="D807" s="988"/>
      <c r="E807" s="988"/>
      <c r="F807" s="988"/>
      <c r="G807" s="988"/>
      <c r="H807" s="988"/>
      <c r="I807" s="989"/>
      <c r="J807" s="482" t="str">
        <f>IF(基本情報入力シート!M846="","",基本情報入力シート!M846)</f>
        <v/>
      </c>
      <c r="K807" s="482" t="str">
        <f>IF(基本情報入力シート!R846="","",基本情報入力シート!R846)</f>
        <v/>
      </c>
      <c r="L807" s="482" t="str">
        <f>IF(基本情報入力シート!W846="","",基本情報入力シート!W846)</f>
        <v/>
      </c>
      <c r="M807" s="517" t="str">
        <f>IF(基本情報入力シート!X846="","",基本情報入力シート!X846)</f>
        <v/>
      </c>
      <c r="N807" s="518" t="str">
        <f>IF(基本情報入力シート!Y846="","",基本情報入力シート!Y846)</f>
        <v/>
      </c>
      <c r="O807" s="106"/>
      <c r="P807" s="1082"/>
      <c r="Q807" s="1083"/>
      <c r="R807" s="519" t="str">
        <f>IFERROR(IF('別紙様式3-2（４・５月）'!Z809="ベア加算","",P807*VLOOKUP(N807,【参考】数式用!$AD$2:$AH$27,MATCH(O807,【参考】数式用!$K$4:$N$4,0)+1,0)),"")</f>
        <v/>
      </c>
      <c r="S807" s="139"/>
      <c r="T807" s="1084"/>
      <c r="U807" s="1085"/>
      <c r="V807" s="515" t="str">
        <f>IFERROR(P807*VLOOKUP(AF807,【参考】数式用4!$DC$3:$DZ$106,MATCH(N807,【参考】数式用4!$DC$2:$DZ$2,0)),"")</f>
        <v/>
      </c>
      <c r="W807" s="107"/>
      <c r="X807" s="138"/>
      <c r="Y807" s="1086" t="str">
        <f>IFERROR(IF('別紙様式3-2（４・５月）'!Z809="ベア加算","",W807*VLOOKUP(N807,【参考】数式用!$AD$2:$AH$27,MATCH(O807,【参考】数式用!$K$4:$N$4,0)+1,0)),"")</f>
        <v/>
      </c>
      <c r="Z807" s="1086"/>
      <c r="AA807" s="139"/>
      <c r="AB807" s="142"/>
      <c r="AC807" s="520" t="str">
        <f>IFERROR(X807*VLOOKUP(AG807,【参考】数式用4!$DC$3:$DZ$106,MATCH(N807,【参考】数式用4!$DC$2:$DZ$2,0)),"")</f>
        <v/>
      </c>
      <c r="AD807" s="477" t="str">
        <f t="shared" si="26"/>
        <v/>
      </c>
      <c r="AE807" s="478" t="str">
        <f t="shared" si="27"/>
        <v/>
      </c>
      <c r="AF807" s="512" t="str">
        <f>IF(O807="","",'別紙様式3-2（４・５月）'!O809&amp;'別紙様式3-2（４・５月）'!P809&amp;'別紙様式3-2（４・５月）'!Q809&amp;"から"&amp;O807)</f>
        <v/>
      </c>
      <c r="AG807" s="512" t="str">
        <f>IF(OR(W807="",W807="―"),"",'別紙様式3-2（４・５月）'!O809&amp;'別紙様式3-2（４・５月）'!P809&amp;'別紙様式3-2（４・５月）'!Q809&amp;"から"&amp;W807)</f>
        <v/>
      </c>
    </row>
    <row r="808" spans="1:33" ht="24.95" customHeight="1">
      <c r="A808" s="513">
        <v>795</v>
      </c>
      <c r="B808" s="987" t="str">
        <f>IF(基本情報入力シート!C847="","",基本情報入力シート!C847)</f>
        <v/>
      </c>
      <c r="C808" s="988"/>
      <c r="D808" s="988"/>
      <c r="E808" s="988"/>
      <c r="F808" s="988"/>
      <c r="G808" s="988"/>
      <c r="H808" s="988"/>
      <c r="I808" s="989"/>
      <c r="J808" s="482" t="str">
        <f>IF(基本情報入力シート!M847="","",基本情報入力シート!M847)</f>
        <v/>
      </c>
      <c r="K808" s="482" t="str">
        <f>IF(基本情報入力シート!R847="","",基本情報入力シート!R847)</f>
        <v/>
      </c>
      <c r="L808" s="482" t="str">
        <f>IF(基本情報入力シート!W847="","",基本情報入力シート!W847)</f>
        <v/>
      </c>
      <c r="M808" s="517" t="str">
        <f>IF(基本情報入力シート!X847="","",基本情報入力シート!X847)</f>
        <v/>
      </c>
      <c r="N808" s="518" t="str">
        <f>IF(基本情報入力シート!Y847="","",基本情報入力シート!Y847)</f>
        <v/>
      </c>
      <c r="O808" s="106"/>
      <c r="P808" s="1082"/>
      <c r="Q808" s="1083"/>
      <c r="R808" s="519" t="str">
        <f>IFERROR(IF('別紙様式3-2（４・５月）'!Z810="ベア加算","",P808*VLOOKUP(N808,【参考】数式用!$AD$2:$AH$27,MATCH(O808,【参考】数式用!$K$4:$N$4,0)+1,0)),"")</f>
        <v/>
      </c>
      <c r="S808" s="139"/>
      <c r="T808" s="1084"/>
      <c r="U808" s="1085"/>
      <c r="V808" s="515" t="str">
        <f>IFERROR(P808*VLOOKUP(AF808,【参考】数式用4!$DC$3:$DZ$106,MATCH(N808,【参考】数式用4!$DC$2:$DZ$2,0)),"")</f>
        <v/>
      </c>
      <c r="W808" s="107"/>
      <c r="X808" s="138"/>
      <c r="Y808" s="1086" t="str">
        <f>IFERROR(IF('別紙様式3-2（４・５月）'!Z810="ベア加算","",W808*VLOOKUP(N808,【参考】数式用!$AD$2:$AH$27,MATCH(O808,【参考】数式用!$K$4:$N$4,0)+1,0)),"")</f>
        <v/>
      </c>
      <c r="Z808" s="1086"/>
      <c r="AA808" s="139"/>
      <c r="AB808" s="142"/>
      <c r="AC808" s="520" t="str">
        <f>IFERROR(X808*VLOOKUP(AG808,【参考】数式用4!$DC$3:$DZ$106,MATCH(N808,【参考】数式用4!$DC$2:$DZ$2,0)),"")</f>
        <v/>
      </c>
      <c r="AD808" s="477" t="str">
        <f t="shared" si="26"/>
        <v/>
      </c>
      <c r="AE808" s="478" t="str">
        <f t="shared" si="27"/>
        <v/>
      </c>
      <c r="AF808" s="512" t="str">
        <f>IF(O808="","",'別紙様式3-2（４・５月）'!O810&amp;'別紙様式3-2（４・５月）'!P810&amp;'別紙様式3-2（４・５月）'!Q810&amp;"から"&amp;O808)</f>
        <v/>
      </c>
      <c r="AG808" s="512" t="str">
        <f>IF(OR(W808="",W808="―"),"",'別紙様式3-2（４・５月）'!O810&amp;'別紙様式3-2（４・５月）'!P810&amp;'別紙様式3-2（４・５月）'!Q810&amp;"から"&amp;W808)</f>
        <v/>
      </c>
    </row>
    <row r="809" spans="1:33" ht="24.95" customHeight="1">
      <c r="A809" s="513">
        <v>796</v>
      </c>
      <c r="B809" s="987" t="str">
        <f>IF(基本情報入力シート!C848="","",基本情報入力シート!C848)</f>
        <v/>
      </c>
      <c r="C809" s="988"/>
      <c r="D809" s="988"/>
      <c r="E809" s="988"/>
      <c r="F809" s="988"/>
      <c r="G809" s="988"/>
      <c r="H809" s="988"/>
      <c r="I809" s="989"/>
      <c r="J809" s="482" t="str">
        <f>IF(基本情報入力シート!M848="","",基本情報入力シート!M848)</f>
        <v/>
      </c>
      <c r="K809" s="482" t="str">
        <f>IF(基本情報入力シート!R848="","",基本情報入力シート!R848)</f>
        <v/>
      </c>
      <c r="L809" s="482" t="str">
        <f>IF(基本情報入力シート!W848="","",基本情報入力シート!W848)</f>
        <v/>
      </c>
      <c r="M809" s="517" t="str">
        <f>IF(基本情報入力シート!X848="","",基本情報入力シート!X848)</f>
        <v/>
      </c>
      <c r="N809" s="518" t="str">
        <f>IF(基本情報入力シート!Y848="","",基本情報入力シート!Y848)</f>
        <v/>
      </c>
      <c r="O809" s="106"/>
      <c r="P809" s="1082"/>
      <c r="Q809" s="1083"/>
      <c r="R809" s="519" t="str">
        <f>IFERROR(IF('別紙様式3-2（４・５月）'!Z811="ベア加算","",P809*VLOOKUP(N809,【参考】数式用!$AD$2:$AH$27,MATCH(O809,【参考】数式用!$K$4:$N$4,0)+1,0)),"")</f>
        <v/>
      </c>
      <c r="S809" s="139"/>
      <c r="T809" s="1084"/>
      <c r="U809" s="1085"/>
      <c r="V809" s="515" t="str">
        <f>IFERROR(P809*VLOOKUP(AF809,【参考】数式用4!$DC$3:$DZ$106,MATCH(N809,【参考】数式用4!$DC$2:$DZ$2,0)),"")</f>
        <v/>
      </c>
      <c r="W809" s="107"/>
      <c r="X809" s="138"/>
      <c r="Y809" s="1086" t="str">
        <f>IFERROR(IF('別紙様式3-2（４・５月）'!Z811="ベア加算","",W809*VLOOKUP(N809,【参考】数式用!$AD$2:$AH$27,MATCH(O809,【参考】数式用!$K$4:$N$4,0)+1,0)),"")</f>
        <v/>
      </c>
      <c r="Z809" s="1086"/>
      <c r="AA809" s="139"/>
      <c r="AB809" s="142"/>
      <c r="AC809" s="520" t="str">
        <f>IFERROR(X809*VLOOKUP(AG809,【参考】数式用4!$DC$3:$DZ$106,MATCH(N809,【参考】数式用4!$DC$2:$DZ$2,0)),"")</f>
        <v/>
      </c>
      <c r="AD809" s="477" t="str">
        <f t="shared" si="26"/>
        <v/>
      </c>
      <c r="AE809" s="478" t="str">
        <f t="shared" si="27"/>
        <v/>
      </c>
      <c r="AF809" s="512" t="str">
        <f>IF(O809="","",'別紙様式3-2（４・５月）'!O811&amp;'別紙様式3-2（４・５月）'!P811&amp;'別紙様式3-2（４・５月）'!Q811&amp;"から"&amp;O809)</f>
        <v/>
      </c>
      <c r="AG809" s="512" t="str">
        <f>IF(OR(W809="",W809="―"),"",'別紙様式3-2（４・５月）'!O811&amp;'別紙様式3-2（４・５月）'!P811&amp;'別紙様式3-2（４・５月）'!Q811&amp;"から"&amp;W809)</f>
        <v/>
      </c>
    </row>
    <row r="810" spans="1:33" ht="24.95" customHeight="1">
      <c r="A810" s="513">
        <v>797</v>
      </c>
      <c r="B810" s="987" t="str">
        <f>IF(基本情報入力シート!C849="","",基本情報入力シート!C849)</f>
        <v/>
      </c>
      <c r="C810" s="988"/>
      <c r="D810" s="988"/>
      <c r="E810" s="988"/>
      <c r="F810" s="988"/>
      <c r="G810" s="988"/>
      <c r="H810" s="988"/>
      <c r="I810" s="989"/>
      <c r="J810" s="482" t="str">
        <f>IF(基本情報入力シート!M849="","",基本情報入力シート!M849)</f>
        <v/>
      </c>
      <c r="K810" s="482" t="str">
        <f>IF(基本情報入力シート!R849="","",基本情報入力シート!R849)</f>
        <v/>
      </c>
      <c r="L810" s="482" t="str">
        <f>IF(基本情報入力シート!W849="","",基本情報入力シート!W849)</f>
        <v/>
      </c>
      <c r="M810" s="517" t="str">
        <f>IF(基本情報入力シート!X849="","",基本情報入力シート!X849)</f>
        <v/>
      </c>
      <c r="N810" s="518" t="str">
        <f>IF(基本情報入力シート!Y849="","",基本情報入力シート!Y849)</f>
        <v/>
      </c>
      <c r="O810" s="106"/>
      <c r="P810" s="1082"/>
      <c r="Q810" s="1083"/>
      <c r="R810" s="519" t="str">
        <f>IFERROR(IF('別紙様式3-2（４・５月）'!Z812="ベア加算","",P810*VLOOKUP(N810,【参考】数式用!$AD$2:$AH$27,MATCH(O810,【参考】数式用!$K$4:$N$4,0)+1,0)),"")</f>
        <v/>
      </c>
      <c r="S810" s="139"/>
      <c r="T810" s="1084"/>
      <c r="U810" s="1085"/>
      <c r="V810" s="515" t="str">
        <f>IFERROR(P810*VLOOKUP(AF810,【参考】数式用4!$DC$3:$DZ$106,MATCH(N810,【参考】数式用4!$DC$2:$DZ$2,0)),"")</f>
        <v/>
      </c>
      <c r="W810" s="107"/>
      <c r="X810" s="138"/>
      <c r="Y810" s="1086" t="str">
        <f>IFERROR(IF('別紙様式3-2（４・５月）'!Z812="ベア加算","",W810*VLOOKUP(N810,【参考】数式用!$AD$2:$AH$27,MATCH(O810,【参考】数式用!$K$4:$N$4,0)+1,0)),"")</f>
        <v/>
      </c>
      <c r="Z810" s="1086"/>
      <c r="AA810" s="139"/>
      <c r="AB810" s="142"/>
      <c r="AC810" s="520" t="str">
        <f>IFERROR(X810*VLOOKUP(AG810,【参考】数式用4!$DC$3:$DZ$106,MATCH(N810,【参考】数式用4!$DC$2:$DZ$2,0)),"")</f>
        <v/>
      </c>
      <c r="AD810" s="477" t="str">
        <f t="shared" si="26"/>
        <v/>
      </c>
      <c r="AE810" s="478" t="str">
        <f t="shared" si="27"/>
        <v/>
      </c>
      <c r="AF810" s="512" t="str">
        <f>IF(O810="","",'別紙様式3-2（４・５月）'!O812&amp;'別紙様式3-2（４・５月）'!P812&amp;'別紙様式3-2（４・５月）'!Q812&amp;"から"&amp;O810)</f>
        <v/>
      </c>
      <c r="AG810" s="512" t="str">
        <f>IF(OR(W810="",W810="―"),"",'別紙様式3-2（４・５月）'!O812&amp;'別紙様式3-2（４・５月）'!P812&amp;'別紙様式3-2（４・５月）'!Q812&amp;"から"&amp;W810)</f>
        <v/>
      </c>
    </row>
    <row r="811" spans="1:33" ht="24.95" customHeight="1">
      <c r="A811" s="513">
        <v>798</v>
      </c>
      <c r="B811" s="987" t="str">
        <f>IF(基本情報入力シート!C850="","",基本情報入力シート!C850)</f>
        <v/>
      </c>
      <c r="C811" s="988"/>
      <c r="D811" s="988"/>
      <c r="E811" s="988"/>
      <c r="F811" s="988"/>
      <c r="G811" s="988"/>
      <c r="H811" s="988"/>
      <c r="I811" s="989"/>
      <c r="J811" s="482" t="str">
        <f>IF(基本情報入力シート!M850="","",基本情報入力シート!M850)</f>
        <v/>
      </c>
      <c r="K811" s="482" t="str">
        <f>IF(基本情報入力シート!R850="","",基本情報入力シート!R850)</f>
        <v/>
      </c>
      <c r="L811" s="482" t="str">
        <f>IF(基本情報入力シート!W850="","",基本情報入力シート!W850)</f>
        <v/>
      </c>
      <c r="M811" s="517" t="str">
        <f>IF(基本情報入力シート!X850="","",基本情報入力シート!X850)</f>
        <v/>
      </c>
      <c r="N811" s="518" t="str">
        <f>IF(基本情報入力シート!Y850="","",基本情報入力シート!Y850)</f>
        <v/>
      </c>
      <c r="O811" s="106"/>
      <c r="P811" s="1082"/>
      <c r="Q811" s="1083"/>
      <c r="R811" s="519" t="str">
        <f>IFERROR(IF('別紙様式3-2（４・５月）'!Z813="ベア加算","",P811*VLOOKUP(N811,【参考】数式用!$AD$2:$AH$27,MATCH(O811,【参考】数式用!$K$4:$N$4,0)+1,0)),"")</f>
        <v/>
      </c>
      <c r="S811" s="139"/>
      <c r="T811" s="1084"/>
      <c r="U811" s="1085"/>
      <c r="V811" s="515" t="str">
        <f>IFERROR(P811*VLOOKUP(AF811,【参考】数式用4!$DC$3:$DZ$106,MATCH(N811,【参考】数式用4!$DC$2:$DZ$2,0)),"")</f>
        <v/>
      </c>
      <c r="W811" s="107"/>
      <c r="X811" s="138"/>
      <c r="Y811" s="1086" t="str">
        <f>IFERROR(IF('別紙様式3-2（４・５月）'!Z813="ベア加算","",W811*VLOOKUP(N811,【参考】数式用!$AD$2:$AH$27,MATCH(O811,【参考】数式用!$K$4:$N$4,0)+1,0)),"")</f>
        <v/>
      </c>
      <c r="Z811" s="1086"/>
      <c r="AA811" s="139"/>
      <c r="AB811" s="142"/>
      <c r="AC811" s="520" t="str">
        <f>IFERROR(X811*VLOOKUP(AG811,【参考】数式用4!$DC$3:$DZ$106,MATCH(N811,【参考】数式用4!$DC$2:$DZ$2,0)),"")</f>
        <v/>
      </c>
      <c r="AD811" s="477" t="str">
        <f t="shared" si="26"/>
        <v/>
      </c>
      <c r="AE811" s="478" t="str">
        <f t="shared" si="27"/>
        <v/>
      </c>
      <c r="AF811" s="512" t="str">
        <f>IF(O811="","",'別紙様式3-2（４・５月）'!O813&amp;'別紙様式3-2（４・５月）'!P813&amp;'別紙様式3-2（４・５月）'!Q813&amp;"から"&amp;O811)</f>
        <v/>
      </c>
      <c r="AG811" s="512" t="str">
        <f>IF(OR(W811="",W811="―"),"",'別紙様式3-2（４・５月）'!O813&amp;'別紙様式3-2（４・５月）'!P813&amp;'別紙様式3-2（４・５月）'!Q813&amp;"から"&amp;W811)</f>
        <v/>
      </c>
    </row>
    <row r="812" spans="1:33" ht="24.95" customHeight="1">
      <c r="A812" s="513">
        <v>799</v>
      </c>
      <c r="B812" s="987" t="str">
        <f>IF(基本情報入力シート!C851="","",基本情報入力シート!C851)</f>
        <v/>
      </c>
      <c r="C812" s="988"/>
      <c r="D812" s="988"/>
      <c r="E812" s="988"/>
      <c r="F812" s="988"/>
      <c r="G812" s="988"/>
      <c r="H812" s="988"/>
      <c r="I812" s="989"/>
      <c r="J812" s="482" t="str">
        <f>IF(基本情報入力シート!M851="","",基本情報入力シート!M851)</f>
        <v/>
      </c>
      <c r="K812" s="482" t="str">
        <f>IF(基本情報入力シート!R851="","",基本情報入力シート!R851)</f>
        <v/>
      </c>
      <c r="L812" s="482" t="str">
        <f>IF(基本情報入力シート!W851="","",基本情報入力シート!W851)</f>
        <v/>
      </c>
      <c r="M812" s="517" t="str">
        <f>IF(基本情報入力シート!X851="","",基本情報入力シート!X851)</f>
        <v/>
      </c>
      <c r="N812" s="518" t="str">
        <f>IF(基本情報入力シート!Y851="","",基本情報入力シート!Y851)</f>
        <v/>
      </c>
      <c r="O812" s="106"/>
      <c r="P812" s="1082"/>
      <c r="Q812" s="1083"/>
      <c r="R812" s="519" t="str">
        <f>IFERROR(IF('別紙様式3-2（４・５月）'!Z814="ベア加算","",P812*VLOOKUP(N812,【参考】数式用!$AD$2:$AH$27,MATCH(O812,【参考】数式用!$K$4:$N$4,0)+1,0)),"")</f>
        <v/>
      </c>
      <c r="S812" s="139"/>
      <c r="T812" s="1084"/>
      <c r="U812" s="1085"/>
      <c r="V812" s="515" t="str">
        <f>IFERROR(P812*VLOOKUP(AF812,【参考】数式用4!$DC$3:$DZ$106,MATCH(N812,【参考】数式用4!$DC$2:$DZ$2,0)),"")</f>
        <v/>
      </c>
      <c r="W812" s="107"/>
      <c r="X812" s="138"/>
      <c r="Y812" s="1086" t="str">
        <f>IFERROR(IF('別紙様式3-2（４・５月）'!Z814="ベア加算","",W812*VLOOKUP(N812,【参考】数式用!$AD$2:$AH$27,MATCH(O812,【参考】数式用!$K$4:$N$4,0)+1,0)),"")</f>
        <v/>
      </c>
      <c r="Z812" s="1086"/>
      <c r="AA812" s="139"/>
      <c r="AB812" s="142"/>
      <c r="AC812" s="520" t="str">
        <f>IFERROR(X812*VLOOKUP(AG812,【参考】数式用4!$DC$3:$DZ$106,MATCH(N812,【参考】数式用4!$DC$2:$DZ$2,0)),"")</f>
        <v/>
      </c>
      <c r="AD812" s="477" t="str">
        <f t="shared" si="26"/>
        <v/>
      </c>
      <c r="AE812" s="478" t="str">
        <f t="shared" si="27"/>
        <v/>
      </c>
      <c r="AF812" s="512" t="str">
        <f>IF(O812="","",'別紙様式3-2（４・５月）'!O814&amp;'別紙様式3-2（４・５月）'!P814&amp;'別紙様式3-2（４・５月）'!Q814&amp;"から"&amp;O812)</f>
        <v/>
      </c>
      <c r="AG812" s="512" t="str">
        <f>IF(OR(W812="",W812="―"),"",'別紙様式3-2（４・５月）'!O814&amp;'別紙様式3-2（４・５月）'!P814&amp;'別紙様式3-2（４・５月）'!Q814&amp;"から"&amp;W812)</f>
        <v/>
      </c>
    </row>
    <row r="813" spans="1:33" ht="24.95" customHeight="1">
      <c r="A813" s="513">
        <v>800</v>
      </c>
      <c r="B813" s="987" t="str">
        <f>IF(基本情報入力シート!C852="","",基本情報入力シート!C852)</f>
        <v/>
      </c>
      <c r="C813" s="988"/>
      <c r="D813" s="988"/>
      <c r="E813" s="988"/>
      <c r="F813" s="988"/>
      <c r="G813" s="988"/>
      <c r="H813" s="988"/>
      <c r="I813" s="989"/>
      <c r="J813" s="482" t="str">
        <f>IF(基本情報入力シート!M852="","",基本情報入力シート!M852)</f>
        <v/>
      </c>
      <c r="K813" s="482" t="str">
        <f>IF(基本情報入力シート!R852="","",基本情報入力シート!R852)</f>
        <v/>
      </c>
      <c r="L813" s="482" t="str">
        <f>IF(基本情報入力シート!W852="","",基本情報入力シート!W852)</f>
        <v/>
      </c>
      <c r="M813" s="517" t="str">
        <f>IF(基本情報入力シート!X852="","",基本情報入力シート!X852)</f>
        <v/>
      </c>
      <c r="N813" s="518" t="str">
        <f>IF(基本情報入力シート!Y852="","",基本情報入力シート!Y852)</f>
        <v/>
      </c>
      <c r="O813" s="106"/>
      <c r="P813" s="1082"/>
      <c r="Q813" s="1083"/>
      <c r="R813" s="519" t="str">
        <f>IFERROR(IF('別紙様式3-2（４・５月）'!Z815="ベア加算","",P813*VLOOKUP(N813,【参考】数式用!$AD$2:$AH$27,MATCH(O813,【参考】数式用!$K$4:$N$4,0)+1,0)),"")</f>
        <v/>
      </c>
      <c r="S813" s="139"/>
      <c r="T813" s="1084"/>
      <c r="U813" s="1085"/>
      <c r="V813" s="515" t="str">
        <f>IFERROR(P813*VLOOKUP(AF813,【参考】数式用4!$DC$3:$DZ$106,MATCH(N813,【参考】数式用4!$DC$2:$DZ$2,0)),"")</f>
        <v/>
      </c>
      <c r="W813" s="107"/>
      <c r="X813" s="138"/>
      <c r="Y813" s="1086" t="str">
        <f>IFERROR(IF('別紙様式3-2（４・５月）'!Z815="ベア加算","",W813*VLOOKUP(N813,【参考】数式用!$AD$2:$AH$27,MATCH(O813,【参考】数式用!$K$4:$N$4,0)+1,0)),"")</f>
        <v/>
      </c>
      <c r="Z813" s="1086"/>
      <c r="AA813" s="139"/>
      <c r="AB813" s="142"/>
      <c r="AC813" s="520" t="str">
        <f>IFERROR(X813*VLOOKUP(AG813,【参考】数式用4!$DC$3:$DZ$106,MATCH(N813,【参考】数式用4!$DC$2:$DZ$2,0)),"")</f>
        <v/>
      </c>
      <c r="AD813" s="477" t="str">
        <f t="shared" si="26"/>
        <v/>
      </c>
      <c r="AE813" s="478" t="str">
        <f t="shared" si="27"/>
        <v/>
      </c>
      <c r="AF813" s="512" t="str">
        <f>IF(O813="","",'別紙様式3-2（４・５月）'!O815&amp;'別紙様式3-2（４・５月）'!P815&amp;'別紙様式3-2（４・５月）'!Q815&amp;"から"&amp;O813)</f>
        <v/>
      </c>
      <c r="AG813" s="512" t="str">
        <f>IF(OR(W813="",W813="―"),"",'別紙様式3-2（４・５月）'!O815&amp;'別紙様式3-2（４・５月）'!P815&amp;'別紙様式3-2（４・５月）'!Q815&amp;"から"&amp;W813)</f>
        <v/>
      </c>
    </row>
    <row r="814" spans="1:33" ht="24.95" customHeight="1">
      <c r="A814" s="513">
        <v>801</v>
      </c>
      <c r="B814" s="987" t="str">
        <f>IF(基本情報入力シート!C853="","",基本情報入力シート!C853)</f>
        <v/>
      </c>
      <c r="C814" s="988"/>
      <c r="D814" s="988"/>
      <c r="E814" s="988"/>
      <c r="F814" s="988"/>
      <c r="G814" s="988"/>
      <c r="H814" s="988"/>
      <c r="I814" s="989"/>
      <c r="J814" s="482" t="str">
        <f>IF(基本情報入力シート!M853="","",基本情報入力シート!M853)</f>
        <v/>
      </c>
      <c r="K814" s="482" t="str">
        <f>IF(基本情報入力シート!R853="","",基本情報入力シート!R853)</f>
        <v/>
      </c>
      <c r="L814" s="482" t="str">
        <f>IF(基本情報入力シート!W853="","",基本情報入力シート!W853)</f>
        <v/>
      </c>
      <c r="M814" s="517" t="str">
        <f>IF(基本情報入力シート!X853="","",基本情報入力シート!X853)</f>
        <v/>
      </c>
      <c r="N814" s="518" t="str">
        <f>IF(基本情報入力シート!Y853="","",基本情報入力シート!Y853)</f>
        <v/>
      </c>
      <c r="O814" s="106"/>
      <c r="P814" s="1082"/>
      <c r="Q814" s="1083"/>
      <c r="R814" s="519" t="str">
        <f>IFERROR(IF('別紙様式3-2（４・５月）'!Z816="ベア加算","",P814*VLOOKUP(N814,【参考】数式用!$AD$2:$AH$27,MATCH(O814,【参考】数式用!$K$4:$N$4,0)+1,0)),"")</f>
        <v/>
      </c>
      <c r="S814" s="139"/>
      <c r="T814" s="1084"/>
      <c r="U814" s="1085"/>
      <c r="V814" s="515" t="str">
        <f>IFERROR(P814*VLOOKUP(AF814,【参考】数式用4!$DC$3:$DZ$106,MATCH(N814,【参考】数式用4!$DC$2:$DZ$2,0)),"")</f>
        <v/>
      </c>
      <c r="W814" s="107"/>
      <c r="X814" s="138"/>
      <c r="Y814" s="1086" t="str">
        <f>IFERROR(IF('別紙様式3-2（４・５月）'!Z816="ベア加算","",W814*VLOOKUP(N814,【参考】数式用!$AD$2:$AH$27,MATCH(O814,【参考】数式用!$K$4:$N$4,0)+1,0)),"")</f>
        <v/>
      </c>
      <c r="Z814" s="1086"/>
      <c r="AA814" s="139"/>
      <c r="AB814" s="142"/>
      <c r="AC814" s="520" t="str">
        <f>IFERROR(X814*VLOOKUP(AG814,【参考】数式用4!$DC$3:$DZ$106,MATCH(N814,【参考】数式用4!$DC$2:$DZ$2,0)),"")</f>
        <v/>
      </c>
      <c r="AD814" s="477" t="str">
        <f t="shared" si="26"/>
        <v/>
      </c>
      <c r="AE814" s="478" t="str">
        <f t="shared" si="27"/>
        <v/>
      </c>
      <c r="AF814" s="512" t="str">
        <f>IF(O814="","",'別紙様式3-2（４・５月）'!O816&amp;'別紙様式3-2（４・５月）'!P816&amp;'別紙様式3-2（４・５月）'!Q816&amp;"から"&amp;O814)</f>
        <v/>
      </c>
      <c r="AG814" s="512" t="str">
        <f>IF(OR(W814="",W814="―"),"",'別紙様式3-2（４・５月）'!O816&amp;'別紙様式3-2（４・５月）'!P816&amp;'別紙様式3-2（４・５月）'!Q816&amp;"から"&amp;W814)</f>
        <v/>
      </c>
    </row>
    <row r="815" spans="1:33" ht="24.95" customHeight="1">
      <c r="A815" s="513">
        <v>802</v>
      </c>
      <c r="B815" s="987" t="str">
        <f>IF(基本情報入力シート!C854="","",基本情報入力シート!C854)</f>
        <v/>
      </c>
      <c r="C815" s="988"/>
      <c r="D815" s="988"/>
      <c r="E815" s="988"/>
      <c r="F815" s="988"/>
      <c r="G815" s="988"/>
      <c r="H815" s="988"/>
      <c r="I815" s="989"/>
      <c r="J815" s="482" t="str">
        <f>IF(基本情報入力シート!M854="","",基本情報入力シート!M854)</f>
        <v/>
      </c>
      <c r="K815" s="482" t="str">
        <f>IF(基本情報入力シート!R854="","",基本情報入力シート!R854)</f>
        <v/>
      </c>
      <c r="L815" s="482" t="str">
        <f>IF(基本情報入力シート!W854="","",基本情報入力シート!W854)</f>
        <v/>
      </c>
      <c r="M815" s="517" t="str">
        <f>IF(基本情報入力シート!X854="","",基本情報入力シート!X854)</f>
        <v/>
      </c>
      <c r="N815" s="518" t="str">
        <f>IF(基本情報入力シート!Y854="","",基本情報入力シート!Y854)</f>
        <v/>
      </c>
      <c r="O815" s="106"/>
      <c r="P815" s="1082"/>
      <c r="Q815" s="1083"/>
      <c r="R815" s="519" t="str">
        <f>IFERROR(IF('別紙様式3-2（４・５月）'!Z817="ベア加算","",P815*VLOOKUP(N815,【参考】数式用!$AD$2:$AH$27,MATCH(O815,【参考】数式用!$K$4:$N$4,0)+1,0)),"")</f>
        <v/>
      </c>
      <c r="S815" s="139"/>
      <c r="T815" s="1084"/>
      <c r="U815" s="1085"/>
      <c r="V815" s="515" t="str">
        <f>IFERROR(P815*VLOOKUP(AF815,【参考】数式用4!$DC$3:$DZ$106,MATCH(N815,【参考】数式用4!$DC$2:$DZ$2,0)),"")</f>
        <v/>
      </c>
      <c r="W815" s="107"/>
      <c r="X815" s="138"/>
      <c r="Y815" s="1086" t="str">
        <f>IFERROR(IF('別紙様式3-2（４・５月）'!Z817="ベア加算","",W815*VLOOKUP(N815,【参考】数式用!$AD$2:$AH$27,MATCH(O815,【参考】数式用!$K$4:$N$4,0)+1,0)),"")</f>
        <v/>
      </c>
      <c r="Z815" s="1086"/>
      <c r="AA815" s="139"/>
      <c r="AB815" s="142"/>
      <c r="AC815" s="520" t="str">
        <f>IFERROR(X815*VLOOKUP(AG815,【参考】数式用4!$DC$3:$DZ$106,MATCH(N815,【参考】数式用4!$DC$2:$DZ$2,0)),"")</f>
        <v/>
      </c>
      <c r="AD815" s="477" t="str">
        <f t="shared" si="26"/>
        <v/>
      </c>
      <c r="AE815" s="478" t="str">
        <f t="shared" si="27"/>
        <v/>
      </c>
      <c r="AF815" s="512" t="str">
        <f>IF(O815="","",'別紙様式3-2（４・５月）'!O817&amp;'別紙様式3-2（４・５月）'!P817&amp;'別紙様式3-2（４・５月）'!Q817&amp;"から"&amp;O815)</f>
        <v/>
      </c>
      <c r="AG815" s="512" t="str">
        <f>IF(OR(W815="",W815="―"),"",'別紙様式3-2（４・５月）'!O817&amp;'別紙様式3-2（４・５月）'!P817&amp;'別紙様式3-2（４・５月）'!Q817&amp;"から"&amp;W815)</f>
        <v/>
      </c>
    </row>
    <row r="816" spans="1:33" ht="24.95" customHeight="1">
      <c r="A816" s="513">
        <v>803</v>
      </c>
      <c r="B816" s="987" t="str">
        <f>IF(基本情報入力シート!C855="","",基本情報入力シート!C855)</f>
        <v/>
      </c>
      <c r="C816" s="988"/>
      <c r="D816" s="988"/>
      <c r="E816" s="988"/>
      <c r="F816" s="988"/>
      <c r="G816" s="988"/>
      <c r="H816" s="988"/>
      <c r="I816" s="989"/>
      <c r="J816" s="482" t="str">
        <f>IF(基本情報入力シート!M855="","",基本情報入力シート!M855)</f>
        <v/>
      </c>
      <c r="K816" s="482" t="str">
        <f>IF(基本情報入力シート!R855="","",基本情報入力シート!R855)</f>
        <v/>
      </c>
      <c r="L816" s="482" t="str">
        <f>IF(基本情報入力シート!W855="","",基本情報入力シート!W855)</f>
        <v/>
      </c>
      <c r="M816" s="517" t="str">
        <f>IF(基本情報入力シート!X855="","",基本情報入力シート!X855)</f>
        <v/>
      </c>
      <c r="N816" s="518" t="str">
        <f>IF(基本情報入力シート!Y855="","",基本情報入力シート!Y855)</f>
        <v/>
      </c>
      <c r="O816" s="106"/>
      <c r="P816" s="1082"/>
      <c r="Q816" s="1083"/>
      <c r="R816" s="519" t="str">
        <f>IFERROR(IF('別紙様式3-2（４・５月）'!Z818="ベア加算","",P816*VLOOKUP(N816,【参考】数式用!$AD$2:$AH$27,MATCH(O816,【参考】数式用!$K$4:$N$4,0)+1,0)),"")</f>
        <v/>
      </c>
      <c r="S816" s="139"/>
      <c r="T816" s="1084"/>
      <c r="U816" s="1085"/>
      <c r="V816" s="515" t="str">
        <f>IFERROR(P816*VLOOKUP(AF816,【参考】数式用4!$DC$3:$DZ$106,MATCH(N816,【参考】数式用4!$DC$2:$DZ$2,0)),"")</f>
        <v/>
      </c>
      <c r="W816" s="107"/>
      <c r="X816" s="138"/>
      <c r="Y816" s="1086" t="str">
        <f>IFERROR(IF('別紙様式3-2（４・５月）'!Z818="ベア加算","",W816*VLOOKUP(N816,【参考】数式用!$AD$2:$AH$27,MATCH(O816,【参考】数式用!$K$4:$N$4,0)+1,0)),"")</f>
        <v/>
      </c>
      <c r="Z816" s="1086"/>
      <c r="AA816" s="139"/>
      <c r="AB816" s="142"/>
      <c r="AC816" s="520" t="str">
        <f>IFERROR(X816*VLOOKUP(AG816,【参考】数式用4!$DC$3:$DZ$106,MATCH(N816,【参考】数式用4!$DC$2:$DZ$2,0)),"")</f>
        <v/>
      </c>
      <c r="AD816" s="477" t="str">
        <f t="shared" si="26"/>
        <v/>
      </c>
      <c r="AE816" s="478" t="str">
        <f t="shared" si="27"/>
        <v/>
      </c>
      <c r="AF816" s="512" t="str">
        <f>IF(O816="","",'別紙様式3-2（４・５月）'!O818&amp;'別紙様式3-2（４・５月）'!P818&amp;'別紙様式3-2（４・５月）'!Q818&amp;"から"&amp;O816)</f>
        <v/>
      </c>
      <c r="AG816" s="512" t="str">
        <f>IF(OR(W816="",W816="―"),"",'別紙様式3-2（４・５月）'!O818&amp;'別紙様式3-2（４・５月）'!P818&amp;'別紙様式3-2（４・５月）'!Q818&amp;"から"&amp;W816)</f>
        <v/>
      </c>
    </row>
    <row r="817" spans="1:33" ht="24.95" customHeight="1">
      <c r="A817" s="513">
        <v>804</v>
      </c>
      <c r="B817" s="987" t="str">
        <f>IF(基本情報入力シート!C856="","",基本情報入力シート!C856)</f>
        <v/>
      </c>
      <c r="C817" s="988"/>
      <c r="D817" s="988"/>
      <c r="E817" s="988"/>
      <c r="F817" s="988"/>
      <c r="G817" s="988"/>
      <c r="H817" s="988"/>
      <c r="I817" s="989"/>
      <c r="J817" s="482" t="str">
        <f>IF(基本情報入力シート!M856="","",基本情報入力シート!M856)</f>
        <v/>
      </c>
      <c r="K817" s="482" t="str">
        <f>IF(基本情報入力シート!R856="","",基本情報入力シート!R856)</f>
        <v/>
      </c>
      <c r="L817" s="482" t="str">
        <f>IF(基本情報入力シート!W856="","",基本情報入力シート!W856)</f>
        <v/>
      </c>
      <c r="M817" s="517" t="str">
        <f>IF(基本情報入力シート!X856="","",基本情報入力シート!X856)</f>
        <v/>
      </c>
      <c r="N817" s="518" t="str">
        <f>IF(基本情報入力シート!Y856="","",基本情報入力シート!Y856)</f>
        <v/>
      </c>
      <c r="O817" s="106"/>
      <c r="P817" s="1082"/>
      <c r="Q817" s="1083"/>
      <c r="R817" s="519" t="str">
        <f>IFERROR(IF('別紙様式3-2（４・５月）'!Z819="ベア加算","",P817*VLOOKUP(N817,【参考】数式用!$AD$2:$AH$27,MATCH(O817,【参考】数式用!$K$4:$N$4,0)+1,0)),"")</f>
        <v/>
      </c>
      <c r="S817" s="139"/>
      <c r="T817" s="1084"/>
      <c r="U817" s="1085"/>
      <c r="V817" s="515" t="str">
        <f>IFERROR(P817*VLOOKUP(AF817,【参考】数式用4!$DC$3:$DZ$106,MATCH(N817,【参考】数式用4!$DC$2:$DZ$2,0)),"")</f>
        <v/>
      </c>
      <c r="W817" s="107"/>
      <c r="X817" s="138"/>
      <c r="Y817" s="1086" t="str">
        <f>IFERROR(IF('別紙様式3-2（４・５月）'!Z819="ベア加算","",W817*VLOOKUP(N817,【参考】数式用!$AD$2:$AH$27,MATCH(O817,【参考】数式用!$K$4:$N$4,0)+1,0)),"")</f>
        <v/>
      </c>
      <c r="Z817" s="1086"/>
      <c r="AA817" s="139"/>
      <c r="AB817" s="142"/>
      <c r="AC817" s="520" t="str">
        <f>IFERROR(X817*VLOOKUP(AG817,【参考】数式用4!$DC$3:$DZ$106,MATCH(N817,【参考】数式用4!$DC$2:$DZ$2,0)),"")</f>
        <v/>
      </c>
      <c r="AD817" s="477" t="str">
        <f t="shared" si="26"/>
        <v/>
      </c>
      <c r="AE817" s="478" t="str">
        <f t="shared" si="27"/>
        <v/>
      </c>
      <c r="AF817" s="512" t="str">
        <f>IF(O817="","",'別紙様式3-2（４・５月）'!O819&amp;'別紙様式3-2（４・５月）'!P819&amp;'別紙様式3-2（４・５月）'!Q819&amp;"から"&amp;O817)</f>
        <v/>
      </c>
      <c r="AG817" s="512" t="str">
        <f>IF(OR(W817="",W817="―"),"",'別紙様式3-2（４・５月）'!O819&amp;'別紙様式3-2（４・５月）'!P819&amp;'別紙様式3-2（４・５月）'!Q819&amp;"から"&amp;W817)</f>
        <v/>
      </c>
    </row>
    <row r="818" spans="1:33" ht="24.95" customHeight="1">
      <c r="A818" s="513">
        <v>805</v>
      </c>
      <c r="B818" s="987" t="str">
        <f>IF(基本情報入力シート!C857="","",基本情報入力シート!C857)</f>
        <v/>
      </c>
      <c r="C818" s="988"/>
      <c r="D818" s="988"/>
      <c r="E818" s="988"/>
      <c r="F818" s="988"/>
      <c r="G818" s="988"/>
      <c r="H818" s="988"/>
      <c r="I818" s="989"/>
      <c r="J818" s="482" t="str">
        <f>IF(基本情報入力シート!M857="","",基本情報入力シート!M857)</f>
        <v/>
      </c>
      <c r="K818" s="482" t="str">
        <f>IF(基本情報入力シート!R857="","",基本情報入力シート!R857)</f>
        <v/>
      </c>
      <c r="L818" s="482" t="str">
        <f>IF(基本情報入力シート!W857="","",基本情報入力シート!W857)</f>
        <v/>
      </c>
      <c r="M818" s="517" t="str">
        <f>IF(基本情報入力シート!X857="","",基本情報入力シート!X857)</f>
        <v/>
      </c>
      <c r="N818" s="518" t="str">
        <f>IF(基本情報入力シート!Y857="","",基本情報入力シート!Y857)</f>
        <v/>
      </c>
      <c r="O818" s="106"/>
      <c r="P818" s="1082"/>
      <c r="Q818" s="1083"/>
      <c r="R818" s="519" t="str">
        <f>IFERROR(IF('別紙様式3-2（４・５月）'!Z820="ベア加算","",P818*VLOOKUP(N818,【参考】数式用!$AD$2:$AH$27,MATCH(O818,【参考】数式用!$K$4:$N$4,0)+1,0)),"")</f>
        <v/>
      </c>
      <c r="S818" s="139"/>
      <c r="T818" s="1084"/>
      <c r="U818" s="1085"/>
      <c r="V818" s="515" t="str">
        <f>IFERROR(P818*VLOOKUP(AF818,【参考】数式用4!$DC$3:$DZ$106,MATCH(N818,【参考】数式用4!$DC$2:$DZ$2,0)),"")</f>
        <v/>
      </c>
      <c r="W818" s="107"/>
      <c r="X818" s="138"/>
      <c r="Y818" s="1086" t="str">
        <f>IFERROR(IF('別紙様式3-2（４・５月）'!Z820="ベア加算","",W818*VLOOKUP(N818,【参考】数式用!$AD$2:$AH$27,MATCH(O818,【参考】数式用!$K$4:$N$4,0)+1,0)),"")</f>
        <v/>
      </c>
      <c r="Z818" s="1086"/>
      <c r="AA818" s="139"/>
      <c r="AB818" s="142"/>
      <c r="AC818" s="520" t="str">
        <f>IFERROR(X818*VLOOKUP(AG818,【参考】数式用4!$DC$3:$DZ$106,MATCH(N818,【参考】数式用4!$DC$2:$DZ$2,0)),"")</f>
        <v/>
      </c>
      <c r="AD818" s="477" t="str">
        <f t="shared" si="26"/>
        <v/>
      </c>
      <c r="AE818" s="478" t="str">
        <f t="shared" si="27"/>
        <v/>
      </c>
      <c r="AF818" s="512" t="str">
        <f>IF(O818="","",'別紙様式3-2（４・５月）'!O820&amp;'別紙様式3-2（４・５月）'!P820&amp;'別紙様式3-2（４・５月）'!Q820&amp;"から"&amp;O818)</f>
        <v/>
      </c>
      <c r="AG818" s="512" t="str">
        <f>IF(OR(W818="",W818="―"),"",'別紙様式3-2（４・５月）'!O820&amp;'別紙様式3-2（４・５月）'!P820&amp;'別紙様式3-2（４・５月）'!Q820&amp;"から"&amp;W818)</f>
        <v/>
      </c>
    </row>
    <row r="819" spans="1:33" ht="24.95" customHeight="1">
      <c r="A819" s="513">
        <v>806</v>
      </c>
      <c r="B819" s="987" t="str">
        <f>IF(基本情報入力シート!C858="","",基本情報入力シート!C858)</f>
        <v/>
      </c>
      <c r="C819" s="988"/>
      <c r="D819" s="988"/>
      <c r="E819" s="988"/>
      <c r="F819" s="988"/>
      <c r="G819" s="988"/>
      <c r="H819" s="988"/>
      <c r="I819" s="989"/>
      <c r="J819" s="482" t="str">
        <f>IF(基本情報入力シート!M858="","",基本情報入力シート!M858)</f>
        <v/>
      </c>
      <c r="K819" s="482" t="str">
        <f>IF(基本情報入力シート!R858="","",基本情報入力シート!R858)</f>
        <v/>
      </c>
      <c r="L819" s="482" t="str">
        <f>IF(基本情報入力シート!W858="","",基本情報入力シート!W858)</f>
        <v/>
      </c>
      <c r="M819" s="517" t="str">
        <f>IF(基本情報入力シート!X858="","",基本情報入力シート!X858)</f>
        <v/>
      </c>
      <c r="N819" s="518" t="str">
        <f>IF(基本情報入力シート!Y858="","",基本情報入力シート!Y858)</f>
        <v/>
      </c>
      <c r="O819" s="106"/>
      <c r="P819" s="1082"/>
      <c r="Q819" s="1083"/>
      <c r="R819" s="519" t="str">
        <f>IFERROR(IF('別紙様式3-2（４・５月）'!Z821="ベア加算","",P819*VLOOKUP(N819,【参考】数式用!$AD$2:$AH$27,MATCH(O819,【参考】数式用!$K$4:$N$4,0)+1,0)),"")</f>
        <v/>
      </c>
      <c r="S819" s="139"/>
      <c r="T819" s="1084"/>
      <c r="U819" s="1085"/>
      <c r="V819" s="515" t="str">
        <f>IFERROR(P819*VLOOKUP(AF819,【参考】数式用4!$DC$3:$DZ$106,MATCH(N819,【参考】数式用4!$DC$2:$DZ$2,0)),"")</f>
        <v/>
      </c>
      <c r="W819" s="107"/>
      <c r="X819" s="138"/>
      <c r="Y819" s="1086" t="str">
        <f>IFERROR(IF('別紙様式3-2（４・５月）'!Z821="ベア加算","",W819*VLOOKUP(N819,【参考】数式用!$AD$2:$AH$27,MATCH(O819,【参考】数式用!$K$4:$N$4,0)+1,0)),"")</f>
        <v/>
      </c>
      <c r="Z819" s="1086"/>
      <c r="AA819" s="139"/>
      <c r="AB819" s="142"/>
      <c r="AC819" s="520" t="str">
        <f>IFERROR(X819*VLOOKUP(AG819,【参考】数式用4!$DC$3:$DZ$106,MATCH(N819,【参考】数式用4!$DC$2:$DZ$2,0)),"")</f>
        <v/>
      </c>
      <c r="AD819" s="477" t="str">
        <f t="shared" si="26"/>
        <v/>
      </c>
      <c r="AE819" s="478" t="str">
        <f t="shared" si="27"/>
        <v/>
      </c>
      <c r="AF819" s="512" t="str">
        <f>IF(O819="","",'別紙様式3-2（４・５月）'!O821&amp;'別紙様式3-2（４・５月）'!P821&amp;'別紙様式3-2（４・５月）'!Q821&amp;"から"&amp;O819)</f>
        <v/>
      </c>
      <c r="AG819" s="512" t="str">
        <f>IF(OR(W819="",W819="―"),"",'別紙様式3-2（４・５月）'!O821&amp;'別紙様式3-2（４・５月）'!P821&amp;'別紙様式3-2（４・５月）'!Q821&amp;"から"&amp;W819)</f>
        <v/>
      </c>
    </row>
    <row r="820" spans="1:33" ht="24.95" customHeight="1">
      <c r="A820" s="513">
        <v>807</v>
      </c>
      <c r="B820" s="987" t="str">
        <f>IF(基本情報入力シート!C859="","",基本情報入力シート!C859)</f>
        <v/>
      </c>
      <c r="C820" s="988"/>
      <c r="D820" s="988"/>
      <c r="E820" s="988"/>
      <c r="F820" s="988"/>
      <c r="G820" s="988"/>
      <c r="H820" s="988"/>
      <c r="I820" s="989"/>
      <c r="J820" s="482" t="str">
        <f>IF(基本情報入力シート!M859="","",基本情報入力シート!M859)</f>
        <v/>
      </c>
      <c r="K820" s="482" t="str">
        <f>IF(基本情報入力シート!R859="","",基本情報入力シート!R859)</f>
        <v/>
      </c>
      <c r="L820" s="482" t="str">
        <f>IF(基本情報入力シート!W859="","",基本情報入力シート!W859)</f>
        <v/>
      </c>
      <c r="M820" s="517" t="str">
        <f>IF(基本情報入力シート!X859="","",基本情報入力シート!X859)</f>
        <v/>
      </c>
      <c r="N820" s="518" t="str">
        <f>IF(基本情報入力シート!Y859="","",基本情報入力シート!Y859)</f>
        <v/>
      </c>
      <c r="O820" s="106"/>
      <c r="P820" s="1082"/>
      <c r="Q820" s="1083"/>
      <c r="R820" s="519" t="str">
        <f>IFERROR(IF('別紙様式3-2（４・５月）'!Z822="ベア加算","",P820*VLOOKUP(N820,【参考】数式用!$AD$2:$AH$27,MATCH(O820,【参考】数式用!$K$4:$N$4,0)+1,0)),"")</f>
        <v/>
      </c>
      <c r="S820" s="139"/>
      <c r="T820" s="1084"/>
      <c r="U820" s="1085"/>
      <c r="V820" s="515" t="str">
        <f>IFERROR(P820*VLOOKUP(AF820,【参考】数式用4!$DC$3:$DZ$106,MATCH(N820,【参考】数式用4!$DC$2:$DZ$2,0)),"")</f>
        <v/>
      </c>
      <c r="W820" s="107"/>
      <c r="X820" s="138"/>
      <c r="Y820" s="1086" t="str">
        <f>IFERROR(IF('別紙様式3-2（４・５月）'!Z822="ベア加算","",W820*VLOOKUP(N820,【参考】数式用!$AD$2:$AH$27,MATCH(O820,【参考】数式用!$K$4:$N$4,0)+1,0)),"")</f>
        <v/>
      </c>
      <c r="Z820" s="1086"/>
      <c r="AA820" s="139"/>
      <c r="AB820" s="142"/>
      <c r="AC820" s="520" t="str">
        <f>IFERROR(X820*VLOOKUP(AG820,【参考】数式用4!$DC$3:$DZ$106,MATCH(N820,【参考】数式用4!$DC$2:$DZ$2,0)),"")</f>
        <v/>
      </c>
      <c r="AD820" s="477" t="str">
        <f t="shared" si="26"/>
        <v/>
      </c>
      <c r="AE820" s="478" t="str">
        <f t="shared" si="27"/>
        <v/>
      </c>
      <c r="AF820" s="512" t="str">
        <f>IF(O820="","",'別紙様式3-2（４・５月）'!O822&amp;'別紙様式3-2（４・５月）'!P822&amp;'別紙様式3-2（４・５月）'!Q822&amp;"から"&amp;O820)</f>
        <v/>
      </c>
      <c r="AG820" s="512" t="str">
        <f>IF(OR(W820="",W820="―"),"",'別紙様式3-2（４・５月）'!O822&amp;'別紙様式3-2（４・５月）'!P822&amp;'別紙様式3-2（４・５月）'!Q822&amp;"から"&amp;W820)</f>
        <v/>
      </c>
    </row>
    <row r="821" spans="1:33" ht="24.95" customHeight="1">
      <c r="A821" s="513">
        <v>808</v>
      </c>
      <c r="B821" s="987" t="str">
        <f>IF(基本情報入力シート!C860="","",基本情報入力シート!C860)</f>
        <v/>
      </c>
      <c r="C821" s="988"/>
      <c r="D821" s="988"/>
      <c r="E821" s="988"/>
      <c r="F821" s="988"/>
      <c r="G821" s="988"/>
      <c r="H821" s="988"/>
      <c r="I821" s="989"/>
      <c r="J821" s="482" t="str">
        <f>IF(基本情報入力シート!M860="","",基本情報入力シート!M860)</f>
        <v/>
      </c>
      <c r="K821" s="482" t="str">
        <f>IF(基本情報入力シート!R860="","",基本情報入力シート!R860)</f>
        <v/>
      </c>
      <c r="L821" s="482" t="str">
        <f>IF(基本情報入力シート!W860="","",基本情報入力シート!W860)</f>
        <v/>
      </c>
      <c r="M821" s="517" t="str">
        <f>IF(基本情報入力シート!X860="","",基本情報入力シート!X860)</f>
        <v/>
      </c>
      <c r="N821" s="518" t="str">
        <f>IF(基本情報入力シート!Y860="","",基本情報入力シート!Y860)</f>
        <v/>
      </c>
      <c r="O821" s="106"/>
      <c r="P821" s="1082"/>
      <c r="Q821" s="1083"/>
      <c r="R821" s="519" t="str">
        <f>IFERROR(IF('別紙様式3-2（４・５月）'!Z823="ベア加算","",P821*VLOOKUP(N821,【参考】数式用!$AD$2:$AH$27,MATCH(O821,【参考】数式用!$K$4:$N$4,0)+1,0)),"")</f>
        <v/>
      </c>
      <c r="S821" s="139"/>
      <c r="T821" s="1084"/>
      <c r="U821" s="1085"/>
      <c r="V821" s="515" t="str">
        <f>IFERROR(P821*VLOOKUP(AF821,【参考】数式用4!$DC$3:$DZ$106,MATCH(N821,【参考】数式用4!$DC$2:$DZ$2,0)),"")</f>
        <v/>
      </c>
      <c r="W821" s="107"/>
      <c r="X821" s="138"/>
      <c r="Y821" s="1086" t="str">
        <f>IFERROR(IF('別紙様式3-2（４・５月）'!Z823="ベア加算","",W821*VLOOKUP(N821,【参考】数式用!$AD$2:$AH$27,MATCH(O821,【参考】数式用!$K$4:$N$4,0)+1,0)),"")</f>
        <v/>
      </c>
      <c r="Z821" s="1086"/>
      <c r="AA821" s="139"/>
      <c r="AB821" s="142"/>
      <c r="AC821" s="520" t="str">
        <f>IFERROR(X821*VLOOKUP(AG821,【参考】数式用4!$DC$3:$DZ$106,MATCH(N821,【参考】数式用4!$DC$2:$DZ$2,0)),"")</f>
        <v/>
      </c>
      <c r="AD821" s="477" t="str">
        <f t="shared" si="26"/>
        <v/>
      </c>
      <c r="AE821" s="478" t="str">
        <f t="shared" si="27"/>
        <v/>
      </c>
      <c r="AF821" s="512" t="str">
        <f>IF(O821="","",'別紙様式3-2（４・５月）'!O823&amp;'別紙様式3-2（４・５月）'!P823&amp;'別紙様式3-2（４・５月）'!Q823&amp;"から"&amp;O821)</f>
        <v/>
      </c>
      <c r="AG821" s="512" t="str">
        <f>IF(OR(W821="",W821="―"),"",'別紙様式3-2（４・５月）'!O823&amp;'別紙様式3-2（４・５月）'!P823&amp;'別紙様式3-2（４・５月）'!Q823&amp;"から"&amp;W821)</f>
        <v/>
      </c>
    </row>
    <row r="822" spans="1:33" ht="24.95" customHeight="1">
      <c r="A822" s="513">
        <v>809</v>
      </c>
      <c r="B822" s="987" t="str">
        <f>IF(基本情報入力シート!C861="","",基本情報入力シート!C861)</f>
        <v/>
      </c>
      <c r="C822" s="988"/>
      <c r="D822" s="988"/>
      <c r="E822" s="988"/>
      <c r="F822" s="988"/>
      <c r="G822" s="988"/>
      <c r="H822" s="988"/>
      <c r="I822" s="989"/>
      <c r="J822" s="482" t="str">
        <f>IF(基本情報入力シート!M861="","",基本情報入力シート!M861)</f>
        <v/>
      </c>
      <c r="K822" s="482" t="str">
        <f>IF(基本情報入力シート!R861="","",基本情報入力シート!R861)</f>
        <v/>
      </c>
      <c r="L822" s="482" t="str">
        <f>IF(基本情報入力シート!W861="","",基本情報入力シート!W861)</f>
        <v/>
      </c>
      <c r="M822" s="517" t="str">
        <f>IF(基本情報入力シート!X861="","",基本情報入力シート!X861)</f>
        <v/>
      </c>
      <c r="N822" s="518" t="str">
        <f>IF(基本情報入力シート!Y861="","",基本情報入力シート!Y861)</f>
        <v/>
      </c>
      <c r="O822" s="106"/>
      <c r="P822" s="1082"/>
      <c r="Q822" s="1083"/>
      <c r="R822" s="519" t="str">
        <f>IFERROR(IF('別紙様式3-2（４・５月）'!Z824="ベア加算","",P822*VLOOKUP(N822,【参考】数式用!$AD$2:$AH$27,MATCH(O822,【参考】数式用!$K$4:$N$4,0)+1,0)),"")</f>
        <v/>
      </c>
      <c r="S822" s="139"/>
      <c r="T822" s="1084"/>
      <c r="U822" s="1085"/>
      <c r="V822" s="515" t="str">
        <f>IFERROR(P822*VLOOKUP(AF822,【参考】数式用4!$DC$3:$DZ$106,MATCH(N822,【参考】数式用4!$DC$2:$DZ$2,0)),"")</f>
        <v/>
      </c>
      <c r="W822" s="107"/>
      <c r="X822" s="138"/>
      <c r="Y822" s="1086" t="str">
        <f>IFERROR(IF('別紙様式3-2（４・５月）'!Z824="ベア加算","",W822*VLOOKUP(N822,【参考】数式用!$AD$2:$AH$27,MATCH(O822,【参考】数式用!$K$4:$N$4,0)+1,0)),"")</f>
        <v/>
      </c>
      <c r="Z822" s="1086"/>
      <c r="AA822" s="139"/>
      <c r="AB822" s="142"/>
      <c r="AC822" s="520" t="str">
        <f>IFERROR(X822*VLOOKUP(AG822,【参考】数式用4!$DC$3:$DZ$106,MATCH(N822,【参考】数式用4!$DC$2:$DZ$2,0)),"")</f>
        <v/>
      </c>
      <c r="AD822" s="477" t="str">
        <f t="shared" si="26"/>
        <v/>
      </c>
      <c r="AE822" s="478" t="str">
        <f t="shared" si="27"/>
        <v/>
      </c>
      <c r="AF822" s="512" t="str">
        <f>IF(O822="","",'別紙様式3-2（４・５月）'!O824&amp;'別紙様式3-2（４・５月）'!P824&amp;'別紙様式3-2（４・５月）'!Q824&amp;"から"&amp;O822)</f>
        <v/>
      </c>
      <c r="AG822" s="512" t="str">
        <f>IF(OR(W822="",W822="―"),"",'別紙様式3-2（４・５月）'!O824&amp;'別紙様式3-2（４・５月）'!P824&amp;'別紙様式3-2（４・５月）'!Q824&amp;"から"&amp;W822)</f>
        <v/>
      </c>
    </row>
    <row r="823" spans="1:33" ht="24.95" customHeight="1">
      <c r="A823" s="513">
        <v>810</v>
      </c>
      <c r="B823" s="987" t="str">
        <f>IF(基本情報入力シート!C862="","",基本情報入力シート!C862)</f>
        <v/>
      </c>
      <c r="C823" s="988"/>
      <c r="D823" s="988"/>
      <c r="E823" s="988"/>
      <c r="F823" s="988"/>
      <c r="G823" s="988"/>
      <c r="H823" s="988"/>
      <c r="I823" s="989"/>
      <c r="J823" s="482" t="str">
        <f>IF(基本情報入力シート!M862="","",基本情報入力シート!M862)</f>
        <v/>
      </c>
      <c r="K823" s="482" t="str">
        <f>IF(基本情報入力シート!R862="","",基本情報入力シート!R862)</f>
        <v/>
      </c>
      <c r="L823" s="482" t="str">
        <f>IF(基本情報入力シート!W862="","",基本情報入力シート!W862)</f>
        <v/>
      </c>
      <c r="M823" s="517" t="str">
        <f>IF(基本情報入力シート!X862="","",基本情報入力シート!X862)</f>
        <v/>
      </c>
      <c r="N823" s="518" t="str">
        <f>IF(基本情報入力シート!Y862="","",基本情報入力シート!Y862)</f>
        <v/>
      </c>
      <c r="O823" s="106"/>
      <c r="P823" s="1082"/>
      <c r="Q823" s="1083"/>
      <c r="R823" s="519" t="str">
        <f>IFERROR(IF('別紙様式3-2（４・５月）'!Z825="ベア加算","",P823*VLOOKUP(N823,【参考】数式用!$AD$2:$AH$27,MATCH(O823,【参考】数式用!$K$4:$N$4,0)+1,0)),"")</f>
        <v/>
      </c>
      <c r="S823" s="139"/>
      <c r="T823" s="1084"/>
      <c r="U823" s="1085"/>
      <c r="V823" s="515" t="str">
        <f>IFERROR(P823*VLOOKUP(AF823,【参考】数式用4!$DC$3:$DZ$106,MATCH(N823,【参考】数式用4!$DC$2:$DZ$2,0)),"")</f>
        <v/>
      </c>
      <c r="W823" s="107"/>
      <c r="X823" s="138"/>
      <c r="Y823" s="1086" t="str">
        <f>IFERROR(IF('別紙様式3-2（４・５月）'!Z825="ベア加算","",W823*VLOOKUP(N823,【参考】数式用!$AD$2:$AH$27,MATCH(O823,【参考】数式用!$K$4:$N$4,0)+1,0)),"")</f>
        <v/>
      </c>
      <c r="Z823" s="1086"/>
      <c r="AA823" s="139"/>
      <c r="AB823" s="142"/>
      <c r="AC823" s="520" t="str">
        <f>IFERROR(X823*VLOOKUP(AG823,【参考】数式用4!$DC$3:$DZ$106,MATCH(N823,【参考】数式用4!$DC$2:$DZ$2,0)),"")</f>
        <v/>
      </c>
      <c r="AD823" s="477" t="str">
        <f t="shared" si="26"/>
        <v/>
      </c>
      <c r="AE823" s="478" t="str">
        <f t="shared" si="27"/>
        <v/>
      </c>
      <c r="AF823" s="512" t="str">
        <f>IF(O823="","",'別紙様式3-2（４・５月）'!O825&amp;'別紙様式3-2（４・５月）'!P825&amp;'別紙様式3-2（４・５月）'!Q825&amp;"から"&amp;O823)</f>
        <v/>
      </c>
      <c r="AG823" s="512" t="str">
        <f>IF(OR(W823="",W823="―"),"",'別紙様式3-2（４・５月）'!O825&amp;'別紙様式3-2（４・５月）'!P825&amp;'別紙様式3-2（４・５月）'!Q825&amp;"から"&amp;W823)</f>
        <v/>
      </c>
    </row>
    <row r="824" spans="1:33" ht="24.95" customHeight="1">
      <c r="A824" s="513">
        <v>811</v>
      </c>
      <c r="B824" s="987" t="str">
        <f>IF(基本情報入力シート!C863="","",基本情報入力シート!C863)</f>
        <v/>
      </c>
      <c r="C824" s="988"/>
      <c r="D824" s="988"/>
      <c r="E824" s="988"/>
      <c r="F824" s="988"/>
      <c r="G824" s="988"/>
      <c r="H824" s="988"/>
      <c r="I824" s="989"/>
      <c r="J824" s="482" t="str">
        <f>IF(基本情報入力シート!M863="","",基本情報入力シート!M863)</f>
        <v/>
      </c>
      <c r="K824" s="482" t="str">
        <f>IF(基本情報入力シート!R863="","",基本情報入力シート!R863)</f>
        <v/>
      </c>
      <c r="L824" s="482" t="str">
        <f>IF(基本情報入力シート!W863="","",基本情報入力シート!W863)</f>
        <v/>
      </c>
      <c r="M824" s="517" t="str">
        <f>IF(基本情報入力シート!X863="","",基本情報入力シート!X863)</f>
        <v/>
      </c>
      <c r="N824" s="518" t="str">
        <f>IF(基本情報入力シート!Y863="","",基本情報入力シート!Y863)</f>
        <v/>
      </c>
      <c r="O824" s="106"/>
      <c r="P824" s="1082"/>
      <c r="Q824" s="1083"/>
      <c r="R824" s="519" t="str">
        <f>IFERROR(IF('別紙様式3-2（４・５月）'!Z826="ベア加算","",P824*VLOOKUP(N824,【参考】数式用!$AD$2:$AH$27,MATCH(O824,【参考】数式用!$K$4:$N$4,0)+1,0)),"")</f>
        <v/>
      </c>
      <c r="S824" s="139"/>
      <c r="T824" s="1084"/>
      <c r="U824" s="1085"/>
      <c r="V824" s="515" t="str">
        <f>IFERROR(P824*VLOOKUP(AF824,【参考】数式用4!$DC$3:$DZ$106,MATCH(N824,【参考】数式用4!$DC$2:$DZ$2,0)),"")</f>
        <v/>
      </c>
      <c r="W824" s="107"/>
      <c r="X824" s="138"/>
      <c r="Y824" s="1086" t="str">
        <f>IFERROR(IF('別紙様式3-2（４・５月）'!Z826="ベア加算","",W824*VLOOKUP(N824,【参考】数式用!$AD$2:$AH$27,MATCH(O824,【参考】数式用!$K$4:$N$4,0)+1,0)),"")</f>
        <v/>
      </c>
      <c r="Z824" s="1086"/>
      <c r="AA824" s="139"/>
      <c r="AB824" s="142"/>
      <c r="AC824" s="520" t="str">
        <f>IFERROR(X824*VLOOKUP(AG824,【参考】数式用4!$DC$3:$DZ$106,MATCH(N824,【参考】数式用4!$DC$2:$DZ$2,0)),"")</f>
        <v/>
      </c>
      <c r="AD824" s="477" t="str">
        <f t="shared" si="26"/>
        <v/>
      </c>
      <c r="AE824" s="478" t="str">
        <f t="shared" si="27"/>
        <v/>
      </c>
      <c r="AF824" s="512" t="str">
        <f>IF(O824="","",'別紙様式3-2（４・５月）'!O826&amp;'別紙様式3-2（４・５月）'!P826&amp;'別紙様式3-2（４・５月）'!Q826&amp;"から"&amp;O824)</f>
        <v/>
      </c>
      <c r="AG824" s="512" t="str">
        <f>IF(OR(W824="",W824="―"),"",'別紙様式3-2（４・５月）'!O826&amp;'別紙様式3-2（４・５月）'!P826&amp;'別紙様式3-2（４・５月）'!Q826&amp;"から"&amp;W824)</f>
        <v/>
      </c>
    </row>
    <row r="825" spans="1:33" ht="24.95" customHeight="1">
      <c r="A825" s="513">
        <v>812</v>
      </c>
      <c r="B825" s="987" t="str">
        <f>IF(基本情報入力シート!C864="","",基本情報入力シート!C864)</f>
        <v/>
      </c>
      <c r="C825" s="988"/>
      <c r="D825" s="988"/>
      <c r="E825" s="988"/>
      <c r="F825" s="988"/>
      <c r="G825" s="988"/>
      <c r="H825" s="988"/>
      <c r="I825" s="989"/>
      <c r="J825" s="482" t="str">
        <f>IF(基本情報入力シート!M864="","",基本情報入力シート!M864)</f>
        <v/>
      </c>
      <c r="K825" s="482" t="str">
        <f>IF(基本情報入力シート!R864="","",基本情報入力シート!R864)</f>
        <v/>
      </c>
      <c r="L825" s="482" t="str">
        <f>IF(基本情報入力シート!W864="","",基本情報入力シート!W864)</f>
        <v/>
      </c>
      <c r="M825" s="517" t="str">
        <f>IF(基本情報入力シート!X864="","",基本情報入力シート!X864)</f>
        <v/>
      </c>
      <c r="N825" s="518" t="str">
        <f>IF(基本情報入力シート!Y864="","",基本情報入力シート!Y864)</f>
        <v/>
      </c>
      <c r="O825" s="106"/>
      <c r="P825" s="1082"/>
      <c r="Q825" s="1083"/>
      <c r="R825" s="519" t="str">
        <f>IFERROR(IF('別紙様式3-2（４・５月）'!Z827="ベア加算","",P825*VLOOKUP(N825,【参考】数式用!$AD$2:$AH$27,MATCH(O825,【参考】数式用!$K$4:$N$4,0)+1,0)),"")</f>
        <v/>
      </c>
      <c r="S825" s="139"/>
      <c r="T825" s="1084"/>
      <c r="U825" s="1085"/>
      <c r="V825" s="515" t="str">
        <f>IFERROR(P825*VLOOKUP(AF825,【参考】数式用4!$DC$3:$DZ$106,MATCH(N825,【参考】数式用4!$DC$2:$DZ$2,0)),"")</f>
        <v/>
      </c>
      <c r="W825" s="107"/>
      <c r="X825" s="138"/>
      <c r="Y825" s="1086" t="str">
        <f>IFERROR(IF('別紙様式3-2（４・５月）'!Z827="ベア加算","",W825*VLOOKUP(N825,【参考】数式用!$AD$2:$AH$27,MATCH(O825,【参考】数式用!$K$4:$N$4,0)+1,0)),"")</f>
        <v/>
      </c>
      <c r="Z825" s="1086"/>
      <c r="AA825" s="139"/>
      <c r="AB825" s="142"/>
      <c r="AC825" s="520" t="str">
        <f>IFERROR(X825*VLOOKUP(AG825,【参考】数式用4!$DC$3:$DZ$106,MATCH(N825,【参考】数式用4!$DC$2:$DZ$2,0)),"")</f>
        <v/>
      </c>
      <c r="AD825" s="477" t="str">
        <f t="shared" si="26"/>
        <v/>
      </c>
      <c r="AE825" s="478" t="str">
        <f t="shared" si="27"/>
        <v/>
      </c>
      <c r="AF825" s="512" t="str">
        <f>IF(O825="","",'別紙様式3-2（４・５月）'!O827&amp;'別紙様式3-2（４・５月）'!P827&amp;'別紙様式3-2（４・５月）'!Q827&amp;"から"&amp;O825)</f>
        <v/>
      </c>
      <c r="AG825" s="512" t="str">
        <f>IF(OR(W825="",W825="―"),"",'別紙様式3-2（４・５月）'!O827&amp;'別紙様式3-2（４・５月）'!P827&amp;'別紙様式3-2（４・５月）'!Q827&amp;"から"&amp;W825)</f>
        <v/>
      </c>
    </row>
    <row r="826" spans="1:33" ht="24.95" customHeight="1">
      <c r="A826" s="513">
        <v>813</v>
      </c>
      <c r="B826" s="987" t="str">
        <f>IF(基本情報入力シート!C865="","",基本情報入力シート!C865)</f>
        <v/>
      </c>
      <c r="C826" s="988"/>
      <c r="D826" s="988"/>
      <c r="E826" s="988"/>
      <c r="F826" s="988"/>
      <c r="G826" s="988"/>
      <c r="H826" s="988"/>
      <c r="I826" s="989"/>
      <c r="J826" s="482" t="str">
        <f>IF(基本情報入力シート!M865="","",基本情報入力シート!M865)</f>
        <v/>
      </c>
      <c r="K826" s="482" t="str">
        <f>IF(基本情報入力シート!R865="","",基本情報入力シート!R865)</f>
        <v/>
      </c>
      <c r="L826" s="482" t="str">
        <f>IF(基本情報入力シート!W865="","",基本情報入力シート!W865)</f>
        <v/>
      </c>
      <c r="M826" s="517" t="str">
        <f>IF(基本情報入力シート!X865="","",基本情報入力シート!X865)</f>
        <v/>
      </c>
      <c r="N826" s="518" t="str">
        <f>IF(基本情報入力シート!Y865="","",基本情報入力シート!Y865)</f>
        <v/>
      </c>
      <c r="O826" s="106"/>
      <c r="P826" s="1082"/>
      <c r="Q826" s="1083"/>
      <c r="R826" s="519" t="str">
        <f>IFERROR(IF('別紙様式3-2（４・５月）'!Z828="ベア加算","",P826*VLOOKUP(N826,【参考】数式用!$AD$2:$AH$27,MATCH(O826,【参考】数式用!$K$4:$N$4,0)+1,0)),"")</f>
        <v/>
      </c>
      <c r="S826" s="139"/>
      <c r="T826" s="1084"/>
      <c r="U826" s="1085"/>
      <c r="V826" s="515" t="str">
        <f>IFERROR(P826*VLOOKUP(AF826,【参考】数式用4!$DC$3:$DZ$106,MATCH(N826,【参考】数式用4!$DC$2:$DZ$2,0)),"")</f>
        <v/>
      </c>
      <c r="W826" s="107"/>
      <c r="X826" s="138"/>
      <c r="Y826" s="1086" t="str">
        <f>IFERROR(IF('別紙様式3-2（４・５月）'!Z828="ベア加算","",W826*VLOOKUP(N826,【参考】数式用!$AD$2:$AH$27,MATCH(O826,【参考】数式用!$K$4:$N$4,0)+1,0)),"")</f>
        <v/>
      </c>
      <c r="Z826" s="1086"/>
      <c r="AA826" s="139"/>
      <c r="AB826" s="142"/>
      <c r="AC826" s="520" t="str">
        <f>IFERROR(X826*VLOOKUP(AG826,【参考】数式用4!$DC$3:$DZ$106,MATCH(N826,【参考】数式用4!$DC$2:$DZ$2,0)),"")</f>
        <v/>
      </c>
      <c r="AD826" s="477" t="str">
        <f t="shared" si="26"/>
        <v/>
      </c>
      <c r="AE826" s="478" t="str">
        <f t="shared" si="27"/>
        <v/>
      </c>
      <c r="AF826" s="512" t="str">
        <f>IF(O826="","",'別紙様式3-2（４・５月）'!O828&amp;'別紙様式3-2（４・５月）'!P828&amp;'別紙様式3-2（４・５月）'!Q828&amp;"から"&amp;O826)</f>
        <v/>
      </c>
      <c r="AG826" s="512" t="str">
        <f>IF(OR(W826="",W826="―"),"",'別紙様式3-2（４・５月）'!O828&amp;'別紙様式3-2（４・５月）'!P828&amp;'別紙様式3-2（４・５月）'!Q828&amp;"から"&amp;W826)</f>
        <v/>
      </c>
    </row>
    <row r="827" spans="1:33" ht="24.95" customHeight="1">
      <c r="A827" s="513">
        <v>814</v>
      </c>
      <c r="B827" s="987" t="str">
        <f>IF(基本情報入力シート!C866="","",基本情報入力シート!C866)</f>
        <v/>
      </c>
      <c r="C827" s="988"/>
      <c r="D827" s="988"/>
      <c r="E827" s="988"/>
      <c r="F827" s="988"/>
      <c r="G827" s="988"/>
      <c r="H827" s="988"/>
      <c r="I827" s="989"/>
      <c r="J827" s="482" t="str">
        <f>IF(基本情報入力シート!M866="","",基本情報入力シート!M866)</f>
        <v/>
      </c>
      <c r="K827" s="482" t="str">
        <f>IF(基本情報入力シート!R866="","",基本情報入力シート!R866)</f>
        <v/>
      </c>
      <c r="L827" s="482" t="str">
        <f>IF(基本情報入力シート!W866="","",基本情報入力シート!W866)</f>
        <v/>
      </c>
      <c r="M827" s="517" t="str">
        <f>IF(基本情報入力シート!X866="","",基本情報入力シート!X866)</f>
        <v/>
      </c>
      <c r="N827" s="518" t="str">
        <f>IF(基本情報入力シート!Y866="","",基本情報入力シート!Y866)</f>
        <v/>
      </c>
      <c r="O827" s="106"/>
      <c r="P827" s="1082"/>
      <c r="Q827" s="1083"/>
      <c r="R827" s="519" t="str">
        <f>IFERROR(IF('別紙様式3-2（４・５月）'!Z829="ベア加算","",P827*VLOOKUP(N827,【参考】数式用!$AD$2:$AH$27,MATCH(O827,【参考】数式用!$K$4:$N$4,0)+1,0)),"")</f>
        <v/>
      </c>
      <c r="S827" s="139"/>
      <c r="T827" s="1084"/>
      <c r="U827" s="1085"/>
      <c r="V827" s="515" t="str">
        <f>IFERROR(P827*VLOOKUP(AF827,【参考】数式用4!$DC$3:$DZ$106,MATCH(N827,【参考】数式用4!$DC$2:$DZ$2,0)),"")</f>
        <v/>
      </c>
      <c r="W827" s="107"/>
      <c r="X827" s="138"/>
      <c r="Y827" s="1086" t="str">
        <f>IFERROR(IF('別紙様式3-2（４・５月）'!Z829="ベア加算","",W827*VLOOKUP(N827,【参考】数式用!$AD$2:$AH$27,MATCH(O827,【参考】数式用!$K$4:$N$4,0)+1,0)),"")</f>
        <v/>
      </c>
      <c r="Z827" s="1086"/>
      <c r="AA827" s="139"/>
      <c r="AB827" s="142"/>
      <c r="AC827" s="520" t="str">
        <f>IFERROR(X827*VLOOKUP(AG827,【参考】数式用4!$DC$3:$DZ$106,MATCH(N827,【参考】数式用4!$DC$2:$DZ$2,0)),"")</f>
        <v/>
      </c>
      <c r="AD827" s="477" t="str">
        <f t="shared" si="26"/>
        <v/>
      </c>
      <c r="AE827" s="478" t="str">
        <f t="shared" si="27"/>
        <v/>
      </c>
      <c r="AF827" s="512" t="str">
        <f>IF(O827="","",'別紙様式3-2（４・５月）'!O829&amp;'別紙様式3-2（４・５月）'!P829&amp;'別紙様式3-2（４・５月）'!Q829&amp;"から"&amp;O827)</f>
        <v/>
      </c>
      <c r="AG827" s="512" t="str">
        <f>IF(OR(W827="",W827="―"),"",'別紙様式3-2（４・５月）'!O829&amp;'別紙様式3-2（４・５月）'!P829&amp;'別紙様式3-2（４・５月）'!Q829&amp;"から"&amp;W827)</f>
        <v/>
      </c>
    </row>
    <row r="828" spans="1:33" ht="24.95" customHeight="1">
      <c r="A828" s="513">
        <v>815</v>
      </c>
      <c r="B828" s="987" t="str">
        <f>IF(基本情報入力シート!C867="","",基本情報入力シート!C867)</f>
        <v/>
      </c>
      <c r="C828" s="988"/>
      <c r="D828" s="988"/>
      <c r="E828" s="988"/>
      <c r="F828" s="988"/>
      <c r="G828" s="988"/>
      <c r="H828" s="988"/>
      <c r="I828" s="989"/>
      <c r="J828" s="482" t="str">
        <f>IF(基本情報入力シート!M867="","",基本情報入力シート!M867)</f>
        <v/>
      </c>
      <c r="K828" s="482" t="str">
        <f>IF(基本情報入力シート!R867="","",基本情報入力シート!R867)</f>
        <v/>
      </c>
      <c r="L828" s="482" t="str">
        <f>IF(基本情報入力シート!W867="","",基本情報入力シート!W867)</f>
        <v/>
      </c>
      <c r="M828" s="517" t="str">
        <f>IF(基本情報入力シート!X867="","",基本情報入力シート!X867)</f>
        <v/>
      </c>
      <c r="N828" s="518" t="str">
        <f>IF(基本情報入力シート!Y867="","",基本情報入力シート!Y867)</f>
        <v/>
      </c>
      <c r="O828" s="106"/>
      <c r="P828" s="1082"/>
      <c r="Q828" s="1083"/>
      <c r="R828" s="519" t="str">
        <f>IFERROR(IF('別紙様式3-2（４・５月）'!Z830="ベア加算","",P828*VLOOKUP(N828,【参考】数式用!$AD$2:$AH$27,MATCH(O828,【参考】数式用!$K$4:$N$4,0)+1,0)),"")</f>
        <v/>
      </c>
      <c r="S828" s="139"/>
      <c r="T828" s="1084"/>
      <c r="U828" s="1085"/>
      <c r="V828" s="515" t="str">
        <f>IFERROR(P828*VLOOKUP(AF828,【参考】数式用4!$DC$3:$DZ$106,MATCH(N828,【参考】数式用4!$DC$2:$DZ$2,0)),"")</f>
        <v/>
      </c>
      <c r="W828" s="107"/>
      <c r="X828" s="138"/>
      <c r="Y828" s="1086" t="str">
        <f>IFERROR(IF('別紙様式3-2（４・５月）'!Z830="ベア加算","",W828*VLOOKUP(N828,【参考】数式用!$AD$2:$AH$27,MATCH(O828,【参考】数式用!$K$4:$N$4,0)+1,0)),"")</f>
        <v/>
      </c>
      <c r="Z828" s="1086"/>
      <c r="AA828" s="139"/>
      <c r="AB828" s="142"/>
      <c r="AC828" s="520" t="str">
        <f>IFERROR(X828*VLOOKUP(AG828,【参考】数式用4!$DC$3:$DZ$106,MATCH(N828,【参考】数式用4!$DC$2:$DZ$2,0)),"")</f>
        <v/>
      </c>
      <c r="AD828" s="477" t="str">
        <f t="shared" si="26"/>
        <v/>
      </c>
      <c r="AE828" s="478" t="str">
        <f t="shared" si="27"/>
        <v/>
      </c>
      <c r="AF828" s="512" t="str">
        <f>IF(O828="","",'別紙様式3-2（４・５月）'!O830&amp;'別紙様式3-2（４・５月）'!P830&amp;'別紙様式3-2（４・５月）'!Q830&amp;"から"&amp;O828)</f>
        <v/>
      </c>
      <c r="AG828" s="512" t="str">
        <f>IF(OR(W828="",W828="―"),"",'別紙様式3-2（４・５月）'!O830&amp;'別紙様式3-2（４・５月）'!P830&amp;'別紙様式3-2（４・５月）'!Q830&amp;"から"&amp;W828)</f>
        <v/>
      </c>
    </row>
    <row r="829" spans="1:33" ht="24.95" customHeight="1">
      <c r="A829" s="513">
        <v>816</v>
      </c>
      <c r="B829" s="987" t="str">
        <f>IF(基本情報入力シート!C868="","",基本情報入力シート!C868)</f>
        <v/>
      </c>
      <c r="C829" s="988"/>
      <c r="D829" s="988"/>
      <c r="E829" s="988"/>
      <c r="F829" s="988"/>
      <c r="G829" s="988"/>
      <c r="H829" s="988"/>
      <c r="I829" s="989"/>
      <c r="J829" s="482" t="str">
        <f>IF(基本情報入力シート!M868="","",基本情報入力シート!M868)</f>
        <v/>
      </c>
      <c r="K829" s="482" t="str">
        <f>IF(基本情報入力シート!R868="","",基本情報入力シート!R868)</f>
        <v/>
      </c>
      <c r="L829" s="482" t="str">
        <f>IF(基本情報入力シート!W868="","",基本情報入力シート!W868)</f>
        <v/>
      </c>
      <c r="M829" s="517" t="str">
        <f>IF(基本情報入力シート!X868="","",基本情報入力シート!X868)</f>
        <v/>
      </c>
      <c r="N829" s="518" t="str">
        <f>IF(基本情報入力シート!Y868="","",基本情報入力シート!Y868)</f>
        <v/>
      </c>
      <c r="O829" s="106"/>
      <c r="P829" s="1082"/>
      <c r="Q829" s="1083"/>
      <c r="R829" s="519" t="str">
        <f>IFERROR(IF('別紙様式3-2（４・５月）'!Z831="ベア加算","",P829*VLOOKUP(N829,【参考】数式用!$AD$2:$AH$27,MATCH(O829,【参考】数式用!$K$4:$N$4,0)+1,0)),"")</f>
        <v/>
      </c>
      <c r="S829" s="139"/>
      <c r="T829" s="1084"/>
      <c r="U829" s="1085"/>
      <c r="V829" s="515" t="str">
        <f>IFERROR(P829*VLOOKUP(AF829,【参考】数式用4!$DC$3:$DZ$106,MATCH(N829,【参考】数式用4!$DC$2:$DZ$2,0)),"")</f>
        <v/>
      </c>
      <c r="W829" s="107"/>
      <c r="X829" s="138"/>
      <c r="Y829" s="1086" t="str">
        <f>IFERROR(IF('別紙様式3-2（４・５月）'!Z831="ベア加算","",W829*VLOOKUP(N829,【参考】数式用!$AD$2:$AH$27,MATCH(O829,【参考】数式用!$K$4:$N$4,0)+1,0)),"")</f>
        <v/>
      </c>
      <c r="Z829" s="1086"/>
      <c r="AA829" s="139"/>
      <c r="AB829" s="142"/>
      <c r="AC829" s="520" t="str">
        <f>IFERROR(X829*VLOOKUP(AG829,【参考】数式用4!$DC$3:$DZ$106,MATCH(N829,【参考】数式用4!$DC$2:$DZ$2,0)),"")</f>
        <v/>
      </c>
      <c r="AD829" s="477" t="str">
        <f t="shared" si="26"/>
        <v/>
      </c>
      <c r="AE829" s="478" t="str">
        <f t="shared" si="27"/>
        <v/>
      </c>
      <c r="AF829" s="512" t="str">
        <f>IF(O829="","",'別紙様式3-2（４・５月）'!O831&amp;'別紙様式3-2（４・５月）'!P831&amp;'別紙様式3-2（４・５月）'!Q831&amp;"から"&amp;O829)</f>
        <v/>
      </c>
      <c r="AG829" s="512" t="str">
        <f>IF(OR(W829="",W829="―"),"",'別紙様式3-2（４・５月）'!O831&amp;'別紙様式3-2（４・５月）'!P831&amp;'別紙様式3-2（４・５月）'!Q831&amp;"から"&amp;W829)</f>
        <v/>
      </c>
    </row>
    <row r="830" spans="1:33" ht="24.95" customHeight="1">
      <c r="A830" s="513">
        <v>817</v>
      </c>
      <c r="B830" s="987" t="str">
        <f>IF(基本情報入力シート!C869="","",基本情報入力シート!C869)</f>
        <v/>
      </c>
      <c r="C830" s="988"/>
      <c r="D830" s="988"/>
      <c r="E830" s="988"/>
      <c r="F830" s="988"/>
      <c r="G830" s="988"/>
      <c r="H830" s="988"/>
      <c r="I830" s="989"/>
      <c r="J830" s="482" t="str">
        <f>IF(基本情報入力シート!M869="","",基本情報入力シート!M869)</f>
        <v/>
      </c>
      <c r="K830" s="482" t="str">
        <f>IF(基本情報入力シート!R869="","",基本情報入力シート!R869)</f>
        <v/>
      </c>
      <c r="L830" s="482" t="str">
        <f>IF(基本情報入力シート!W869="","",基本情報入力シート!W869)</f>
        <v/>
      </c>
      <c r="M830" s="517" t="str">
        <f>IF(基本情報入力シート!X869="","",基本情報入力シート!X869)</f>
        <v/>
      </c>
      <c r="N830" s="518" t="str">
        <f>IF(基本情報入力シート!Y869="","",基本情報入力シート!Y869)</f>
        <v/>
      </c>
      <c r="O830" s="106"/>
      <c r="P830" s="1082"/>
      <c r="Q830" s="1083"/>
      <c r="R830" s="519" t="str">
        <f>IFERROR(IF('別紙様式3-2（４・５月）'!Z832="ベア加算","",P830*VLOOKUP(N830,【参考】数式用!$AD$2:$AH$27,MATCH(O830,【参考】数式用!$K$4:$N$4,0)+1,0)),"")</f>
        <v/>
      </c>
      <c r="S830" s="139"/>
      <c r="T830" s="1084"/>
      <c r="U830" s="1085"/>
      <c r="V830" s="515" t="str">
        <f>IFERROR(P830*VLOOKUP(AF830,【参考】数式用4!$DC$3:$DZ$106,MATCH(N830,【参考】数式用4!$DC$2:$DZ$2,0)),"")</f>
        <v/>
      </c>
      <c r="W830" s="107"/>
      <c r="X830" s="138"/>
      <c r="Y830" s="1086" t="str">
        <f>IFERROR(IF('別紙様式3-2（４・５月）'!Z832="ベア加算","",W830*VLOOKUP(N830,【参考】数式用!$AD$2:$AH$27,MATCH(O830,【参考】数式用!$K$4:$N$4,0)+1,0)),"")</f>
        <v/>
      </c>
      <c r="Z830" s="1086"/>
      <c r="AA830" s="139"/>
      <c r="AB830" s="142"/>
      <c r="AC830" s="520" t="str">
        <f>IFERROR(X830*VLOOKUP(AG830,【参考】数式用4!$DC$3:$DZ$106,MATCH(N830,【参考】数式用4!$DC$2:$DZ$2,0)),"")</f>
        <v/>
      </c>
      <c r="AD830" s="477" t="str">
        <f t="shared" ref="AD830:AD893" si="28">IF(OR(O830="新加算Ⅰ",O830="新加算Ⅱ",O830="新加算Ⅴ（１）",O830="新加算Ⅴ（２）",O830="新加算Ⅴ（３）",O830="新加算Ⅴ（４）",O830="新加算Ⅴ（５）",O830="新加算Ⅴ（６）",O830="新加算Ⅴ（７）",O830="新加算Ⅴ（９）",O830="新加算Ⅴ（10）",O830="新加算Ⅴ（12）"),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E830" s="478" t="str">
        <f t="shared" ref="AE830:AE893" si="29">IF(OR(W830="新加算Ⅰ",W830="新加算Ⅱ"),IF(AND(N830&lt;&gt;"訪問型サービス（総合事業）",N830&lt;&gt;"通所型サービス（総合事業）",N830&lt;&gt;"（介護予防）短期入所生活介護",N830&lt;&gt;"（介護予防）短期入所療養介護（老健）",N830&lt;&gt;"（介護予防）短期入所療養介護 （病院等（老健以外）)",N830&lt;&gt;"（介護予防）短期入所療養介護（医療院）"),1,""),"")</f>
        <v/>
      </c>
      <c r="AF830" s="512" t="str">
        <f>IF(O830="","",'別紙様式3-2（４・５月）'!O832&amp;'別紙様式3-2（４・５月）'!P832&amp;'別紙様式3-2（４・５月）'!Q832&amp;"から"&amp;O830)</f>
        <v/>
      </c>
      <c r="AG830" s="512" t="str">
        <f>IF(OR(W830="",W830="―"),"",'別紙様式3-2（４・５月）'!O832&amp;'別紙様式3-2（４・５月）'!P832&amp;'別紙様式3-2（４・５月）'!Q832&amp;"から"&amp;W830)</f>
        <v/>
      </c>
    </row>
    <row r="831" spans="1:33" ht="24.95" customHeight="1">
      <c r="A831" s="513">
        <v>818</v>
      </c>
      <c r="B831" s="987" t="str">
        <f>IF(基本情報入力シート!C870="","",基本情報入力シート!C870)</f>
        <v/>
      </c>
      <c r="C831" s="988"/>
      <c r="D831" s="988"/>
      <c r="E831" s="988"/>
      <c r="F831" s="988"/>
      <c r="G831" s="988"/>
      <c r="H831" s="988"/>
      <c r="I831" s="989"/>
      <c r="J831" s="482" t="str">
        <f>IF(基本情報入力シート!M870="","",基本情報入力シート!M870)</f>
        <v/>
      </c>
      <c r="K831" s="482" t="str">
        <f>IF(基本情報入力シート!R870="","",基本情報入力シート!R870)</f>
        <v/>
      </c>
      <c r="L831" s="482" t="str">
        <f>IF(基本情報入力シート!W870="","",基本情報入力シート!W870)</f>
        <v/>
      </c>
      <c r="M831" s="517" t="str">
        <f>IF(基本情報入力シート!X870="","",基本情報入力シート!X870)</f>
        <v/>
      </c>
      <c r="N831" s="518" t="str">
        <f>IF(基本情報入力シート!Y870="","",基本情報入力シート!Y870)</f>
        <v/>
      </c>
      <c r="O831" s="106"/>
      <c r="P831" s="1082"/>
      <c r="Q831" s="1083"/>
      <c r="R831" s="519" t="str">
        <f>IFERROR(IF('別紙様式3-2（４・５月）'!Z833="ベア加算","",P831*VLOOKUP(N831,【参考】数式用!$AD$2:$AH$27,MATCH(O831,【参考】数式用!$K$4:$N$4,0)+1,0)),"")</f>
        <v/>
      </c>
      <c r="S831" s="139"/>
      <c r="T831" s="1084"/>
      <c r="U831" s="1085"/>
      <c r="V831" s="515" t="str">
        <f>IFERROR(P831*VLOOKUP(AF831,【参考】数式用4!$DC$3:$DZ$106,MATCH(N831,【参考】数式用4!$DC$2:$DZ$2,0)),"")</f>
        <v/>
      </c>
      <c r="W831" s="107"/>
      <c r="X831" s="138"/>
      <c r="Y831" s="1086" t="str">
        <f>IFERROR(IF('別紙様式3-2（４・５月）'!Z833="ベア加算","",W831*VLOOKUP(N831,【参考】数式用!$AD$2:$AH$27,MATCH(O831,【参考】数式用!$K$4:$N$4,0)+1,0)),"")</f>
        <v/>
      </c>
      <c r="Z831" s="1086"/>
      <c r="AA831" s="139"/>
      <c r="AB831" s="142"/>
      <c r="AC831" s="520" t="str">
        <f>IFERROR(X831*VLOOKUP(AG831,【参考】数式用4!$DC$3:$DZ$106,MATCH(N831,【参考】数式用4!$DC$2:$DZ$2,0)),"")</f>
        <v/>
      </c>
      <c r="AD831" s="477" t="str">
        <f t="shared" si="28"/>
        <v/>
      </c>
      <c r="AE831" s="478" t="str">
        <f t="shared" si="29"/>
        <v/>
      </c>
      <c r="AF831" s="512" t="str">
        <f>IF(O831="","",'別紙様式3-2（４・５月）'!O833&amp;'別紙様式3-2（４・５月）'!P833&amp;'別紙様式3-2（４・５月）'!Q833&amp;"から"&amp;O831)</f>
        <v/>
      </c>
      <c r="AG831" s="512" t="str">
        <f>IF(OR(W831="",W831="―"),"",'別紙様式3-2（４・５月）'!O833&amp;'別紙様式3-2（４・５月）'!P833&amp;'別紙様式3-2（４・５月）'!Q833&amp;"から"&amp;W831)</f>
        <v/>
      </c>
    </row>
    <row r="832" spans="1:33" ht="24.95" customHeight="1">
      <c r="A832" s="513">
        <v>819</v>
      </c>
      <c r="B832" s="987" t="str">
        <f>IF(基本情報入力シート!C871="","",基本情報入力シート!C871)</f>
        <v/>
      </c>
      <c r="C832" s="988"/>
      <c r="D832" s="988"/>
      <c r="E832" s="988"/>
      <c r="F832" s="988"/>
      <c r="G832" s="988"/>
      <c r="H832" s="988"/>
      <c r="I832" s="989"/>
      <c r="J832" s="482" t="str">
        <f>IF(基本情報入力シート!M871="","",基本情報入力シート!M871)</f>
        <v/>
      </c>
      <c r="K832" s="482" t="str">
        <f>IF(基本情報入力シート!R871="","",基本情報入力シート!R871)</f>
        <v/>
      </c>
      <c r="L832" s="482" t="str">
        <f>IF(基本情報入力シート!W871="","",基本情報入力シート!W871)</f>
        <v/>
      </c>
      <c r="M832" s="517" t="str">
        <f>IF(基本情報入力シート!X871="","",基本情報入力シート!X871)</f>
        <v/>
      </c>
      <c r="N832" s="518" t="str">
        <f>IF(基本情報入力シート!Y871="","",基本情報入力シート!Y871)</f>
        <v/>
      </c>
      <c r="O832" s="106"/>
      <c r="P832" s="1082"/>
      <c r="Q832" s="1083"/>
      <c r="R832" s="519" t="str">
        <f>IFERROR(IF('別紙様式3-2（４・５月）'!Z834="ベア加算","",P832*VLOOKUP(N832,【参考】数式用!$AD$2:$AH$27,MATCH(O832,【参考】数式用!$K$4:$N$4,0)+1,0)),"")</f>
        <v/>
      </c>
      <c r="S832" s="139"/>
      <c r="T832" s="1084"/>
      <c r="U832" s="1085"/>
      <c r="V832" s="515" t="str">
        <f>IFERROR(P832*VLOOKUP(AF832,【参考】数式用4!$DC$3:$DZ$106,MATCH(N832,【参考】数式用4!$DC$2:$DZ$2,0)),"")</f>
        <v/>
      </c>
      <c r="W832" s="107"/>
      <c r="X832" s="138"/>
      <c r="Y832" s="1086" t="str">
        <f>IFERROR(IF('別紙様式3-2（４・５月）'!Z834="ベア加算","",W832*VLOOKUP(N832,【参考】数式用!$AD$2:$AH$27,MATCH(O832,【参考】数式用!$K$4:$N$4,0)+1,0)),"")</f>
        <v/>
      </c>
      <c r="Z832" s="1086"/>
      <c r="AA832" s="139"/>
      <c r="AB832" s="142"/>
      <c r="AC832" s="520" t="str">
        <f>IFERROR(X832*VLOOKUP(AG832,【参考】数式用4!$DC$3:$DZ$106,MATCH(N832,【参考】数式用4!$DC$2:$DZ$2,0)),"")</f>
        <v/>
      </c>
      <c r="AD832" s="477" t="str">
        <f t="shared" si="28"/>
        <v/>
      </c>
      <c r="AE832" s="478" t="str">
        <f t="shared" si="29"/>
        <v/>
      </c>
      <c r="AF832" s="512" t="str">
        <f>IF(O832="","",'別紙様式3-2（４・５月）'!O834&amp;'別紙様式3-2（４・５月）'!P834&amp;'別紙様式3-2（４・５月）'!Q834&amp;"から"&amp;O832)</f>
        <v/>
      </c>
      <c r="AG832" s="512" t="str">
        <f>IF(OR(W832="",W832="―"),"",'別紙様式3-2（４・５月）'!O834&amp;'別紙様式3-2（４・５月）'!P834&amp;'別紙様式3-2（４・５月）'!Q834&amp;"から"&amp;W832)</f>
        <v/>
      </c>
    </row>
    <row r="833" spans="1:33" ht="24.95" customHeight="1">
      <c r="A833" s="513">
        <v>820</v>
      </c>
      <c r="B833" s="987" t="str">
        <f>IF(基本情報入力シート!C872="","",基本情報入力シート!C872)</f>
        <v/>
      </c>
      <c r="C833" s="988"/>
      <c r="D833" s="988"/>
      <c r="E833" s="988"/>
      <c r="F833" s="988"/>
      <c r="G833" s="988"/>
      <c r="H833" s="988"/>
      <c r="I833" s="989"/>
      <c r="J833" s="482" t="str">
        <f>IF(基本情報入力シート!M872="","",基本情報入力シート!M872)</f>
        <v/>
      </c>
      <c r="K833" s="482" t="str">
        <f>IF(基本情報入力シート!R872="","",基本情報入力シート!R872)</f>
        <v/>
      </c>
      <c r="L833" s="482" t="str">
        <f>IF(基本情報入力シート!W872="","",基本情報入力シート!W872)</f>
        <v/>
      </c>
      <c r="M833" s="517" t="str">
        <f>IF(基本情報入力シート!X872="","",基本情報入力シート!X872)</f>
        <v/>
      </c>
      <c r="N833" s="518" t="str">
        <f>IF(基本情報入力シート!Y872="","",基本情報入力シート!Y872)</f>
        <v/>
      </c>
      <c r="O833" s="106"/>
      <c r="P833" s="1082"/>
      <c r="Q833" s="1083"/>
      <c r="R833" s="519" t="str">
        <f>IFERROR(IF('別紙様式3-2（４・５月）'!Z835="ベア加算","",P833*VLOOKUP(N833,【参考】数式用!$AD$2:$AH$27,MATCH(O833,【参考】数式用!$K$4:$N$4,0)+1,0)),"")</f>
        <v/>
      </c>
      <c r="S833" s="139"/>
      <c r="T833" s="1084"/>
      <c r="U833" s="1085"/>
      <c r="V833" s="515" t="str">
        <f>IFERROR(P833*VLOOKUP(AF833,【参考】数式用4!$DC$3:$DZ$106,MATCH(N833,【参考】数式用4!$DC$2:$DZ$2,0)),"")</f>
        <v/>
      </c>
      <c r="W833" s="107"/>
      <c r="X833" s="138"/>
      <c r="Y833" s="1086" t="str">
        <f>IFERROR(IF('別紙様式3-2（４・５月）'!Z835="ベア加算","",W833*VLOOKUP(N833,【参考】数式用!$AD$2:$AH$27,MATCH(O833,【参考】数式用!$K$4:$N$4,0)+1,0)),"")</f>
        <v/>
      </c>
      <c r="Z833" s="1086"/>
      <c r="AA833" s="139"/>
      <c r="AB833" s="142"/>
      <c r="AC833" s="520" t="str">
        <f>IFERROR(X833*VLOOKUP(AG833,【参考】数式用4!$DC$3:$DZ$106,MATCH(N833,【参考】数式用4!$DC$2:$DZ$2,0)),"")</f>
        <v/>
      </c>
      <c r="AD833" s="477" t="str">
        <f t="shared" si="28"/>
        <v/>
      </c>
      <c r="AE833" s="478" t="str">
        <f t="shared" si="29"/>
        <v/>
      </c>
      <c r="AF833" s="512" t="str">
        <f>IF(O833="","",'別紙様式3-2（４・５月）'!O835&amp;'別紙様式3-2（４・５月）'!P835&amp;'別紙様式3-2（４・５月）'!Q835&amp;"から"&amp;O833)</f>
        <v/>
      </c>
      <c r="AG833" s="512" t="str">
        <f>IF(OR(W833="",W833="―"),"",'別紙様式3-2（４・５月）'!O835&amp;'別紙様式3-2（４・５月）'!P835&amp;'別紙様式3-2（４・５月）'!Q835&amp;"から"&amp;W833)</f>
        <v/>
      </c>
    </row>
    <row r="834" spans="1:33" ht="24.95" customHeight="1">
      <c r="A834" s="513">
        <v>821</v>
      </c>
      <c r="B834" s="987" t="str">
        <f>IF(基本情報入力シート!C873="","",基本情報入力シート!C873)</f>
        <v/>
      </c>
      <c r="C834" s="988"/>
      <c r="D834" s="988"/>
      <c r="E834" s="988"/>
      <c r="F834" s="988"/>
      <c r="G834" s="988"/>
      <c r="H834" s="988"/>
      <c r="I834" s="989"/>
      <c r="J834" s="482" t="str">
        <f>IF(基本情報入力シート!M873="","",基本情報入力シート!M873)</f>
        <v/>
      </c>
      <c r="K834" s="482" t="str">
        <f>IF(基本情報入力シート!R873="","",基本情報入力シート!R873)</f>
        <v/>
      </c>
      <c r="L834" s="482" t="str">
        <f>IF(基本情報入力シート!W873="","",基本情報入力シート!W873)</f>
        <v/>
      </c>
      <c r="M834" s="517" t="str">
        <f>IF(基本情報入力シート!X873="","",基本情報入力シート!X873)</f>
        <v/>
      </c>
      <c r="N834" s="518" t="str">
        <f>IF(基本情報入力シート!Y873="","",基本情報入力シート!Y873)</f>
        <v/>
      </c>
      <c r="O834" s="106"/>
      <c r="P834" s="1082"/>
      <c r="Q834" s="1083"/>
      <c r="R834" s="519" t="str">
        <f>IFERROR(IF('別紙様式3-2（４・５月）'!Z836="ベア加算","",P834*VLOOKUP(N834,【参考】数式用!$AD$2:$AH$27,MATCH(O834,【参考】数式用!$K$4:$N$4,0)+1,0)),"")</f>
        <v/>
      </c>
      <c r="S834" s="139"/>
      <c r="T834" s="1084"/>
      <c r="U834" s="1085"/>
      <c r="V834" s="515" t="str">
        <f>IFERROR(P834*VLOOKUP(AF834,【参考】数式用4!$DC$3:$DZ$106,MATCH(N834,【参考】数式用4!$DC$2:$DZ$2,0)),"")</f>
        <v/>
      </c>
      <c r="W834" s="107"/>
      <c r="X834" s="138"/>
      <c r="Y834" s="1086" t="str">
        <f>IFERROR(IF('別紙様式3-2（４・５月）'!Z836="ベア加算","",W834*VLOOKUP(N834,【参考】数式用!$AD$2:$AH$27,MATCH(O834,【参考】数式用!$K$4:$N$4,0)+1,0)),"")</f>
        <v/>
      </c>
      <c r="Z834" s="1086"/>
      <c r="AA834" s="139"/>
      <c r="AB834" s="142"/>
      <c r="AC834" s="520" t="str">
        <f>IFERROR(X834*VLOOKUP(AG834,【参考】数式用4!$DC$3:$DZ$106,MATCH(N834,【参考】数式用4!$DC$2:$DZ$2,0)),"")</f>
        <v/>
      </c>
      <c r="AD834" s="477" t="str">
        <f t="shared" si="28"/>
        <v/>
      </c>
      <c r="AE834" s="478" t="str">
        <f t="shared" si="29"/>
        <v/>
      </c>
      <c r="AF834" s="512" t="str">
        <f>IF(O834="","",'別紙様式3-2（４・５月）'!O836&amp;'別紙様式3-2（４・５月）'!P836&amp;'別紙様式3-2（４・５月）'!Q836&amp;"から"&amp;O834)</f>
        <v/>
      </c>
      <c r="AG834" s="512" t="str">
        <f>IF(OR(W834="",W834="―"),"",'別紙様式3-2（４・５月）'!O836&amp;'別紙様式3-2（４・５月）'!P836&amp;'別紙様式3-2（４・５月）'!Q836&amp;"から"&amp;W834)</f>
        <v/>
      </c>
    </row>
    <row r="835" spans="1:33" ht="24.95" customHeight="1">
      <c r="A835" s="513">
        <v>822</v>
      </c>
      <c r="B835" s="987" t="str">
        <f>IF(基本情報入力シート!C874="","",基本情報入力シート!C874)</f>
        <v/>
      </c>
      <c r="C835" s="988"/>
      <c r="D835" s="988"/>
      <c r="E835" s="988"/>
      <c r="F835" s="988"/>
      <c r="G835" s="988"/>
      <c r="H835" s="988"/>
      <c r="I835" s="989"/>
      <c r="J835" s="482" t="str">
        <f>IF(基本情報入力シート!M874="","",基本情報入力シート!M874)</f>
        <v/>
      </c>
      <c r="K835" s="482" t="str">
        <f>IF(基本情報入力シート!R874="","",基本情報入力シート!R874)</f>
        <v/>
      </c>
      <c r="L835" s="482" t="str">
        <f>IF(基本情報入力シート!W874="","",基本情報入力シート!W874)</f>
        <v/>
      </c>
      <c r="M835" s="517" t="str">
        <f>IF(基本情報入力シート!X874="","",基本情報入力シート!X874)</f>
        <v/>
      </c>
      <c r="N835" s="518" t="str">
        <f>IF(基本情報入力シート!Y874="","",基本情報入力シート!Y874)</f>
        <v/>
      </c>
      <c r="O835" s="106"/>
      <c r="P835" s="1082"/>
      <c r="Q835" s="1083"/>
      <c r="R835" s="519" t="str">
        <f>IFERROR(IF('別紙様式3-2（４・５月）'!Z837="ベア加算","",P835*VLOOKUP(N835,【参考】数式用!$AD$2:$AH$27,MATCH(O835,【参考】数式用!$K$4:$N$4,0)+1,0)),"")</f>
        <v/>
      </c>
      <c r="S835" s="139"/>
      <c r="T835" s="1084"/>
      <c r="U835" s="1085"/>
      <c r="V835" s="515" t="str">
        <f>IFERROR(P835*VLOOKUP(AF835,【参考】数式用4!$DC$3:$DZ$106,MATCH(N835,【参考】数式用4!$DC$2:$DZ$2,0)),"")</f>
        <v/>
      </c>
      <c r="W835" s="107"/>
      <c r="X835" s="138"/>
      <c r="Y835" s="1086" t="str">
        <f>IFERROR(IF('別紙様式3-2（４・５月）'!Z837="ベア加算","",W835*VLOOKUP(N835,【参考】数式用!$AD$2:$AH$27,MATCH(O835,【参考】数式用!$K$4:$N$4,0)+1,0)),"")</f>
        <v/>
      </c>
      <c r="Z835" s="1086"/>
      <c r="AA835" s="139"/>
      <c r="AB835" s="142"/>
      <c r="AC835" s="520" t="str">
        <f>IFERROR(X835*VLOOKUP(AG835,【参考】数式用4!$DC$3:$DZ$106,MATCH(N835,【参考】数式用4!$DC$2:$DZ$2,0)),"")</f>
        <v/>
      </c>
      <c r="AD835" s="477" t="str">
        <f t="shared" si="28"/>
        <v/>
      </c>
      <c r="AE835" s="478" t="str">
        <f t="shared" si="29"/>
        <v/>
      </c>
      <c r="AF835" s="512" t="str">
        <f>IF(O835="","",'別紙様式3-2（４・５月）'!O837&amp;'別紙様式3-2（４・５月）'!P837&amp;'別紙様式3-2（４・５月）'!Q837&amp;"から"&amp;O835)</f>
        <v/>
      </c>
      <c r="AG835" s="512" t="str">
        <f>IF(OR(W835="",W835="―"),"",'別紙様式3-2（４・５月）'!O837&amp;'別紙様式3-2（４・５月）'!P837&amp;'別紙様式3-2（４・５月）'!Q837&amp;"から"&amp;W835)</f>
        <v/>
      </c>
    </row>
    <row r="836" spans="1:33" ht="24.95" customHeight="1">
      <c r="A836" s="513">
        <v>823</v>
      </c>
      <c r="B836" s="987" t="str">
        <f>IF(基本情報入力シート!C875="","",基本情報入力シート!C875)</f>
        <v/>
      </c>
      <c r="C836" s="988"/>
      <c r="D836" s="988"/>
      <c r="E836" s="988"/>
      <c r="F836" s="988"/>
      <c r="G836" s="988"/>
      <c r="H836" s="988"/>
      <c r="I836" s="989"/>
      <c r="J836" s="482" t="str">
        <f>IF(基本情報入力シート!M875="","",基本情報入力シート!M875)</f>
        <v/>
      </c>
      <c r="K836" s="482" t="str">
        <f>IF(基本情報入力シート!R875="","",基本情報入力シート!R875)</f>
        <v/>
      </c>
      <c r="L836" s="482" t="str">
        <f>IF(基本情報入力シート!W875="","",基本情報入力シート!W875)</f>
        <v/>
      </c>
      <c r="M836" s="517" t="str">
        <f>IF(基本情報入力シート!X875="","",基本情報入力シート!X875)</f>
        <v/>
      </c>
      <c r="N836" s="518" t="str">
        <f>IF(基本情報入力シート!Y875="","",基本情報入力シート!Y875)</f>
        <v/>
      </c>
      <c r="O836" s="106"/>
      <c r="P836" s="1082"/>
      <c r="Q836" s="1083"/>
      <c r="R836" s="519" t="str">
        <f>IFERROR(IF('別紙様式3-2（４・５月）'!Z838="ベア加算","",P836*VLOOKUP(N836,【参考】数式用!$AD$2:$AH$27,MATCH(O836,【参考】数式用!$K$4:$N$4,0)+1,0)),"")</f>
        <v/>
      </c>
      <c r="S836" s="139"/>
      <c r="T836" s="1084"/>
      <c r="U836" s="1085"/>
      <c r="V836" s="515" t="str">
        <f>IFERROR(P836*VLOOKUP(AF836,【参考】数式用4!$DC$3:$DZ$106,MATCH(N836,【参考】数式用4!$DC$2:$DZ$2,0)),"")</f>
        <v/>
      </c>
      <c r="W836" s="107"/>
      <c r="X836" s="138"/>
      <c r="Y836" s="1086" t="str">
        <f>IFERROR(IF('別紙様式3-2（４・５月）'!Z838="ベア加算","",W836*VLOOKUP(N836,【参考】数式用!$AD$2:$AH$27,MATCH(O836,【参考】数式用!$K$4:$N$4,0)+1,0)),"")</f>
        <v/>
      </c>
      <c r="Z836" s="1086"/>
      <c r="AA836" s="139"/>
      <c r="AB836" s="142"/>
      <c r="AC836" s="520" t="str">
        <f>IFERROR(X836*VLOOKUP(AG836,【参考】数式用4!$DC$3:$DZ$106,MATCH(N836,【参考】数式用4!$DC$2:$DZ$2,0)),"")</f>
        <v/>
      </c>
      <c r="AD836" s="477" t="str">
        <f t="shared" si="28"/>
        <v/>
      </c>
      <c r="AE836" s="478" t="str">
        <f t="shared" si="29"/>
        <v/>
      </c>
      <c r="AF836" s="512" t="str">
        <f>IF(O836="","",'別紙様式3-2（４・５月）'!O838&amp;'別紙様式3-2（４・５月）'!P838&amp;'別紙様式3-2（４・５月）'!Q838&amp;"から"&amp;O836)</f>
        <v/>
      </c>
      <c r="AG836" s="512" t="str">
        <f>IF(OR(W836="",W836="―"),"",'別紙様式3-2（４・５月）'!O838&amp;'別紙様式3-2（４・５月）'!P838&amp;'別紙様式3-2（４・５月）'!Q838&amp;"から"&amp;W836)</f>
        <v/>
      </c>
    </row>
    <row r="837" spans="1:33" ht="24.95" customHeight="1">
      <c r="A837" s="513">
        <v>824</v>
      </c>
      <c r="B837" s="987" t="str">
        <f>IF(基本情報入力シート!C876="","",基本情報入力シート!C876)</f>
        <v/>
      </c>
      <c r="C837" s="988"/>
      <c r="D837" s="988"/>
      <c r="E837" s="988"/>
      <c r="F837" s="988"/>
      <c r="G837" s="988"/>
      <c r="H837" s="988"/>
      <c r="I837" s="989"/>
      <c r="J837" s="482" t="str">
        <f>IF(基本情報入力シート!M876="","",基本情報入力シート!M876)</f>
        <v/>
      </c>
      <c r="K837" s="482" t="str">
        <f>IF(基本情報入力シート!R876="","",基本情報入力シート!R876)</f>
        <v/>
      </c>
      <c r="L837" s="482" t="str">
        <f>IF(基本情報入力シート!W876="","",基本情報入力シート!W876)</f>
        <v/>
      </c>
      <c r="M837" s="517" t="str">
        <f>IF(基本情報入力シート!X876="","",基本情報入力シート!X876)</f>
        <v/>
      </c>
      <c r="N837" s="518" t="str">
        <f>IF(基本情報入力シート!Y876="","",基本情報入力シート!Y876)</f>
        <v/>
      </c>
      <c r="O837" s="106"/>
      <c r="P837" s="1082"/>
      <c r="Q837" s="1083"/>
      <c r="R837" s="519" t="str">
        <f>IFERROR(IF('別紙様式3-2（４・５月）'!Z839="ベア加算","",P837*VLOOKUP(N837,【参考】数式用!$AD$2:$AH$27,MATCH(O837,【参考】数式用!$K$4:$N$4,0)+1,0)),"")</f>
        <v/>
      </c>
      <c r="S837" s="139"/>
      <c r="T837" s="1084"/>
      <c r="U837" s="1085"/>
      <c r="V837" s="515" t="str">
        <f>IFERROR(P837*VLOOKUP(AF837,【参考】数式用4!$DC$3:$DZ$106,MATCH(N837,【参考】数式用4!$DC$2:$DZ$2,0)),"")</f>
        <v/>
      </c>
      <c r="W837" s="107"/>
      <c r="X837" s="138"/>
      <c r="Y837" s="1086" t="str">
        <f>IFERROR(IF('別紙様式3-2（４・５月）'!Z839="ベア加算","",W837*VLOOKUP(N837,【参考】数式用!$AD$2:$AH$27,MATCH(O837,【参考】数式用!$K$4:$N$4,0)+1,0)),"")</f>
        <v/>
      </c>
      <c r="Z837" s="1086"/>
      <c r="AA837" s="139"/>
      <c r="AB837" s="142"/>
      <c r="AC837" s="520" t="str">
        <f>IFERROR(X837*VLOOKUP(AG837,【参考】数式用4!$DC$3:$DZ$106,MATCH(N837,【参考】数式用4!$DC$2:$DZ$2,0)),"")</f>
        <v/>
      </c>
      <c r="AD837" s="477" t="str">
        <f t="shared" si="28"/>
        <v/>
      </c>
      <c r="AE837" s="478" t="str">
        <f t="shared" si="29"/>
        <v/>
      </c>
      <c r="AF837" s="512" t="str">
        <f>IF(O837="","",'別紙様式3-2（４・５月）'!O839&amp;'別紙様式3-2（４・５月）'!P839&amp;'別紙様式3-2（４・５月）'!Q839&amp;"から"&amp;O837)</f>
        <v/>
      </c>
      <c r="AG837" s="512" t="str">
        <f>IF(OR(W837="",W837="―"),"",'別紙様式3-2（４・５月）'!O839&amp;'別紙様式3-2（４・５月）'!P839&amp;'別紙様式3-2（４・５月）'!Q839&amp;"から"&amp;W837)</f>
        <v/>
      </c>
    </row>
    <row r="838" spans="1:33" ht="24.95" customHeight="1">
      <c r="A838" s="513">
        <v>825</v>
      </c>
      <c r="B838" s="987" t="str">
        <f>IF(基本情報入力シート!C877="","",基本情報入力シート!C877)</f>
        <v/>
      </c>
      <c r="C838" s="988"/>
      <c r="D838" s="988"/>
      <c r="E838" s="988"/>
      <c r="F838" s="988"/>
      <c r="G838" s="988"/>
      <c r="H838" s="988"/>
      <c r="I838" s="989"/>
      <c r="J838" s="482" t="str">
        <f>IF(基本情報入力シート!M877="","",基本情報入力シート!M877)</f>
        <v/>
      </c>
      <c r="K838" s="482" t="str">
        <f>IF(基本情報入力シート!R877="","",基本情報入力シート!R877)</f>
        <v/>
      </c>
      <c r="L838" s="482" t="str">
        <f>IF(基本情報入力シート!W877="","",基本情報入力シート!W877)</f>
        <v/>
      </c>
      <c r="M838" s="517" t="str">
        <f>IF(基本情報入力シート!X877="","",基本情報入力シート!X877)</f>
        <v/>
      </c>
      <c r="N838" s="518" t="str">
        <f>IF(基本情報入力シート!Y877="","",基本情報入力シート!Y877)</f>
        <v/>
      </c>
      <c r="O838" s="106"/>
      <c r="P838" s="1082"/>
      <c r="Q838" s="1083"/>
      <c r="R838" s="519" t="str">
        <f>IFERROR(IF('別紙様式3-2（４・５月）'!Z840="ベア加算","",P838*VLOOKUP(N838,【参考】数式用!$AD$2:$AH$27,MATCH(O838,【参考】数式用!$K$4:$N$4,0)+1,0)),"")</f>
        <v/>
      </c>
      <c r="S838" s="139"/>
      <c r="T838" s="1084"/>
      <c r="U838" s="1085"/>
      <c r="V838" s="515" t="str">
        <f>IFERROR(P838*VLOOKUP(AF838,【参考】数式用4!$DC$3:$DZ$106,MATCH(N838,【参考】数式用4!$DC$2:$DZ$2,0)),"")</f>
        <v/>
      </c>
      <c r="W838" s="107"/>
      <c r="X838" s="138"/>
      <c r="Y838" s="1086" t="str">
        <f>IFERROR(IF('別紙様式3-2（４・５月）'!Z840="ベア加算","",W838*VLOOKUP(N838,【参考】数式用!$AD$2:$AH$27,MATCH(O838,【参考】数式用!$K$4:$N$4,0)+1,0)),"")</f>
        <v/>
      </c>
      <c r="Z838" s="1086"/>
      <c r="AA838" s="139"/>
      <c r="AB838" s="142"/>
      <c r="AC838" s="520" t="str">
        <f>IFERROR(X838*VLOOKUP(AG838,【参考】数式用4!$DC$3:$DZ$106,MATCH(N838,【参考】数式用4!$DC$2:$DZ$2,0)),"")</f>
        <v/>
      </c>
      <c r="AD838" s="477" t="str">
        <f t="shared" si="28"/>
        <v/>
      </c>
      <c r="AE838" s="478" t="str">
        <f t="shared" si="29"/>
        <v/>
      </c>
      <c r="AF838" s="512" t="str">
        <f>IF(O838="","",'別紙様式3-2（４・５月）'!O840&amp;'別紙様式3-2（４・５月）'!P840&amp;'別紙様式3-2（４・５月）'!Q840&amp;"から"&amp;O838)</f>
        <v/>
      </c>
      <c r="AG838" s="512" t="str">
        <f>IF(OR(W838="",W838="―"),"",'別紙様式3-2（４・５月）'!O840&amp;'別紙様式3-2（４・５月）'!P840&amp;'別紙様式3-2（４・５月）'!Q840&amp;"から"&amp;W838)</f>
        <v/>
      </c>
    </row>
    <row r="839" spans="1:33" ht="24.95" customHeight="1">
      <c r="A839" s="513">
        <v>826</v>
      </c>
      <c r="B839" s="987" t="str">
        <f>IF(基本情報入力シート!C878="","",基本情報入力シート!C878)</f>
        <v/>
      </c>
      <c r="C839" s="988"/>
      <c r="D839" s="988"/>
      <c r="E839" s="988"/>
      <c r="F839" s="988"/>
      <c r="G839" s="988"/>
      <c r="H839" s="988"/>
      <c r="I839" s="989"/>
      <c r="J839" s="482" t="str">
        <f>IF(基本情報入力シート!M878="","",基本情報入力シート!M878)</f>
        <v/>
      </c>
      <c r="K839" s="482" t="str">
        <f>IF(基本情報入力シート!R878="","",基本情報入力シート!R878)</f>
        <v/>
      </c>
      <c r="L839" s="482" t="str">
        <f>IF(基本情報入力シート!W878="","",基本情報入力シート!W878)</f>
        <v/>
      </c>
      <c r="M839" s="517" t="str">
        <f>IF(基本情報入力シート!X878="","",基本情報入力シート!X878)</f>
        <v/>
      </c>
      <c r="N839" s="518" t="str">
        <f>IF(基本情報入力シート!Y878="","",基本情報入力シート!Y878)</f>
        <v/>
      </c>
      <c r="O839" s="106"/>
      <c r="P839" s="1082"/>
      <c r="Q839" s="1083"/>
      <c r="R839" s="519" t="str">
        <f>IFERROR(IF('別紙様式3-2（４・５月）'!Z841="ベア加算","",P839*VLOOKUP(N839,【参考】数式用!$AD$2:$AH$27,MATCH(O839,【参考】数式用!$K$4:$N$4,0)+1,0)),"")</f>
        <v/>
      </c>
      <c r="S839" s="139"/>
      <c r="T839" s="1084"/>
      <c r="U839" s="1085"/>
      <c r="V839" s="515" t="str">
        <f>IFERROR(P839*VLOOKUP(AF839,【参考】数式用4!$DC$3:$DZ$106,MATCH(N839,【参考】数式用4!$DC$2:$DZ$2,0)),"")</f>
        <v/>
      </c>
      <c r="W839" s="107"/>
      <c r="X839" s="138"/>
      <c r="Y839" s="1086" t="str">
        <f>IFERROR(IF('別紙様式3-2（４・５月）'!Z841="ベア加算","",W839*VLOOKUP(N839,【参考】数式用!$AD$2:$AH$27,MATCH(O839,【参考】数式用!$K$4:$N$4,0)+1,0)),"")</f>
        <v/>
      </c>
      <c r="Z839" s="1086"/>
      <c r="AA839" s="139"/>
      <c r="AB839" s="142"/>
      <c r="AC839" s="520" t="str">
        <f>IFERROR(X839*VLOOKUP(AG839,【参考】数式用4!$DC$3:$DZ$106,MATCH(N839,【参考】数式用4!$DC$2:$DZ$2,0)),"")</f>
        <v/>
      </c>
      <c r="AD839" s="477" t="str">
        <f t="shared" si="28"/>
        <v/>
      </c>
      <c r="AE839" s="478" t="str">
        <f t="shared" si="29"/>
        <v/>
      </c>
      <c r="AF839" s="512" t="str">
        <f>IF(O839="","",'別紙様式3-2（４・５月）'!O841&amp;'別紙様式3-2（４・５月）'!P841&amp;'別紙様式3-2（４・５月）'!Q841&amp;"から"&amp;O839)</f>
        <v/>
      </c>
      <c r="AG839" s="512" t="str">
        <f>IF(OR(W839="",W839="―"),"",'別紙様式3-2（４・５月）'!O841&amp;'別紙様式3-2（４・５月）'!P841&amp;'別紙様式3-2（４・５月）'!Q841&amp;"から"&amp;W839)</f>
        <v/>
      </c>
    </row>
    <row r="840" spans="1:33" ht="24.95" customHeight="1">
      <c r="A840" s="513">
        <v>827</v>
      </c>
      <c r="B840" s="987" t="str">
        <f>IF(基本情報入力シート!C879="","",基本情報入力シート!C879)</f>
        <v/>
      </c>
      <c r="C840" s="988"/>
      <c r="D840" s="988"/>
      <c r="E840" s="988"/>
      <c r="F840" s="988"/>
      <c r="G840" s="988"/>
      <c r="H840" s="988"/>
      <c r="I840" s="989"/>
      <c r="J840" s="482" t="str">
        <f>IF(基本情報入力シート!M879="","",基本情報入力シート!M879)</f>
        <v/>
      </c>
      <c r="K840" s="482" t="str">
        <f>IF(基本情報入力シート!R879="","",基本情報入力シート!R879)</f>
        <v/>
      </c>
      <c r="L840" s="482" t="str">
        <f>IF(基本情報入力シート!W879="","",基本情報入力シート!W879)</f>
        <v/>
      </c>
      <c r="M840" s="517" t="str">
        <f>IF(基本情報入力シート!X879="","",基本情報入力シート!X879)</f>
        <v/>
      </c>
      <c r="N840" s="518" t="str">
        <f>IF(基本情報入力シート!Y879="","",基本情報入力シート!Y879)</f>
        <v/>
      </c>
      <c r="O840" s="106"/>
      <c r="P840" s="1082"/>
      <c r="Q840" s="1083"/>
      <c r="R840" s="519" t="str">
        <f>IFERROR(IF('別紙様式3-2（４・５月）'!Z842="ベア加算","",P840*VLOOKUP(N840,【参考】数式用!$AD$2:$AH$27,MATCH(O840,【参考】数式用!$K$4:$N$4,0)+1,0)),"")</f>
        <v/>
      </c>
      <c r="S840" s="139"/>
      <c r="T840" s="1084"/>
      <c r="U840" s="1085"/>
      <c r="V840" s="515" t="str">
        <f>IFERROR(P840*VLOOKUP(AF840,【参考】数式用4!$DC$3:$DZ$106,MATCH(N840,【参考】数式用4!$DC$2:$DZ$2,0)),"")</f>
        <v/>
      </c>
      <c r="W840" s="107"/>
      <c r="X840" s="138"/>
      <c r="Y840" s="1086" t="str">
        <f>IFERROR(IF('別紙様式3-2（４・５月）'!Z842="ベア加算","",W840*VLOOKUP(N840,【参考】数式用!$AD$2:$AH$27,MATCH(O840,【参考】数式用!$K$4:$N$4,0)+1,0)),"")</f>
        <v/>
      </c>
      <c r="Z840" s="1086"/>
      <c r="AA840" s="139"/>
      <c r="AB840" s="142"/>
      <c r="AC840" s="520" t="str">
        <f>IFERROR(X840*VLOOKUP(AG840,【参考】数式用4!$DC$3:$DZ$106,MATCH(N840,【参考】数式用4!$DC$2:$DZ$2,0)),"")</f>
        <v/>
      </c>
      <c r="AD840" s="477" t="str">
        <f t="shared" si="28"/>
        <v/>
      </c>
      <c r="AE840" s="478" t="str">
        <f t="shared" si="29"/>
        <v/>
      </c>
      <c r="AF840" s="512" t="str">
        <f>IF(O840="","",'別紙様式3-2（４・５月）'!O842&amp;'別紙様式3-2（４・５月）'!P842&amp;'別紙様式3-2（４・５月）'!Q842&amp;"から"&amp;O840)</f>
        <v/>
      </c>
      <c r="AG840" s="512" t="str">
        <f>IF(OR(W840="",W840="―"),"",'別紙様式3-2（４・５月）'!O842&amp;'別紙様式3-2（４・５月）'!P842&amp;'別紙様式3-2（４・５月）'!Q842&amp;"から"&amp;W840)</f>
        <v/>
      </c>
    </row>
    <row r="841" spans="1:33" ht="24.95" customHeight="1">
      <c r="A841" s="513">
        <v>828</v>
      </c>
      <c r="B841" s="987" t="str">
        <f>IF(基本情報入力シート!C880="","",基本情報入力シート!C880)</f>
        <v/>
      </c>
      <c r="C841" s="988"/>
      <c r="D841" s="988"/>
      <c r="E841" s="988"/>
      <c r="F841" s="988"/>
      <c r="G841" s="988"/>
      <c r="H841" s="988"/>
      <c r="I841" s="989"/>
      <c r="J841" s="482" t="str">
        <f>IF(基本情報入力シート!M880="","",基本情報入力シート!M880)</f>
        <v/>
      </c>
      <c r="K841" s="482" t="str">
        <f>IF(基本情報入力シート!R880="","",基本情報入力シート!R880)</f>
        <v/>
      </c>
      <c r="L841" s="482" t="str">
        <f>IF(基本情報入力シート!W880="","",基本情報入力シート!W880)</f>
        <v/>
      </c>
      <c r="M841" s="517" t="str">
        <f>IF(基本情報入力シート!X880="","",基本情報入力シート!X880)</f>
        <v/>
      </c>
      <c r="N841" s="518" t="str">
        <f>IF(基本情報入力シート!Y880="","",基本情報入力シート!Y880)</f>
        <v/>
      </c>
      <c r="O841" s="106"/>
      <c r="P841" s="1082"/>
      <c r="Q841" s="1083"/>
      <c r="R841" s="519" t="str">
        <f>IFERROR(IF('別紙様式3-2（４・５月）'!Z843="ベア加算","",P841*VLOOKUP(N841,【参考】数式用!$AD$2:$AH$27,MATCH(O841,【参考】数式用!$K$4:$N$4,0)+1,0)),"")</f>
        <v/>
      </c>
      <c r="S841" s="139"/>
      <c r="T841" s="1084"/>
      <c r="U841" s="1085"/>
      <c r="V841" s="515" t="str">
        <f>IFERROR(P841*VLOOKUP(AF841,【参考】数式用4!$DC$3:$DZ$106,MATCH(N841,【参考】数式用4!$DC$2:$DZ$2,0)),"")</f>
        <v/>
      </c>
      <c r="W841" s="107"/>
      <c r="X841" s="138"/>
      <c r="Y841" s="1086" t="str">
        <f>IFERROR(IF('別紙様式3-2（４・５月）'!Z843="ベア加算","",W841*VLOOKUP(N841,【参考】数式用!$AD$2:$AH$27,MATCH(O841,【参考】数式用!$K$4:$N$4,0)+1,0)),"")</f>
        <v/>
      </c>
      <c r="Z841" s="1086"/>
      <c r="AA841" s="139"/>
      <c r="AB841" s="142"/>
      <c r="AC841" s="520" t="str">
        <f>IFERROR(X841*VLOOKUP(AG841,【参考】数式用4!$DC$3:$DZ$106,MATCH(N841,【参考】数式用4!$DC$2:$DZ$2,0)),"")</f>
        <v/>
      </c>
      <c r="AD841" s="477" t="str">
        <f t="shared" si="28"/>
        <v/>
      </c>
      <c r="AE841" s="478" t="str">
        <f t="shared" si="29"/>
        <v/>
      </c>
      <c r="AF841" s="512" t="str">
        <f>IF(O841="","",'別紙様式3-2（４・５月）'!O843&amp;'別紙様式3-2（４・５月）'!P843&amp;'別紙様式3-2（４・５月）'!Q843&amp;"から"&amp;O841)</f>
        <v/>
      </c>
      <c r="AG841" s="512" t="str">
        <f>IF(OR(W841="",W841="―"),"",'別紙様式3-2（４・５月）'!O843&amp;'別紙様式3-2（４・５月）'!P843&amp;'別紙様式3-2（４・５月）'!Q843&amp;"から"&amp;W841)</f>
        <v/>
      </c>
    </row>
    <row r="842" spans="1:33" ht="24.95" customHeight="1">
      <c r="A842" s="513">
        <v>829</v>
      </c>
      <c r="B842" s="987" t="str">
        <f>IF(基本情報入力シート!C881="","",基本情報入力シート!C881)</f>
        <v/>
      </c>
      <c r="C842" s="988"/>
      <c r="D842" s="988"/>
      <c r="E842" s="988"/>
      <c r="F842" s="988"/>
      <c r="G842" s="988"/>
      <c r="H842" s="988"/>
      <c r="I842" s="989"/>
      <c r="J842" s="482" t="str">
        <f>IF(基本情報入力シート!M881="","",基本情報入力シート!M881)</f>
        <v/>
      </c>
      <c r="K842" s="482" t="str">
        <f>IF(基本情報入力シート!R881="","",基本情報入力シート!R881)</f>
        <v/>
      </c>
      <c r="L842" s="482" t="str">
        <f>IF(基本情報入力シート!W881="","",基本情報入力シート!W881)</f>
        <v/>
      </c>
      <c r="M842" s="517" t="str">
        <f>IF(基本情報入力シート!X881="","",基本情報入力シート!X881)</f>
        <v/>
      </c>
      <c r="N842" s="518" t="str">
        <f>IF(基本情報入力シート!Y881="","",基本情報入力シート!Y881)</f>
        <v/>
      </c>
      <c r="O842" s="106"/>
      <c r="P842" s="1082"/>
      <c r="Q842" s="1083"/>
      <c r="R842" s="519" t="str">
        <f>IFERROR(IF('別紙様式3-2（４・５月）'!Z844="ベア加算","",P842*VLOOKUP(N842,【参考】数式用!$AD$2:$AH$27,MATCH(O842,【参考】数式用!$K$4:$N$4,0)+1,0)),"")</f>
        <v/>
      </c>
      <c r="S842" s="139"/>
      <c r="T842" s="1084"/>
      <c r="U842" s="1085"/>
      <c r="V842" s="515" t="str">
        <f>IFERROR(P842*VLOOKUP(AF842,【参考】数式用4!$DC$3:$DZ$106,MATCH(N842,【参考】数式用4!$DC$2:$DZ$2,0)),"")</f>
        <v/>
      </c>
      <c r="W842" s="107"/>
      <c r="X842" s="138"/>
      <c r="Y842" s="1086" t="str">
        <f>IFERROR(IF('別紙様式3-2（４・５月）'!Z844="ベア加算","",W842*VLOOKUP(N842,【参考】数式用!$AD$2:$AH$27,MATCH(O842,【参考】数式用!$K$4:$N$4,0)+1,0)),"")</f>
        <v/>
      </c>
      <c r="Z842" s="1086"/>
      <c r="AA842" s="139"/>
      <c r="AB842" s="142"/>
      <c r="AC842" s="520" t="str">
        <f>IFERROR(X842*VLOOKUP(AG842,【参考】数式用4!$DC$3:$DZ$106,MATCH(N842,【参考】数式用4!$DC$2:$DZ$2,0)),"")</f>
        <v/>
      </c>
      <c r="AD842" s="477" t="str">
        <f t="shared" si="28"/>
        <v/>
      </c>
      <c r="AE842" s="478" t="str">
        <f t="shared" si="29"/>
        <v/>
      </c>
      <c r="AF842" s="512" t="str">
        <f>IF(O842="","",'別紙様式3-2（４・５月）'!O844&amp;'別紙様式3-2（４・５月）'!P844&amp;'別紙様式3-2（４・５月）'!Q844&amp;"から"&amp;O842)</f>
        <v/>
      </c>
      <c r="AG842" s="512" t="str">
        <f>IF(OR(W842="",W842="―"),"",'別紙様式3-2（４・５月）'!O844&amp;'別紙様式3-2（４・５月）'!P844&amp;'別紙様式3-2（４・５月）'!Q844&amp;"から"&amp;W842)</f>
        <v/>
      </c>
    </row>
    <row r="843" spans="1:33" ht="24.95" customHeight="1">
      <c r="A843" s="513">
        <v>830</v>
      </c>
      <c r="B843" s="987" t="str">
        <f>IF(基本情報入力シート!C882="","",基本情報入力シート!C882)</f>
        <v/>
      </c>
      <c r="C843" s="988"/>
      <c r="D843" s="988"/>
      <c r="E843" s="988"/>
      <c r="F843" s="988"/>
      <c r="G843" s="988"/>
      <c r="H843" s="988"/>
      <c r="I843" s="989"/>
      <c r="J843" s="482" t="str">
        <f>IF(基本情報入力シート!M882="","",基本情報入力シート!M882)</f>
        <v/>
      </c>
      <c r="K843" s="482" t="str">
        <f>IF(基本情報入力シート!R882="","",基本情報入力シート!R882)</f>
        <v/>
      </c>
      <c r="L843" s="482" t="str">
        <f>IF(基本情報入力シート!W882="","",基本情報入力シート!W882)</f>
        <v/>
      </c>
      <c r="M843" s="517" t="str">
        <f>IF(基本情報入力シート!X882="","",基本情報入力シート!X882)</f>
        <v/>
      </c>
      <c r="N843" s="518" t="str">
        <f>IF(基本情報入力シート!Y882="","",基本情報入力シート!Y882)</f>
        <v/>
      </c>
      <c r="O843" s="106"/>
      <c r="P843" s="1082"/>
      <c r="Q843" s="1083"/>
      <c r="R843" s="519" t="str">
        <f>IFERROR(IF('別紙様式3-2（４・５月）'!Z845="ベア加算","",P843*VLOOKUP(N843,【参考】数式用!$AD$2:$AH$27,MATCH(O843,【参考】数式用!$K$4:$N$4,0)+1,0)),"")</f>
        <v/>
      </c>
      <c r="S843" s="139"/>
      <c r="T843" s="1084"/>
      <c r="U843" s="1085"/>
      <c r="V843" s="515" t="str">
        <f>IFERROR(P843*VLOOKUP(AF843,【参考】数式用4!$DC$3:$DZ$106,MATCH(N843,【参考】数式用4!$DC$2:$DZ$2,0)),"")</f>
        <v/>
      </c>
      <c r="W843" s="107"/>
      <c r="X843" s="138"/>
      <c r="Y843" s="1086" t="str">
        <f>IFERROR(IF('別紙様式3-2（４・５月）'!Z845="ベア加算","",W843*VLOOKUP(N843,【参考】数式用!$AD$2:$AH$27,MATCH(O843,【参考】数式用!$K$4:$N$4,0)+1,0)),"")</f>
        <v/>
      </c>
      <c r="Z843" s="1086"/>
      <c r="AA843" s="139"/>
      <c r="AB843" s="142"/>
      <c r="AC843" s="520" t="str">
        <f>IFERROR(X843*VLOOKUP(AG843,【参考】数式用4!$DC$3:$DZ$106,MATCH(N843,【参考】数式用4!$DC$2:$DZ$2,0)),"")</f>
        <v/>
      </c>
      <c r="AD843" s="477" t="str">
        <f t="shared" si="28"/>
        <v/>
      </c>
      <c r="AE843" s="478" t="str">
        <f t="shared" si="29"/>
        <v/>
      </c>
      <c r="AF843" s="512" t="str">
        <f>IF(O843="","",'別紙様式3-2（４・５月）'!O845&amp;'別紙様式3-2（４・５月）'!P845&amp;'別紙様式3-2（４・５月）'!Q845&amp;"から"&amp;O843)</f>
        <v/>
      </c>
      <c r="AG843" s="512" t="str">
        <f>IF(OR(W843="",W843="―"),"",'別紙様式3-2（４・５月）'!O845&amp;'別紙様式3-2（４・５月）'!P845&amp;'別紙様式3-2（４・５月）'!Q845&amp;"から"&amp;W843)</f>
        <v/>
      </c>
    </row>
    <row r="844" spans="1:33" ht="24.95" customHeight="1">
      <c r="A844" s="513">
        <v>831</v>
      </c>
      <c r="B844" s="987" t="str">
        <f>IF(基本情報入力シート!C883="","",基本情報入力シート!C883)</f>
        <v/>
      </c>
      <c r="C844" s="988"/>
      <c r="D844" s="988"/>
      <c r="E844" s="988"/>
      <c r="F844" s="988"/>
      <c r="G844" s="988"/>
      <c r="H844" s="988"/>
      <c r="I844" s="989"/>
      <c r="J844" s="482" t="str">
        <f>IF(基本情報入力シート!M883="","",基本情報入力シート!M883)</f>
        <v/>
      </c>
      <c r="K844" s="482" t="str">
        <f>IF(基本情報入力シート!R883="","",基本情報入力シート!R883)</f>
        <v/>
      </c>
      <c r="L844" s="482" t="str">
        <f>IF(基本情報入力シート!W883="","",基本情報入力シート!W883)</f>
        <v/>
      </c>
      <c r="M844" s="517" t="str">
        <f>IF(基本情報入力シート!X883="","",基本情報入力シート!X883)</f>
        <v/>
      </c>
      <c r="N844" s="518" t="str">
        <f>IF(基本情報入力シート!Y883="","",基本情報入力シート!Y883)</f>
        <v/>
      </c>
      <c r="O844" s="106"/>
      <c r="P844" s="1082"/>
      <c r="Q844" s="1083"/>
      <c r="R844" s="519" t="str">
        <f>IFERROR(IF('別紙様式3-2（４・５月）'!Z846="ベア加算","",P844*VLOOKUP(N844,【参考】数式用!$AD$2:$AH$27,MATCH(O844,【参考】数式用!$K$4:$N$4,0)+1,0)),"")</f>
        <v/>
      </c>
      <c r="S844" s="139"/>
      <c r="T844" s="1084"/>
      <c r="U844" s="1085"/>
      <c r="V844" s="515" t="str">
        <f>IFERROR(P844*VLOOKUP(AF844,【参考】数式用4!$DC$3:$DZ$106,MATCH(N844,【参考】数式用4!$DC$2:$DZ$2,0)),"")</f>
        <v/>
      </c>
      <c r="W844" s="107"/>
      <c r="X844" s="138"/>
      <c r="Y844" s="1086" t="str">
        <f>IFERROR(IF('別紙様式3-2（４・５月）'!Z846="ベア加算","",W844*VLOOKUP(N844,【参考】数式用!$AD$2:$AH$27,MATCH(O844,【参考】数式用!$K$4:$N$4,0)+1,0)),"")</f>
        <v/>
      </c>
      <c r="Z844" s="1086"/>
      <c r="AA844" s="139"/>
      <c r="AB844" s="142"/>
      <c r="AC844" s="520" t="str">
        <f>IFERROR(X844*VLOOKUP(AG844,【参考】数式用4!$DC$3:$DZ$106,MATCH(N844,【参考】数式用4!$DC$2:$DZ$2,0)),"")</f>
        <v/>
      </c>
      <c r="AD844" s="477" t="str">
        <f t="shared" si="28"/>
        <v/>
      </c>
      <c r="AE844" s="478" t="str">
        <f t="shared" si="29"/>
        <v/>
      </c>
      <c r="AF844" s="512" t="str">
        <f>IF(O844="","",'別紙様式3-2（４・５月）'!O846&amp;'別紙様式3-2（４・５月）'!P846&amp;'別紙様式3-2（４・５月）'!Q846&amp;"から"&amp;O844)</f>
        <v/>
      </c>
      <c r="AG844" s="512" t="str">
        <f>IF(OR(W844="",W844="―"),"",'別紙様式3-2（４・５月）'!O846&amp;'別紙様式3-2（４・５月）'!P846&amp;'別紙様式3-2（４・５月）'!Q846&amp;"から"&amp;W844)</f>
        <v/>
      </c>
    </row>
    <row r="845" spans="1:33" ht="24.95" customHeight="1">
      <c r="A845" s="513">
        <v>832</v>
      </c>
      <c r="B845" s="987" t="str">
        <f>IF(基本情報入力シート!C884="","",基本情報入力シート!C884)</f>
        <v/>
      </c>
      <c r="C845" s="988"/>
      <c r="D845" s="988"/>
      <c r="E845" s="988"/>
      <c r="F845" s="988"/>
      <c r="G845" s="988"/>
      <c r="H845" s="988"/>
      <c r="I845" s="989"/>
      <c r="J845" s="482" t="str">
        <f>IF(基本情報入力シート!M884="","",基本情報入力シート!M884)</f>
        <v/>
      </c>
      <c r="K845" s="482" t="str">
        <f>IF(基本情報入力シート!R884="","",基本情報入力シート!R884)</f>
        <v/>
      </c>
      <c r="L845" s="482" t="str">
        <f>IF(基本情報入力シート!W884="","",基本情報入力シート!W884)</f>
        <v/>
      </c>
      <c r="M845" s="517" t="str">
        <f>IF(基本情報入力シート!X884="","",基本情報入力シート!X884)</f>
        <v/>
      </c>
      <c r="N845" s="518" t="str">
        <f>IF(基本情報入力シート!Y884="","",基本情報入力シート!Y884)</f>
        <v/>
      </c>
      <c r="O845" s="106"/>
      <c r="P845" s="1082"/>
      <c r="Q845" s="1083"/>
      <c r="R845" s="519" t="str">
        <f>IFERROR(IF('別紙様式3-2（４・５月）'!Z847="ベア加算","",P845*VLOOKUP(N845,【参考】数式用!$AD$2:$AH$27,MATCH(O845,【参考】数式用!$K$4:$N$4,0)+1,0)),"")</f>
        <v/>
      </c>
      <c r="S845" s="139"/>
      <c r="T845" s="1084"/>
      <c r="U845" s="1085"/>
      <c r="V845" s="515" t="str">
        <f>IFERROR(P845*VLOOKUP(AF845,【参考】数式用4!$DC$3:$DZ$106,MATCH(N845,【参考】数式用4!$DC$2:$DZ$2,0)),"")</f>
        <v/>
      </c>
      <c r="W845" s="107"/>
      <c r="X845" s="138"/>
      <c r="Y845" s="1086" t="str">
        <f>IFERROR(IF('別紙様式3-2（４・５月）'!Z847="ベア加算","",W845*VLOOKUP(N845,【参考】数式用!$AD$2:$AH$27,MATCH(O845,【参考】数式用!$K$4:$N$4,0)+1,0)),"")</f>
        <v/>
      </c>
      <c r="Z845" s="1086"/>
      <c r="AA845" s="139"/>
      <c r="AB845" s="142"/>
      <c r="AC845" s="520" t="str">
        <f>IFERROR(X845*VLOOKUP(AG845,【参考】数式用4!$DC$3:$DZ$106,MATCH(N845,【参考】数式用4!$DC$2:$DZ$2,0)),"")</f>
        <v/>
      </c>
      <c r="AD845" s="477" t="str">
        <f t="shared" si="28"/>
        <v/>
      </c>
      <c r="AE845" s="478" t="str">
        <f t="shared" si="29"/>
        <v/>
      </c>
      <c r="AF845" s="512" t="str">
        <f>IF(O845="","",'別紙様式3-2（４・５月）'!O847&amp;'別紙様式3-2（４・５月）'!P847&amp;'別紙様式3-2（４・５月）'!Q847&amp;"から"&amp;O845)</f>
        <v/>
      </c>
      <c r="AG845" s="512" t="str">
        <f>IF(OR(W845="",W845="―"),"",'別紙様式3-2（４・５月）'!O847&amp;'別紙様式3-2（４・５月）'!P847&amp;'別紙様式3-2（４・５月）'!Q847&amp;"から"&amp;W845)</f>
        <v/>
      </c>
    </row>
    <row r="846" spans="1:33" ht="24.95" customHeight="1">
      <c r="A846" s="513">
        <v>833</v>
      </c>
      <c r="B846" s="987" t="str">
        <f>IF(基本情報入力シート!C885="","",基本情報入力シート!C885)</f>
        <v/>
      </c>
      <c r="C846" s="988"/>
      <c r="D846" s="988"/>
      <c r="E846" s="988"/>
      <c r="F846" s="988"/>
      <c r="G846" s="988"/>
      <c r="H846" s="988"/>
      <c r="I846" s="989"/>
      <c r="J846" s="482" t="str">
        <f>IF(基本情報入力シート!M885="","",基本情報入力シート!M885)</f>
        <v/>
      </c>
      <c r="K846" s="482" t="str">
        <f>IF(基本情報入力シート!R885="","",基本情報入力シート!R885)</f>
        <v/>
      </c>
      <c r="L846" s="482" t="str">
        <f>IF(基本情報入力シート!W885="","",基本情報入力シート!W885)</f>
        <v/>
      </c>
      <c r="M846" s="517" t="str">
        <f>IF(基本情報入力シート!X885="","",基本情報入力シート!X885)</f>
        <v/>
      </c>
      <c r="N846" s="518" t="str">
        <f>IF(基本情報入力シート!Y885="","",基本情報入力シート!Y885)</f>
        <v/>
      </c>
      <c r="O846" s="106"/>
      <c r="P846" s="1082"/>
      <c r="Q846" s="1083"/>
      <c r="R846" s="519" t="str">
        <f>IFERROR(IF('別紙様式3-2（４・５月）'!Z848="ベア加算","",P846*VLOOKUP(N846,【参考】数式用!$AD$2:$AH$27,MATCH(O846,【参考】数式用!$K$4:$N$4,0)+1,0)),"")</f>
        <v/>
      </c>
      <c r="S846" s="139"/>
      <c r="T846" s="1084"/>
      <c r="U846" s="1085"/>
      <c r="V846" s="515" t="str">
        <f>IFERROR(P846*VLOOKUP(AF846,【参考】数式用4!$DC$3:$DZ$106,MATCH(N846,【参考】数式用4!$DC$2:$DZ$2,0)),"")</f>
        <v/>
      </c>
      <c r="W846" s="107"/>
      <c r="X846" s="138"/>
      <c r="Y846" s="1086" t="str">
        <f>IFERROR(IF('別紙様式3-2（４・５月）'!Z848="ベア加算","",W846*VLOOKUP(N846,【参考】数式用!$AD$2:$AH$27,MATCH(O846,【参考】数式用!$K$4:$N$4,0)+1,0)),"")</f>
        <v/>
      </c>
      <c r="Z846" s="1086"/>
      <c r="AA846" s="139"/>
      <c r="AB846" s="142"/>
      <c r="AC846" s="520" t="str">
        <f>IFERROR(X846*VLOOKUP(AG846,【参考】数式用4!$DC$3:$DZ$106,MATCH(N846,【参考】数式用4!$DC$2:$DZ$2,0)),"")</f>
        <v/>
      </c>
      <c r="AD846" s="477" t="str">
        <f t="shared" si="28"/>
        <v/>
      </c>
      <c r="AE846" s="478" t="str">
        <f t="shared" si="29"/>
        <v/>
      </c>
      <c r="AF846" s="512" t="str">
        <f>IF(O846="","",'別紙様式3-2（４・５月）'!O848&amp;'別紙様式3-2（４・５月）'!P848&amp;'別紙様式3-2（４・５月）'!Q848&amp;"から"&amp;O846)</f>
        <v/>
      </c>
      <c r="AG846" s="512" t="str">
        <f>IF(OR(W846="",W846="―"),"",'別紙様式3-2（４・５月）'!O848&amp;'別紙様式3-2（４・５月）'!P848&amp;'別紙様式3-2（４・５月）'!Q848&amp;"から"&amp;W846)</f>
        <v/>
      </c>
    </row>
    <row r="847" spans="1:33" ht="24.95" customHeight="1">
      <c r="A847" s="513">
        <v>834</v>
      </c>
      <c r="B847" s="987" t="str">
        <f>IF(基本情報入力シート!C886="","",基本情報入力シート!C886)</f>
        <v/>
      </c>
      <c r="C847" s="988"/>
      <c r="D847" s="988"/>
      <c r="E847" s="988"/>
      <c r="F847" s="988"/>
      <c r="G847" s="988"/>
      <c r="H847" s="988"/>
      <c r="I847" s="989"/>
      <c r="J847" s="482" t="str">
        <f>IF(基本情報入力シート!M886="","",基本情報入力シート!M886)</f>
        <v/>
      </c>
      <c r="K847" s="482" t="str">
        <f>IF(基本情報入力シート!R886="","",基本情報入力シート!R886)</f>
        <v/>
      </c>
      <c r="L847" s="482" t="str">
        <f>IF(基本情報入力シート!W886="","",基本情報入力シート!W886)</f>
        <v/>
      </c>
      <c r="M847" s="517" t="str">
        <f>IF(基本情報入力シート!X886="","",基本情報入力シート!X886)</f>
        <v/>
      </c>
      <c r="N847" s="518" t="str">
        <f>IF(基本情報入力シート!Y886="","",基本情報入力シート!Y886)</f>
        <v/>
      </c>
      <c r="O847" s="106"/>
      <c r="P847" s="1082"/>
      <c r="Q847" s="1083"/>
      <c r="R847" s="519" t="str">
        <f>IFERROR(IF('別紙様式3-2（４・５月）'!Z849="ベア加算","",P847*VLOOKUP(N847,【参考】数式用!$AD$2:$AH$27,MATCH(O847,【参考】数式用!$K$4:$N$4,0)+1,0)),"")</f>
        <v/>
      </c>
      <c r="S847" s="139"/>
      <c r="T847" s="1084"/>
      <c r="U847" s="1085"/>
      <c r="V847" s="515" t="str">
        <f>IFERROR(P847*VLOOKUP(AF847,【参考】数式用4!$DC$3:$DZ$106,MATCH(N847,【参考】数式用4!$DC$2:$DZ$2,0)),"")</f>
        <v/>
      </c>
      <c r="W847" s="107"/>
      <c r="X847" s="138"/>
      <c r="Y847" s="1086" t="str">
        <f>IFERROR(IF('別紙様式3-2（４・５月）'!Z849="ベア加算","",W847*VLOOKUP(N847,【参考】数式用!$AD$2:$AH$27,MATCH(O847,【参考】数式用!$K$4:$N$4,0)+1,0)),"")</f>
        <v/>
      </c>
      <c r="Z847" s="1086"/>
      <c r="AA847" s="139"/>
      <c r="AB847" s="142"/>
      <c r="AC847" s="520" t="str">
        <f>IFERROR(X847*VLOOKUP(AG847,【参考】数式用4!$DC$3:$DZ$106,MATCH(N847,【参考】数式用4!$DC$2:$DZ$2,0)),"")</f>
        <v/>
      </c>
      <c r="AD847" s="477" t="str">
        <f t="shared" si="28"/>
        <v/>
      </c>
      <c r="AE847" s="478" t="str">
        <f t="shared" si="29"/>
        <v/>
      </c>
      <c r="AF847" s="512" t="str">
        <f>IF(O847="","",'別紙様式3-2（４・５月）'!O849&amp;'別紙様式3-2（４・５月）'!P849&amp;'別紙様式3-2（４・５月）'!Q849&amp;"から"&amp;O847)</f>
        <v/>
      </c>
      <c r="AG847" s="512" t="str">
        <f>IF(OR(W847="",W847="―"),"",'別紙様式3-2（４・５月）'!O849&amp;'別紙様式3-2（４・５月）'!P849&amp;'別紙様式3-2（４・５月）'!Q849&amp;"から"&amp;W847)</f>
        <v/>
      </c>
    </row>
    <row r="848" spans="1:33" ht="24.95" customHeight="1">
      <c r="A848" s="513">
        <v>835</v>
      </c>
      <c r="B848" s="987" t="str">
        <f>IF(基本情報入力シート!C887="","",基本情報入力シート!C887)</f>
        <v/>
      </c>
      <c r="C848" s="988"/>
      <c r="D848" s="988"/>
      <c r="E848" s="988"/>
      <c r="F848" s="988"/>
      <c r="G848" s="988"/>
      <c r="H848" s="988"/>
      <c r="I848" s="989"/>
      <c r="J848" s="482" t="str">
        <f>IF(基本情報入力シート!M887="","",基本情報入力シート!M887)</f>
        <v/>
      </c>
      <c r="K848" s="482" t="str">
        <f>IF(基本情報入力シート!R887="","",基本情報入力シート!R887)</f>
        <v/>
      </c>
      <c r="L848" s="482" t="str">
        <f>IF(基本情報入力シート!W887="","",基本情報入力シート!W887)</f>
        <v/>
      </c>
      <c r="M848" s="517" t="str">
        <f>IF(基本情報入力シート!X887="","",基本情報入力シート!X887)</f>
        <v/>
      </c>
      <c r="N848" s="518" t="str">
        <f>IF(基本情報入力シート!Y887="","",基本情報入力シート!Y887)</f>
        <v/>
      </c>
      <c r="O848" s="106"/>
      <c r="P848" s="1082"/>
      <c r="Q848" s="1083"/>
      <c r="R848" s="519" t="str">
        <f>IFERROR(IF('別紙様式3-2（４・５月）'!Z850="ベア加算","",P848*VLOOKUP(N848,【参考】数式用!$AD$2:$AH$27,MATCH(O848,【参考】数式用!$K$4:$N$4,0)+1,0)),"")</f>
        <v/>
      </c>
      <c r="S848" s="139"/>
      <c r="T848" s="1084"/>
      <c r="U848" s="1085"/>
      <c r="V848" s="515" t="str">
        <f>IFERROR(P848*VLOOKUP(AF848,【参考】数式用4!$DC$3:$DZ$106,MATCH(N848,【参考】数式用4!$DC$2:$DZ$2,0)),"")</f>
        <v/>
      </c>
      <c r="W848" s="107"/>
      <c r="X848" s="138"/>
      <c r="Y848" s="1086" t="str">
        <f>IFERROR(IF('別紙様式3-2（４・５月）'!Z850="ベア加算","",W848*VLOOKUP(N848,【参考】数式用!$AD$2:$AH$27,MATCH(O848,【参考】数式用!$K$4:$N$4,0)+1,0)),"")</f>
        <v/>
      </c>
      <c r="Z848" s="1086"/>
      <c r="AA848" s="139"/>
      <c r="AB848" s="142"/>
      <c r="AC848" s="520" t="str">
        <f>IFERROR(X848*VLOOKUP(AG848,【参考】数式用4!$DC$3:$DZ$106,MATCH(N848,【参考】数式用4!$DC$2:$DZ$2,0)),"")</f>
        <v/>
      </c>
      <c r="AD848" s="477" t="str">
        <f t="shared" si="28"/>
        <v/>
      </c>
      <c r="AE848" s="478" t="str">
        <f t="shared" si="29"/>
        <v/>
      </c>
      <c r="AF848" s="512" t="str">
        <f>IF(O848="","",'別紙様式3-2（４・５月）'!O850&amp;'別紙様式3-2（４・５月）'!P850&amp;'別紙様式3-2（４・５月）'!Q850&amp;"から"&amp;O848)</f>
        <v/>
      </c>
      <c r="AG848" s="512" t="str">
        <f>IF(OR(W848="",W848="―"),"",'別紙様式3-2（４・５月）'!O850&amp;'別紙様式3-2（４・５月）'!P850&amp;'別紙様式3-2（４・５月）'!Q850&amp;"から"&amp;W848)</f>
        <v/>
      </c>
    </row>
    <row r="849" spans="1:33" ht="24.95" customHeight="1">
      <c r="A849" s="513">
        <v>836</v>
      </c>
      <c r="B849" s="987" t="str">
        <f>IF(基本情報入力シート!C888="","",基本情報入力シート!C888)</f>
        <v/>
      </c>
      <c r="C849" s="988"/>
      <c r="D849" s="988"/>
      <c r="E849" s="988"/>
      <c r="F849" s="988"/>
      <c r="G849" s="988"/>
      <c r="H849" s="988"/>
      <c r="I849" s="989"/>
      <c r="J849" s="482" t="str">
        <f>IF(基本情報入力シート!M888="","",基本情報入力シート!M888)</f>
        <v/>
      </c>
      <c r="K849" s="482" t="str">
        <f>IF(基本情報入力シート!R888="","",基本情報入力シート!R888)</f>
        <v/>
      </c>
      <c r="L849" s="482" t="str">
        <f>IF(基本情報入力シート!W888="","",基本情報入力シート!W888)</f>
        <v/>
      </c>
      <c r="M849" s="517" t="str">
        <f>IF(基本情報入力シート!X888="","",基本情報入力シート!X888)</f>
        <v/>
      </c>
      <c r="N849" s="518" t="str">
        <f>IF(基本情報入力シート!Y888="","",基本情報入力シート!Y888)</f>
        <v/>
      </c>
      <c r="O849" s="106"/>
      <c r="P849" s="1082"/>
      <c r="Q849" s="1083"/>
      <c r="R849" s="519" t="str">
        <f>IFERROR(IF('別紙様式3-2（４・５月）'!Z851="ベア加算","",P849*VLOOKUP(N849,【参考】数式用!$AD$2:$AH$27,MATCH(O849,【参考】数式用!$K$4:$N$4,0)+1,0)),"")</f>
        <v/>
      </c>
      <c r="S849" s="139"/>
      <c r="T849" s="1084"/>
      <c r="U849" s="1085"/>
      <c r="V849" s="515" t="str">
        <f>IFERROR(P849*VLOOKUP(AF849,【参考】数式用4!$DC$3:$DZ$106,MATCH(N849,【参考】数式用4!$DC$2:$DZ$2,0)),"")</f>
        <v/>
      </c>
      <c r="W849" s="107"/>
      <c r="X849" s="138"/>
      <c r="Y849" s="1086" t="str">
        <f>IFERROR(IF('別紙様式3-2（４・５月）'!Z851="ベア加算","",W849*VLOOKUP(N849,【参考】数式用!$AD$2:$AH$27,MATCH(O849,【参考】数式用!$K$4:$N$4,0)+1,0)),"")</f>
        <v/>
      </c>
      <c r="Z849" s="1086"/>
      <c r="AA849" s="139"/>
      <c r="AB849" s="142"/>
      <c r="AC849" s="520" t="str">
        <f>IFERROR(X849*VLOOKUP(AG849,【参考】数式用4!$DC$3:$DZ$106,MATCH(N849,【参考】数式用4!$DC$2:$DZ$2,0)),"")</f>
        <v/>
      </c>
      <c r="AD849" s="477" t="str">
        <f t="shared" si="28"/>
        <v/>
      </c>
      <c r="AE849" s="478" t="str">
        <f t="shared" si="29"/>
        <v/>
      </c>
      <c r="AF849" s="512" t="str">
        <f>IF(O849="","",'別紙様式3-2（４・５月）'!O851&amp;'別紙様式3-2（４・５月）'!P851&amp;'別紙様式3-2（４・５月）'!Q851&amp;"から"&amp;O849)</f>
        <v/>
      </c>
      <c r="AG849" s="512" t="str">
        <f>IF(OR(W849="",W849="―"),"",'別紙様式3-2（４・５月）'!O851&amp;'別紙様式3-2（４・５月）'!P851&amp;'別紙様式3-2（４・５月）'!Q851&amp;"から"&amp;W849)</f>
        <v/>
      </c>
    </row>
    <row r="850" spans="1:33" ht="24.95" customHeight="1">
      <c r="A850" s="513">
        <v>837</v>
      </c>
      <c r="B850" s="987" t="str">
        <f>IF(基本情報入力シート!C889="","",基本情報入力シート!C889)</f>
        <v/>
      </c>
      <c r="C850" s="988"/>
      <c r="D850" s="988"/>
      <c r="E850" s="988"/>
      <c r="F850" s="988"/>
      <c r="G850" s="988"/>
      <c r="H850" s="988"/>
      <c r="I850" s="989"/>
      <c r="J850" s="482" t="str">
        <f>IF(基本情報入力シート!M889="","",基本情報入力シート!M889)</f>
        <v/>
      </c>
      <c r="K850" s="482" t="str">
        <f>IF(基本情報入力シート!R889="","",基本情報入力シート!R889)</f>
        <v/>
      </c>
      <c r="L850" s="482" t="str">
        <f>IF(基本情報入力シート!W889="","",基本情報入力シート!W889)</f>
        <v/>
      </c>
      <c r="M850" s="517" t="str">
        <f>IF(基本情報入力シート!X889="","",基本情報入力シート!X889)</f>
        <v/>
      </c>
      <c r="N850" s="518" t="str">
        <f>IF(基本情報入力シート!Y889="","",基本情報入力シート!Y889)</f>
        <v/>
      </c>
      <c r="O850" s="106"/>
      <c r="P850" s="1082"/>
      <c r="Q850" s="1083"/>
      <c r="R850" s="519" t="str">
        <f>IFERROR(IF('別紙様式3-2（４・５月）'!Z852="ベア加算","",P850*VLOOKUP(N850,【参考】数式用!$AD$2:$AH$27,MATCH(O850,【参考】数式用!$K$4:$N$4,0)+1,0)),"")</f>
        <v/>
      </c>
      <c r="S850" s="139"/>
      <c r="T850" s="1084"/>
      <c r="U850" s="1085"/>
      <c r="V850" s="515" t="str">
        <f>IFERROR(P850*VLOOKUP(AF850,【参考】数式用4!$DC$3:$DZ$106,MATCH(N850,【参考】数式用4!$DC$2:$DZ$2,0)),"")</f>
        <v/>
      </c>
      <c r="W850" s="107"/>
      <c r="X850" s="138"/>
      <c r="Y850" s="1086" t="str">
        <f>IFERROR(IF('別紙様式3-2（４・５月）'!Z852="ベア加算","",W850*VLOOKUP(N850,【参考】数式用!$AD$2:$AH$27,MATCH(O850,【参考】数式用!$K$4:$N$4,0)+1,0)),"")</f>
        <v/>
      </c>
      <c r="Z850" s="1086"/>
      <c r="AA850" s="139"/>
      <c r="AB850" s="142"/>
      <c r="AC850" s="520" t="str">
        <f>IFERROR(X850*VLOOKUP(AG850,【参考】数式用4!$DC$3:$DZ$106,MATCH(N850,【参考】数式用4!$DC$2:$DZ$2,0)),"")</f>
        <v/>
      </c>
      <c r="AD850" s="477" t="str">
        <f t="shared" si="28"/>
        <v/>
      </c>
      <c r="AE850" s="478" t="str">
        <f t="shared" si="29"/>
        <v/>
      </c>
      <c r="AF850" s="512" t="str">
        <f>IF(O850="","",'別紙様式3-2（４・５月）'!O852&amp;'別紙様式3-2（４・５月）'!P852&amp;'別紙様式3-2（４・５月）'!Q852&amp;"から"&amp;O850)</f>
        <v/>
      </c>
      <c r="AG850" s="512" t="str">
        <f>IF(OR(W850="",W850="―"),"",'別紙様式3-2（４・５月）'!O852&amp;'別紙様式3-2（４・５月）'!P852&amp;'別紙様式3-2（４・５月）'!Q852&amp;"から"&amp;W850)</f>
        <v/>
      </c>
    </row>
    <row r="851" spans="1:33" ht="24.95" customHeight="1">
      <c r="A851" s="513">
        <v>838</v>
      </c>
      <c r="B851" s="987" t="str">
        <f>IF(基本情報入力シート!C890="","",基本情報入力シート!C890)</f>
        <v/>
      </c>
      <c r="C851" s="988"/>
      <c r="D851" s="988"/>
      <c r="E851" s="988"/>
      <c r="F851" s="988"/>
      <c r="G851" s="988"/>
      <c r="H851" s="988"/>
      <c r="I851" s="989"/>
      <c r="J851" s="482" t="str">
        <f>IF(基本情報入力シート!M890="","",基本情報入力シート!M890)</f>
        <v/>
      </c>
      <c r="K851" s="482" t="str">
        <f>IF(基本情報入力シート!R890="","",基本情報入力シート!R890)</f>
        <v/>
      </c>
      <c r="L851" s="482" t="str">
        <f>IF(基本情報入力シート!W890="","",基本情報入力シート!W890)</f>
        <v/>
      </c>
      <c r="M851" s="517" t="str">
        <f>IF(基本情報入力シート!X890="","",基本情報入力シート!X890)</f>
        <v/>
      </c>
      <c r="N851" s="518" t="str">
        <f>IF(基本情報入力シート!Y890="","",基本情報入力シート!Y890)</f>
        <v/>
      </c>
      <c r="O851" s="106"/>
      <c r="P851" s="1082"/>
      <c r="Q851" s="1083"/>
      <c r="R851" s="519" t="str">
        <f>IFERROR(IF('別紙様式3-2（４・５月）'!Z853="ベア加算","",P851*VLOOKUP(N851,【参考】数式用!$AD$2:$AH$27,MATCH(O851,【参考】数式用!$K$4:$N$4,0)+1,0)),"")</f>
        <v/>
      </c>
      <c r="S851" s="139"/>
      <c r="T851" s="1084"/>
      <c r="U851" s="1085"/>
      <c r="V851" s="515" t="str">
        <f>IFERROR(P851*VLOOKUP(AF851,【参考】数式用4!$DC$3:$DZ$106,MATCH(N851,【参考】数式用4!$DC$2:$DZ$2,0)),"")</f>
        <v/>
      </c>
      <c r="W851" s="107"/>
      <c r="X851" s="138"/>
      <c r="Y851" s="1086" t="str">
        <f>IFERROR(IF('別紙様式3-2（４・５月）'!Z853="ベア加算","",W851*VLOOKUP(N851,【参考】数式用!$AD$2:$AH$27,MATCH(O851,【参考】数式用!$K$4:$N$4,0)+1,0)),"")</f>
        <v/>
      </c>
      <c r="Z851" s="1086"/>
      <c r="AA851" s="139"/>
      <c r="AB851" s="142"/>
      <c r="AC851" s="520" t="str">
        <f>IFERROR(X851*VLOOKUP(AG851,【参考】数式用4!$DC$3:$DZ$106,MATCH(N851,【参考】数式用4!$DC$2:$DZ$2,0)),"")</f>
        <v/>
      </c>
      <c r="AD851" s="477" t="str">
        <f t="shared" si="28"/>
        <v/>
      </c>
      <c r="AE851" s="478" t="str">
        <f t="shared" si="29"/>
        <v/>
      </c>
      <c r="AF851" s="512" t="str">
        <f>IF(O851="","",'別紙様式3-2（４・５月）'!O853&amp;'別紙様式3-2（４・５月）'!P853&amp;'別紙様式3-2（４・５月）'!Q853&amp;"から"&amp;O851)</f>
        <v/>
      </c>
      <c r="AG851" s="512" t="str">
        <f>IF(OR(W851="",W851="―"),"",'別紙様式3-2（４・５月）'!O853&amp;'別紙様式3-2（４・５月）'!P853&amp;'別紙様式3-2（４・５月）'!Q853&amp;"から"&amp;W851)</f>
        <v/>
      </c>
    </row>
    <row r="852" spans="1:33" ht="24.95" customHeight="1">
      <c r="A852" s="513">
        <v>839</v>
      </c>
      <c r="B852" s="987" t="str">
        <f>IF(基本情報入力シート!C891="","",基本情報入力シート!C891)</f>
        <v/>
      </c>
      <c r="C852" s="988"/>
      <c r="D852" s="988"/>
      <c r="E852" s="988"/>
      <c r="F852" s="988"/>
      <c r="G852" s="988"/>
      <c r="H852" s="988"/>
      <c r="I852" s="989"/>
      <c r="J852" s="482" t="str">
        <f>IF(基本情報入力シート!M891="","",基本情報入力シート!M891)</f>
        <v/>
      </c>
      <c r="K852" s="482" t="str">
        <f>IF(基本情報入力シート!R891="","",基本情報入力シート!R891)</f>
        <v/>
      </c>
      <c r="L852" s="482" t="str">
        <f>IF(基本情報入力シート!W891="","",基本情報入力シート!W891)</f>
        <v/>
      </c>
      <c r="M852" s="517" t="str">
        <f>IF(基本情報入力シート!X891="","",基本情報入力シート!X891)</f>
        <v/>
      </c>
      <c r="N852" s="518" t="str">
        <f>IF(基本情報入力シート!Y891="","",基本情報入力シート!Y891)</f>
        <v/>
      </c>
      <c r="O852" s="106"/>
      <c r="P852" s="1082"/>
      <c r="Q852" s="1083"/>
      <c r="R852" s="519" t="str">
        <f>IFERROR(IF('別紙様式3-2（４・５月）'!Z854="ベア加算","",P852*VLOOKUP(N852,【参考】数式用!$AD$2:$AH$27,MATCH(O852,【参考】数式用!$K$4:$N$4,0)+1,0)),"")</f>
        <v/>
      </c>
      <c r="S852" s="139"/>
      <c r="T852" s="1084"/>
      <c r="U852" s="1085"/>
      <c r="V852" s="515" t="str">
        <f>IFERROR(P852*VLOOKUP(AF852,【参考】数式用4!$DC$3:$DZ$106,MATCH(N852,【参考】数式用4!$DC$2:$DZ$2,0)),"")</f>
        <v/>
      </c>
      <c r="W852" s="107"/>
      <c r="X852" s="138"/>
      <c r="Y852" s="1086" t="str">
        <f>IFERROR(IF('別紙様式3-2（４・５月）'!Z854="ベア加算","",W852*VLOOKUP(N852,【参考】数式用!$AD$2:$AH$27,MATCH(O852,【参考】数式用!$K$4:$N$4,0)+1,0)),"")</f>
        <v/>
      </c>
      <c r="Z852" s="1086"/>
      <c r="AA852" s="139"/>
      <c r="AB852" s="142"/>
      <c r="AC852" s="520" t="str">
        <f>IFERROR(X852*VLOOKUP(AG852,【参考】数式用4!$DC$3:$DZ$106,MATCH(N852,【参考】数式用4!$DC$2:$DZ$2,0)),"")</f>
        <v/>
      </c>
      <c r="AD852" s="477" t="str">
        <f t="shared" si="28"/>
        <v/>
      </c>
      <c r="AE852" s="478" t="str">
        <f t="shared" si="29"/>
        <v/>
      </c>
      <c r="AF852" s="512" t="str">
        <f>IF(O852="","",'別紙様式3-2（４・５月）'!O854&amp;'別紙様式3-2（４・５月）'!P854&amp;'別紙様式3-2（４・５月）'!Q854&amp;"から"&amp;O852)</f>
        <v/>
      </c>
      <c r="AG852" s="512" t="str">
        <f>IF(OR(W852="",W852="―"),"",'別紙様式3-2（４・５月）'!O854&amp;'別紙様式3-2（４・５月）'!P854&amp;'別紙様式3-2（４・５月）'!Q854&amp;"から"&amp;W852)</f>
        <v/>
      </c>
    </row>
    <row r="853" spans="1:33" ht="24.95" customHeight="1">
      <c r="A853" s="513">
        <v>840</v>
      </c>
      <c r="B853" s="987" t="str">
        <f>IF(基本情報入力シート!C892="","",基本情報入力シート!C892)</f>
        <v/>
      </c>
      <c r="C853" s="988"/>
      <c r="D853" s="988"/>
      <c r="E853" s="988"/>
      <c r="F853" s="988"/>
      <c r="G853" s="988"/>
      <c r="H853" s="988"/>
      <c r="I853" s="989"/>
      <c r="J853" s="482" t="str">
        <f>IF(基本情報入力シート!M892="","",基本情報入力シート!M892)</f>
        <v/>
      </c>
      <c r="K853" s="482" t="str">
        <f>IF(基本情報入力シート!R892="","",基本情報入力シート!R892)</f>
        <v/>
      </c>
      <c r="L853" s="482" t="str">
        <f>IF(基本情報入力シート!W892="","",基本情報入力シート!W892)</f>
        <v/>
      </c>
      <c r="M853" s="517" t="str">
        <f>IF(基本情報入力シート!X892="","",基本情報入力シート!X892)</f>
        <v/>
      </c>
      <c r="N853" s="518" t="str">
        <f>IF(基本情報入力シート!Y892="","",基本情報入力シート!Y892)</f>
        <v/>
      </c>
      <c r="O853" s="106"/>
      <c r="P853" s="1082"/>
      <c r="Q853" s="1083"/>
      <c r="R853" s="519" t="str">
        <f>IFERROR(IF('別紙様式3-2（４・５月）'!Z855="ベア加算","",P853*VLOOKUP(N853,【参考】数式用!$AD$2:$AH$27,MATCH(O853,【参考】数式用!$K$4:$N$4,0)+1,0)),"")</f>
        <v/>
      </c>
      <c r="S853" s="139"/>
      <c r="T853" s="1084"/>
      <c r="U853" s="1085"/>
      <c r="V853" s="515" t="str">
        <f>IFERROR(P853*VLOOKUP(AF853,【参考】数式用4!$DC$3:$DZ$106,MATCH(N853,【参考】数式用4!$DC$2:$DZ$2,0)),"")</f>
        <v/>
      </c>
      <c r="W853" s="107"/>
      <c r="X853" s="138"/>
      <c r="Y853" s="1086" t="str">
        <f>IFERROR(IF('別紙様式3-2（４・５月）'!Z855="ベア加算","",W853*VLOOKUP(N853,【参考】数式用!$AD$2:$AH$27,MATCH(O853,【参考】数式用!$K$4:$N$4,0)+1,0)),"")</f>
        <v/>
      </c>
      <c r="Z853" s="1086"/>
      <c r="AA853" s="139"/>
      <c r="AB853" s="142"/>
      <c r="AC853" s="520" t="str">
        <f>IFERROR(X853*VLOOKUP(AG853,【参考】数式用4!$DC$3:$DZ$106,MATCH(N853,【参考】数式用4!$DC$2:$DZ$2,0)),"")</f>
        <v/>
      </c>
      <c r="AD853" s="477" t="str">
        <f t="shared" si="28"/>
        <v/>
      </c>
      <c r="AE853" s="478" t="str">
        <f t="shared" si="29"/>
        <v/>
      </c>
      <c r="AF853" s="512" t="str">
        <f>IF(O853="","",'別紙様式3-2（４・５月）'!O855&amp;'別紙様式3-2（４・５月）'!P855&amp;'別紙様式3-2（４・５月）'!Q855&amp;"から"&amp;O853)</f>
        <v/>
      </c>
      <c r="AG853" s="512" t="str">
        <f>IF(OR(W853="",W853="―"),"",'別紙様式3-2（４・５月）'!O855&amp;'別紙様式3-2（４・５月）'!P855&amp;'別紙様式3-2（４・５月）'!Q855&amp;"から"&amp;W853)</f>
        <v/>
      </c>
    </row>
    <row r="854" spans="1:33" ht="24.95" customHeight="1">
      <c r="A854" s="513">
        <v>841</v>
      </c>
      <c r="B854" s="987" t="str">
        <f>IF(基本情報入力シート!C893="","",基本情報入力シート!C893)</f>
        <v/>
      </c>
      <c r="C854" s="988"/>
      <c r="D854" s="988"/>
      <c r="E854" s="988"/>
      <c r="F854" s="988"/>
      <c r="G854" s="988"/>
      <c r="H854" s="988"/>
      <c r="I854" s="989"/>
      <c r="J854" s="482" t="str">
        <f>IF(基本情報入力シート!M893="","",基本情報入力シート!M893)</f>
        <v/>
      </c>
      <c r="K854" s="482" t="str">
        <f>IF(基本情報入力シート!R893="","",基本情報入力シート!R893)</f>
        <v/>
      </c>
      <c r="L854" s="482" t="str">
        <f>IF(基本情報入力シート!W893="","",基本情報入力シート!W893)</f>
        <v/>
      </c>
      <c r="M854" s="517" t="str">
        <f>IF(基本情報入力シート!X893="","",基本情報入力シート!X893)</f>
        <v/>
      </c>
      <c r="N854" s="518" t="str">
        <f>IF(基本情報入力シート!Y893="","",基本情報入力シート!Y893)</f>
        <v/>
      </c>
      <c r="O854" s="106"/>
      <c r="P854" s="1082"/>
      <c r="Q854" s="1083"/>
      <c r="R854" s="519" t="str">
        <f>IFERROR(IF('別紙様式3-2（４・５月）'!Z856="ベア加算","",P854*VLOOKUP(N854,【参考】数式用!$AD$2:$AH$27,MATCH(O854,【参考】数式用!$K$4:$N$4,0)+1,0)),"")</f>
        <v/>
      </c>
      <c r="S854" s="139"/>
      <c r="T854" s="1084"/>
      <c r="U854" s="1085"/>
      <c r="V854" s="515" t="str">
        <f>IFERROR(P854*VLOOKUP(AF854,【参考】数式用4!$DC$3:$DZ$106,MATCH(N854,【参考】数式用4!$DC$2:$DZ$2,0)),"")</f>
        <v/>
      </c>
      <c r="W854" s="107"/>
      <c r="X854" s="138"/>
      <c r="Y854" s="1086" t="str">
        <f>IFERROR(IF('別紙様式3-2（４・５月）'!Z856="ベア加算","",W854*VLOOKUP(N854,【参考】数式用!$AD$2:$AH$27,MATCH(O854,【参考】数式用!$K$4:$N$4,0)+1,0)),"")</f>
        <v/>
      </c>
      <c r="Z854" s="1086"/>
      <c r="AA854" s="139"/>
      <c r="AB854" s="142"/>
      <c r="AC854" s="520" t="str">
        <f>IFERROR(X854*VLOOKUP(AG854,【参考】数式用4!$DC$3:$DZ$106,MATCH(N854,【参考】数式用4!$DC$2:$DZ$2,0)),"")</f>
        <v/>
      </c>
      <c r="AD854" s="477" t="str">
        <f t="shared" si="28"/>
        <v/>
      </c>
      <c r="AE854" s="478" t="str">
        <f t="shared" si="29"/>
        <v/>
      </c>
      <c r="AF854" s="512" t="str">
        <f>IF(O854="","",'別紙様式3-2（４・５月）'!O856&amp;'別紙様式3-2（４・５月）'!P856&amp;'別紙様式3-2（４・５月）'!Q856&amp;"から"&amp;O854)</f>
        <v/>
      </c>
      <c r="AG854" s="512" t="str">
        <f>IF(OR(W854="",W854="―"),"",'別紙様式3-2（４・５月）'!O856&amp;'別紙様式3-2（４・５月）'!P856&amp;'別紙様式3-2（４・５月）'!Q856&amp;"から"&amp;W854)</f>
        <v/>
      </c>
    </row>
    <row r="855" spans="1:33" ht="24.95" customHeight="1">
      <c r="A855" s="513">
        <v>842</v>
      </c>
      <c r="B855" s="987" t="str">
        <f>IF(基本情報入力シート!C894="","",基本情報入力シート!C894)</f>
        <v/>
      </c>
      <c r="C855" s="988"/>
      <c r="D855" s="988"/>
      <c r="E855" s="988"/>
      <c r="F855" s="988"/>
      <c r="G855" s="988"/>
      <c r="H855" s="988"/>
      <c r="I855" s="989"/>
      <c r="J855" s="482" t="str">
        <f>IF(基本情報入力シート!M894="","",基本情報入力シート!M894)</f>
        <v/>
      </c>
      <c r="K855" s="482" t="str">
        <f>IF(基本情報入力シート!R894="","",基本情報入力シート!R894)</f>
        <v/>
      </c>
      <c r="L855" s="482" t="str">
        <f>IF(基本情報入力シート!W894="","",基本情報入力シート!W894)</f>
        <v/>
      </c>
      <c r="M855" s="517" t="str">
        <f>IF(基本情報入力シート!X894="","",基本情報入力シート!X894)</f>
        <v/>
      </c>
      <c r="N855" s="518" t="str">
        <f>IF(基本情報入力シート!Y894="","",基本情報入力シート!Y894)</f>
        <v/>
      </c>
      <c r="O855" s="106"/>
      <c r="P855" s="1082"/>
      <c r="Q855" s="1083"/>
      <c r="R855" s="519" t="str">
        <f>IFERROR(IF('別紙様式3-2（４・５月）'!Z857="ベア加算","",P855*VLOOKUP(N855,【参考】数式用!$AD$2:$AH$27,MATCH(O855,【参考】数式用!$K$4:$N$4,0)+1,0)),"")</f>
        <v/>
      </c>
      <c r="S855" s="139"/>
      <c r="T855" s="1084"/>
      <c r="U855" s="1085"/>
      <c r="V855" s="515" t="str">
        <f>IFERROR(P855*VLOOKUP(AF855,【参考】数式用4!$DC$3:$DZ$106,MATCH(N855,【参考】数式用4!$DC$2:$DZ$2,0)),"")</f>
        <v/>
      </c>
      <c r="W855" s="107"/>
      <c r="X855" s="138"/>
      <c r="Y855" s="1086" t="str">
        <f>IFERROR(IF('別紙様式3-2（４・５月）'!Z857="ベア加算","",W855*VLOOKUP(N855,【参考】数式用!$AD$2:$AH$27,MATCH(O855,【参考】数式用!$K$4:$N$4,0)+1,0)),"")</f>
        <v/>
      </c>
      <c r="Z855" s="1086"/>
      <c r="AA855" s="139"/>
      <c r="AB855" s="142"/>
      <c r="AC855" s="520" t="str">
        <f>IFERROR(X855*VLOOKUP(AG855,【参考】数式用4!$DC$3:$DZ$106,MATCH(N855,【参考】数式用4!$DC$2:$DZ$2,0)),"")</f>
        <v/>
      </c>
      <c r="AD855" s="477" t="str">
        <f t="shared" si="28"/>
        <v/>
      </c>
      <c r="AE855" s="478" t="str">
        <f t="shared" si="29"/>
        <v/>
      </c>
      <c r="AF855" s="512" t="str">
        <f>IF(O855="","",'別紙様式3-2（４・５月）'!O857&amp;'別紙様式3-2（４・５月）'!P857&amp;'別紙様式3-2（４・５月）'!Q857&amp;"から"&amp;O855)</f>
        <v/>
      </c>
      <c r="AG855" s="512" t="str">
        <f>IF(OR(W855="",W855="―"),"",'別紙様式3-2（４・５月）'!O857&amp;'別紙様式3-2（４・５月）'!P857&amp;'別紙様式3-2（４・５月）'!Q857&amp;"から"&amp;W855)</f>
        <v/>
      </c>
    </row>
    <row r="856" spans="1:33" ht="24.95" customHeight="1">
      <c r="A856" s="513">
        <v>843</v>
      </c>
      <c r="B856" s="987" t="str">
        <f>IF(基本情報入力シート!C895="","",基本情報入力シート!C895)</f>
        <v/>
      </c>
      <c r="C856" s="988"/>
      <c r="D856" s="988"/>
      <c r="E856" s="988"/>
      <c r="F856" s="988"/>
      <c r="G856" s="988"/>
      <c r="H856" s="988"/>
      <c r="I856" s="989"/>
      <c r="J856" s="482" t="str">
        <f>IF(基本情報入力シート!M895="","",基本情報入力シート!M895)</f>
        <v/>
      </c>
      <c r="K856" s="482" t="str">
        <f>IF(基本情報入力シート!R895="","",基本情報入力シート!R895)</f>
        <v/>
      </c>
      <c r="L856" s="482" t="str">
        <f>IF(基本情報入力シート!W895="","",基本情報入力シート!W895)</f>
        <v/>
      </c>
      <c r="M856" s="517" t="str">
        <f>IF(基本情報入力シート!X895="","",基本情報入力シート!X895)</f>
        <v/>
      </c>
      <c r="N856" s="518" t="str">
        <f>IF(基本情報入力シート!Y895="","",基本情報入力シート!Y895)</f>
        <v/>
      </c>
      <c r="O856" s="106"/>
      <c r="P856" s="1082"/>
      <c r="Q856" s="1083"/>
      <c r="R856" s="519" t="str">
        <f>IFERROR(IF('別紙様式3-2（４・５月）'!Z858="ベア加算","",P856*VLOOKUP(N856,【参考】数式用!$AD$2:$AH$27,MATCH(O856,【参考】数式用!$K$4:$N$4,0)+1,0)),"")</f>
        <v/>
      </c>
      <c r="S856" s="139"/>
      <c r="T856" s="1084"/>
      <c r="U856" s="1085"/>
      <c r="V856" s="515" t="str">
        <f>IFERROR(P856*VLOOKUP(AF856,【参考】数式用4!$DC$3:$DZ$106,MATCH(N856,【参考】数式用4!$DC$2:$DZ$2,0)),"")</f>
        <v/>
      </c>
      <c r="W856" s="107"/>
      <c r="X856" s="138"/>
      <c r="Y856" s="1086" t="str">
        <f>IFERROR(IF('別紙様式3-2（４・５月）'!Z858="ベア加算","",W856*VLOOKUP(N856,【参考】数式用!$AD$2:$AH$27,MATCH(O856,【参考】数式用!$K$4:$N$4,0)+1,0)),"")</f>
        <v/>
      </c>
      <c r="Z856" s="1086"/>
      <c r="AA856" s="139"/>
      <c r="AB856" s="142"/>
      <c r="AC856" s="520" t="str">
        <f>IFERROR(X856*VLOOKUP(AG856,【参考】数式用4!$DC$3:$DZ$106,MATCH(N856,【参考】数式用4!$DC$2:$DZ$2,0)),"")</f>
        <v/>
      </c>
      <c r="AD856" s="477" t="str">
        <f t="shared" si="28"/>
        <v/>
      </c>
      <c r="AE856" s="478" t="str">
        <f t="shared" si="29"/>
        <v/>
      </c>
      <c r="AF856" s="512" t="str">
        <f>IF(O856="","",'別紙様式3-2（４・５月）'!O858&amp;'別紙様式3-2（４・５月）'!P858&amp;'別紙様式3-2（４・５月）'!Q858&amp;"から"&amp;O856)</f>
        <v/>
      </c>
      <c r="AG856" s="512" t="str">
        <f>IF(OR(W856="",W856="―"),"",'別紙様式3-2（４・５月）'!O858&amp;'別紙様式3-2（４・５月）'!P858&amp;'別紙様式3-2（４・５月）'!Q858&amp;"から"&amp;W856)</f>
        <v/>
      </c>
    </row>
    <row r="857" spans="1:33" ht="24.95" customHeight="1">
      <c r="A857" s="513">
        <v>844</v>
      </c>
      <c r="B857" s="987" t="str">
        <f>IF(基本情報入力シート!C896="","",基本情報入力シート!C896)</f>
        <v/>
      </c>
      <c r="C857" s="988"/>
      <c r="D857" s="988"/>
      <c r="E857" s="988"/>
      <c r="F857" s="988"/>
      <c r="G857" s="988"/>
      <c r="H857" s="988"/>
      <c r="I857" s="989"/>
      <c r="J857" s="482" t="str">
        <f>IF(基本情報入力シート!M896="","",基本情報入力シート!M896)</f>
        <v/>
      </c>
      <c r="K857" s="482" t="str">
        <f>IF(基本情報入力シート!R896="","",基本情報入力シート!R896)</f>
        <v/>
      </c>
      <c r="L857" s="482" t="str">
        <f>IF(基本情報入力シート!W896="","",基本情報入力シート!W896)</f>
        <v/>
      </c>
      <c r="M857" s="517" t="str">
        <f>IF(基本情報入力シート!X896="","",基本情報入力シート!X896)</f>
        <v/>
      </c>
      <c r="N857" s="518" t="str">
        <f>IF(基本情報入力シート!Y896="","",基本情報入力シート!Y896)</f>
        <v/>
      </c>
      <c r="O857" s="106"/>
      <c r="P857" s="1082"/>
      <c r="Q857" s="1083"/>
      <c r="R857" s="519" t="str">
        <f>IFERROR(IF('別紙様式3-2（４・５月）'!Z859="ベア加算","",P857*VLOOKUP(N857,【参考】数式用!$AD$2:$AH$27,MATCH(O857,【参考】数式用!$K$4:$N$4,0)+1,0)),"")</f>
        <v/>
      </c>
      <c r="S857" s="139"/>
      <c r="T857" s="1084"/>
      <c r="U857" s="1085"/>
      <c r="V857" s="515" t="str">
        <f>IFERROR(P857*VLOOKUP(AF857,【参考】数式用4!$DC$3:$DZ$106,MATCH(N857,【参考】数式用4!$DC$2:$DZ$2,0)),"")</f>
        <v/>
      </c>
      <c r="W857" s="107"/>
      <c r="X857" s="138"/>
      <c r="Y857" s="1086" t="str">
        <f>IFERROR(IF('別紙様式3-2（４・５月）'!Z859="ベア加算","",W857*VLOOKUP(N857,【参考】数式用!$AD$2:$AH$27,MATCH(O857,【参考】数式用!$K$4:$N$4,0)+1,0)),"")</f>
        <v/>
      </c>
      <c r="Z857" s="1086"/>
      <c r="AA857" s="139"/>
      <c r="AB857" s="142"/>
      <c r="AC857" s="520" t="str">
        <f>IFERROR(X857*VLOOKUP(AG857,【参考】数式用4!$DC$3:$DZ$106,MATCH(N857,【参考】数式用4!$DC$2:$DZ$2,0)),"")</f>
        <v/>
      </c>
      <c r="AD857" s="477" t="str">
        <f t="shared" si="28"/>
        <v/>
      </c>
      <c r="AE857" s="478" t="str">
        <f t="shared" si="29"/>
        <v/>
      </c>
      <c r="AF857" s="512" t="str">
        <f>IF(O857="","",'別紙様式3-2（４・５月）'!O859&amp;'別紙様式3-2（４・５月）'!P859&amp;'別紙様式3-2（４・５月）'!Q859&amp;"から"&amp;O857)</f>
        <v/>
      </c>
      <c r="AG857" s="512" t="str">
        <f>IF(OR(W857="",W857="―"),"",'別紙様式3-2（４・５月）'!O859&amp;'別紙様式3-2（４・５月）'!P859&amp;'別紙様式3-2（４・５月）'!Q859&amp;"から"&amp;W857)</f>
        <v/>
      </c>
    </row>
    <row r="858" spans="1:33" ht="24.95" customHeight="1">
      <c r="A858" s="513">
        <v>845</v>
      </c>
      <c r="B858" s="987" t="str">
        <f>IF(基本情報入力シート!C897="","",基本情報入力シート!C897)</f>
        <v/>
      </c>
      <c r="C858" s="988"/>
      <c r="D858" s="988"/>
      <c r="E858" s="988"/>
      <c r="F858" s="988"/>
      <c r="G858" s="988"/>
      <c r="H858" s="988"/>
      <c r="I858" s="989"/>
      <c r="J858" s="482" t="str">
        <f>IF(基本情報入力シート!M897="","",基本情報入力シート!M897)</f>
        <v/>
      </c>
      <c r="K858" s="482" t="str">
        <f>IF(基本情報入力シート!R897="","",基本情報入力シート!R897)</f>
        <v/>
      </c>
      <c r="L858" s="482" t="str">
        <f>IF(基本情報入力シート!W897="","",基本情報入力シート!W897)</f>
        <v/>
      </c>
      <c r="M858" s="517" t="str">
        <f>IF(基本情報入力シート!X897="","",基本情報入力シート!X897)</f>
        <v/>
      </c>
      <c r="N858" s="518" t="str">
        <f>IF(基本情報入力シート!Y897="","",基本情報入力シート!Y897)</f>
        <v/>
      </c>
      <c r="O858" s="106"/>
      <c r="P858" s="1082"/>
      <c r="Q858" s="1083"/>
      <c r="R858" s="519" t="str">
        <f>IFERROR(IF('別紙様式3-2（４・５月）'!Z860="ベア加算","",P858*VLOOKUP(N858,【参考】数式用!$AD$2:$AH$27,MATCH(O858,【参考】数式用!$K$4:$N$4,0)+1,0)),"")</f>
        <v/>
      </c>
      <c r="S858" s="139"/>
      <c r="T858" s="1084"/>
      <c r="U858" s="1085"/>
      <c r="V858" s="515" t="str">
        <f>IFERROR(P858*VLOOKUP(AF858,【参考】数式用4!$DC$3:$DZ$106,MATCH(N858,【参考】数式用4!$DC$2:$DZ$2,0)),"")</f>
        <v/>
      </c>
      <c r="W858" s="107"/>
      <c r="X858" s="138"/>
      <c r="Y858" s="1086" t="str">
        <f>IFERROR(IF('別紙様式3-2（４・５月）'!Z860="ベア加算","",W858*VLOOKUP(N858,【参考】数式用!$AD$2:$AH$27,MATCH(O858,【参考】数式用!$K$4:$N$4,0)+1,0)),"")</f>
        <v/>
      </c>
      <c r="Z858" s="1086"/>
      <c r="AA858" s="139"/>
      <c r="AB858" s="142"/>
      <c r="AC858" s="520" t="str">
        <f>IFERROR(X858*VLOOKUP(AG858,【参考】数式用4!$DC$3:$DZ$106,MATCH(N858,【参考】数式用4!$DC$2:$DZ$2,0)),"")</f>
        <v/>
      </c>
      <c r="AD858" s="477" t="str">
        <f t="shared" si="28"/>
        <v/>
      </c>
      <c r="AE858" s="478" t="str">
        <f t="shared" si="29"/>
        <v/>
      </c>
      <c r="AF858" s="512" t="str">
        <f>IF(O858="","",'別紙様式3-2（４・５月）'!O860&amp;'別紙様式3-2（４・５月）'!P860&amp;'別紙様式3-2（４・５月）'!Q860&amp;"から"&amp;O858)</f>
        <v/>
      </c>
      <c r="AG858" s="512" t="str">
        <f>IF(OR(W858="",W858="―"),"",'別紙様式3-2（４・５月）'!O860&amp;'別紙様式3-2（４・５月）'!P860&amp;'別紙様式3-2（４・５月）'!Q860&amp;"から"&amp;W858)</f>
        <v/>
      </c>
    </row>
    <row r="859" spans="1:33" ht="24.95" customHeight="1">
      <c r="A859" s="513">
        <v>846</v>
      </c>
      <c r="B859" s="987" t="str">
        <f>IF(基本情報入力シート!C898="","",基本情報入力シート!C898)</f>
        <v/>
      </c>
      <c r="C859" s="988"/>
      <c r="D859" s="988"/>
      <c r="E859" s="988"/>
      <c r="F859" s="988"/>
      <c r="G859" s="988"/>
      <c r="H859" s="988"/>
      <c r="I859" s="989"/>
      <c r="J859" s="482" t="str">
        <f>IF(基本情報入力シート!M898="","",基本情報入力シート!M898)</f>
        <v/>
      </c>
      <c r="K859" s="482" t="str">
        <f>IF(基本情報入力シート!R898="","",基本情報入力シート!R898)</f>
        <v/>
      </c>
      <c r="L859" s="482" t="str">
        <f>IF(基本情報入力シート!W898="","",基本情報入力シート!W898)</f>
        <v/>
      </c>
      <c r="M859" s="517" t="str">
        <f>IF(基本情報入力シート!X898="","",基本情報入力シート!X898)</f>
        <v/>
      </c>
      <c r="N859" s="518" t="str">
        <f>IF(基本情報入力シート!Y898="","",基本情報入力シート!Y898)</f>
        <v/>
      </c>
      <c r="O859" s="106"/>
      <c r="P859" s="1082"/>
      <c r="Q859" s="1083"/>
      <c r="R859" s="519" t="str">
        <f>IFERROR(IF('別紙様式3-2（４・５月）'!Z861="ベア加算","",P859*VLOOKUP(N859,【参考】数式用!$AD$2:$AH$27,MATCH(O859,【参考】数式用!$K$4:$N$4,0)+1,0)),"")</f>
        <v/>
      </c>
      <c r="S859" s="139"/>
      <c r="T859" s="1084"/>
      <c r="U859" s="1085"/>
      <c r="V859" s="515" t="str">
        <f>IFERROR(P859*VLOOKUP(AF859,【参考】数式用4!$DC$3:$DZ$106,MATCH(N859,【参考】数式用4!$DC$2:$DZ$2,0)),"")</f>
        <v/>
      </c>
      <c r="W859" s="107"/>
      <c r="X859" s="138"/>
      <c r="Y859" s="1086" t="str">
        <f>IFERROR(IF('別紙様式3-2（４・５月）'!Z861="ベア加算","",W859*VLOOKUP(N859,【参考】数式用!$AD$2:$AH$27,MATCH(O859,【参考】数式用!$K$4:$N$4,0)+1,0)),"")</f>
        <v/>
      </c>
      <c r="Z859" s="1086"/>
      <c r="AA859" s="139"/>
      <c r="AB859" s="142"/>
      <c r="AC859" s="520" t="str">
        <f>IFERROR(X859*VLOOKUP(AG859,【参考】数式用4!$DC$3:$DZ$106,MATCH(N859,【参考】数式用4!$DC$2:$DZ$2,0)),"")</f>
        <v/>
      </c>
      <c r="AD859" s="477" t="str">
        <f t="shared" si="28"/>
        <v/>
      </c>
      <c r="AE859" s="478" t="str">
        <f t="shared" si="29"/>
        <v/>
      </c>
      <c r="AF859" s="512" t="str">
        <f>IF(O859="","",'別紙様式3-2（４・５月）'!O861&amp;'別紙様式3-2（４・５月）'!P861&amp;'別紙様式3-2（４・５月）'!Q861&amp;"から"&amp;O859)</f>
        <v/>
      </c>
      <c r="AG859" s="512" t="str">
        <f>IF(OR(W859="",W859="―"),"",'別紙様式3-2（４・５月）'!O861&amp;'別紙様式3-2（４・５月）'!P861&amp;'別紙様式3-2（４・５月）'!Q861&amp;"から"&amp;W859)</f>
        <v/>
      </c>
    </row>
    <row r="860" spans="1:33" ht="24.95" customHeight="1">
      <c r="A860" s="513">
        <v>847</v>
      </c>
      <c r="B860" s="987" t="str">
        <f>IF(基本情報入力シート!C899="","",基本情報入力シート!C899)</f>
        <v/>
      </c>
      <c r="C860" s="988"/>
      <c r="D860" s="988"/>
      <c r="E860" s="988"/>
      <c r="F860" s="988"/>
      <c r="G860" s="988"/>
      <c r="H860" s="988"/>
      <c r="I860" s="989"/>
      <c r="J860" s="482" t="str">
        <f>IF(基本情報入力シート!M899="","",基本情報入力シート!M899)</f>
        <v/>
      </c>
      <c r="K860" s="482" t="str">
        <f>IF(基本情報入力シート!R899="","",基本情報入力シート!R899)</f>
        <v/>
      </c>
      <c r="L860" s="482" t="str">
        <f>IF(基本情報入力シート!W899="","",基本情報入力シート!W899)</f>
        <v/>
      </c>
      <c r="M860" s="517" t="str">
        <f>IF(基本情報入力シート!X899="","",基本情報入力シート!X899)</f>
        <v/>
      </c>
      <c r="N860" s="518" t="str">
        <f>IF(基本情報入力シート!Y899="","",基本情報入力シート!Y899)</f>
        <v/>
      </c>
      <c r="O860" s="106"/>
      <c r="P860" s="1082"/>
      <c r="Q860" s="1083"/>
      <c r="R860" s="519" t="str">
        <f>IFERROR(IF('別紙様式3-2（４・５月）'!Z862="ベア加算","",P860*VLOOKUP(N860,【参考】数式用!$AD$2:$AH$27,MATCH(O860,【参考】数式用!$K$4:$N$4,0)+1,0)),"")</f>
        <v/>
      </c>
      <c r="S860" s="139"/>
      <c r="T860" s="1084"/>
      <c r="U860" s="1085"/>
      <c r="V860" s="515" t="str">
        <f>IFERROR(P860*VLOOKUP(AF860,【参考】数式用4!$DC$3:$DZ$106,MATCH(N860,【参考】数式用4!$DC$2:$DZ$2,0)),"")</f>
        <v/>
      </c>
      <c r="W860" s="107"/>
      <c r="X860" s="138"/>
      <c r="Y860" s="1086" t="str">
        <f>IFERROR(IF('別紙様式3-2（４・５月）'!Z862="ベア加算","",W860*VLOOKUP(N860,【参考】数式用!$AD$2:$AH$27,MATCH(O860,【参考】数式用!$K$4:$N$4,0)+1,0)),"")</f>
        <v/>
      </c>
      <c r="Z860" s="1086"/>
      <c r="AA860" s="139"/>
      <c r="AB860" s="142"/>
      <c r="AC860" s="520" t="str">
        <f>IFERROR(X860*VLOOKUP(AG860,【参考】数式用4!$DC$3:$DZ$106,MATCH(N860,【参考】数式用4!$DC$2:$DZ$2,0)),"")</f>
        <v/>
      </c>
      <c r="AD860" s="477" t="str">
        <f t="shared" si="28"/>
        <v/>
      </c>
      <c r="AE860" s="478" t="str">
        <f t="shared" si="29"/>
        <v/>
      </c>
      <c r="AF860" s="512" t="str">
        <f>IF(O860="","",'別紙様式3-2（４・５月）'!O862&amp;'別紙様式3-2（４・５月）'!P862&amp;'別紙様式3-2（４・５月）'!Q862&amp;"から"&amp;O860)</f>
        <v/>
      </c>
      <c r="AG860" s="512" t="str">
        <f>IF(OR(W860="",W860="―"),"",'別紙様式3-2（４・５月）'!O862&amp;'別紙様式3-2（４・５月）'!P862&amp;'別紙様式3-2（４・５月）'!Q862&amp;"から"&amp;W860)</f>
        <v/>
      </c>
    </row>
    <row r="861" spans="1:33" ht="24.95" customHeight="1">
      <c r="A861" s="513">
        <v>848</v>
      </c>
      <c r="B861" s="987" t="str">
        <f>IF(基本情報入力シート!C900="","",基本情報入力シート!C900)</f>
        <v/>
      </c>
      <c r="C861" s="988"/>
      <c r="D861" s="988"/>
      <c r="E861" s="988"/>
      <c r="F861" s="988"/>
      <c r="G861" s="988"/>
      <c r="H861" s="988"/>
      <c r="I861" s="989"/>
      <c r="J861" s="482" t="str">
        <f>IF(基本情報入力シート!M900="","",基本情報入力シート!M900)</f>
        <v/>
      </c>
      <c r="K861" s="482" t="str">
        <f>IF(基本情報入力シート!R900="","",基本情報入力シート!R900)</f>
        <v/>
      </c>
      <c r="L861" s="482" t="str">
        <f>IF(基本情報入力シート!W900="","",基本情報入力シート!W900)</f>
        <v/>
      </c>
      <c r="M861" s="517" t="str">
        <f>IF(基本情報入力シート!X900="","",基本情報入力シート!X900)</f>
        <v/>
      </c>
      <c r="N861" s="518" t="str">
        <f>IF(基本情報入力シート!Y900="","",基本情報入力シート!Y900)</f>
        <v/>
      </c>
      <c r="O861" s="106"/>
      <c r="P861" s="1082"/>
      <c r="Q861" s="1083"/>
      <c r="R861" s="519" t="str">
        <f>IFERROR(IF('別紙様式3-2（４・５月）'!Z863="ベア加算","",P861*VLOOKUP(N861,【参考】数式用!$AD$2:$AH$27,MATCH(O861,【参考】数式用!$K$4:$N$4,0)+1,0)),"")</f>
        <v/>
      </c>
      <c r="S861" s="139"/>
      <c r="T861" s="1084"/>
      <c r="U861" s="1085"/>
      <c r="V861" s="515" t="str">
        <f>IFERROR(P861*VLOOKUP(AF861,【参考】数式用4!$DC$3:$DZ$106,MATCH(N861,【参考】数式用4!$DC$2:$DZ$2,0)),"")</f>
        <v/>
      </c>
      <c r="W861" s="107"/>
      <c r="X861" s="138"/>
      <c r="Y861" s="1086" t="str">
        <f>IFERROR(IF('別紙様式3-2（４・５月）'!Z863="ベア加算","",W861*VLOOKUP(N861,【参考】数式用!$AD$2:$AH$27,MATCH(O861,【参考】数式用!$K$4:$N$4,0)+1,0)),"")</f>
        <v/>
      </c>
      <c r="Z861" s="1086"/>
      <c r="AA861" s="139"/>
      <c r="AB861" s="142"/>
      <c r="AC861" s="520" t="str">
        <f>IFERROR(X861*VLOOKUP(AG861,【参考】数式用4!$DC$3:$DZ$106,MATCH(N861,【参考】数式用4!$DC$2:$DZ$2,0)),"")</f>
        <v/>
      </c>
      <c r="AD861" s="477" t="str">
        <f t="shared" si="28"/>
        <v/>
      </c>
      <c r="AE861" s="478" t="str">
        <f t="shared" si="29"/>
        <v/>
      </c>
      <c r="AF861" s="512" t="str">
        <f>IF(O861="","",'別紙様式3-2（４・５月）'!O863&amp;'別紙様式3-2（４・５月）'!P863&amp;'別紙様式3-2（４・５月）'!Q863&amp;"から"&amp;O861)</f>
        <v/>
      </c>
      <c r="AG861" s="512" t="str">
        <f>IF(OR(W861="",W861="―"),"",'別紙様式3-2（４・５月）'!O863&amp;'別紙様式3-2（４・５月）'!P863&amp;'別紙様式3-2（４・５月）'!Q863&amp;"から"&amp;W861)</f>
        <v/>
      </c>
    </row>
    <row r="862" spans="1:33" ht="24.95" customHeight="1">
      <c r="A862" s="513">
        <v>849</v>
      </c>
      <c r="B862" s="987" t="str">
        <f>IF(基本情報入力シート!C901="","",基本情報入力シート!C901)</f>
        <v/>
      </c>
      <c r="C862" s="988"/>
      <c r="D862" s="988"/>
      <c r="E862" s="988"/>
      <c r="F862" s="988"/>
      <c r="G862" s="988"/>
      <c r="H862" s="988"/>
      <c r="I862" s="989"/>
      <c r="J862" s="482" t="str">
        <f>IF(基本情報入力シート!M901="","",基本情報入力シート!M901)</f>
        <v/>
      </c>
      <c r="K862" s="482" t="str">
        <f>IF(基本情報入力シート!R901="","",基本情報入力シート!R901)</f>
        <v/>
      </c>
      <c r="L862" s="482" t="str">
        <f>IF(基本情報入力シート!W901="","",基本情報入力シート!W901)</f>
        <v/>
      </c>
      <c r="M862" s="517" t="str">
        <f>IF(基本情報入力シート!X901="","",基本情報入力シート!X901)</f>
        <v/>
      </c>
      <c r="N862" s="518" t="str">
        <f>IF(基本情報入力シート!Y901="","",基本情報入力シート!Y901)</f>
        <v/>
      </c>
      <c r="O862" s="106"/>
      <c r="P862" s="1082"/>
      <c r="Q862" s="1083"/>
      <c r="R862" s="519" t="str">
        <f>IFERROR(IF('別紙様式3-2（４・５月）'!Z864="ベア加算","",P862*VLOOKUP(N862,【参考】数式用!$AD$2:$AH$27,MATCH(O862,【参考】数式用!$K$4:$N$4,0)+1,0)),"")</f>
        <v/>
      </c>
      <c r="S862" s="139"/>
      <c r="T862" s="1084"/>
      <c r="U862" s="1085"/>
      <c r="V862" s="515" t="str">
        <f>IFERROR(P862*VLOOKUP(AF862,【参考】数式用4!$DC$3:$DZ$106,MATCH(N862,【参考】数式用4!$DC$2:$DZ$2,0)),"")</f>
        <v/>
      </c>
      <c r="W862" s="107"/>
      <c r="X862" s="138"/>
      <c r="Y862" s="1086" t="str">
        <f>IFERROR(IF('別紙様式3-2（４・５月）'!Z864="ベア加算","",W862*VLOOKUP(N862,【参考】数式用!$AD$2:$AH$27,MATCH(O862,【参考】数式用!$K$4:$N$4,0)+1,0)),"")</f>
        <v/>
      </c>
      <c r="Z862" s="1086"/>
      <c r="AA862" s="139"/>
      <c r="AB862" s="142"/>
      <c r="AC862" s="520" t="str">
        <f>IFERROR(X862*VLOOKUP(AG862,【参考】数式用4!$DC$3:$DZ$106,MATCH(N862,【参考】数式用4!$DC$2:$DZ$2,0)),"")</f>
        <v/>
      </c>
      <c r="AD862" s="477" t="str">
        <f t="shared" si="28"/>
        <v/>
      </c>
      <c r="AE862" s="478" t="str">
        <f t="shared" si="29"/>
        <v/>
      </c>
      <c r="AF862" s="512" t="str">
        <f>IF(O862="","",'別紙様式3-2（４・５月）'!O864&amp;'別紙様式3-2（４・５月）'!P864&amp;'別紙様式3-2（４・５月）'!Q864&amp;"から"&amp;O862)</f>
        <v/>
      </c>
      <c r="AG862" s="512" t="str">
        <f>IF(OR(W862="",W862="―"),"",'別紙様式3-2（４・５月）'!O864&amp;'別紙様式3-2（４・５月）'!P864&amp;'別紙様式3-2（４・５月）'!Q864&amp;"から"&amp;W862)</f>
        <v/>
      </c>
    </row>
    <row r="863" spans="1:33" ht="24.95" customHeight="1">
      <c r="A863" s="513">
        <v>850</v>
      </c>
      <c r="B863" s="987" t="str">
        <f>IF(基本情報入力シート!C902="","",基本情報入力シート!C902)</f>
        <v/>
      </c>
      <c r="C863" s="988"/>
      <c r="D863" s="988"/>
      <c r="E863" s="988"/>
      <c r="F863" s="988"/>
      <c r="G863" s="988"/>
      <c r="H863" s="988"/>
      <c r="I863" s="989"/>
      <c r="J863" s="482" t="str">
        <f>IF(基本情報入力シート!M902="","",基本情報入力シート!M902)</f>
        <v/>
      </c>
      <c r="K863" s="482" t="str">
        <f>IF(基本情報入力シート!R902="","",基本情報入力シート!R902)</f>
        <v/>
      </c>
      <c r="L863" s="482" t="str">
        <f>IF(基本情報入力シート!W902="","",基本情報入力シート!W902)</f>
        <v/>
      </c>
      <c r="M863" s="517" t="str">
        <f>IF(基本情報入力シート!X902="","",基本情報入力シート!X902)</f>
        <v/>
      </c>
      <c r="N863" s="518" t="str">
        <f>IF(基本情報入力シート!Y902="","",基本情報入力シート!Y902)</f>
        <v/>
      </c>
      <c r="O863" s="106"/>
      <c r="P863" s="1082"/>
      <c r="Q863" s="1083"/>
      <c r="R863" s="519" t="str">
        <f>IFERROR(IF('別紙様式3-2（４・５月）'!Z865="ベア加算","",P863*VLOOKUP(N863,【参考】数式用!$AD$2:$AH$27,MATCH(O863,【参考】数式用!$K$4:$N$4,0)+1,0)),"")</f>
        <v/>
      </c>
      <c r="S863" s="139"/>
      <c r="T863" s="1084"/>
      <c r="U863" s="1085"/>
      <c r="V863" s="515" t="str">
        <f>IFERROR(P863*VLOOKUP(AF863,【参考】数式用4!$DC$3:$DZ$106,MATCH(N863,【参考】数式用4!$DC$2:$DZ$2,0)),"")</f>
        <v/>
      </c>
      <c r="W863" s="107"/>
      <c r="X863" s="138"/>
      <c r="Y863" s="1086" t="str">
        <f>IFERROR(IF('別紙様式3-2（４・５月）'!Z865="ベア加算","",W863*VLOOKUP(N863,【参考】数式用!$AD$2:$AH$27,MATCH(O863,【参考】数式用!$K$4:$N$4,0)+1,0)),"")</f>
        <v/>
      </c>
      <c r="Z863" s="1086"/>
      <c r="AA863" s="139"/>
      <c r="AB863" s="142"/>
      <c r="AC863" s="520" t="str">
        <f>IFERROR(X863*VLOOKUP(AG863,【参考】数式用4!$DC$3:$DZ$106,MATCH(N863,【参考】数式用4!$DC$2:$DZ$2,0)),"")</f>
        <v/>
      </c>
      <c r="AD863" s="477" t="str">
        <f t="shared" si="28"/>
        <v/>
      </c>
      <c r="AE863" s="478" t="str">
        <f t="shared" si="29"/>
        <v/>
      </c>
      <c r="AF863" s="512" t="str">
        <f>IF(O863="","",'別紙様式3-2（４・５月）'!O865&amp;'別紙様式3-2（４・５月）'!P865&amp;'別紙様式3-2（４・５月）'!Q865&amp;"から"&amp;O863)</f>
        <v/>
      </c>
      <c r="AG863" s="512" t="str">
        <f>IF(OR(W863="",W863="―"),"",'別紙様式3-2（４・５月）'!O865&amp;'別紙様式3-2（４・５月）'!P865&amp;'別紙様式3-2（４・５月）'!Q865&amp;"から"&amp;W863)</f>
        <v/>
      </c>
    </row>
    <row r="864" spans="1:33" ht="24.95" customHeight="1">
      <c r="A864" s="513">
        <v>851</v>
      </c>
      <c r="B864" s="987" t="str">
        <f>IF(基本情報入力シート!C903="","",基本情報入力シート!C903)</f>
        <v/>
      </c>
      <c r="C864" s="988"/>
      <c r="D864" s="988"/>
      <c r="E864" s="988"/>
      <c r="F864" s="988"/>
      <c r="G864" s="988"/>
      <c r="H864" s="988"/>
      <c r="I864" s="989"/>
      <c r="J864" s="482" t="str">
        <f>IF(基本情報入力シート!M903="","",基本情報入力シート!M903)</f>
        <v/>
      </c>
      <c r="K864" s="482" t="str">
        <f>IF(基本情報入力シート!R903="","",基本情報入力シート!R903)</f>
        <v/>
      </c>
      <c r="L864" s="482" t="str">
        <f>IF(基本情報入力シート!W903="","",基本情報入力シート!W903)</f>
        <v/>
      </c>
      <c r="M864" s="517" t="str">
        <f>IF(基本情報入力シート!X903="","",基本情報入力シート!X903)</f>
        <v/>
      </c>
      <c r="N864" s="518" t="str">
        <f>IF(基本情報入力シート!Y903="","",基本情報入力シート!Y903)</f>
        <v/>
      </c>
      <c r="O864" s="106"/>
      <c r="P864" s="1082"/>
      <c r="Q864" s="1083"/>
      <c r="R864" s="519" t="str">
        <f>IFERROR(IF('別紙様式3-2（４・５月）'!Z866="ベア加算","",P864*VLOOKUP(N864,【参考】数式用!$AD$2:$AH$27,MATCH(O864,【参考】数式用!$K$4:$N$4,0)+1,0)),"")</f>
        <v/>
      </c>
      <c r="S864" s="139"/>
      <c r="T864" s="1084"/>
      <c r="U864" s="1085"/>
      <c r="V864" s="515" t="str">
        <f>IFERROR(P864*VLOOKUP(AF864,【参考】数式用4!$DC$3:$DZ$106,MATCH(N864,【参考】数式用4!$DC$2:$DZ$2,0)),"")</f>
        <v/>
      </c>
      <c r="W864" s="107"/>
      <c r="X864" s="138"/>
      <c r="Y864" s="1086" t="str">
        <f>IFERROR(IF('別紙様式3-2（４・５月）'!Z866="ベア加算","",W864*VLOOKUP(N864,【参考】数式用!$AD$2:$AH$27,MATCH(O864,【参考】数式用!$K$4:$N$4,0)+1,0)),"")</f>
        <v/>
      </c>
      <c r="Z864" s="1086"/>
      <c r="AA864" s="139"/>
      <c r="AB864" s="142"/>
      <c r="AC864" s="520" t="str">
        <f>IFERROR(X864*VLOOKUP(AG864,【参考】数式用4!$DC$3:$DZ$106,MATCH(N864,【参考】数式用4!$DC$2:$DZ$2,0)),"")</f>
        <v/>
      </c>
      <c r="AD864" s="477" t="str">
        <f t="shared" si="28"/>
        <v/>
      </c>
      <c r="AE864" s="478" t="str">
        <f t="shared" si="29"/>
        <v/>
      </c>
      <c r="AF864" s="512" t="str">
        <f>IF(O864="","",'別紙様式3-2（４・５月）'!O866&amp;'別紙様式3-2（４・５月）'!P866&amp;'別紙様式3-2（４・５月）'!Q866&amp;"から"&amp;O864)</f>
        <v/>
      </c>
      <c r="AG864" s="512" t="str">
        <f>IF(OR(W864="",W864="―"),"",'別紙様式3-2（４・５月）'!O866&amp;'別紙様式3-2（４・５月）'!P866&amp;'別紙様式3-2（４・５月）'!Q866&amp;"から"&amp;W864)</f>
        <v/>
      </c>
    </row>
    <row r="865" spans="1:33" ht="24.95" customHeight="1">
      <c r="A865" s="513">
        <v>852</v>
      </c>
      <c r="B865" s="987" t="str">
        <f>IF(基本情報入力シート!C904="","",基本情報入力シート!C904)</f>
        <v/>
      </c>
      <c r="C865" s="988"/>
      <c r="D865" s="988"/>
      <c r="E865" s="988"/>
      <c r="F865" s="988"/>
      <c r="G865" s="988"/>
      <c r="H865" s="988"/>
      <c r="I865" s="989"/>
      <c r="J865" s="482" t="str">
        <f>IF(基本情報入力シート!M904="","",基本情報入力シート!M904)</f>
        <v/>
      </c>
      <c r="K865" s="482" t="str">
        <f>IF(基本情報入力シート!R904="","",基本情報入力シート!R904)</f>
        <v/>
      </c>
      <c r="L865" s="482" t="str">
        <f>IF(基本情報入力シート!W904="","",基本情報入力シート!W904)</f>
        <v/>
      </c>
      <c r="M865" s="517" t="str">
        <f>IF(基本情報入力シート!X904="","",基本情報入力シート!X904)</f>
        <v/>
      </c>
      <c r="N865" s="518" t="str">
        <f>IF(基本情報入力シート!Y904="","",基本情報入力シート!Y904)</f>
        <v/>
      </c>
      <c r="O865" s="106"/>
      <c r="P865" s="1082"/>
      <c r="Q865" s="1083"/>
      <c r="R865" s="519" t="str">
        <f>IFERROR(IF('別紙様式3-2（４・５月）'!Z867="ベア加算","",P865*VLOOKUP(N865,【参考】数式用!$AD$2:$AH$27,MATCH(O865,【参考】数式用!$K$4:$N$4,0)+1,0)),"")</f>
        <v/>
      </c>
      <c r="S865" s="139"/>
      <c r="T865" s="1084"/>
      <c r="U865" s="1085"/>
      <c r="V865" s="515" t="str">
        <f>IFERROR(P865*VLOOKUP(AF865,【参考】数式用4!$DC$3:$DZ$106,MATCH(N865,【参考】数式用4!$DC$2:$DZ$2,0)),"")</f>
        <v/>
      </c>
      <c r="W865" s="107"/>
      <c r="X865" s="138"/>
      <c r="Y865" s="1086" t="str">
        <f>IFERROR(IF('別紙様式3-2（４・５月）'!Z867="ベア加算","",W865*VLOOKUP(N865,【参考】数式用!$AD$2:$AH$27,MATCH(O865,【参考】数式用!$K$4:$N$4,0)+1,0)),"")</f>
        <v/>
      </c>
      <c r="Z865" s="1086"/>
      <c r="AA865" s="139"/>
      <c r="AB865" s="142"/>
      <c r="AC865" s="520" t="str">
        <f>IFERROR(X865*VLOOKUP(AG865,【参考】数式用4!$DC$3:$DZ$106,MATCH(N865,【参考】数式用4!$DC$2:$DZ$2,0)),"")</f>
        <v/>
      </c>
      <c r="AD865" s="477" t="str">
        <f t="shared" si="28"/>
        <v/>
      </c>
      <c r="AE865" s="478" t="str">
        <f t="shared" si="29"/>
        <v/>
      </c>
      <c r="AF865" s="512" t="str">
        <f>IF(O865="","",'別紙様式3-2（４・５月）'!O867&amp;'別紙様式3-2（４・５月）'!P867&amp;'別紙様式3-2（４・５月）'!Q867&amp;"から"&amp;O865)</f>
        <v/>
      </c>
      <c r="AG865" s="512" t="str">
        <f>IF(OR(W865="",W865="―"),"",'別紙様式3-2（４・５月）'!O867&amp;'別紙様式3-2（４・５月）'!P867&amp;'別紙様式3-2（４・５月）'!Q867&amp;"から"&amp;W865)</f>
        <v/>
      </c>
    </row>
    <row r="866" spans="1:33" ht="24.95" customHeight="1">
      <c r="A866" s="513">
        <v>853</v>
      </c>
      <c r="B866" s="987" t="str">
        <f>IF(基本情報入力シート!C905="","",基本情報入力シート!C905)</f>
        <v/>
      </c>
      <c r="C866" s="988"/>
      <c r="D866" s="988"/>
      <c r="E866" s="988"/>
      <c r="F866" s="988"/>
      <c r="G866" s="988"/>
      <c r="H866" s="988"/>
      <c r="I866" s="989"/>
      <c r="J866" s="482" t="str">
        <f>IF(基本情報入力シート!M905="","",基本情報入力シート!M905)</f>
        <v/>
      </c>
      <c r="K866" s="482" t="str">
        <f>IF(基本情報入力シート!R905="","",基本情報入力シート!R905)</f>
        <v/>
      </c>
      <c r="L866" s="482" t="str">
        <f>IF(基本情報入力シート!W905="","",基本情報入力シート!W905)</f>
        <v/>
      </c>
      <c r="M866" s="517" t="str">
        <f>IF(基本情報入力シート!X905="","",基本情報入力シート!X905)</f>
        <v/>
      </c>
      <c r="N866" s="518" t="str">
        <f>IF(基本情報入力シート!Y905="","",基本情報入力シート!Y905)</f>
        <v/>
      </c>
      <c r="O866" s="106"/>
      <c r="P866" s="1082"/>
      <c r="Q866" s="1083"/>
      <c r="R866" s="519" t="str">
        <f>IFERROR(IF('別紙様式3-2（４・５月）'!Z868="ベア加算","",P866*VLOOKUP(N866,【参考】数式用!$AD$2:$AH$27,MATCH(O866,【参考】数式用!$K$4:$N$4,0)+1,0)),"")</f>
        <v/>
      </c>
      <c r="S866" s="139"/>
      <c r="T866" s="1084"/>
      <c r="U866" s="1085"/>
      <c r="V866" s="515" t="str">
        <f>IFERROR(P866*VLOOKUP(AF866,【参考】数式用4!$DC$3:$DZ$106,MATCH(N866,【参考】数式用4!$DC$2:$DZ$2,0)),"")</f>
        <v/>
      </c>
      <c r="W866" s="107"/>
      <c r="X866" s="138"/>
      <c r="Y866" s="1086" t="str">
        <f>IFERROR(IF('別紙様式3-2（４・５月）'!Z868="ベア加算","",W866*VLOOKUP(N866,【参考】数式用!$AD$2:$AH$27,MATCH(O866,【参考】数式用!$K$4:$N$4,0)+1,0)),"")</f>
        <v/>
      </c>
      <c r="Z866" s="1086"/>
      <c r="AA866" s="139"/>
      <c r="AB866" s="142"/>
      <c r="AC866" s="520" t="str">
        <f>IFERROR(X866*VLOOKUP(AG866,【参考】数式用4!$DC$3:$DZ$106,MATCH(N866,【参考】数式用4!$DC$2:$DZ$2,0)),"")</f>
        <v/>
      </c>
      <c r="AD866" s="477" t="str">
        <f t="shared" si="28"/>
        <v/>
      </c>
      <c r="AE866" s="478" t="str">
        <f t="shared" si="29"/>
        <v/>
      </c>
      <c r="AF866" s="512" t="str">
        <f>IF(O866="","",'別紙様式3-2（４・５月）'!O868&amp;'別紙様式3-2（４・５月）'!P868&amp;'別紙様式3-2（４・５月）'!Q868&amp;"から"&amp;O866)</f>
        <v/>
      </c>
      <c r="AG866" s="512" t="str">
        <f>IF(OR(W866="",W866="―"),"",'別紙様式3-2（４・５月）'!O868&amp;'別紙様式3-2（４・５月）'!P868&amp;'別紙様式3-2（４・５月）'!Q868&amp;"から"&amp;W866)</f>
        <v/>
      </c>
    </row>
    <row r="867" spans="1:33" ht="24.95" customHeight="1">
      <c r="A867" s="513">
        <v>854</v>
      </c>
      <c r="B867" s="987" t="str">
        <f>IF(基本情報入力シート!C906="","",基本情報入力シート!C906)</f>
        <v/>
      </c>
      <c r="C867" s="988"/>
      <c r="D867" s="988"/>
      <c r="E867" s="988"/>
      <c r="F867" s="988"/>
      <c r="G867" s="988"/>
      <c r="H867" s="988"/>
      <c r="I867" s="989"/>
      <c r="J867" s="482" t="str">
        <f>IF(基本情報入力シート!M906="","",基本情報入力シート!M906)</f>
        <v/>
      </c>
      <c r="K867" s="482" t="str">
        <f>IF(基本情報入力シート!R906="","",基本情報入力シート!R906)</f>
        <v/>
      </c>
      <c r="L867" s="482" t="str">
        <f>IF(基本情報入力シート!W906="","",基本情報入力シート!W906)</f>
        <v/>
      </c>
      <c r="M867" s="517" t="str">
        <f>IF(基本情報入力シート!X906="","",基本情報入力シート!X906)</f>
        <v/>
      </c>
      <c r="N867" s="518" t="str">
        <f>IF(基本情報入力シート!Y906="","",基本情報入力シート!Y906)</f>
        <v/>
      </c>
      <c r="O867" s="106"/>
      <c r="P867" s="1082"/>
      <c r="Q867" s="1083"/>
      <c r="R867" s="519" t="str">
        <f>IFERROR(IF('別紙様式3-2（４・５月）'!Z869="ベア加算","",P867*VLOOKUP(N867,【参考】数式用!$AD$2:$AH$27,MATCH(O867,【参考】数式用!$K$4:$N$4,0)+1,0)),"")</f>
        <v/>
      </c>
      <c r="S867" s="139"/>
      <c r="T867" s="1084"/>
      <c r="U867" s="1085"/>
      <c r="V867" s="515" t="str">
        <f>IFERROR(P867*VLOOKUP(AF867,【参考】数式用4!$DC$3:$DZ$106,MATCH(N867,【参考】数式用4!$DC$2:$DZ$2,0)),"")</f>
        <v/>
      </c>
      <c r="W867" s="107"/>
      <c r="X867" s="138"/>
      <c r="Y867" s="1086" t="str">
        <f>IFERROR(IF('別紙様式3-2（４・５月）'!Z869="ベア加算","",W867*VLOOKUP(N867,【参考】数式用!$AD$2:$AH$27,MATCH(O867,【参考】数式用!$K$4:$N$4,0)+1,0)),"")</f>
        <v/>
      </c>
      <c r="Z867" s="1086"/>
      <c r="AA867" s="139"/>
      <c r="AB867" s="142"/>
      <c r="AC867" s="520" t="str">
        <f>IFERROR(X867*VLOOKUP(AG867,【参考】数式用4!$DC$3:$DZ$106,MATCH(N867,【参考】数式用4!$DC$2:$DZ$2,0)),"")</f>
        <v/>
      </c>
      <c r="AD867" s="477" t="str">
        <f t="shared" si="28"/>
        <v/>
      </c>
      <c r="AE867" s="478" t="str">
        <f t="shared" si="29"/>
        <v/>
      </c>
      <c r="AF867" s="512" t="str">
        <f>IF(O867="","",'別紙様式3-2（４・５月）'!O869&amp;'別紙様式3-2（４・５月）'!P869&amp;'別紙様式3-2（４・５月）'!Q869&amp;"から"&amp;O867)</f>
        <v/>
      </c>
      <c r="AG867" s="512" t="str">
        <f>IF(OR(W867="",W867="―"),"",'別紙様式3-2（４・５月）'!O869&amp;'別紙様式3-2（４・５月）'!P869&amp;'別紙様式3-2（４・５月）'!Q869&amp;"から"&amp;W867)</f>
        <v/>
      </c>
    </row>
    <row r="868" spans="1:33" ht="24.95" customHeight="1">
      <c r="A868" s="513">
        <v>855</v>
      </c>
      <c r="B868" s="987" t="str">
        <f>IF(基本情報入力シート!C907="","",基本情報入力シート!C907)</f>
        <v/>
      </c>
      <c r="C868" s="988"/>
      <c r="D868" s="988"/>
      <c r="E868" s="988"/>
      <c r="F868" s="988"/>
      <c r="G868" s="988"/>
      <c r="H868" s="988"/>
      <c r="I868" s="989"/>
      <c r="J868" s="482" t="str">
        <f>IF(基本情報入力シート!M907="","",基本情報入力シート!M907)</f>
        <v/>
      </c>
      <c r="K868" s="482" t="str">
        <f>IF(基本情報入力シート!R907="","",基本情報入力シート!R907)</f>
        <v/>
      </c>
      <c r="L868" s="482" t="str">
        <f>IF(基本情報入力シート!W907="","",基本情報入力シート!W907)</f>
        <v/>
      </c>
      <c r="M868" s="517" t="str">
        <f>IF(基本情報入力シート!X907="","",基本情報入力シート!X907)</f>
        <v/>
      </c>
      <c r="N868" s="518" t="str">
        <f>IF(基本情報入力シート!Y907="","",基本情報入力シート!Y907)</f>
        <v/>
      </c>
      <c r="O868" s="106"/>
      <c r="P868" s="1082"/>
      <c r="Q868" s="1083"/>
      <c r="R868" s="519" t="str">
        <f>IFERROR(IF('別紙様式3-2（４・５月）'!Z870="ベア加算","",P868*VLOOKUP(N868,【参考】数式用!$AD$2:$AH$27,MATCH(O868,【参考】数式用!$K$4:$N$4,0)+1,0)),"")</f>
        <v/>
      </c>
      <c r="S868" s="139"/>
      <c r="T868" s="1084"/>
      <c r="U868" s="1085"/>
      <c r="V868" s="515" t="str">
        <f>IFERROR(P868*VLOOKUP(AF868,【参考】数式用4!$DC$3:$DZ$106,MATCH(N868,【参考】数式用4!$DC$2:$DZ$2,0)),"")</f>
        <v/>
      </c>
      <c r="W868" s="107"/>
      <c r="X868" s="138"/>
      <c r="Y868" s="1086" t="str">
        <f>IFERROR(IF('別紙様式3-2（４・５月）'!Z870="ベア加算","",W868*VLOOKUP(N868,【参考】数式用!$AD$2:$AH$27,MATCH(O868,【参考】数式用!$K$4:$N$4,0)+1,0)),"")</f>
        <v/>
      </c>
      <c r="Z868" s="1086"/>
      <c r="AA868" s="139"/>
      <c r="AB868" s="142"/>
      <c r="AC868" s="520" t="str">
        <f>IFERROR(X868*VLOOKUP(AG868,【参考】数式用4!$DC$3:$DZ$106,MATCH(N868,【参考】数式用4!$DC$2:$DZ$2,0)),"")</f>
        <v/>
      </c>
      <c r="AD868" s="477" t="str">
        <f t="shared" si="28"/>
        <v/>
      </c>
      <c r="AE868" s="478" t="str">
        <f t="shared" si="29"/>
        <v/>
      </c>
      <c r="AF868" s="512" t="str">
        <f>IF(O868="","",'別紙様式3-2（４・５月）'!O870&amp;'別紙様式3-2（４・５月）'!P870&amp;'別紙様式3-2（４・５月）'!Q870&amp;"から"&amp;O868)</f>
        <v/>
      </c>
      <c r="AG868" s="512" t="str">
        <f>IF(OR(W868="",W868="―"),"",'別紙様式3-2（４・５月）'!O870&amp;'別紙様式3-2（４・５月）'!P870&amp;'別紙様式3-2（４・５月）'!Q870&amp;"から"&amp;W868)</f>
        <v/>
      </c>
    </row>
    <row r="869" spans="1:33" ht="24.95" customHeight="1">
      <c r="A869" s="513">
        <v>856</v>
      </c>
      <c r="B869" s="987" t="str">
        <f>IF(基本情報入力シート!C908="","",基本情報入力シート!C908)</f>
        <v/>
      </c>
      <c r="C869" s="988"/>
      <c r="D869" s="988"/>
      <c r="E869" s="988"/>
      <c r="F869" s="988"/>
      <c r="G869" s="988"/>
      <c r="H869" s="988"/>
      <c r="I869" s="989"/>
      <c r="J869" s="482" t="str">
        <f>IF(基本情報入力シート!M908="","",基本情報入力シート!M908)</f>
        <v/>
      </c>
      <c r="K869" s="482" t="str">
        <f>IF(基本情報入力シート!R908="","",基本情報入力シート!R908)</f>
        <v/>
      </c>
      <c r="L869" s="482" t="str">
        <f>IF(基本情報入力シート!W908="","",基本情報入力シート!W908)</f>
        <v/>
      </c>
      <c r="M869" s="517" t="str">
        <f>IF(基本情報入力シート!X908="","",基本情報入力シート!X908)</f>
        <v/>
      </c>
      <c r="N869" s="518" t="str">
        <f>IF(基本情報入力シート!Y908="","",基本情報入力シート!Y908)</f>
        <v/>
      </c>
      <c r="O869" s="106"/>
      <c r="P869" s="1082"/>
      <c r="Q869" s="1083"/>
      <c r="R869" s="519" t="str">
        <f>IFERROR(IF('別紙様式3-2（４・５月）'!Z871="ベア加算","",P869*VLOOKUP(N869,【参考】数式用!$AD$2:$AH$27,MATCH(O869,【参考】数式用!$K$4:$N$4,0)+1,0)),"")</f>
        <v/>
      </c>
      <c r="S869" s="139"/>
      <c r="T869" s="1084"/>
      <c r="U869" s="1085"/>
      <c r="V869" s="515" t="str">
        <f>IFERROR(P869*VLOOKUP(AF869,【参考】数式用4!$DC$3:$DZ$106,MATCH(N869,【参考】数式用4!$DC$2:$DZ$2,0)),"")</f>
        <v/>
      </c>
      <c r="W869" s="107"/>
      <c r="X869" s="138"/>
      <c r="Y869" s="1086" t="str">
        <f>IFERROR(IF('別紙様式3-2（４・５月）'!Z871="ベア加算","",W869*VLOOKUP(N869,【参考】数式用!$AD$2:$AH$27,MATCH(O869,【参考】数式用!$K$4:$N$4,0)+1,0)),"")</f>
        <v/>
      </c>
      <c r="Z869" s="1086"/>
      <c r="AA869" s="139"/>
      <c r="AB869" s="142"/>
      <c r="AC869" s="520" t="str">
        <f>IFERROR(X869*VLOOKUP(AG869,【参考】数式用4!$DC$3:$DZ$106,MATCH(N869,【参考】数式用4!$DC$2:$DZ$2,0)),"")</f>
        <v/>
      </c>
      <c r="AD869" s="477" t="str">
        <f t="shared" si="28"/>
        <v/>
      </c>
      <c r="AE869" s="478" t="str">
        <f t="shared" si="29"/>
        <v/>
      </c>
      <c r="AF869" s="512" t="str">
        <f>IF(O869="","",'別紙様式3-2（４・５月）'!O871&amp;'別紙様式3-2（４・５月）'!P871&amp;'別紙様式3-2（４・５月）'!Q871&amp;"から"&amp;O869)</f>
        <v/>
      </c>
      <c r="AG869" s="512" t="str">
        <f>IF(OR(W869="",W869="―"),"",'別紙様式3-2（４・５月）'!O871&amp;'別紙様式3-2（４・５月）'!P871&amp;'別紙様式3-2（４・５月）'!Q871&amp;"から"&amp;W869)</f>
        <v/>
      </c>
    </row>
    <row r="870" spans="1:33" ht="24.95" customHeight="1">
      <c r="A870" s="513">
        <v>857</v>
      </c>
      <c r="B870" s="987" t="str">
        <f>IF(基本情報入力シート!C909="","",基本情報入力シート!C909)</f>
        <v/>
      </c>
      <c r="C870" s="988"/>
      <c r="D870" s="988"/>
      <c r="E870" s="988"/>
      <c r="F870" s="988"/>
      <c r="G870" s="988"/>
      <c r="H870" s="988"/>
      <c r="I870" s="989"/>
      <c r="J870" s="482" t="str">
        <f>IF(基本情報入力シート!M909="","",基本情報入力シート!M909)</f>
        <v/>
      </c>
      <c r="K870" s="482" t="str">
        <f>IF(基本情報入力シート!R909="","",基本情報入力シート!R909)</f>
        <v/>
      </c>
      <c r="L870" s="482" t="str">
        <f>IF(基本情報入力シート!W909="","",基本情報入力シート!W909)</f>
        <v/>
      </c>
      <c r="M870" s="517" t="str">
        <f>IF(基本情報入力シート!X909="","",基本情報入力シート!X909)</f>
        <v/>
      </c>
      <c r="N870" s="518" t="str">
        <f>IF(基本情報入力シート!Y909="","",基本情報入力シート!Y909)</f>
        <v/>
      </c>
      <c r="O870" s="106"/>
      <c r="P870" s="1082"/>
      <c r="Q870" s="1083"/>
      <c r="R870" s="519" t="str">
        <f>IFERROR(IF('別紙様式3-2（４・５月）'!Z872="ベア加算","",P870*VLOOKUP(N870,【参考】数式用!$AD$2:$AH$27,MATCH(O870,【参考】数式用!$K$4:$N$4,0)+1,0)),"")</f>
        <v/>
      </c>
      <c r="S870" s="139"/>
      <c r="T870" s="1084"/>
      <c r="U870" s="1085"/>
      <c r="V870" s="515" t="str">
        <f>IFERROR(P870*VLOOKUP(AF870,【参考】数式用4!$DC$3:$DZ$106,MATCH(N870,【参考】数式用4!$DC$2:$DZ$2,0)),"")</f>
        <v/>
      </c>
      <c r="W870" s="107"/>
      <c r="X870" s="138"/>
      <c r="Y870" s="1086" t="str">
        <f>IFERROR(IF('別紙様式3-2（４・５月）'!Z872="ベア加算","",W870*VLOOKUP(N870,【参考】数式用!$AD$2:$AH$27,MATCH(O870,【参考】数式用!$K$4:$N$4,0)+1,0)),"")</f>
        <v/>
      </c>
      <c r="Z870" s="1086"/>
      <c r="AA870" s="139"/>
      <c r="AB870" s="142"/>
      <c r="AC870" s="520" t="str">
        <f>IFERROR(X870*VLOOKUP(AG870,【参考】数式用4!$DC$3:$DZ$106,MATCH(N870,【参考】数式用4!$DC$2:$DZ$2,0)),"")</f>
        <v/>
      </c>
      <c r="AD870" s="477" t="str">
        <f t="shared" si="28"/>
        <v/>
      </c>
      <c r="AE870" s="478" t="str">
        <f t="shared" si="29"/>
        <v/>
      </c>
      <c r="AF870" s="512" t="str">
        <f>IF(O870="","",'別紙様式3-2（４・５月）'!O872&amp;'別紙様式3-2（４・５月）'!P872&amp;'別紙様式3-2（４・５月）'!Q872&amp;"から"&amp;O870)</f>
        <v/>
      </c>
      <c r="AG870" s="512" t="str">
        <f>IF(OR(W870="",W870="―"),"",'別紙様式3-2（４・５月）'!O872&amp;'別紙様式3-2（４・５月）'!P872&amp;'別紙様式3-2（４・５月）'!Q872&amp;"から"&amp;W870)</f>
        <v/>
      </c>
    </row>
    <row r="871" spans="1:33" ht="24.95" customHeight="1">
      <c r="A871" s="513">
        <v>858</v>
      </c>
      <c r="B871" s="987" t="str">
        <f>IF(基本情報入力シート!C910="","",基本情報入力シート!C910)</f>
        <v/>
      </c>
      <c r="C871" s="988"/>
      <c r="D871" s="988"/>
      <c r="E871" s="988"/>
      <c r="F871" s="988"/>
      <c r="G871" s="988"/>
      <c r="H871" s="988"/>
      <c r="I871" s="989"/>
      <c r="J871" s="482" t="str">
        <f>IF(基本情報入力シート!M910="","",基本情報入力シート!M910)</f>
        <v/>
      </c>
      <c r="K871" s="482" t="str">
        <f>IF(基本情報入力シート!R910="","",基本情報入力シート!R910)</f>
        <v/>
      </c>
      <c r="L871" s="482" t="str">
        <f>IF(基本情報入力シート!W910="","",基本情報入力シート!W910)</f>
        <v/>
      </c>
      <c r="M871" s="517" t="str">
        <f>IF(基本情報入力シート!X910="","",基本情報入力シート!X910)</f>
        <v/>
      </c>
      <c r="N871" s="518" t="str">
        <f>IF(基本情報入力シート!Y910="","",基本情報入力シート!Y910)</f>
        <v/>
      </c>
      <c r="O871" s="106"/>
      <c r="P871" s="1082"/>
      <c r="Q871" s="1083"/>
      <c r="R871" s="519" t="str">
        <f>IFERROR(IF('別紙様式3-2（４・５月）'!Z873="ベア加算","",P871*VLOOKUP(N871,【参考】数式用!$AD$2:$AH$27,MATCH(O871,【参考】数式用!$K$4:$N$4,0)+1,0)),"")</f>
        <v/>
      </c>
      <c r="S871" s="139"/>
      <c r="T871" s="1084"/>
      <c r="U871" s="1085"/>
      <c r="V871" s="515" t="str">
        <f>IFERROR(P871*VLOOKUP(AF871,【参考】数式用4!$DC$3:$DZ$106,MATCH(N871,【参考】数式用4!$DC$2:$DZ$2,0)),"")</f>
        <v/>
      </c>
      <c r="W871" s="107"/>
      <c r="X871" s="138"/>
      <c r="Y871" s="1086" t="str">
        <f>IFERROR(IF('別紙様式3-2（４・５月）'!Z873="ベア加算","",W871*VLOOKUP(N871,【参考】数式用!$AD$2:$AH$27,MATCH(O871,【参考】数式用!$K$4:$N$4,0)+1,0)),"")</f>
        <v/>
      </c>
      <c r="Z871" s="1086"/>
      <c r="AA871" s="139"/>
      <c r="AB871" s="142"/>
      <c r="AC871" s="520" t="str">
        <f>IFERROR(X871*VLOOKUP(AG871,【参考】数式用4!$DC$3:$DZ$106,MATCH(N871,【参考】数式用4!$DC$2:$DZ$2,0)),"")</f>
        <v/>
      </c>
      <c r="AD871" s="477" t="str">
        <f t="shared" si="28"/>
        <v/>
      </c>
      <c r="AE871" s="478" t="str">
        <f t="shared" si="29"/>
        <v/>
      </c>
      <c r="AF871" s="512" t="str">
        <f>IF(O871="","",'別紙様式3-2（４・５月）'!O873&amp;'別紙様式3-2（４・５月）'!P873&amp;'別紙様式3-2（４・５月）'!Q873&amp;"から"&amp;O871)</f>
        <v/>
      </c>
      <c r="AG871" s="512" t="str">
        <f>IF(OR(W871="",W871="―"),"",'別紙様式3-2（４・５月）'!O873&amp;'別紙様式3-2（４・５月）'!P873&amp;'別紙様式3-2（４・５月）'!Q873&amp;"から"&amp;W871)</f>
        <v/>
      </c>
    </row>
    <row r="872" spans="1:33" ht="24.95" customHeight="1">
      <c r="A872" s="513">
        <v>859</v>
      </c>
      <c r="B872" s="987" t="str">
        <f>IF(基本情報入力シート!C911="","",基本情報入力シート!C911)</f>
        <v/>
      </c>
      <c r="C872" s="988"/>
      <c r="D872" s="988"/>
      <c r="E872" s="988"/>
      <c r="F872" s="988"/>
      <c r="G872" s="988"/>
      <c r="H872" s="988"/>
      <c r="I872" s="989"/>
      <c r="J872" s="482" t="str">
        <f>IF(基本情報入力シート!M911="","",基本情報入力シート!M911)</f>
        <v/>
      </c>
      <c r="K872" s="482" t="str">
        <f>IF(基本情報入力シート!R911="","",基本情報入力シート!R911)</f>
        <v/>
      </c>
      <c r="L872" s="482" t="str">
        <f>IF(基本情報入力シート!W911="","",基本情報入力シート!W911)</f>
        <v/>
      </c>
      <c r="M872" s="517" t="str">
        <f>IF(基本情報入力シート!X911="","",基本情報入力シート!X911)</f>
        <v/>
      </c>
      <c r="N872" s="518" t="str">
        <f>IF(基本情報入力シート!Y911="","",基本情報入力シート!Y911)</f>
        <v/>
      </c>
      <c r="O872" s="106"/>
      <c r="P872" s="1082"/>
      <c r="Q872" s="1083"/>
      <c r="R872" s="519" t="str">
        <f>IFERROR(IF('別紙様式3-2（４・５月）'!Z874="ベア加算","",P872*VLOOKUP(N872,【参考】数式用!$AD$2:$AH$27,MATCH(O872,【参考】数式用!$K$4:$N$4,0)+1,0)),"")</f>
        <v/>
      </c>
      <c r="S872" s="139"/>
      <c r="T872" s="1084"/>
      <c r="U872" s="1085"/>
      <c r="V872" s="515" t="str">
        <f>IFERROR(P872*VLOOKUP(AF872,【参考】数式用4!$DC$3:$DZ$106,MATCH(N872,【参考】数式用4!$DC$2:$DZ$2,0)),"")</f>
        <v/>
      </c>
      <c r="W872" s="107"/>
      <c r="X872" s="138"/>
      <c r="Y872" s="1086" t="str">
        <f>IFERROR(IF('別紙様式3-2（４・５月）'!Z874="ベア加算","",W872*VLOOKUP(N872,【参考】数式用!$AD$2:$AH$27,MATCH(O872,【参考】数式用!$K$4:$N$4,0)+1,0)),"")</f>
        <v/>
      </c>
      <c r="Z872" s="1086"/>
      <c r="AA872" s="139"/>
      <c r="AB872" s="142"/>
      <c r="AC872" s="520" t="str">
        <f>IFERROR(X872*VLOOKUP(AG872,【参考】数式用4!$DC$3:$DZ$106,MATCH(N872,【参考】数式用4!$DC$2:$DZ$2,0)),"")</f>
        <v/>
      </c>
      <c r="AD872" s="477" t="str">
        <f t="shared" si="28"/>
        <v/>
      </c>
      <c r="AE872" s="478" t="str">
        <f t="shared" si="29"/>
        <v/>
      </c>
      <c r="AF872" s="512" t="str">
        <f>IF(O872="","",'別紙様式3-2（４・５月）'!O874&amp;'別紙様式3-2（４・５月）'!P874&amp;'別紙様式3-2（４・５月）'!Q874&amp;"から"&amp;O872)</f>
        <v/>
      </c>
      <c r="AG872" s="512" t="str">
        <f>IF(OR(W872="",W872="―"),"",'別紙様式3-2（４・５月）'!O874&amp;'別紙様式3-2（４・５月）'!P874&amp;'別紙様式3-2（４・５月）'!Q874&amp;"から"&amp;W872)</f>
        <v/>
      </c>
    </row>
    <row r="873" spans="1:33" ht="24.95" customHeight="1">
      <c r="A873" s="513">
        <v>860</v>
      </c>
      <c r="B873" s="987" t="str">
        <f>IF(基本情報入力シート!C912="","",基本情報入力シート!C912)</f>
        <v/>
      </c>
      <c r="C873" s="988"/>
      <c r="D873" s="988"/>
      <c r="E873" s="988"/>
      <c r="F873" s="988"/>
      <c r="G873" s="988"/>
      <c r="H873" s="988"/>
      <c r="I873" s="989"/>
      <c r="J873" s="482" t="str">
        <f>IF(基本情報入力シート!M912="","",基本情報入力シート!M912)</f>
        <v/>
      </c>
      <c r="K873" s="482" t="str">
        <f>IF(基本情報入力シート!R912="","",基本情報入力シート!R912)</f>
        <v/>
      </c>
      <c r="L873" s="482" t="str">
        <f>IF(基本情報入力シート!W912="","",基本情報入力シート!W912)</f>
        <v/>
      </c>
      <c r="M873" s="517" t="str">
        <f>IF(基本情報入力シート!X912="","",基本情報入力シート!X912)</f>
        <v/>
      </c>
      <c r="N873" s="518" t="str">
        <f>IF(基本情報入力シート!Y912="","",基本情報入力シート!Y912)</f>
        <v/>
      </c>
      <c r="O873" s="106"/>
      <c r="P873" s="1082"/>
      <c r="Q873" s="1083"/>
      <c r="R873" s="519" t="str">
        <f>IFERROR(IF('別紙様式3-2（４・５月）'!Z875="ベア加算","",P873*VLOOKUP(N873,【参考】数式用!$AD$2:$AH$27,MATCH(O873,【参考】数式用!$K$4:$N$4,0)+1,0)),"")</f>
        <v/>
      </c>
      <c r="S873" s="139"/>
      <c r="T873" s="1084"/>
      <c r="U873" s="1085"/>
      <c r="V873" s="515" t="str">
        <f>IFERROR(P873*VLOOKUP(AF873,【参考】数式用4!$DC$3:$DZ$106,MATCH(N873,【参考】数式用4!$DC$2:$DZ$2,0)),"")</f>
        <v/>
      </c>
      <c r="W873" s="107"/>
      <c r="X873" s="138"/>
      <c r="Y873" s="1086" t="str">
        <f>IFERROR(IF('別紙様式3-2（４・５月）'!Z875="ベア加算","",W873*VLOOKUP(N873,【参考】数式用!$AD$2:$AH$27,MATCH(O873,【参考】数式用!$K$4:$N$4,0)+1,0)),"")</f>
        <v/>
      </c>
      <c r="Z873" s="1086"/>
      <c r="AA873" s="139"/>
      <c r="AB873" s="142"/>
      <c r="AC873" s="520" t="str">
        <f>IFERROR(X873*VLOOKUP(AG873,【参考】数式用4!$DC$3:$DZ$106,MATCH(N873,【参考】数式用4!$DC$2:$DZ$2,0)),"")</f>
        <v/>
      </c>
      <c r="AD873" s="477" t="str">
        <f t="shared" si="28"/>
        <v/>
      </c>
      <c r="AE873" s="478" t="str">
        <f t="shared" si="29"/>
        <v/>
      </c>
      <c r="AF873" s="512" t="str">
        <f>IF(O873="","",'別紙様式3-2（４・５月）'!O875&amp;'別紙様式3-2（４・５月）'!P875&amp;'別紙様式3-2（４・５月）'!Q875&amp;"から"&amp;O873)</f>
        <v/>
      </c>
      <c r="AG873" s="512" t="str">
        <f>IF(OR(W873="",W873="―"),"",'別紙様式3-2（４・５月）'!O875&amp;'別紙様式3-2（４・５月）'!P875&amp;'別紙様式3-2（４・５月）'!Q875&amp;"から"&amp;W873)</f>
        <v/>
      </c>
    </row>
    <row r="874" spans="1:33" ht="24.95" customHeight="1">
      <c r="A874" s="513">
        <v>861</v>
      </c>
      <c r="B874" s="987" t="str">
        <f>IF(基本情報入力シート!C913="","",基本情報入力シート!C913)</f>
        <v/>
      </c>
      <c r="C874" s="988"/>
      <c r="D874" s="988"/>
      <c r="E874" s="988"/>
      <c r="F874" s="988"/>
      <c r="G874" s="988"/>
      <c r="H874" s="988"/>
      <c r="I874" s="989"/>
      <c r="J874" s="482" t="str">
        <f>IF(基本情報入力シート!M913="","",基本情報入力シート!M913)</f>
        <v/>
      </c>
      <c r="K874" s="482" t="str">
        <f>IF(基本情報入力シート!R913="","",基本情報入力シート!R913)</f>
        <v/>
      </c>
      <c r="L874" s="482" t="str">
        <f>IF(基本情報入力シート!W913="","",基本情報入力シート!W913)</f>
        <v/>
      </c>
      <c r="M874" s="517" t="str">
        <f>IF(基本情報入力シート!X913="","",基本情報入力シート!X913)</f>
        <v/>
      </c>
      <c r="N874" s="518" t="str">
        <f>IF(基本情報入力シート!Y913="","",基本情報入力シート!Y913)</f>
        <v/>
      </c>
      <c r="O874" s="106"/>
      <c r="P874" s="1082"/>
      <c r="Q874" s="1083"/>
      <c r="R874" s="519" t="str">
        <f>IFERROR(IF('別紙様式3-2（４・５月）'!Z876="ベア加算","",P874*VLOOKUP(N874,【参考】数式用!$AD$2:$AH$27,MATCH(O874,【参考】数式用!$K$4:$N$4,0)+1,0)),"")</f>
        <v/>
      </c>
      <c r="S874" s="139"/>
      <c r="T874" s="1084"/>
      <c r="U874" s="1085"/>
      <c r="V874" s="515" t="str">
        <f>IFERROR(P874*VLOOKUP(AF874,【参考】数式用4!$DC$3:$DZ$106,MATCH(N874,【参考】数式用4!$DC$2:$DZ$2,0)),"")</f>
        <v/>
      </c>
      <c r="W874" s="107"/>
      <c r="X874" s="138"/>
      <c r="Y874" s="1086" t="str">
        <f>IFERROR(IF('別紙様式3-2（４・５月）'!Z876="ベア加算","",W874*VLOOKUP(N874,【参考】数式用!$AD$2:$AH$27,MATCH(O874,【参考】数式用!$K$4:$N$4,0)+1,0)),"")</f>
        <v/>
      </c>
      <c r="Z874" s="1086"/>
      <c r="AA874" s="139"/>
      <c r="AB874" s="142"/>
      <c r="AC874" s="520" t="str">
        <f>IFERROR(X874*VLOOKUP(AG874,【参考】数式用4!$DC$3:$DZ$106,MATCH(N874,【参考】数式用4!$DC$2:$DZ$2,0)),"")</f>
        <v/>
      </c>
      <c r="AD874" s="477" t="str">
        <f t="shared" si="28"/>
        <v/>
      </c>
      <c r="AE874" s="478" t="str">
        <f t="shared" si="29"/>
        <v/>
      </c>
      <c r="AF874" s="512" t="str">
        <f>IF(O874="","",'別紙様式3-2（４・５月）'!O876&amp;'別紙様式3-2（４・５月）'!P876&amp;'別紙様式3-2（４・５月）'!Q876&amp;"から"&amp;O874)</f>
        <v/>
      </c>
      <c r="AG874" s="512" t="str">
        <f>IF(OR(W874="",W874="―"),"",'別紙様式3-2（４・５月）'!O876&amp;'別紙様式3-2（４・５月）'!P876&amp;'別紙様式3-2（４・５月）'!Q876&amp;"から"&amp;W874)</f>
        <v/>
      </c>
    </row>
    <row r="875" spans="1:33" ht="24.95" customHeight="1">
      <c r="A875" s="513">
        <v>862</v>
      </c>
      <c r="B875" s="987" t="str">
        <f>IF(基本情報入力シート!C914="","",基本情報入力シート!C914)</f>
        <v/>
      </c>
      <c r="C875" s="988"/>
      <c r="D875" s="988"/>
      <c r="E875" s="988"/>
      <c r="F875" s="988"/>
      <c r="G875" s="988"/>
      <c r="H875" s="988"/>
      <c r="I875" s="989"/>
      <c r="J875" s="482" t="str">
        <f>IF(基本情報入力シート!M914="","",基本情報入力シート!M914)</f>
        <v/>
      </c>
      <c r="K875" s="482" t="str">
        <f>IF(基本情報入力シート!R914="","",基本情報入力シート!R914)</f>
        <v/>
      </c>
      <c r="L875" s="482" t="str">
        <f>IF(基本情報入力シート!W914="","",基本情報入力シート!W914)</f>
        <v/>
      </c>
      <c r="M875" s="517" t="str">
        <f>IF(基本情報入力シート!X914="","",基本情報入力シート!X914)</f>
        <v/>
      </c>
      <c r="N875" s="518" t="str">
        <f>IF(基本情報入力シート!Y914="","",基本情報入力シート!Y914)</f>
        <v/>
      </c>
      <c r="O875" s="106"/>
      <c r="P875" s="1082"/>
      <c r="Q875" s="1083"/>
      <c r="R875" s="519" t="str">
        <f>IFERROR(IF('別紙様式3-2（４・５月）'!Z877="ベア加算","",P875*VLOOKUP(N875,【参考】数式用!$AD$2:$AH$27,MATCH(O875,【参考】数式用!$K$4:$N$4,0)+1,0)),"")</f>
        <v/>
      </c>
      <c r="S875" s="139"/>
      <c r="T875" s="1084"/>
      <c r="U875" s="1085"/>
      <c r="V875" s="515" t="str">
        <f>IFERROR(P875*VLOOKUP(AF875,【参考】数式用4!$DC$3:$DZ$106,MATCH(N875,【参考】数式用4!$DC$2:$DZ$2,0)),"")</f>
        <v/>
      </c>
      <c r="W875" s="107"/>
      <c r="X875" s="138"/>
      <c r="Y875" s="1086" t="str">
        <f>IFERROR(IF('別紙様式3-2（４・５月）'!Z877="ベア加算","",W875*VLOOKUP(N875,【参考】数式用!$AD$2:$AH$27,MATCH(O875,【参考】数式用!$K$4:$N$4,0)+1,0)),"")</f>
        <v/>
      </c>
      <c r="Z875" s="1086"/>
      <c r="AA875" s="139"/>
      <c r="AB875" s="142"/>
      <c r="AC875" s="520" t="str">
        <f>IFERROR(X875*VLOOKUP(AG875,【参考】数式用4!$DC$3:$DZ$106,MATCH(N875,【参考】数式用4!$DC$2:$DZ$2,0)),"")</f>
        <v/>
      </c>
      <c r="AD875" s="477" t="str">
        <f t="shared" si="28"/>
        <v/>
      </c>
      <c r="AE875" s="478" t="str">
        <f t="shared" si="29"/>
        <v/>
      </c>
      <c r="AF875" s="512" t="str">
        <f>IF(O875="","",'別紙様式3-2（４・５月）'!O877&amp;'別紙様式3-2（４・５月）'!P877&amp;'別紙様式3-2（４・５月）'!Q877&amp;"から"&amp;O875)</f>
        <v/>
      </c>
      <c r="AG875" s="512" t="str">
        <f>IF(OR(W875="",W875="―"),"",'別紙様式3-2（４・５月）'!O877&amp;'別紙様式3-2（４・５月）'!P877&amp;'別紙様式3-2（４・５月）'!Q877&amp;"から"&amp;W875)</f>
        <v/>
      </c>
    </row>
    <row r="876" spans="1:33" ht="24.95" customHeight="1">
      <c r="A876" s="513">
        <v>863</v>
      </c>
      <c r="B876" s="987" t="str">
        <f>IF(基本情報入力シート!C915="","",基本情報入力シート!C915)</f>
        <v/>
      </c>
      <c r="C876" s="988"/>
      <c r="D876" s="988"/>
      <c r="E876" s="988"/>
      <c r="F876" s="988"/>
      <c r="G876" s="988"/>
      <c r="H876" s="988"/>
      <c r="I876" s="989"/>
      <c r="J876" s="482" t="str">
        <f>IF(基本情報入力シート!M915="","",基本情報入力シート!M915)</f>
        <v/>
      </c>
      <c r="K876" s="482" t="str">
        <f>IF(基本情報入力シート!R915="","",基本情報入力シート!R915)</f>
        <v/>
      </c>
      <c r="L876" s="482" t="str">
        <f>IF(基本情報入力シート!W915="","",基本情報入力シート!W915)</f>
        <v/>
      </c>
      <c r="M876" s="517" t="str">
        <f>IF(基本情報入力シート!X915="","",基本情報入力シート!X915)</f>
        <v/>
      </c>
      <c r="N876" s="518" t="str">
        <f>IF(基本情報入力シート!Y915="","",基本情報入力シート!Y915)</f>
        <v/>
      </c>
      <c r="O876" s="106"/>
      <c r="P876" s="1082"/>
      <c r="Q876" s="1083"/>
      <c r="R876" s="519" t="str">
        <f>IFERROR(IF('別紙様式3-2（４・５月）'!Z878="ベア加算","",P876*VLOOKUP(N876,【参考】数式用!$AD$2:$AH$27,MATCH(O876,【参考】数式用!$K$4:$N$4,0)+1,0)),"")</f>
        <v/>
      </c>
      <c r="S876" s="139"/>
      <c r="T876" s="1084"/>
      <c r="U876" s="1085"/>
      <c r="V876" s="515" t="str">
        <f>IFERROR(P876*VLOOKUP(AF876,【参考】数式用4!$DC$3:$DZ$106,MATCH(N876,【参考】数式用4!$DC$2:$DZ$2,0)),"")</f>
        <v/>
      </c>
      <c r="W876" s="107"/>
      <c r="X876" s="138"/>
      <c r="Y876" s="1086" t="str">
        <f>IFERROR(IF('別紙様式3-2（４・５月）'!Z878="ベア加算","",W876*VLOOKUP(N876,【参考】数式用!$AD$2:$AH$27,MATCH(O876,【参考】数式用!$K$4:$N$4,0)+1,0)),"")</f>
        <v/>
      </c>
      <c r="Z876" s="1086"/>
      <c r="AA876" s="139"/>
      <c r="AB876" s="142"/>
      <c r="AC876" s="520" t="str">
        <f>IFERROR(X876*VLOOKUP(AG876,【参考】数式用4!$DC$3:$DZ$106,MATCH(N876,【参考】数式用4!$DC$2:$DZ$2,0)),"")</f>
        <v/>
      </c>
      <c r="AD876" s="477" t="str">
        <f t="shared" si="28"/>
        <v/>
      </c>
      <c r="AE876" s="478" t="str">
        <f t="shared" si="29"/>
        <v/>
      </c>
      <c r="AF876" s="512" t="str">
        <f>IF(O876="","",'別紙様式3-2（４・５月）'!O878&amp;'別紙様式3-2（４・５月）'!P878&amp;'別紙様式3-2（４・５月）'!Q878&amp;"から"&amp;O876)</f>
        <v/>
      </c>
      <c r="AG876" s="512" t="str">
        <f>IF(OR(W876="",W876="―"),"",'別紙様式3-2（４・５月）'!O878&amp;'別紙様式3-2（４・５月）'!P878&amp;'別紙様式3-2（４・５月）'!Q878&amp;"から"&amp;W876)</f>
        <v/>
      </c>
    </row>
    <row r="877" spans="1:33" ht="24.95" customHeight="1">
      <c r="A877" s="513">
        <v>864</v>
      </c>
      <c r="B877" s="987" t="str">
        <f>IF(基本情報入力シート!C916="","",基本情報入力シート!C916)</f>
        <v/>
      </c>
      <c r="C877" s="988"/>
      <c r="D877" s="988"/>
      <c r="E877" s="988"/>
      <c r="F877" s="988"/>
      <c r="G877" s="988"/>
      <c r="H877" s="988"/>
      <c r="I877" s="989"/>
      <c r="J877" s="482" t="str">
        <f>IF(基本情報入力シート!M916="","",基本情報入力シート!M916)</f>
        <v/>
      </c>
      <c r="K877" s="482" t="str">
        <f>IF(基本情報入力シート!R916="","",基本情報入力シート!R916)</f>
        <v/>
      </c>
      <c r="L877" s="482" t="str">
        <f>IF(基本情報入力シート!W916="","",基本情報入力シート!W916)</f>
        <v/>
      </c>
      <c r="M877" s="517" t="str">
        <f>IF(基本情報入力シート!X916="","",基本情報入力シート!X916)</f>
        <v/>
      </c>
      <c r="N877" s="518" t="str">
        <f>IF(基本情報入力シート!Y916="","",基本情報入力シート!Y916)</f>
        <v/>
      </c>
      <c r="O877" s="106"/>
      <c r="P877" s="1082"/>
      <c r="Q877" s="1083"/>
      <c r="R877" s="519" t="str">
        <f>IFERROR(IF('別紙様式3-2（４・５月）'!Z879="ベア加算","",P877*VLOOKUP(N877,【参考】数式用!$AD$2:$AH$27,MATCH(O877,【参考】数式用!$K$4:$N$4,0)+1,0)),"")</f>
        <v/>
      </c>
      <c r="S877" s="139"/>
      <c r="T877" s="1084"/>
      <c r="U877" s="1085"/>
      <c r="V877" s="515" t="str">
        <f>IFERROR(P877*VLOOKUP(AF877,【参考】数式用4!$DC$3:$DZ$106,MATCH(N877,【参考】数式用4!$DC$2:$DZ$2,0)),"")</f>
        <v/>
      </c>
      <c r="W877" s="107"/>
      <c r="X877" s="138"/>
      <c r="Y877" s="1086" t="str">
        <f>IFERROR(IF('別紙様式3-2（４・５月）'!Z879="ベア加算","",W877*VLOOKUP(N877,【参考】数式用!$AD$2:$AH$27,MATCH(O877,【参考】数式用!$K$4:$N$4,0)+1,0)),"")</f>
        <v/>
      </c>
      <c r="Z877" s="1086"/>
      <c r="AA877" s="139"/>
      <c r="AB877" s="142"/>
      <c r="AC877" s="520" t="str">
        <f>IFERROR(X877*VLOOKUP(AG877,【参考】数式用4!$DC$3:$DZ$106,MATCH(N877,【参考】数式用4!$DC$2:$DZ$2,0)),"")</f>
        <v/>
      </c>
      <c r="AD877" s="477" t="str">
        <f t="shared" si="28"/>
        <v/>
      </c>
      <c r="AE877" s="478" t="str">
        <f t="shared" si="29"/>
        <v/>
      </c>
      <c r="AF877" s="512" t="str">
        <f>IF(O877="","",'別紙様式3-2（４・５月）'!O879&amp;'別紙様式3-2（４・５月）'!P879&amp;'別紙様式3-2（４・５月）'!Q879&amp;"から"&amp;O877)</f>
        <v/>
      </c>
      <c r="AG877" s="512" t="str">
        <f>IF(OR(W877="",W877="―"),"",'別紙様式3-2（４・５月）'!O879&amp;'別紙様式3-2（４・５月）'!P879&amp;'別紙様式3-2（４・５月）'!Q879&amp;"から"&amp;W877)</f>
        <v/>
      </c>
    </row>
    <row r="878" spans="1:33" ht="24.95" customHeight="1">
      <c r="A878" s="513">
        <v>865</v>
      </c>
      <c r="B878" s="987" t="str">
        <f>IF(基本情報入力シート!C917="","",基本情報入力シート!C917)</f>
        <v/>
      </c>
      <c r="C878" s="988"/>
      <c r="D878" s="988"/>
      <c r="E878" s="988"/>
      <c r="F878" s="988"/>
      <c r="G878" s="988"/>
      <c r="H878" s="988"/>
      <c r="I878" s="989"/>
      <c r="J878" s="482" t="str">
        <f>IF(基本情報入力シート!M917="","",基本情報入力シート!M917)</f>
        <v/>
      </c>
      <c r="K878" s="482" t="str">
        <f>IF(基本情報入力シート!R917="","",基本情報入力シート!R917)</f>
        <v/>
      </c>
      <c r="L878" s="482" t="str">
        <f>IF(基本情報入力シート!W917="","",基本情報入力シート!W917)</f>
        <v/>
      </c>
      <c r="M878" s="517" t="str">
        <f>IF(基本情報入力シート!X917="","",基本情報入力シート!X917)</f>
        <v/>
      </c>
      <c r="N878" s="518" t="str">
        <f>IF(基本情報入力シート!Y917="","",基本情報入力シート!Y917)</f>
        <v/>
      </c>
      <c r="O878" s="106"/>
      <c r="P878" s="1082"/>
      <c r="Q878" s="1083"/>
      <c r="R878" s="519" t="str">
        <f>IFERROR(IF('別紙様式3-2（４・５月）'!Z880="ベア加算","",P878*VLOOKUP(N878,【参考】数式用!$AD$2:$AH$27,MATCH(O878,【参考】数式用!$K$4:$N$4,0)+1,0)),"")</f>
        <v/>
      </c>
      <c r="S878" s="139"/>
      <c r="T878" s="1084"/>
      <c r="U878" s="1085"/>
      <c r="V878" s="515" t="str">
        <f>IFERROR(P878*VLOOKUP(AF878,【参考】数式用4!$DC$3:$DZ$106,MATCH(N878,【参考】数式用4!$DC$2:$DZ$2,0)),"")</f>
        <v/>
      </c>
      <c r="W878" s="107"/>
      <c r="X878" s="138"/>
      <c r="Y878" s="1086" t="str">
        <f>IFERROR(IF('別紙様式3-2（４・５月）'!Z880="ベア加算","",W878*VLOOKUP(N878,【参考】数式用!$AD$2:$AH$27,MATCH(O878,【参考】数式用!$K$4:$N$4,0)+1,0)),"")</f>
        <v/>
      </c>
      <c r="Z878" s="1086"/>
      <c r="AA878" s="139"/>
      <c r="AB878" s="142"/>
      <c r="AC878" s="520" t="str">
        <f>IFERROR(X878*VLOOKUP(AG878,【参考】数式用4!$DC$3:$DZ$106,MATCH(N878,【参考】数式用4!$DC$2:$DZ$2,0)),"")</f>
        <v/>
      </c>
      <c r="AD878" s="477" t="str">
        <f t="shared" si="28"/>
        <v/>
      </c>
      <c r="AE878" s="478" t="str">
        <f t="shared" si="29"/>
        <v/>
      </c>
      <c r="AF878" s="512" t="str">
        <f>IF(O878="","",'別紙様式3-2（４・５月）'!O880&amp;'別紙様式3-2（４・５月）'!P880&amp;'別紙様式3-2（４・５月）'!Q880&amp;"から"&amp;O878)</f>
        <v/>
      </c>
      <c r="AG878" s="512" t="str">
        <f>IF(OR(W878="",W878="―"),"",'別紙様式3-2（４・５月）'!O880&amp;'別紙様式3-2（４・５月）'!P880&amp;'別紙様式3-2（４・５月）'!Q880&amp;"から"&amp;W878)</f>
        <v/>
      </c>
    </row>
    <row r="879" spans="1:33" ht="24.95" customHeight="1">
      <c r="A879" s="513">
        <v>866</v>
      </c>
      <c r="B879" s="987" t="str">
        <f>IF(基本情報入力シート!C918="","",基本情報入力シート!C918)</f>
        <v/>
      </c>
      <c r="C879" s="988"/>
      <c r="D879" s="988"/>
      <c r="E879" s="988"/>
      <c r="F879" s="988"/>
      <c r="G879" s="988"/>
      <c r="H879" s="988"/>
      <c r="I879" s="989"/>
      <c r="J879" s="482" t="str">
        <f>IF(基本情報入力シート!M918="","",基本情報入力シート!M918)</f>
        <v/>
      </c>
      <c r="K879" s="482" t="str">
        <f>IF(基本情報入力シート!R918="","",基本情報入力シート!R918)</f>
        <v/>
      </c>
      <c r="L879" s="482" t="str">
        <f>IF(基本情報入力シート!W918="","",基本情報入力シート!W918)</f>
        <v/>
      </c>
      <c r="M879" s="517" t="str">
        <f>IF(基本情報入力シート!X918="","",基本情報入力シート!X918)</f>
        <v/>
      </c>
      <c r="N879" s="518" t="str">
        <f>IF(基本情報入力シート!Y918="","",基本情報入力シート!Y918)</f>
        <v/>
      </c>
      <c r="O879" s="106"/>
      <c r="P879" s="1082"/>
      <c r="Q879" s="1083"/>
      <c r="R879" s="519" t="str">
        <f>IFERROR(IF('別紙様式3-2（４・５月）'!Z881="ベア加算","",P879*VLOOKUP(N879,【参考】数式用!$AD$2:$AH$27,MATCH(O879,【参考】数式用!$K$4:$N$4,0)+1,0)),"")</f>
        <v/>
      </c>
      <c r="S879" s="139"/>
      <c r="T879" s="1084"/>
      <c r="U879" s="1085"/>
      <c r="V879" s="515" t="str">
        <f>IFERROR(P879*VLOOKUP(AF879,【参考】数式用4!$DC$3:$DZ$106,MATCH(N879,【参考】数式用4!$DC$2:$DZ$2,0)),"")</f>
        <v/>
      </c>
      <c r="W879" s="107"/>
      <c r="X879" s="138"/>
      <c r="Y879" s="1086" t="str">
        <f>IFERROR(IF('別紙様式3-2（４・５月）'!Z881="ベア加算","",W879*VLOOKUP(N879,【参考】数式用!$AD$2:$AH$27,MATCH(O879,【参考】数式用!$K$4:$N$4,0)+1,0)),"")</f>
        <v/>
      </c>
      <c r="Z879" s="1086"/>
      <c r="AA879" s="139"/>
      <c r="AB879" s="142"/>
      <c r="AC879" s="520" t="str">
        <f>IFERROR(X879*VLOOKUP(AG879,【参考】数式用4!$DC$3:$DZ$106,MATCH(N879,【参考】数式用4!$DC$2:$DZ$2,0)),"")</f>
        <v/>
      </c>
      <c r="AD879" s="477" t="str">
        <f t="shared" si="28"/>
        <v/>
      </c>
      <c r="AE879" s="478" t="str">
        <f t="shared" si="29"/>
        <v/>
      </c>
      <c r="AF879" s="512" t="str">
        <f>IF(O879="","",'別紙様式3-2（４・５月）'!O881&amp;'別紙様式3-2（４・５月）'!P881&amp;'別紙様式3-2（４・５月）'!Q881&amp;"から"&amp;O879)</f>
        <v/>
      </c>
      <c r="AG879" s="512" t="str">
        <f>IF(OR(W879="",W879="―"),"",'別紙様式3-2（４・５月）'!O881&amp;'別紙様式3-2（４・５月）'!P881&amp;'別紙様式3-2（４・５月）'!Q881&amp;"から"&amp;W879)</f>
        <v/>
      </c>
    </row>
    <row r="880" spans="1:33" ht="24.95" customHeight="1">
      <c r="A880" s="513">
        <v>867</v>
      </c>
      <c r="B880" s="987" t="str">
        <f>IF(基本情報入力シート!C919="","",基本情報入力シート!C919)</f>
        <v/>
      </c>
      <c r="C880" s="988"/>
      <c r="D880" s="988"/>
      <c r="E880" s="988"/>
      <c r="F880" s="988"/>
      <c r="G880" s="988"/>
      <c r="H880" s="988"/>
      <c r="I880" s="989"/>
      <c r="J880" s="482" t="str">
        <f>IF(基本情報入力シート!M919="","",基本情報入力シート!M919)</f>
        <v/>
      </c>
      <c r="K880" s="482" t="str">
        <f>IF(基本情報入力シート!R919="","",基本情報入力シート!R919)</f>
        <v/>
      </c>
      <c r="L880" s="482" t="str">
        <f>IF(基本情報入力シート!W919="","",基本情報入力シート!W919)</f>
        <v/>
      </c>
      <c r="M880" s="517" t="str">
        <f>IF(基本情報入力シート!X919="","",基本情報入力シート!X919)</f>
        <v/>
      </c>
      <c r="N880" s="518" t="str">
        <f>IF(基本情報入力シート!Y919="","",基本情報入力シート!Y919)</f>
        <v/>
      </c>
      <c r="O880" s="106"/>
      <c r="P880" s="1082"/>
      <c r="Q880" s="1083"/>
      <c r="R880" s="519" t="str">
        <f>IFERROR(IF('別紙様式3-2（４・５月）'!Z882="ベア加算","",P880*VLOOKUP(N880,【参考】数式用!$AD$2:$AH$27,MATCH(O880,【参考】数式用!$K$4:$N$4,0)+1,0)),"")</f>
        <v/>
      </c>
      <c r="S880" s="139"/>
      <c r="T880" s="1084"/>
      <c r="U880" s="1085"/>
      <c r="V880" s="515" t="str">
        <f>IFERROR(P880*VLOOKUP(AF880,【参考】数式用4!$DC$3:$DZ$106,MATCH(N880,【参考】数式用4!$DC$2:$DZ$2,0)),"")</f>
        <v/>
      </c>
      <c r="W880" s="107"/>
      <c r="X880" s="138"/>
      <c r="Y880" s="1086" t="str">
        <f>IFERROR(IF('別紙様式3-2（４・５月）'!Z882="ベア加算","",W880*VLOOKUP(N880,【参考】数式用!$AD$2:$AH$27,MATCH(O880,【参考】数式用!$K$4:$N$4,0)+1,0)),"")</f>
        <v/>
      </c>
      <c r="Z880" s="1086"/>
      <c r="AA880" s="139"/>
      <c r="AB880" s="142"/>
      <c r="AC880" s="520" t="str">
        <f>IFERROR(X880*VLOOKUP(AG880,【参考】数式用4!$DC$3:$DZ$106,MATCH(N880,【参考】数式用4!$DC$2:$DZ$2,0)),"")</f>
        <v/>
      </c>
      <c r="AD880" s="477" t="str">
        <f t="shared" si="28"/>
        <v/>
      </c>
      <c r="AE880" s="478" t="str">
        <f t="shared" si="29"/>
        <v/>
      </c>
      <c r="AF880" s="512" t="str">
        <f>IF(O880="","",'別紙様式3-2（４・５月）'!O882&amp;'別紙様式3-2（４・５月）'!P882&amp;'別紙様式3-2（４・５月）'!Q882&amp;"から"&amp;O880)</f>
        <v/>
      </c>
      <c r="AG880" s="512" t="str">
        <f>IF(OR(W880="",W880="―"),"",'別紙様式3-2（４・５月）'!O882&amp;'別紙様式3-2（４・５月）'!P882&amp;'別紙様式3-2（４・５月）'!Q882&amp;"から"&amp;W880)</f>
        <v/>
      </c>
    </row>
    <row r="881" spans="1:33" ht="24.95" customHeight="1">
      <c r="A881" s="513">
        <v>868</v>
      </c>
      <c r="B881" s="987" t="str">
        <f>IF(基本情報入力シート!C920="","",基本情報入力シート!C920)</f>
        <v/>
      </c>
      <c r="C881" s="988"/>
      <c r="D881" s="988"/>
      <c r="E881" s="988"/>
      <c r="F881" s="988"/>
      <c r="G881" s="988"/>
      <c r="H881" s="988"/>
      <c r="I881" s="989"/>
      <c r="J881" s="482" t="str">
        <f>IF(基本情報入力シート!M920="","",基本情報入力シート!M920)</f>
        <v/>
      </c>
      <c r="K881" s="482" t="str">
        <f>IF(基本情報入力シート!R920="","",基本情報入力シート!R920)</f>
        <v/>
      </c>
      <c r="L881" s="482" t="str">
        <f>IF(基本情報入力シート!W920="","",基本情報入力シート!W920)</f>
        <v/>
      </c>
      <c r="M881" s="517" t="str">
        <f>IF(基本情報入力シート!X920="","",基本情報入力シート!X920)</f>
        <v/>
      </c>
      <c r="N881" s="518" t="str">
        <f>IF(基本情報入力シート!Y920="","",基本情報入力シート!Y920)</f>
        <v/>
      </c>
      <c r="O881" s="106"/>
      <c r="P881" s="1082"/>
      <c r="Q881" s="1083"/>
      <c r="R881" s="519" t="str">
        <f>IFERROR(IF('別紙様式3-2（４・５月）'!Z883="ベア加算","",P881*VLOOKUP(N881,【参考】数式用!$AD$2:$AH$27,MATCH(O881,【参考】数式用!$K$4:$N$4,0)+1,0)),"")</f>
        <v/>
      </c>
      <c r="S881" s="139"/>
      <c r="T881" s="1084"/>
      <c r="U881" s="1085"/>
      <c r="V881" s="515" t="str">
        <f>IFERROR(P881*VLOOKUP(AF881,【参考】数式用4!$DC$3:$DZ$106,MATCH(N881,【参考】数式用4!$DC$2:$DZ$2,0)),"")</f>
        <v/>
      </c>
      <c r="W881" s="107"/>
      <c r="X881" s="138"/>
      <c r="Y881" s="1086" t="str">
        <f>IFERROR(IF('別紙様式3-2（４・５月）'!Z883="ベア加算","",W881*VLOOKUP(N881,【参考】数式用!$AD$2:$AH$27,MATCH(O881,【参考】数式用!$K$4:$N$4,0)+1,0)),"")</f>
        <v/>
      </c>
      <c r="Z881" s="1086"/>
      <c r="AA881" s="139"/>
      <c r="AB881" s="142"/>
      <c r="AC881" s="520" t="str">
        <f>IFERROR(X881*VLOOKUP(AG881,【参考】数式用4!$DC$3:$DZ$106,MATCH(N881,【参考】数式用4!$DC$2:$DZ$2,0)),"")</f>
        <v/>
      </c>
      <c r="AD881" s="477" t="str">
        <f t="shared" si="28"/>
        <v/>
      </c>
      <c r="AE881" s="478" t="str">
        <f t="shared" si="29"/>
        <v/>
      </c>
      <c r="AF881" s="512" t="str">
        <f>IF(O881="","",'別紙様式3-2（４・５月）'!O883&amp;'別紙様式3-2（４・５月）'!P883&amp;'別紙様式3-2（４・５月）'!Q883&amp;"から"&amp;O881)</f>
        <v/>
      </c>
      <c r="AG881" s="512" t="str">
        <f>IF(OR(W881="",W881="―"),"",'別紙様式3-2（４・５月）'!O883&amp;'別紙様式3-2（４・５月）'!P883&amp;'別紙様式3-2（４・５月）'!Q883&amp;"から"&amp;W881)</f>
        <v/>
      </c>
    </row>
    <row r="882" spans="1:33" ht="24.95" customHeight="1">
      <c r="A882" s="513">
        <v>869</v>
      </c>
      <c r="B882" s="987" t="str">
        <f>IF(基本情報入力シート!C921="","",基本情報入力シート!C921)</f>
        <v/>
      </c>
      <c r="C882" s="988"/>
      <c r="D882" s="988"/>
      <c r="E882" s="988"/>
      <c r="F882" s="988"/>
      <c r="G882" s="988"/>
      <c r="H882" s="988"/>
      <c r="I882" s="989"/>
      <c r="J882" s="482" t="str">
        <f>IF(基本情報入力シート!M921="","",基本情報入力シート!M921)</f>
        <v/>
      </c>
      <c r="K882" s="482" t="str">
        <f>IF(基本情報入力シート!R921="","",基本情報入力シート!R921)</f>
        <v/>
      </c>
      <c r="L882" s="482" t="str">
        <f>IF(基本情報入力シート!W921="","",基本情報入力シート!W921)</f>
        <v/>
      </c>
      <c r="M882" s="517" t="str">
        <f>IF(基本情報入力シート!X921="","",基本情報入力シート!X921)</f>
        <v/>
      </c>
      <c r="N882" s="518" t="str">
        <f>IF(基本情報入力シート!Y921="","",基本情報入力シート!Y921)</f>
        <v/>
      </c>
      <c r="O882" s="106"/>
      <c r="P882" s="1082"/>
      <c r="Q882" s="1083"/>
      <c r="R882" s="519" t="str">
        <f>IFERROR(IF('別紙様式3-2（４・５月）'!Z884="ベア加算","",P882*VLOOKUP(N882,【参考】数式用!$AD$2:$AH$27,MATCH(O882,【参考】数式用!$K$4:$N$4,0)+1,0)),"")</f>
        <v/>
      </c>
      <c r="S882" s="139"/>
      <c r="T882" s="1084"/>
      <c r="U882" s="1085"/>
      <c r="V882" s="515" t="str">
        <f>IFERROR(P882*VLOOKUP(AF882,【参考】数式用4!$DC$3:$DZ$106,MATCH(N882,【参考】数式用4!$DC$2:$DZ$2,0)),"")</f>
        <v/>
      </c>
      <c r="W882" s="107"/>
      <c r="X882" s="138"/>
      <c r="Y882" s="1086" t="str">
        <f>IFERROR(IF('別紙様式3-2（４・５月）'!Z884="ベア加算","",W882*VLOOKUP(N882,【参考】数式用!$AD$2:$AH$27,MATCH(O882,【参考】数式用!$K$4:$N$4,0)+1,0)),"")</f>
        <v/>
      </c>
      <c r="Z882" s="1086"/>
      <c r="AA882" s="139"/>
      <c r="AB882" s="142"/>
      <c r="AC882" s="520" t="str">
        <f>IFERROR(X882*VLOOKUP(AG882,【参考】数式用4!$DC$3:$DZ$106,MATCH(N882,【参考】数式用4!$DC$2:$DZ$2,0)),"")</f>
        <v/>
      </c>
      <c r="AD882" s="477" t="str">
        <f t="shared" si="28"/>
        <v/>
      </c>
      <c r="AE882" s="478" t="str">
        <f t="shared" si="29"/>
        <v/>
      </c>
      <c r="AF882" s="512" t="str">
        <f>IF(O882="","",'別紙様式3-2（４・５月）'!O884&amp;'別紙様式3-2（４・５月）'!P884&amp;'別紙様式3-2（４・５月）'!Q884&amp;"から"&amp;O882)</f>
        <v/>
      </c>
      <c r="AG882" s="512" t="str">
        <f>IF(OR(W882="",W882="―"),"",'別紙様式3-2（４・５月）'!O884&amp;'別紙様式3-2（４・５月）'!P884&amp;'別紙様式3-2（４・５月）'!Q884&amp;"から"&amp;W882)</f>
        <v/>
      </c>
    </row>
    <row r="883" spans="1:33" ht="24.95" customHeight="1">
      <c r="A883" s="513">
        <v>870</v>
      </c>
      <c r="B883" s="987" t="str">
        <f>IF(基本情報入力シート!C922="","",基本情報入力シート!C922)</f>
        <v/>
      </c>
      <c r="C883" s="988"/>
      <c r="D883" s="988"/>
      <c r="E883" s="988"/>
      <c r="F883" s="988"/>
      <c r="G883" s="988"/>
      <c r="H883" s="988"/>
      <c r="I883" s="989"/>
      <c r="J883" s="482" t="str">
        <f>IF(基本情報入力シート!M922="","",基本情報入力シート!M922)</f>
        <v/>
      </c>
      <c r="K883" s="482" t="str">
        <f>IF(基本情報入力シート!R922="","",基本情報入力シート!R922)</f>
        <v/>
      </c>
      <c r="L883" s="482" t="str">
        <f>IF(基本情報入力シート!W922="","",基本情報入力シート!W922)</f>
        <v/>
      </c>
      <c r="M883" s="517" t="str">
        <f>IF(基本情報入力シート!X922="","",基本情報入力シート!X922)</f>
        <v/>
      </c>
      <c r="N883" s="518" t="str">
        <f>IF(基本情報入力シート!Y922="","",基本情報入力シート!Y922)</f>
        <v/>
      </c>
      <c r="O883" s="106"/>
      <c r="P883" s="1082"/>
      <c r="Q883" s="1083"/>
      <c r="R883" s="519" t="str">
        <f>IFERROR(IF('別紙様式3-2（４・５月）'!Z885="ベア加算","",P883*VLOOKUP(N883,【参考】数式用!$AD$2:$AH$27,MATCH(O883,【参考】数式用!$K$4:$N$4,0)+1,0)),"")</f>
        <v/>
      </c>
      <c r="S883" s="139"/>
      <c r="T883" s="1084"/>
      <c r="U883" s="1085"/>
      <c r="V883" s="515" t="str">
        <f>IFERROR(P883*VLOOKUP(AF883,【参考】数式用4!$DC$3:$DZ$106,MATCH(N883,【参考】数式用4!$DC$2:$DZ$2,0)),"")</f>
        <v/>
      </c>
      <c r="W883" s="107"/>
      <c r="X883" s="138"/>
      <c r="Y883" s="1086" t="str">
        <f>IFERROR(IF('別紙様式3-2（４・５月）'!Z885="ベア加算","",W883*VLOOKUP(N883,【参考】数式用!$AD$2:$AH$27,MATCH(O883,【参考】数式用!$K$4:$N$4,0)+1,0)),"")</f>
        <v/>
      </c>
      <c r="Z883" s="1086"/>
      <c r="AA883" s="139"/>
      <c r="AB883" s="142"/>
      <c r="AC883" s="520" t="str">
        <f>IFERROR(X883*VLOOKUP(AG883,【参考】数式用4!$DC$3:$DZ$106,MATCH(N883,【参考】数式用4!$DC$2:$DZ$2,0)),"")</f>
        <v/>
      </c>
      <c r="AD883" s="477" t="str">
        <f t="shared" si="28"/>
        <v/>
      </c>
      <c r="AE883" s="478" t="str">
        <f t="shared" si="29"/>
        <v/>
      </c>
      <c r="AF883" s="512" t="str">
        <f>IF(O883="","",'別紙様式3-2（４・５月）'!O885&amp;'別紙様式3-2（４・５月）'!P885&amp;'別紙様式3-2（４・５月）'!Q885&amp;"から"&amp;O883)</f>
        <v/>
      </c>
      <c r="AG883" s="512" t="str">
        <f>IF(OR(W883="",W883="―"),"",'別紙様式3-2（４・５月）'!O885&amp;'別紙様式3-2（４・５月）'!P885&amp;'別紙様式3-2（４・５月）'!Q885&amp;"から"&amp;W883)</f>
        <v/>
      </c>
    </row>
    <row r="884" spans="1:33" ht="24.95" customHeight="1">
      <c r="A884" s="513">
        <v>871</v>
      </c>
      <c r="B884" s="987" t="str">
        <f>IF(基本情報入力シート!C923="","",基本情報入力シート!C923)</f>
        <v/>
      </c>
      <c r="C884" s="988"/>
      <c r="D884" s="988"/>
      <c r="E884" s="988"/>
      <c r="F884" s="988"/>
      <c r="G884" s="988"/>
      <c r="H884" s="988"/>
      <c r="I884" s="989"/>
      <c r="J884" s="482" t="str">
        <f>IF(基本情報入力シート!M923="","",基本情報入力シート!M923)</f>
        <v/>
      </c>
      <c r="K884" s="482" t="str">
        <f>IF(基本情報入力シート!R923="","",基本情報入力シート!R923)</f>
        <v/>
      </c>
      <c r="L884" s="482" t="str">
        <f>IF(基本情報入力シート!W923="","",基本情報入力シート!W923)</f>
        <v/>
      </c>
      <c r="M884" s="517" t="str">
        <f>IF(基本情報入力シート!X923="","",基本情報入力シート!X923)</f>
        <v/>
      </c>
      <c r="N884" s="518" t="str">
        <f>IF(基本情報入力シート!Y923="","",基本情報入力シート!Y923)</f>
        <v/>
      </c>
      <c r="O884" s="106"/>
      <c r="P884" s="1082"/>
      <c r="Q884" s="1083"/>
      <c r="R884" s="519" t="str">
        <f>IFERROR(IF('別紙様式3-2（４・５月）'!Z886="ベア加算","",P884*VLOOKUP(N884,【参考】数式用!$AD$2:$AH$27,MATCH(O884,【参考】数式用!$K$4:$N$4,0)+1,0)),"")</f>
        <v/>
      </c>
      <c r="S884" s="139"/>
      <c r="T884" s="1084"/>
      <c r="U884" s="1085"/>
      <c r="V884" s="515" t="str">
        <f>IFERROR(P884*VLOOKUP(AF884,【参考】数式用4!$DC$3:$DZ$106,MATCH(N884,【参考】数式用4!$DC$2:$DZ$2,0)),"")</f>
        <v/>
      </c>
      <c r="W884" s="107"/>
      <c r="X884" s="138"/>
      <c r="Y884" s="1086" t="str">
        <f>IFERROR(IF('別紙様式3-2（４・５月）'!Z886="ベア加算","",W884*VLOOKUP(N884,【参考】数式用!$AD$2:$AH$27,MATCH(O884,【参考】数式用!$K$4:$N$4,0)+1,0)),"")</f>
        <v/>
      </c>
      <c r="Z884" s="1086"/>
      <c r="AA884" s="139"/>
      <c r="AB884" s="142"/>
      <c r="AC884" s="520" t="str">
        <f>IFERROR(X884*VLOOKUP(AG884,【参考】数式用4!$DC$3:$DZ$106,MATCH(N884,【参考】数式用4!$DC$2:$DZ$2,0)),"")</f>
        <v/>
      </c>
      <c r="AD884" s="477" t="str">
        <f t="shared" si="28"/>
        <v/>
      </c>
      <c r="AE884" s="478" t="str">
        <f t="shared" si="29"/>
        <v/>
      </c>
      <c r="AF884" s="512" t="str">
        <f>IF(O884="","",'別紙様式3-2（４・５月）'!O886&amp;'別紙様式3-2（４・５月）'!P886&amp;'別紙様式3-2（４・５月）'!Q886&amp;"から"&amp;O884)</f>
        <v/>
      </c>
      <c r="AG884" s="512" t="str">
        <f>IF(OR(W884="",W884="―"),"",'別紙様式3-2（４・５月）'!O886&amp;'別紙様式3-2（４・５月）'!P886&amp;'別紙様式3-2（４・５月）'!Q886&amp;"から"&amp;W884)</f>
        <v/>
      </c>
    </row>
    <row r="885" spans="1:33" ht="24.95" customHeight="1">
      <c r="A885" s="513">
        <v>872</v>
      </c>
      <c r="B885" s="987" t="str">
        <f>IF(基本情報入力シート!C924="","",基本情報入力シート!C924)</f>
        <v/>
      </c>
      <c r="C885" s="988"/>
      <c r="D885" s="988"/>
      <c r="E885" s="988"/>
      <c r="F885" s="988"/>
      <c r="G885" s="988"/>
      <c r="H885" s="988"/>
      <c r="I885" s="989"/>
      <c r="J885" s="482" t="str">
        <f>IF(基本情報入力シート!M924="","",基本情報入力シート!M924)</f>
        <v/>
      </c>
      <c r="K885" s="482" t="str">
        <f>IF(基本情報入力シート!R924="","",基本情報入力シート!R924)</f>
        <v/>
      </c>
      <c r="L885" s="482" t="str">
        <f>IF(基本情報入力シート!W924="","",基本情報入力シート!W924)</f>
        <v/>
      </c>
      <c r="M885" s="517" t="str">
        <f>IF(基本情報入力シート!X924="","",基本情報入力シート!X924)</f>
        <v/>
      </c>
      <c r="N885" s="518" t="str">
        <f>IF(基本情報入力シート!Y924="","",基本情報入力シート!Y924)</f>
        <v/>
      </c>
      <c r="O885" s="106"/>
      <c r="P885" s="1082"/>
      <c r="Q885" s="1083"/>
      <c r="R885" s="519" t="str">
        <f>IFERROR(IF('別紙様式3-2（４・５月）'!Z887="ベア加算","",P885*VLOOKUP(N885,【参考】数式用!$AD$2:$AH$27,MATCH(O885,【参考】数式用!$K$4:$N$4,0)+1,0)),"")</f>
        <v/>
      </c>
      <c r="S885" s="139"/>
      <c r="T885" s="1084"/>
      <c r="U885" s="1085"/>
      <c r="V885" s="515" t="str">
        <f>IFERROR(P885*VLOOKUP(AF885,【参考】数式用4!$DC$3:$DZ$106,MATCH(N885,【参考】数式用4!$DC$2:$DZ$2,0)),"")</f>
        <v/>
      </c>
      <c r="W885" s="107"/>
      <c r="X885" s="138"/>
      <c r="Y885" s="1086" t="str">
        <f>IFERROR(IF('別紙様式3-2（４・５月）'!Z887="ベア加算","",W885*VLOOKUP(N885,【参考】数式用!$AD$2:$AH$27,MATCH(O885,【参考】数式用!$K$4:$N$4,0)+1,0)),"")</f>
        <v/>
      </c>
      <c r="Z885" s="1086"/>
      <c r="AA885" s="139"/>
      <c r="AB885" s="142"/>
      <c r="AC885" s="520" t="str">
        <f>IFERROR(X885*VLOOKUP(AG885,【参考】数式用4!$DC$3:$DZ$106,MATCH(N885,【参考】数式用4!$DC$2:$DZ$2,0)),"")</f>
        <v/>
      </c>
      <c r="AD885" s="477" t="str">
        <f t="shared" si="28"/>
        <v/>
      </c>
      <c r="AE885" s="478" t="str">
        <f t="shared" si="29"/>
        <v/>
      </c>
      <c r="AF885" s="512" t="str">
        <f>IF(O885="","",'別紙様式3-2（４・５月）'!O887&amp;'別紙様式3-2（４・５月）'!P887&amp;'別紙様式3-2（４・５月）'!Q887&amp;"から"&amp;O885)</f>
        <v/>
      </c>
      <c r="AG885" s="512" t="str">
        <f>IF(OR(W885="",W885="―"),"",'別紙様式3-2（４・５月）'!O887&amp;'別紙様式3-2（４・５月）'!P887&amp;'別紙様式3-2（４・５月）'!Q887&amp;"から"&amp;W885)</f>
        <v/>
      </c>
    </row>
    <row r="886" spans="1:33" ht="24.95" customHeight="1">
      <c r="A886" s="513">
        <v>873</v>
      </c>
      <c r="B886" s="987" t="str">
        <f>IF(基本情報入力シート!C925="","",基本情報入力シート!C925)</f>
        <v/>
      </c>
      <c r="C886" s="988"/>
      <c r="D886" s="988"/>
      <c r="E886" s="988"/>
      <c r="F886" s="988"/>
      <c r="G886" s="988"/>
      <c r="H886" s="988"/>
      <c r="I886" s="989"/>
      <c r="J886" s="482" t="str">
        <f>IF(基本情報入力シート!M925="","",基本情報入力シート!M925)</f>
        <v/>
      </c>
      <c r="K886" s="482" t="str">
        <f>IF(基本情報入力シート!R925="","",基本情報入力シート!R925)</f>
        <v/>
      </c>
      <c r="L886" s="482" t="str">
        <f>IF(基本情報入力シート!W925="","",基本情報入力シート!W925)</f>
        <v/>
      </c>
      <c r="M886" s="517" t="str">
        <f>IF(基本情報入力シート!X925="","",基本情報入力シート!X925)</f>
        <v/>
      </c>
      <c r="N886" s="518" t="str">
        <f>IF(基本情報入力シート!Y925="","",基本情報入力シート!Y925)</f>
        <v/>
      </c>
      <c r="O886" s="106"/>
      <c r="P886" s="1082"/>
      <c r="Q886" s="1083"/>
      <c r="R886" s="519" t="str">
        <f>IFERROR(IF('別紙様式3-2（４・５月）'!Z888="ベア加算","",P886*VLOOKUP(N886,【参考】数式用!$AD$2:$AH$27,MATCH(O886,【参考】数式用!$K$4:$N$4,0)+1,0)),"")</f>
        <v/>
      </c>
      <c r="S886" s="139"/>
      <c r="T886" s="1084"/>
      <c r="U886" s="1085"/>
      <c r="V886" s="515" t="str">
        <f>IFERROR(P886*VLOOKUP(AF886,【参考】数式用4!$DC$3:$DZ$106,MATCH(N886,【参考】数式用4!$DC$2:$DZ$2,0)),"")</f>
        <v/>
      </c>
      <c r="W886" s="107"/>
      <c r="X886" s="138"/>
      <c r="Y886" s="1086" t="str">
        <f>IFERROR(IF('別紙様式3-2（４・５月）'!Z888="ベア加算","",W886*VLOOKUP(N886,【参考】数式用!$AD$2:$AH$27,MATCH(O886,【参考】数式用!$K$4:$N$4,0)+1,0)),"")</f>
        <v/>
      </c>
      <c r="Z886" s="1086"/>
      <c r="AA886" s="139"/>
      <c r="AB886" s="142"/>
      <c r="AC886" s="520" t="str">
        <f>IFERROR(X886*VLOOKUP(AG886,【参考】数式用4!$DC$3:$DZ$106,MATCH(N886,【参考】数式用4!$DC$2:$DZ$2,0)),"")</f>
        <v/>
      </c>
      <c r="AD886" s="477" t="str">
        <f t="shared" si="28"/>
        <v/>
      </c>
      <c r="AE886" s="478" t="str">
        <f t="shared" si="29"/>
        <v/>
      </c>
      <c r="AF886" s="512" t="str">
        <f>IF(O886="","",'別紙様式3-2（４・５月）'!O888&amp;'別紙様式3-2（４・５月）'!P888&amp;'別紙様式3-2（４・５月）'!Q888&amp;"から"&amp;O886)</f>
        <v/>
      </c>
      <c r="AG886" s="512" t="str">
        <f>IF(OR(W886="",W886="―"),"",'別紙様式3-2（４・５月）'!O888&amp;'別紙様式3-2（４・５月）'!P888&amp;'別紙様式3-2（４・５月）'!Q888&amp;"から"&amp;W886)</f>
        <v/>
      </c>
    </row>
    <row r="887" spans="1:33" ht="24.95" customHeight="1">
      <c r="A887" s="513">
        <v>874</v>
      </c>
      <c r="B887" s="987" t="str">
        <f>IF(基本情報入力シート!C926="","",基本情報入力シート!C926)</f>
        <v/>
      </c>
      <c r="C887" s="988"/>
      <c r="D887" s="988"/>
      <c r="E887" s="988"/>
      <c r="F887" s="988"/>
      <c r="G887" s="988"/>
      <c r="H887" s="988"/>
      <c r="I887" s="989"/>
      <c r="J887" s="482" t="str">
        <f>IF(基本情報入力シート!M926="","",基本情報入力シート!M926)</f>
        <v/>
      </c>
      <c r="K887" s="482" t="str">
        <f>IF(基本情報入力シート!R926="","",基本情報入力シート!R926)</f>
        <v/>
      </c>
      <c r="L887" s="482" t="str">
        <f>IF(基本情報入力シート!W926="","",基本情報入力シート!W926)</f>
        <v/>
      </c>
      <c r="M887" s="517" t="str">
        <f>IF(基本情報入力シート!X926="","",基本情報入力シート!X926)</f>
        <v/>
      </c>
      <c r="N887" s="518" t="str">
        <f>IF(基本情報入力シート!Y926="","",基本情報入力シート!Y926)</f>
        <v/>
      </c>
      <c r="O887" s="106"/>
      <c r="P887" s="1082"/>
      <c r="Q887" s="1083"/>
      <c r="R887" s="519" t="str">
        <f>IFERROR(IF('別紙様式3-2（４・５月）'!Z889="ベア加算","",P887*VLOOKUP(N887,【参考】数式用!$AD$2:$AH$27,MATCH(O887,【参考】数式用!$K$4:$N$4,0)+1,0)),"")</f>
        <v/>
      </c>
      <c r="S887" s="139"/>
      <c r="T887" s="1084"/>
      <c r="U887" s="1085"/>
      <c r="V887" s="515" t="str">
        <f>IFERROR(P887*VLOOKUP(AF887,【参考】数式用4!$DC$3:$DZ$106,MATCH(N887,【参考】数式用4!$DC$2:$DZ$2,0)),"")</f>
        <v/>
      </c>
      <c r="W887" s="107"/>
      <c r="X887" s="138"/>
      <c r="Y887" s="1086" t="str">
        <f>IFERROR(IF('別紙様式3-2（４・５月）'!Z889="ベア加算","",W887*VLOOKUP(N887,【参考】数式用!$AD$2:$AH$27,MATCH(O887,【参考】数式用!$K$4:$N$4,0)+1,0)),"")</f>
        <v/>
      </c>
      <c r="Z887" s="1086"/>
      <c r="AA887" s="139"/>
      <c r="AB887" s="142"/>
      <c r="AC887" s="520" t="str">
        <f>IFERROR(X887*VLOOKUP(AG887,【参考】数式用4!$DC$3:$DZ$106,MATCH(N887,【参考】数式用4!$DC$2:$DZ$2,0)),"")</f>
        <v/>
      </c>
      <c r="AD887" s="477" t="str">
        <f t="shared" si="28"/>
        <v/>
      </c>
      <c r="AE887" s="478" t="str">
        <f t="shared" si="29"/>
        <v/>
      </c>
      <c r="AF887" s="512" t="str">
        <f>IF(O887="","",'別紙様式3-2（４・５月）'!O889&amp;'別紙様式3-2（４・５月）'!P889&amp;'別紙様式3-2（４・５月）'!Q889&amp;"から"&amp;O887)</f>
        <v/>
      </c>
      <c r="AG887" s="512" t="str">
        <f>IF(OR(W887="",W887="―"),"",'別紙様式3-2（４・５月）'!O889&amp;'別紙様式3-2（４・５月）'!P889&amp;'別紙様式3-2（４・５月）'!Q889&amp;"から"&amp;W887)</f>
        <v/>
      </c>
    </row>
    <row r="888" spans="1:33" ht="24.95" customHeight="1">
      <c r="A888" s="513">
        <v>875</v>
      </c>
      <c r="B888" s="987" t="str">
        <f>IF(基本情報入力シート!C927="","",基本情報入力シート!C927)</f>
        <v/>
      </c>
      <c r="C888" s="988"/>
      <c r="D888" s="988"/>
      <c r="E888" s="988"/>
      <c r="F888" s="988"/>
      <c r="G888" s="988"/>
      <c r="H888" s="988"/>
      <c r="I888" s="989"/>
      <c r="J888" s="482" t="str">
        <f>IF(基本情報入力シート!M927="","",基本情報入力シート!M927)</f>
        <v/>
      </c>
      <c r="K888" s="482" t="str">
        <f>IF(基本情報入力シート!R927="","",基本情報入力シート!R927)</f>
        <v/>
      </c>
      <c r="L888" s="482" t="str">
        <f>IF(基本情報入力シート!W927="","",基本情報入力シート!W927)</f>
        <v/>
      </c>
      <c r="M888" s="517" t="str">
        <f>IF(基本情報入力シート!X927="","",基本情報入力シート!X927)</f>
        <v/>
      </c>
      <c r="N888" s="518" t="str">
        <f>IF(基本情報入力シート!Y927="","",基本情報入力シート!Y927)</f>
        <v/>
      </c>
      <c r="O888" s="106"/>
      <c r="P888" s="1082"/>
      <c r="Q888" s="1083"/>
      <c r="R888" s="519" t="str">
        <f>IFERROR(IF('別紙様式3-2（４・５月）'!Z890="ベア加算","",P888*VLOOKUP(N888,【参考】数式用!$AD$2:$AH$27,MATCH(O888,【参考】数式用!$K$4:$N$4,0)+1,0)),"")</f>
        <v/>
      </c>
      <c r="S888" s="139"/>
      <c r="T888" s="1084"/>
      <c r="U888" s="1085"/>
      <c r="V888" s="515" t="str">
        <f>IFERROR(P888*VLOOKUP(AF888,【参考】数式用4!$DC$3:$DZ$106,MATCH(N888,【参考】数式用4!$DC$2:$DZ$2,0)),"")</f>
        <v/>
      </c>
      <c r="W888" s="107"/>
      <c r="X888" s="138"/>
      <c r="Y888" s="1086" t="str">
        <f>IFERROR(IF('別紙様式3-2（４・５月）'!Z890="ベア加算","",W888*VLOOKUP(N888,【参考】数式用!$AD$2:$AH$27,MATCH(O888,【参考】数式用!$K$4:$N$4,0)+1,0)),"")</f>
        <v/>
      </c>
      <c r="Z888" s="1086"/>
      <c r="AA888" s="139"/>
      <c r="AB888" s="142"/>
      <c r="AC888" s="520" t="str">
        <f>IFERROR(X888*VLOOKUP(AG888,【参考】数式用4!$DC$3:$DZ$106,MATCH(N888,【参考】数式用4!$DC$2:$DZ$2,0)),"")</f>
        <v/>
      </c>
      <c r="AD888" s="477" t="str">
        <f t="shared" si="28"/>
        <v/>
      </c>
      <c r="AE888" s="478" t="str">
        <f t="shared" si="29"/>
        <v/>
      </c>
      <c r="AF888" s="512" t="str">
        <f>IF(O888="","",'別紙様式3-2（４・５月）'!O890&amp;'別紙様式3-2（４・５月）'!P890&amp;'別紙様式3-2（４・５月）'!Q890&amp;"から"&amp;O888)</f>
        <v/>
      </c>
      <c r="AG888" s="512" t="str">
        <f>IF(OR(W888="",W888="―"),"",'別紙様式3-2（４・５月）'!O890&amp;'別紙様式3-2（４・５月）'!P890&amp;'別紙様式3-2（４・５月）'!Q890&amp;"から"&amp;W888)</f>
        <v/>
      </c>
    </row>
    <row r="889" spans="1:33" ht="24.95" customHeight="1">
      <c r="A889" s="513">
        <v>876</v>
      </c>
      <c r="B889" s="987" t="str">
        <f>IF(基本情報入力シート!C928="","",基本情報入力シート!C928)</f>
        <v/>
      </c>
      <c r="C889" s="988"/>
      <c r="D889" s="988"/>
      <c r="E889" s="988"/>
      <c r="F889" s="988"/>
      <c r="G889" s="988"/>
      <c r="H889" s="988"/>
      <c r="I889" s="989"/>
      <c r="J889" s="482" t="str">
        <f>IF(基本情報入力シート!M928="","",基本情報入力シート!M928)</f>
        <v/>
      </c>
      <c r="K889" s="482" t="str">
        <f>IF(基本情報入力シート!R928="","",基本情報入力シート!R928)</f>
        <v/>
      </c>
      <c r="L889" s="482" t="str">
        <f>IF(基本情報入力シート!W928="","",基本情報入力シート!W928)</f>
        <v/>
      </c>
      <c r="M889" s="517" t="str">
        <f>IF(基本情報入力シート!X928="","",基本情報入力シート!X928)</f>
        <v/>
      </c>
      <c r="N889" s="518" t="str">
        <f>IF(基本情報入力シート!Y928="","",基本情報入力シート!Y928)</f>
        <v/>
      </c>
      <c r="O889" s="106"/>
      <c r="P889" s="1082"/>
      <c r="Q889" s="1083"/>
      <c r="R889" s="519" t="str">
        <f>IFERROR(IF('別紙様式3-2（４・５月）'!Z891="ベア加算","",P889*VLOOKUP(N889,【参考】数式用!$AD$2:$AH$27,MATCH(O889,【参考】数式用!$K$4:$N$4,0)+1,0)),"")</f>
        <v/>
      </c>
      <c r="S889" s="139"/>
      <c r="T889" s="1084"/>
      <c r="U889" s="1085"/>
      <c r="V889" s="515" t="str">
        <f>IFERROR(P889*VLOOKUP(AF889,【参考】数式用4!$DC$3:$DZ$106,MATCH(N889,【参考】数式用4!$DC$2:$DZ$2,0)),"")</f>
        <v/>
      </c>
      <c r="W889" s="107"/>
      <c r="X889" s="138"/>
      <c r="Y889" s="1086" t="str">
        <f>IFERROR(IF('別紙様式3-2（４・５月）'!Z891="ベア加算","",W889*VLOOKUP(N889,【参考】数式用!$AD$2:$AH$27,MATCH(O889,【参考】数式用!$K$4:$N$4,0)+1,0)),"")</f>
        <v/>
      </c>
      <c r="Z889" s="1086"/>
      <c r="AA889" s="139"/>
      <c r="AB889" s="142"/>
      <c r="AC889" s="520" t="str">
        <f>IFERROR(X889*VLOOKUP(AG889,【参考】数式用4!$DC$3:$DZ$106,MATCH(N889,【参考】数式用4!$DC$2:$DZ$2,0)),"")</f>
        <v/>
      </c>
      <c r="AD889" s="477" t="str">
        <f t="shared" si="28"/>
        <v/>
      </c>
      <c r="AE889" s="478" t="str">
        <f t="shared" si="29"/>
        <v/>
      </c>
      <c r="AF889" s="512" t="str">
        <f>IF(O889="","",'別紙様式3-2（４・５月）'!O891&amp;'別紙様式3-2（４・５月）'!P891&amp;'別紙様式3-2（４・５月）'!Q891&amp;"から"&amp;O889)</f>
        <v/>
      </c>
      <c r="AG889" s="512" t="str">
        <f>IF(OR(W889="",W889="―"),"",'別紙様式3-2（４・５月）'!O891&amp;'別紙様式3-2（４・５月）'!P891&amp;'別紙様式3-2（４・５月）'!Q891&amp;"から"&amp;W889)</f>
        <v/>
      </c>
    </row>
    <row r="890" spans="1:33" ht="24.95" customHeight="1">
      <c r="A890" s="513">
        <v>877</v>
      </c>
      <c r="B890" s="987" t="str">
        <f>IF(基本情報入力シート!C929="","",基本情報入力シート!C929)</f>
        <v/>
      </c>
      <c r="C890" s="988"/>
      <c r="D890" s="988"/>
      <c r="E890" s="988"/>
      <c r="F890" s="988"/>
      <c r="G890" s="988"/>
      <c r="H890" s="988"/>
      <c r="I890" s="989"/>
      <c r="J890" s="482" t="str">
        <f>IF(基本情報入力シート!M929="","",基本情報入力シート!M929)</f>
        <v/>
      </c>
      <c r="K890" s="482" t="str">
        <f>IF(基本情報入力シート!R929="","",基本情報入力シート!R929)</f>
        <v/>
      </c>
      <c r="L890" s="482" t="str">
        <f>IF(基本情報入力シート!W929="","",基本情報入力シート!W929)</f>
        <v/>
      </c>
      <c r="M890" s="517" t="str">
        <f>IF(基本情報入力シート!X929="","",基本情報入力シート!X929)</f>
        <v/>
      </c>
      <c r="N890" s="518" t="str">
        <f>IF(基本情報入力シート!Y929="","",基本情報入力シート!Y929)</f>
        <v/>
      </c>
      <c r="O890" s="106"/>
      <c r="P890" s="1082"/>
      <c r="Q890" s="1083"/>
      <c r="R890" s="519" t="str">
        <f>IFERROR(IF('別紙様式3-2（４・５月）'!Z892="ベア加算","",P890*VLOOKUP(N890,【参考】数式用!$AD$2:$AH$27,MATCH(O890,【参考】数式用!$K$4:$N$4,0)+1,0)),"")</f>
        <v/>
      </c>
      <c r="S890" s="139"/>
      <c r="T890" s="1084"/>
      <c r="U890" s="1085"/>
      <c r="V890" s="515" t="str">
        <f>IFERROR(P890*VLOOKUP(AF890,【参考】数式用4!$DC$3:$DZ$106,MATCH(N890,【参考】数式用4!$DC$2:$DZ$2,0)),"")</f>
        <v/>
      </c>
      <c r="W890" s="107"/>
      <c r="X890" s="138"/>
      <c r="Y890" s="1086" t="str">
        <f>IFERROR(IF('別紙様式3-2（４・５月）'!Z892="ベア加算","",W890*VLOOKUP(N890,【参考】数式用!$AD$2:$AH$27,MATCH(O890,【参考】数式用!$K$4:$N$4,0)+1,0)),"")</f>
        <v/>
      </c>
      <c r="Z890" s="1086"/>
      <c r="AA890" s="139"/>
      <c r="AB890" s="142"/>
      <c r="AC890" s="520" t="str">
        <f>IFERROR(X890*VLOOKUP(AG890,【参考】数式用4!$DC$3:$DZ$106,MATCH(N890,【参考】数式用4!$DC$2:$DZ$2,0)),"")</f>
        <v/>
      </c>
      <c r="AD890" s="477" t="str">
        <f t="shared" si="28"/>
        <v/>
      </c>
      <c r="AE890" s="478" t="str">
        <f t="shared" si="29"/>
        <v/>
      </c>
      <c r="AF890" s="512" t="str">
        <f>IF(O890="","",'別紙様式3-2（４・５月）'!O892&amp;'別紙様式3-2（４・５月）'!P892&amp;'別紙様式3-2（４・５月）'!Q892&amp;"から"&amp;O890)</f>
        <v/>
      </c>
      <c r="AG890" s="512" t="str">
        <f>IF(OR(W890="",W890="―"),"",'別紙様式3-2（４・５月）'!O892&amp;'別紙様式3-2（４・５月）'!P892&amp;'別紙様式3-2（４・５月）'!Q892&amp;"から"&amp;W890)</f>
        <v/>
      </c>
    </row>
    <row r="891" spans="1:33" ht="24.95" customHeight="1">
      <c r="A891" s="513">
        <v>878</v>
      </c>
      <c r="B891" s="987" t="str">
        <f>IF(基本情報入力シート!C930="","",基本情報入力シート!C930)</f>
        <v/>
      </c>
      <c r="C891" s="988"/>
      <c r="D891" s="988"/>
      <c r="E891" s="988"/>
      <c r="F891" s="988"/>
      <c r="G891" s="988"/>
      <c r="H891" s="988"/>
      <c r="I891" s="989"/>
      <c r="J891" s="482" t="str">
        <f>IF(基本情報入力シート!M930="","",基本情報入力シート!M930)</f>
        <v/>
      </c>
      <c r="K891" s="482" t="str">
        <f>IF(基本情報入力シート!R930="","",基本情報入力シート!R930)</f>
        <v/>
      </c>
      <c r="L891" s="482" t="str">
        <f>IF(基本情報入力シート!W930="","",基本情報入力シート!W930)</f>
        <v/>
      </c>
      <c r="M891" s="517" t="str">
        <f>IF(基本情報入力シート!X930="","",基本情報入力シート!X930)</f>
        <v/>
      </c>
      <c r="N891" s="518" t="str">
        <f>IF(基本情報入力シート!Y930="","",基本情報入力シート!Y930)</f>
        <v/>
      </c>
      <c r="O891" s="106"/>
      <c r="P891" s="1082"/>
      <c r="Q891" s="1083"/>
      <c r="R891" s="519" t="str">
        <f>IFERROR(IF('別紙様式3-2（４・５月）'!Z893="ベア加算","",P891*VLOOKUP(N891,【参考】数式用!$AD$2:$AH$27,MATCH(O891,【参考】数式用!$K$4:$N$4,0)+1,0)),"")</f>
        <v/>
      </c>
      <c r="S891" s="139"/>
      <c r="T891" s="1084"/>
      <c r="U891" s="1085"/>
      <c r="V891" s="515" t="str">
        <f>IFERROR(P891*VLOOKUP(AF891,【参考】数式用4!$DC$3:$DZ$106,MATCH(N891,【参考】数式用4!$DC$2:$DZ$2,0)),"")</f>
        <v/>
      </c>
      <c r="W891" s="107"/>
      <c r="X891" s="138"/>
      <c r="Y891" s="1086" t="str">
        <f>IFERROR(IF('別紙様式3-2（４・５月）'!Z893="ベア加算","",W891*VLOOKUP(N891,【参考】数式用!$AD$2:$AH$27,MATCH(O891,【参考】数式用!$K$4:$N$4,0)+1,0)),"")</f>
        <v/>
      </c>
      <c r="Z891" s="1086"/>
      <c r="AA891" s="139"/>
      <c r="AB891" s="142"/>
      <c r="AC891" s="520" t="str">
        <f>IFERROR(X891*VLOOKUP(AG891,【参考】数式用4!$DC$3:$DZ$106,MATCH(N891,【参考】数式用4!$DC$2:$DZ$2,0)),"")</f>
        <v/>
      </c>
      <c r="AD891" s="477" t="str">
        <f t="shared" si="28"/>
        <v/>
      </c>
      <c r="AE891" s="478" t="str">
        <f t="shared" si="29"/>
        <v/>
      </c>
      <c r="AF891" s="512" t="str">
        <f>IF(O891="","",'別紙様式3-2（４・５月）'!O893&amp;'別紙様式3-2（４・５月）'!P893&amp;'別紙様式3-2（４・５月）'!Q893&amp;"から"&amp;O891)</f>
        <v/>
      </c>
      <c r="AG891" s="512" t="str">
        <f>IF(OR(W891="",W891="―"),"",'別紙様式3-2（４・５月）'!O893&amp;'別紙様式3-2（４・５月）'!P893&amp;'別紙様式3-2（４・５月）'!Q893&amp;"から"&amp;W891)</f>
        <v/>
      </c>
    </row>
    <row r="892" spans="1:33" ht="24.95" customHeight="1">
      <c r="A892" s="513">
        <v>879</v>
      </c>
      <c r="B892" s="987" t="str">
        <f>IF(基本情報入力シート!C931="","",基本情報入力シート!C931)</f>
        <v/>
      </c>
      <c r="C892" s="988"/>
      <c r="D892" s="988"/>
      <c r="E892" s="988"/>
      <c r="F892" s="988"/>
      <c r="G892" s="988"/>
      <c r="H892" s="988"/>
      <c r="I892" s="989"/>
      <c r="J892" s="482" t="str">
        <f>IF(基本情報入力シート!M931="","",基本情報入力シート!M931)</f>
        <v/>
      </c>
      <c r="K892" s="482" t="str">
        <f>IF(基本情報入力シート!R931="","",基本情報入力シート!R931)</f>
        <v/>
      </c>
      <c r="L892" s="482" t="str">
        <f>IF(基本情報入力シート!W931="","",基本情報入力シート!W931)</f>
        <v/>
      </c>
      <c r="M892" s="517" t="str">
        <f>IF(基本情報入力シート!X931="","",基本情報入力シート!X931)</f>
        <v/>
      </c>
      <c r="N892" s="518" t="str">
        <f>IF(基本情報入力シート!Y931="","",基本情報入力シート!Y931)</f>
        <v/>
      </c>
      <c r="O892" s="106"/>
      <c r="P892" s="1082"/>
      <c r="Q892" s="1083"/>
      <c r="R892" s="519" t="str">
        <f>IFERROR(IF('別紙様式3-2（４・５月）'!Z894="ベア加算","",P892*VLOOKUP(N892,【参考】数式用!$AD$2:$AH$27,MATCH(O892,【参考】数式用!$K$4:$N$4,0)+1,0)),"")</f>
        <v/>
      </c>
      <c r="S892" s="139"/>
      <c r="T892" s="1084"/>
      <c r="U892" s="1085"/>
      <c r="V892" s="515" t="str">
        <f>IFERROR(P892*VLOOKUP(AF892,【参考】数式用4!$DC$3:$DZ$106,MATCH(N892,【参考】数式用4!$DC$2:$DZ$2,0)),"")</f>
        <v/>
      </c>
      <c r="W892" s="107"/>
      <c r="X892" s="138"/>
      <c r="Y892" s="1086" t="str">
        <f>IFERROR(IF('別紙様式3-2（４・５月）'!Z894="ベア加算","",W892*VLOOKUP(N892,【参考】数式用!$AD$2:$AH$27,MATCH(O892,【参考】数式用!$K$4:$N$4,0)+1,0)),"")</f>
        <v/>
      </c>
      <c r="Z892" s="1086"/>
      <c r="AA892" s="139"/>
      <c r="AB892" s="142"/>
      <c r="AC892" s="520" t="str">
        <f>IFERROR(X892*VLOOKUP(AG892,【参考】数式用4!$DC$3:$DZ$106,MATCH(N892,【参考】数式用4!$DC$2:$DZ$2,0)),"")</f>
        <v/>
      </c>
      <c r="AD892" s="477" t="str">
        <f t="shared" si="28"/>
        <v/>
      </c>
      <c r="AE892" s="478" t="str">
        <f t="shared" si="29"/>
        <v/>
      </c>
      <c r="AF892" s="512" t="str">
        <f>IF(O892="","",'別紙様式3-2（４・５月）'!O894&amp;'別紙様式3-2（４・５月）'!P894&amp;'別紙様式3-2（４・５月）'!Q894&amp;"から"&amp;O892)</f>
        <v/>
      </c>
      <c r="AG892" s="512" t="str">
        <f>IF(OR(W892="",W892="―"),"",'別紙様式3-2（４・５月）'!O894&amp;'別紙様式3-2（４・５月）'!P894&amp;'別紙様式3-2（４・５月）'!Q894&amp;"から"&amp;W892)</f>
        <v/>
      </c>
    </row>
    <row r="893" spans="1:33" ht="24.95" customHeight="1">
      <c r="A893" s="513">
        <v>880</v>
      </c>
      <c r="B893" s="987" t="str">
        <f>IF(基本情報入力シート!C932="","",基本情報入力シート!C932)</f>
        <v/>
      </c>
      <c r="C893" s="988"/>
      <c r="D893" s="988"/>
      <c r="E893" s="988"/>
      <c r="F893" s="988"/>
      <c r="G893" s="988"/>
      <c r="H893" s="988"/>
      <c r="I893" s="989"/>
      <c r="J893" s="482" t="str">
        <f>IF(基本情報入力シート!M932="","",基本情報入力シート!M932)</f>
        <v/>
      </c>
      <c r="K893" s="482" t="str">
        <f>IF(基本情報入力シート!R932="","",基本情報入力シート!R932)</f>
        <v/>
      </c>
      <c r="L893" s="482" t="str">
        <f>IF(基本情報入力シート!W932="","",基本情報入力シート!W932)</f>
        <v/>
      </c>
      <c r="M893" s="517" t="str">
        <f>IF(基本情報入力シート!X932="","",基本情報入力シート!X932)</f>
        <v/>
      </c>
      <c r="N893" s="518" t="str">
        <f>IF(基本情報入力シート!Y932="","",基本情報入力シート!Y932)</f>
        <v/>
      </c>
      <c r="O893" s="106"/>
      <c r="P893" s="1082"/>
      <c r="Q893" s="1083"/>
      <c r="R893" s="519" t="str">
        <f>IFERROR(IF('別紙様式3-2（４・５月）'!Z895="ベア加算","",P893*VLOOKUP(N893,【参考】数式用!$AD$2:$AH$27,MATCH(O893,【参考】数式用!$K$4:$N$4,0)+1,0)),"")</f>
        <v/>
      </c>
      <c r="S893" s="139"/>
      <c r="T893" s="1084"/>
      <c r="U893" s="1085"/>
      <c r="V893" s="515" t="str">
        <f>IFERROR(P893*VLOOKUP(AF893,【参考】数式用4!$DC$3:$DZ$106,MATCH(N893,【参考】数式用4!$DC$2:$DZ$2,0)),"")</f>
        <v/>
      </c>
      <c r="W893" s="107"/>
      <c r="X893" s="138"/>
      <c r="Y893" s="1086" t="str">
        <f>IFERROR(IF('別紙様式3-2（４・５月）'!Z895="ベア加算","",W893*VLOOKUP(N893,【参考】数式用!$AD$2:$AH$27,MATCH(O893,【参考】数式用!$K$4:$N$4,0)+1,0)),"")</f>
        <v/>
      </c>
      <c r="Z893" s="1086"/>
      <c r="AA893" s="139"/>
      <c r="AB893" s="142"/>
      <c r="AC893" s="520" t="str">
        <f>IFERROR(X893*VLOOKUP(AG893,【参考】数式用4!$DC$3:$DZ$106,MATCH(N893,【参考】数式用4!$DC$2:$DZ$2,0)),"")</f>
        <v/>
      </c>
      <c r="AD893" s="477" t="str">
        <f t="shared" si="28"/>
        <v/>
      </c>
      <c r="AE893" s="478" t="str">
        <f t="shared" si="29"/>
        <v/>
      </c>
      <c r="AF893" s="512" t="str">
        <f>IF(O893="","",'別紙様式3-2（４・５月）'!O895&amp;'別紙様式3-2（４・５月）'!P895&amp;'別紙様式3-2（４・５月）'!Q895&amp;"から"&amp;O893)</f>
        <v/>
      </c>
      <c r="AG893" s="512" t="str">
        <f>IF(OR(W893="",W893="―"),"",'別紙様式3-2（４・５月）'!O895&amp;'別紙様式3-2（４・５月）'!P895&amp;'別紙様式3-2（４・５月）'!Q895&amp;"から"&amp;W893)</f>
        <v/>
      </c>
    </row>
    <row r="894" spans="1:33" ht="24.95" customHeight="1">
      <c r="A894" s="513">
        <v>881</v>
      </c>
      <c r="B894" s="987" t="str">
        <f>IF(基本情報入力シート!C933="","",基本情報入力シート!C933)</f>
        <v/>
      </c>
      <c r="C894" s="988"/>
      <c r="D894" s="988"/>
      <c r="E894" s="988"/>
      <c r="F894" s="988"/>
      <c r="G894" s="988"/>
      <c r="H894" s="988"/>
      <c r="I894" s="989"/>
      <c r="J894" s="482" t="str">
        <f>IF(基本情報入力シート!M933="","",基本情報入力シート!M933)</f>
        <v/>
      </c>
      <c r="K894" s="482" t="str">
        <f>IF(基本情報入力シート!R933="","",基本情報入力シート!R933)</f>
        <v/>
      </c>
      <c r="L894" s="482" t="str">
        <f>IF(基本情報入力シート!W933="","",基本情報入力シート!W933)</f>
        <v/>
      </c>
      <c r="M894" s="517" t="str">
        <f>IF(基本情報入力シート!X933="","",基本情報入力シート!X933)</f>
        <v/>
      </c>
      <c r="N894" s="518" t="str">
        <f>IF(基本情報入力シート!Y933="","",基本情報入力シート!Y933)</f>
        <v/>
      </c>
      <c r="O894" s="106"/>
      <c r="P894" s="1082"/>
      <c r="Q894" s="1083"/>
      <c r="R894" s="519" t="str">
        <f>IFERROR(IF('別紙様式3-2（４・５月）'!Z896="ベア加算","",P894*VLOOKUP(N894,【参考】数式用!$AD$2:$AH$27,MATCH(O894,【参考】数式用!$K$4:$N$4,0)+1,0)),"")</f>
        <v/>
      </c>
      <c r="S894" s="139"/>
      <c r="T894" s="1084"/>
      <c r="U894" s="1085"/>
      <c r="V894" s="515" t="str">
        <f>IFERROR(P894*VLOOKUP(AF894,【参考】数式用4!$DC$3:$DZ$106,MATCH(N894,【参考】数式用4!$DC$2:$DZ$2,0)),"")</f>
        <v/>
      </c>
      <c r="W894" s="107"/>
      <c r="X894" s="138"/>
      <c r="Y894" s="1086" t="str">
        <f>IFERROR(IF('別紙様式3-2（４・５月）'!Z896="ベア加算","",W894*VLOOKUP(N894,【参考】数式用!$AD$2:$AH$27,MATCH(O894,【参考】数式用!$K$4:$N$4,0)+1,0)),"")</f>
        <v/>
      </c>
      <c r="Z894" s="1086"/>
      <c r="AA894" s="139"/>
      <c r="AB894" s="142"/>
      <c r="AC894" s="520" t="str">
        <f>IFERROR(X894*VLOOKUP(AG894,【参考】数式用4!$DC$3:$DZ$106,MATCH(N894,【参考】数式用4!$DC$2:$DZ$2,0)),"")</f>
        <v/>
      </c>
      <c r="AD894" s="477" t="str">
        <f t="shared" ref="AD894:AD957" si="30">IF(OR(O894="新加算Ⅰ",O894="新加算Ⅱ",O894="新加算Ⅴ（１）",O894="新加算Ⅴ（２）",O894="新加算Ⅴ（３）",O894="新加算Ⅴ（４）",O894="新加算Ⅴ（５）",O894="新加算Ⅴ（６）",O894="新加算Ⅴ（７）",O894="新加算Ⅴ（９）",O894="新加算Ⅴ（10）",O894="新加算Ⅴ（12）"),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E894" s="478" t="str">
        <f t="shared" ref="AE894:AE957" si="31">IF(OR(W894="新加算Ⅰ",W894="新加算Ⅱ"),IF(AND(N894&lt;&gt;"訪問型サービス（総合事業）",N894&lt;&gt;"通所型サービス（総合事業）",N894&lt;&gt;"（介護予防）短期入所生活介護",N894&lt;&gt;"（介護予防）短期入所療養介護（老健）",N894&lt;&gt;"（介護予防）短期入所療養介護 （病院等（老健以外）)",N894&lt;&gt;"（介護予防）短期入所療養介護（医療院）"),1,""),"")</f>
        <v/>
      </c>
      <c r="AF894" s="512" t="str">
        <f>IF(O894="","",'別紙様式3-2（４・５月）'!O896&amp;'別紙様式3-2（４・５月）'!P896&amp;'別紙様式3-2（４・５月）'!Q896&amp;"から"&amp;O894)</f>
        <v/>
      </c>
      <c r="AG894" s="512" t="str">
        <f>IF(OR(W894="",W894="―"),"",'別紙様式3-2（４・５月）'!O896&amp;'別紙様式3-2（４・５月）'!P896&amp;'別紙様式3-2（４・５月）'!Q896&amp;"から"&amp;W894)</f>
        <v/>
      </c>
    </row>
    <row r="895" spans="1:33" ht="24.95" customHeight="1">
      <c r="A895" s="513">
        <v>882</v>
      </c>
      <c r="B895" s="987" t="str">
        <f>IF(基本情報入力シート!C934="","",基本情報入力シート!C934)</f>
        <v/>
      </c>
      <c r="C895" s="988"/>
      <c r="D895" s="988"/>
      <c r="E895" s="988"/>
      <c r="F895" s="988"/>
      <c r="G895" s="988"/>
      <c r="H895" s="988"/>
      <c r="I895" s="989"/>
      <c r="J895" s="482" t="str">
        <f>IF(基本情報入力シート!M934="","",基本情報入力シート!M934)</f>
        <v/>
      </c>
      <c r="K895" s="482" t="str">
        <f>IF(基本情報入力シート!R934="","",基本情報入力シート!R934)</f>
        <v/>
      </c>
      <c r="L895" s="482" t="str">
        <f>IF(基本情報入力シート!W934="","",基本情報入力シート!W934)</f>
        <v/>
      </c>
      <c r="M895" s="517" t="str">
        <f>IF(基本情報入力シート!X934="","",基本情報入力シート!X934)</f>
        <v/>
      </c>
      <c r="N895" s="518" t="str">
        <f>IF(基本情報入力シート!Y934="","",基本情報入力シート!Y934)</f>
        <v/>
      </c>
      <c r="O895" s="106"/>
      <c r="P895" s="1082"/>
      <c r="Q895" s="1083"/>
      <c r="R895" s="519" t="str">
        <f>IFERROR(IF('別紙様式3-2（４・５月）'!Z897="ベア加算","",P895*VLOOKUP(N895,【参考】数式用!$AD$2:$AH$27,MATCH(O895,【参考】数式用!$K$4:$N$4,0)+1,0)),"")</f>
        <v/>
      </c>
      <c r="S895" s="139"/>
      <c r="T895" s="1084"/>
      <c r="U895" s="1085"/>
      <c r="V895" s="515" t="str">
        <f>IFERROR(P895*VLOOKUP(AF895,【参考】数式用4!$DC$3:$DZ$106,MATCH(N895,【参考】数式用4!$DC$2:$DZ$2,0)),"")</f>
        <v/>
      </c>
      <c r="W895" s="107"/>
      <c r="X895" s="138"/>
      <c r="Y895" s="1086" t="str">
        <f>IFERROR(IF('別紙様式3-2（４・５月）'!Z897="ベア加算","",W895*VLOOKUP(N895,【参考】数式用!$AD$2:$AH$27,MATCH(O895,【参考】数式用!$K$4:$N$4,0)+1,0)),"")</f>
        <v/>
      </c>
      <c r="Z895" s="1086"/>
      <c r="AA895" s="139"/>
      <c r="AB895" s="142"/>
      <c r="AC895" s="520" t="str">
        <f>IFERROR(X895*VLOOKUP(AG895,【参考】数式用4!$DC$3:$DZ$106,MATCH(N895,【参考】数式用4!$DC$2:$DZ$2,0)),"")</f>
        <v/>
      </c>
      <c r="AD895" s="477" t="str">
        <f t="shared" si="30"/>
        <v/>
      </c>
      <c r="AE895" s="478" t="str">
        <f t="shared" si="31"/>
        <v/>
      </c>
      <c r="AF895" s="512" t="str">
        <f>IF(O895="","",'別紙様式3-2（４・５月）'!O897&amp;'別紙様式3-2（４・５月）'!P897&amp;'別紙様式3-2（４・５月）'!Q897&amp;"から"&amp;O895)</f>
        <v/>
      </c>
      <c r="AG895" s="512" t="str">
        <f>IF(OR(W895="",W895="―"),"",'別紙様式3-2（４・５月）'!O897&amp;'別紙様式3-2（４・５月）'!P897&amp;'別紙様式3-2（４・５月）'!Q897&amp;"から"&amp;W895)</f>
        <v/>
      </c>
    </row>
    <row r="896" spans="1:33" ht="24.95" customHeight="1">
      <c r="A896" s="513">
        <v>883</v>
      </c>
      <c r="B896" s="987" t="str">
        <f>IF(基本情報入力シート!C935="","",基本情報入力シート!C935)</f>
        <v/>
      </c>
      <c r="C896" s="988"/>
      <c r="D896" s="988"/>
      <c r="E896" s="988"/>
      <c r="F896" s="988"/>
      <c r="G896" s="988"/>
      <c r="H896" s="988"/>
      <c r="I896" s="989"/>
      <c r="J896" s="482" t="str">
        <f>IF(基本情報入力シート!M935="","",基本情報入力シート!M935)</f>
        <v/>
      </c>
      <c r="K896" s="482" t="str">
        <f>IF(基本情報入力シート!R935="","",基本情報入力シート!R935)</f>
        <v/>
      </c>
      <c r="L896" s="482" t="str">
        <f>IF(基本情報入力シート!W935="","",基本情報入力シート!W935)</f>
        <v/>
      </c>
      <c r="M896" s="517" t="str">
        <f>IF(基本情報入力シート!X935="","",基本情報入力シート!X935)</f>
        <v/>
      </c>
      <c r="N896" s="518" t="str">
        <f>IF(基本情報入力シート!Y935="","",基本情報入力シート!Y935)</f>
        <v/>
      </c>
      <c r="O896" s="106"/>
      <c r="P896" s="1082"/>
      <c r="Q896" s="1083"/>
      <c r="R896" s="519" t="str">
        <f>IFERROR(IF('別紙様式3-2（４・５月）'!Z898="ベア加算","",P896*VLOOKUP(N896,【参考】数式用!$AD$2:$AH$27,MATCH(O896,【参考】数式用!$K$4:$N$4,0)+1,0)),"")</f>
        <v/>
      </c>
      <c r="S896" s="139"/>
      <c r="T896" s="1084"/>
      <c r="U896" s="1085"/>
      <c r="V896" s="515" t="str">
        <f>IFERROR(P896*VLOOKUP(AF896,【参考】数式用4!$DC$3:$DZ$106,MATCH(N896,【参考】数式用4!$DC$2:$DZ$2,0)),"")</f>
        <v/>
      </c>
      <c r="W896" s="107"/>
      <c r="X896" s="138"/>
      <c r="Y896" s="1086" t="str">
        <f>IFERROR(IF('別紙様式3-2（４・５月）'!Z898="ベア加算","",W896*VLOOKUP(N896,【参考】数式用!$AD$2:$AH$27,MATCH(O896,【参考】数式用!$K$4:$N$4,0)+1,0)),"")</f>
        <v/>
      </c>
      <c r="Z896" s="1086"/>
      <c r="AA896" s="139"/>
      <c r="AB896" s="142"/>
      <c r="AC896" s="520" t="str">
        <f>IFERROR(X896*VLOOKUP(AG896,【参考】数式用4!$DC$3:$DZ$106,MATCH(N896,【参考】数式用4!$DC$2:$DZ$2,0)),"")</f>
        <v/>
      </c>
      <c r="AD896" s="477" t="str">
        <f t="shared" si="30"/>
        <v/>
      </c>
      <c r="AE896" s="478" t="str">
        <f t="shared" si="31"/>
        <v/>
      </c>
      <c r="AF896" s="512" t="str">
        <f>IF(O896="","",'別紙様式3-2（４・５月）'!O898&amp;'別紙様式3-2（４・５月）'!P898&amp;'別紙様式3-2（４・５月）'!Q898&amp;"から"&amp;O896)</f>
        <v/>
      </c>
      <c r="AG896" s="512" t="str">
        <f>IF(OR(W896="",W896="―"),"",'別紙様式3-2（４・５月）'!O898&amp;'別紙様式3-2（４・５月）'!P898&amp;'別紙様式3-2（４・５月）'!Q898&amp;"から"&amp;W896)</f>
        <v/>
      </c>
    </row>
    <row r="897" spans="1:33" ht="24.95" customHeight="1">
      <c r="A897" s="513">
        <v>884</v>
      </c>
      <c r="B897" s="987" t="str">
        <f>IF(基本情報入力シート!C936="","",基本情報入力シート!C936)</f>
        <v/>
      </c>
      <c r="C897" s="988"/>
      <c r="D897" s="988"/>
      <c r="E897" s="988"/>
      <c r="F897" s="988"/>
      <c r="G897" s="988"/>
      <c r="H897" s="988"/>
      <c r="I897" s="989"/>
      <c r="J897" s="482" t="str">
        <f>IF(基本情報入力シート!M936="","",基本情報入力シート!M936)</f>
        <v/>
      </c>
      <c r="K897" s="482" t="str">
        <f>IF(基本情報入力シート!R936="","",基本情報入力シート!R936)</f>
        <v/>
      </c>
      <c r="L897" s="482" t="str">
        <f>IF(基本情報入力シート!W936="","",基本情報入力シート!W936)</f>
        <v/>
      </c>
      <c r="M897" s="517" t="str">
        <f>IF(基本情報入力シート!X936="","",基本情報入力シート!X936)</f>
        <v/>
      </c>
      <c r="N897" s="518" t="str">
        <f>IF(基本情報入力シート!Y936="","",基本情報入力シート!Y936)</f>
        <v/>
      </c>
      <c r="O897" s="106"/>
      <c r="P897" s="1082"/>
      <c r="Q897" s="1083"/>
      <c r="R897" s="519" t="str">
        <f>IFERROR(IF('別紙様式3-2（４・５月）'!Z899="ベア加算","",P897*VLOOKUP(N897,【参考】数式用!$AD$2:$AH$27,MATCH(O897,【参考】数式用!$K$4:$N$4,0)+1,0)),"")</f>
        <v/>
      </c>
      <c r="S897" s="139"/>
      <c r="T897" s="1084"/>
      <c r="U897" s="1085"/>
      <c r="V897" s="515" t="str">
        <f>IFERROR(P897*VLOOKUP(AF897,【参考】数式用4!$DC$3:$DZ$106,MATCH(N897,【参考】数式用4!$DC$2:$DZ$2,0)),"")</f>
        <v/>
      </c>
      <c r="W897" s="107"/>
      <c r="X897" s="138"/>
      <c r="Y897" s="1086" t="str">
        <f>IFERROR(IF('別紙様式3-2（４・５月）'!Z899="ベア加算","",W897*VLOOKUP(N897,【参考】数式用!$AD$2:$AH$27,MATCH(O897,【参考】数式用!$K$4:$N$4,0)+1,0)),"")</f>
        <v/>
      </c>
      <c r="Z897" s="1086"/>
      <c r="AA897" s="139"/>
      <c r="AB897" s="142"/>
      <c r="AC897" s="520" t="str">
        <f>IFERROR(X897*VLOOKUP(AG897,【参考】数式用4!$DC$3:$DZ$106,MATCH(N897,【参考】数式用4!$DC$2:$DZ$2,0)),"")</f>
        <v/>
      </c>
      <c r="AD897" s="477" t="str">
        <f t="shared" si="30"/>
        <v/>
      </c>
      <c r="AE897" s="478" t="str">
        <f t="shared" si="31"/>
        <v/>
      </c>
      <c r="AF897" s="512" t="str">
        <f>IF(O897="","",'別紙様式3-2（４・５月）'!O899&amp;'別紙様式3-2（４・５月）'!P899&amp;'別紙様式3-2（４・５月）'!Q899&amp;"から"&amp;O897)</f>
        <v/>
      </c>
      <c r="AG897" s="512" t="str">
        <f>IF(OR(W897="",W897="―"),"",'別紙様式3-2（４・５月）'!O899&amp;'別紙様式3-2（４・５月）'!P899&amp;'別紙様式3-2（４・５月）'!Q899&amp;"から"&amp;W897)</f>
        <v/>
      </c>
    </row>
    <row r="898" spans="1:33" ht="24.95" customHeight="1">
      <c r="A898" s="513">
        <v>885</v>
      </c>
      <c r="B898" s="987" t="str">
        <f>IF(基本情報入力シート!C937="","",基本情報入力シート!C937)</f>
        <v/>
      </c>
      <c r="C898" s="988"/>
      <c r="D898" s="988"/>
      <c r="E898" s="988"/>
      <c r="F898" s="988"/>
      <c r="G898" s="988"/>
      <c r="H898" s="988"/>
      <c r="I898" s="989"/>
      <c r="J898" s="482" t="str">
        <f>IF(基本情報入力シート!M937="","",基本情報入力シート!M937)</f>
        <v/>
      </c>
      <c r="K898" s="482" t="str">
        <f>IF(基本情報入力シート!R937="","",基本情報入力シート!R937)</f>
        <v/>
      </c>
      <c r="L898" s="482" t="str">
        <f>IF(基本情報入力シート!W937="","",基本情報入力シート!W937)</f>
        <v/>
      </c>
      <c r="M898" s="517" t="str">
        <f>IF(基本情報入力シート!X937="","",基本情報入力シート!X937)</f>
        <v/>
      </c>
      <c r="N898" s="518" t="str">
        <f>IF(基本情報入力シート!Y937="","",基本情報入力シート!Y937)</f>
        <v/>
      </c>
      <c r="O898" s="106"/>
      <c r="P898" s="1082"/>
      <c r="Q898" s="1083"/>
      <c r="R898" s="519" t="str">
        <f>IFERROR(IF('別紙様式3-2（４・５月）'!Z900="ベア加算","",P898*VLOOKUP(N898,【参考】数式用!$AD$2:$AH$27,MATCH(O898,【参考】数式用!$K$4:$N$4,0)+1,0)),"")</f>
        <v/>
      </c>
      <c r="S898" s="139"/>
      <c r="T898" s="1084"/>
      <c r="U898" s="1085"/>
      <c r="V898" s="515" t="str">
        <f>IFERROR(P898*VLOOKUP(AF898,【参考】数式用4!$DC$3:$DZ$106,MATCH(N898,【参考】数式用4!$DC$2:$DZ$2,0)),"")</f>
        <v/>
      </c>
      <c r="W898" s="107"/>
      <c r="X898" s="138"/>
      <c r="Y898" s="1086" t="str">
        <f>IFERROR(IF('別紙様式3-2（４・５月）'!Z900="ベア加算","",W898*VLOOKUP(N898,【参考】数式用!$AD$2:$AH$27,MATCH(O898,【参考】数式用!$K$4:$N$4,0)+1,0)),"")</f>
        <v/>
      </c>
      <c r="Z898" s="1086"/>
      <c r="AA898" s="139"/>
      <c r="AB898" s="142"/>
      <c r="AC898" s="520" t="str">
        <f>IFERROR(X898*VLOOKUP(AG898,【参考】数式用4!$DC$3:$DZ$106,MATCH(N898,【参考】数式用4!$DC$2:$DZ$2,0)),"")</f>
        <v/>
      </c>
      <c r="AD898" s="477" t="str">
        <f t="shared" si="30"/>
        <v/>
      </c>
      <c r="AE898" s="478" t="str">
        <f t="shared" si="31"/>
        <v/>
      </c>
      <c r="AF898" s="512" t="str">
        <f>IF(O898="","",'別紙様式3-2（４・５月）'!O900&amp;'別紙様式3-2（４・５月）'!P900&amp;'別紙様式3-2（４・５月）'!Q900&amp;"から"&amp;O898)</f>
        <v/>
      </c>
      <c r="AG898" s="512" t="str">
        <f>IF(OR(W898="",W898="―"),"",'別紙様式3-2（４・５月）'!O900&amp;'別紙様式3-2（４・５月）'!P900&amp;'別紙様式3-2（４・５月）'!Q900&amp;"から"&amp;W898)</f>
        <v/>
      </c>
    </row>
    <row r="899" spans="1:33" ht="24.95" customHeight="1">
      <c r="A899" s="513">
        <v>886</v>
      </c>
      <c r="B899" s="987" t="str">
        <f>IF(基本情報入力シート!C938="","",基本情報入力シート!C938)</f>
        <v/>
      </c>
      <c r="C899" s="988"/>
      <c r="D899" s="988"/>
      <c r="E899" s="988"/>
      <c r="F899" s="988"/>
      <c r="G899" s="988"/>
      <c r="H899" s="988"/>
      <c r="I899" s="989"/>
      <c r="J899" s="482" t="str">
        <f>IF(基本情報入力シート!M938="","",基本情報入力シート!M938)</f>
        <v/>
      </c>
      <c r="K899" s="482" t="str">
        <f>IF(基本情報入力シート!R938="","",基本情報入力シート!R938)</f>
        <v/>
      </c>
      <c r="L899" s="482" t="str">
        <f>IF(基本情報入力シート!W938="","",基本情報入力シート!W938)</f>
        <v/>
      </c>
      <c r="M899" s="517" t="str">
        <f>IF(基本情報入力シート!X938="","",基本情報入力シート!X938)</f>
        <v/>
      </c>
      <c r="N899" s="518" t="str">
        <f>IF(基本情報入力シート!Y938="","",基本情報入力シート!Y938)</f>
        <v/>
      </c>
      <c r="O899" s="106"/>
      <c r="P899" s="1082"/>
      <c r="Q899" s="1083"/>
      <c r="R899" s="519" t="str">
        <f>IFERROR(IF('別紙様式3-2（４・５月）'!Z901="ベア加算","",P899*VLOOKUP(N899,【参考】数式用!$AD$2:$AH$27,MATCH(O899,【参考】数式用!$K$4:$N$4,0)+1,0)),"")</f>
        <v/>
      </c>
      <c r="S899" s="139"/>
      <c r="T899" s="1084"/>
      <c r="U899" s="1085"/>
      <c r="V899" s="515" t="str">
        <f>IFERROR(P899*VLOOKUP(AF899,【参考】数式用4!$DC$3:$DZ$106,MATCH(N899,【参考】数式用4!$DC$2:$DZ$2,0)),"")</f>
        <v/>
      </c>
      <c r="W899" s="107"/>
      <c r="X899" s="138"/>
      <c r="Y899" s="1086" t="str">
        <f>IFERROR(IF('別紙様式3-2（４・５月）'!Z901="ベア加算","",W899*VLOOKUP(N899,【参考】数式用!$AD$2:$AH$27,MATCH(O899,【参考】数式用!$K$4:$N$4,0)+1,0)),"")</f>
        <v/>
      </c>
      <c r="Z899" s="1086"/>
      <c r="AA899" s="139"/>
      <c r="AB899" s="142"/>
      <c r="AC899" s="520" t="str">
        <f>IFERROR(X899*VLOOKUP(AG899,【参考】数式用4!$DC$3:$DZ$106,MATCH(N899,【参考】数式用4!$DC$2:$DZ$2,0)),"")</f>
        <v/>
      </c>
      <c r="AD899" s="477" t="str">
        <f t="shared" si="30"/>
        <v/>
      </c>
      <c r="AE899" s="478" t="str">
        <f t="shared" si="31"/>
        <v/>
      </c>
      <c r="AF899" s="512" t="str">
        <f>IF(O899="","",'別紙様式3-2（４・５月）'!O901&amp;'別紙様式3-2（４・５月）'!P901&amp;'別紙様式3-2（４・５月）'!Q901&amp;"から"&amp;O899)</f>
        <v/>
      </c>
      <c r="AG899" s="512" t="str">
        <f>IF(OR(W899="",W899="―"),"",'別紙様式3-2（４・５月）'!O901&amp;'別紙様式3-2（４・５月）'!P901&amp;'別紙様式3-2（４・５月）'!Q901&amp;"から"&amp;W899)</f>
        <v/>
      </c>
    </row>
    <row r="900" spans="1:33" ht="24.95" customHeight="1">
      <c r="A900" s="513">
        <v>887</v>
      </c>
      <c r="B900" s="987" t="str">
        <f>IF(基本情報入力シート!C939="","",基本情報入力シート!C939)</f>
        <v/>
      </c>
      <c r="C900" s="988"/>
      <c r="D900" s="988"/>
      <c r="E900" s="988"/>
      <c r="F900" s="988"/>
      <c r="G900" s="988"/>
      <c r="H900" s="988"/>
      <c r="I900" s="989"/>
      <c r="J900" s="482" t="str">
        <f>IF(基本情報入力シート!M939="","",基本情報入力シート!M939)</f>
        <v/>
      </c>
      <c r="K900" s="482" t="str">
        <f>IF(基本情報入力シート!R939="","",基本情報入力シート!R939)</f>
        <v/>
      </c>
      <c r="L900" s="482" t="str">
        <f>IF(基本情報入力シート!W939="","",基本情報入力シート!W939)</f>
        <v/>
      </c>
      <c r="M900" s="517" t="str">
        <f>IF(基本情報入力シート!X939="","",基本情報入力シート!X939)</f>
        <v/>
      </c>
      <c r="N900" s="518" t="str">
        <f>IF(基本情報入力シート!Y939="","",基本情報入力シート!Y939)</f>
        <v/>
      </c>
      <c r="O900" s="106"/>
      <c r="P900" s="1082"/>
      <c r="Q900" s="1083"/>
      <c r="R900" s="519" t="str">
        <f>IFERROR(IF('別紙様式3-2（４・５月）'!Z902="ベア加算","",P900*VLOOKUP(N900,【参考】数式用!$AD$2:$AH$27,MATCH(O900,【参考】数式用!$K$4:$N$4,0)+1,0)),"")</f>
        <v/>
      </c>
      <c r="S900" s="139"/>
      <c r="T900" s="1084"/>
      <c r="U900" s="1085"/>
      <c r="V900" s="515" t="str">
        <f>IFERROR(P900*VLOOKUP(AF900,【参考】数式用4!$DC$3:$DZ$106,MATCH(N900,【参考】数式用4!$DC$2:$DZ$2,0)),"")</f>
        <v/>
      </c>
      <c r="W900" s="107"/>
      <c r="X900" s="138"/>
      <c r="Y900" s="1086" t="str">
        <f>IFERROR(IF('別紙様式3-2（４・５月）'!Z902="ベア加算","",W900*VLOOKUP(N900,【参考】数式用!$AD$2:$AH$27,MATCH(O900,【参考】数式用!$K$4:$N$4,0)+1,0)),"")</f>
        <v/>
      </c>
      <c r="Z900" s="1086"/>
      <c r="AA900" s="139"/>
      <c r="AB900" s="142"/>
      <c r="AC900" s="520" t="str">
        <f>IFERROR(X900*VLOOKUP(AG900,【参考】数式用4!$DC$3:$DZ$106,MATCH(N900,【参考】数式用4!$DC$2:$DZ$2,0)),"")</f>
        <v/>
      </c>
      <c r="AD900" s="477" t="str">
        <f t="shared" si="30"/>
        <v/>
      </c>
      <c r="AE900" s="478" t="str">
        <f t="shared" si="31"/>
        <v/>
      </c>
      <c r="AF900" s="512" t="str">
        <f>IF(O900="","",'別紙様式3-2（４・５月）'!O902&amp;'別紙様式3-2（４・５月）'!P902&amp;'別紙様式3-2（４・５月）'!Q902&amp;"から"&amp;O900)</f>
        <v/>
      </c>
      <c r="AG900" s="512" t="str">
        <f>IF(OR(W900="",W900="―"),"",'別紙様式3-2（４・５月）'!O902&amp;'別紙様式3-2（４・５月）'!P902&amp;'別紙様式3-2（４・５月）'!Q902&amp;"から"&amp;W900)</f>
        <v/>
      </c>
    </row>
    <row r="901" spans="1:33" ht="24.95" customHeight="1">
      <c r="A901" s="513">
        <v>888</v>
      </c>
      <c r="B901" s="987" t="str">
        <f>IF(基本情報入力シート!C940="","",基本情報入力シート!C940)</f>
        <v/>
      </c>
      <c r="C901" s="988"/>
      <c r="D901" s="988"/>
      <c r="E901" s="988"/>
      <c r="F901" s="988"/>
      <c r="G901" s="988"/>
      <c r="H901" s="988"/>
      <c r="I901" s="989"/>
      <c r="J901" s="482" t="str">
        <f>IF(基本情報入力シート!M940="","",基本情報入力シート!M940)</f>
        <v/>
      </c>
      <c r="K901" s="482" t="str">
        <f>IF(基本情報入力シート!R940="","",基本情報入力シート!R940)</f>
        <v/>
      </c>
      <c r="L901" s="482" t="str">
        <f>IF(基本情報入力シート!W940="","",基本情報入力シート!W940)</f>
        <v/>
      </c>
      <c r="M901" s="517" t="str">
        <f>IF(基本情報入力シート!X940="","",基本情報入力シート!X940)</f>
        <v/>
      </c>
      <c r="N901" s="518" t="str">
        <f>IF(基本情報入力シート!Y940="","",基本情報入力シート!Y940)</f>
        <v/>
      </c>
      <c r="O901" s="106"/>
      <c r="P901" s="1082"/>
      <c r="Q901" s="1083"/>
      <c r="R901" s="519" t="str">
        <f>IFERROR(IF('別紙様式3-2（４・５月）'!Z903="ベア加算","",P901*VLOOKUP(N901,【参考】数式用!$AD$2:$AH$27,MATCH(O901,【参考】数式用!$K$4:$N$4,0)+1,0)),"")</f>
        <v/>
      </c>
      <c r="S901" s="139"/>
      <c r="T901" s="1084"/>
      <c r="U901" s="1085"/>
      <c r="V901" s="515" t="str">
        <f>IFERROR(P901*VLOOKUP(AF901,【参考】数式用4!$DC$3:$DZ$106,MATCH(N901,【参考】数式用4!$DC$2:$DZ$2,0)),"")</f>
        <v/>
      </c>
      <c r="W901" s="107"/>
      <c r="X901" s="138"/>
      <c r="Y901" s="1086" t="str">
        <f>IFERROR(IF('別紙様式3-2（４・５月）'!Z903="ベア加算","",W901*VLOOKUP(N901,【参考】数式用!$AD$2:$AH$27,MATCH(O901,【参考】数式用!$K$4:$N$4,0)+1,0)),"")</f>
        <v/>
      </c>
      <c r="Z901" s="1086"/>
      <c r="AA901" s="139"/>
      <c r="AB901" s="142"/>
      <c r="AC901" s="520" t="str">
        <f>IFERROR(X901*VLOOKUP(AG901,【参考】数式用4!$DC$3:$DZ$106,MATCH(N901,【参考】数式用4!$DC$2:$DZ$2,0)),"")</f>
        <v/>
      </c>
      <c r="AD901" s="477" t="str">
        <f t="shared" si="30"/>
        <v/>
      </c>
      <c r="AE901" s="478" t="str">
        <f t="shared" si="31"/>
        <v/>
      </c>
      <c r="AF901" s="512" t="str">
        <f>IF(O901="","",'別紙様式3-2（４・５月）'!O903&amp;'別紙様式3-2（４・５月）'!P903&amp;'別紙様式3-2（４・５月）'!Q903&amp;"から"&amp;O901)</f>
        <v/>
      </c>
      <c r="AG901" s="512" t="str">
        <f>IF(OR(W901="",W901="―"),"",'別紙様式3-2（４・５月）'!O903&amp;'別紙様式3-2（４・５月）'!P903&amp;'別紙様式3-2（４・５月）'!Q903&amp;"から"&amp;W901)</f>
        <v/>
      </c>
    </row>
    <row r="902" spans="1:33" ht="24.95" customHeight="1">
      <c r="A902" s="513">
        <v>889</v>
      </c>
      <c r="B902" s="987" t="str">
        <f>IF(基本情報入力シート!C941="","",基本情報入力シート!C941)</f>
        <v/>
      </c>
      <c r="C902" s="988"/>
      <c r="D902" s="988"/>
      <c r="E902" s="988"/>
      <c r="F902" s="988"/>
      <c r="G902" s="988"/>
      <c r="H902" s="988"/>
      <c r="I902" s="989"/>
      <c r="J902" s="482" t="str">
        <f>IF(基本情報入力シート!M941="","",基本情報入力シート!M941)</f>
        <v/>
      </c>
      <c r="K902" s="482" t="str">
        <f>IF(基本情報入力シート!R941="","",基本情報入力シート!R941)</f>
        <v/>
      </c>
      <c r="L902" s="482" t="str">
        <f>IF(基本情報入力シート!W941="","",基本情報入力シート!W941)</f>
        <v/>
      </c>
      <c r="M902" s="517" t="str">
        <f>IF(基本情報入力シート!X941="","",基本情報入力シート!X941)</f>
        <v/>
      </c>
      <c r="N902" s="518" t="str">
        <f>IF(基本情報入力シート!Y941="","",基本情報入力シート!Y941)</f>
        <v/>
      </c>
      <c r="O902" s="106"/>
      <c r="P902" s="1082"/>
      <c r="Q902" s="1083"/>
      <c r="R902" s="519" t="str">
        <f>IFERROR(IF('別紙様式3-2（４・５月）'!Z904="ベア加算","",P902*VLOOKUP(N902,【参考】数式用!$AD$2:$AH$27,MATCH(O902,【参考】数式用!$K$4:$N$4,0)+1,0)),"")</f>
        <v/>
      </c>
      <c r="S902" s="139"/>
      <c r="T902" s="1084"/>
      <c r="U902" s="1085"/>
      <c r="V902" s="515" t="str">
        <f>IFERROR(P902*VLOOKUP(AF902,【参考】数式用4!$DC$3:$DZ$106,MATCH(N902,【参考】数式用4!$DC$2:$DZ$2,0)),"")</f>
        <v/>
      </c>
      <c r="W902" s="107"/>
      <c r="X902" s="138"/>
      <c r="Y902" s="1086" t="str">
        <f>IFERROR(IF('別紙様式3-2（４・５月）'!Z904="ベア加算","",W902*VLOOKUP(N902,【参考】数式用!$AD$2:$AH$27,MATCH(O902,【参考】数式用!$K$4:$N$4,0)+1,0)),"")</f>
        <v/>
      </c>
      <c r="Z902" s="1086"/>
      <c r="AA902" s="139"/>
      <c r="AB902" s="142"/>
      <c r="AC902" s="520" t="str">
        <f>IFERROR(X902*VLOOKUP(AG902,【参考】数式用4!$DC$3:$DZ$106,MATCH(N902,【参考】数式用4!$DC$2:$DZ$2,0)),"")</f>
        <v/>
      </c>
      <c r="AD902" s="477" t="str">
        <f t="shared" si="30"/>
        <v/>
      </c>
      <c r="AE902" s="478" t="str">
        <f t="shared" si="31"/>
        <v/>
      </c>
      <c r="AF902" s="512" t="str">
        <f>IF(O902="","",'別紙様式3-2（４・５月）'!O904&amp;'別紙様式3-2（４・５月）'!P904&amp;'別紙様式3-2（４・５月）'!Q904&amp;"から"&amp;O902)</f>
        <v/>
      </c>
      <c r="AG902" s="512" t="str">
        <f>IF(OR(W902="",W902="―"),"",'別紙様式3-2（４・５月）'!O904&amp;'別紙様式3-2（４・５月）'!P904&amp;'別紙様式3-2（４・５月）'!Q904&amp;"から"&amp;W902)</f>
        <v/>
      </c>
    </row>
    <row r="903" spans="1:33" ht="24.95" customHeight="1">
      <c r="A903" s="513">
        <v>890</v>
      </c>
      <c r="B903" s="987" t="str">
        <f>IF(基本情報入力シート!C942="","",基本情報入力シート!C942)</f>
        <v/>
      </c>
      <c r="C903" s="988"/>
      <c r="D903" s="988"/>
      <c r="E903" s="988"/>
      <c r="F903" s="988"/>
      <c r="G903" s="988"/>
      <c r="H903" s="988"/>
      <c r="I903" s="989"/>
      <c r="J903" s="482" t="str">
        <f>IF(基本情報入力シート!M942="","",基本情報入力シート!M942)</f>
        <v/>
      </c>
      <c r="K903" s="482" t="str">
        <f>IF(基本情報入力シート!R942="","",基本情報入力シート!R942)</f>
        <v/>
      </c>
      <c r="L903" s="482" t="str">
        <f>IF(基本情報入力シート!W942="","",基本情報入力シート!W942)</f>
        <v/>
      </c>
      <c r="M903" s="517" t="str">
        <f>IF(基本情報入力シート!X942="","",基本情報入力シート!X942)</f>
        <v/>
      </c>
      <c r="N903" s="518" t="str">
        <f>IF(基本情報入力シート!Y942="","",基本情報入力シート!Y942)</f>
        <v/>
      </c>
      <c r="O903" s="106"/>
      <c r="P903" s="1082"/>
      <c r="Q903" s="1083"/>
      <c r="R903" s="519" t="str">
        <f>IFERROR(IF('別紙様式3-2（４・５月）'!Z905="ベア加算","",P903*VLOOKUP(N903,【参考】数式用!$AD$2:$AH$27,MATCH(O903,【参考】数式用!$K$4:$N$4,0)+1,0)),"")</f>
        <v/>
      </c>
      <c r="S903" s="139"/>
      <c r="T903" s="1084"/>
      <c r="U903" s="1085"/>
      <c r="V903" s="515" t="str">
        <f>IFERROR(P903*VLOOKUP(AF903,【参考】数式用4!$DC$3:$DZ$106,MATCH(N903,【参考】数式用4!$DC$2:$DZ$2,0)),"")</f>
        <v/>
      </c>
      <c r="W903" s="107"/>
      <c r="X903" s="138"/>
      <c r="Y903" s="1086" t="str">
        <f>IFERROR(IF('別紙様式3-2（４・５月）'!Z905="ベア加算","",W903*VLOOKUP(N903,【参考】数式用!$AD$2:$AH$27,MATCH(O903,【参考】数式用!$K$4:$N$4,0)+1,0)),"")</f>
        <v/>
      </c>
      <c r="Z903" s="1086"/>
      <c r="AA903" s="139"/>
      <c r="AB903" s="142"/>
      <c r="AC903" s="520" t="str">
        <f>IFERROR(X903*VLOOKUP(AG903,【参考】数式用4!$DC$3:$DZ$106,MATCH(N903,【参考】数式用4!$DC$2:$DZ$2,0)),"")</f>
        <v/>
      </c>
      <c r="AD903" s="477" t="str">
        <f t="shared" si="30"/>
        <v/>
      </c>
      <c r="AE903" s="478" t="str">
        <f t="shared" si="31"/>
        <v/>
      </c>
      <c r="AF903" s="512" t="str">
        <f>IF(O903="","",'別紙様式3-2（４・５月）'!O905&amp;'別紙様式3-2（４・５月）'!P905&amp;'別紙様式3-2（４・５月）'!Q905&amp;"から"&amp;O903)</f>
        <v/>
      </c>
      <c r="AG903" s="512" t="str">
        <f>IF(OR(W903="",W903="―"),"",'別紙様式3-2（４・５月）'!O905&amp;'別紙様式3-2（４・５月）'!P905&amp;'別紙様式3-2（４・５月）'!Q905&amp;"から"&amp;W903)</f>
        <v/>
      </c>
    </row>
    <row r="904" spans="1:33" ht="24.95" customHeight="1">
      <c r="A904" s="513">
        <v>891</v>
      </c>
      <c r="B904" s="987" t="str">
        <f>IF(基本情報入力シート!C943="","",基本情報入力シート!C943)</f>
        <v/>
      </c>
      <c r="C904" s="988"/>
      <c r="D904" s="988"/>
      <c r="E904" s="988"/>
      <c r="F904" s="988"/>
      <c r="G904" s="988"/>
      <c r="H904" s="988"/>
      <c r="I904" s="989"/>
      <c r="J904" s="482" t="str">
        <f>IF(基本情報入力シート!M943="","",基本情報入力シート!M943)</f>
        <v/>
      </c>
      <c r="K904" s="482" t="str">
        <f>IF(基本情報入力シート!R943="","",基本情報入力シート!R943)</f>
        <v/>
      </c>
      <c r="L904" s="482" t="str">
        <f>IF(基本情報入力シート!W943="","",基本情報入力シート!W943)</f>
        <v/>
      </c>
      <c r="M904" s="517" t="str">
        <f>IF(基本情報入力シート!X943="","",基本情報入力シート!X943)</f>
        <v/>
      </c>
      <c r="N904" s="518" t="str">
        <f>IF(基本情報入力シート!Y943="","",基本情報入力シート!Y943)</f>
        <v/>
      </c>
      <c r="O904" s="106"/>
      <c r="P904" s="1082"/>
      <c r="Q904" s="1083"/>
      <c r="R904" s="519" t="str">
        <f>IFERROR(IF('別紙様式3-2（４・５月）'!Z906="ベア加算","",P904*VLOOKUP(N904,【参考】数式用!$AD$2:$AH$27,MATCH(O904,【参考】数式用!$K$4:$N$4,0)+1,0)),"")</f>
        <v/>
      </c>
      <c r="S904" s="139"/>
      <c r="T904" s="1084"/>
      <c r="U904" s="1085"/>
      <c r="V904" s="515" t="str">
        <f>IFERROR(P904*VLOOKUP(AF904,【参考】数式用4!$DC$3:$DZ$106,MATCH(N904,【参考】数式用4!$DC$2:$DZ$2,0)),"")</f>
        <v/>
      </c>
      <c r="W904" s="107"/>
      <c r="X904" s="138"/>
      <c r="Y904" s="1086" t="str">
        <f>IFERROR(IF('別紙様式3-2（４・５月）'!Z906="ベア加算","",W904*VLOOKUP(N904,【参考】数式用!$AD$2:$AH$27,MATCH(O904,【参考】数式用!$K$4:$N$4,0)+1,0)),"")</f>
        <v/>
      </c>
      <c r="Z904" s="1086"/>
      <c r="AA904" s="139"/>
      <c r="AB904" s="142"/>
      <c r="AC904" s="520" t="str">
        <f>IFERROR(X904*VLOOKUP(AG904,【参考】数式用4!$DC$3:$DZ$106,MATCH(N904,【参考】数式用4!$DC$2:$DZ$2,0)),"")</f>
        <v/>
      </c>
      <c r="AD904" s="477" t="str">
        <f t="shared" si="30"/>
        <v/>
      </c>
      <c r="AE904" s="478" t="str">
        <f t="shared" si="31"/>
        <v/>
      </c>
      <c r="AF904" s="512" t="str">
        <f>IF(O904="","",'別紙様式3-2（４・５月）'!O906&amp;'別紙様式3-2（４・５月）'!P906&amp;'別紙様式3-2（４・５月）'!Q906&amp;"から"&amp;O904)</f>
        <v/>
      </c>
      <c r="AG904" s="512" t="str">
        <f>IF(OR(W904="",W904="―"),"",'別紙様式3-2（４・５月）'!O906&amp;'別紙様式3-2（４・５月）'!P906&amp;'別紙様式3-2（４・５月）'!Q906&amp;"から"&amp;W904)</f>
        <v/>
      </c>
    </row>
    <row r="905" spans="1:33" ht="24.95" customHeight="1">
      <c r="A905" s="513">
        <v>892</v>
      </c>
      <c r="B905" s="987" t="str">
        <f>IF(基本情報入力シート!C944="","",基本情報入力シート!C944)</f>
        <v/>
      </c>
      <c r="C905" s="988"/>
      <c r="D905" s="988"/>
      <c r="E905" s="988"/>
      <c r="F905" s="988"/>
      <c r="G905" s="988"/>
      <c r="H905" s="988"/>
      <c r="I905" s="989"/>
      <c r="J905" s="482" t="str">
        <f>IF(基本情報入力シート!M944="","",基本情報入力シート!M944)</f>
        <v/>
      </c>
      <c r="K905" s="482" t="str">
        <f>IF(基本情報入力シート!R944="","",基本情報入力シート!R944)</f>
        <v/>
      </c>
      <c r="L905" s="482" t="str">
        <f>IF(基本情報入力シート!W944="","",基本情報入力シート!W944)</f>
        <v/>
      </c>
      <c r="M905" s="517" t="str">
        <f>IF(基本情報入力シート!X944="","",基本情報入力シート!X944)</f>
        <v/>
      </c>
      <c r="N905" s="518" t="str">
        <f>IF(基本情報入力シート!Y944="","",基本情報入力シート!Y944)</f>
        <v/>
      </c>
      <c r="O905" s="106"/>
      <c r="P905" s="1082"/>
      <c r="Q905" s="1083"/>
      <c r="R905" s="519" t="str">
        <f>IFERROR(IF('別紙様式3-2（４・５月）'!Z907="ベア加算","",P905*VLOOKUP(N905,【参考】数式用!$AD$2:$AH$27,MATCH(O905,【参考】数式用!$K$4:$N$4,0)+1,0)),"")</f>
        <v/>
      </c>
      <c r="S905" s="139"/>
      <c r="T905" s="1084"/>
      <c r="U905" s="1085"/>
      <c r="V905" s="515" t="str">
        <f>IFERROR(P905*VLOOKUP(AF905,【参考】数式用4!$DC$3:$DZ$106,MATCH(N905,【参考】数式用4!$DC$2:$DZ$2,0)),"")</f>
        <v/>
      </c>
      <c r="W905" s="107"/>
      <c r="X905" s="138"/>
      <c r="Y905" s="1086" t="str">
        <f>IFERROR(IF('別紙様式3-2（４・５月）'!Z907="ベア加算","",W905*VLOOKUP(N905,【参考】数式用!$AD$2:$AH$27,MATCH(O905,【参考】数式用!$K$4:$N$4,0)+1,0)),"")</f>
        <v/>
      </c>
      <c r="Z905" s="1086"/>
      <c r="AA905" s="139"/>
      <c r="AB905" s="142"/>
      <c r="AC905" s="520" t="str">
        <f>IFERROR(X905*VLOOKUP(AG905,【参考】数式用4!$DC$3:$DZ$106,MATCH(N905,【参考】数式用4!$DC$2:$DZ$2,0)),"")</f>
        <v/>
      </c>
      <c r="AD905" s="477" t="str">
        <f t="shared" si="30"/>
        <v/>
      </c>
      <c r="AE905" s="478" t="str">
        <f t="shared" si="31"/>
        <v/>
      </c>
      <c r="AF905" s="512" t="str">
        <f>IF(O905="","",'別紙様式3-2（４・５月）'!O907&amp;'別紙様式3-2（４・５月）'!P907&amp;'別紙様式3-2（４・５月）'!Q907&amp;"から"&amp;O905)</f>
        <v/>
      </c>
      <c r="AG905" s="512" t="str">
        <f>IF(OR(W905="",W905="―"),"",'別紙様式3-2（４・５月）'!O907&amp;'別紙様式3-2（４・５月）'!P907&amp;'別紙様式3-2（４・５月）'!Q907&amp;"から"&amp;W905)</f>
        <v/>
      </c>
    </row>
    <row r="906" spans="1:33" ht="24.95" customHeight="1">
      <c r="A906" s="513">
        <v>893</v>
      </c>
      <c r="B906" s="987" t="str">
        <f>IF(基本情報入力シート!C945="","",基本情報入力シート!C945)</f>
        <v/>
      </c>
      <c r="C906" s="988"/>
      <c r="D906" s="988"/>
      <c r="E906" s="988"/>
      <c r="F906" s="988"/>
      <c r="G906" s="988"/>
      <c r="H906" s="988"/>
      <c r="I906" s="989"/>
      <c r="J906" s="482" t="str">
        <f>IF(基本情報入力シート!M945="","",基本情報入力シート!M945)</f>
        <v/>
      </c>
      <c r="K906" s="482" t="str">
        <f>IF(基本情報入力シート!R945="","",基本情報入力シート!R945)</f>
        <v/>
      </c>
      <c r="L906" s="482" t="str">
        <f>IF(基本情報入力シート!W945="","",基本情報入力シート!W945)</f>
        <v/>
      </c>
      <c r="M906" s="517" t="str">
        <f>IF(基本情報入力シート!X945="","",基本情報入力シート!X945)</f>
        <v/>
      </c>
      <c r="N906" s="518" t="str">
        <f>IF(基本情報入力シート!Y945="","",基本情報入力シート!Y945)</f>
        <v/>
      </c>
      <c r="O906" s="106"/>
      <c r="P906" s="1082"/>
      <c r="Q906" s="1083"/>
      <c r="R906" s="519" t="str">
        <f>IFERROR(IF('別紙様式3-2（４・５月）'!Z908="ベア加算","",P906*VLOOKUP(N906,【参考】数式用!$AD$2:$AH$27,MATCH(O906,【参考】数式用!$K$4:$N$4,0)+1,0)),"")</f>
        <v/>
      </c>
      <c r="S906" s="139"/>
      <c r="T906" s="1084"/>
      <c r="U906" s="1085"/>
      <c r="V906" s="515" t="str">
        <f>IFERROR(P906*VLOOKUP(AF906,【参考】数式用4!$DC$3:$DZ$106,MATCH(N906,【参考】数式用4!$DC$2:$DZ$2,0)),"")</f>
        <v/>
      </c>
      <c r="W906" s="107"/>
      <c r="X906" s="138"/>
      <c r="Y906" s="1086" t="str">
        <f>IFERROR(IF('別紙様式3-2（４・５月）'!Z908="ベア加算","",W906*VLOOKUP(N906,【参考】数式用!$AD$2:$AH$27,MATCH(O906,【参考】数式用!$K$4:$N$4,0)+1,0)),"")</f>
        <v/>
      </c>
      <c r="Z906" s="1086"/>
      <c r="AA906" s="139"/>
      <c r="AB906" s="142"/>
      <c r="AC906" s="520" t="str">
        <f>IFERROR(X906*VLOOKUP(AG906,【参考】数式用4!$DC$3:$DZ$106,MATCH(N906,【参考】数式用4!$DC$2:$DZ$2,0)),"")</f>
        <v/>
      </c>
      <c r="AD906" s="477" t="str">
        <f t="shared" si="30"/>
        <v/>
      </c>
      <c r="AE906" s="478" t="str">
        <f t="shared" si="31"/>
        <v/>
      </c>
      <c r="AF906" s="512" t="str">
        <f>IF(O906="","",'別紙様式3-2（４・５月）'!O908&amp;'別紙様式3-2（４・５月）'!P908&amp;'別紙様式3-2（４・５月）'!Q908&amp;"から"&amp;O906)</f>
        <v/>
      </c>
      <c r="AG906" s="512" t="str">
        <f>IF(OR(W906="",W906="―"),"",'別紙様式3-2（４・５月）'!O908&amp;'別紙様式3-2（４・５月）'!P908&amp;'別紙様式3-2（４・５月）'!Q908&amp;"から"&amp;W906)</f>
        <v/>
      </c>
    </row>
    <row r="907" spans="1:33" ht="24.95" customHeight="1">
      <c r="A907" s="513">
        <v>894</v>
      </c>
      <c r="B907" s="987" t="str">
        <f>IF(基本情報入力シート!C946="","",基本情報入力シート!C946)</f>
        <v/>
      </c>
      <c r="C907" s="988"/>
      <c r="D907" s="988"/>
      <c r="E907" s="988"/>
      <c r="F907" s="988"/>
      <c r="G907" s="988"/>
      <c r="H907" s="988"/>
      <c r="I907" s="989"/>
      <c r="J907" s="482" t="str">
        <f>IF(基本情報入力シート!M946="","",基本情報入力シート!M946)</f>
        <v/>
      </c>
      <c r="K907" s="482" t="str">
        <f>IF(基本情報入力シート!R946="","",基本情報入力シート!R946)</f>
        <v/>
      </c>
      <c r="L907" s="482" t="str">
        <f>IF(基本情報入力シート!W946="","",基本情報入力シート!W946)</f>
        <v/>
      </c>
      <c r="M907" s="517" t="str">
        <f>IF(基本情報入力シート!X946="","",基本情報入力シート!X946)</f>
        <v/>
      </c>
      <c r="N907" s="518" t="str">
        <f>IF(基本情報入力シート!Y946="","",基本情報入力シート!Y946)</f>
        <v/>
      </c>
      <c r="O907" s="106"/>
      <c r="P907" s="1082"/>
      <c r="Q907" s="1083"/>
      <c r="R907" s="519" t="str">
        <f>IFERROR(IF('別紙様式3-2（４・５月）'!Z909="ベア加算","",P907*VLOOKUP(N907,【参考】数式用!$AD$2:$AH$27,MATCH(O907,【参考】数式用!$K$4:$N$4,0)+1,0)),"")</f>
        <v/>
      </c>
      <c r="S907" s="139"/>
      <c r="T907" s="1084"/>
      <c r="U907" s="1085"/>
      <c r="V907" s="515" t="str">
        <f>IFERROR(P907*VLOOKUP(AF907,【参考】数式用4!$DC$3:$DZ$106,MATCH(N907,【参考】数式用4!$DC$2:$DZ$2,0)),"")</f>
        <v/>
      </c>
      <c r="W907" s="107"/>
      <c r="X907" s="138"/>
      <c r="Y907" s="1086" t="str">
        <f>IFERROR(IF('別紙様式3-2（４・５月）'!Z909="ベア加算","",W907*VLOOKUP(N907,【参考】数式用!$AD$2:$AH$27,MATCH(O907,【参考】数式用!$K$4:$N$4,0)+1,0)),"")</f>
        <v/>
      </c>
      <c r="Z907" s="1086"/>
      <c r="AA907" s="139"/>
      <c r="AB907" s="142"/>
      <c r="AC907" s="520" t="str">
        <f>IFERROR(X907*VLOOKUP(AG907,【参考】数式用4!$DC$3:$DZ$106,MATCH(N907,【参考】数式用4!$DC$2:$DZ$2,0)),"")</f>
        <v/>
      </c>
      <c r="AD907" s="477" t="str">
        <f t="shared" si="30"/>
        <v/>
      </c>
      <c r="AE907" s="478" t="str">
        <f t="shared" si="31"/>
        <v/>
      </c>
      <c r="AF907" s="512" t="str">
        <f>IF(O907="","",'別紙様式3-2（４・５月）'!O909&amp;'別紙様式3-2（４・５月）'!P909&amp;'別紙様式3-2（４・５月）'!Q909&amp;"から"&amp;O907)</f>
        <v/>
      </c>
      <c r="AG907" s="512" t="str">
        <f>IF(OR(W907="",W907="―"),"",'別紙様式3-2（４・５月）'!O909&amp;'別紙様式3-2（４・５月）'!P909&amp;'別紙様式3-2（４・５月）'!Q909&amp;"から"&amp;W907)</f>
        <v/>
      </c>
    </row>
    <row r="908" spans="1:33" ht="24.95" customHeight="1">
      <c r="A908" s="513">
        <v>895</v>
      </c>
      <c r="B908" s="987" t="str">
        <f>IF(基本情報入力シート!C947="","",基本情報入力シート!C947)</f>
        <v/>
      </c>
      <c r="C908" s="988"/>
      <c r="D908" s="988"/>
      <c r="E908" s="988"/>
      <c r="F908" s="988"/>
      <c r="G908" s="988"/>
      <c r="H908" s="988"/>
      <c r="I908" s="989"/>
      <c r="J908" s="482" t="str">
        <f>IF(基本情報入力シート!M947="","",基本情報入力シート!M947)</f>
        <v/>
      </c>
      <c r="K908" s="482" t="str">
        <f>IF(基本情報入力シート!R947="","",基本情報入力シート!R947)</f>
        <v/>
      </c>
      <c r="L908" s="482" t="str">
        <f>IF(基本情報入力シート!W947="","",基本情報入力シート!W947)</f>
        <v/>
      </c>
      <c r="M908" s="517" t="str">
        <f>IF(基本情報入力シート!X947="","",基本情報入力シート!X947)</f>
        <v/>
      </c>
      <c r="N908" s="518" t="str">
        <f>IF(基本情報入力シート!Y947="","",基本情報入力シート!Y947)</f>
        <v/>
      </c>
      <c r="O908" s="106"/>
      <c r="P908" s="1082"/>
      <c r="Q908" s="1083"/>
      <c r="R908" s="519" t="str">
        <f>IFERROR(IF('別紙様式3-2（４・５月）'!Z910="ベア加算","",P908*VLOOKUP(N908,【参考】数式用!$AD$2:$AH$27,MATCH(O908,【参考】数式用!$K$4:$N$4,0)+1,0)),"")</f>
        <v/>
      </c>
      <c r="S908" s="139"/>
      <c r="T908" s="1084"/>
      <c r="U908" s="1085"/>
      <c r="V908" s="515" t="str">
        <f>IFERROR(P908*VLOOKUP(AF908,【参考】数式用4!$DC$3:$DZ$106,MATCH(N908,【参考】数式用4!$DC$2:$DZ$2,0)),"")</f>
        <v/>
      </c>
      <c r="W908" s="107"/>
      <c r="X908" s="138"/>
      <c r="Y908" s="1086" t="str">
        <f>IFERROR(IF('別紙様式3-2（４・５月）'!Z910="ベア加算","",W908*VLOOKUP(N908,【参考】数式用!$AD$2:$AH$27,MATCH(O908,【参考】数式用!$K$4:$N$4,0)+1,0)),"")</f>
        <v/>
      </c>
      <c r="Z908" s="1086"/>
      <c r="AA908" s="139"/>
      <c r="AB908" s="142"/>
      <c r="AC908" s="520" t="str">
        <f>IFERROR(X908*VLOOKUP(AG908,【参考】数式用4!$DC$3:$DZ$106,MATCH(N908,【参考】数式用4!$DC$2:$DZ$2,0)),"")</f>
        <v/>
      </c>
      <c r="AD908" s="477" t="str">
        <f t="shared" si="30"/>
        <v/>
      </c>
      <c r="AE908" s="478" t="str">
        <f t="shared" si="31"/>
        <v/>
      </c>
      <c r="AF908" s="512" t="str">
        <f>IF(O908="","",'別紙様式3-2（４・５月）'!O910&amp;'別紙様式3-2（４・５月）'!P910&amp;'別紙様式3-2（４・５月）'!Q910&amp;"から"&amp;O908)</f>
        <v/>
      </c>
      <c r="AG908" s="512" t="str">
        <f>IF(OR(W908="",W908="―"),"",'別紙様式3-2（４・５月）'!O910&amp;'別紙様式3-2（４・５月）'!P910&amp;'別紙様式3-2（４・５月）'!Q910&amp;"から"&amp;W908)</f>
        <v/>
      </c>
    </row>
    <row r="909" spans="1:33" ht="24.95" customHeight="1">
      <c r="A909" s="513">
        <v>896</v>
      </c>
      <c r="B909" s="987" t="str">
        <f>IF(基本情報入力シート!C948="","",基本情報入力シート!C948)</f>
        <v/>
      </c>
      <c r="C909" s="988"/>
      <c r="D909" s="988"/>
      <c r="E909" s="988"/>
      <c r="F909" s="988"/>
      <c r="G909" s="988"/>
      <c r="H909" s="988"/>
      <c r="I909" s="989"/>
      <c r="J909" s="482" t="str">
        <f>IF(基本情報入力シート!M948="","",基本情報入力シート!M948)</f>
        <v/>
      </c>
      <c r="K909" s="482" t="str">
        <f>IF(基本情報入力シート!R948="","",基本情報入力シート!R948)</f>
        <v/>
      </c>
      <c r="L909" s="482" t="str">
        <f>IF(基本情報入力シート!W948="","",基本情報入力シート!W948)</f>
        <v/>
      </c>
      <c r="M909" s="517" t="str">
        <f>IF(基本情報入力シート!X948="","",基本情報入力シート!X948)</f>
        <v/>
      </c>
      <c r="N909" s="518" t="str">
        <f>IF(基本情報入力シート!Y948="","",基本情報入力シート!Y948)</f>
        <v/>
      </c>
      <c r="O909" s="106"/>
      <c r="P909" s="1082"/>
      <c r="Q909" s="1083"/>
      <c r="R909" s="519" t="str">
        <f>IFERROR(IF('別紙様式3-2（４・５月）'!Z911="ベア加算","",P909*VLOOKUP(N909,【参考】数式用!$AD$2:$AH$27,MATCH(O909,【参考】数式用!$K$4:$N$4,0)+1,0)),"")</f>
        <v/>
      </c>
      <c r="S909" s="139"/>
      <c r="T909" s="1084"/>
      <c r="U909" s="1085"/>
      <c r="V909" s="515" t="str">
        <f>IFERROR(P909*VLOOKUP(AF909,【参考】数式用4!$DC$3:$DZ$106,MATCH(N909,【参考】数式用4!$DC$2:$DZ$2,0)),"")</f>
        <v/>
      </c>
      <c r="W909" s="107"/>
      <c r="X909" s="138"/>
      <c r="Y909" s="1086" t="str">
        <f>IFERROR(IF('別紙様式3-2（４・５月）'!Z911="ベア加算","",W909*VLOOKUP(N909,【参考】数式用!$AD$2:$AH$27,MATCH(O909,【参考】数式用!$K$4:$N$4,0)+1,0)),"")</f>
        <v/>
      </c>
      <c r="Z909" s="1086"/>
      <c r="AA909" s="139"/>
      <c r="AB909" s="142"/>
      <c r="AC909" s="520" t="str">
        <f>IFERROR(X909*VLOOKUP(AG909,【参考】数式用4!$DC$3:$DZ$106,MATCH(N909,【参考】数式用4!$DC$2:$DZ$2,0)),"")</f>
        <v/>
      </c>
      <c r="AD909" s="477" t="str">
        <f t="shared" si="30"/>
        <v/>
      </c>
      <c r="AE909" s="478" t="str">
        <f t="shared" si="31"/>
        <v/>
      </c>
      <c r="AF909" s="512" t="str">
        <f>IF(O909="","",'別紙様式3-2（４・５月）'!O911&amp;'別紙様式3-2（４・５月）'!P911&amp;'別紙様式3-2（４・５月）'!Q911&amp;"から"&amp;O909)</f>
        <v/>
      </c>
      <c r="AG909" s="512" t="str">
        <f>IF(OR(W909="",W909="―"),"",'別紙様式3-2（４・５月）'!O911&amp;'別紙様式3-2（４・５月）'!P911&amp;'別紙様式3-2（４・５月）'!Q911&amp;"から"&amp;W909)</f>
        <v/>
      </c>
    </row>
    <row r="910" spans="1:33" ht="24.95" customHeight="1">
      <c r="A910" s="513">
        <v>897</v>
      </c>
      <c r="B910" s="987" t="str">
        <f>IF(基本情報入力シート!C949="","",基本情報入力シート!C949)</f>
        <v/>
      </c>
      <c r="C910" s="988"/>
      <c r="D910" s="988"/>
      <c r="E910" s="988"/>
      <c r="F910" s="988"/>
      <c r="G910" s="988"/>
      <c r="H910" s="988"/>
      <c r="I910" s="989"/>
      <c r="J910" s="482" t="str">
        <f>IF(基本情報入力シート!M949="","",基本情報入力シート!M949)</f>
        <v/>
      </c>
      <c r="K910" s="482" t="str">
        <f>IF(基本情報入力シート!R949="","",基本情報入力シート!R949)</f>
        <v/>
      </c>
      <c r="L910" s="482" t="str">
        <f>IF(基本情報入力シート!W949="","",基本情報入力シート!W949)</f>
        <v/>
      </c>
      <c r="M910" s="517" t="str">
        <f>IF(基本情報入力シート!X949="","",基本情報入力シート!X949)</f>
        <v/>
      </c>
      <c r="N910" s="518" t="str">
        <f>IF(基本情報入力シート!Y949="","",基本情報入力シート!Y949)</f>
        <v/>
      </c>
      <c r="O910" s="106"/>
      <c r="P910" s="1082"/>
      <c r="Q910" s="1083"/>
      <c r="R910" s="519" t="str">
        <f>IFERROR(IF('別紙様式3-2（４・５月）'!Z912="ベア加算","",P910*VLOOKUP(N910,【参考】数式用!$AD$2:$AH$27,MATCH(O910,【参考】数式用!$K$4:$N$4,0)+1,0)),"")</f>
        <v/>
      </c>
      <c r="S910" s="139"/>
      <c r="T910" s="1084"/>
      <c r="U910" s="1085"/>
      <c r="V910" s="515" t="str">
        <f>IFERROR(P910*VLOOKUP(AF910,【参考】数式用4!$DC$3:$DZ$106,MATCH(N910,【参考】数式用4!$DC$2:$DZ$2,0)),"")</f>
        <v/>
      </c>
      <c r="W910" s="107"/>
      <c r="X910" s="138"/>
      <c r="Y910" s="1086" t="str">
        <f>IFERROR(IF('別紙様式3-2（４・５月）'!Z912="ベア加算","",W910*VLOOKUP(N910,【参考】数式用!$AD$2:$AH$27,MATCH(O910,【参考】数式用!$K$4:$N$4,0)+1,0)),"")</f>
        <v/>
      </c>
      <c r="Z910" s="1086"/>
      <c r="AA910" s="139"/>
      <c r="AB910" s="142"/>
      <c r="AC910" s="520" t="str">
        <f>IFERROR(X910*VLOOKUP(AG910,【参考】数式用4!$DC$3:$DZ$106,MATCH(N910,【参考】数式用4!$DC$2:$DZ$2,0)),"")</f>
        <v/>
      </c>
      <c r="AD910" s="477" t="str">
        <f t="shared" si="30"/>
        <v/>
      </c>
      <c r="AE910" s="478" t="str">
        <f t="shared" si="31"/>
        <v/>
      </c>
      <c r="AF910" s="512" t="str">
        <f>IF(O910="","",'別紙様式3-2（４・５月）'!O912&amp;'別紙様式3-2（４・５月）'!P912&amp;'別紙様式3-2（４・５月）'!Q912&amp;"から"&amp;O910)</f>
        <v/>
      </c>
      <c r="AG910" s="512" t="str">
        <f>IF(OR(W910="",W910="―"),"",'別紙様式3-2（４・５月）'!O912&amp;'別紙様式3-2（４・５月）'!P912&amp;'別紙様式3-2（４・５月）'!Q912&amp;"から"&amp;W910)</f>
        <v/>
      </c>
    </row>
    <row r="911" spans="1:33" ht="24.95" customHeight="1">
      <c r="A911" s="513">
        <v>898</v>
      </c>
      <c r="B911" s="987" t="str">
        <f>IF(基本情報入力シート!C950="","",基本情報入力シート!C950)</f>
        <v/>
      </c>
      <c r="C911" s="988"/>
      <c r="D911" s="988"/>
      <c r="E911" s="988"/>
      <c r="F911" s="988"/>
      <c r="G911" s="988"/>
      <c r="H911" s="988"/>
      <c r="I911" s="989"/>
      <c r="J911" s="482" t="str">
        <f>IF(基本情報入力シート!M950="","",基本情報入力シート!M950)</f>
        <v/>
      </c>
      <c r="K911" s="482" t="str">
        <f>IF(基本情報入力シート!R950="","",基本情報入力シート!R950)</f>
        <v/>
      </c>
      <c r="L911" s="482" t="str">
        <f>IF(基本情報入力シート!W950="","",基本情報入力シート!W950)</f>
        <v/>
      </c>
      <c r="M911" s="517" t="str">
        <f>IF(基本情報入力シート!X950="","",基本情報入力シート!X950)</f>
        <v/>
      </c>
      <c r="N911" s="518" t="str">
        <f>IF(基本情報入力シート!Y950="","",基本情報入力シート!Y950)</f>
        <v/>
      </c>
      <c r="O911" s="106"/>
      <c r="P911" s="1082"/>
      <c r="Q911" s="1083"/>
      <c r="R911" s="519" t="str">
        <f>IFERROR(IF('別紙様式3-2（４・５月）'!Z913="ベア加算","",P911*VLOOKUP(N911,【参考】数式用!$AD$2:$AH$27,MATCH(O911,【参考】数式用!$K$4:$N$4,0)+1,0)),"")</f>
        <v/>
      </c>
      <c r="S911" s="139"/>
      <c r="T911" s="1084"/>
      <c r="U911" s="1085"/>
      <c r="V911" s="515" t="str">
        <f>IFERROR(P911*VLOOKUP(AF911,【参考】数式用4!$DC$3:$DZ$106,MATCH(N911,【参考】数式用4!$DC$2:$DZ$2,0)),"")</f>
        <v/>
      </c>
      <c r="W911" s="107"/>
      <c r="X911" s="138"/>
      <c r="Y911" s="1086" t="str">
        <f>IFERROR(IF('別紙様式3-2（４・５月）'!Z913="ベア加算","",W911*VLOOKUP(N911,【参考】数式用!$AD$2:$AH$27,MATCH(O911,【参考】数式用!$K$4:$N$4,0)+1,0)),"")</f>
        <v/>
      </c>
      <c r="Z911" s="1086"/>
      <c r="AA911" s="139"/>
      <c r="AB911" s="142"/>
      <c r="AC911" s="520" t="str">
        <f>IFERROR(X911*VLOOKUP(AG911,【参考】数式用4!$DC$3:$DZ$106,MATCH(N911,【参考】数式用4!$DC$2:$DZ$2,0)),"")</f>
        <v/>
      </c>
      <c r="AD911" s="477" t="str">
        <f t="shared" si="30"/>
        <v/>
      </c>
      <c r="AE911" s="478" t="str">
        <f t="shared" si="31"/>
        <v/>
      </c>
      <c r="AF911" s="512" t="str">
        <f>IF(O911="","",'別紙様式3-2（４・５月）'!O913&amp;'別紙様式3-2（４・５月）'!P913&amp;'別紙様式3-2（４・５月）'!Q913&amp;"から"&amp;O911)</f>
        <v/>
      </c>
      <c r="AG911" s="512" t="str">
        <f>IF(OR(W911="",W911="―"),"",'別紙様式3-2（４・５月）'!O913&amp;'別紙様式3-2（４・５月）'!P913&amp;'別紙様式3-2（４・５月）'!Q913&amp;"から"&amp;W911)</f>
        <v/>
      </c>
    </row>
    <row r="912" spans="1:33" ht="24.95" customHeight="1">
      <c r="A912" s="513">
        <v>899</v>
      </c>
      <c r="B912" s="987" t="str">
        <f>IF(基本情報入力シート!C951="","",基本情報入力シート!C951)</f>
        <v/>
      </c>
      <c r="C912" s="988"/>
      <c r="D912" s="988"/>
      <c r="E912" s="988"/>
      <c r="F912" s="988"/>
      <c r="G912" s="988"/>
      <c r="H912" s="988"/>
      <c r="I912" s="989"/>
      <c r="J912" s="482" t="str">
        <f>IF(基本情報入力シート!M951="","",基本情報入力シート!M951)</f>
        <v/>
      </c>
      <c r="K912" s="482" t="str">
        <f>IF(基本情報入力シート!R951="","",基本情報入力シート!R951)</f>
        <v/>
      </c>
      <c r="L912" s="482" t="str">
        <f>IF(基本情報入力シート!W951="","",基本情報入力シート!W951)</f>
        <v/>
      </c>
      <c r="M912" s="517" t="str">
        <f>IF(基本情報入力シート!X951="","",基本情報入力シート!X951)</f>
        <v/>
      </c>
      <c r="N912" s="518" t="str">
        <f>IF(基本情報入力シート!Y951="","",基本情報入力シート!Y951)</f>
        <v/>
      </c>
      <c r="O912" s="106"/>
      <c r="P912" s="1082"/>
      <c r="Q912" s="1083"/>
      <c r="R912" s="519" t="str">
        <f>IFERROR(IF('別紙様式3-2（４・５月）'!Z914="ベア加算","",P912*VLOOKUP(N912,【参考】数式用!$AD$2:$AH$27,MATCH(O912,【参考】数式用!$K$4:$N$4,0)+1,0)),"")</f>
        <v/>
      </c>
      <c r="S912" s="139"/>
      <c r="T912" s="1084"/>
      <c r="U912" s="1085"/>
      <c r="V912" s="515" t="str">
        <f>IFERROR(P912*VLOOKUP(AF912,【参考】数式用4!$DC$3:$DZ$106,MATCH(N912,【参考】数式用4!$DC$2:$DZ$2,0)),"")</f>
        <v/>
      </c>
      <c r="W912" s="107"/>
      <c r="X912" s="138"/>
      <c r="Y912" s="1086" t="str">
        <f>IFERROR(IF('別紙様式3-2（４・５月）'!Z914="ベア加算","",W912*VLOOKUP(N912,【参考】数式用!$AD$2:$AH$27,MATCH(O912,【参考】数式用!$K$4:$N$4,0)+1,0)),"")</f>
        <v/>
      </c>
      <c r="Z912" s="1086"/>
      <c r="AA912" s="139"/>
      <c r="AB912" s="142"/>
      <c r="AC912" s="520" t="str">
        <f>IFERROR(X912*VLOOKUP(AG912,【参考】数式用4!$DC$3:$DZ$106,MATCH(N912,【参考】数式用4!$DC$2:$DZ$2,0)),"")</f>
        <v/>
      </c>
      <c r="AD912" s="477" t="str">
        <f t="shared" si="30"/>
        <v/>
      </c>
      <c r="AE912" s="478" t="str">
        <f t="shared" si="31"/>
        <v/>
      </c>
      <c r="AF912" s="512" t="str">
        <f>IF(O912="","",'別紙様式3-2（４・５月）'!O914&amp;'別紙様式3-2（４・５月）'!P914&amp;'別紙様式3-2（４・５月）'!Q914&amp;"から"&amp;O912)</f>
        <v/>
      </c>
      <c r="AG912" s="512" t="str">
        <f>IF(OR(W912="",W912="―"),"",'別紙様式3-2（４・５月）'!O914&amp;'別紙様式3-2（４・５月）'!P914&amp;'別紙様式3-2（４・５月）'!Q914&amp;"から"&amp;W912)</f>
        <v/>
      </c>
    </row>
    <row r="913" spans="1:33" ht="24.95" customHeight="1">
      <c r="A913" s="513">
        <v>900</v>
      </c>
      <c r="B913" s="987" t="str">
        <f>IF(基本情報入力シート!C952="","",基本情報入力シート!C952)</f>
        <v/>
      </c>
      <c r="C913" s="988"/>
      <c r="D913" s="988"/>
      <c r="E913" s="988"/>
      <c r="F913" s="988"/>
      <c r="G913" s="988"/>
      <c r="H913" s="988"/>
      <c r="I913" s="989"/>
      <c r="J913" s="482" t="str">
        <f>IF(基本情報入力シート!M952="","",基本情報入力シート!M952)</f>
        <v/>
      </c>
      <c r="K913" s="482" t="str">
        <f>IF(基本情報入力シート!R952="","",基本情報入力シート!R952)</f>
        <v/>
      </c>
      <c r="L913" s="482" t="str">
        <f>IF(基本情報入力シート!W952="","",基本情報入力シート!W952)</f>
        <v/>
      </c>
      <c r="M913" s="517" t="str">
        <f>IF(基本情報入力シート!X952="","",基本情報入力シート!X952)</f>
        <v/>
      </c>
      <c r="N913" s="518" t="str">
        <f>IF(基本情報入力シート!Y952="","",基本情報入力シート!Y952)</f>
        <v/>
      </c>
      <c r="O913" s="106"/>
      <c r="P913" s="1082"/>
      <c r="Q913" s="1083"/>
      <c r="R913" s="519" t="str">
        <f>IFERROR(IF('別紙様式3-2（４・５月）'!Z915="ベア加算","",P913*VLOOKUP(N913,【参考】数式用!$AD$2:$AH$27,MATCH(O913,【参考】数式用!$K$4:$N$4,0)+1,0)),"")</f>
        <v/>
      </c>
      <c r="S913" s="139"/>
      <c r="T913" s="1084"/>
      <c r="U913" s="1085"/>
      <c r="V913" s="515" t="str">
        <f>IFERROR(P913*VLOOKUP(AF913,【参考】数式用4!$DC$3:$DZ$106,MATCH(N913,【参考】数式用4!$DC$2:$DZ$2,0)),"")</f>
        <v/>
      </c>
      <c r="W913" s="107"/>
      <c r="X913" s="138"/>
      <c r="Y913" s="1086" t="str">
        <f>IFERROR(IF('別紙様式3-2（４・５月）'!Z915="ベア加算","",W913*VLOOKUP(N913,【参考】数式用!$AD$2:$AH$27,MATCH(O913,【参考】数式用!$K$4:$N$4,0)+1,0)),"")</f>
        <v/>
      </c>
      <c r="Z913" s="1086"/>
      <c r="AA913" s="139"/>
      <c r="AB913" s="142"/>
      <c r="AC913" s="520" t="str">
        <f>IFERROR(X913*VLOOKUP(AG913,【参考】数式用4!$DC$3:$DZ$106,MATCH(N913,【参考】数式用4!$DC$2:$DZ$2,0)),"")</f>
        <v/>
      </c>
      <c r="AD913" s="477" t="str">
        <f t="shared" si="30"/>
        <v/>
      </c>
      <c r="AE913" s="478" t="str">
        <f t="shared" si="31"/>
        <v/>
      </c>
      <c r="AF913" s="512" t="str">
        <f>IF(O913="","",'別紙様式3-2（４・５月）'!O915&amp;'別紙様式3-2（４・５月）'!P915&amp;'別紙様式3-2（４・５月）'!Q915&amp;"から"&amp;O913)</f>
        <v/>
      </c>
      <c r="AG913" s="512" t="str">
        <f>IF(OR(W913="",W913="―"),"",'別紙様式3-2（４・５月）'!O915&amp;'別紙様式3-2（４・５月）'!P915&amp;'別紙様式3-2（４・５月）'!Q915&amp;"から"&amp;W913)</f>
        <v/>
      </c>
    </row>
    <row r="914" spans="1:33" ht="24.95" customHeight="1">
      <c r="A914" s="513">
        <v>901</v>
      </c>
      <c r="B914" s="987" t="str">
        <f>IF(基本情報入力シート!C953="","",基本情報入力シート!C953)</f>
        <v/>
      </c>
      <c r="C914" s="988"/>
      <c r="D914" s="988"/>
      <c r="E914" s="988"/>
      <c r="F914" s="988"/>
      <c r="G914" s="988"/>
      <c r="H914" s="988"/>
      <c r="I914" s="989"/>
      <c r="J914" s="482" t="str">
        <f>IF(基本情報入力シート!M953="","",基本情報入力シート!M953)</f>
        <v/>
      </c>
      <c r="K914" s="482" t="str">
        <f>IF(基本情報入力シート!R953="","",基本情報入力シート!R953)</f>
        <v/>
      </c>
      <c r="L914" s="482" t="str">
        <f>IF(基本情報入力シート!W953="","",基本情報入力シート!W953)</f>
        <v/>
      </c>
      <c r="M914" s="517" t="str">
        <f>IF(基本情報入力シート!X953="","",基本情報入力シート!X953)</f>
        <v/>
      </c>
      <c r="N914" s="518" t="str">
        <f>IF(基本情報入力シート!Y953="","",基本情報入力シート!Y953)</f>
        <v/>
      </c>
      <c r="O914" s="106"/>
      <c r="P914" s="1082"/>
      <c r="Q914" s="1083"/>
      <c r="R914" s="519" t="str">
        <f>IFERROR(IF('別紙様式3-2（４・５月）'!Z916="ベア加算","",P914*VLOOKUP(N914,【参考】数式用!$AD$2:$AH$27,MATCH(O914,【参考】数式用!$K$4:$N$4,0)+1,0)),"")</f>
        <v/>
      </c>
      <c r="S914" s="139"/>
      <c r="T914" s="1084"/>
      <c r="U914" s="1085"/>
      <c r="V914" s="515" t="str">
        <f>IFERROR(P914*VLOOKUP(AF914,【参考】数式用4!$DC$3:$DZ$106,MATCH(N914,【参考】数式用4!$DC$2:$DZ$2,0)),"")</f>
        <v/>
      </c>
      <c r="W914" s="107"/>
      <c r="X914" s="138"/>
      <c r="Y914" s="1086" t="str">
        <f>IFERROR(IF('別紙様式3-2（４・５月）'!Z916="ベア加算","",W914*VLOOKUP(N914,【参考】数式用!$AD$2:$AH$27,MATCH(O914,【参考】数式用!$K$4:$N$4,0)+1,0)),"")</f>
        <v/>
      </c>
      <c r="Z914" s="1086"/>
      <c r="AA914" s="139"/>
      <c r="AB914" s="142"/>
      <c r="AC914" s="520" t="str">
        <f>IFERROR(X914*VLOOKUP(AG914,【参考】数式用4!$DC$3:$DZ$106,MATCH(N914,【参考】数式用4!$DC$2:$DZ$2,0)),"")</f>
        <v/>
      </c>
      <c r="AD914" s="477" t="str">
        <f t="shared" si="30"/>
        <v/>
      </c>
      <c r="AE914" s="478" t="str">
        <f t="shared" si="31"/>
        <v/>
      </c>
      <c r="AF914" s="512" t="str">
        <f>IF(O914="","",'別紙様式3-2（４・５月）'!O916&amp;'別紙様式3-2（４・５月）'!P916&amp;'別紙様式3-2（４・５月）'!Q916&amp;"から"&amp;O914)</f>
        <v/>
      </c>
      <c r="AG914" s="512" t="str">
        <f>IF(OR(W914="",W914="―"),"",'別紙様式3-2（４・５月）'!O916&amp;'別紙様式3-2（４・５月）'!P916&amp;'別紙様式3-2（４・５月）'!Q916&amp;"から"&amp;W914)</f>
        <v/>
      </c>
    </row>
    <row r="915" spans="1:33" ht="24.95" customHeight="1">
      <c r="A915" s="513">
        <v>902</v>
      </c>
      <c r="B915" s="987" t="str">
        <f>IF(基本情報入力シート!C954="","",基本情報入力シート!C954)</f>
        <v/>
      </c>
      <c r="C915" s="988"/>
      <c r="D915" s="988"/>
      <c r="E915" s="988"/>
      <c r="F915" s="988"/>
      <c r="G915" s="988"/>
      <c r="H915" s="988"/>
      <c r="I915" s="989"/>
      <c r="J915" s="482" t="str">
        <f>IF(基本情報入力シート!M954="","",基本情報入力シート!M954)</f>
        <v/>
      </c>
      <c r="K915" s="482" t="str">
        <f>IF(基本情報入力シート!R954="","",基本情報入力シート!R954)</f>
        <v/>
      </c>
      <c r="L915" s="482" t="str">
        <f>IF(基本情報入力シート!W954="","",基本情報入力シート!W954)</f>
        <v/>
      </c>
      <c r="M915" s="517" t="str">
        <f>IF(基本情報入力シート!X954="","",基本情報入力シート!X954)</f>
        <v/>
      </c>
      <c r="N915" s="518" t="str">
        <f>IF(基本情報入力シート!Y954="","",基本情報入力シート!Y954)</f>
        <v/>
      </c>
      <c r="O915" s="106"/>
      <c r="P915" s="1082"/>
      <c r="Q915" s="1083"/>
      <c r="R915" s="519" t="str">
        <f>IFERROR(IF('別紙様式3-2（４・５月）'!Z917="ベア加算","",P915*VLOOKUP(N915,【参考】数式用!$AD$2:$AH$27,MATCH(O915,【参考】数式用!$K$4:$N$4,0)+1,0)),"")</f>
        <v/>
      </c>
      <c r="S915" s="139"/>
      <c r="T915" s="1084"/>
      <c r="U915" s="1085"/>
      <c r="V915" s="515" t="str">
        <f>IFERROR(P915*VLOOKUP(AF915,【参考】数式用4!$DC$3:$DZ$106,MATCH(N915,【参考】数式用4!$DC$2:$DZ$2,0)),"")</f>
        <v/>
      </c>
      <c r="W915" s="107"/>
      <c r="X915" s="138"/>
      <c r="Y915" s="1086" t="str">
        <f>IFERROR(IF('別紙様式3-2（４・５月）'!Z917="ベア加算","",W915*VLOOKUP(N915,【参考】数式用!$AD$2:$AH$27,MATCH(O915,【参考】数式用!$K$4:$N$4,0)+1,0)),"")</f>
        <v/>
      </c>
      <c r="Z915" s="1086"/>
      <c r="AA915" s="139"/>
      <c r="AB915" s="142"/>
      <c r="AC915" s="520" t="str">
        <f>IFERROR(X915*VLOOKUP(AG915,【参考】数式用4!$DC$3:$DZ$106,MATCH(N915,【参考】数式用4!$DC$2:$DZ$2,0)),"")</f>
        <v/>
      </c>
      <c r="AD915" s="477" t="str">
        <f t="shared" si="30"/>
        <v/>
      </c>
      <c r="AE915" s="478" t="str">
        <f t="shared" si="31"/>
        <v/>
      </c>
      <c r="AF915" s="512" t="str">
        <f>IF(O915="","",'別紙様式3-2（４・５月）'!O917&amp;'別紙様式3-2（４・５月）'!P917&amp;'別紙様式3-2（４・５月）'!Q917&amp;"から"&amp;O915)</f>
        <v/>
      </c>
      <c r="AG915" s="512" t="str">
        <f>IF(OR(W915="",W915="―"),"",'別紙様式3-2（４・５月）'!O917&amp;'別紙様式3-2（４・５月）'!P917&amp;'別紙様式3-2（４・５月）'!Q917&amp;"から"&amp;W915)</f>
        <v/>
      </c>
    </row>
    <row r="916" spans="1:33" ht="24.95" customHeight="1">
      <c r="A916" s="513">
        <v>903</v>
      </c>
      <c r="B916" s="987" t="str">
        <f>IF(基本情報入力シート!C955="","",基本情報入力シート!C955)</f>
        <v/>
      </c>
      <c r="C916" s="988"/>
      <c r="D916" s="988"/>
      <c r="E916" s="988"/>
      <c r="F916" s="988"/>
      <c r="G916" s="988"/>
      <c r="H916" s="988"/>
      <c r="I916" s="989"/>
      <c r="J916" s="482" t="str">
        <f>IF(基本情報入力シート!M955="","",基本情報入力シート!M955)</f>
        <v/>
      </c>
      <c r="K916" s="482" t="str">
        <f>IF(基本情報入力シート!R955="","",基本情報入力シート!R955)</f>
        <v/>
      </c>
      <c r="L916" s="482" t="str">
        <f>IF(基本情報入力シート!W955="","",基本情報入力シート!W955)</f>
        <v/>
      </c>
      <c r="M916" s="517" t="str">
        <f>IF(基本情報入力シート!X955="","",基本情報入力シート!X955)</f>
        <v/>
      </c>
      <c r="N916" s="518" t="str">
        <f>IF(基本情報入力シート!Y955="","",基本情報入力シート!Y955)</f>
        <v/>
      </c>
      <c r="O916" s="106"/>
      <c r="P916" s="1082"/>
      <c r="Q916" s="1083"/>
      <c r="R916" s="519" t="str">
        <f>IFERROR(IF('別紙様式3-2（４・５月）'!Z918="ベア加算","",P916*VLOOKUP(N916,【参考】数式用!$AD$2:$AH$27,MATCH(O916,【参考】数式用!$K$4:$N$4,0)+1,0)),"")</f>
        <v/>
      </c>
      <c r="S916" s="139"/>
      <c r="T916" s="1084"/>
      <c r="U916" s="1085"/>
      <c r="V916" s="515" t="str">
        <f>IFERROR(P916*VLOOKUP(AF916,【参考】数式用4!$DC$3:$DZ$106,MATCH(N916,【参考】数式用4!$DC$2:$DZ$2,0)),"")</f>
        <v/>
      </c>
      <c r="W916" s="107"/>
      <c r="X916" s="138"/>
      <c r="Y916" s="1086" t="str">
        <f>IFERROR(IF('別紙様式3-2（４・５月）'!Z918="ベア加算","",W916*VLOOKUP(N916,【参考】数式用!$AD$2:$AH$27,MATCH(O916,【参考】数式用!$K$4:$N$4,0)+1,0)),"")</f>
        <v/>
      </c>
      <c r="Z916" s="1086"/>
      <c r="AA916" s="139"/>
      <c r="AB916" s="142"/>
      <c r="AC916" s="520" t="str">
        <f>IFERROR(X916*VLOOKUP(AG916,【参考】数式用4!$DC$3:$DZ$106,MATCH(N916,【参考】数式用4!$DC$2:$DZ$2,0)),"")</f>
        <v/>
      </c>
      <c r="AD916" s="477" t="str">
        <f t="shared" si="30"/>
        <v/>
      </c>
      <c r="AE916" s="478" t="str">
        <f t="shared" si="31"/>
        <v/>
      </c>
      <c r="AF916" s="512" t="str">
        <f>IF(O916="","",'別紙様式3-2（４・５月）'!O918&amp;'別紙様式3-2（４・５月）'!P918&amp;'別紙様式3-2（４・５月）'!Q918&amp;"から"&amp;O916)</f>
        <v/>
      </c>
      <c r="AG916" s="512" t="str">
        <f>IF(OR(W916="",W916="―"),"",'別紙様式3-2（４・５月）'!O918&amp;'別紙様式3-2（４・５月）'!P918&amp;'別紙様式3-2（４・５月）'!Q918&amp;"から"&amp;W916)</f>
        <v/>
      </c>
    </row>
    <row r="917" spans="1:33" ht="24.95" customHeight="1">
      <c r="A917" s="513">
        <v>904</v>
      </c>
      <c r="B917" s="987" t="str">
        <f>IF(基本情報入力シート!C956="","",基本情報入力シート!C956)</f>
        <v/>
      </c>
      <c r="C917" s="988"/>
      <c r="D917" s="988"/>
      <c r="E917" s="988"/>
      <c r="F917" s="988"/>
      <c r="G917" s="988"/>
      <c r="H917" s="988"/>
      <c r="I917" s="989"/>
      <c r="J917" s="482" t="str">
        <f>IF(基本情報入力シート!M956="","",基本情報入力シート!M956)</f>
        <v/>
      </c>
      <c r="K917" s="482" t="str">
        <f>IF(基本情報入力シート!R956="","",基本情報入力シート!R956)</f>
        <v/>
      </c>
      <c r="L917" s="482" t="str">
        <f>IF(基本情報入力シート!W956="","",基本情報入力シート!W956)</f>
        <v/>
      </c>
      <c r="M917" s="517" t="str">
        <f>IF(基本情報入力シート!X956="","",基本情報入力シート!X956)</f>
        <v/>
      </c>
      <c r="N917" s="518" t="str">
        <f>IF(基本情報入力シート!Y956="","",基本情報入力シート!Y956)</f>
        <v/>
      </c>
      <c r="O917" s="106"/>
      <c r="P917" s="1082"/>
      <c r="Q917" s="1083"/>
      <c r="R917" s="519" t="str">
        <f>IFERROR(IF('別紙様式3-2（４・５月）'!Z919="ベア加算","",P917*VLOOKUP(N917,【参考】数式用!$AD$2:$AH$27,MATCH(O917,【参考】数式用!$K$4:$N$4,0)+1,0)),"")</f>
        <v/>
      </c>
      <c r="S917" s="139"/>
      <c r="T917" s="1084"/>
      <c r="U917" s="1085"/>
      <c r="V917" s="515" t="str">
        <f>IFERROR(P917*VLOOKUP(AF917,【参考】数式用4!$DC$3:$DZ$106,MATCH(N917,【参考】数式用4!$DC$2:$DZ$2,0)),"")</f>
        <v/>
      </c>
      <c r="W917" s="107"/>
      <c r="X917" s="138"/>
      <c r="Y917" s="1086" t="str">
        <f>IFERROR(IF('別紙様式3-2（４・５月）'!Z919="ベア加算","",W917*VLOOKUP(N917,【参考】数式用!$AD$2:$AH$27,MATCH(O917,【参考】数式用!$K$4:$N$4,0)+1,0)),"")</f>
        <v/>
      </c>
      <c r="Z917" s="1086"/>
      <c r="AA917" s="139"/>
      <c r="AB917" s="142"/>
      <c r="AC917" s="520" t="str">
        <f>IFERROR(X917*VLOOKUP(AG917,【参考】数式用4!$DC$3:$DZ$106,MATCH(N917,【参考】数式用4!$DC$2:$DZ$2,0)),"")</f>
        <v/>
      </c>
      <c r="AD917" s="477" t="str">
        <f t="shared" si="30"/>
        <v/>
      </c>
      <c r="AE917" s="478" t="str">
        <f t="shared" si="31"/>
        <v/>
      </c>
      <c r="AF917" s="512" t="str">
        <f>IF(O917="","",'別紙様式3-2（４・５月）'!O919&amp;'別紙様式3-2（４・５月）'!P919&amp;'別紙様式3-2（４・５月）'!Q919&amp;"から"&amp;O917)</f>
        <v/>
      </c>
      <c r="AG917" s="512" t="str">
        <f>IF(OR(W917="",W917="―"),"",'別紙様式3-2（４・５月）'!O919&amp;'別紙様式3-2（４・５月）'!P919&amp;'別紙様式3-2（４・５月）'!Q919&amp;"から"&amp;W917)</f>
        <v/>
      </c>
    </row>
    <row r="918" spans="1:33" ht="24.95" customHeight="1">
      <c r="A918" s="513">
        <v>905</v>
      </c>
      <c r="B918" s="987" t="str">
        <f>IF(基本情報入力シート!C957="","",基本情報入力シート!C957)</f>
        <v/>
      </c>
      <c r="C918" s="988"/>
      <c r="D918" s="988"/>
      <c r="E918" s="988"/>
      <c r="F918" s="988"/>
      <c r="G918" s="988"/>
      <c r="H918" s="988"/>
      <c r="I918" s="989"/>
      <c r="J918" s="482" t="str">
        <f>IF(基本情報入力シート!M957="","",基本情報入力シート!M957)</f>
        <v/>
      </c>
      <c r="K918" s="482" t="str">
        <f>IF(基本情報入力シート!R957="","",基本情報入力シート!R957)</f>
        <v/>
      </c>
      <c r="L918" s="482" t="str">
        <f>IF(基本情報入力シート!W957="","",基本情報入力シート!W957)</f>
        <v/>
      </c>
      <c r="M918" s="517" t="str">
        <f>IF(基本情報入力シート!X957="","",基本情報入力シート!X957)</f>
        <v/>
      </c>
      <c r="N918" s="518" t="str">
        <f>IF(基本情報入力シート!Y957="","",基本情報入力シート!Y957)</f>
        <v/>
      </c>
      <c r="O918" s="106"/>
      <c r="P918" s="1082"/>
      <c r="Q918" s="1083"/>
      <c r="R918" s="519" t="str">
        <f>IFERROR(IF('別紙様式3-2（４・５月）'!Z920="ベア加算","",P918*VLOOKUP(N918,【参考】数式用!$AD$2:$AH$27,MATCH(O918,【参考】数式用!$K$4:$N$4,0)+1,0)),"")</f>
        <v/>
      </c>
      <c r="S918" s="139"/>
      <c r="T918" s="1084"/>
      <c r="U918" s="1085"/>
      <c r="V918" s="515" t="str">
        <f>IFERROR(P918*VLOOKUP(AF918,【参考】数式用4!$DC$3:$DZ$106,MATCH(N918,【参考】数式用4!$DC$2:$DZ$2,0)),"")</f>
        <v/>
      </c>
      <c r="W918" s="107"/>
      <c r="X918" s="138"/>
      <c r="Y918" s="1086" t="str">
        <f>IFERROR(IF('別紙様式3-2（４・５月）'!Z920="ベア加算","",W918*VLOOKUP(N918,【参考】数式用!$AD$2:$AH$27,MATCH(O918,【参考】数式用!$K$4:$N$4,0)+1,0)),"")</f>
        <v/>
      </c>
      <c r="Z918" s="1086"/>
      <c r="AA918" s="139"/>
      <c r="AB918" s="142"/>
      <c r="AC918" s="520" t="str">
        <f>IFERROR(X918*VLOOKUP(AG918,【参考】数式用4!$DC$3:$DZ$106,MATCH(N918,【参考】数式用4!$DC$2:$DZ$2,0)),"")</f>
        <v/>
      </c>
      <c r="AD918" s="477" t="str">
        <f t="shared" si="30"/>
        <v/>
      </c>
      <c r="AE918" s="478" t="str">
        <f t="shared" si="31"/>
        <v/>
      </c>
      <c r="AF918" s="512" t="str">
        <f>IF(O918="","",'別紙様式3-2（４・５月）'!O920&amp;'別紙様式3-2（４・５月）'!P920&amp;'別紙様式3-2（４・５月）'!Q920&amp;"から"&amp;O918)</f>
        <v/>
      </c>
      <c r="AG918" s="512" t="str">
        <f>IF(OR(W918="",W918="―"),"",'別紙様式3-2（４・５月）'!O920&amp;'別紙様式3-2（４・５月）'!P920&amp;'別紙様式3-2（４・５月）'!Q920&amp;"から"&amp;W918)</f>
        <v/>
      </c>
    </row>
    <row r="919" spans="1:33" ht="24.95" customHeight="1">
      <c r="A919" s="513">
        <v>906</v>
      </c>
      <c r="B919" s="987" t="str">
        <f>IF(基本情報入力シート!C958="","",基本情報入力シート!C958)</f>
        <v/>
      </c>
      <c r="C919" s="988"/>
      <c r="D919" s="988"/>
      <c r="E919" s="988"/>
      <c r="F919" s="988"/>
      <c r="G919" s="988"/>
      <c r="H919" s="988"/>
      <c r="I919" s="989"/>
      <c r="J919" s="482" t="str">
        <f>IF(基本情報入力シート!M958="","",基本情報入力シート!M958)</f>
        <v/>
      </c>
      <c r="K919" s="482" t="str">
        <f>IF(基本情報入力シート!R958="","",基本情報入力シート!R958)</f>
        <v/>
      </c>
      <c r="L919" s="482" t="str">
        <f>IF(基本情報入力シート!W958="","",基本情報入力シート!W958)</f>
        <v/>
      </c>
      <c r="M919" s="517" t="str">
        <f>IF(基本情報入力シート!X958="","",基本情報入力シート!X958)</f>
        <v/>
      </c>
      <c r="N919" s="518" t="str">
        <f>IF(基本情報入力シート!Y958="","",基本情報入力シート!Y958)</f>
        <v/>
      </c>
      <c r="O919" s="106"/>
      <c r="P919" s="1082"/>
      <c r="Q919" s="1083"/>
      <c r="R919" s="519" t="str">
        <f>IFERROR(IF('別紙様式3-2（４・５月）'!Z921="ベア加算","",P919*VLOOKUP(N919,【参考】数式用!$AD$2:$AH$27,MATCH(O919,【参考】数式用!$K$4:$N$4,0)+1,0)),"")</f>
        <v/>
      </c>
      <c r="S919" s="139"/>
      <c r="T919" s="1084"/>
      <c r="U919" s="1085"/>
      <c r="V919" s="515" t="str">
        <f>IFERROR(P919*VLOOKUP(AF919,【参考】数式用4!$DC$3:$DZ$106,MATCH(N919,【参考】数式用4!$DC$2:$DZ$2,0)),"")</f>
        <v/>
      </c>
      <c r="W919" s="107"/>
      <c r="X919" s="138"/>
      <c r="Y919" s="1086" t="str">
        <f>IFERROR(IF('別紙様式3-2（４・５月）'!Z921="ベア加算","",W919*VLOOKUP(N919,【参考】数式用!$AD$2:$AH$27,MATCH(O919,【参考】数式用!$K$4:$N$4,0)+1,0)),"")</f>
        <v/>
      </c>
      <c r="Z919" s="1086"/>
      <c r="AA919" s="139"/>
      <c r="AB919" s="142"/>
      <c r="AC919" s="520" t="str">
        <f>IFERROR(X919*VLOOKUP(AG919,【参考】数式用4!$DC$3:$DZ$106,MATCH(N919,【参考】数式用4!$DC$2:$DZ$2,0)),"")</f>
        <v/>
      </c>
      <c r="AD919" s="477" t="str">
        <f t="shared" si="30"/>
        <v/>
      </c>
      <c r="AE919" s="478" t="str">
        <f t="shared" si="31"/>
        <v/>
      </c>
      <c r="AF919" s="512" t="str">
        <f>IF(O919="","",'別紙様式3-2（４・５月）'!O921&amp;'別紙様式3-2（４・５月）'!P921&amp;'別紙様式3-2（４・５月）'!Q921&amp;"から"&amp;O919)</f>
        <v/>
      </c>
      <c r="AG919" s="512" t="str">
        <f>IF(OR(W919="",W919="―"),"",'別紙様式3-2（４・５月）'!O921&amp;'別紙様式3-2（４・５月）'!P921&amp;'別紙様式3-2（４・５月）'!Q921&amp;"から"&amp;W919)</f>
        <v/>
      </c>
    </row>
    <row r="920" spans="1:33" ht="24.95" customHeight="1">
      <c r="A920" s="513">
        <v>907</v>
      </c>
      <c r="B920" s="987" t="str">
        <f>IF(基本情報入力シート!C959="","",基本情報入力シート!C959)</f>
        <v/>
      </c>
      <c r="C920" s="988"/>
      <c r="D920" s="988"/>
      <c r="E920" s="988"/>
      <c r="F920" s="988"/>
      <c r="G920" s="988"/>
      <c r="H920" s="988"/>
      <c r="I920" s="989"/>
      <c r="J920" s="482" t="str">
        <f>IF(基本情報入力シート!M959="","",基本情報入力シート!M959)</f>
        <v/>
      </c>
      <c r="K920" s="482" t="str">
        <f>IF(基本情報入力シート!R959="","",基本情報入力シート!R959)</f>
        <v/>
      </c>
      <c r="L920" s="482" t="str">
        <f>IF(基本情報入力シート!W959="","",基本情報入力シート!W959)</f>
        <v/>
      </c>
      <c r="M920" s="517" t="str">
        <f>IF(基本情報入力シート!X959="","",基本情報入力シート!X959)</f>
        <v/>
      </c>
      <c r="N920" s="518" t="str">
        <f>IF(基本情報入力シート!Y959="","",基本情報入力シート!Y959)</f>
        <v/>
      </c>
      <c r="O920" s="106"/>
      <c r="P920" s="1082"/>
      <c r="Q920" s="1083"/>
      <c r="R920" s="519" t="str">
        <f>IFERROR(IF('別紙様式3-2（４・５月）'!Z922="ベア加算","",P920*VLOOKUP(N920,【参考】数式用!$AD$2:$AH$27,MATCH(O920,【参考】数式用!$K$4:$N$4,0)+1,0)),"")</f>
        <v/>
      </c>
      <c r="S920" s="139"/>
      <c r="T920" s="1084"/>
      <c r="U920" s="1085"/>
      <c r="V920" s="515" t="str">
        <f>IFERROR(P920*VLOOKUP(AF920,【参考】数式用4!$DC$3:$DZ$106,MATCH(N920,【参考】数式用4!$DC$2:$DZ$2,0)),"")</f>
        <v/>
      </c>
      <c r="W920" s="107"/>
      <c r="X920" s="138"/>
      <c r="Y920" s="1086" t="str">
        <f>IFERROR(IF('別紙様式3-2（４・５月）'!Z922="ベア加算","",W920*VLOOKUP(N920,【参考】数式用!$AD$2:$AH$27,MATCH(O920,【参考】数式用!$K$4:$N$4,0)+1,0)),"")</f>
        <v/>
      </c>
      <c r="Z920" s="1086"/>
      <c r="AA920" s="139"/>
      <c r="AB920" s="142"/>
      <c r="AC920" s="520" t="str">
        <f>IFERROR(X920*VLOOKUP(AG920,【参考】数式用4!$DC$3:$DZ$106,MATCH(N920,【参考】数式用4!$DC$2:$DZ$2,0)),"")</f>
        <v/>
      </c>
      <c r="AD920" s="477" t="str">
        <f t="shared" si="30"/>
        <v/>
      </c>
      <c r="AE920" s="478" t="str">
        <f t="shared" si="31"/>
        <v/>
      </c>
      <c r="AF920" s="512" t="str">
        <f>IF(O920="","",'別紙様式3-2（４・５月）'!O922&amp;'別紙様式3-2（４・５月）'!P922&amp;'別紙様式3-2（４・５月）'!Q922&amp;"から"&amp;O920)</f>
        <v/>
      </c>
      <c r="AG920" s="512" t="str">
        <f>IF(OR(W920="",W920="―"),"",'別紙様式3-2（４・５月）'!O922&amp;'別紙様式3-2（４・５月）'!P922&amp;'別紙様式3-2（４・５月）'!Q922&amp;"から"&amp;W920)</f>
        <v/>
      </c>
    </row>
    <row r="921" spans="1:33" ht="24.95" customHeight="1">
      <c r="A921" s="513">
        <v>908</v>
      </c>
      <c r="B921" s="987" t="str">
        <f>IF(基本情報入力シート!C960="","",基本情報入力シート!C960)</f>
        <v/>
      </c>
      <c r="C921" s="988"/>
      <c r="D921" s="988"/>
      <c r="E921" s="988"/>
      <c r="F921" s="988"/>
      <c r="G921" s="988"/>
      <c r="H921" s="988"/>
      <c r="I921" s="989"/>
      <c r="J921" s="482" t="str">
        <f>IF(基本情報入力シート!M960="","",基本情報入力シート!M960)</f>
        <v/>
      </c>
      <c r="K921" s="482" t="str">
        <f>IF(基本情報入力シート!R960="","",基本情報入力シート!R960)</f>
        <v/>
      </c>
      <c r="L921" s="482" t="str">
        <f>IF(基本情報入力シート!W960="","",基本情報入力シート!W960)</f>
        <v/>
      </c>
      <c r="M921" s="517" t="str">
        <f>IF(基本情報入力シート!X960="","",基本情報入力シート!X960)</f>
        <v/>
      </c>
      <c r="N921" s="518" t="str">
        <f>IF(基本情報入力シート!Y960="","",基本情報入力シート!Y960)</f>
        <v/>
      </c>
      <c r="O921" s="106"/>
      <c r="P921" s="1082"/>
      <c r="Q921" s="1083"/>
      <c r="R921" s="519" t="str">
        <f>IFERROR(IF('別紙様式3-2（４・５月）'!Z923="ベア加算","",P921*VLOOKUP(N921,【参考】数式用!$AD$2:$AH$27,MATCH(O921,【参考】数式用!$K$4:$N$4,0)+1,0)),"")</f>
        <v/>
      </c>
      <c r="S921" s="139"/>
      <c r="T921" s="1084"/>
      <c r="U921" s="1085"/>
      <c r="V921" s="515" t="str">
        <f>IFERROR(P921*VLOOKUP(AF921,【参考】数式用4!$DC$3:$DZ$106,MATCH(N921,【参考】数式用4!$DC$2:$DZ$2,0)),"")</f>
        <v/>
      </c>
      <c r="W921" s="107"/>
      <c r="X921" s="138"/>
      <c r="Y921" s="1086" t="str">
        <f>IFERROR(IF('別紙様式3-2（４・５月）'!Z923="ベア加算","",W921*VLOOKUP(N921,【参考】数式用!$AD$2:$AH$27,MATCH(O921,【参考】数式用!$K$4:$N$4,0)+1,0)),"")</f>
        <v/>
      </c>
      <c r="Z921" s="1086"/>
      <c r="AA921" s="139"/>
      <c r="AB921" s="142"/>
      <c r="AC921" s="520" t="str">
        <f>IFERROR(X921*VLOOKUP(AG921,【参考】数式用4!$DC$3:$DZ$106,MATCH(N921,【参考】数式用4!$DC$2:$DZ$2,0)),"")</f>
        <v/>
      </c>
      <c r="AD921" s="477" t="str">
        <f t="shared" si="30"/>
        <v/>
      </c>
      <c r="AE921" s="478" t="str">
        <f t="shared" si="31"/>
        <v/>
      </c>
      <c r="AF921" s="512" t="str">
        <f>IF(O921="","",'別紙様式3-2（４・５月）'!O923&amp;'別紙様式3-2（４・５月）'!P923&amp;'別紙様式3-2（４・５月）'!Q923&amp;"から"&amp;O921)</f>
        <v/>
      </c>
      <c r="AG921" s="512" t="str">
        <f>IF(OR(W921="",W921="―"),"",'別紙様式3-2（４・５月）'!O923&amp;'別紙様式3-2（４・５月）'!P923&amp;'別紙様式3-2（４・５月）'!Q923&amp;"から"&amp;W921)</f>
        <v/>
      </c>
    </row>
    <row r="922" spans="1:33" ht="24.95" customHeight="1">
      <c r="A922" s="513">
        <v>909</v>
      </c>
      <c r="B922" s="987" t="str">
        <f>IF(基本情報入力シート!C961="","",基本情報入力シート!C961)</f>
        <v/>
      </c>
      <c r="C922" s="988"/>
      <c r="D922" s="988"/>
      <c r="E922" s="988"/>
      <c r="F922" s="988"/>
      <c r="G922" s="988"/>
      <c r="H922" s="988"/>
      <c r="I922" s="989"/>
      <c r="J922" s="482" t="str">
        <f>IF(基本情報入力シート!M961="","",基本情報入力シート!M961)</f>
        <v/>
      </c>
      <c r="K922" s="482" t="str">
        <f>IF(基本情報入力シート!R961="","",基本情報入力シート!R961)</f>
        <v/>
      </c>
      <c r="L922" s="482" t="str">
        <f>IF(基本情報入力シート!W961="","",基本情報入力シート!W961)</f>
        <v/>
      </c>
      <c r="M922" s="517" t="str">
        <f>IF(基本情報入力シート!X961="","",基本情報入力シート!X961)</f>
        <v/>
      </c>
      <c r="N922" s="518" t="str">
        <f>IF(基本情報入力シート!Y961="","",基本情報入力シート!Y961)</f>
        <v/>
      </c>
      <c r="O922" s="106"/>
      <c r="P922" s="1082"/>
      <c r="Q922" s="1083"/>
      <c r="R922" s="519" t="str">
        <f>IFERROR(IF('別紙様式3-2（４・５月）'!Z924="ベア加算","",P922*VLOOKUP(N922,【参考】数式用!$AD$2:$AH$27,MATCH(O922,【参考】数式用!$K$4:$N$4,0)+1,0)),"")</f>
        <v/>
      </c>
      <c r="S922" s="139"/>
      <c r="T922" s="1084"/>
      <c r="U922" s="1085"/>
      <c r="V922" s="515" t="str">
        <f>IFERROR(P922*VLOOKUP(AF922,【参考】数式用4!$DC$3:$DZ$106,MATCH(N922,【参考】数式用4!$DC$2:$DZ$2,0)),"")</f>
        <v/>
      </c>
      <c r="W922" s="107"/>
      <c r="X922" s="138"/>
      <c r="Y922" s="1086" t="str">
        <f>IFERROR(IF('別紙様式3-2（４・５月）'!Z924="ベア加算","",W922*VLOOKUP(N922,【参考】数式用!$AD$2:$AH$27,MATCH(O922,【参考】数式用!$K$4:$N$4,0)+1,0)),"")</f>
        <v/>
      </c>
      <c r="Z922" s="1086"/>
      <c r="AA922" s="139"/>
      <c r="AB922" s="142"/>
      <c r="AC922" s="520" t="str">
        <f>IFERROR(X922*VLOOKUP(AG922,【参考】数式用4!$DC$3:$DZ$106,MATCH(N922,【参考】数式用4!$DC$2:$DZ$2,0)),"")</f>
        <v/>
      </c>
      <c r="AD922" s="477" t="str">
        <f t="shared" si="30"/>
        <v/>
      </c>
      <c r="AE922" s="478" t="str">
        <f t="shared" si="31"/>
        <v/>
      </c>
      <c r="AF922" s="512" t="str">
        <f>IF(O922="","",'別紙様式3-2（４・５月）'!O924&amp;'別紙様式3-2（４・５月）'!P924&amp;'別紙様式3-2（４・５月）'!Q924&amp;"から"&amp;O922)</f>
        <v/>
      </c>
      <c r="AG922" s="512" t="str">
        <f>IF(OR(W922="",W922="―"),"",'別紙様式3-2（４・５月）'!O924&amp;'別紙様式3-2（４・５月）'!P924&amp;'別紙様式3-2（４・５月）'!Q924&amp;"から"&amp;W922)</f>
        <v/>
      </c>
    </row>
    <row r="923" spans="1:33" ht="24.95" customHeight="1">
      <c r="A923" s="513">
        <v>910</v>
      </c>
      <c r="B923" s="987" t="str">
        <f>IF(基本情報入力シート!C962="","",基本情報入力シート!C962)</f>
        <v/>
      </c>
      <c r="C923" s="988"/>
      <c r="D923" s="988"/>
      <c r="E923" s="988"/>
      <c r="F923" s="988"/>
      <c r="G923" s="988"/>
      <c r="H923" s="988"/>
      <c r="I923" s="989"/>
      <c r="J923" s="482" t="str">
        <f>IF(基本情報入力シート!M962="","",基本情報入力シート!M962)</f>
        <v/>
      </c>
      <c r="K923" s="482" t="str">
        <f>IF(基本情報入力シート!R962="","",基本情報入力シート!R962)</f>
        <v/>
      </c>
      <c r="L923" s="482" t="str">
        <f>IF(基本情報入力シート!W962="","",基本情報入力シート!W962)</f>
        <v/>
      </c>
      <c r="M923" s="517" t="str">
        <f>IF(基本情報入力シート!X962="","",基本情報入力シート!X962)</f>
        <v/>
      </c>
      <c r="N923" s="518" t="str">
        <f>IF(基本情報入力シート!Y962="","",基本情報入力シート!Y962)</f>
        <v/>
      </c>
      <c r="O923" s="106"/>
      <c r="P923" s="1082"/>
      <c r="Q923" s="1083"/>
      <c r="R923" s="519" t="str">
        <f>IFERROR(IF('別紙様式3-2（４・５月）'!Z925="ベア加算","",P923*VLOOKUP(N923,【参考】数式用!$AD$2:$AH$27,MATCH(O923,【参考】数式用!$K$4:$N$4,0)+1,0)),"")</f>
        <v/>
      </c>
      <c r="S923" s="139"/>
      <c r="T923" s="1084"/>
      <c r="U923" s="1085"/>
      <c r="V923" s="515" t="str">
        <f>IFERROR(P923*VLOOKUP(AF923,【参考】数式用4!$DC$3:$DZ$106,MATCH(N923,【参考】数式用4!$DC$2:$DZ$2,0)),"")</f>
        <v/>
      </c>
      <c r="W923" s="107"/>
      <c r="X923" s="138"/>
      <c r="Y923" s="1086" t="str">
        <f>IFERROR(IF('別紙様式3-2（４・５月）'!Z925="ベア加算","",W923*VLOOKUP(N923,【参考】数式用!$AD$2:$AH$27,MATCH(O923,【参考】数式用!$K$4:$N$4,0)+1,0)),"")</f>
        <v/>
      </c>
      <c r="Z923" s="1086"/>
      <c r="AA923" s="139"/>
      <c r="AB923" s="142"/>
      <c r="AC923" s="520" t="str">
        <f>IFERROR(X923*VLOOKUP(AG923,【参考】数式用4!$DC$3:$DZ$106,MATCH(N923,【参考】数式用4!$DC$2:$DZ$2,0)),"")</f>
        <v/>
      </c>
      <c r="AD923" s="477" t="str">
        <f t="shared" si="30"/>
        <v/>
      </c>
      <c r="AE923" s="478" t="str">
        <f t="shared" si="31"/>
        <v/>
      </c>
      <c r="AF923" s="512" t="str">
        <f>IF(O923="","",'別紙様式3-2（４・５月）'!O925&amp;'別紙様式3-2（４・５月）'!P925&amp;'別紙様式3-2（４・５月）'!Q925&amp;"から"&amp;O923)</f>
        <v/>
      </c>
      <c r="AG923" s="512" t="str">
        <f>IF(OR(W923="",W923="―"),"",'別紙様式3-2（４・５月）'!O925&amp;'別紙様式3-2（４・５月）'!P925&amp;'別紙様式3-2（４・５月）'!Q925&amp;"から"&amp;W923)</f>
        <v/>
      </c>
    </row>
    <row r="924" spans="1:33" ht="24.95" customHeight="1">
      <c r="A924" s="513">
        <v>911</v>
      </c>
      <c r="B924" s="987" t="str">
        <f>IF(基本情報入力シート!C963="","",基本情報入力シート!C963)</f>
        <v/>
      </c>
      <c r="C924" s="988"/>
      <c r="D924" s="988"/>
      <c r="E924" s="988"/>
      <c r="F924" s="988"/>
      <c r="G924" s="988"/>
      <c r="H924" s="988"/>
      <c r="I924" s="989"/>
      <c r="J924" s="482" t="str">
        <f>IF(基本情報入力シート!M963="","",基本情報入力シート!M963)</f>
        <v/>
      </c>
      <c r="K924" s="482" t="str">
        <f>IF(基本情報入力シート!R963="","",基本情報入力シート!R963)</f>
        <v/>
      </c>
      <c r="L924" s="482" t="str">
        <f>IF(基本情報入力シート!W963="","",基本情報入力シート!W963)</f>
        <v/>
      </c>
      <c r="M924" s="517" t="str">
        <f>IF(基本情報入力シート!X963="","",基本情報入力シート!X963)</f>
        <v/>
      </c>
      <c r="N924" s="518" t="str">
        <f>IF(基本情報入力シート!Y963="","",基本情報入力シート!Y963)</f>
        <v/>
      </c>
      <c r="O924" s="106"/>
      <c r="P924" s="1082"/>
      <c r="Q924" s="1083"/>
      <c r="R924" s="519" t="str">
        <f>IFERROR(IF('別紙様式3-2（４・５月）'!Z926="ベア加算","",P924*VLOOKUP(N924,【参考】数式用!$AD$2:$AH$27,MATCH(O924,【参考】数式用!$K$4:$N$4,0)+1,0)),"")</f>
        <v/>
      </c>
      <c r="S924" s="139"/>
      <c r="T924" s="1084"/>
      <c r="U924" s="1085"/>
      <c r="V924" s="515" t="str">
        <f>IFERROR(P924*VLOOKUP(AF924,【参考】数式用4!$DC$3:$DZ$106,MATCH(N924,【参考】数式用4!$DC$2:$DZ$2,0)),"")</f>
        <v/>
      </c>
      <c r="W924" s="107"/>
      <c r="X924" s="138"/>
      <c r="Y924" s="1086" t="str">
        <f>IFERROR(IF('別紙様式3-2（４・５月）'!Z926="ベア加算","",W924*VLOOKUP(N924,【参考】数式用!$AD$2:$AH$27,MATCH(O924,【参考】数式用!$K$4:$N$4,0)+1,0)),"")</f>
        <v/>
      </c>
      <c r="Z924" s="1086"/>
      <c r="AA924" s="139"/>
      <c r="AB924" s="142"/>
      <c r="AC924" s="520" t="str">
        <f>IFERROR(X924*VLOOKUP(AG924,【参考】数式用4!$DC$3:$DZ$106,MATCH(N924,【参考】数式用4!$DC$2:$DZ$2,0)),"")</f>
        <v/>
      </c>
      <c r="AD924" s="477" t="str">
        <f t="shared" si="30"/>
        <v/>
      </c>
      <c r="AE924" s="478" t="str">
        <f t="shared" si="31"/>
        <v/>
      </c>
      <c r="AF924" s="512" t="str">
        <f>IF(O924="","",'別紙様式3-2（４・５月）'!O926&amp;'別紙様式3-2（４・５月）'!P926&amp;'別紙様式3-2（４・５月）'!Q926&amp;"から"&amp;O924)</f>
        <v/>
      </c>
      <c r="AG924" s="512" t="str">
        <f>IF(OR(W924="",W924="―"),"",'別紙様式3-2（４・５月）'!O926&amp;'別紙様式3-2（４・５月）'!P926&amp;'別紙様式3-2（４・５月）'!Q926&amp;"から"&amp;W924)</f>
        <v/>
      </c>
    </row>
    <row r="925" spans="1:33" ht="24.95" customHeight="1">
      <c r="A925" s="513">
        <v>912</v>
      </c>
      <c r="B925" s="987" t="str">
        <f>IF(基本情報入力シート!C964="","",基本情報入力シート!C964)</f>
        <v/>
      </c>
      <c r="C925" s="988"/>
      <c r="D925" s="988"/>
      <c r="E925" s="988"/>
      <c r="F925" s="988"/>
      <c r="G925" s="988"/>
      <c r="H925" s="988"/>
      <c r="I925" s="989"/>
      <c r="J925" s="482" t="str">
        <f>IF(基本情報入力シート!M964="","",基本情報入力シート!M964)</f>
        <v/>
      </c>
      <c r="K925" s="482" t="str">
        <f>IF(基本情報入力シート!R964="","",基本情報入力シート!R964)</f>
        <v/>
      </c>
      <c r="L925" s="482" t="str">
        <f>IF(基本情報入力シート!W964="","",基本情報入力シート!W964)</f>
        <v/>
      </c>
      <c r="M925" s="517" t="str">
        <f>IF(基本情報入力シート!X964="","",基本情報入力シート!X964)</f>
        <v/>
      </c>
      <c r="N925" s="518" t="str">
        <f>IF(基本情報入力シート!Y964="","",基本情報入力シート!Y964)</f>
        <v/>
      </c>
      <c r="O925" s="106"/>
      <c r="P925" s="1082"/>
      <c r="Q925" s="1083"/>
      <c r="R925" s="519" t="str">
        <f>IFERROR(IF('別紙様式3-2（４・５月）'!Z927="ベア加算","",P925*VLOOKUP(N925,【参考】数式用!$AD$2:$AH$27,MATCH(O925,【参考】数式用!$K$4:$N$4,0)+1,0)),"")</f>
        <v/>
      </c>
      <c r="S925" s="139"/>
      <c r="T925" s="1084"/>
      <c r="U925" s="1085"/>
      <c r="V925" s="515" t="str">
        <f>IFERROR(P925*VLOOKUP(AF925,【参考】数式用4!$DC$3:$DZ$106,MATCH(N925,【参考】数式用4!$DC$2:$DZ$2,0)),"")</f>
        <v/>
      </c>
      <c r="W925" s="107"/>
      <c r="X925" s="138"/>
      <c r="Y925" s="1086" t="str">
        <f>IFERROR(IF('別紙様式3-2（４・５月）'!Z927="ベア加算","",W925*VLOOKUP(N925,【参考】数式用!$AD$2:$AH$27,MATCH(O925,【参考】数式用!$K$4:$N$4,0)+1,0)),"")</f>
        <v/>
      </c>
      <c r="Z925" s="1086"/>
      <c r="AA925" s="139"/>
      <c r="AB925" s="142"/>
      <c r="AC925" s="520" t="str">
        <f>IFERROR(X925*VLOOKUP(AG925,【参考】数式用4!$DC$3:$DZ$106,MATCH(N925,【参考】数式用4!$DC$2:$DZ$2,0)),"")</f>
        <v/>
      </c>
      <c r="AD925" s="477" t="str">
        <f t="shared" si="30"/>
        <v/>
      </c>
      <c r="AE925" s="478" t="str">
        <f t="shared" si="31"/>
        <v/>
      </c>
      <c r="AF925" s="512" t="str">
        <f>IF(O925="","",'別紙様式3-2（４・５月）'!O927&amp;'別紙様式3-2（４・５月）'!P927&amp;'別紙様式3-2（４・５月）'!Q927&amp;"から"&amp;O925)</f>
        <v/>
      </c>
      <c r="AG925" s="512" t="str">
        <f>IF(OR(W925="",W925="―"),"",'別紙様式3-2（４・５月）'!O927&amp;'別紙様式3-2（４・５月）'!P927&amp;'別紙様式3-2（４・５月）'!Q927&amp;"から"&amp;W925)</f>
        <v/>
      </c>
    </row>
    <row r="926" spans="1:33" ht="24.95" customHeight="1">
      <c r="A926" s="513">
        <v>913</v>
      </c>
      <c r="B926" s="987" t="str">
        <f>IF(基本情報入力シート!C965="","",基本情報入力シート!C965)</f>
        <v/>
      </c>
      <c r="C926" s="988"/>
      <c r="D926" s="988"/>
      <c r="E926" s="988"/>
      <c r="F926" s="988"/>
      <c r="G926" s="988"/>
      <c r="H926" s="988"/>
      <c r="I926" s="989"/>
      <c r="J926" s="482" t="str">
        <f>IF(基本情報入力シート!M965="","",基本情報入力シート!M965)</f>
        <v/>
      </c>
      <c r="K926" s="482" t="str">
        <f>IF(基本情報入力シート!R965="","",基本情報入力シート!R965)</f>
        <v/>
      </c>
      <c r="L926" s="482" t="str">
        <f>IF(基本情報入力シート!W965="","",基本情報入力シート!W965)</f>
        <v/>
      </c>
      <c r="M926" s="517" t="str">
        <f>IF(基本情報入力シート!X965="","",基本情報入力シート!X965)</f>
        <v/>
      </c>
      <c r="N926" s="518" t="str">
        <f>IF(基本情報入力シート!Y965="","",基本情報入力シート!Y965)</f>
        <v/>
      </c>
      <c r="O926" s="106"/>
      <c r="P926" s="1082"/>
      <c r="Q926" s="1083"/>
      <c r="R926" s="519" t="str">
        <f>IFERROR(IF('別紙様式3-2（４・５月）'!Z928="ベア加算","",P926*VLOOKUP(N926,【参考】数式用!$AD$2:$AH$27,MATCH(O926,【参考】数式用!$K$4:$N$4,0)+1,0)),"")</f>
        <v/>
      </c>
      <c r="S926" s="139"/>
      <c r="T926" s="1084"/>
      <c r="U926" s="1085"/>
      <c r="V926" s="515" t="str">
        <f>IFERROR(P926*VLOOKUP(AF926,【参考】数式用4!$DC$3:$DZ$106,MATCH(N926,【参考】数式用4!$DC$2:$DZ$2,0)),"")</f>
        <v/>
      </c>
      <c r="W926" s="107"/>
      <c r="X926" s="138"/>
      <c r="Y926" s="1086" t="str">
        <f>IFERROR(IF('別紙様式3-2（４・５月）'!Z928="ベア加算","",W926*VLOOKUP(N926,【参考】数式用!$AD$2:$AH$27,MATCH(O926,【参考】数式用!$K$4:$N$4,0)+1,0)),"")</f>
        <v/>
      </c>
      <c r="Z926" s="1086"/>
      <c r="AA926" s="139"/>
      <c r="AB926" s="142"/>
      <c r="AC926" s="520" t="str">
        <f>IFERROR(X926*VLOOKUP(AG926,【参考】数式用4!$DC$3:$DZ$106,MATCH(N926,【参考】数式用4!$DC$2:$DZ$2,0)),"")</f>
        <v/>
      </c>
      <c r="AD926" s="477" t="str">
        <f t="shared" si="30"/>
        <v/>
      </c>
      <c r="AE926" s="478" t="str">
        <f t="shared" si="31"/>
        <v/>
      </c>
      <c r="AF926" s="512" t="str">
        <f>IF(O926="","",'別紙様式3-2（４・５月）'!O928&amp;'別紙様式3-2（４・５月）'!P928&amp;'別紙様式3-2（４・５月）'!Q928&amp;"から"&amp;O926)</f>
        <v/>
      </c>
      <c r="AG926" s="512" t="str">
        <f>IF(OR(W926="",W926="―"),"",'別紙様式3-2（４・５月）'!O928&amp;'別紙様式3-2（４・５月）'!P928&amp;'別紙様式3-2（４・５月）'!Q928&amp;"から"&amp;W926)</f>
        <v/>
      </c>
    </row>
    <row r="927" spans="1:33" ht="24.95" customHeight="1">
      <c r="A927" s="513">
        <v>914</v>
      </c>
      <c r="B927" s="987" t="str">
        <f>IF(基本情報入力シート!C966="","",基本情報入力シート!C966)</f>
        <v/>
      </c>
      <c r="C927" s="988"/>
      <c r="D927" s="988"/>
      <c r="E927" s="988"/>
      <c r="F927" s="988"/>
      <c r="G927" s="988"/>
      <c r="H927" s="988"/>
      <c r="I927" s="989"/>
      <c r="J927" s="482" t="str">
        <f>IF(基本情報入力シート!M966="","",基本情報入力シート!M966)</f>
        <v/>
      </c>
      <c r="K927" s="482" t="str">
        <f>IF(基本情報入力シート!R966="","",基本情報入力シート!R966)</f>
        <v/>
      </c>
      <c r="L927" s="482" t="str">
        <f>IF(基本情報入力シート!W966="","",基本情報入力シート!W966)</f>
        <v/>
      </c>
      <c r="M927" s="517" t="str">
        <f>IF(基本情報入力シート!X966="","",基本情報入力シート!X966)</f>
        <v/>
      </c>
      <c r="N927" s="518" t="str">
        <f>IF(基本情報入力シート!Y966="","",基本情報入力シート!Y966)</f>
        <v/>
      </c>
      <c r="O927" s="106"/>
      <c r="P927" s="1082"/>
      <c r="Q927" s="1083"/>
      <c r="R927" s="519" t="str">
        <f>IFERROR(IF('別紙様式3-2（４・５月）'!Z929="ベア加算","",P927*VLOOKUP(N927,【参考】数式用!$AD$2:$AH$27,MATCH(O927,【参考】数式用!$K$4:$N$4,0)+1,0)),"")</f>
        <v/>
      </c>
      <c r="S927" s="139"/>
      <c r="T927" s="1084"/>
      <c r="U927" s="1085"/>
      <c r="V927" s="515" t="str">
        <f>IFERROR(P927*VLOOKUP(AF927,【参考】数式用4!$DC$3:$DZ$106,MATCH(N927,【参考】数式用4!$DC$2:$DZ$2,0)),"")</f>
        <v/>
      </c>
      <c r="W927" s="107"/>
      <c r="X927" s="138"/>
      <c r="Y927" s="1086" t="str">
        <f>IFERROR(IF('別紙様式3-2（４・５月）'!Z929="ベア加算","",W927*VLOOKUP(N927,【参考】数式用!$AD$2:$AH$27,MATCH(O927,【参考】数式用!$K$4:$N$4,0)+1,0)),"")</f>
        <v/>
      </c>
      <c r="Z927" s="1086"/>
      <c r="AA927" s="139"/>
      <c r="AB927" s="142"/>
      <c r="AC927" s="520" t="str">
        <f>IFERROR(X927*VLOOKUP(AG927,【参考】数式用4!$DC$3:$DZ$106,MATCH(N927,【参考】数式用4!$DC$2:$DZ$2,0)),"")</f>
        <v/>
      </c>
      <c r="AD927" s="477" t="str">
        <f t="shared" si="30"/>
        <v/>
      </c>
      <c r="AE927" s="478" t="str">
        <f t="shared" si="31"/>
        <v/>
      </c>
      <c r="AF927" s="512" t="str">
        <f>IF(O927="","",'別紙様式3-2（４・５月）'!O929&amp;'別紙様式3-2（４・５月）'!P929&amp;'別紙様式3-2（４・５月）'!Q929&amp;"から"&amp;O927)</f>
        <v/>
      </c>
      <c r="AG927" s="512" t="str">
        <f>IF(OR(W927="",W927="―"),"",'別紙様式3-2（４・５月）'!O929&amp;'別紙様式3-2（４・５月）'!P929&amp;'別紙様式3-2（４・５月）'!Q929&amp;"から"&amp;W927)</f>
        <v/>
      </c>
    </row>
    <row r="928" spans="1:33" ht="24.95" customHeight="1">
      <c r="A928" s="513">
        <v>915</v>
      </c>
      <c r="B928" s="987" t="str">
        <f>IF(基本情報入力シート!C967="","",基本情報入力シート!C967)</f>
        <v/>
      </c>
      <c r="C928" s="988"/>
      <c r="D928" s="988"/>
      <c r="E928" s="988"/>
      <c r="F928" s="988"/>
      <c r="G928" s="988"/>
      <c r="H928" s="988"/>
      <c r="I928" s="989"/>
      <c r="J928" s="482" t="str">
        <f>IF(基本情報入力シート!M967="","",基本情報入力シート!M967)</f>
        <v/>
      </c>
      <c r="K928" s="482" t="str">
        <f>IF(基本情報入力シート!R967="","",基本情報入力シート!R967)</f>
        <v/>
      </c>
      <c r="L928" s="482" t="str">
        <f>IF(基本情報入力シート!W967="","",基本情報入力シート!W967)</f>
        <v/>
      </c>
      <c r="M928" s="517" t="str">
        <f>IF(基本情報入力シート!X967="","",基本情報入力シート!X967)</f>
        <v/>
      </c>
      <c r="N928" s="518" t="str">
        <f>IF(基本情報入力シート!Y967="","",基本情報入力シート!Y967)</f>
        <v/>
      </c>
      <c r="O928" s="106"/>
      <c r="P928" s="1082"/>
      <c r="Q928" s="1083"/>
      <c r="R928" s="519" t="str">
        <f>IFERROR(IF('別紙様式3-2（４・５月）'!Z930="ベア加算","",P928*VLOOKUP(N928,【参考】数式用!$AD$2:$AH$27,MATCH(O928,【参考】数式用!$K$4:$N$4,0)+1,0)),"")</f>
        <v/>
      </c>
      <c r="S928" s="139"/>
      <c r="T928" s="1084"/>
      <c r="U928" s="1085"/>
      <c r="V928" s="515" t="str">
        <f>IFERROR(P928*VLOOKUP(AF928,【参考】数式用4!$DC$3:$DZ$106,MATCH(N928,【参考】数式用4!$DC$2:$DZ$2,0)),"")</f>
        <v/>
      </c>
      <c r="W928" s="107"/>
      <c r="X928" s="138"/>
      <c r="Y928" s="1086" t="str">
        <f>IFERROR(IF('別紙様式3-2（４・５月）'!Z930="ベア加算","",W928*VLOOKUP(N928,【参考】数式用!$AD$2:$AH$27,MATCH(O928,【参考】数式用!$K$4:$N$4,0)+1,0)),"")</f>
        <v/>
      </c>
      <c r="Z928" s="1086"/>
      <c r="AA928" s="139"/>
      <c r="AB928" s="142"/>
      <c r="AC928" s="520" t="str">
        <f>IFERROR(X928*VLOOKUP(AG928,【参考】数式用4!$DC$3:$DZ$106,MATCH(N928,【参考】数式用4!$DC$2:$DZ$2,0)),"")</f>
        <v/>
      </c>
      <c r="AD928" s="477" t="str">
        <f t="shared" si="30"/>
        <v/>
      </c>
      <c r="AE928" s="478" t="str">
        <f t="shared" si="31"/>
        <v/>
      </c>
      <c r="AF928" s="512" t="str">
        <f>IF(O928="","",'別紙様式3-2（４・５月）'!O930&amp;'別紙様式3-2（４・５月）'!P930&amp;'別紙様式3-2（４・５月）'!Q930&amp;"から"&amp;O928)</f>
        <v/>
      </c>
      <c r="AG928" s="512" t="str">
        <f>IF(OR(W928="",W928="―"),"",'別紙様式3-2（４・５月）'!O930&amp;'別紙様式3-2（４・５月）'!P930&amp;'別紙様式3-2（４・５月）'!Q930&amp;"から"&amp;W928)</f>
        <v/>
      </c>
    </row>
    <row r="929" spans="1:33" ht="24.95" customHeight="1">
      <c r="A929" s="513">
        <v>916</v>
      </c>
      <c r="B929" s="987" t="str">
        <f>IF(基本情報入力シート!C968="","",基本情報入力シート!C968)</f>
        <v/>
      </c>
      <c r="C929" s="988"/>
      <c r="D929" s="988"/>
      <c r="E929" s="988"/>
      <c r="F929" s="988"/>
      <c r="G929" s="988"/>
      <c r="H929" s="988"/>
      <c r="I929" s="989"/>
      <c r="J929" s="482" t="str">
        <f>IF(基本情報入力シート!M968="","",基本情報入力シート!M968)</f>
        <v/>
      </c>
      <c r="K929" s="482" t="str">
        <f>IF(基本情報入力シート!R968="","",基本情報入力シート!R968)</f>
        <v/>
      </c>
      <c r="L929" s="482" t="str">
        <f>IF(基本情報入力シート!W968="","",基本情報入力シート!W968)</f>
        <v/>
      </c>
      <c r="M929" s="517" t="str">
        <f>IF(基本情報入力シート!X968="","",基本情報入力シート!X968)</f>
        <v/>
      </c>
      <c r="N929" s="518" t="str">
        <f>IF(基本情報入力シート!Y968="","",基本情報入力シート!Y968)</f>
        <v/>
      </c>
      <c r="O929" s="106"/>
      <c r="P929" s="1082"/>
      <c r="Q929" s="1083"/>
      <c r="R929" s="519" t="str">
        <f>IFERROR(IF('別紙様式3-2（４・５月）'!Z931="ベア加算","",P929*VLOOKUP(N929,【参考】数式用!$AD$2:$AH$27,MATCH(O929,【参考】数式用!$K$4:$N$4,0)+1,0)),"")</f>
        <v/>
      </c>
      <c r="S929" s="139"/>
      <c r="T929" s="1084"/>
      <c r="U929" s="1085"/>
      <c r="V929" s="515" t="str">
        <f>IFERROR(P929*VLOOKUP(AF929,【参考】数式用4!$DC$3:$DZ$106,MATCH(N929,【参考】数式用4!$DC$2:$DZ$2,0)),"")</f>
        <v/>
      </c>
      <c r="W929" s="107"/>
      <c r="X929" s="138"/>
      <c r="Y929" s="1086" t="str">
        <f>IFERROR(IF('別紙様式3-2（４・５月）'!Z931="ベア加算","",W929*VLOOKUP(N929,【参考】数式用!$AD$2:$AH$27,MATCH(O929,【参考】数式用!$K$4:$N$4,0)+1,0)),"")</f>
        <v/>
      </c>
      <c r="Z929" s="1086"/>
      <c r="AA929" s="139"/>
      <c r="AB929" s="142"/>
      <c r="AC929" s="520" t="str">
        <f>IFERROR(X929*VLOOKUP(AG929,【参考】数式用4!$DC$3:$DZ$106,MATCH(N929,【参考】数式用4!$DC$2:$DZ$2,0)),"")</f>
        <v/>
      </c>
      <c r="AD929" s="477" t="str">
        <f t="shared" si="30"/>
        <v/>
      </c>
      <c r="AE929" s="478" t="str">
        <f t="shared" si="31"/>
        <v/>
      </c>
      <c r="AF929" s="512" t="str">
        <f>IF(O929="","",'別紙様式3-2（４・５月）'!O931&amp;'別紙様式3-2（４・５月）'!P931&amp;'別紙様式3-2（４・５月）'!Q931&amp;"から"&amp;O929)</f>
        <v/>
      </c>
      <c r="AG929" s="512" t="str">
        <f>IF(OR(W929="",W929="―"),"",'別紙様式3-2（４・５月）'!O931&amp;'別紙様式3-2（４・５月）'!P931&amp;'別紙様式3-2（４・５月）'!Q931&amp;"から"&amp;W929)</f>
        <v/>
      </c>
    </row>
    <row r="930" spans="1:33" ht="24.95" customHeight="1">
      <c r="A930" s="513">
        <v>917</v>
      </c>
      <c r="B930" s="987" t="str">
        <f>IF(基本情報入力シート!C969="","",基本情報入力シート!C969)</f>
        <v/>
      </c>
      <c r="C930" s="988"/>
      <c r="D930" s="988"/>
      <c r="E930" s="988"/>
      <c r="F930" s="988"/>
      <c r="G930" s="988"/>
      <c r="H930" s="988"/>
      <c r="I930" s="989"/>
      <c r="J930" s="482" t="str">
        <f>IF(基本情報入力シート!M969="","",基本情報入力シート!M969)</f>
        <v/>
      </c>
      <c r="K930" s="482" t="str">
        <f>IF(基本情報入力シート!R969="","",基本情報入力シート!R969)</f>
        <v/>
      </c>
      <c r="L930" s="482" t="str">
        <f>IF(基本情報入力シート!W969="","",基本情報入力シート!W969)</f>
        <v/>
      </c>
      <c r="M930" s="517" t="str">
        <f>IF(基本情報入力シート!X969="","",基本情報入力シート!X969)</f>
        <v/>
      </c>
      <c r="N930" s="518" t="str">
        <f>IF(基本情報入力シート!Y969="","",基本情報入力シート!Y969)</f>
        <v/>
      </c>
      <c r="O930" s="106"/>
      <c r="P930" s="1082"/>
      <c r="Q930" s="1083"/>
      <c r="R930" s="519" t="str">
        <f>IFERROR(IF('別紙様式3-2（４・５月）'!Z932="ベア加算","",P930*VLOOKUP(N930,【参考】数式用!$AD$2:$AH$27,MATCH(O930,【参考】数式用!$K$4:$N$4,0)+1,0)),"")</f>
        <v/>
      </c>
      <c r="S930" s="139"/>
      <c r="T930" s="1084"/>
      <c r="U930" s="1085"/>
      <c r="V930" s="515" t="str">
        <f>IFERROR(P930*VLOOKUP(AF930,【参考】数式用4!$DC$3:$DZ$106,MATCH(N930,【参考】数式用4!$DC$2:$DZ$2,0)),"")</f>
        <v/>
      </c>
      <c r="W930" s="107"/>
      <c r="X930" s="138"/>
      <c r="Y930" s="1086" t="str">
        <f>IFERROR(IF('別紙様式3-2（４・５月）'!Z932="ベア加算","",W930*VLOOKUP(N930,【参考】数式用!$AD$2:$AH$27,MATCH(O930,【参考】数式用!$K$4:$N$4,0)+1,0)),"")</f>
        <v/>
      </c>
      <c r="Z930" s="1086"/>
      <c r="AA930" s="139"/>
      <c r="AB930" s="142"/>
      <c r="AC930" s="520" t="str">
        <f>IFERROR(X930*VLOOKUP(AG930,【参考】数式用4!$DC$3:$DZ$106,MATCH(N930,【参考】数式用4!$DC$2:$DZ$2,0)),"")</f>
        <v/>
      </c>
      <c r="AD930" s="477" t="str">
        <f t="shared" si="30"/>
        <v/>
      </c>
      <c r="AE930" s="478" t="str">
        <f t="shared" si="31"/>
        <v/>
      </c>
      <c r="AF930" s="512" t="str">
        <f>IF(O930="","",'別紙様式3-2（４・５月）'!O932&amp;'別紙様式3-2（４・５月）'!P932&amp;'別紙様式3-2（４・５月）'!Q932&amp;"から"&amp;O930)</f>
        <v/>
      </c>
      <c r="AG930" s="512" t="str">
        <f>IF(OR(W930="",W930="―"),"",'別紙様式3-2（４・５月）'!O932&amp;'別紙様式3-2（４・５月）'!P932&amp;'別紙様式3-2（４・５月）'!Q932&amp;"から"&amp;W930)</f>
        <v/>
      </c>
    </row>
    <row r="931" spans="1:33" ht="24.95" customHeight="1">
      <c r="A931" s="513">
        <v>918</v>
      </c>
      <c r="B931" s="987" t="str">
        <f>IF(基本情報入力シート!C970="","",基本情報入力シート!C970)</f>
        <v/>
      </c>
      <c r="C931" s="988"/>
      <c r="D931" s="988"/>
      <c r="E931" s="988"/>
      <c r="F931" s="988"/>
      <c r="G931" s="988"/>
      <c r="H931" s="988"/>
      <c r="I931" s="989"/>
      <c r="J931" s="482" t="str">
        <f>IF(基本情報入力シート!M970="","",基本情報入力シート!M970)</f>
        <v/>
      </c>
      <c r="K931" s="482" t="str">
        <f>IF(基本情報入力シート!R970="","",基本情報入力シート!R970)</f>
        <v/>
      </c>
      <c r="L931" s="482" t="str">
        <f>IF(基本情報入力シート!W970="","",基本情報入力シート!W970)</f>
        <v/>
      </c>
      <c r="M931" s="517" t="str">
        <f>IF(基本情報入力シート!X970="","",基本情報入力シート!X970)</f>
        <v/>
      </c>
      <c r="N931" s="518" t="str">
        <f>IF(基本情報入力シート!Y970="","",基本情報入力シート!Y970)</f>
        <v/>
      </c>
      <c r="O931" s="106"/>
      <c r="P931" s="1082"/>
      <c r="Q931" s="1083"/>
      <c r="R931" s="519" t="str">
        <f>IFERROR(IF('別紙様式3-2（４・５月）'!Z933="ベア加算","",P931*VLOOKUP(N931,【参考】数式用!$AD$2:$AH$27,MATCH(O931,【参考】数式用!$K$4:$N$4,0)+1,0)),"")</f>
        <v/>
      </c>
      <c r="S931" s="139"/>
      <c r="T931" s="1084"/>
      <c r="U931" s="1085"/>
      <c r="V931" s="515" t="str">
        <f>IFERROR(P931*VLOOKUP(AF931,【参考】数式用4!$DC$3:$DZ$106,MATCH(N931,【参考】数式用4!$DC$2:$DZ$2,0)),"")</f>
        <v/>
      </c>
      <c r="W931" s="107"/>
      <c r="X931" s="138"/>
      <c r="Y931" s="1086" t="str">
        <f>IFERROR(IF('別紙様式3-2（４・５月）'!Z933="ベア加算","",W931*VLOOKUP(N931,【参考】数式用!$AD$2:$AH$27,MATCH(O931,【参考】数式用!$K$4:$N$4,0)+1,0)),"")</f>
        <v/>
      </c>
      <c r="Z931" s="1086"/>
      <c r="AA931" s="139"/>
      <c r="AB931" s="142"/>
      <c r="AC931" s="520" t="str">
        <f>IFERROR(X931*VLOOKUP(AG931,【参考】数式用4!$DC$3:$DZ$106,MATCH(N931,【参考】数式用4!$DC$2:$DZ$2,0)),"")</f>
        <v/>
      </c>
      <c r="AD931" s="477" t="str">
        <f t="shared" si="30"/>
        <v/>
      </c>
      <c r="AE931" s="478" t="str">
        <f t="shared" si="31"/>
        <v/>
      </c>
      <c r="AF931" s="512" t="str">
        <f>IF(O931="","",'別紙様式3-2（４・５月）'!O933&amp;'別紙様式3-2（４・５月）'!P933&amp;'別紙様式3-2（４・５月）'!Q933&amp;"から"&amp;O931)</f>
        <v/>
      </c>
      <c r="AG931" s="512" t="str">
        <f>IF(OR(W931="",W931="―"),"",'別紙様式3-2（４・５月）'!O933&amp;'別紙様式3-2（４・５月）'!P933&amp;'別紙様式3-2（４・５月）'!Q933&amp;"から"&amp;W931)</f>
        <v/>
      </c>
    </row>
    <row r="932" spans="1:33" ht="24.95" customHeight="1">
      <c r="A932" s="513">
        <v>919</v>
      </c>
      <c r="B932" s="987" t="str">
        <f>IF(基本情報入力シート!C971="","",基本情報入力シート!C971)</f>
        <v/>
      </c>
      <c r="C932" s="988"/>
      <c r="D932" s="988"/>
      <c r="E932" s="988"/>
      <c r="F932" s="988"/>
      <c r="G932" s="988"/>
      <c r="H932" s="988"/>
      <c r="I932" s="989"/>
      <c r="J932" s="482" t="str">
        <f>IF(基本情報入力シート!M971="","",基本情報入力シート!M971)</f>
        <v/>
      </c>
      <c r="K932" s="482" t="str">
        <f>IF(基本情報入力シート!R971="","",基本情報入力シート!R971)</f>
        <v/>
      </c>
      <c r="L932" s="482" t="str">
        <f>IF(基本情報入力シート!W971="","",基本情報入力シート!W971)</f>
        <v/>
      </c>
      <c r="M932" s="517" t="str">
        <f>IF(基本情報入力シート!X971="","",基本情報入力シート!X971)</f>
        <v/>
      </c>
      <c r="N932" s="518" t="str">
        <f>IF(基本情報入力シート!Y971="","",基本情報入力シート!Y971)</f>
        <v/>
      </c>
      <c r="O932" s="106"/>
      <c r="P932" s="1082"/>
      <c r="Q932" s="1083"/>
      <c r="R932" s="519" t="str">
        <f>IFERROR(IF('別紙様式3-2（４・５月）'!Z934="ベア加算","",P932*VLOOKUP(N932,【参考】数式用!$AD$2:$AH$27,MATCH(O932,【参考】数式用!$K$4:$N$4,0)+1,0)),"")</f>
        <v/>
      </c>
      <c r="S932" s="139"/>
      <c r="T932" s="1084"/>
      <c r="U932" s="1085"/>
      <c r="V932" s="515" t="str">
        <f>IFERROR(P932*VLOOKUP(AF932,【参考】数式用4!$DC$3:$DZ$106,MATCH(N932,【参考】数式用4!$DC$2:$DZ$2,0)),"")</f>
        <v/>
      </c>
      <c r="W932" s="107"/>
      <c r="X932" s="138"/>
      <c r="Y932" s="1086" t="str">
        <f>IFERROR(IF('別紙様式3-2（４・５月）'!Z934="ベア加算","",W932*VLOOKUP(N932,【参考】数式用!$AD$2:$AH$27,MATCH(O932,【参考】数式用!$K$4:$N$4,0)+1,0)),"")</f>
        <v/>
      </c>
      <c r="Z932" s="1086"/>
      <c r="AA932" s="139"/>
      <c r="AB932" s="142"/>
      <c r="AC932" s="520" t="str">
        <f>IFERROR(X932*VLOOKUP(AG932,【参考】数式用4!$DC$3:$DZ$106,MATCH(N932,【参考】数式用4!$DC$2:$DZ$2,0)),"")</f>
        <v/>
      </c>
      <c r="AD932" s="477" t="str">
        <f t="shared" si="30"/>
        <v/>
      </c>
      <c r="AE932" s="478" t="str">
        <f t="shared" si="31"/>
        <v/>
      </c>
      <c r="AF932" s="512" t="str">
        <f>IF(O932="","",'別紙様式3-2（４・５月）'!O934&amp;'別紙様式3-2（４・５月）'!P934&amp;'別紙様式3-2（４・５月）'!Q934&amp;"から"&amp;O932)</f>
        <v/>
      </c>
      <c r="AG932" s="512" t="str">
        <f>IF(OR(W932="",W932="―"),"",'別紙様式3-2（４・５月）'!O934&amp;'別紙様式3-2（４・５月）'!P934&amp;'別紙様式3-2（４・５月）'!Q934&amp;"から"&amp;W932)</f>
        <v/>
      </c>
    </row>
    <row r="933" spans="1:33" ht="24.95" customHeight="1">
      <c r="A933" s="513">
        <v>920</v>
      </c>
      <c r="B933" s="987" t="str">
        <f>IF(基本情報入力シート!C972="","",基本情報入力シート!C972)</f>
        <v/>
      </c>
      <c r="C933" s="988"/>
      <c r="D933" s="988"/>
      <c r="E933" s="988"/>
      <c r="F933" s="988"/>
      <c r="G933" s="988"/>
      <c r="H933" s="988"/>
      <c r="I933" s="989"/>
      <c r="J933" s="482" t="str">
        <f>IF(基本情報入力シート!M972="","",基本情報入力シート!M972)</f>
        <v/>
      </c>
      <c r="K933" s="482" t="str">
        <f>IF(基本情報入力シート!R972="","",基本情報入力シート!R972)</f>
        <v/>
      </c>
      <c r="L933" s="482" t="str">
        <f>IF(基本情報入力シート!W972="","",基本情報入力シート!W972)</f>
        <v/>
      </c>
      <c r="M933" s="517" t="str">
        <f>IF(基本情報入力シート!X972="","",基本情報入力シート!X972)</f>
        <v/>
      </c>
      <c r="N933" s="518" t="str">
        <f>IF(基本情報入力シート!Y972="","",基本情報入力シート!Y972)</f>
        <v/>
      </c>
      <c r="O933" s="106"/>
      <c r="P933" s="1082"/>
      <c r="Q933" s="1083"/>
      <c r="R933" s="519" t="str">
        <f>IFERROR(IF('別紙様式3-2（４・５月）'!Z935="ベア加算","",P933*VLOOKUP(N933,【参考】数式用!$AD$2:$AH$27,MATCH(O933,【参考】数式用!$K$4:$N$4,0)+1,0)),"")</f>
        <v/>
      </c>
      <c r="S933" s="139"/>
      <c r="T933" s="1084"/>
      <c r="U933" s="1085"/>
      <c r="V933" s="515" t="str">
        <f>IFERROR(P933*VLOOKUP(AF933,【参考】数式用4!$DC$3:$DZ$106,MATCH(N933,【参考】数式用4!$DC$2:$DZ$2,0)),"")</f>
        <v/>
      </c>
      <c r="W933" s="107"/>
      <c r="X933" s="138"/>
      <c r="Y933" s="1086" t="str">
        <f>IFERROR(IF('別紙様式3-2（４・５月）'!Z935="ベア加算","",W933*VLOOKUP(N933,【参考】数式用!$AD$2:$AH$27,MATCH(O933,【参考】数式用!$K$4:$N$4,0)+1,0)),"")</f>
        <v/>
      </c>
      <c r="Z933" s="1086"/>
      <c r="AA933" s="139"/>
      <c r="AB933" s="142"/>
      <c r="AC933" s="520" t="str">
        <f>IFERROR(X933*VLOOKUP(AG933,【参考】数式用4!$DC$3:$DZ$106,MATCH(N933,【参考】数式用4!$DC$2:$DZ$2,0)),"")</f>
        <v/>
      </c>
      <c r="AD933" s="477" t="str">
        <f t="shared" si="30"/>
        <v/>
      </c>
      <c r="AE933" s="478" t="str">
        <f t="shared" si="31"/>
        <v/>
      </c>
      <c r="AF933" s="512" t="str">
        <f>IF(O933="","",'別紙様式3-2（４・５月）'!O935&amp;'別紙様式3-2（４・５月）'!P935&amp;'別紙様式3-2（４・５月）'!Q935&amp;"から"&amp;O933)</f>
        <v/>
      </c>
      <c r="AG933" s="512" t="str">
        <f>IF(OR(W933="",W933="―"),"",'別紙様式3-2（４・５月）'!O935&amp;'別紙様式3-2（４・５月）'!P935&amp;'別紙様式3-2（４・５月）'!Q935&amp;"から"&amp;W933)</f>
        <v/>
      </c>
    </row>
    <row r="934" spans="1:33" ht="24.95" customHeight="1">
      <c r="A934" s="513">
        <v>921</v>
      </c>
      <c r="B934" s="987" t="str">
        <f>IF(基本情報入力シート!C973="","",基本情報入力シート!C973)</f>
        <v/>
      </c>
      <c r="C934" s="988"/>
      <c r="D934" s="988"/>
      <c r="E934" s="988"/>
      <c r="F934" s="988"/>
      <c r="G934" s="988"/>
      <c r="H934" s="988"/>
      <c r="I934" s="989"/>
      <c r="J934" s="482" t="str">
        <f>IF(基本情報入力シート!M973="","",基本情報入力シート!M973)</f>
        <v/>
      </c>
      <c r="K934" s="482" t="str">
        <f>IF(基本情報入力シート!R973="","",基本情報入力シート!R973)</f>
        <v/>
      </c>
      <c r="L934" s="482" t="str">
        <f>IF(基本情報入力シート!W973="","",基本情報入力シート!W973)</f>
        <v/>
      </c>
      <c r="M934" s="517" t="str">
        <f>IF(基本情報入力シート!X973="","",基本情報入力シート!X973)</f>
        <v/>
      </c>
      <c r="N934" s="518" t="str">
        <f>IF(基本情報入力シート!Y973="","",基本情報入力シート!Y973)</f>
        <v/>
      </c>
      <c r="O934" s="106"/>
      <c r="P934" s="1082"/>
      <c r="Q934" s="1083"/>
      <c r="R934" s="519" t="str">
        <f>IFERROR(IF('別紙様式3-2（４・５月）'!Z936="ベア加算","",P934*VLOOKUP(N934,【参考】数式用!$AD$2:$AH$27,MATCH(O934,【参考】数式用!$K$4:$N$4,0)+1,0)),"")</f>
        <v/>
      </c>
      <c r="S934" s="139"/>
      <c r="T934" s="1084"/>
      <c r="U934" s="1085"/>
      <c r="V934" s="515" t="str">
        <f>IFERROR(P934*VLOOKUP(AF934,【参考】数式用4!$DC$3:$DZ$106,MATCH(N934,【参考】数式用4!$DC$2:$DZ$2,0)),"")</f>
        <v/>
      </c>
      <c r="W934" s="107"/>
      <c r="X934" s="138"/>
      <c r="Y934" s="1086" t="str">
        <f>IFERROR(IF('別紙様式3-2（４・５月）'!Z936="ベア加算","",W934*VLOOKUP(N934,【参考】数式用!$AD$2:$AH$27,MATCH(O934,【参考】数式用!$K$4:$N$4,0)+1,0)),"")</f>
        <v/>
      </c>
      <c r="Z934" s="1086"/>
      <c r="AA934" s="139"/>
      <c r="AB934" s="142"/>
      <c r="AC934" s="520" t="str">
        <f>IFERROR(X934*VLOOKUP(AG934,【参考】数式用4!$DC$3:$DZ$106,MATCH(N934,【参考】数式用4!$DC$2:$DZ$2,0)),"")</f>
        <v/>
      </c>
      <c r="AD934" s="477" t="str">
        <f t="shared" si="30"/>
        <v/>
      </c>
      <c r="AE934" s="478" t="str">
        <f t="shared" si="31"/>
        <v/>
      </c>
      <c r="AF934" s="512" t="str">
        <f>IF(O934="","",'別紙様式3-2（４・５月）'!O936&amp;'別紙様式3-2（４・５月）'!P936&amp;'別紙様式3-2（４・５月）'!Q936&amp;"から"&amp;O934)</f>
        <v/>
      </c>
      <c r="AG934" s="512" t="str">
        <f>IF(OR(W934="",W934="―"),"",'別紙様式3-2（４・５月）'!O936&amp;'別紙様式3-2（４・５月）'!P936&amp;'別紙様式3-2（４・５月）'!Q936&amp;"から"&amp;W934)</f>
        <v/>
      </c>
    </row>
    <row r="935" spans="1:33" ht="24.95" customHeight="1">
      <c r="A935" s="513">
        <v>922</v>
      </c>
      <c r="B935" s="987" t="str">
        <f>IF(基本情報入力シート!C974="","",基本情報入力シート!C974)</f>
        <v/>
      </c>
      <c r="C935" s="988"/>
      <c r="D935" s="988"/>
      <c r="E935" s="988"/>
      <c r="F935" s="988"/>
      <c r="G935" s="988"/>
      <c r="H935" s="988"/>
      <c r="I935" s="989"/>
      <c r="J935" s="482" t="str">
        <f>IF(基本情報入力シート!M974="","",基本情報入力シート!M974)</f>
        <v/>
      </c>
      <c r="K935" s="482" t="str">
        <f>IF(基本情報入力シート!R974="","",基本情報入力シート!R974)</f>
        <v/>
      </c>
      <c r="L935" s="482" t="str">
        <f>IF(基本情報入力シート!W974="","",基本情報入力シート!W974)</f>
        <v/>
      </c>
      <c r="M935" s="517" t="str">
        <f>IF(基本情報入力シート!X974="","",基本情報入力シート!X974)</f>
        <v/>
      </c>
      <c r="N935" s="518" t="str">
        <f>IF(基本情報入力シート!Y974="","",基本情報入力シート!Y974)</f>
        <v/>
      </c>
      <c r="O935" s="106"/>
      <c r="P935" s="1082"/>
      <c r="Q935" s="1083"/>
      <c r="R935" s="519" t="str">
        <f>IFERROR(IF('別紙様式3-2（４・５月）'!Z937="ベア加算","",P935*VLOOKUP(N935,【参考】数式用!$AD$2:$AH$27,MATCH(O935,【参考】数式用!$K$4:$N$4,0)+1,0)),"")</f>
        <v/>
      </c>
      <c r="S935" s="139"/>
      <c r="T935" s="1084"/>
      <c r="U935" s="1085"/>
      <c r="V935" s="515" t="str">
        <f>IFERROR(P935*VLOOKUP(AF935,【参考】数式用4!$DC$3:$DZ$106,MATCH(N935,【参考】数式用4!$DC$2:$DZ$2,0)),"")</f>
        <v/>
      </c>
      <c r="W935" s="107"/>
      <c r="X935" s="138"/>
      <c r="Y935" s="1086" t="str">
        <f>IFERROR(IF('別紙様式3-2（４・５月）'!Z937="ベア加算","",W935*VLOOKUP(N935,【参考】数式用!$AD$2:$AH$27,MATCH(O935,【参考】数式用!$K$4:$N$4,0)+1,0)),"")</f>
        <v/>
      </c>
      <c r="Z935" s="1086"/>
      <c r="AA935" s="139"/>
      <c r="AB935" s="142"/>
      <c r="AC935" s="520" t="str">
        <f>IFERROR(X935*VLOOKUP(AG935,【参考】数式用4!$DC$3:$DZ$106,MATCH(N935,【参考】数式用4!$DC$2:$DZ$2,0)),"")</f>
        <v/>
      </c>
      <c r="AD935" s="477" t="str">
        <f t="shared" si="30"/>
        <v/>
      </c>
      <c r="AE935" s="478" t="str">
        <f t="shared" si="31"/>
        <v/>
      </c>
      <c r="AF935" s="512" t="str">
        <f>IF(O935="","",'別紙様式3-2（４・５月）'!O937&amp;'別紙様式3-2（４・５月）'!P937&amp;'別紙様式3-2（４・５月）'!Q937&amp;"から"&amp;O935)</f>
        <v/>
      </c>
      <c r="AG935" s="512" t="str">
        <f>IF(OR(W935="",W935="―"),"",'別紙様式3-2（４・５月）'!O937&amp;'別紙様式3-2（４・５月）'!P937&amp;'別紙様式3-2（４・５月）'!Q937&amp;"から"&amp;W935)</f>
        <v/>
      </c>
    </row>
    <row r="936" spans="1:33" ht="24.95" customHeight="1">
      <c r="A936" s="513">
        <v>923</v>
      </c>
      <c r="B936" s="987" t="str">
        <f>IF(基本情報入力シート!C975="","",基本情報入力シート!C975)</f>
        <v/>
      </c>
      <c r="C936" s="988"/>
      <c r="D936" s="988"/>
      <c r="E936" s="988"/>
      <c r="F936" s="988"/>
      <c r="G936" s="988"/>
      <c r="H936" s="988"/>
      <c r="I936" s="989"/>
      <c r="J936" s="482" t="str">
        <f>IF(基本情報入力シート!M975="","",基本情報入力シート!M975)</f>
        <v/>
      </c>
      <c r="K936" s="482" t="str">
        <f>IF(基本情報入力シート!R975="","",基本情報入力シート!R975)</f>
        <v/>
      </c>
      <c r="L936" s="482" t="str">
        <f>IF(基本情報入力シート!W975="","",基本情報入力シート!W975)</f>
        <v/>
      </c>
      <c r="M936" s="517" t="str">
        <f>IF(基本情報入力シート!X975="","",基本情報入力シート!X975)</f>
        <v/>
      </c>
      <c r="N936" s="518" t="str">
        <f>IF(基本情報入力シート!Y975="","",基本情報入力シート!Y975)</f>
        <v/>
      </c>
      <c r="O936" s="106"/>
      <c r="P936" s="1082"/>
      <c r="Q936" s="1083"/>
      <c r="R936" s="519" t="str">
        <f>IFERROR(IF('別紙様式3-2（４・５月）'!Z938="ベア加算","",P936*VLOOKUP(N936,【参考】数式用!$AD$2:$AH$27,MATCH(O936,【参考】数式用!$K$4:$N$4,0)+1,0)),"")</f>
        <v/>
      </c>
      <c r="S936" s="139"/>
      <c r="T936" s="1084"/>
      <c r="U936" s="1085"/>
      <c r="V936" s="515" t="str">
        <f>IFERROR(P936*VLOOKUP(AF936,【参考】数式用4!$DC$3:$DZ$106,MATCH(N936,【参考】数式用4!$DC$2:$DZ$2,0)),"")</f>
        <v/>
      </c>
      <c r="W936" s="107"/>
      <c r="X936" s="138"/>
      <c r="Y936" s="1086" t="str">
        <f>IFERROR(IF('別紙様式3-2（４・５月）'!Z938="ベア加算","",W936*VLOOKUP(N936,【参考】数式用!$AD$2:$AH$27,MATCH(O936,【参考】数式用!$K$4:$N$4,0)+1,0)),"")</f>
        <v/>
      </c>
      <c r="Z936" s="1086"/>
      <c r="AA936" s="139"/>
      <c r="AB936" s="142"/>
      <c r="AC936" s="520" t="str">
        <f>IFERROR(X936*VLOOKUP(AG936,【参考】数式用4!$DC$3:$DZ$106,MATCH(N936,【参考】数式用4!$DC$2:$DZ$2,0)),"")</f>
        <v/>
      </c>
      <c r="AD936" s="477" t="str">
        <f t="shared" si="30"/>
        <v/>
      </c>
      <c r="AE936" s="478" t="str">
        <f t="shared" si="31"/>
        <v/>
      </c>
      <c r="AF936" s="512" t="str">
        <f>IF(O936="","",'別紙様式3-2（４・５月）'!O938&amp;'別紙様式3-2（４・５月）'!P938&amp;'別紙様式3-2（４・５月）'!Q938&amp;"から"&amp;O936)</f>
        <v/>
      </c>
      <c r="AG936" s="512" t="str">
        <f>IF(OR(W936="",W936="―"),"",'別紙様式3-2（４・５月）'!O938&amp;'別紙様式3-2（４・５月）'!P938&amp;'別紙様式3-2（４・５月）'!Q938&amp;"から"&amp;W936)</f>
        <v/>
      </c>
    </row>
    <row r="937" spans="1:33" ht="24.95" customHeight="1">
      <c r="A937" s="513">
        <v>924</v>
      </c>
      <c r="B937" s="987" t="str">
        <f>IF(基本情報入力シート!C976="","",基本情報入力シート!C976)</f>
        <v/>
      </c>
      <c r="C937" s="988"/>
      <c r="D937" s="988"/>
      <c r="E937" s="988"/>
      <c r="F937" s="988"/>
      <c r="G937" s="988"/>
      <c r="H937" s="988"/>
      <c r="I937" s="989"/>
      <c r="J937" s="482" t="str">
        <f>IF(基本情報入力シート!M976="","",基本情報入力シート!M976)</f>
        <v/>
      </c>
      <c r="K937" s="482" t="str">
        <f>IF(基本情報入力シート!R976="","",基本情報入力シート!R976)</f>
        <v/>
      </c>
      <c r="L937" s="482" t="str">
        <f>IF(基本情報入力シート!W976="","",基本情報入力シート!W976)</f>
        <v/>
      </c>
      <c r="M937" s="517" t="str">
        <f>IF(基本情報入力シート!X976="","",基本情報入力シート!X976)</f>
        <v/>
      </c>
      <c r="N937" s="518" t="str">
        <f>IF(基本情報入力シート!Y976="","",基本情報入力シート!Y976)</f>
        <v/>
      </c>
      <c r="O937" s="106"/>
      <c r="P937" s="1082"/>
      <c r="Q937" s="1083"/>
      <c r="R937" s="519" t="str">
        <f>IFERROR(IF('別紙様式3-2（４・５月）'!Z939="ベア加算","",P937*VLOOKUP(N937,【参考】数式用!$AD$2:$AH$27,MATCH(O937,【参考】数式用!$K$4:$N$4,0)+1,0)),"")</f>
        <v/>
      </c>
      <c r="S937" s="139"/>
      <c r="T937" s="1084"/>
      <c r="U937" s="1085"/>
      <c r="V937" s="515" t="str">
        <f>IFERROR(P937*VLOOKUP(AF937,【参考】数式用4!$DC$3:$DZ$106,MATCH(N937,【参考】数式用4!$DC$2:$DZ$2,0)),"")</f>
        <v/>
      </c>
      <c r="W937" s="107"/>
      <c r="X937" s="138"/>
      <c r="Y937" s="1086" t="str">
        <f>IFERROR(IF('別紙様式3-2（４・５月）'!Z939="ベア加算","",W937*VLOOKUP(N937,【参考】数式用!$AD$2:$AH$27,MATCH(O937,【参考】数式用!$K$4:$N$4,0)+1,0)),"")</f>
        <v/>
      </c>
      <c r="Z937" s="1086"/>
      <c r="AA937" s="139"/>
      <c r="AB937" s="142"/>
      <c r="AC937" s="520" t="str">
        <f>IFERROR(X937*VLOOKUP(AG937,【参考】数式用4!$DC$3:$DZ$106,MATCH(N937,【参考】数式用4!$DC$2:$DZ$2,0)),"")</f>
        <v/>
      </c>
      <c r="AD937" s="477" t="str">
        <f t="shared" si="30"/>
        <v/>
      </c>
      <c r="AE937" s="478" t="str">
        <f t="shared" si="31"/>
        <v/>
      </c>
      <c r="AF937" s="512" t="str">
        <f>IF(O937="","",'別紙様式3-2（４・５月）'!O939&amp;'別紙様式3-2（４・５月）'!P939&amp;'別紙様式3-2（４・５月）'!Q939&amp;"から"&amp;O937)</f>
        <v/>
      </c>
      <c r="AG937" s="512" t="str">
        <f>IF(OR(W937="",W937="―"),"",'別紙様式3-2（４・５月）'!O939&amp;'別紙様式3-2（４・５月）'!P939&amp;'別紙様式3-2（４・５月）'!Q939&amp;"から"&amp;W937)</f>
        <v/>
      </c>
    </row>
    <row r="938" spans="1:33" ht="24.95" customHeight="1">
      <c r="A938" s="513">
        <v>925</v>
      </c>
      <c r="B938" s="987" t="str">
        <f>IF(基本情報入力シート!C977="","",基本情報入力シート!C977)</f>
        <v/>
      </c>
      <c r="C938" s="988"/>
      <c r="D938" s="988"/>
      <c r="E938" s="988"/>
      <c r="F938" s="988"/>
      <c r="G938" s="988"/>
      <c r="H938" s="988"/>
      <c r="I938" s="989"/>
      <c r="J938" s="482" t="str">
        <f>IF(基本情報入力シート!M977="","",基本情報入力シート!M977)</f>
        <v/>
      </c>
      <c r="K938" s="482" t="str">
        <f>IF(基本情報入力シート!R977="","",基本情報入力シート!R977)</f>
        <v/>
      </c>
      <c r="L938" s="482" t="str">
        <f>IF(基本情報入力シート!W977="","",基本情報入力シート!W977)</f>
        <v/>
      </c>
      <c r="M938" s="517" t="str">
        <f>IF(基本情報入力シート!X977="","",基本情報入力シート!X977)</f>
        <v/>
      </c>
      <c r="N938" s="518" t="str">
        <f>IF(基本情報入力シート!Y977="","",基本情報入力シート!Y977)</f>
        <v/>
      </c>
      <c r="O938" s="106"/>
      <c r="P938" s="1082"/>
      <c r="Q938" s="1083"/>
      <c r="R938" s="519" t="str">
        <f>IFERROR(IF('別紙様式3-2（４・５月）'!Z940="ベア加算","",P938*VLOOKUP(N938,【参考】数式用!$AD$2:$AH$27,MATCH(O938,【参考】数式用!$K$4:$N$4,0)+1,0)),"")</f>
        <v/>
      </c>
      <c r="S938" s="139"/>
      <c r="T938" s="1084"/>
      <c r="U938" s="1085"/>
      <c r="V938" s="515" t="str">
        <f>IFERROR(P938*VLOOKUP(AF938,【参考】数式用4!$DC$3:$DZ$106,MATCH(N938,【参考】数式用4!$DC$2:$DZ$2,0)),"")</f>
        <v/>
      </c>
      <c r="W938" s="107"/>
      <c r="X938" s="138"/>
      <c r="Y938" s="1086" t="str">
        <f>IFERROR(IF('別紙様式3-2（４・５月）'!Z940="ベア加算","",W938*VLOOKUP(N938,【参考】数式用!$AD$2:$AH$27,MATCH(O938,【参考】数式用!$K$4:$N$4,0)+1,0)),"")</f>
        <v/>
      </c>
      <c r="Z938" s="1086"/>
      <c r="AA938" s="139"/>
      <c r="AB938" s="142"/>
      <c r="AC938" s="520" t="str">
        <f>IFERROR(X938*VLOOKUP(AG938,【参考】数式用4!$DC$3:$DZ$106,MATCH(N938,【参考】数式用4!$DC$2:$DZ$2,0)),"")</f>
        <v/>
      </c>
      <c r="AD938" s="477" t="str">
        <f t="shared" si="30"/>
        <v/>
      </c>
      <c r="AE938" s="478" t="str">
        <f t="shared" si="31"/>
        <v/>
      </c>
      <c r="AF938" s="512" t="str">
        <f>IF(O938="","",'別紙様式3-2（４・５月）'!O940&amp;'別紙様式3-2（４・５月）'!P940&amp;'別紙様式3-2（４・５月）'!Q940&amp;"から"&amp;O938)</f>
        <v/>
      </c>
      <c r="AG938" s="512" t="str">
        <f>IF(OR(W938="",W938="―"),"",'別紙様式3-2（４・５月）'!O940&amp;'別紙様式3-2（４・５月）'!P940&amp;'別紙様式3-2（４・５月）'!Q940&amp;"から"&amp;W938)</f>
        <v/>
      </c>
    </row>
    <row r="939" spans="1:33" ht="24.95" customHeight="1">
      <c r="A939" s="513">
        <v>926</v>
      </c>
      <c r="B939" s="987" t="str">
        <f>IF(基本情報入力シート!C978="","",基本情報入力シート!C978)</f>
        <v/>
      </c>
      <c r="C939" s="988"/>
      <c r="D939" s="988"/>
      <c r="E939" s="988"/>
      <c r="F939" s="988"/>
      <c r="G939" s="988"/>
      <c r="H939" s="988"/>
      <c r="I939" s="989"/>
      <c r="J939" s="482" t="str">
        <f>IF(基本情報入力シート!M978="","",基本情報入力シート!M978)</f>
        <v/>
      </c>
      <c r="K939" s="482" t="str">
        <f>IF(基本情報入力シート!R978="","",基本情報入力シート!R978)</f>
        <v/>
      </c>
      <c r="L939" s="482" t="str">
        <f>IF(基本情報入力シート!W978="","",基本情報入力シート!W978)</f>
        <v/>
      </c>
      <c r="M939" s="517" t="str">
        <f>IF(基本情報入力シート!X978="","",基本情報入力シート!X978)</f>
        <v/>
      </c>
      <c r="N939" s="518" t="str">
        <f>IF(基本情報入力シート!Y978="","",基本情報入力シート!Y978)</f>
        <v/>
      </c>
      <c r="O939" s="106"/>
      <c r="P939" s="1082"/>
      <c r="Q939" s="1083"/>
      <c r="R939" s="519" t="str">
        <f>IFERROR(IF('別紙様式3-2（４・５月）'!Z941="ベア加算","",P939*VLOOKUP(N939,【参考】数式用!$AD$2:$AH$27,MATCH(O939,【参考】数式用!$K$4:$N$4,0)+1,0)),"")</f>
        <v/>
      </c>
      <c r="S939" s="139"/>
      <c r="T939" s="1084"/>
      <c r="U939" s="1085"/>
      <c r="V939" s="515" t="str">
        <f>IFERROR(P939*VLOOKUP(AF939,【参考】数式用4!$DC$3:$DZ$106,MATCH(N939,【参考】数式用4!$DC$2:$DZ$2,0)),"")</f>
        <v/>
      </c>
      <c r="W939" s="107"/>
      <c r="X939" s="138"/>
      <c r="Y939" s="1086" t="str">
        <f>IFERROR(IF('別紙様式3-2（４・５月）'!Z941="ベア加算","",W939*VLOOKUP(N939,【参考】数式用!$AD$2:$AH$27,MATCH(O939,【参考】数式用!$K$4:$N$4,0)+1,0)),"")</f>
        <v/>
      </c>
      <c r="Z939" s="1086"/>
      <c r="AA939" s="139"/>
      <c r="AB939" s="142"/>
      <c r="AC939" s="520" t="str">
        <f>IFERROR(X939*VLOOKUP(AG939,【参考】数式用4!$DC$3:$DZ$106,MATCH(N939,【参考】数式用4!$DC$2:$DZ$2,0)),"")</f>
        <v/>
      </c>
      <c r="AD939" s="477" t="str">
        <f t="shared" si="30"/>
        <v/>
      </c>
      <c r="AE939" s="478" t="str">
        <f t="shared" si="31"/>
        <v/>
      </c>
      <c r="AF939" s="512" t="str">
        <f>IF(O939="","",'別紙様式3-2（４・５月）'!O941&amp;'別紙様式3-2（４・５月）'!P941&amp;'別紙様式3-2（４・５月）'!Q941&amp;"から"&amp;O939)</f>
        <v/>
      </c>
      <c r="AG939" s="512" t="str">
        <f>IF(OR(W939="",W939="―"),"",'別紙様式3-2（４・５月）'!O941&amp;'別紙様式3-2（４・５月）'!P941&amp;'別紙様式3-2（４・５月）'!Q941&amp;"から"&amp;W939)</f>
        <v/>
      </c>
    </row>
    <row r="940" spans="1:33" ht="24.95" customHeight="1">
      <c r="A940" s="513">
        <v>927</v>
      </c>
      <c r="B940" s="987" t="str">
        <f>IF(基本情報入力シート!C979="","",基本情報入力シート!C979)</f>
        <v/>
      </c>
      <c r="C940" s="988"/>
      <c r="D940" s="988"/>
      <c r="E940" s="988"/>
      <c r="F940" s="988"/>
      <c r="G940" s="988"/>
      <c r="H940" s="988"/>
      <c r="I940" s="989"/>
      <c r="J940" s="482" t="str">
        <f>IF(基本情報入力シート!M979="","",基本情報入力シート!M979)</f>
        <v/>
      </c>
      <c r="K940" s="482" t="str">
        <f>IF(基本情報入力シート!R979="","",基本情報入力シート!R979)</f>
        <v/>
      </c>
      <c r="L940" s="482" t="str">
        <f>IF(基本情報入力シート!W979="","",基本情報入力シート!W979)</f>
        <v/>
      </c>
      <c r="M940" s="517" t="str">
        <f>IF(基本情報入力シート!X979="","",基本情報入力シート!X979)</f>
        <v/>
      </c>
      <c r="N940" s="518" t="str">
        <f>IF(基本情報入力シート!Y979="","",基本情報入力シート!Y979)</f>
        <v/>
      </c>
      <c r="O940" s="106"/>
      <c r="P940" s="1082"/>
      <c r="Q940" s="1083"/>
      <c r="R940" s="519" t="str">
        <f>IFERROR(IF('別紙様式3-2（４・５月）'!Z942="ベア加算","",P940*VLOOKUP(N940,【参考】数式用!$AD$2:$AH$27,MATCH(O940,【参考】数式用!$K$4:$N$4,0)+1,0)),"")</f>
        <v/>
      </c>
      <c r="S940" s="139"/>
      <c r="T940" s="1084"/>
      <c r="U940" s="1085"/>
      <c r="V940" s="515" t="str">
        <f>IFERROR(P940*VLOOKUP(AF940,【参考】数式用4!$DC$3:$DZ$106,MATCH(N940,【参考】数式用4!$DC$2:$DZ$2,0)),"")</f>
        <v/>
      </c>
      <c r="W940" s="107"/>
      <c r="X940" s="138"/>
      <c r="Y940" s="1086" t="str">
        <f>IFERROR(IF('別紙様式3-2（４・５月）'!Z942="ベア加算","",W940*VLOOKUP(N940,【参考】数式用!$AD$2:$AH$27,MATCH(O940,【参考】数式用!$K$4:$N$4,0)+1,0)),"")</f>
        <v/>
      </c>
      <c r="Z940" s="1086"/>
      <c r="AA940" s="139"/>
      <c r="AB940" s="142"/>
      <c r="AC940" s="520" t="str">
        <f>IFERROR(X940*VLOOKUP(AG940,【参考】数式用4!$DC$3:$DZ$106,MATCH(N940,【参考】数式用4!$DC$2:$DZ$2,0)),"")</f>
        <v/>
      </c>
      <c r="AD940" s="477" t="str">
        <f t="shared" si="30"/>
        <v/>
      </c>
      <c r="AE940" s="478" t="str">
        <f t="shared" si="31"/>
        <v/>
      </c>
      <c r="AF940" s="512" t="str">
        <f>IF(O940="","",'別紙様式3-2（４・５月）'!O942&amp;'別紙様式3-2（４・５月）'!P942&amp;'別紙様式3-2（４・５月）'!Q942&amp;"から"&amp;O940)</f>
        <v/>
      </c>
      <c r="AG940" s="512" t="str">
        <f>IF(OR(W940="",W940="―"),"",'別紙様式3-2（４・５月）'!O942&amp;'別紙様式3-2（４・５月）'!P942&amp;'別紙様式3-2（４・５月）'!Q942&amp;"から"&amp;W940)</f>
        <v/>
      </c>
    </row>
    <row r="941" spans="1:33" ht="24.95" customHeight="1">
      <c r="A941" s="513">
        <v>928</v>
      </c>
      <c r="B941" s="987" t="str">
        <f>IF(基本情報入力シート!C980="","",基本情報入力シート!C980)</f>
        <v/>
      </c>
      <c r="C941" s="988"/>
      <c r="D941" s="988"/>
      <c r="E941" s="988"/>
      <c r="F941" s="988"/>
      <c r="G941" s="988"/>
      <c r="H941" s="988"/>
      <c r="I941" s="989"/>
      <c r="J941" s="482" t="str">
        <f>IF(基本情報入力シート!M980="","",基本情報入力シート!M980)</f>
        <v/>
      </c>
      <c r="K941" s="482" t="str">
        <f>IF(基本情報入力シート!R980="","",基本情報入力シート!R980)</f>
        <v/>
      </c>
      <c r="L941" s="482" t="str">
        <f>IF(基本情報入力シート!W980="","",基本情報入力シート!W980)</f>
        <v/>
      </c>
      <c r="M941" s="517" t="str">
        <f>IF(基本情報入力シート!X980="","",基本情報入力シート!X980)</f>
        <v/>
      </c>
      <c r="N941" s="518" t="str">
        <f>IF(基本情報入力シート!Y980="","",基本情報入力シート!Y980)</f>
        <v/>
      </c>
      <c r="O941" s="106"/>
      <c r="P941" s="1082"/>
      <c r="Q941" s="1083"/>
      <c r="R941" s="519" t="str">
        <f>IFERROR(IF('別紙様式3-2（４・５月）'!Z943="ベア加算","",P941*VLOOKUP(N941,【参考】数式用!$AD$2:$AH$27,MATCH(O941,【参考】数式用!$K$4:$N$4,0)+1,0)),"")</f>
        <v/>
      </c>
      <c r="S941" s="139"/>
      <c r="T941" s="1084"/>
      <c r="U941" s="1085"/>
      <c r="V941" s="515" t="str">
        <f>IFERROR(P941*VLOOKUP(AF941,【参考】数式用4!$DC$3:$DZ$106,MATCH(N941,【参考】数式用4!$DC$2:$DZ$2,0)),"")</f>
        <v/>
      </c>
      <c r="W941" s="107"/>
      <c r="X941" s="138"/>
      <c r="Y941" s="1086" t="str">
        <f>IFERROR(IF('別紙様式3-2（４・５月）'!Z943="ベア加算","",W941*VLOOKUP(N941,【参考】数式用!$AD$2:$AH$27,MATCH(O941,【参考】数式用!$K$4:$N$4,0)+1,0)),"")</f>
        <v/>
      </c>
      <c r="Z941" s="1086"/>
      <c r="AA941" s="139"/>
      <c r="AB941" s="142"/>
      <c r="AC941" s="520" t="str">
        <f>IFERROR(X941*VLOOKUP(AG941,【参考】数式用4!$DC$3:$DZ$106,MATCH(N941,【参考】数式用4!$DC$2:$DZ$2,0)),"")</f>
        <v/>
      </c>
      <c r="AD941" s="477" t="str">
        <f t="shared" si="30"/>
        <v/>
      </c>
      <c r="AE941" s="478" t="str">
        <f t="shared" si="31"/>
        <v/>
      </c>
      <c r="AF941" s="512" t="str">
        <f>IF(O941="","",'別紙様式3-2（４・５月）'!O943&amp;'別紙様式3-2（４・５月）'!P943&amp;'別紙様式3-2（４・５月）'!Q943&amp;"から"&amp;O941)</f>
        <v/>
      </c>
      <c r="AG941" s="512" t="str">
        <f>IF(OR(W941="",W941="―"),"",'別紙様式3-2（４・５月）'!O943&amp;'別紙様式3-2（４・５月）'!P943&amp;'別紙様式3-2（４・５月）'!Q943&amp;"から"&amp;W941)</f>
        <v/>
      </c>
    </row>
    <row r="942" spans="1:33" ht="24.95" customHeight="1">
      <c r="A942" s="513">
        <v>929</v>
      </c>
      <c r="B942" s="987" t="str">
        <f>IF(基本情報入力シート!C981="","",基本情報入力シート!C981)</f>
        <v/>
      </c>
      <c r="C942" s="988"/>
      <c r="D942" s="988"/>
      <c r="E942" s="988"/>
      <c r="F942" s="988"/>
      <c r="G942" s="988"/>
      <c r="H942" s="988"/>
      <c r="I942" s="989"/>
      <c r="J942" s="482" t="str">
        <f>IF(基本情報入力シート!M981="","",基本情報入力シート!M981)</f>
        <v/>
      </c>
      <c r="K942" s="482" t="str">
        <f>IF(基本情報入力シート!R981="","",基本情報入力シート!R981)</f>
        <v/>
      </c>
      <c r="L942" s="482" t="str">
        <f>IF(基本情報入力シート!W981="","",基本情報入力シート!W981)</f>
        <v/>
      </c>
      <c r="M942" s="517" t="str">
        <f>IF(基本情報入力シート!X981="","",基本情報入力シート!X981)</f>
        <v/>
      </c>
      <c r="N942" s="518" t="str">
        <f>IF(基本情報入力シート!Y981="","",基本情報入力シート!Y981)</f>
        <v/>
      </c>
      <c r="O942" s="106"/>
      <c r="P942" s="1082"/>
      <c r="Q942" s="1083"/>
      <c r="R942" s="519" t="str">
        <f>IFERROR(IF('別紙様式3-2（４・５月）'!Z944="ベア加算","",P942*VLOOKUP(N942,【参考】数式用!$AD$2:$AH$27,MATCH(O942,【参考】数式用!$K$4:$N$4,0)+1,0)),"")</f>
        <v/>
      </c>
      <c r="S942" s="139"/>
      <c r="T942" s="1084"/>
      <c r="U942" s="1085"/>
      <c r="V942" s="515" t="str">
        <f>IFERROR(P942*VLOOKUP(AF942,【参考】数式用4!$DC$3:$DZ$106,MATCH(N942,【参考】数式用4!$DC$2:$DZ$2,0)),"")</f>
        <v/>
      </c>
      <c r="W942" s="107"/>
      <c r="X942" s="138"/>
      <c r="Y942" s="1086" t="str">
        <f>IFERROR(IF('別紙様式3-2（４・５月）'!Z944="ベア加算","",W942*VLOOKUP(N942,【参考】数式用!$AD$2:$AH$27,MATCH(O942,【参考】数式用!$K$4:$N$4,0)+1,0)),"")</f>
        <v/>
      </c>
      <c r="Z942" s="1086"/>
      <c r="AA942" s="139"/>
      <c r="AB942" s="142"/>
      <c r="AC942" s="520" t="str">
        <f>IFERROR(X942*VLOOKUP(AG942,【参考】数式用4!$DC$3:$DZ$106,MATCH(N942,【参考】数式用4!$DC$2:$DZ$2,0)),"")</f>
        <v/>
      </c>
      <c r="AD942" s="477" t="str">
        <f t="shared" si="30"/>
        <v/>
      </c>
      <c r="AE942" s="478" t="str">
        <f t="shared" si="31"/>
        <v/>
      </c>
      <c r="AF942" s="512" t="str">
        <f>IF(O942="","",'別紙様式3-2（４・５月）'!O944&amp;'別紙様式3-2（４・５月）'!P944&amp;'別紙様式3-2（４・５月）'!Q944&amp;"から"&amp;O942)</f>
        <v/>
      </c>
      <c r="AG942" s="512" t="str">
        <f>IF(OR(W942="",W942="―"),"",'別紙様式3-2（４・５月）'!O944&amp;'別紙様式3-2（４・５月）'!P944&amp;'別紙様式3-2（４・５月）'!Q944&amp;"から"&amp;W942)</f>
        <v/>
      </c>
    </row>
    <row r="943" spans="1:33" ht="24.95" customHeight="1">
      <c r="A943" s="513">
        <v>930</v>
      </c>
      <c r="B943" s="987" t="str">
        <f>IF(基本情報入力シート!C982="","",基本情報入力シート!C982)</f>
        <v/>
      </c>
      <c r="C943" s="988"/>
      <c r="D943" s="988"/>
      <c r="E943" s="988"/>
      <c r="F943" s="988"/>
      <c r="G943" s="988"/>
      <c r="H943" s="988"/>
      <c r="I943" s="989"/>
      <c r="J943" s="482" t="str">
        <f>IF(基本情報入力シート!M982="","",基本情報入力シート!M982)</f>
        <v/>
      </c>
      <c r="K943" s="482" t="str">
        <f>IF(基本情報入力シート!R982="","",基本情報入力シート!R982)</f>
        <v/>
      </c>
      <c r="L943" s="482" t="str">
        <f>IF(基本情報入力シート!W982="","",基本情報入力シート!W982)</f>
        <v/>
      </c>
      <c r="M943" s="517" t="str">
        <f>IF(基本情報入力シート!X982="","",基本情報入力シート!X982)</f>
        <v/>
      </c>
      <c r="N943" s="518" t="str">
        <f>IF(基本情報入力シート!Y982="","",基本情報入力シート!Y982)</f>
        <v/>
      </c>
      <c r="O943" s="106"/>
      <c r="P943" s="1082"/>
      <c r="Q943" s="1083"/>
      <c r="R943" s="519" t="str">
        <f>IFERROR(IF('別紙様式3-2（４・５月）'!Z945="ベア加算","",P943*VLOOKUP(N943,【参考】数式用!$AD$2:$AH$27,MATCH(O943,【参考】数式用!$K$4:$N$4,0)+1,0)),"")</f>
        <v/>
      </c>
      <c r="S943" s="139"/>
      <c r="T943" s="1084"/>
      <c r="U943" s="1085"/>
      <c r="V943" s="515" t="str">
        <f>IFERROR(P943*VLOOKUP(AF943,【参考】数式用4!$DC$3:$DZ$106,MATCH(N943,【参考】数式用4!$DC$2:$DZ$2,0)),"")</f>
        <v/>
      </c>
      <c r="W943" s="107"/>
      <c r="X943" s="138"/>
      <c r="Y943" s="1086" t="str">
        <f>IFERROR(IF('別紙様式3-2（４・５月）'!Z945="ベア加算","",W943*VLOOKUP(N943,【参考】数式用!$AD$2:$AH$27,MATCH(O943,【参考】数式用!$K$4:$N$4,0)+1,0)),"")</f>
        <v/>
      </c>
      <c r="Z943" s="1086"/>
      <c r="AA943" s="139"/>
      <c r="AB943" s="142"/>
      <c r="AC943" s="520" t="str">
        <f>IFERROR(X943*VLOOKUP(AG943,【参考】数式用4!$DC$3:$DZ$106,MATCH(N943,【参考】数式用4!$DC$2:$DZ$2,0)),"")</f>
        <v/>
      </c>
      <c r="AD943" s="477" t="str">
        <f t="shared" si="30"/>
        <v/>
      </c>
      <c r="AE943" s="478" t="str">
        <f t="shared" si="31"/>
        <v/>
      </c>
      <c r="AF943" s="512" t="str">
        <f>IF(O943="","",'別紙様式3-2（４・５月）'!O945&amp;'別紙様式3-2（４・５月）'!P945&amp;'別紙様式3-2（４・５月）'!Q945&amp;"から"&amp;O943)</f>
        <v/>
      </c>
      <c r="AG943" s="512" t="str">
        <f>IF(OR(W943="",W943="―"),"",'別紙様式3-2（４・５月）'!O945&amp;'別紙様式3-2（４・５月）'!P945&amp;'別紙様式3-2（４・５月）'!Q945&amp;"から"&amp;W943)</f>
        <v/>
      </c>
    </row>
    <row r="944" spans="1:33" ht="24.95" customHeight="1">
      <c r="A944" s="513">
        <v>931</v>
      </c>
      <c r="B944" s="987" t="str">
        <f>IF(基本情報入力シート!C983="","",基本情報入力シート!C983)</f>
        <v/>
      </c>
      <c r="C944" s="988"/>
      <c r="D944" s="988"/>
      <c r="E944" s="988"/>
      <c r="F944" s="988"/>
      <c r="G944" s="988"/>
      <c r="H944" s="988"/>
      <c r="I944" s="989"/>
      <c r="J944" s="482" t="str">
        <f>IF(基本情報入力シート!M983="","",基本情報入力シート!M983)</f>
        <v/>
      </c>
      <c r="K944" s="482" t="str">
        <f>IF(基本情報入力シート!R983="","",基本情報入力シート!R983)</f>
        <v/>
      </c>
      <c r="L944" s="482" t="str">
        <f>IF(基本情報入力シート!W983="","",基本情報入力シート!W983)</f>
        <v/>
      </c>
      <c r="M944" s="517" t="str">
        <f>IF(基本情報入力シート!X983="","",基本情報入力シート!X983)</f>
        <v/>
      </c>
      <c r="N944" s="518" t="str">
        <f>IF(基本情報入力シート!Y983="","",基本情報入力シート!Y983)</f>
        <v/>
      </c>
      <c r="O944" s="106"/>
      <c r="P944" s="1082"/>
      <c r="Q944" s="1083"/>
      <c r="R944" s="519" t="str">
        <f>IFERROR(IF('別紙様式3-2（４・５月）'!Z946="ベア加算","",P944*VLOOKUP(N944,【参考】数式用!$AD$2:$AH$27,MATCH(O944,【参考】数式用!$K$4:$N$4,0)+1,0)),"")</f>
        <v/>
      </c>
      <c r="S944" s="139"/>
      <c r="T944" s="1084"/>
      <c r="U944" s="1085"/>
      <c r="V944" s="515" t="str">
        <f>IFERROR(P944*VLOOKUP(AF944,【参考】数式用4!$DC$3:$DZ$106,MATCH(N944,【参考】数式用4!$DC$2:$DZ$2,0)),"")</f>
        <v/>
      </c>
      <c r="W944" s="107"/>
      <c r="X944" s="138"/>
      <c r="Y944" s="1086" t="str">
        <f>IFERROR(IF('別紙様式3-2（４・５月）'!Z946="ベア加算","",W944*VLOOKUP(N944,【参考】数式用!$AD$2:$AH$27,MATCH(O944,【参考】数式用!$K$4:$N$4,0)+1,0)),"")</f>
        <v/>
      </c>
      <c r="Z944" s="1086"/>
      <c r="AA944" s="139"/>
      <c r="AB944" s="142"/>
      <c r="AC944" s="520" t="str">
        <f>IFERROR(X944*VLOOKUP(AG944,【参考】数式用4!$DC$3:$DZ$106,MATCH(N944,【参考】数式用4!$DC$2:$DZ$2,0)),"")</f>
        <v/>
      </c>
      <c r="AD944" s="477" t="str">
        <f t="shared" si="30"/>
        <v/>
      </c>
      <c r="AE944" s="478" t="str">
        <f t="shared" si="31"/>
        <v/>
      </c>
      <c r="AF944" s="512" t="str">
        <f>IF(O944="","",'別紙様式3-2（４・５月）'!O946&amp;'別紙様式3-2（４・５月）'!P946&amp;'別紙様式3-2（４・５月）'!Q946&amp;"から"&amp;O944)</f>
        <v/>
      </c>
      <c r="AG944" s="512" t="str">
        <f>IF(OR(W944="",W944="―"),"",'別紙様式3-2（４・５月）'!O946&amp;'別紙様式3-2（４・５月）'!P946&amp;'別紙様式3-2（４・５月）'!Q946&amp;"から"&amp;W944)</f>
        <v/>
      </c>
    </row>
    <row r="945" spans="1:33" ht="24.95" customHeight="1">
      <c r="A945" s="513">
        <v>932</v>
      </c>
      <c r="B945" s="987" t="str">
        <f>IF(基本情報入力シート!C984="","",基本情報入力シート!C984)</f>
        <v/>
      </c>
      <c r="C945" s="988"/>
      <c r="D945" s="988"/>
      <c r="E945" s="988"/>
      <c r="F945" s="988"/>
      <c r="G945" s="988"/>
      <c r="H945" s="988"/>
      <c r="I945" s="989"/>
      <c r="J945" s="482" t="str">
        <f>IF(基本情報入力シート!M984="","",基本情報入力シート!M984)</f>
        <v/>
      </c>
      <c r="K945" s="482" t="str">
        <f>IF(基本情報入力シート!R984="","",基本情報入力シート!R984)</f>
        <v/>
      </c>
      <c r="L945" s="482" t="str">
        <f>IF(基本情報入力シート!W984="","",基本情報入力シート!W984)</f>
        <v/>
      </c>
      <c r="M945" s="517" t="str">
        <f>IF(基本情報入力シート!X984="","",基本情報入力シート!X984)</f>
        <v/>
      </c>
      <c r="N945" s="518" t="str">
        <f>IF(基本情報入力シート!Y984="","",基本情報入力シート!Y984)</f>
        <v/>
      </c>
      <c r="O945" s="106"/>
      <c r="P945" s="1082"/>
      <c r="Q945" s="1083"/>
      <c r="R945" s="519" t="str">
        <f>IFERROR(IF('別紙様式3-2（４・５月）'!Z947="ベア加算","",P945*VLOOKUP(N945,【参考】数式用!$AD$2:$AH$27,MATCH(O945,【参考】数式用!$K$4:$N$4,0)+1,0)),"")</f>
        <v/>
      </c>
      <c r="S945" s="139"/>
      <c r="T945" s="1084"/>
      <c r="U945" s="1085"/>
      <c r="V945" s="515" t="str">
        <f>IFERROR(P945*VLOOKUP(AF945,【参考】数式用4!$DC$3:$DZ$106,MATCH(N945,【参考】数式用4!$DC$2:$DZ$2,0)),"")</f>
        <v/>
      </c>
      <c r="W945" s="107"/>
      <c r="X945" s="138"/>
      <c r="Y945" s="1086" t="str">
        <f>IFERROR(IF('別紙様式3-2（４・５月）'!Z947="ベア加算","",W945*VLOOKUP(N945,【参考】数式用!$AD$2:$AH$27,MATCH(O945,【参考】数式用!$K$4:$N$4,0)+1,0)),"")</f>
        <v/>
      </c>
      <c r="Z945" s="1086"/>
      <c r="AA945" s="139"/>
      <c r="AB945" s="142"/>
      <c r="AC945" s="520" t="str">
        <f>IFERROR(X945*VLOOKUP(AG945,【参考】数式用4!$DC$3:$DZ$106,MATCH(N945,【参考】数式用4!$DC$2:$DZ$2,0)),"")</f>
        <v/>
      </c>
      <c r="AD945" s="477" t="str">
        <f t="shared" si="30"/>
        <v/>
      </c>
      <c r="AE945" s="478" t="str">
        <f t="shared" si="31"/>
        <v/>
      </c>
      <c r="AF945" s="512" t="str">
        <f>IF(O945="","",'別紙様式3-2（４・５月）'!O947&amp;'別紙様式3-2（４・５月）'!P947&amp;'別紙様式3-2（４・５月）'!Q947&amp;"から"&amp;O945)</f>
        <v/>
      </c>
      <c r="AG945" s="512" t="str">
        <f>IF(OR(W945="",W945="―"),"",'別紙様式3-2（４・５月）'!O947&amp;'別紙様式3-2（４・５月）'!P947&amp;'別紙様式3-2（４・５月）'!Q947&amp;"から"&amp;W945)</f>
        <v/>
      </c>
    </row>
    <row r="946" spans="1:33" ht="24.95" customHeight="1">
      <c r="A946" s="513">
        <v>933</v>
      </c>
      <c r="B946" s="987" t="str">
        <f>IF(基本情報入力シート!C985="","",基本情報入力シート!C985)</f>
        <v/>
      </c>
      <c r="C946" s="988"/>
      <c r="D946" s="988"/>
      <c r="E946" s="988"/>
      <c r="F946" s="988"/>
      <c r="G946" s="988"/>
      <c r="H946" s="988"/>
      <c r="I946" s="989"/>
      <c r="J946" s="482" t="str">
        <f>IF(基本情報入力シート!M985="","",基本情報入力シート!M985)</f>
        <v/>
      </c>
      <c r="K946" s="482" t="str">
        <f>IF(基本情報入力シート!R985="","",基本情報入力シート!R985)</f>
        <v/>
      </c>
      <c r="L946" s="482" t="str">
        <f>IF(基本情報入力シート!W985="","",基本情報入力シート!W985)</f>
        <v/>
      </c>
      <c r="M946" s="517" t="str">
        <f>IF(基本情報入力シート!X985="","",基本情報入力シート!X985)</f>
        <v/>
      </c>
      <c r="N946" s="518" t="str">
        <f>IF(基本情報入力シート!Y985="","",基本情報入力シート!Y985)</f>
        <v/>
      </c>
      <c r="O946" s="106"/>
      <c r="P946" s="1082"/>
      <c r="Q946" s="1083"/>
      <c r="R946" s="519" t="str">
        <f>IFERROR(IF('別紙様式3-2（４・５月）'!Z948="ベア加算","",P946*VLOOKUP(N946,【参考】数式用!$AD$2:$AH$27,MATCH(O946,【参考】数式用!$K$4:$N$4,0)+1,0)),"")</f>
        <v/>
      </c>
      <c r="S946" s="139"/>
      <c r="T946" s="1084"/>
      <c r="U946" s="1085"/>
      <c r="V946" s="515" t="str">
        <f>IFERROR(P946*VLOOKUP(AF946,【参考】数式用4!$DC$3:$DZ$106,MATCH(N946,【参考】数式用4!$DC$2:$DZ$2,0)),"")</f>
        <v/>
      </c>
      <c r="W946" s="107"/>
      <c r="X946" s="138"/>
      <c r="Y946" s="1086" t="str">
        <f>IFERROR(IF('別紙様式3-2（４・５月）'!Z948="ベア加算","",W946*VLOOKUP(N946,【参考】数式用!$AD$2:$AH$27,MATCH(O946,【参考】数式用!$K$4:$N$4,0)+1,0)),"")</f>
        <v/>
      </c>
      <c r="Z946" s="1086"/>
      <c r="AA946" s="139"/>
      <c r="AB946" s="142"/>
      <c r="AC946" s="520" t="str">
        <f>IFERROR(X946*VLOOKUP(AG946,【参考】数式用4!$DC$3:$DZ$106,MATCH(N946,【参考】数式用4!$DC$2:$DZ$2,0)),"")</f>
        <v/>
      </c>
      <c r="AD946" s="477" t="str">
        <f t="shared" si="30"/>
        <v/>
      </c>
      <c r="AE946" s="478" t="str">
        <f t="shared" si="31"/>
        <v/>
      </c>
      <c r="AF946" s="512" t="str">
        <f>IF(O946="","",'別紙様式3-2（４・５月）'!O948&amp;'別紙様式3-2（４・５月）'!P948&amp;'別紙様式3-2（４・５月）'!Q948&amp;"から"&amp;O946)</f>
        <v/>
      </c>
      <c r="AG946" s="512" t="str">
        <f>IF(OR(W946="",W946="―"),"",'別紙様式3-2（４・５月）'!O948&amp;'別紙様式3-2（４・５月）'!P948&amp;'別紙様式3-2（４・５月）'!Q948&amp;"から"&amp;W946)</f>
        <v/>
      </c>
    </row>
    <row r="947" spans="1:33" ht="24.95" customHeight="1">
      <c r="A947" s="513">
        <v>934</v>
      </c>
      <c r="B947" s="987" t="str">
        <f>IF(基本情報入力シート!C986="","",基本情報入力シート!C986)</f>
        <v/>
      </c>
      <c r="C947" s="988"/>
      <c r="D947" s="988"/>
      <c r="E947" s="988"/>
      <c r="F947" s="988"/>
      <c r="G947" s="988"/>
      <c r="H947" s="988"/>
      <c r="I947" s="989"/>
      <c r="J947" s="482" t="str">
        <f>IF(基本情報入力シート!M986="","",基本情報入力シート!M986)</f>
        <v/>
      </c>
      <c r="K947" s="482" t="str">
        <f>IF(基本情報入力シート!R986="","",基本情報入力シート!R986)</f>
        <v/>
      </c>
      <c r="L947" s="482" t="str">
        <f>IF(基本情報入力シート!W986="","",基本情報入力シート!W986)</f>
        <v/>
      </c>
      <c r="M947" s="517" t="str">
        <f>IF(基本情報入力シート!X986="","",基本情報入力シート!X986)</f>
        <v/>
      </c>
      <c r="N947" s="518" t="str">
        <f>IF(基本情報入力シート!Y986="","",基本情報入力シート!Y986)</f>
        <v/>
      </c>
      <c r="O947" s="106"/>
      <c r="P947" s="1082"/>
      <c r="Q947" s="1083"/>
      <c r="R947" s="519" t="str">
        <f>IFERROR(IF('別紙様式3-2（４・５月）'!Z949="ベア加算","",P947*VLOOKUP(N947,【参考】数式用!$AD$2:$AH$27,MATCH(O947,【参考】数式用!$K$4:$N$4,0)+1,0)),"")</f>
        <v/>
      </c>
      <c r="S947" s="139"/>
      <c r="T947" s="1084"/>
      <c r="U947" s="1085"/>
      <c r="V947" s="515" t="str">
        <f>IFERROR(P947*VLOOKUP(AF947,【参考】数式用4!$DC$3:$DZ$106,MATCH(N947,【参考】数式用4!$DC$2:$DZ$2,0)),"")</f>
        <v/>
      </c>
      <c r="W947" s="107"/>
      <c r="X947" s="138"/>
      <c r="Y947" s="1086" t="str">
        <f>IFERROR(IF('別紙様式3-2（４・５月）'!Z949="ベア加算","",W947*VLOOKUP(N947,【参考】数式用!$AD$2:$AH$27,MATCH(O947,【参考】数式用!$K$4:$N$4,0)+1,0)),"")</f>
        <v/>
      </c>
      <c r="Z947" s="1086"/>
      <c r="AA947" s="139"/>
      <c r="AB947" s="142"/>
      <c r="AC947" s="520" t="str">
        <f>IFERROR(X947*VLOOKUP(AG947,【参考】数式用4!$DC$3:$DZ$106,MATCH(N947,【参考】数式用4!$DC$2:$DZ$2,0)),"")</f>
        <v/>
      </c>
      <c r="AD947" s="477" t="str">
        <f t="shared" si="30"/>
        <v/>
      </c>
      <c r="AE947" s="478" t="str">
        <f t="shared" si="31"/>
        <v/>
      </c>
      <c r="AF947" s="512" t="str">
        <f>IF(O947="","",'別紙様式3-2（４・５月）'!O949&amp;'別紙様式3-2（４・５月）'!P949&amp;'別紙様式3-2（４・５月）'!Q949&amp;"から"&amp;O947)</f>
        <v/>
      </c>
      <c r="AG947" s="512" t="str">
        <f>IF(OR(W947="",W947="―"),"",'別紙様式3-2（４・５月）'!O949&amp;'別紙様式3-2（４・５月）'!P949&amp;'別紙様式3-2（４・５月）'!Q949&amp;"から"&amp;W947)</f>
        <v/>
      </c>
    </row>
    <row r="948" spans="1:33" ht="24.95" customHeight="1">
      <c r="A948" s="513">
        <v>935</v>
      </c>
      <c r="B948" s="987" t="str">
        <f>IF(基本情報入力シート!C987="","",基本情報入力シート!C987)</f>
        <v/>
      </c>
      <c r="C948" s="988"/>
      <c r="D948" s="988"/>
      <c r="E948" s="988"/>
      <c r="F948" s="988"/>
      <c r="G948" s="988"/>
      <c r="H948" s="988"/>
      <c r="I948" s="989"/>
      <c r="J948" s="482" t="str">
        <f>IF(基本情報入力シート!M987="","",基本情報入力シート!M987)</f>
        <v/>
      </c>
      <c r="K948" s="482" t="str">
        <f>IF(基本情報入力シート!R987="","",基本情報入力シート!R987)</f>
        <v/>
      </c>
      <c r="L948" s="482" t="str">
        <f>IF(基本情報入力シート!W987="","",基本情報入力シート!W987)</f>
        <v/>
      </c>
      <c r="M948" s="517" t="str">
        <f>IF(基本情報入力シート!X987="","",基本情報入力シート!X987)</f>
        <v/>
      </c>
      <c r="N948" s="518" t="str">
        <f>IF(基本情報入力シート!Y987="","",基本情報入力シート!Y987)</f>
        <v/>
      </c>
      <c r="O948" s="106"/>
      <c r="P948" s="1082"/>
      <c r="Q948" s="1083"/>
      <c r="R948" s="519" t="str">
        <f>IFERROR(IF('別紙様式3-2（４・５月）'!Z950="ベア加算","",P948*VLOOKUP(N948,【参考】数式用!$AD$2:$AH$27,MATCH(O948,【参考】数式用!$K$4:$N$4,0)+1,0)),"")</f>
        <v/>
      </c>
      <c r="S948" s="139"/>
      <c r="T948" s="1084"/>
      <c r="U948" s="1085"/>
      <c r="V948" s="515" t="str">
        <f>IFERROR(P948*VLOOKUP(AF948,【参考】数式用4!$DC$3:$DZ$106,MATCH(N948,【参考】数式用4!$DC$2:$DZ$2,0)),"")</f>
        <v/>
      </c>
      <c r="W948" s="107"/>
      <c r="X948" s="138"/>
      <c r="Y948" s="1086" t="str">
        <f>IFERROR(IF('別紙様式3-2（４・５月）'!Z950="ベア加算","",W948*VLOOKUP(N948,【参考】数式用!$AD$2:$AH$27,MATCH(O948,【参考】数式用!$K$4:$N$4,0)+1,0)),"")</f>
        <v/>
      </c>
      <c r="Z948" s="1086"/>
      <c r="AA948" s="139"/>
      <c r="AB948" s="142"/>
      <c r="AC948" s="520" t="str">
        <f>IFERROR(X948*VLOOKUP(AG948,【参考】数式用4!$DC$3:$DZ$106,MATCH(N948,【参考】数式用4!$DC$2:$DZ$2,0)),"")</f>
        <v/>
      </c>
      <c r="AD948" s="477" t="str">
        <f t="shared" si="30"/>
        <v/>
      </c>
      <c r="AE948" s="478" t="str">
        <f t="shared" si="31"/>
        <v/>
      </c>
      <c r="AF948" s="512" t="str">
        <f>IF(O948="","",'別紙様式3-2（４・５月）'!O950&amp;'別紙様式3-2（４・５月）'!P950&amp;'別紙様式3-2（４・５月）'!Q950&amp;"から"&amp;O948)</f>
        <v/>
      </c>
      <c r="AG948" s="512" t="str">
        <f>IF(OR(W948="",W948="―"),"",'別紙様式3-2（４・５月）'!O950&amp;'別紙様式3-2（４・５月）'!P950&amp;'別紙様式3-2（４・５月）'!Q950&amp;"から"&amp;W948)</f>
        <v/>
      </c>
    </row>
    <row r="949" spans="1:33" ht="24.95" customHeight="1">
      <c r="A949" s="513">
        <v>936</v>
      </c>
      <c r="B949" s="987" t="str">
        <f>IF(基本情報入力シート!C988="","",基本情報入力シート!C988)</f>
        <v/>
      </c>
      <c r="C949" s="988"/>
      <c r="D949" s="988"/>
      <c r="E949" s="988"/>
      <c r="F949" s="988"/>
      <c r="G949" s="988"/>
      <c r="H949" s="988"/>
      <c r="I949" s="989"/>
      <c r="J949" s="482" t="str">
        <f>IF(基本情報入力シート!M988="","",基本情報入力シート!M988)</f>
        <v/>
      </c>
      <c r="K949" s="482" t="str">
        <f>IF(基本情報入力シート!R988="","",基本情報入力シート!R988)</f>
        <v/>
      </c>
      <c r="L949" s="482" t="str">
        <f>IF(基本情報入力シート!W988="","",基本情報入力シート!W988)</f>
        <v/>
      </c>
      <c r="M949" s="517" t="str">
        <f>IF(基本情報入力シート!X988="","",基本情報入力シート!X988)</f>
        <v/>
      </c>
      <c r="N949" s="518" t="str">
        <f>IF(基本情報入力シート!Y988="","",基本情報入力シート!Y988)</f>
        <v/>
      </c>
      <c r="O949" s="106"/>
      <c r="P949" s="1082"/>
      <c r="Q949" s="1083"/>
      <c r="R949" s="519" t="str">
        <f>IFERROR(IF('別紙様式3-2（４・５月）'!Z951="ベア加算","",P949*VLOOKUP(N949,【参考】数式用!$AD$2:$AH$27,MATCH(O949,【参考】数式用!$K$4:$N$4,0)+1,0)),"")</f>
        <v/>
      </c>
      <c r="S949" s="139"/>
      <c r="T949" s="1084"/>
      <c r="U949" s="1085"/>
      <c r="V949" s="515" t="str">
        <f>IFERROR(P949*VLOOKUP(AF949,【参考】数式用4!$DC$3:$DZ$106,MATCH(N949,【参考】数式用4!$DC$2:$DZ$2,0)),"")</f>
        <v/>
      </c>
      <c r="W949" s="107"/>
      <c r="X949" s="138"/>
      <c r="Y949" s="1086" t="str">
        <f>IFERROR(IF('別紙様式3-2（４・５月）'!Z951="ベア加算","",W949*VLOOKUP(N949,【参考】数式用!$AD$2:$AH$27,MATCH(O949,【参考】数式用!$K$4:$N$4,0)+1,0)),"")</f>
        <v/>
      </c>
      <c r="Z949" s="1086"/>
      <c r="AA949" s="139"/>
      <c r="AB949" s="142"/>
      <c r="AC949" s="520" t="str">
        <f>IFERROR(X949*VLOOKUP(AG949,【参考】数式用4!$DC$3:$DZ$106,MATCH(N949,【参考】数式用4!$DC$2:$DZ$2,0)),"")</f>
        <v/>
      </c>
      <c r="AD949" s="477" t="str">
        <f t="shared" si="30"/>
        <v/>
      </c>
      <c r="AE949" s="478" t="str">
        <f t="shared" si="31"/>
        <v/>
      </c>
      <c r="AF949" s="512" t="str">
        <f>IF(O949="","",'別紙様式3-2（４・５月）'!O951&amp;'別紙様式3-2（４・５月）'!P951&amp;'別紙様式3-2（４・５月）'!Q951&amp;"から"&amp;O949)</f>
        <v/>
      </c>
      <c r="AG949" s="512" t="str">
        <f>IF(OR(W949="",W949="―"),"",'別紙様式3-2（４・５月）'!O951&amp;'別紙様式3-2（４・５月）'!P951&amp;'別紙様式3-2（４・５月）'!Q951&amp;"から"&amp;W949)</f>
        <v/>
      </c>
    </row>
    <row r="950" spans="1:33" ht="24.95" customHeight="1">
      <c r="A950" s="513">
        <v>937</v>
      </c>
      <c r="B950" s="987" t="str">
        <f>IF(基本情報入力シート!C989="","",基本情報入力シート!C989)</f>
        <v/>
      </c>
      <c r="C950" s="988"/>
      <c r="D950" s="988"/>
      <c r="E950" s="988"/>
      <c r="F950" s="988"/>
      <c r="G950" s="988"/>
      <c r="H950" s="988"/>
      <c r="I950" s="989"/>
      <c r="J950" s="482" t="str">
        <f>IF(基本情報入力シート!M989="","",基本情報入力シート!M989)</f>
        <v/>
      </c>
      <c r="K950" s="482" t="str">
        <f>IF(基本情報入力シート!R989="","",基本情報入力シート!R989)</f>
        <v/>
      </c>
      <c r="L950" s="482" t="str">
        <f>IF(基本情報入力シート!W989="","",基本情報入力シート!W989)</f>
        <v/>
      </c>
      <c r="M950" s="517" t="str">
        <f>IF(基本情報入力シート!X989="","",基本情報入力シート!X989)</f>
        <v/>
      </c>
      <c r="N950" s="518" t="str">
        <f>IF(基本情報入力シート!Y989="","",基本情報入力シート!Y989)</f>
        <v/>
      </c>
      <c r="O950" s="106"/>
      <c r="P950" s="1082"/>
      <c r="Q950" s="1083"/>
      <c r="R950" s="519" t="str">
        <f>IFERROR(IF('別紙様式3-2（４・５月）'!Z952="ベア加算","",P950*VLOOKUP(N950,【参考】数式用!$AD$2:$AH$27,MATCH(O950,【参考】数式用!$K$4:$N$4,0)+1,0)),"")</f>
        <v/>
      </c>
      <c r="S950" s="139"/>
      <c r="T950" s="1084"/>
      <c r="U950" s="1085"/>
      <c r="V950" s="515" t="str">
        <f>IFERROR(P950*VLOOKUP(AF950,【参考】数式用4!$DC$3:$DZ$106,MATCH(N950,【参考】数式用4!$DC$2:$DZ$2,0)),"")</f>
        <v/>
      </c>
      <c r="W950" s="107"/>
      <c r="X950" s="138"/>
      <c r="Y950" s="1086" t="str">
        <f>IFERROR(IF('別紙様式3-2（４・５月）'!Z952="ベア加算","",W950*VLOOKUP(N950,【参考】数式用!$AD$2:$AH$27,MATCH(O950,【参考】数式用!$K$4:$N$4,0)+1,0)),"")</f>
        <v/>
      </c>
      <c r="Z950" s="1086"/>
      <c r="AA950" s="139"/>
      <c r="AB950" s="142"/>
      <c r="AC950" s="520" t="str">
        <f>IFERROR(X950*VLOOKUP(AG950,【参考】数式用4!$DC$3:$DZ$106,MATCH(N950,【参考】数式用4!$DC$2:$DZ$2,0)),"")</f>
        <v/>
      </c>
      <c r="AD950" s="477" t="str">
        <f t="shared" si="30"/>
        <v/>
      </c>
      <c r="AE950" s="478" t="str">
        <f t="shared" si="31"/>
        <v/>
      </c>
      <c r="AF950" s="512" t="str">
        <f>IF(O950="","",'別紙様式3-2（４・５月）'!O952&amp;'別紙様式3-2（４・５月）'!P952&amp;'別紙様式3-2（４・５月）'!Q952&amp;"から"&amp;O950)</f>
        <v/>
      </c>
      <c r="AG950" s="512" t="str">
        <f>IF(OR(W950="",W950="―"),"",'別紙様式3-2（４・５月）'!O952&amp;'別紙様式3-2（４・５月）'!P952&amp;'別紙様式3-2（４・５月）'!Q952&amp;"から"&amp;W950)</f>
        <v/>
      </c>
    </row>
    <row r="951" spans="1:33" ht="24.95" customHeight="1">
      <c r="A951" s="513">
        <v>938</v>
      </c>
      <c r="B951" s="987" t="str">
        <f>IF(基本情報入力シート!C990="","",基本情報入力シート!C990)</f>
        <v/>
      </c>
      <c r="C951" s="988"/>
      <c r="D951" s="988"/>
      <c r="E951" s="988"/>
      <c r="F951" s="988"/>
      <c r="G951" s="988"/>
      <c r="H951" s="988"/>
      <c r="I951" s="989"/>
      <c r="J951" s="482" t="str">
        <f>IF(基本情報入力シート!M990="","",基本情報入力シート!M990)</f>
        <v/>
      </c>
      <c r="K951" s="482" t="str">
        <f>IF(基本情報入力シート!R990="","",基本情報入力シート!R990)</f>
        <v/>
      </c>
      <c r="L951" s="482" t="str">
        <f>IF(基本情報入力シート!W990="","",基本情報入力シート!W990)</f>
        <v/>
      </c>
      <c r="M951" s="517" t="str">
        <f>IF(基本情報入力シート!X990="","",基本情報入力シート!X990)</f>
        <v/>
      </c>
      <c r="N951" s="518" t="str">
        <f>IF(基本情報入力シート!Y990="","",基本情報入力シート!Y990)</f>
        <v/>
      </c>
      <c r="O951" s="106"/>
      <c r="P951" s="1082"/>
      <c r="Q951" s="1083"/>
      <c r="R951" s="519" t="str">
        <f>IFERROR(IF('別紙様式3-2（４・５月）'!Z953="ベア加算","",P951*VLOOKUP(N951,【参考】数式用!$AD$2:$AH$27,MATCH(O951,【参考】数式用!$K$4:$N$4,0)+1,0)),"")</f>
        <v/>
      </c>
      <c r="S951" s="139"/>
      <c r="T951" s="1084"/>
      <c r="U951" s="1085"/>
      <c r="V951" s="515" t="str">
        <f>IFERROR(P951*VLOOKUP(AF951,【参考】数式用4!$DC$3:$DZ$106,MATCH(N951,【参考】数式用4!$DC$2:$DZ$2,0)),"")</f>
        <v/>
      </c>
      <c r="W951" s="107"/>
      <c r="X951" s="138"/>
      <c r="Y951" s="1086" t="str">
        <f>IFERROR(IF('別紙様式3-2（４・５月）'!Z953="ベア加算","",W951*VLOOKUP(N951,【参考】数式用!$AD$2:$AH$27,MATCH(O951,【参考】数式用!$K$4:$N$4,0)+1,0)),"")</f>
        <v/>
      </c>
      <c r="Z951" s="1086"/>
      <c r="AA951" s="139"/>
      <c r="AB951" s="142"/>
      <c r="AC951" s="520" t="str">
        <f>IFERROR(X951*VLOOKUP(AG951,【参考】数式用4!$DC$3:$DZ$106,MATCH(N951,【参考】数式用4!$DC$2:$DZ$2,0)),"")</f>
        <v/>
      </c>
      <c r="AD951" s="477" t="str">
        <f t="shared" si="30"/>
        <v/>
      </c>
      <c r="AE951" s="478" t="str">
        <f t="shared" si="31"/>
        <v/>
      </c>
      <c r="AF951" s="512" t="str">
        <f>IF(O951="","",'別紙様式3-2（４・５月）'!O953&amp;'別紙様式3-2（４・５月）'!P953&amp;'別紙様式3-2（４・５月）'!Q953&amp;"から"&amp;O951)</f>
        <v/>
      </c>
      <c r="AG951" s="512" t="str">
        <f>IF(OR(W951="",W951="―"),"",'別紙様式3-2（４・５月）'!O953&amp;'別紙様式3-2（４・５月）'!P953&amp;'別紙様式3-2（４・５月）'!Q953&amp;"から"&amp;W951)</f>
        <v/>
      </c>
    </row>
    <row r="952" spans="1:33" ht="24.95" customHeight="1">
      <c r="A952" s="513">
        <v>939</v>
      </c>
      <c r="B952" s="987" t="str">
        <f>IF(基本情報入力シート!C991="","",基本情報入力シート!C991)</f>
        <v/>
      </c>
      <c r="C952" s="988"/>
      <c r="D952" s="988"/>
      <c r="E952" s="988"/>
      <c r="F952" s="988"/>
      <c r="G952" s="988"/>
      <c r="H952" s="988"/>
      <c r="I952" s="989"/>
      <c r="J952" s="482" t="str">
        <f>IF(基本情報入力シート!M991="","",基本情報入力シート!M991)</f>
        <v/>
      </c>
      <c r="K952" s="482" t="str">
        <f>IF(基本情報入力シート!R991="","",基本情報入力シート!R991)</f>
        <v/>
      </c>
      <c r="L952" s="482" t="str">
        <f>IF(基本情報入力シート!W991="","",基本情報入力シート!W991)</f>
        <v/>
      </c>
      <c r="M952" s="517" t="str">
        <f>IF(基本情報入力シート!X991="","",基本情報入力シート!X991)</f>
        <v/>
      </c>
      <c r="N952" s="518" t="str">
        <f>IF(基本情報入力シート!Y991="","",基本情報入力シート!Y991)</f>
        <v/>
      </c>
      <c r="O952" s="106"/>
      <c r="P952" s="1082"/>
      <c r="Q952" s="1083"/>
      <c r="R952" s="519" t="str">
        <f>IFERROR(IF('別紙様式3-2（４・５月）'!Z954="ベア加算","",P952*VLOOKUP(N952,【参考】数式用!$AD$2:$AH$27,MATCH(O952,【参考】数式用!$K$4:$N$4,0)+1,0)),"")</f>
        <v/>
      </c>
      <c r="S952" s="139"/>
      <c r="T952" s="1084"/>
      <c r="U952" s="1085"/>
      <c r="V952" s="515" t="str">
        <f>IFERROR(P952*VLOOKUP(AF952,【参考】数式用4!$DC$3:$DZ$106,MATCH(N952,【参考】数式用4!$DC$2:$DZ$2,0)),"")</f>
        <v/>
      </c>
      <c r="W952" s="107"/>
      <c r="X952" s="138"/>
      <c r="Y952" s="1086" t="str">
        <f>IFERROR(IF('別紙様式3-2（４・５月）'!Z954="ベア加算","",W952*VLOOKUP(N952,【参考】数式用!$AD$2:$AH$27,MATCH(O952,【参考】数式用!$K$4:$N$4,0)+1,0)),"")</f>
        <v/>
      </c>
      <c r="Z952" s="1086"/>
      <c r="AA952" s="139"/>
      <c r="AB952" s="142"/>
      <c r="AC952" s="520" t="str">
        <f>IFERROR(X952*VLOOKUP(AG952,【参考】数式用4!$DC$3:$DZ$106,MATCH(N952,【参考】数式用4!$DC$2:$DZ$2,0)),"")</f>
        <v/>
      </c>
      <c r="AD952" s="477" t="str">
        <f t="shared" si="30"/>
        <v/>
      </c>
      <c r="AE952" s="478" t="str">
        <f t="shared" si="31"/>
        <v/>
      </c>
      <c r="AF952" s="512" t="str">
        <f>IF(O952="","",'別紙様式3-2（４・５月）'!O954&amp;'別紙様式3-2（４・５月）'!P954&amp;'別紙様式3-2（４・５月）'!Q954&amp;"から"&amp;O952)</f>
        <v/>
      </c>
      <c r="AG952" s="512" t="str">
        <f>IF(OR(W952="",W952="―"),"",'別紙様式3-2（４・５月）'!O954&amp;'別紙様式3-2（４・５月）'!P954&amp;'別紙様式3-2（４・５月）'!Q954&amp;"から"&amp;W952)</f>
        <v/>
      </c>
    </row>
    <row r="953" spans="1:33" ht="24.95" customHeight="1">
      <c r="A953" s="513">
        <v>940</v>
      </c>
      <c r="B953" s="987" t="str">
        <f>IF(基本情報入力シート!C992="","",基本情報入力シート!C992)</f>
        <v/>
      </c>
      <c r="C953" s="988"/>
      <c r="D953" s="988"/>
      <c r="E953" s="988"/>
      <c r="F953" s="988"/>
      <c r="G953" s="988"/>
      <c r="H953" s="988"/>
      <c r="I953" s="989"/>
      <c r="J953" s="482" t="str">
        <f>IF(基本情報入力シート!M992="","",基本情報入力シート!M992)</f>
        <v/>
      </c>
      <c r="K953" s="482" t="str">
        <f>IF(基本情報入力シート!R992="","",基本情報入力シート!R992)</f>
        <v/>
      </c>
      <c r="L953" s="482" t="str">
        <f>IF(基本情報入力シート!W992="","",基本情報入力シート!W992)</f>
        <v/>
      </c>
      <c r="M953" s="517" t="str">
        <f>IF(基本情報入力シート!X992="","",基本情報入力シート!X992)</f>
        <v/>
      </c>
      <c r="N953" s="518" t="str">
        <f>IF(基本情報入力シート!Y992="","",基本情報入力シート!Y992)</f>
        <v/>
      </c>
      <c r="O953" s="106"/>
      <c r="P953" s="1082"/>
      <c r="Q953" s="1083"/>
      <c r="R953" s="519" t="str">
        <f>IFERROR(IF('別紙様式3-2（４・５月）'!Z955="ベア加算","",P953*VLOOKUP(N953,【参考】数式用!$AD$2:$AH$27,MATCH(O953,【参考】数式用!$K$4:$N$4,0)+1,0)),"")</f>
        <v/>
      </c>
      <c r="S953" s="139"/>
      <c r="T953" s="1084"/>
      <c r="U953" s="1085"/>
      <c r="V953" s="515" t="str">
        <f>IFERROR(P953*VLOOKUP(AF953,【参考】数式用4!$DC$3:$DZ$106,MATCH(N953,【参考】数式用4!$DC$2:$DZ$2,0)),"")</f>
        <v/>
      </c>
      <c r="W953" s="107"/>
      <c r="X953" s="138"/>
      <c r="Y953" s="1086" t="str">
        <f>IFERROR(IF('別紙様式3-2（４・５月）'!Z955="ベア加算","",W953*VLOOKUP(N953,【参考】数式用!$AD$2:$AH$27,MATCH(O953,【参考】数式用!$K$4:$N$4,0)+1,0)),"")</f>
        <v/>
      </c>
      <c r="Z953" s="1086"/>
      <c r="AA953" s="139"/>
      <c r="AB953" s="142"/>
      <c r="AC953" s="520" t="str">
        <f>IFERROR(X953*VLOOKUP(AG953,【参考】数式用4!$DC$3:$DZ$106,MATCH(N953,【参考】数式用4!$DC$2:$DZ$2,0)),"")</f>
        <v/>
      </c>
      <c r="AD953" s="477" t="str">
        <f t="shared" si="30"/>
        <v/>
      </c>
      <c r="AE953" s="478" t="str">
        <f t="shared" si="31"/>
        <v/>
      </c>
      <c r="AF953" s="512" t="str">
        <f>IF(O953="","",'別紙様式3-2（４・５月）'!O955&amp;'別紙様式3-2（４・５月）'!P955&amp;'別紙様式3-2（４・５月）'!Q955&amp;"から"&amp;O953)</f>
        <v/>
      </c>
      <c r="AG953" s="512" t="str">
        <f>IF(OR(W953="",W953="―"),"",'別紙様式3-2（４・５月）'!O955&amp;'別紙様式3-2（４・５月）'!P955&amp;'別紙様式3-2（４・５月）'!Q955&amp;"から"&amp;W953)</f>
        <v/>
      </c>
    </row>
    <row r="954" spans="1:33" ht="24.95" customHeight="1">
      <c r="A954" s="513">
        <v>941</v>
      </c>
      <c r="B954" s="987" t="str">
        <f>IF(基本情報入力シート!C993="","",基本情報入力シート!C993)</f>
        <v/>
      </c>
      <c r="C954" s="988"/>
      <c r="D954" s="988"/>
      <c r="E954" s="988"/>
      <c r="F954" s="988"/>
      <c r="G954" s="988"/>
      <c r="H954" s="988"/>
      <c r="I954" s="989"/>
      <c r="J954" s="482" t="str">
        <f>IF(基本情報入力シート!M993="","",基本情報入力シート!M993)</f>
        <v/>
      </c>
      <c r="K954" s="482" t="str">
        <f>IF(基本情報入力シート!R993="","",基本情報入力シート!R993)</f>
        <v/>
      </c>
      <c r="L954" s="482" t="str">
        <f>IF(基本情報入力シート!W993="","",基本情報入力シート!W993)</f>
        <v/>
      </c>
      <c r="M954" s="517" t="str">
        <f>IF(基本情報入力シート!X993="","",基本情報入力シート!X993)</f>
        <v/>
      </c>
      <c r="N954" s="518" t="str">
        <f>IF(基本情報入力シート!Y993="","",基本情報入力シート!Y993)</f>
        <v/>
      </c>
      <c r="O954" s="106"/>
      <c r="P954" s="1082"/>
      <c r="Q954" s="1083"/>
      <c r="R954" s="519" t="str">
        <f>IFERROR(IF('別紙様式3-2（４・５月）'!Z956="ベア加算","",P954*VLOOKUP(N954,【参考】数式用!$AD$2:$AH$27,MATCH(O954,【参考】数式用!$K$4:$N$4,0)+1,0)),"")</f>
        <v/>
      </c>
      <c r="S954" s="139"/>
      <c r="T954" s="1084"/>
      <c r="U954" s="1085"/>
      <c r="V954" s="515" t="str">
        <f>IFERROR(P954*VLOOKUP(AF954,【参考】数式用4!$DC$3:$DZ$106,MATCH(N954,【参考】数式用4!$DC$2:$DZ$2,0)),"")</f>
        <v/>
      </c>
      <c r="W954" s="107"/>
      <c r="X954" s="138"/>
      <c r="Y954" s="1086" t="str">
        <f>IFERROR(IF('別紙様式3-2（４・５月）'!Z956="ベア加算","",W954*VLOOKUP(N954,【参考】数式用!$AD$2:$AH$27,MATCH(O954,【参考】数式用!$K$4:$N$4,0)+1,0)),"")</f>
        <v/>
      </c>
      <c r="Z954" s="1086"/>
      <c r="AA954" s="139"/>
      <c r="AB954" s="142"/>
      <c r="AC954" s="520" t="str">
        <f>IFERROR(X954*VLOOKUP(AG954,【参考】数式用4!$DC$3:$DZ$106,MATCH(N954,【参考】数式用4!$DC$2:$DZ$2,0)),"")</f>
        <v/>
      </c>
      <c r="AD954" s="477" t="str">
        <f t="shared" si="30"/>
        <v/>
      </c>
      <c r="AE954" s="478" t="str">
        <f t="shared" si="31"/>
        <v/>
      </c>
      <c r="AF954" s="512" t="str">
        <f>IF(O954="","",'別紙様式3-2（４・５月）'!O956&amp;'別紙様式3-2（４・５月）'!P956&amp;'別紙様式3-2（４・５月）'!Q956&amp;"から"&amp;O954)</f>
        <v/>
      </c>
      <c r="AG954" s="512" t="str">
        <f>IF(OR(W954="",W954="―"),"",'別紙様式3-2（４・５月）'!O956&amp;'別紙様式3-2（４・５月）'!P956&amp;'別紙様式3-2（４・５月）'!Q956&amp;"から"&amp;W954)</f>
        <v/>
      </c>
    </row>
    <row r="955" spans="1:33" ht="24.95" customHeight="1">
      <c r="A955" s="513">
        <v>942</v>
      </c>
      <c r="B955" s="987" t="str">
        <f>IF(基本情報入力シート!C994="","",基本情報入力シート!C994)</f>
        <v/>
      </c>
      <c r="C955" s="988"/>
      <c r="D955" s="988"/>
      <c r="E955" s="988"/>
      <c r="F955" s="988"/>
      <c r="G955" s="988"/>
      <c r="H955" s="988"/>
      <c r="I955" s="989"/>
      <c r="J955" s="482" t="str">
        <f>IF(基本情報入力シート!M994="","",基本情報入力シート!M994)</f>
        <v/>
      </c>
      <c r="K955" s="482" t="str">
        <f>IF(基本情報入力シート!R994="","",基本情報入力シート!R994)</f>
        <v/>
      </c>
      <c r="L955" s="482" t="str">
        <f>IF(基本情報入力シート!W994="","",基本情報入力シート!W994)</f>
        <v/>
      </c>
      <c r="M955" s="517" t="str">
        <f>IF(基本情報入力シート!X994="","",基本情報入力シート!X994)</f>
        <v/>
      </c>
      <c r="N955" s="518" t="str">
        <f>IF(基本情報入力シート!Y994="","",基本情報入力シート!Y994)</f>
        <v/>
      </c>
      <c r="O955" s="106"/>
      <c r="P955" s="1082"/>
      <c r="Q955" s="1083"/>
      <c r="R955" s="519" t="str">
        <f>IFERROR(IF('別紙様式3-2（４・５月）'!Z957="ベア加算","",P955*VLOOKUP(N955,【参考】数式用!$AD$2:$AH$27,MATCH(O955,【参考】数式用!$K$4:$N$4,0)+1,0)),"")</f>
        <v/>
      </c>
      <c r="S955" s="139"/>
      <c r="T955" s="1084"/>
      <c r="U955" s="1085"/>
      <c r="V955" s="515" t="str">
        <f>IFERROR(P955*VLOOKUP(AF955,【参考】数式用4!$DC$3:$DZ$106,MATCH(N955,【参考】数式用4!$DC$2:$DZ$2,0)),"")</f>
        <v/>
      </c>
      <c r="W955" s="107"/>
      <c r="X955" s="138"/>
      <c r="Y955" s="1086" t="str">
        <f>IFERROR(IF('別紙様式3-2（４・５月）'!Z957="ベア加算","",W955*VLOOKUP(N955,【参考】数式用!$AD$2:$AH$27,MATCH(O955,【参考】数式用!$K$4:$N$4,0)+1,0)),"")</f>
        <v/>
      </c>
      <c r="Z955" s="1086"/>
      <c r="AA955" s="139"/>
      <c r="AB955" s="142"/>
      <c r="AC955" s="520" t="str">
        <f>IFERROR(X955*VLOOKUP(AG955,【参考】数式用4!$DC$3:$DZ$106,MATCH(N955,【参考】数式用4!$DC$2:$DZ$2,0)),"")</f>
        <v/>
      </c>
      <c r="AD955" s="477" t="str">
        <f t="shared" si="30"/>
        <v/>
      </c>
      <c r="AE955" s="478" t="str">
        <f t="shared" si="31"/>
        <v/>
      </c>
      <c r="AF955" s="512" t="str">
        <f>IF(O955="","",'別紙様式3-2（４・５月）'!O957&amp;'別紙様式3-2（４・５月）'!P957&amp;'別紙様式3-2（４・５月）'!Q957&amp;"から"&amp;O955)</f>
        <v/>
      </c>
      <c r="AG955" s="512" t="str">
        <f>IF(OR(W955="",W955="―"),"",'別紙様式3-2（４・５月）'!O957&amp;'別紙様式3-2（４・５月）'!P957&amp;'別紙様式3-2（４・５月）'!Q957&amp;"から"&amp;W955)</f>
        <v/>
      </c>
    </row>
    <row r="956" spans="1:33" ht="24.95" customHeight="1">
      <c r="A956" s="513">
        <v>943</v>
      </c>
      <c r="B956" s="987" t="str">
        <f>IF(基本情報入力シート!C995="","",基本情報入力シート!C995)</f>
        <v/>
      </c>
      <c r="C956" s="988"/>
      <c r="D956" s="988"/>
      <c r="E956" s="988"/>
      <c r="F956" s="988"/>
      <c r="G956" s="988"/>
      <c r="H956" s="988"/>
      <c r="I956" s="989"/>
      <c r="J956" s="482" t="str">
        <f>IF(基本情報入力シート!M995="","",基本情報入力シート!M995)</f>
        <v/>
      </c>
      <c r="K956" s="482" t="str">
        <f>IF(基本情報入力シート!R995="","",基本情報入力シート!R995)</f>
        <v/>
      </c>
      <c r="L956" s="482" t="str">
        <f>IF(基本情報入力シート!W995="","",基本情報入力シート!W995)</f>
        <v/>
      </c>
      <c r="M956" s="517" t="str">
        <f>IF(基本情報入力シート!X995="","",基本情報入力シート!X995)</f>
        <v/>
      </c>
      <c r="N956" s="518" t="str">
        <f>IF(基本情報入力シート!Y995="","",基本情報入力シート!Y995)</f>
        <v/>
      </c>
      <c r="O956" s="106"/>
      <c r="P956" s="1082"/>
      <c r="Q956" s="1083"/>
      <c r="R956" s="519" t="str">
        <f>IFERROR(IF('別紙様式3-2（４・５月）'!Z958="ベア加算","",P956*VLOOKUP(N956,【参考】数式用!$AD$2:$AH$27,MATCH(O956,【参考】数式用!$K$4:$N$4,0)+1,0)),"")</f>
        <v/>
      </c>
      <c r="S956" s="139"/>
      <c r="T956" s="1084"/>
      <c r="U956" s="1085"/>
      <c r="V956" s="515" t="str">
        <f>IFERROR(P956*VLOOKUP(AF956,【参考】数式用4!$DC$3:$DZ$106,MATCH(N956,【参考】数式用4!$DC$2:$DZ$2,0)),"")</f>
        <v/>
      </c>
      <c r="W956" s="107"/>
      <c r="X956" s="138"/>
      <c r="Y956" s="1086" t="str">
        <f>IFERROR(IF('別紙様式3-2（４・５月）'!Z958="ベア加算","",W956*VLOOKUP(N956,【参考】数式用!$AD$2:$AH$27,MATCH(O956,【参考】数式用!$K$4:$N$4,0)+1,0)),"")</f>
        <v/>
      </c>
      <c r="Z956" s="1086"/>
      <c r="AA956" s="139"/>
      <c r="AB956" s="142"/>
      <c r="AC956" s="520" t="str">
        <f>IFERROR(X956*VLOOKUP(AG956,【参考】数式用4!$DC$3:$DZ$106,MATCH(N956,【参考】数式用4!$DC$2:$DZ$2,0)),"")</f>
        <v/>
      </c>
      <c r="AD956" s="477" t="str">
        <f t="shared" si="30"/>
        <v/>
      </c>
      <c r="AE956" s="478" t="str">
        <f t="shared" si="31"/>
        <v/>
      </c>
      <c r="AF956" s="512" t="str">
        <f>IF(O956="","",'別紙様式3-2（４・５月）'!O958&amp;'別紙様式3-2（４・５月）'!P958&amp;'別紙様式3-2（４・５月）'!Q958&amp;"から"&amp;O956)</f>
        <v/>
      </c>
      <c r="AG956" s="512" t="str">
        <f>IF(OR(W956="",W956="―"),"",'別紙様式3-2（４・５月）'!O958&amp;'別紙様式3-2（４・５月）'!P958&amp;'別紙様式3-2（４・５月）'!Q958&amp;"から"&amp;W956)</f>
        <v/>
      </c>
    </row>
    <row r="957" spans="1:33" ht="24.95" customHeight="1">
      <c r="A957" s="513">
        <v>944</v>
      </c>
      <c r="B957" s="987" t="str">
        <f>IF(基本情報入力シート!C996="","",基本情報入力シート!C996)</f>
        <v/>
      </c>
      <c r="C957" s="988"/>
      <c r="D957" s="988"/>
      <c r="E957" s="988"/>
      <c r="F957" s="988"/>
      <c r="G957" s="988"/>
      <c r="H957" s="988"/>
      <c r="I957" s="989"/>
      <c r="J957" s="482" t="str">
        <f>IF(基本情報入力シート!M996="","",基本情報入力シート!M996)</f>
        <v/>
      </c>
      <c r="K957" s="482" t="str">
        <f>IF(基本情報入力シート!R996="","",基本情報入力シート!R996)</f>
        <v/>
      </c>
      <c r="L957" s="482" t="str">
        <f>IF(基本情報入力シート!W996="","",基本情報入力シート!W996)</f>
        <v/>
      </c>
      <c r="M957" s="517" t="str">
        <f>IF(基本情報入力シート!X996="","",基本情報入力シート!X996)</f>
        <v/>
      </c>
      <c r="N957" s="518" t="str">
        <f>IF(基本情報入力シート!Y996="","",基本情報入力シート!Y996)</f>
        <v/>
      </c>
      <c r="O957" s="106"/>
      <c r="P957" s="1082"/>
      <c r="Q957" s="1083"/>
      <c r="R957" s="519" t="str">
        <f>IFERROR(IF('別紙様式3-2（４・５月）'!Z959="ベア加算","",P957*VLOOKUP(N957,【参考】数式用!$AD$2:$AH$27,MATCH(O957,【参考】数式用!$K$4:$N$4,0)+1,0)),"")</f>
        <v/>
      </c>
      <c r="S957" s="139"/>
      <c r="T957" s="1084"/>
      <c r="U957" s="1085"/>
      <c r="V957" s="515" t="str">
        <f>IFERROR(P957*VLOOKUP(AF957,【参考】数式用4!$DC$3:$DZ$106,MATCH(N957,【参考】数式用4!$DC$2:$DZ$2,0)),"")</f>
        <v/>
      </c>
      <c r="W957" s="107"/>
      <c r="X957" s="138"/>
      <c r="Y957" s="1086" t="str">
        <f>IFERROR(IF('別紙様式3-2（４・５月）'!Z959="ベア加算","",W957*VLOOKUP(N957,【参考】数式用!$AD$2:$AH$27,MATCH(O957,【参考】数式用!$K$4:$N$4,0)+1,0)),"")</f>
        <v/>
      </c>
      <c r="Z957" s="1086"/>
      <c r="AA957" s="139"/>
      <c r="AB957" s="142"/>
      <c r="AC957" s="520" t="str">
        <f>IFERROR(X957*VLOOKUP(AG957,【参考】数式用4!$DC$3:$DZ$106,MATCH(N957,【参考】数式用4!$DC$2:$DZ$2,0)),"")</f>
        <v/>
      </c>
      <c r="AD957" s="477" t="str">
        <f t="shared" si="30"/>
        <v/>
      </c>
      <c r="AE957" s="478" t="str">
        <f t="shared" si="31"/>
        <v/>
      </c>
      <c r="AF957" s="512" t="str">
        <f>IF(O957="","",'別紙様式3-2（４・５月）'!O959&amp;'別紙様式3-2（４・５月）'!P959&amp;'別紙様式3-2（４・５月）'!Q959&amp;"から"&amp;O957)</f>
        <v/>
      </c>
      <c r="AG957" s="512" t="str">
        <f>IF(OR(W957="",W957="―"),"",'別紙様式3-2（４・５月）'!O959&amp;'別紙様式3-2（４・５月）'!P959&amp;'別紙様式3-2（４・５月）'!Q959&amp;"から"&amp;W957)</f>
        <v/>
      </c>
    </row>
    <row r="958" spans="1:33" ht="24.95" customHeight="1">
      <c r="A958" s="513">
        <v>945</v>
      </c>
      <c r="B958" s="987" t="str">
        <f>IF(基本情報入力シート!C997="","",基本情報入力シート!C997)</f>
        <v/>
      </c>
      <c r="C958" s="988"/>
      <c r="D958" s="988"/>
      <c r="E958" s="988"/>
      <c r="F958" s="988"/>
      <c r="G958" s="988"/>
      <c r="H958" s="988"/>
      <c r="I958" s="989"/>
      <c r="J958" s="482" t="str">
        <f>IF(基本情報入力シート!M997="","",基本情報入力シート!M997)</f>
        <v/>
      </c>
      <c r="K958" s="482" t="str">
        <f>IF(基本情報入力シート!R997="","",基本情報入力シート!R997)</f>
        <v/>
      </c>
      <c r="L958" s="482" t="str">
        <f>IF(基本情報入力シート!W997="","",基本情報入力シート!W997)</f>
        <v/>
      </c>
      <c r="M958" s="517" t="str">
        <f>IF(基本情報入力シート!X997="","",基本情報入力シート!X997)</f>
        <v/>
      </c>
      <c r="N958" s="518" t="str">
        <f>IF(基本情報入力シート!Y997="","",基本情報入力シート!Y997)</f>
        <v/>
      </c>
      <c r="O958" s="106"/>
      <c r="P958" s="1082"/>
      <c r="Q958" s="1083"/>
      <c r="R958" s="519" t="str">
        <f>IFERROR(IF('別紙様式3-2（４・５月）'!Z960="ベア加算","",P958*VLOOKUP(N958,【参考】数式用!$AD$2:$AH$27,MATCH(O958,【参考】数式用!$K$4:$N$4,0)+1,0)),"")</f>
        <v/>
      </c>
      <c r="S958" s="139"/>
      <c r="T958" s="1084"/>
      <c r="U958" s="1085"/>
      <c r="V958" s="515" t="str">
        <f>IFERROR(P958*VLOOKUP(AF958,【参考】数式用4!$DC$3:$DZ$106,MATCH(N958,【参考】数式用4!$DC$2:$DZ$2,0)),"")</f>
        <v/>
      </c>
      <c r="W958" s="107"/>
      <c r="X958" s="138"/>
      <c r="Y958" s="1086" t="str">
        <f>IFERROR(IF('別紙様式3-2（４・５月）'!Z960="ベア加算","",W958*VLOOKUP(N958,【参考】数式用!$AD$2:$AH$27,MATCH(O958,【参考】数式用!$K$4:$N$4,0)+1,0)),"")</f>
        <v/>
      </c>
      <c r="Z958" s="1086"/>
      <c r="AA958" s="139"/>
      <c r="AB958" s="142"/>
      <c r="AC958" s="520" t="str">
        <f>IFERROR(X958*VLOOKUP(AG958,【参考】数式用4!$DC$3:$DZ$106,MATCH(N958,【参考】数式用4!$DC$2:$DZ$2,0)),"")</f>
        <v/>
      </c>
      <c r="AD958" s="477" t="str">
        <f t="shared" ref="AD958:AD1021" si="32">IF(OR(O958="新加算Ⅰ",O958="新加算Ⅱ",O958="新加算Ⅴ（１）",O958="新加算Ⅴ（２）",O958="新加算Ⅴ（３）",O958="新加算Ⅴ（４）",O958="新加算Ⅴ（５）",O958="新加算Ⅴ（６）",O958="新加算Ⅴ（７）",O958="新加算Ⅴ（９）",O958="新加算Ⅴ（10）",O958="新加算Ⅴ（12）"),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E958" s="478" t="str">
        <f t="shared" ref="AE958:AE1021" si="33">IF(OR(W958="新加算Ⅰ",W958="新加算Ⅱ"),IF(AND(N958&lt;&gt;"訪問型サービス（総合事業）",N958&lt;&gt;"通所型サービス（総合事業）",N958&lt;&gt;"（介護予防）短期入所生活介護",N958&lt;&gt;"（介護予防）短期入所療養介護（老健）",N958&lt;&gt;"（介護予防）短期入所療養介護 （病院等（老健以外）)",N958&lt;&gt;"（介護予防）短期入所療養介護（医療院）"),1,""),"")</f>
        <v/>
      </c>
      <c r="AF958" s="512" t="str">
        <f>IF(O958="","",'別紙様式3-2（４・５月）'!O960&amp;'別紙様式3-2（４・５月）'!P960&amp;'別紙様式3-2（４・５月）'!Q960&amp;"から"&amp;O958)</f>
        <v/>
      </c>
      <c r="AG958" s="512" t="str">
        <f>IF(OR(W958="",W958="―"),"",'別紙様式3-2（４・５月）'!O960&amp;'別紙様式3-2（４・５月）'!P960&amp;'別紙様式3-2（４・５月）'!Q960&amp;"から"&amp;W958)</f>
        <v/>
      </c>
    </row>
    <row r="959" spans="1:33" ht="24.95" customHeight="1">
      <c r="A959" s="513">
        <v>946</v>
      </c>
      <c r="B959" s="987" t="str">
        <f>IF(基本情報入力シート!C998="","",基本情報入力シート!C998)</f>
        <v/>
      </c>
      <c r="C959" s="988"/>
      <c r="D959" s="988"/>
      <c r="E959" s="988"/>
      <c r="F959" s="988"/>
      <c r="G959" s="988"/>
      <c r="H959" s="988"/>
      <c r="I959" s="989"/>
      <c r="J959" s="482" t="str">
        <f>IF(基本情報入力シート!M998="","",基本情報入力シート!M998)</f>
        <v/>
      </c>
      <c r="K959" s="482" t="str">
        <f>IF(基本情報入力シート!R998="","",基本情報入力シート!R998)</f>
        <v/>
      </c>
      <c r="L959" s="482" t="str">
        <f>IF(基本情報入力シート!W998="","",基本情報入力シート!W998)</f>
        <v/>
      </c>
      <c r="M959" s="517" t="str">
        <f>IF(基本情報入力シート!X998="","",基本情報入力シート!X998)</f>
        <v/>
      </c>
      <c r="N959" s="518" t="str">
        <f>IF(基本情報入力シート!Y998="","",基本情報入力シート!Y998)</f>
        <v/>
      </c>
      <c r="O959" s="106"/>
      <c r="P959" s="1082"/>
      <c r="Q959" s="1083"/>
      <c r="R959" s="519" t="str">
        <f>IFERROR(IF('別紙様式3-2（４・５月）'!Z961="ベア加算","",P959*VLOOKUP(N959,【参考】数式用!$AD$2:$AH$27,MATCH(O959,【参考】数式用!$K$4:$N$4,0)+1,0)),"")</f>
        <v/>
      </c>
      <c r="S959" s="139"/>
      <c r="T959" s="1084"/>
      <c r="U959" s="1085"/>
      <c r="V959" s="515" t="str">
        <f>IFERROR(P959*VLOOKUP(AF959,【参考】数式用4!$DC$3:$DZ$106,MATCH(N959,【参考】数式用4!$DC$2:$DZ$2,0)),"")</f>
        <v/>
      </c>
      <c r="W959" s="107"/>
      <c r="X959" s="138"/>
      <c r="Y959" s="1086" t="str">
        <f>IFERROR(IF('別紙様式3-2（４・５月）'!Z961="ベア加算","",W959*VLOOKUP(N959,【参考】数式用!$AD$2:$AH$27,MATCH(O959,【参考】数式用!$K$4:$N$4,0)+1,0)),"")</f>
        <v/>
      </c>
      <c r="Z959" s="1086"/>
      <c r="AA959" s="139"/>
      <c r="AB959" s="142"/>
      <c r="AC959" s="520" t="str">
        <f>IFERROR(X959*VLOOKUP(AG959,【参考】数式用4!$DC$3:$DZ$106,MATCH(N959,【参考】数式用4!$DC$2:$DZ$2,0)),"")</f>
        <v/>
      </c>
      <c r="AD959" s="477" t="str">
        <f t="shared" si="32"/>
        <v/>
      </c>
      <c r="AE959" s="478" t="str">
        <f t="shared" si="33"/>
        <v/>
      </c>
      <c r="AF959" s="512" t="str">
        <f>IF(O959="","",'別紙様式3-2（４・５月）'!O961&amp;'別紙様式3-2（４・５月）'!P961&amp;'別紙様式3-2（４・５月）'!Q961&amp;"から"&amp;O959)</f>
        <v/>
      </c>
      <c r="AG959" s="512" t="str">
        <f>IF(OR(W959="",W959="―"),"",'別紙様式3-2（４・５月）'!O961&amp;'別紙様式3-2（４・５月）'!P961&amp;'別紙様式3-2（４・５月）'!Q961&amp;"から"&amp;W959)</f>
        <v/>
      </c>
    </row>
    <row r="960" spans="1:33" ht="24.95" customHeight="1">
      <c r="A960" s="513">
        <v>947</v>
      </c>
      <c r="B960" s="987" t="str">
        <f>IF(基本情報入力シート!C999="","",基本情報入力シート!C999)</f>
        <v/>
      </c>
      <c r="C960" s="988"/>
      <c r="D960" s="988"/>
      <c r="E960" s="988"/>
      <c r="F960" s="988"/>
      <c r="G960" s="988"/>
      <c r="H960" s="988"/>
      <c r="I960" s="989"/>
      <c r="J960" s="482" t="str">
        <f>IF(基本情報入力シート!M999="","",基本情報入力シート!M999)</f>
        <v/>
      </c>
      <c r="K960" s="482" t="str">
        <f>IF(基本情報入力シート!R999="","",基本情報入力シート!R999)</f>
        <v/>
      </c>
      <c r="L960" s="482" t="str">
        <f>IF(基本情報入力シート!W999="","",基本情報入力シート!W999)</f>
        <v/>
      </c>
      <c r="M960" s="517" t="str">
        <f>IF(基本情報入力シート!X999="","",基本情報入力シート!X999)</f>
        <v/>
      </c>
      <c r="N960" s="518" t="str">
        <f>IF(基本情報入力シート!Y999="","",基本情報入力シート!Y999)</f>
        <v/>
      </c>
      <c r="O960" s="106"/>
      <c r="P960" s="1082"/>
      <c r="Q960" s="1083"/>
      <c r="R960" s="519" t="str">
        <f>IFERROR(IF('別紙様式3-2（４・５月）'!Z962="ベア加算","",P960*VLOOKUP(N960,【参考】数式用!$AD$2:$AH$27,MATCH(O960,【参考】数式用!$K$4:$N$4,0)+1,0)),"")</f>
        <v/>
      </c>
      <c r="S960" s="139"/>
      <c r="T960" s="1084"/>
      <c r="U960" s="1085"/>
      <c r="V960" s="515" t="str">
        <f>IFERROR(P960*VLOOKUP(AF960,【参考】数式用4!$DC$3:$DZ$106,MATCH(N960,【参考】数式用4!$DC$2:$DZ$2,0)),"")</f>
        <v/>
      </c>
      <c r="W960" s="107"/>
      <c r="X960" s="138"/>
      <c r="Y960" s="1086" t="str">
        <f>IFERROR(IF('別紙様式3-2（４・５月）'!Z962="ベア加算","",W960*VLOOKUP(N960,【参考】数式用!$AD$2:$AH$27,MATCH(O960,【参考】数式用!$K$4:$N$4,0)+1,0)),"")</f>
        <v/>
      </c>
      <c r="Z960" s="1086"/>
      <c r="AA960" s="139"/>
      <c r="AB960" s="142"/>
      <c r="AC960" s="520" t="str">
        <f>IFERROR(X960*VLOOKUP(AG960,【参考】数式用4!$DC$3:$DZ$106,MATCH(N960,【参考】数式用4!$DC$2:$DZ$2,0)),"")</f>
        <v/>
      </c>
      <c r="AD960" s="477" t="str">
        <f t="shared" si="32"/>
        <v/>
      </c>
      <c r="AE960" s="478" t="str">
        <f t="shared" si="33"/>
        <v/>
      </c>
      <c r="AF960" s="512" t="str">
        <f>IF(O960="","",'別紙様式3-2（４・５月）'!O962&amp;'別紙様式3-2（４・５月）'!P962&amp;'別紙様式3-2（４・５月）'!Q962&amp;"から"&amp;O960)</f>
        <v/>
      </c>
      <c r="AG960" s="512" t="str">
        <f>IF(OR(W960="",W960="―"),"",'別紙様式3-2（４・５月）'!O962&amp;'別紙様式3-2（４・５月）'!P962&amp;'別紙様式3-2（４・５月）'!Q962&amp;"から"&amp;W960)</f>
        <v/>
      </c>
    </row>
    <row r="961" spans="1:33" ht="24.95" customHeight="1">
      <c r="A961" s="513">
        <v>948</v>
      </c>
      <c r="B961" s="987" t="str">
        <f>IF(基本情報入力シート!C1000="","",基本情報入力シート!C1000)</f>
        <v/>
      </c>
      <c r="C961" s="988"/>
      <c r="D961" s="988"/>
      <c r="E961" s="988"/>
      <c r="F961" s="988"/>
      <c r="G961" s="988"/>
      <c r="H961" s="988"/>
      <c r="I961" s="989"/>
      <c r="J961" s="482" t="str">
        <f>IF(基本情報入力シート!M1000="","",基本情報入力シート!M1000)</f>
        <v/>
      </c>
      <c r="K961" s="482" t="str">
        <f>IF(基本情報入力シート!R1000="","",基本情報入力シート!R1000)</f>
        <v/>
      </c>
      <c r="L961" s="482" t="str">
        <f>IF(基本情報入力シート!W1000="","",基本情報入力シート!W1000)</f>
        <v/>
      </c>
      <c r="M961" s="517" t="str">
        <f>IF(基本情報入力シート!X1000="","",基本情報入力シート!X1000)</f>
        <v/>
      </c>
      <c r="N961" s="518" t="str">
        <f>IF(基本情報入力シート!Y1000="","",基本情報入力シート!Y1000)</f>
        <v/>
      </c>
      <c r="O961" s="106"/>
      <c r="P961" s="1082"/>
      <c r="Q961" s="1083"/>
      <c r="R961" s="519" t="str">
        <f>IFERROR(IF('別紙様式3-2（４・５月）'!Z963="ベア加算","",P961*VLOOKUP(N961,【参考】数式用!$AD$2:$AH$27,MATCH(O961,【参考】数式用!$K$4:$N$4,0)+1,0)),"")</f>
        <v/>
      </c>
      <c r="S961" s="139"/>
      <c r="T961" s="1084"/>
      <c r="U961" s="1085"/>
      <c r="V961" s="515" t="str">
        <f>IFERROR(P961*VLOOKUP(AF961,【参考】数式用4!$DC$3:$DZ$106,MATCH(N961,【参考】数式用4!$DC$2:$DZ$2,0)),"")</f>
        <v/>
      </c>
      <c r="W961" s="107"/>
      <c r="X961" s="138"/>
      <c r="Y961" s="1086" t="str">
        <f>IFERROR(IF('別紙様式3-2（４・５月）'!Z963="ベア加算","",W961*VLOOKUP(N961,【参考】数式用!$AD$2:$AH$27,MATCH(O961,【参考】数式用!$K$4:$N$4,0)+1,0)),"")</f>
        <v/>
      </c>
      <c r="Z961" s="1086"/>
      <c r="AA961" s="139"/>
      <c r="AB961" s="142"/>
      <c r="AC961" s="520" t="str">
        <f>IFERROR(X961*VLOOKUP(AG961,【参考】数式用4!$DC$3:$DZ$106,MATCH(N961,【参考】数式用4!$DC$2:$DZ$2,0)),"")</f>
        <v/>
      </c>
      <c r="AD961" s="477" t="str">
        <f t="shared" si="32"/>
        <v/>
      </c>
      <c r="AE961" s="478" t="str">
        <f t="shared" si="33"/>
        <v/>
      </c>
      <c r="AF961" s="512" t="str">
        <f>IF(O961="","",'別紙様式3-2（４・５月）'!O963&amp;'別紙様式3-2（４・５月）'!P963&amp;'別紙様式3-2（４・５月）'!Q963&amp;"から"&amp;O961)</f>
        <v/>
      </c>
      <c r="AG961" s="512" t="str">
        <f>IF(OR(W961="",W961="―"),"",'別紙様式3-2（４・５月）'!O963&amp;'別紙様式3-2（４・５月）'!P963&amp;'別紙様式3-2（４・５月）'!Q963&amp;"から"&amp;W961)</f>
        <v/>
      </c>
    </row>
    <row r="962" spans="1:33" ht="24.95" customHeight="1">
      <c r="A962" s="513">
        <v>949</v>
      </c>
      <c r="B962" s="987" t="str">
        <f>IF(基本情報入力シート!C1001="","",基本情報入力シート!C1001)</f>
        <v/>
      </c>
      <c r="C962" s="988"/>
      <c r="D962" s="988"/>
      <c r="E962" s="988"/>
      <c r="F962" s="988"/>
      <c r="G962" s="988"/>
      <c r="H962" s="988"/>
      <c r="I962" s="989"/>
      <c r="J962" s="482" t="str">
        <f>IF(基本情報入力シート!M1001="","",基本情報入力シート!M1001)</f>
        <v/>
      </c>
      <c r="K962" s="482" t="str">
        <f>IF(基本情報入力シート!R1001="","",基本情報入力シート!R1001)</f>
        <v/>
      </c>
      <c r="L962" s="482" t="str">
        <f>IF(基本情報入力シート!W1001="","",基本情報入力シート!W1001)</f>
        <v/>
      </c>
      <c r="M962" s="517" t="str">
        <f>IF(基本情報入力シート!X1001="","",基本情報入力シート!X1001)</f>
        <v/>
      </c>
      <c r="N962" s="518" t="str">
        <f>IF(基本情報入力シート!Y1001="","",基本情報入力シート!Y1001)</f>
        <v/>
      </c>
      <c r="O962" s="106"/>
      <c r="P962" s="1082"/>
      <c r="Q962" s="1083"/>
      <c r="R962" s="519" t="str">
        <f>IFERROR(IF('別紙様式3-2（４・５月）'!Z964="ベア加算","",P962*VLOOKUP(N962,【参考】数式用!$AD$2:$AH$27,MATCH(O962,【参考】数式用!$K$4:$N$4,0)+1,0)),"")</f>
        <v/>
      </c>
      <c r="S962" s="139"/>
      <c r="T962" s="1084"/>
      <c r="U962" s="1085"/>
      <c r="V962" s="515" t="str">
        <f>IFERROR(P962*VLOOKUP(AF962,【参考】数式用4!$DC$3:$DZ$106,MATCH(N962,【参考】数式用4!$DC$2:$DZ$2,0)),"")</f>
        <v/>
      </c>
      <c r="W962" s="107"/>
      <c r="X962" s="138"/>
      <c r="Y962" s="1086" t="str">
        <f>IFERROR(IF('別紙様式3-2（４・５月）'!Z964="ベア加算","",W962*VLOOKUP(N962,【参考】数式用!$AD$2:$AH$27,MATCH(O962,【参考】数式用!$K$4:$N$4,0)+1,0)),"")</f>
        <v/>
      </c>
      <c r="Z962" s="1086"/>
      <c r="AA962" s="139"/>
      <c r="AB962" s="142"/>
      <c r="AC962" s="520" t="str">
        <f>IFERROR(X962*VLOOKUP(AG962,【参考】数式用4!$DC$3:$DZ$106,MATCH(N962,【参考】数式用4!$DC$2:$DZ$2,0)),"")</f>
        <v/>
      </c>
      <c r="AD962" s="477" t="str">
        <f t="shared" si="32"/>
        <v/>
      </c>
      <c r="AE962" s="478" t="str">
        <f t="shared" si="33"/>
        <v/>
      </c>
      <c r="AF962" s="512" t="str">
        <f>IF(O962="","",'別紙様式3-2（４・５月）'!O964&amp;'別紙様式3-2（４・５月）'!P964&amp;'別紙様式3-2（４・５月）'!Q964&amp;"から"&amp;O962)</f>
        <v/>
      </c>
      <c r="AG962" s="512" t="str">
        <f>IF(OR(W962="",W962="―"),"",'別紙様式3-2（４・５月）'!O964&amp;'別紙様式3-2（４・５月）'!P964&amp;'別紙様式3-2（４・５月）'!Q964&amp;"から"&amp;W962)</f>
        <v/>
      </c>
    </row>
    <row r="963" spans="1:33" ht="24.95" customHeight="1">
      <c r="A963" s="513">
        <v>950</v>
      </c>
      <c r="B963" s="987" t="str">
        <f>IF(基本情報入力シート!C1002="","",基本情報入力シート!C1002)</f>
        <v/>
      </c>
      <c r="C963" s="988"/>
      <c r="D963" s="988"/>
      <c r="E963" s="988"/>
      <c r="F963" s="988"/>
      <c r="G963" s="988"/>
      <c r="H963" s="988"/>
      <c r="I963" s="989"/>
      <c r="J963" s="482" t="str">
        <f>IF(基本情報入力シート!M1002="","",基本情報入力シート!M1002)</f>
        <v/>
      </c>
      <c r="K963" s="482" t="str">
        <f>IF(基本情報入力シート!R1002="","",基本情報入力シート!R1002)</f>
        <v/>
      </c>
      <c r="L963" s="482" t="str">
        <f>IF(基本情報入力シート!W1002="","",基本情報入力シート!W1002)</f>
        <v/>
      </c>
      <c r="M963" s="517" t="str">
        <f>IF(基本情報入力シート!X1002="","",基本情報入力シート!X1002)</f>
        <v/>
      </c>
      <c r="N963" s="518" t="str">
        <f>IF(基本情報入力シート!Y1002="","",基本情報入力シート!Y1002)</f>
        <v/>
      </c>
      <c r="O963" s="106"/>
      <c r="P963" s="1082"/>
      <c r="Q963" s="1083"/>
      <c r="R963" s="519" t="str">
        <f>IFERROR(IF('別紙様式3-2（４・５月）'!Z965="ベア加算","",P963*VLOOKUP(N963,【参考】数式用!$AD$2:$AH$27,MATCH(O963,【参考】数式用!$K$4:$N$4,0)+1,0)),"")</f>
        <v/>
      </c>
      <c r="S963" s="139"/>
      <c r="T963" s="1084"/>
      <c r="U963" s="1085"/>
      <c r="V963" s="515" t="str">
        <f>IFERROR(P963*VLOOKUP(AF963,【参考】数式用4!$DC$3:$DZ$106,MATCH(N963,【参考】数式用4!$DC$2:$DZ$2,0)),"")</f>
        <v/>
      </c>
      <c r="W963" s="107"/>
      <c r="X963" s="138"/>
      <c r="Y963" s="1086" t="str">
        <f>IFERROR(IF('別紙様式3-2（４・５月）'!Z965="ベア加算","",W963*VLOOKUP(N963,【参考】数式用!$AD$2:$AH$27,MATCH(O963,【参考】数式用!$K$4:$N$4,0)+1,0)),"")</f>
        <v/>
      </c>
      <c r="Z963" s="1086"/>
      <c r="AA963" s="139"/>
      <c r="AB963" s="142"/>
      <c r="AC963" s="520" t="str">
        <f>IFERROR(X963*VLOOKUP(AG963,【参考】数式用4!$DC$3:$DZ$106,MATCH(N963,【参考】数式用4!$DC$2:$DZ$2,0)),"")</f>
        <v/>
      </c>
      <c r="AD963" s="477" t="str">
        <f t="shared" si="32"/>
        <v/>
      </c>
      <c r="AE963" s="478" t="str">
        <f t="shared" si="33"/>
        <v/>
      </c>
      <c r="AF963" s="512" t="str">
        <f>IF(O963="","",'別紙様式3-2（４・５月）'!O965&amp;'別紙様式3-2（４・５月）'!P965&amp;'別紙様式3-2（４・５月）'!Q965&amp;"から"&amp;O963)</f>
        <v/>
      </c>
      <c r="AG963" s="512" t="str">
        <f>IF(OR(W963="",W963="―"),"",'別紙様式3-2（４・５月）'!O965&amp;'別紙様式3-2（４・５月）'!P965&amp;'別紙様式3-2（４・５月）'!Q965&amp;"から"&amp;W963)</f>
        <v/>
      </c>
    </row>
    <row r="964" spans="1:33" ht="24.95" customHeight="1">
      <c r="A964" s="513">
        <v>951</v>
      </c>
      <c r="B964" s="987" t="str">
        <f>IF(基本情報入力シート!C1003="","",基本情報入力シート!C1003)</f>
        <v/>
      </c>
      <c r="C964" s="988"/>
      <c r="D964" s="988"/>
      <c r="E964" s="988"/>
      <c r="F964" s="988"/>
      <c r="G964" s="988"/>
      <c r="H964" s="988"/>
      <c r="I964" s="989"/>
      <c r="J964" s="482" t="str">
        <f>IF(基本情報入力シート!M1003="","",基本情報入力シート!M1003)</f>
        <v/>
      </c>
      <c r="K964" s="482" t="str">
        <f>IF(基本情報入力シート!R1003="","",基本情報入力シート!R1003)</f>
        <v/>
      </c>
      <c r="L964" s="482" t="str">
        <f>IF(基本情報入力シート!W1003="","",基本情報入力シート!W1003)</f>
        <v/>
      </c>
      <c r="M964" s="517" t="str">
        <f>IF(基本情報入力シート!X1003="","",基本情報入力シート!X1003)</f>
        <v/>
      </c>
      <c r="N964" s="518" t="str">
        <f>IF(基本情報入力シート!Y1003="","",基本情報入力シート!Y1003)</f>
        <v/>
      </c>
      <c r="O964" s="106"/>
      <c r="P964" s="1082"/>
      <c r="Q964" s="1083"/>
      <c r="R964" s="519" t="str">
        <f>IFERROR(IF('別紙様式3-2（４・５月）'!Z966="ベア加算","",P964*VLOOKUP(N964,【参考】数式用!$AD$2:$AH$27,MATCH(O964,【参考】数式用!$K$4:$N$4,0)+1,0)),"")</f>
        <v/>
      </c>
      <c r="S964" s="139"/>
      <c r="T964" s="1084"/>
      <c r="U964" s="1085"/>
      <c r="V964" s="515" t="str">
        <f>IFERROR(P964*VLOOKUP(AF964,【参考】数式用4!$DC$3:$DZ$106,MATCH(N964,【参考】数式用4!$DC$2:$DZ$2,0)),"")</f>
        <v/>
      </c>
      <c r="W964" s="107"/>
      <c r="X964" s="138"/>
      <c r="Y964" s="1086" t="str">
        <f>IFERROR(IF('別紙様式3-2（４・５月）'!Z966="ベア加算","",W964*VLOOKUP(N964,【参考】数式用!$AD$2:$AH$27,MATCH(O964,【参考】数式用!$K$4:$N$4,0)+1,0)),"")</f>
        <v/>
      </c>
      <c r="Z964" s="1086"/>
      <c r="AA964" s="139"/>
      <c r="AB964" s="142"/>
      <c r="AC964" s="520" t="str">
        <f>IFERROR(X964*VLOOKUP(AG964,【参考】数式用4!$DC$3:$DZ$106,MATCH(N964,【参考】数式用4!$DC$2:$DZ$2,0)),"")</f>
        <v/>
      </c>
      <c r="AD964" s="477" t="str">
        <f t="shared" si="32"/>
        <v/>
      </c>
      <c r="AE964" s="478" t="str">
        <f t="shared" si="33"/>
        <v/>
      </c>
      <c r="AF964" s="512" t="str">
        <f>IF(O964="","",'別紙様式3-2（４・５月）'!O966&amp;'別紙様式3-2（４・５月）'!P966&amp;'別紙様式3-2（４・５月）'!Q966&amp;"から"&amp;O964)</f>
        <v/>
      </c>
      <c r="AG964" s="512" t="str">
        <f>IF(OR(W964="",W964="―"),"",'別紙様式3-2（４・５月）'!O966&amp;'別紙様式3-2（４・５月）'!P966&amp;'別紙様式3-2（４・５月）'!Q966&amp;"から"&amp;W964)</f>
        <v/>
      </c>
    </row>
    <row r="965" spans="1:33" ht="24.95" customHeight="1">
      <c r="A965" s="513">
        <v>952</v>
      </c>
      <c r="B965" s="987" t="str">
        <f>IF(基本情報入力シート!C1004="","",基本情報入力シート!C1004)</f>
        <v/>
      </c>
      <c r="C965" s="988"/>
      <c r="D965" s="988"/>
      <c r="E965" s="988"/>
      <c r="F965" s="988"/>
      <c r="G965" s="988"/>
      <c r="H965" s="988"/>
      <c r="I965" s="989"/>
      <c r="J965" s="482" t="str">
        <f>IF(基本情報入力シート!M1004="","",基本情報入力シート!M1004)</f>
        <v/>
      </c>
      <c r="K965" s="482" t="str">
        <f>IF(基本情報入力シート!R1004="","",基本情報入力シート!R1004)</f>
        <v/>
      </c>
      <c r="L965" s="482" t="str">
        <f>IF(基本情報入力シート!W1004="","",基本情報入力シート!W1004)</f>
        <v/>
      </c>
      <c r="M965" s="517" t="str">
        <f>IF(基本情報入力シート!X1004="","",基本情報入力シート!X1004)</f>
        <v/>
      </c>
      <c r="N965" s="518" t="str">
        <f>IF(基本情報入力シート!Y1004="","",基本情報入力シート!Y1004)</f>
        <v/>
      </c>
      <c r="O965" s="106"/>
      <c r="P965" s="1082"/>
      <c r="Q965" s="1083"/>
      <c r="R965" s="519" t="str">
        <f>IFERROR(IF('別紙様式3-2（４・５月）'!Z967="ベア加算","",P965*VLOOKUP(N965,【参考】数式用!$AD$2:$AH$27,MATCH(O965,【参考】数式用!$K$4:$N$4,0)+1,0)),"")</f>
        <v/>
      </c>
      <c r="S965" s="139"/>
      <c r="T965" s="1084"/>
      <c r="U965" s="1085"/>
      <c r="V965" s="515" t="str">
        <f>IFERROR(P965*VLOOKUP(AF965,【参考】数式用4!$DC$3:$DZ$106,MATCH(N965,【参考】数式用4!$DC$2:$DZ$2,0)),"")</f>
        <v/>
      </c>
      <c r="W965" s="107"/>
      <c r="X965" s="138"/>
      <c r="Y965" s="1086" t="str">
        <f>IFERROR(IF('別紙様式3-2（４・５月）'!Z967="ベア加算","",W965*VLOOKUP(N965,【参考】数式用!$AD$2:$AH$27,MATCH(O965,【参考】数式用!$K$4:$N$4,0)+1,0)),"")</f>
        <v/>
      </c>
      <c r="Z965" s="1086"/>
      <c r="AA965" s="139"/>
      <c r="AB965" s="142"/>
      <c r="AC965" s="520" t="str">
        <f>IFERROR(X965*VLOOKUP(AG965,【参考】数式用4!$DC$3:$DZ$106,MATCH(N965,【参考】数式用4!$DC$2:$DZ$2,0)),"")</f>
        <v/>
      </c>
      <c r="AD965" s="477" t="str">
        <f t="shared" si="32"/>
        <v/>
      </c>
      <c r="AE965" s="478" t="str">
        <f t="shared" si="33"/>
        <v/>
      </c>
      <c r="AF965" s="512" t="str">
        <f>IF(O965="","",'別紙様式3-2（４・５月）'!O967&amp;'別紙様式3-2（４・５月）'!P967&amp;'別紙様式3-2（４・５月）'!Q967&amp;"から"&amp;O965)</f>
        <v/>
      </c>
      <c r="AG965" s="512" t="str">
        <f>IF(OR(W965="",W965="―"),"",'別紙様式3-2（４・５月）'!O967&amp;'別紙様式3-2（４・５月）'!P967&amp;'別紙様式3-2（４・５月）'!Q967&amp;"から"&amp;W965)</f>
        <v/>
      </c>
    </row>
    <row r="966" spans="1:33" ht="24.95" customHeight="1">
      <c r="A966" s="513">
        <v>953</v>
      </c>
      <c r="B966" s="987" t="str">
        <f>IF(基本情報入力シート!C1005="","",基本情報入力シート!C1005)</f>
        <v/>
      </c>
      <c r="C966" s="988"/>
      <c r="D966" s="988"/>
      <c r="E966" s="988"/>
      <c r="F966" s="988"/>
      <c r="G966" s="988"/>
      <c r="H966" s="988"/>
      <c r="I966" s="989"/>
      <c r="J966" s="482" t="str">
        <f>IF(基本情報入力シート!M1005="","",基本情報入力シート!M1005)</f>
        <v/>
      </c>
      <c r="K966" s="482" t="str">
        <f>IF(基本情報入力シート!R1005="","",基本情報入力シート!R1005)</f>
        <v/>
      </c>
      <c r="L966" s="482" t="str">
        <f>IF(基本情報入力シート!W1005="","",基本情報入力シート!W1005)</f>
        <v/>
      </c>
      <c r="M966" s="517" t="str">
        <f>IF(基本情報入力シート!X1005="","",基本情報入力シート!X1005)</f>
        <v/>
      </c>
      <c r="N966" s="518" t="str">
        <f>IF(基本情報入力シート!Y1005="","",基本情報入力シート!Y1005)</f>
        <v/>
      </c>
      <c r="O966" s="106"/>
      <c r="P966" s="1082"/>
      <c r="Q966" s="1083"/>
      <c r="R966" s="519" t="str">
        <f>IFERROR(IF('別紙様式3-2（４・５月）'!Z968="ベア加算","",P966*VLOOKUP(N966,【参考】数式用!$AD$2:$AH$27,MATCH(O966,【参考】数式用!$K$4:$N$4,0)+1,0)),"")</f>
        <v/>
      </c>
      <c r="S966" s="139"/>
      <c r="T966" s="1084"/>
      <c r="U966" s="1085"/>
      <c r="V966" s="515" t="str">
        <f>IFERROR(P966*VLOOKUP(AF966,【参考】数式用4!$DC$3:$DZ$106,MATCH(N966,【参考】数式用4!$DC$2:$DZ$2,0)),"")</f>
        <v/>
      </c>
      <c r="W966" s="107"/>
      <c r="X966" s="138"/>
      <c r="Y966" s="1086" t="str">
        <f>IFERROR(IF('別紙様式3-2（４・５月）'!Z968="ベア加算","",W966*VLOOKUP(N966,【参考】数式用!$AD$2:$AH$27,MATCH(O966,【参考】数式用!$K$4:$N$4,0)+1,0)),"")</f>
        <v/>
      </c>
      <c r="Z966" s="1086"/>
      <c r="AA966" s="139"/>
      <c r="AB966" s="142"/>
      <c r="AC966" s="520" t="str">
        <f>IFERROR(X966*VLOOKUP(AG966,【参考】数式用4!$DC$3:$DZ$106,MATCH(N966,【参考】数式用4!$DC$2:$DZ$2,0)),"")</f>
        <v/>
      </c>
      <c r="AD966" s="477" t="str">
        <f t="shared" si="32"/>
        <v/>
      </c>
      <c r="AE966" s="478" t="str">
        <f t="shared" si="33"/>
        <v/>
      </c>
      <c r="AF966" s="512" t="str">
        <f>IF(O966="","",'別紙様式3-2（４・５月）'!O968&amp;'別紙様式3-2（４・５月）'!P968&amp;'別紙様式3-2（４・５月）'!Q968&amp;"から"&amp;O966)</f>
        <v/>
      </c>
      <c r="AG966" s="512" t="str">
        <f>IF(OR(W966="",W966="―"),"",'別紙様式3-2（４・５月）'!O968&amp;'別紙様式3-2（４・５月）'!P968&amp;'別紙様式3-2（４・５月）'!Q968&amp;"から"&amp;W966)</f>
        <v/>
      </c>
    </row>
    <row r="967" spans="1:33" ht="24.95" customHeight="1">
      <c r="A967" s="513">
        <v>954</v>
      </c>
      <c r="B967" s="987" t="str">
        <f>IF(基本情報入力シート!C1006="","",基本情報入力シート!C1006)</f>
        <v/>
      </c>
      <c r="C967" s="988"/>
      <c r="D967" s="988"/>
      <c r="E967" s="988"/>
      <c r="F967" s="988"/>
      <c r="G967" s="988"/>
      <c r="H967" s="988"/>
      <c r="I967" s="989"/>
      <c r="J967" s="482" t="str">
        <f>IF(基本情報入力シート!M1006="","",基本情報入力シート!M1006)</f>
        <v/>
      </c>
      <c r="K967" s="482" t="str">
        <f>IF(基本情報入力シート!R1006="","",基本情報入力シート!R1006)</f>
        <v/>
      </c>
      <c r="L967" s="482" t="str">
        <f>IF(基本情報入力シート!W1006="","",基本情報入力シート!W1006)</f>
        <v/>
      </c>
      <c r="M967" s="517" t="str">
        <f>IF(基本情報入力シート!X1006="","",基本情報入力シート!X1006)</f>
        <v/>
      </c>
      <c r="N967" s="518" t="str">
        <f>IF(基本情報入力シート!Y1006="","",基本情報入力シート!Y1006)</f>
        <v/>
      </c>
      <c r="O967" s="106"/>
      <c r="P967" s="1082"/>
      <c r="Q967" s="1083"/>
      <c r="R967" s="519" t="str">
        <f>IFERROR(IF('別紙様式3-2（４・５月）'!Z969="ベア加算","",P967*VLOOKUP(N967,【参考】数式用!$AD$2:$AH$27,MATCH(O967,【参考】数式用!$K$4:$N$4,0)+1,0)),"")</f>
        <v/>
      </c>
      <c r="S967" s="139"/>
      <c r="T967" s="1084"/>
      <c r="U967" s="1085"/>
      <c r="V967" s="515" t="str">
        <f>IFERROR(P967*VLOOKUP(AF967,【参考】数式用4!$DC$3:$DZ$106,MATCH(N967,【参考】数式用4!$DC$2:$DZ$2,0)),"")</f>
        <v/>
      </c>
      <c r="W967" s="107"/>
      <c r="X967" s="138"/>
      <c r="Y967" s="1086" t="str">
        <f>IFERROR(IF('別紙様式3-2（４・５月）'!Z969="ベア加算","",W967*VLOOKUP(N967,【参考】数式用!$AD$2:$AH$27,MATCH(O967,【参考】数式用!$K$4:$N$4,0)+1,0)),"")</f>
        <v/>
      </c>
      <c r="Z967" s="1086"/>
      <c r="AA967" s="139"/>
      <c r="AB967" s="142"/>
      <c r="AC967" s="520" t="str">
        <f>IFERROR(X967*VLOOKUP(AG967,【参考】数式用4!$DC$3:$DZ$106,MATCH(N967,【参考】数式用4!$DC$2:$DZ$2,0)),"")</f>
        <v/>
      </c>
      <c r="AD967" s="477" t="str">
        <f t="shared" si="32"/>
        <v/>
      </c>
      <c r="AE967" s="478" t="str">
        <f t="shared" si="33"/>
        <v/>
      </c>
      <c r="AF967" s="512" t="str">
        <f>IF(O967="","",'別紙様式3-2（４・５月）'!O969&amp;'別紙様式3-2（４・５月）'!P969&amp;'別紙様式3-2（４・５月）'!Q969&amp;"から"&amp;O967)</f>
        <v/>
      </c>
      <c r="AG967" s="512" t="str">
        <f>IF(OR(W967="",W967="―"),"",'別紙様式3-2（４・５月）'!O969&amp;'別紙様式3-2（４・５月）'!P969&amp;'別紙様式3-2（４・５月）'!Q969&amp;"から"&amp;W967)</f>
        <v/>
      </c>
    </row>
    <row r="968" spans="1:33" ht="24.95" customHeight="1">
      <c r="A968" s="513">
        <v>955</v>
      </c>
      <c r="B968" s="987" t="str">
        <f>IF(基本情報入力シート!C1007="","",基本情報入力シート!C1007)</f>
        <v/>
      </c>
      <c r="C968" s="988"/>
      <c r="D968" s="988"/>
      <c r="E968" s="988"/>
      <c r="F968" s="988"/>
      <c r="G968" s="988"/>
      <c r="H968" s="988"/>
      <c r="I968" s="989"/>
      <c r="J968" s="482" t="str">
        <f>IF(基本情報入力シート!M1007="","",基本情報入力シート!M1007)</f>
        <v/>
      </c>
      <c r="K968" s="482" t="str">
        <f>IF(基本情報入力シート!R1007="","",基本情報入力シート!R1007)</f>
        <v/>
      </c>
      <c r="L968" s="482" t="str">
        <f>IF(基本情報入力シート!W1007="","",基本情報入力シート!W1007)</f>
        <v/>
      </c>
      <c r="M968" s="517" t="str">
        <f>IF(基本情報入力シート!X1007="","",基本情報入力シート!X1007)</f>
        <v/>
      </c>
      <c r="N968" s="518" t="str">
        <f>IF(基本情報入力シート!Y1007="","",基本情報入力シート!Y1007)</f>
        <v/>
      </c>
      <c r="O968" s="106"/>
      <c r="P968" s="1082"/>
      <c r="Q968" s="1083"/>
      <c r="R968" s="519" t="str">
        <f>IFERROR(IF('別紙様式3-2（４・５月）'!Z970="ベア加算","",P968*VLOOKUP(N968,【参考】数式用!$AD$2:$AH$27,MATCH(O968,【参考】数式用!$K$4:$N$4,0)+1,0)),"")</f>
        <v/>
      </c>
      <c r="S968" s="139"/>
      <c r="T968" s="1084"/>
      <c r="U968" s="1085"/>
      <c r="V968" s="515" t="str">
        <f>IFERROR(P968*VLOOKUP(AF968,【参考】数式用4!$DC$3:$DZ$106,MATCH(N968,【参考】数式用4!$DC$2:$DZ$2,0)),"")</f>
        <v/>
      </c>
      <c r="W968" s="107"/>
      <c r="X968" s="138"/>
      <c r="Y968" s="1086" t="str">
        <f>IFERROR(IF('別紙様式3-2（４・５月）'!Z970="ベア加算","",W968*VLOOKUP(N968,【参考】数式用!$AD$2:$AH$27,MATCH(O968,【参考】数式用!$K$4:$N$4,0)+1,0)),"")</f>
        <v/>
      </c>
      <c r="Z968" s="1086"/>
      <c r="AA968" s="139"/>
      <c r="AB968" s="142"/>
      <c r="AC968" s="520" t="str">
        <f>IFERROR(X968*VLOOKUP(AG968,【参考】数式用4!$DC$3:$DZ$106,MATCH(N968,【参考】数式用4!$DC$2:$DZ$2,0)),"")</f>
        <v/>
      </c>
      <c r="AD968" s="477" t="str">
        <f t="shared" si="32"/>
        <v/>
      </c>
      <c r="AE968" s="478" t="str">
        <f t="shared" si="33"/>
        <v/>
      </c>
      <c r="AF968" s="512" t="str">
        <f>IF(O968="","",'別紙様式3-2（４・５月）'!O970&amp;'別紙様式3-2（４・５月）'!P970&amp;'別紙様式3-2（４・５月）'!Q970&amp;"から"&amp;O968)</f>
        <v/>
      </c>
      <c r="AG968" s="512" t="str">
        <f>IF(OR(W968="",W968="―"),"",'別紙様式3-2（４・５月）'!O970&amp;'別紙様式3-2（４・５月）'!P970&amp;'別紙様式3-2（４・５月）'!Q970&amp;"から"&amp;W968)</f>
        <v/>
      </c>
    </row>
    <row r="969" spans="1:33" ht="24.95" customHeight="1">
      <c r="A969" s="513">
        <v>956</v>
      </c>
      <c r="B969" s="987" t="str">
        <f>IF(基本情報入力シート!C1008="","",基本情報入力シート!C1008)</f>
        <v/>
      </c>
      <c r="C969" s="988"/>
      <c r="D969" s="988"/>
      <c r="E969" s="988"/>
      <c r="F969" s="988"/>
      <c r="G969" s="988"/>
      <c r="H969" s="988"/>
      <c r="I969" s="989"/>
      <c r="J969" s="482" t="str">
        <f>IF(基本情報入力シート!M1008="","",基本情報入力シート!M1008)</f>
        <v/>
      </c>
      <c r="K969" s="482" t="str">
        <f>IF(基本情報入力シート!R1008="","",基本情報入力シート!R1008)</f>
        <v/>
      </c>
      <c r="L969" s="482" t="str">
        <f>IF(基本情報入力シート!W1008="","",基本情報入力シート!W1008)</f>
        <v/>
      </c>
      <c r="M969" s="517" t="str">
        <f>IF(基本情報入力シート!X1008="","",基本情報入力シート!X1008)</f>
        <v/>
      </c>
      <c r="N969" s="518" t="str">
        <f>IF(基本情報入力シート!Y1008="","",基本情報入力シート!Y1008)</f>
        <v/>
      </c>
      <c r="O969" s="106"/>
      <c r="P969" s="1082"/>
      <c r="Q969" s="1083"/>
      <c r="R969" s="519" t="str">
        <f>IFERROR(IF('別紙様式3-2（４・５月）'!Z971="ベア加算","",P969*VLOOKUP(N969,【参考】数式用!$AD$2:$AH$27,MATCH(O969,【参考】数式用!$K$4:$N$4,0)+1,0)),"")</f>
        <v/>
      </c>
      <c r="S969" s="139"/>
      <c r="T969" s="1084"/>
      <c r="U969" s="1085"/>
      <c r="V969" s="515" t="str">
        <f>IFERROR(P969*VLOOKUP(AF969,【参考】数式用4!$DC$3:$DZ$106,MATCH(N969,【参考】数式用4!$DC$2:$DZ$2,0)),"")</f>
        <v/>
      </c>
      <c r="W969" s="107"/>
      <c r="X969" s="138"/>
      <c r="Y969" s="1086" t="str">
        <f>IFERROR(IF('別紙様式3-2（４・５月）'!Z971="ベア加算","",W969*VLOOKUP(N969,【参考】数式用!$AD$2:$AH$27,MATCH(O969,【参考】数式用!$K$4:$N$4,0)+1,0)),"")</f>
        <v/>
      </c>
      <c r="Z969" s="1086"/>
      <c r="AA969" s="139"/>
      <c r="AB969" s="142"/>
      <c r="AC969" s="520" t="str">
        <f>IFERROR(X969*VLOOKUP(AG969,【参考】数式用4!$DC$3:$DZ$106,MATCH(N969,【参考】数式用4!$DC$2:$DZ$2,0)),"")</f>
        <v/>
      </c>
      <c r="AD969" s="477" t="str">
        <f t="shared" si="32"/>
        <v/>
      </c>
      <c r="AE969" s="478" t="str">
        <f t="shared" si="33"/>
        <v/>
      </c>
      <c r="AF969" s="512" t="str">
        <f>IF(O969="","",'別紙様式3-2（４・５月）'!O971&amp;'別紙様式3-2（４・５月）'!P971&amp;'別紙様式3-2（４・５月）'!Q971&amp;"から"&amp;O969)</f>
        <v/>
      </c>
      <c r="AG969" s="512" t="str">
        <f>IF(OR(W969="",W969="―"),"",'別紙様式3-2（４・５月）'!O971&amp;'別紙様式3-2（４・５月）'!P971&amp;'別紙様式3-2（４・５月）'!Q971&amp;"から"&amp;W969)</f>
        <v/>
      </c>
    </row>
    <row r="970" spans="1:33" ht="24.95" customHeight="1">
      <c r="A970" s="513">
        <v>957</v>
      </c>
      <c r="B970" s="987" t="str">
        <f>IF(基本情報入力シート!C1009="","",基本情報入力シート!C1009)</f>
        <v/>
      </c>
      <c r="C970" s="988"/>
      <c r="D970" s="988"/>
      <c r="E970" s="988"/>
      <c r="F970" s="988"/>
      <c r="G970" s="988"/>
      <c r="H970" s="988"/>
      <c r="I970" s="989"/>
      <c r="J970" s="482" t="str">
        <f>IF(基本情報入力シート!M1009="","",基本情報入力シート!M1009)</f>
        <v/>
      </c>
      <c r="K970" s="482" t="str">
        <f>IF(基本情報入力シート!R1009="","",基本情報入力シート!R1009)</f>
        <v/>
      </c>
      <c r="L970" s="482" t="str">
        <f>IF(基本情報入力シート!W1009="","",基本情報入力シート!W1009)</f>
        <v/>
      </c>
      <c r="M970" s="517" t="str">
        <f>IF(基本情報入力シート!X1009="","",基本情報入力シート!X1009)</f>
        <v/>
      </c>
      <c r="N970" s="518" t="str">
        <f>IF(基本情報入力シート!Y1009="","",基本情報入力シート!Y1009)</f>
        <v/>
      </c>
      <c r="O970" s="106"/>
      <c r="P970" s="1082"/>
      <c r="Q970" s="1083"/>
      <c r="R970" s="519" t="str">
        <f>IFERROR(IF('別紙様式3-2（４・５月）'!Z972="ベア加算","",P970*VLOOKUP(N970,【参考】数式用!$AD$2:$AH$27,MATCH(O970,【参考】数式用!$K$4:$N$4,0)+1,0)),"")</f>
        <v/>
      </c>
      <c r="S970" s="139"/>
      <c r="T970" s="1084"/>
      <c r="U970" s="1085"/>
      <c r="V970" s="515" t="str">
        <f>IFERROR(P970*VLOOKUP(AF970,【参考】数式用4!$DC$3:$DZ$106,MATCH(N970,【参考】数式用4!$DC$2:$DZ$2,0)),"")</f>
        <v/>
      </c>
      <c r="W970" s="107"/>
      <c r="X970" s="138"/>
      <c r="Y970" s="1086" t="str">
        <f>IFERROR(IF('別紙様式3-2（４・５月）'!Z972="ベア加算","",W970*VLOOKUP(N970,【参考】数式用!$AD$2:$AH$27,MATCH(O970,【参考】数式用!$K$4:$N$4,0)+1,0)),"")</f>
        <v/>
      </c>
      <c r="Z970" s="1086"/>
      <c r="AA970" s="139"/>
      <c r="AB970" s="142"/>
      <c r="AC970" s="520" t="str">
        <f>IFERROR(X970*VLOOKUP(AG970,【参考】数式用4!$DC$3:$DZ$106,MATCH(N970,【参考】数式用4!$DC$2:$DZ$2,0)),"")</f>
        <v/>
      </c>
      <c r="AD970" s="477" t="str">
        <f t="shared" si="32"/>
        <v/>
      </c>
      <c r="AE970" s="478" t="str">
        <f t="shared" si="33"/>
        <v/>
      </c>
      <c r="AF970" s="512" t="str">
        <f>IF(O970="","",'別紙様式3-2（４・５月）'!O972&amp;'別紙様式3-2（４・５月）'!P972&amp;'別紙様式3-2（４・５月）'!Q972&amp;"から"&amp;O970)</f>
        <v/>
      </c>
      <c r="AG970" s="512" t="str">
        <f>IF(OR(W970="",W970="―"),"",'別紙様式3-2（４・５月）'!O972&amp;'別紙様式3-2（４・５月）'!P972&amp;'別紙様式3-2（４・５月）'!Q972&amp;"から"&amp;W970)</f>
        <v/>
      </c>
    </row>
    <row r="971" spans="1:33" ht="24.95" customHeight="1">
      <c r="A971" s="513">
        <v>958</v>
      </c>
      <c r="B971" s="987" t="str">
        <f>IF(基本情報入力シート!C1010="","",基本情報入力シート!C1010)</f>
        <v/>
      </c>
      <c r="C971" s="988"/>
      <c r="D971" s="988"/>
      <c r="E971" s="988"/>
      <c r="F971" s="988"/>
      <c r="G971" s="988"/>
      <c r="H971" s="988"/>
      <c r="I971" s="989"/>
      <c r="J971" s="482" t="str">
        <f>IF(基本情報入力シート!M1010="","",基本情報入力シート!M1010)</f>
        <v/>
      </c>
      <c r="K971" s="482" t="str">
        <f>IF(基本情報入力シート!R1010="","",基本情報入力シート!R1010)</f>
        <v/>
      </c>
      <c r="L971" s="482" t="str">
        <f>IF(基本情報入力シート!W1010="","",基本情報入力シート!W1010)</f>
        <v/>
      </c>
      <c r="M971" s="517" t="str">
        <f>IF(基本情報入力シート!X1010="","",基本情報入力シート!X1010)</f>
        <v/>
      </c>
      <c r="N971" s="518" t="str">
        <f>IF(基本情報入力シート!Y1010="","",基本情報入力シート!Y1010)</f>
        <v/>
      </c>
      <c r="O971" s="106"/>
      <c r="P971" s="1082"/>
      <c r="Q971" s="1083"/>
      <c r="R971" s="519" t="str">
        <f>IFERROR(IF('別紙様式3-2（４・５月）'!Z973="ベア加算","",P971*VLOOKUP(N971,【参考】数式用!$AD$2:$AH$27,MATCH(O971,【参考】数式用!$K$4:$N$4,0)+1,0)),"")</f>
        <v/>
      </c>
      <c r="S971" s="139"/>
      <c r="T971" s="1084"/>
      <c r="U971" s="1085"/>
      <c r="V971" s="515" t="str">
        <f>IFERROR(P971*VLOOKUP(AF971,【参考】数式用4!$DC$3:$DZ$106,MATCH(N971,【参考】数式用4!$DC$2:$DZ$2,0)),"")</f>
        <v/>
      </c>
      <c r="W971" s="107"/>
      <c r="X971" s="138"/>
      <c r="Y971" s="1086" t="str">
        <f>IFERROR(IF('別紙様式3-2（４・５月）'!Z973="ベア加算","",W971*VLOOKUP(N971,【参考】数式用!$AD$2:$AH$27,MATCH(O971,【参考】数式用!$K$4:$N$4,0)+1,0)),"")</f>
        <v/>
      </c>
      <c r="Z971" s="1086"/>
      <c r="AA971" s="139"/>
      <c r="AB971" s="142"/>
      <c r="AC971" s="520" t="str">
        <f>IFERROR(X971*VLOOKUP(AG971,【参考】数式用4!$DC$3:$DZ$106,MATCH(N971,【参考】数式用4!$DC$2:$DZ$2,0)),"")</f>
        <v/>
      </c>
      <c r="AD971" s="477" t="str">
        <f t="shared" si="32"/>
        <v/>
      </c>
      <c r="AE971" s="478" t="str">
        <f t="shared" si="33"/>
        <v/>
      </c>
      <c r="AF971" s="512" t="str">
        <f>IF(O971="","",'別紙様式3-2（４・５月）'!O973&amp;'別紙様式3-2（４・５月）'!P973&amp;'別紙様式3-2（４・５月）'!Q973&amp;"から"&amp;O971)</f>
        <v/>
      </c>
      <c r="AG971" s="512" t="str">
        <f>IF(OR(W971="",W971="―"),"",'別紙様式3-2（４・５月）'!O973&amp;'別紙様式3-2（４・５月）'!P973&amp;'別紙様式3-2（４・５月）'!Q973&amp;"から"&amp;W971)</f>
        <v/>
      </c>
    </row>
    <row r="972" spans="1:33" ht="24.95" customHeight="1">
      <c r="A972" s="513">
        <v>959</v>
      </c>
      <c r="B972" s="987" t="str">
        <f>IF(基本情報入力シート!C1011="","",基本情報入力シート!C1011)</f>
        <v/>
      </c>
      <c r="C972" s="988"/>
      <c r="D972" s="988"/>
      <c r="E972" s="988"/>
      <c r="F972" s="988"/>
      <c r="G972" s="988"/>
      <c r="H972" s="988"/>
      <c r="I972" s="989"/>
      <c r="J972" s="482" t="str">
        <f>IF(基本情報入力シート!M1011="","",基本情報入力シート!M1011)</f>
        <v/>
      </c>
      <c r="K972" s="482" t="str">
        <f>IF(基本情報入力シート!R1011="","",基本情報入力シート!R1011)</f>
        <v/>
      </c>
      <c r="L972" s="482" t="str">
        <f>IF(基本情報入力シート!W1011="","",基本情報入力シート!W1011)</f>
        <v/>
      </c>
      <c r="M972" s="517" t="str">
        <f>IF(基本情報入力シート!X1011="","",基本情報入力シート!X1011)</f>
        <v/>
      </c>
      <c r="N972" s="518" t="str">
        <f>IF(基本情報入力シート!Y1011="","",基本情報入力シート!Y1011)</f>
        <v/>
      </c>
      <c r="O972" s="106"/>
      <c r="P972" s="1082"/>
      <c r="Q972" s="1083"/>
      <c r="R972" s="519" t="str">
        <f>IFERROR(IF('別紙様式3-2（４・５月）'!Z974="ベア加算","",P972*VLOOKUP(N972,【参考】数式用!$AD$2:$AH$27,MATCH(O972,【参考】数式用!$K$4:$N$4,0)+1,0)),"")</f>
        <v/>
      </c>
      <c r="S972" s="139"/>
      <c r="T972" s="1084"/>
      <c r="U972" s="1085"/>
      <c r="V972" s="515" t="str">
        <f>IFERROR(P972*VLOOKUP(AF972,【参考】数式用4!$DC$3:$DZ$106,MATCH(N972,【参考】数式用4!$DC$2:$DZ$2,0)),"")</f>
        <v/>
      </c>
      <c r="W972" s="107"/>
      <c r="X972" s="138"/>
      <c r="Y972" s="1086" t="str">
        <f>IFERROR(IF('別紙様式3-2（４・５月）'!Z974="ベア加算","",W972*VLOOKUP(N972,【参考】数式用!$AD$2:$AH$27,MATCH(O972,【参考】数式用!$K$4:$N$4,0)+1,0)),"")</f>
        <v/>
      </c>
      <c r="Z972" s="1086"/>
      <c r="AA972" s="139"/>
      <c r="AB972" s="142"/>
      <c r="AC972" s="520" t="str">
        <f>IFERROR(X972*VLOOKUP(AG972,【参考】数式用4!$DC$3:$DZ$106,MATCH(N972,【参考】数式用4!$DC$2:$DZ$2,0)),"")</f>
        <v/>
      </c>
      <c r="AD972" s="477" t="str">
        <f t="shared" si="32"/>
        <v/>
      </c>
      <c r="AE972" s="478" t="str">
        <f t="shared" si="33"/>
        <v/>
      </c>
      <c r="AF972" s="512" t="str">
        <f>IF(O972="","",'別紙様式3-2（４・５月）'!O974&amp;'別紙様式3-2（４・５月）'!P974&amp;'別紙様式3-2（４・５月）'!Q974&amp;"から"&amp;O972)</f>
        <v/>
      </c>
      <c r="AG972" s="512" t="str">
        <f>IF(OR(W972="",W972="―"),"",'別紙様式3-2（４・５月）'!O974&amp;'別紙様式3-2（４・５月）'!P974&amp;'別紙様式3-2（４・５月）'!Q974&amp;"から"&amp;W972)</f>
        <v/>
      </c>
    </row>
    <row r="973" spans="1:33" ht="24.95" customHeight="1">
      <c r="A973" s="513">
        <v>960</v>
      </c>
      <c r="B973" s="987" t="str">
        <f>IF(基本情報入力シート!C1012="","",基本情報入力シート!C1012)</f>
        <v/>
      </c>
      <c r="C973" s="988"/>
      <c r="D973" s="988"/>
      <c r="E973" s="988"/>
      <c r="F973" s="988"/>
      <c r="G973" s="988"/>
      <c r="H973" s="988"/>
      <c r="I973" s="989"/>
      <c r="J973" s="482" t="str">
        <f>IF(基本情報入力シート!M1012="","",基本情報入力シート!M1012)</f>
        <v/>
      </c>
      <c r="K973" s="482" t="str">
        <f>IF(基本情報入力シート!R1012="","",基本情報入力シート!R1012)</f>
        <v/>
      </c>
      <c r="L973" s="482" t="str">
        <f>IF(基本情報入力シート!W1012="","",基本情報入力シート!W1012)</f>
        <v/>
      </c>
      <c r="M973" s="517" t="str">
        <f>IF(基本情報入力シート!X1012="","",基本情報入力シート!X1012)</f>
        <v/>
      </c>
      <c r="N973" s="518" t="str">
        <f>IF(基本情報入力シート!Y1012="","",基本情報入力シート!Y1012)</f>
        <v/>
      </c>
      <c r="O973" s="106"/>
      <c r="P973" s="1082"/>
      <c r="Q973" s="1083"/>
      <c r="R973" s="519" t="str">
        <f>IFERROR(IF('別紙様式3-2（４・５月）'!Z975="ベア加算","",P973*VLOOKUP(N973,【参考】数式用!$AD$2:$AH$27,MATCH(O973,【参考】数式用!$K$4:$N$4,0)+1,0)),"")</f>
        <v/>
      </c>
      <c r="S973" s="139"/>
      <c r="T973" s="1084"/>
      <c r="U973" s="1085"/>
      <c r="V973" s="515" t="str">
        <f>IFERROR(P973*VLOOKUP(AF973,【参考】数式用4!$DC$3:$DZ$106,MATCH(N973,【参考】数式用4!$DC$2:$DZ$2,0)),"")</f>
        <v/>
      </c>
      <c r="W973" s="107"/>
      <c r="X973" s="138"/>
      <c r="Y973" s="1086" t="str">
        <f>IFERROR(IF('別紙様式3-2（４・５月）'!Z975="ベア加算","",W973*VLOOKUP(N973,【参考】数式用!$AD$2:$AH$27,MATCH(O973,【参考】数式用!$K$4:$N$4,0)+1,0)),"")</f>
        <v/>
      </c>
      <c r="Z973" s="1086"/>
      <c r="AA973" s="139"/>
      <c r="AB973" s="142"/>
      <c r="AC973" s="520" t="str">
        <f>IFERROR(X973*VLOOKUP(AG973,【参考】数式用4!$DC$3:$DZ$106,MATCH(N973,【参考】数式用4!$DC$2:$DZ$2,0)),"")</f>
        <v/>
      </c>
      <c r="AD973" s="477" t="str">
        <f t="shared" si="32"/>
        <v/>
      </c>
      <c r="AE973" s="478" t="str">
        <f t="shared" si="33"/>
        <v/>
      </c>
      <c r="AF973" s="512" t="str">
        <f>IF(O973="","",'別紙様式3-2（４・５月）'!O975&amp;'別紙様式3-2（４・５月）'!P975&amp;'別紙様式3-2（４・５月）'!Q975&amp;"から"&amp;O973)</f>
        <v/>
      </c>
      <c r="AG973" s="512" t="str">
        <f>IF(OR(W973="",W973="―"),"",'別紙様式3-2（４・５月）'!O975&amp;'別紙様式3-2（４・５月）'!P975&amp;'別紙様式3-2（４・５月）'!Q975&amp;"から"&amp;W973)</f>
        <v/>
      </c>
    </row>
    <row r="974" spans="1:33" ht="24.95" customHeight="1">
      <c r="A974" s="513">
        <v>961</v>
      </c>
      <c r="B974" s="987" t="str">
        <f>IF(基本情報入力シート!C1013="","",基本情報入力シート!C1013)</f>
        <v/>
      </c>
      <c r="C974" s="988"/>
      <c r="D974" s="988"/>
      <c r="E974" s="988"/>
      <c r="F974" s="988"/>
      <c r="G974" s="988"/>
      <c r="H974" s="988"/>
      <c r="I974" s="989"/>
      <c r="J974" s="482" t="str">
        <f>IF(基本情報入力シート!M1013="","",基本情報入力シート!M1013)</f>
        <v/>
      </c>
      <c r="K974" s="482" t="str">
        <f>IF(基本情報入力シート!R1013="","",基本情報入力シート!R1013)</f>
        <v/>
      </c>
      <c r="L974" s="482" t="str">
        <f>IF(基本情報入力シート!W1013="","",基本情報入力シート!W1013)</f>
        <v/>
      </c>
      <c r="M974" s="517" t="str">
        <f>IF(基本情報入力シート!X1013="","",基本情報入力シート!X1013)</f>
        <v/>
      </c>
      <c r="N974" s="518" t="str">
        <f>IF(基本情報入力シート!Y1013="","",基本情報入力シート!Y1013)</f>
        <v/>
      </c>
      <c r="O974" s="106"/>
      <c r="P974" s="1082"/>
      <c r="Q974" s="1083"/>
      <c r="R974" s="519" t="str">
        <f>IFERROR(IF('別紙様式3-2（４・５月）'!Z976="ベア加算","",P974*VLOOKUP(N974,【参考】数式用!$AD$2:$AH$27,MATCH(O974,【参考】数式用!$K$4:$N$4,0)+1,0)),"")</f>
        <v/>
      </c>
      <c r="S974" s="139"/>
      <c r="T974" s="1084"/>
      <c r="U974" s="1085"/>
      <c r="V974" s="515" t="str">
        <f>IFERROR(P974*VLOOKUP(AF974,【参考】数式用4!$DC$3:$DZ$106,MATCH(N974,【参考】数式用4!$DC$2:$DZ$2,0)),"")</f>
        <v/>
      </c>
      <c r="W974" s="107"/>
      <c r="X974" s="138"/>
      <c r="Y974" s="1086" t="str">
        <f>IFERROR(IF('別紙様式3-2（４・５月）'!Z976="ベア加算","",W974*VLOOKUP(N974,【参考】数式用!$AD$2:$AH$27,MATCH(O974,【参考】数式用!$K$4:$N$4,0)+1,0)),"")</f>
        <v/>
      </c>
      <c r="Z974" s="1086"/>
      <c r="AA974" s="139"/>
      <c r="AB974" s="142"/>
      <c r="AC974" s="520" t="str">
        <f>IFERROR(X974*VLOOKUP(AG974,【参考】数式用4!$DC$3:$DZ$106,MATCH(N974,【参考】数式用4!$DC$2:$DZ$2,0)),"")</f>
        <v/>
      </c>
      <c r="AD974" s="477" t="str">
        <f t="shared" si="32"/>
        <v/>
      </c>
      <c r="AE974" s="478" t="str">
        <f t="shared" si="33"/>
        <v/>
      </c>
      <c r="AF974" s="512" t="str">
        <f>IF(O974="","",'別紙様式3-2（４・５月）'!O976&amp;'別紙様式3-2（４・５月）'!P976&amp;'別紙様式3-2（４・５月）'!Q976&amp;"から"&amp;O974)</f>
        <v/>
      </c>
      <c r="AG974" s="512" t="str">
        <f>IF(OR(W974="",W974="―"),"",'別紙様式3-2（４・５月）'!O976&amp;'別紙様式3-2（４・５月）'!P976&amp;'別紙様式3-2（４・５月）'!Q976&amp;"から"&amp;W974)</f>
        <v/>
      </c>
    </row>
    <row r="975" spans="1:33" ht="24.95" customHeight="1">
      <c r="A975" s="513">
        <v>962</v>
      </c>
      <c r="B975" s="987" t="str">
        <f>IF(基本情報入力シート!C1014="","",基本情報入力シート!C1014)</f>
        <v/>
      </c>
      <c r="C975" s="988"/>
      <c r="D975" s="988"/>
      <c r="E975" s="988"/>
      <c r="F975" s="988"/>
      <c r="G975" s="988"/>
      <c r="H975" s="988"/>
      <c r="I975" s="989"/>
      <c r="J975" s="482" t="str">
        <f>IF(基本情報入力シート!M1014="","",基本情報入力シート!M1014)</f>
        <v/>
      </c>
      <c r="K975" s="482" t="str">
        <f>IF(基本情報入力シート!R1014="","",基本情報入力シート!R1014)</f>
        <v/>
      </c>
      <c r="L975" s="482" t="str">
        <f>IF(基本情報入力シート!W1014="","",基本情報入力シート!W1014)</f>
        <v/>
      </c>
      <c r="M975" s="517" t="str">
        <f>IF(基本情報入力シート!X1014="","",基本情報入力シート!X1014)</f>
        <v/>
      </c>
      <c r="N975" s="518" t="str">
        <f>IF(基本情報入力シート!Y1014="","",基本情報入力シート!Y1014)</f>
        <v/>
      </c>
      <c r="O975" s="106"/>
      <c r="P975" s="1082"/>
      <c r="Q975" s="1083"/>
      <c r="R975" s="519" t="str">
        <f>IFERROR(IF('別紙様式3-2（４・５月）'!Z977="ベア加算","",P975*VLOOKUP(N975,【参考】数式用!$AD$2:$AH$27,MATCH(O975,【参考】数式用!$K$4:$N$4,0)+1,0)),"")</f>
        <v/>
      </c>
      <c r="S975" s="139"/>
      <c r="T975" s="1084"/>
      <c r="U975" s="1085"/>
      <c r="V975" s="515" t="str">
        <f>IFERROR(P975*VLOOKUP(AF975,【参考】数式用4!$DC$3:$DZ$106,MATCH(N975,【参考】数式用4!$DC$2:$DZ$2,0)),"")</f>
        <v/>
      </c>
      <c r="W975" s="107"/>
      <c r="X975" s="138"/>
      <c r="Y975" s="1086" t="str">
        <f>IFERROR(IF('別紙様式3-2（４・５月）'!Z977="ベア加算","",W975*VLOOKUP(N975,【参考】数式用!$AD$2:$AH$27,MATCH(O975,【参考】数式用!$K$4:$N$4,0)+1,0)),"")</f>
        <v/>
      </c>
      <c r="Z975" s="1086"/>
      <c r="AA975" s="139"/>
      <c r="AB975" s="142"/>
      <c r="AC975" s="520" t="str">
        <f>IFERROR(X975*VLOOKUP(AG975,【参考】数式用4!$DC$3:$DZ$106,MATCH(N975,【参考】数式用4!$DC$2:$DZ$2,0)),"")</f>
        <v/>
      </c>
      <c r="AD975" s="477" t="str">
        <f t="shared" si="32"/>
        <v/>
      </c>
      <c r="AE975" s="478" t="str">
        <f t="shared" si="33"/>
        <v/>
      </c>
      <c r="AF975" s="512" t="str">
        <f>IF(O975="","",'別紙様式3-2（４・５月）'!O977&amp;'別紙様式3-2（４・５月）'!P977&amp;'別紙様式3-2（４・５月）'!Q977&amp;"から"&amp;O975)</f>
        <v/>
      </c>
      <c r="AG975" s="512" t="str">
        <f>IF(OR(W975="",W975="―"),"",'別紙様式3-2（４・５月）'!O977&amp;'別紙様式3-2（４・５月）'!P977&amp;'別紙様式3-2（４・５月）'!Q977&amp;"から"&amp;W975)</f>
        <v/>
      </c>
    </row>
    <row r="976" spans="1:33" ht="24.95" customHeight="1">
      <c r="A976" s="513">
        <v>963</v>
      </c>
      <c r="B976" s="987" t="str">
        <f>IF(基本情報入力シート!C1015="","",基本情報入力シート!C1015)</f>
        <v/>
      </c>
      <c r="C976" s="988"/>
      <c r="D976" s="988"/>
      <c r="E976" s="988"/>
      <c r="F976" s="988"/>
      <c r="G976" s="988"/>
      <c r="H976" s="988"/>
      <c r="I976" s="989"/>
      <c r="J976" s="482" t="str">
        <f>IF(基本情報入力シート!M1015="","",基本情報入力シート!M1015)</f>
        <v/>
      </c>
      <c r="K976" s="482" t="str">
        <f>IF(基本情報入力シート!R1015="","",基本情報入力シート!R1015)</f>
        <v/>
      </c>
      <c r="L976" s="482" t="str">
        <f>IF(基本情報入力シート!W1015="","",基本情報入力シート!W1015)</f>
        <v/>
      </c>
      <c r="M976" s="517" t="str">
        <f>IF(基本情報入力シート!X1015="","",基本情報入力シート!X1015)</f>
        <v/>
      </c>
      <c r="N976" s="518" t="str">
        <f>IF(基本情報入力シート!Y1015="","",基本情報入力シート!Y1015)</f>
        <v/>
      </c>
      <c r="O976" s="106"/>
      <c r="P976" s="1082"/>
      <c r="Q976" s="1083"/>
      <c r="R976" s="519" t="str">
        <f>IFERROR(IF('別紙様式3-2（４・５月）'!Z978="ベア加算","",P976*VLOOKUP(N976,【参考】数式用!$AD$2:$AH$27,MATCH(O976,【参考】数式用!$K$4:$N$4,0)+1,0)),"")</f>
        <v/>
      </c>
      <c r="S976" s="139"/>
      <c r="T976" s="1084"/>
      <c r="U976" s="1085"/>
      <c r="V976" s="515" t="str">
        <f>IFERROR(P976*VLOOKUP(AF976,【参考】数式用4!$DC$3:$DZ$106,MATCH(N976,【参考】数式用4!$DC$2:$DZ$2,0)),"")</f>
        <v/>
      </c>
      <c r="W976" s="107"/>
      <c r="X976" s="138"/>
      <c r="Y976" s="1086" t="str">
        <f>IFERROR(IF('別紙様式3-2（４・５月）'!Z978="ベア加算","",W976*VLOOKUP(N976,【参考】数式用!$AD$2:$AH$27,MATCH(O976,【参考】数式用!$K$4:$N$4,0)+1,0)),"")</f>
        <v/>
      </c>
      <c r="Z976" s="1086"/>
      <c r="AA976" s="139"/>
      <c r="AB976" s="142"/>
      <c r="AC976" s="520" t="str">
        <f>IFERROR(X976*VLOOKUP(AG976,【参考】数式用4!$DC$3:$DZ$106,MATCH(N976,【参考】数式用4!$DC$2:$DZ$2,0)),"")</f>
        <v/>
      </c>
      <c r="AD976" s="477" t="str">
        <f t="shared" si="32"/>
        <v/>
      </c>
      <c r="AE976" s="478" t="str">
        <f t="shared" si="33"/>
        <v/>
      </c>
      <c r="AF976" s="512" t="str">
        <f>IF(O976="","",'別紙様式3-2（４・５月）'!O978&amp;'別紙様式3-2（４・５月）'!P978&amp;'別紙様式3-2（４・５月）'!Q978&amp;"から"&amp;O976)</f>
        <v/>
      </c>
      <c r="AG976" s="512" t="str">
        <f>IF(OR(W976="",W976="―"),"",'別紙様式3-2（４・５月）'!O978&amp;'別紙様式3-2（４・５月）'!P978&amp;'別紙様式3-2（４・５月）'!Q978&amp;"から"&amp;W976)</f>
        <v/>
      </c>
    </row>
    <row r="977" spans="1:33" ht="24.95" customHeight="1">
      <c r="A977" s="513">
        <v>964</v>
      </c>
      <c r="B977" s="987" t="str">
        <f>IF(基本情報入力シート!C1016="","",基本情報入力シート!C1016)</f>
        <v/>
      </c>
      <c r="C977" s="988"/>
      <c r="D977" s="988"/>
      <c r="E977" s="988"/>
      <c r="F977" s="988"/>
      <c r="G977" s="988"/>
      <c r="H977" s="988"/>
      <c r="I977" s="989"/>
      <c r="J977" s="482" t="str">
        <f>IF(基本情報入力シート!M1016="","",基本情報入力シート!M1016)</f>
        <v/>
      </c>
      <c r="K977" s="482" t="str">
        <f>IF(基本情報入力シート!R1016="","",基本情報入力シート!R1016)</f>
        <v/>
      </c>
      <c r="L977" s="482" t="str">
        <f>IF(基本情報入力シート!W1016="","",基本情報入力シート!W1016)</f>
        <v/>
      </c>
      <c r="M977" s="517" t="str">
        <f>IF(基本情報入力シート!X1016="","",基本情報入力シート!X1016)</f>
        <v/>
      </c>
      <c r="N977" s="518" t="str">
        <f>IF(基本情報入力シート!Y1016="","",基本情報入力シート!Y1016)</f>
        <v/>
      </c>
      <c r="O977" s="106"/>
      <c r="P977" s="1082"/>
      <c r="Q977" s="1083"/>
      <c r="R977" s="519" t="str">
        <f>IFERROR(IF('別紙様式3-2（４・５月）'!Z979="ベア加算","",P977*VLOOKUP(N977,【参考】数式用!$AD$2:$AH$27,MATCH(O977,【参考】数式用!$K$4:$N$4,0)+1,0)),"")</f>
        <v/>
      </c>
      <c r="S977" s="139"/>
      <c r="T977" s="1084"/>
      <c r="U977" s="1085"/>
      <c r="V977" s="515" t="str">
        <f>IFERROR(P977*VLOOKUP(AF977,【参考】数式用4!$DC$3:$DZ$106,MATCH(N977,【参考】数式用4!$DC$2:$DZ$2,0)),"")</f>
        <v/>
      </c>
      <c r="W977" s="107"/>
      <c r="X977" s="138"/>
      <c r="Y977" s="1086" t="str">
        <f>IFERROR(IF('別紙様式3-2（４・５月）'!Z979="ベア加算","",W977*VLOOKUP(N977,【参考】数式用!$AD$2:$AH$27,MATCH(O977,【参考】数式用!$K$4:$N$4,0)+1,0)),"")</f>
        <v/>
      </c>
      <c r="Z977" s="1086"/>
      <c r="AA977" s="139"/>
      <c r="AB977" s="142"/>
      <c r="AC977" s="520" t="str">
        <f>IFERROR(X977*VLOOKUP(AG977,【参考】数式用4!$DC$3:$DZ$106,MATCH(N977,【参考】数式用4!$DC$2:$DZ$2,0)),"")</f>
        <v/>
      </c>
      <c r="AD977" s="477" t="str">
        <f t="shared" si="32"/>
        <v/>
      </c>
      <c r="AE977" s="478" t="str">
        <f t="shared" si="33"/>
        <v/>
      </c>
      <c r="AF977" s="512" t="str">
        <f>IF(O977="","",'別紙様式3-2（４・５月）'!O979&amp;'別紙様式3-2（４・５月）'!P979&amp;'別紙様式3-2（４・５月）'!Q979&amp;"から"&amp;O977)</f>
        <v/>
      </c>
      <c r="AG977" s="512" t="str">
        <f>IF(OR(W977="",W977="―"),"",'別紙様式3-2（４・５月）'!O979&amp;'別紙様式3-2（４・５月）'!P979&amp;'別紙様式3-2（４・５月）'!Q979&amp;"から"&amp;W977)</f>
        <v/>
      </c>
    </row>
    <row r="978" spans="1:33" ht="24.95" customHeight="1">
      <c r="A978" s="513">
        <v>965</v>
      </c>
      <c r="B978" s="987" t="str">
        <f>IF(基本情報入力シート!C1017="","",基本情報入力シート!C1017)</f>
        <v/>
      </c>
      <c r="C978" s="988"/>
      <c r="D978" s="988"/>
      <c r="E978" s="988"/>
      <c r="F978" s="988"/>
      <c r="G978" s="988"/>
      <c r="H978" s="988"/>
      <c r="I978" s="989"/>
      <c r="J978" s="482" t="str">
        <f>IF(基本情報入力シート!M1017="","",基本情報入力シート!M1017)</f>
        <v/>
      </c>
      <c r="K978" s="482" t="str">
        <f>IF(基本情報入力シート!R1017="","",基本情報入力シート!R1017)</f>
        <v/>
      </c>
      <c r="L978" s="482" t="str">
        <f>IF(基本情報入力シート!W1017="","",基本情報入力シート!W1017)</f>
        <v/>
      </c>
      <c r="M978" s="517" t="str">
        <f>IF(基本情報入力シート!X1017="","",基本情報入力シート!X1017)</f>
        <v/>
      </c>
      <c r="N978" s="518" t="str">
        <f>IF(基本情報入力シート!Y1017="","",基本情報入力シート!Y1017)</f>
        <v/>
      </c>
      <c r="O978" s="106"/>
      <c r="P978" s="1082"/>
      <c r="Q978" s="1083"/>
      <c r="R978" s="519" t="str">
        <f>IFERROR(IF('別紙様式3-2（４・５月）'!Z980="ベア加算","",P978*VLOOKUP(N978,【参考】数式用!$AD$2:$AH$27,MATCH(O978,【参考】数式用!$K$4:$N$4,0)+1,0)),"")</f>
        <v/>
      </c>
      <c r="S978" s="139"/>
      <c r="T978" s="1084"/>
      <c r="U978" s="1085"/>
      <c r="V978" s="515" t="str">
        <f>IFERROR(P978*VLOOKUP(AF978,【参考】数式用4!$DC$3:$DZ$106,MATCH(N978,【参考】数式用4!$DC$2:$DZ$2,0)),"")</f>
        <v/>
      </c>
      <c r="W978" s="107"/>
      <c r="X978" s="138"/>
      <c r="Y978" s="1086" t="str">
        <f>IFERROR(IF('別紙様式3-2（４・５月）'!Z980="ベア加算","",W978*VLOOKUP(N978,【参考】数式用!$AD$2:$AH$27,MATCH(O978,【参考】数式用!$K$4:$N$4,0)+1,0)),"")</f>
        <v/>
      </c>
      <c r="Z978" s="1086"/>
      <c r="AA978" s="139"/>
      <c r="AB978" s="142"/>
      <c r="AC978" s="520" t="str">
        <f>IFERROR(X978*VLOOKUP(AG978,【参考】数式用4!$DC$3:$DZ$106,MATCH(N978,【参考】数式用4!$DC$2:$DZ$2,0)),"")</f>
        <v/>
      </c>
      <c r="AD978" s="477" t="str">
        <f t="shared" si="32"/>
        <v/>
      </c>
      <c r="AE978" s="478" t="str">
        <f t="shared" si="33"/>
        <v/>
      </c>
      <c r="AF978" s="512" t="str">
        <f>IF(O978="","",'別紙様式3-2（４・５月）'!O980&amp;'別紙様式3-2（４・５月）'!P980&amp;'別紙様式3-2（４・５月）'!Q980&amp;"から"&amp;O978)</f>
        <v/>
      </c>
      <c r="AG978" s="512" t="str">
        <f>IF(OR(W978="",W978="―"),"",'別紙様式3-2（４・５月）'!O980&amp;'別紙様式3-2（４・５月）'!P980&amp;'別紙様式3-2（４・５月）'!Q980&amp;"から"&amp;W978)</f>
        <v/>
      </c>
    </row>
    <row r="979" spans="1:33" ht="24.95" customHeight="1">
      <c r="A979" s="513">
        <v>966</v>
      </c>
      <c r="B979" s="987" t="str">
        <f>IF(基本情報入力シート!C1018="","",基本情報入力シート!C1018)</f>
        <v/>
      </c>
      <c r="C979" s="988"/>
      <c r="D979" s="988"/>
      <c r="E979" s="988"/>
      <c r="F979" s="988"/>
      <c r="G979" s="988"/>
      <c r="H979" s="988"/>
      <c r="I979" s="989"/>
      <c r="J979" s="482" t="str">
        <f>IF(基本情報入力シート!M1018="","",基本情報入力シート!M1018)</f>
        <v/>
      </c>
      <c r="K979" s="482" t="str">
        <f>IF(基本情報入力シート!R1018="","",基本情報入力シート!R1018)</f>
        <v/>
      </c>
      <c r="L979" s="482" t="str">
        <f>IF(基本情報入力シート!W1018="","",基本情報入力シート!W1018)</f>
        <v/>
      </c>
      <c r="M979" s="517" t="str">
        <f>IF(基本情報入力シート!X1018="","",基本情報入力シート!X1018)</f>
        <v/>
      </c>
      <c r="N979" s="518" t="str">
        <f>IF(基本情報入力シート!Y1018="","",基本情報入力シート!Y1018)</f>
        <v/>
      </c>
      <c r="O979" s="106"/>
      <c r="P979" s="1082"/>
      <c r="Q979" s="1083"/>
      <c r="R979" s="519" t="str">
        <f>IFERROR(IF('別紙様式3-2（４・５月）'!Z981="ベア加算","",P979*VLOOKUP(N979,【参考】数式用!$AD$2:$AH$27,MATCH(O979,【参考】数式用!$K$4:$N$4,0)+1,0)),"")</f>
        <v/>
      </c>
      <c r="S979" s="139"/>
      <c r="T979" s="1084"/>
      <c r="U979" s="1085"/>
      <c r="V979" s="515" t="str">
        <f>IFERROR(P979*VLOOKUP(AF979,【参考】数式用4!$DC$3:$DZ$106,MATCH(N979,【参考】数式用4!$DC$2:$DZ$2,0)),"")</f>
        <v/>
      </c>
      <c r="W979" s="107"/>
      <c r="X979" s="138"/>
      <c r="Y979" s="1086" t="str">
        <f>IFERROR(IF('別紙様式3-2（４・５月）'!Z981="ベア加算","",W979*VLOOKUP(N979,【参考】数式用!$AD$2:$AH$27,MATCH(O979,【参考】数式用!$K$4:$N$4,0)+1,0)),"")</f>
        <v/>
      </c>
      <c r="Z979" s="1086"/>
      <c r="AA979" s="139"/>
      <c r="AB979" s="142"/>
      <c r="AC979" s="520" t="str">
        <f>IFERROR(X979*VLOOKUP(AG979,【参考】数式用4!$DC$3:$DZ$106,MATCH(N979,【参考】数式用4!$DC$2:$DZ$2,0)),"")</f>
        <v/>
      </c>
      <c r="AD979" s="477" t="str">
        <f t="shared" si="32"/>
        <v/>
      </c>
      <c r="AE979" s="478" t="str">
        <f t="shared" si="33"/>
        <v/>
      </c>
      <c r="AF979" s="512" t="str">
        <f>IF(O979="","",'別紙様式3-2（４・５月）'!O981&amp;'別紙様式3-2（４・５月）'!P981&amp;'別紙様式3-2（４・５月）'!Q981&amp;"から"&amp;O979)</f>
        <v/>
      </c>
      <c r="AG979" s="512" t="str">
        <f>IF(OR(W979="",W979="―"),"",'別紙様式3-2（４・５月）'!O981&amp;'別紙様式3-2（４・５月）'!P981&amp;'別紙様式3-2（４・５月）'!Q981&amp;"から"&amp;W979)</f>
        <v/>
      </c>
    </row>
    <row r="980" spans="1:33" ht="24.95" customHeight="1">
      <c r="A980" s="513">
        <v>967</v>
      </c>
      <c r="B980" s="987" t="str">
        <f>IF(基本情報入力シート!C1019="","",基本情報入力シート!C1019)</f>
        <v/>
      </c>
      <c r="C980" s="988"/>
      <c r="D980" s="988"/>
      <c r="E980" s="988"/>
      <c r="F980" s="988"/>
      <c r="G980" s="988"/>
      <c r="H980" s="988"/>
      <c r="I980" s="989"/>
      <c r="J980" s="482" t="str">
        <f>IF(基本情報入力シート!M1019="","",基本情報入力シート!M1019)</f>
        <v/>
      </c>
      <c r="K980" s="482" t="str">
        <f>IF(基本情報入力シート!R1019="","",基本情報入力シート!R1019)</f>
        <v/>
      </c>
      <c r="L980" s="482" t="str">
        <f>IF(基本情報入力シート!W1019="","",基本情報入力シート!W1019)</f>
        <v/>
      </c>
      <c r="M980" s="517" t="str">
        <f>IF(基本情報入力シート!X1019="","",基本情報入力シート!X1019)</f>
        <v/>
      </c>
      <c r="N980" s="518" t="str">
        <f>IF(基本情報入力シート!Y1019="","",基本情報入力シート!Y1019)</f>
        <v/>
      </c>
      <c r="O980" s="106"/>
      <c r="P980" s="1082"/>
      <c r="Q980" s="1083"/>
      <c r="R980" s="519" t="str">
        <f>IFERROR(IF('別紙様式3-2（４・５月）'!Z982="ベア加算","",P980*VLOOKUP(N980,【参考】数式用!$AD$2:$AH$27,MATCH(O980,【参考】数式用!$K$4:$N$4,0)+1,0)),"")</f>
        <v/>
      </c>
      <c r="S980" s="139"/>
      <c r="T980" s="1084"/>
      <c r="U980" s="1085"/>
      <c r="V980" s="515" t="str">
        <f>IFERROR(P980*VLOOKUP(AF980,【参考】数式用4!$DC$3:$DZ$106,MATCH(N980,【参考】数式用4!$DC$2:$DZ$2,0)),"")</f>
        <v/>
      </c>
      <c r="W980" s="107"/>
      <c r="X980" s="138"/>
      <c r="Y980" s="1086" t="str">
        <f>IFERROR(IF('別紙様式3-2（４・５月）'!Z982="ベア加算","",W980*VLOOKUP(N980,【参考】数式用!$AD$2:$AH$27,MATCH(O980,【参考】数式用!$K$4:$N$4,0)+1,0)),"")</f>
        <v/>
      </c>
      <c r="Z980" s="1086"/>
      <c r="AA980" s="139"/>
      <c r="AB980" s="142"/>
      <c r="AC980" s="520" t="str">
        <f>IFERROR(X980*VLOOKUP(AG980,【参考】数式用4!$DC$3:$DZ$106,MATCH(N980,【参考】数式用4!$DC$2:$DZ$2,0)),"")</f>
        <v/>
      </c>
      <c r="AD980" s="477" t="str">
        <f t="shared" si="32"/>
        <v/>
      </c>
      <c r="AE980" s="478" t="str">
        <f t="shared" si="33"/>
        <v/>
      </c>
      <c r="AF980" s="512" t="str">
        <f>IF(O980="","",'別紙様式3-2（４・５月）'!O982&amp;'別紙様式3-2（４・５月）'!P982&amp;'別紙様式3-2（４・５月）'!Q982&amp;"から"&amp;O980)</f>
        <v/>
      </c>
      <c r="AG980" s="512" t="str">
        <f>IF(OR(W980="",W980="―"),"",'別紙様式3-2（４・５月）'!O982&amp;'別紙様式3-2（４・５月）'!P982&amp;'別紙様式3-2（４・５月）'!Q982&amp;"から"&amp;W980)</f>
        <v/>
      </c>
    </row>
    <row r="981" spans="1:33" ht="24.95" customHeight="1">
      <c r="A981" s="513">
        <v>968</v>
      </c>
      <c r="B981" s="987" t="str">
        <f>IF(基本情報入力シート!C1020="","",基本情報入力シート!C1020)</f>
        <v/>
      </c>
      <c r="C981" s="988"/>
      <c r="D981" s="988"/>
      <c r="E981" s="988"/>
      <c r="F981" s="988"/>
      <c r="G981" s="988"/>
      <c r="H981" s="988"/>
      <c r="I981" s="989"/>
      <c r="J981" s="482" t="str">
        <f>IF(基本情報入力シート!M1020="","",基本情報入力シート!M1020)</f>
        <v/>
      </c>
      <c r="K981" s="482" t="str">
        <f>IF(基本情報入力シート!R1020="","",基本情報入力シート!R1020)</f>
        <v/>
      </c>
      <c r="L981" s="482" t="str">
        <f>IF(基本情報入力シート!W1020="","",基本情報入力シート!W1020)</f>
        <v/>
      </c>
      <c r="M981" s="517" t="str">
        <f>IF(基本情報入力シート!X1020="","",基本情報入力シート!X1020)</f>
        <v/>
      </c>
      <c r="N981" s="518" t="str">
        <f>IF(基本情報入力シート!Y1020="","",基本情報入力シート!Y1020)</f>
        <v/>
      </c>
      <c r="O981" s="106"/>
      <c r="P981" s="1082"/>
      <c r="Q981" s="1083"/>
      <c r="R981" s="519" t="str">
        <f>IFERROR(IF('別紙様式3-2（４・５月）'!Z983="ベア加算","",P981*VLOOKUP(N981,【参考】数式用!$AD$2:$AH$27,MATCH(O981,【参考】数式用!$K$4:$N$4,0)+1,0)),"")</f>
        <v/>
      </c>
      <c r="S981" s="139"/>
      <c r="T981" s="1084"/>
      <c r="U981" s="1085"/>
      <c r="V981" s="515" t="str">
        <f>IFERROR(P981*VLOOKUP(AF981,【参考】数式用4!$DC$3:$DZ$106,MATCH(N981,【参考】数式用4!$DC$2:$DZ$2,0)),"")</f>
        <v/>
      </c>
      <c r="W981" s="107"/>
      <c r="X981" s="138"/>
      <c r="Y981" s="1086" t="str">
        <f>IFERROR(IF('別紙様式3-2（４・５月）'!Z983="ベア加算","",W981*VLOOKUP(N981,【参考】数式用!$AD$2:$AH$27,MATCH(O981,【参考】数式用!$K$4:$N$4,0)+1,0)),"")</f>
        <v/>
      </c>
      <c r="Z981" s="1086"/>
      <c r="AA981" s="139"/>
      <c r="AB981" s="142"/>
      <c r="AC981" s="520" t="str">
        <f>IFERROR(X981*VLOOKUP(AG981,【参考】数式用4!$DC$3:$DZ$106,MATCH(N981,【参考】数式用4!$DC$2:$DZ$2,0)),"")</f>
        <v/>
      </c>
      <c r="AD981" s="477" t="str">
        <f t="shared" si="32"/>
        <v/>
      </c>
      <c r="AE981" s="478" t="str">
        <f t="shared" si="33"/>
        <v/>
      </c>
      <c r="AF981" s="512" t="str">
        <f>IF(O981="","",'別紙様式3-2（４・５月）'!O983&amp;'別紙様式3-2（４・５月）'!P983&amp;'別紙様式3-2（４・５月）'!Q983&amp;"から"&amp;O981)</f>
        <v/>
      </c>
      <c r="AG981" s="512" t="str">
        <f>IF(OR(W981="",W981="―"),"",'別紙様式3-2（４・５月）'!O983&amp;'別紙様式3-2（４・５月）'!P983&amp;'別紙様式3-2（４・５月）'!Q983&amp;"から"&amp;W981)</f>
        <v/>
      </c>
    </row>
    <row r="982" spans="1:33" ht="24.95" customHeight="1">
      <c r="A982" s="513">
        <v>969</v>
      </c>
      <c r="B982" s="987" t="str">
        <f>IF(基本情報入力シート!C1021="","",基本情報入力シート!C1021)</f>
        <v/>
      </c>
      <c r="C982" s="988"/>
      <c r="D982" s="988"/>
      <c r="E982" s="988"/>
      <c r="F982" s="988"/>
      <c r="G982" s="988"/>
      <c r="H982" s="988"/>
      <c r="I982" s="989"/>
      <c r="J982" s="482" t="str">
        <f>IF(基本情報入力シート!M1021="","",基本情報入力シート!M1021)</f>
        <v/>
      </c>
      <c r="K982" s="482" t="str">
        <f>IF(基本情報入力シート!R1021="","",基本情報入力シート!R1021)</f>
        <v/>
      </c>
      <c r="L982" s="482" t="str">
        <f>IF(基本情報入力シート!W1021="","",基本情報入力シート!W1021)</f>
        <v/>
      </c>
      <c r="M982" s="517" t="str">
        <f>IF(基本情報入力シート!X1021="","",基本情報入力シート!X1021)</f>
        <v/>
      </c>
      <c r="N982" s="518" t="str">
        <f>IF(基本情報入力シート!Y1021="","",基本情報入力シート!Y1021)</f>
        <v/>
      </c>
      <c r="O982" s="106"/>
      <c r="P982" s="1082"/>
      <c r="Q982" s="1083"/>
      <c r="R982" s="519" t="str">
        <f>IFERROR(IF('別紙様式3-2（４・５月）'!Z984="ベア加算","",P982*VLOOKUP(N982,【参考】数式用!$AD$2:$AH$27,MATCH(O982,【参考】数式用!$K$4:$N$4,0)+1,0)),"")</f>
        <v/>
      </c>
      <c r="S982" s="139"/>
      <c r="T982" s="1084"/>
      <c r="U982" s="1085"/>
      <c r="V982" s="515" t="str">
        <f>IFERROR(P982*VLOOKUP(AF982,【参考】数式用4!$DC$3:$DZ$106,MATCH(N982,【参考】数式用4!$DC$2:$DZ$2,0)),"")</f>
        <v/>
      </c>
      <c r="W982" s="107"/>
      <c r="X982" s="138"/>
      <c r="Y982" s="1086" t="str">
        <f>IFERROR(IF('別紙様式3-2（４・５月）'!Z984="ベア加算","",W982*VLOOKUP(N982,【参考】数式用!$AD$2:$AH$27,MATCH(O982,【参考】数式用!$K$4:$N$4,0)+1,0)),"")</f>
        <v/>
      </c>
      <c r="Z982" s="1086"/>
      <c r="AA982" s="139"/>
      <c r="AB982" s="142"/>
      <c r="AC982" s="520" t="str">
        <f>IFERROR(X982*VLOOKUP(AG982,【参考】数式用4!$DC$3:$DZ$106,MATCH(N982,【参考】数式用4!$DC$2:$DZ$2,0)),"")</f>
        <v/>
      </c>
      <c r="AD982" s="477" t="str">
        <f t="shared" si="32"/>
        <v/>
      </c>
      <c r="AE982" s="478" t="str">
        <f t="shared" si="33"/>
        <v/>
      </c>
      <c r="AF982" s="512" t="str">
        <f>IF(O982="","",'別紙様式3-2（４・５月）'!O984&amp;'別紙様式3-2（４・５月）'!P984&amp;'別紙様式3-2（４・５月）'!Q984&amp;"から"&amp;O982)</f>
        <v/>
      </c>
      <c r="AG982" s="512" t="str">
        <f>IF(OR(W982="",W982="―"),"",'別紙様式3-2（４・５月）'!O984&amp;'別紙様式3-2（４・５月）'!P984&amp;'別紙様式3-2（４・５月）'!Q984&amp;"から"&amp;W982)</f>
        <v/>
      </c>
    </row>
    <row r="983" spans="1:33" ht="24.95" customHeight="1">
      <c r="A983" s="513">
        <v>970</v>
      </c>
      <c r="B983" s="987" t="str">
        <f>IF(基本情報入力シート!C1022="","",基本情報入力シート!C1022)</f>
        <v/>
      </c>
      <c r="C983" s="988"/>
      <c r="D983" s="988"/>
      <c r="E983" s="988"/>
      <c r="F983" s="988"/>
      <c r="G983" s="988"/>
      <c r="H983" s="988"/>
      <c r="I983" s="989"/>
      <c r="J983" s="482" t="str">
        <f>IF(基本情報入力シート!M1022="","",基本情報入力シート!M1022)</f>
        <v/>
      </c>
      <c r="K983" s="482" t="str">
        <f>IF(基本情報入力シート!R1022="","",基本情報入力シート!R1022)</f>
        <v/>
      </c>
      <c r="L983" s="482" t="str">
        <f>IF(基本情報入力シート!W1022="","",基本情報入力シート!W1022)</f>
        <v/>
      </c>
      <c r="M983" s="517" t="str">
        <f>IF(基本情報入力シート!X1022="","",基本情報入力シート!X1022)</f>
        <v/>
      </c>
      <c r="N983" s="518" t="str">
        <f>IF(基本情報入力シート!Y1022="","",基本情報入力シート!Y1022)</f>
        <v/>
      </c>
      <c r="O983" s="106"/>
      <c r="P983" s="1082"/>
      <c r="Q983" s="1083"/>
      <c r="R983" s="519" t="str">
        <f>IFERROR(IF('別紙様式3-2（４・５月）'!Z985="ベア加算","",P983*VLOOKUP(N983,【参考】数式用!$AD$2:$AH$27,MATCH(O983,【参考】数式用!$K$4:$N$4,0)+1,0)),"")</f>
        <v/>
      </c>
      <c r="S983" s="139"/>
      <c r="T983" s="1084"/>
      <c r="U983" s="1085"/>
      <c r="V983" s="515" t="str">
        <f>IFERROR(P983*VLOOKUP(AF983,【参考】数式用4!$DC$3:$DZ$106,MATCH(N983,【参考】数式用4!$DC$2:$DZ$2,0)),"")</f>
        <v/>
      </c>
      <c r="W983" s="107"/>
      <c r="X983" s="138"/>
      <c r="Y983" s="1086" t="str">
        <f>IFERROR(IF('別紙様式3-2（４・５月）'!Z985="ベア加算","",W983*VLOOKUP(N983,【参考】数式用!$AD$2:$AH$27,MATCH(O983,【参考】数式用!$K$4:$N$4,0)+1,0)),"")</f>
        <v/>
      </c>
      <c r="Z983" s="1086"/>
      <c r="AA983" s="139"/>
      <c r="AB983" s="142"/>
      <c r="AC983" s="520" t="str">
        <f>IFERROR(X983*VLOOKUP(AG983,【参考】数式用4!$DC$3:$DZ$106,MATCH(N983,【参考】数式用4!$DC$2:$DZ$2,0)),"")</f>
        <v/>
      </c>
      <c r="AD983" s="477" t="str">
        <f t="shared" si="32"/>
        <v/>
      </c>
      <c r="AE983" s="478" t="str">
        <f t="shared" si="33"/>
        <v/>
      </c>
      <c r="AF983" s="512" t="str">
        <f>IF(O983="","",'別紙様式3-2（４・５月）'!O985&amp;'別紙様式3-2（４・５月）'!P985&amp;'別紙様式3-2（４・５月）'!Q985&amp;"から"&amp;O983)</f>
        <v/>
      </c>
      <c r="AG983" s="512" t="str">
        <f>IF(OR(W983="",W983="―"),"",'別紙様式3-2（４・５月）'!O985&amp;'別紙様式3-2（４・５月）'!P985&amp;'別紙様式3-2（４・５月）'!Q985&amp;"から"&amp;W983)</f>
        <v/>
      </c>
    </row>
    <row r="984" spans="1:33" ht="24.95" customHeight="1">
      <c r="A984" s="513">
        <v>971</v>
      </c>
      <c r="B984" s="987" t="str">
        <f>IF(基本情報入力シート!C1023="","",基本情報入力シート!C1023)</f>
        <v/>
      </c>
      <c r="C984" s="988"/>
      <c r="D984" s="988"/>
      <c r="E984" s="988"/>
      <c r="F984" s="988"/>
      <c r="G984" s="988"/>
      <c r="H984" s="988"/>
      <c r="I984" s="989"/>
      <c r="J984" s="482" t="str">
        <f>IF(基本情報入力シート!M1023="","",基本情報入力シート!M1023)</f>
        <v/>
      </c>
      <c r="K984" s="482" t="str">
        <f>IF(基本情報入力シート!R1023="","",基本情報入力シート!R1023)</f>
        <v/>
      </c>
      <c r="L984" s="482" t="str">
        <f>IF(基本情報入力シート!W1023="","",基本情報入力シート!W1023)</f>
        <v/>
      </c>
      <c r="M984" s="517" t="str">
        <f>IF(基本情報入力シート!X1023="","",基本情報入力シート!X1023)</f>
        <v/>
      </c>
      <c r="N984" s="518" t="str">
        <f>IF(基本情報入力シート!Y1023="","",基本情報入力シート!Y1023)</f>
        <v/>
      </c>
      <c r="O984" s="106"/>
      <c r="P984" s="1082"/>
      <c r="Q984" s="1083"/>
      <c r="R984" s="519" t="str">
        <f>IFERROR(IF('別紙様式3-2（４・５月）'!Z986="ベア加算","",P984*VLOOKUP(N984,【参考】数式用!$AD$2:$AH$27,MATCH(O984,【参考】数式用!$K$4:$N$4,0)+1,0)),"")</f>
        <v/>
      </c>
      <c r="S984" s="139"/>
      <c r="T984" s="1084"/>
      <c r="U984" s="1085"/>
      <c r="V984" s="515" t="str">
        <f>IFERROR(P984*VLOOKUP(AF984,【参考】数式用4!$DC$3:$DZ$106,MATCH(N984,【参考】数式用4!$DC$2:$DZ$2,0)),"")</f>
        <v/>
      </c>
      <c r="W984" s="107"/>
      <c r="X984" s="138"/>
      <c r="Y984" s="1086" t="str">
        <f>IFERROR(IF('別紙様式3-2（４・５月）'!Z986="ベア加算","",W984*VLOOKUP(N984,【参考】数式用!$AD$2:$AH$27,MATCH(O984,【参考】数式用!$K$4:$N$4,0)+1,0)),"")</f>
        <v/>
      </c>
      <c r="Z984" s="1086"/>
      <c r="AA984" s="139"/>
      <c r="AB984" s="142"/>
      <c r="AC984" s="520" t="str">
        <f>IFERROR(X984*VLOOKUP(AG984,【参考】数式用4!$DC$3:$DZ$106,MATCH(N984,【参考】数式用4!$DC$2:$DZ$2,0)),"")</f>
        <v/>
      </c>
      <c r="AD984" s="477" t="str">
        <f t="shared" si="32"/>
        <v/>
      </c>
      <c r="AE984" s="478" t="str">
        <f t="shared" si="33"/>
        <v/>
      </c>
      <c r="AF984" s="512" t="str">
        <f>IF(O984="","",'別紙様式3-2（４・５月）'!O986&amp;'別紙様式3-2（４・５月）'!P986&amp;'別紙様式3-2（４・５月）'!Q986&amp;"から"&amp;O984)</f>
        <v/>
      </c>
      <c r="AG984" s="512" t="str">
        <f>IF(OR(W984="",W984="―"),"",'別紙様式3-2（４・５月）'!O986&amp;'別紙様式3-2（４・５月）'!P986&amp;'別紙様式3-2（４・５月）'!Q986&amp;"から"&amp;W984)</f>
        <v/>
      </c>
    </row>
    <row r="985" spans="1:33" ht="24.95" customHeight="1">
      <c r="A985" s="513">
        <v>972</v>
      </c>
      <c r="B985" s="987" t="str">
        <f>IF(基本情報入力シート!C1024="","",基本情報入力シート!C1024)</f>
        <v/>
      </c>
      <c r="C985" s="988"/>
      <c r="D985" s="988"/>
      <c r="E985" s="988"/>
      <c r="F985" s="988"/>
      <c r="G985" s="988"/>
      <c r="H985" s="988"/>
      <c r="I985" s="989"/>
      <c r="J985" s="482" t="str">
        <f>IF(基本情報入力シート!M1024="","",基本情報入力シート!M1024)</f>
        <v/>
      </c>
      <c r="K985" s="482" t="str">
        <f>IF(基本情報入力シート!R1024="","",基本情報入力シート!R1024)</f>
        <v/>
      </c>
      <c r="L985" s="482" t="str">
        <f>IF(基本情報入力シート!W1024="","",基本情報入力シート!W1024)</f>
        <v/>
      </c>
      <c r="M985" s="517" t="str">
        <f>IF(基本情報入力シート!X1024="","",基本情報入力シート!X1024)</f>
        <v/>
      </c>
      <c r="N985" s="518" t="str">
        <f>IF(基本情報入力シート!Y1024="","",基本情報入力シート!Y1024)</f>
        <v/>
      </c>
      <c r="O985" s="106"/>
      <c r="P985" s="1082"/>
      <c r="Q985" s="1083"/>
      <c r="R985" s="519" t="str">
        <f>IFERROR(IF('別紙様式3-2（４・５月）'!Z987="ベア加算","",P985*VLOOKUP(N985,【参考】数式用!$AD$2:$AH$27,MATCH(O985,【参考】数式用!$K$4:$N$4,0)+1,0)),"")</f>
        <v/>
      </c>
      <c r="S985" s="139"/>
      <c r="T985" s="1084"/>
      <c r="U985" s="1085"/>
      <c r="V985" s="515" t="str">
        <f>IFERROR(P985*VLOOKUP(AF985,【参考】数式用4!$DC$3:$DZ$106,MATCH(N985,【参考】数式用4!$DC$2:$DZ$2,0)),"")</f>
        <v/>
      </c>
      <c r="W985" s="107"/>
      <c r="X985" s="138"/>
      <c r="Y985" s="1086" t="str">
        <f>IFERROR(IF('別紙様式3-2（４・５月）'!Z987="ベア加算","",W985*VLOOKUP(N985,【参考】数式用!$AD$2:$AH$27,MATCH(O985,【参考】数式用!$K$4:$N$4,0)+1,0)),"")</f>
        <v/>
      </c>
      <c r="Z985" s="1086"/>
      <c r="AA985" s="139"/>
      <c r="AB985" s="142"/>
      <c r="AC985" s="520" t="str">
        <f>IFERROR(X985*VLOOKUP(AG985,【参考】数式用4!$DC$3:$DZ$106,MATCH(N985,【参考】数式用4!$DC$2:$DZ$2,0)),"")</f>
        <v/>
      </c>
      <c r="AD985" s="477" t="str">
        <f t="shared" si="32"/>
        <v/>
      </c>
      <c r="AE985" s="478" t="str">
        <f t="shared" si="33"/>
        <v/>
      </c>
      <c r="AF985" s="512" t="str">
        <f>IF(O985="","",'別紙様式3-2（４・５月）'!O987&amp;'別紙様式3-2（４・５月）'!P987&amp;'別紙様式3-2（４・５月）'!Q987&amp;"から"&amp;O985)</f>
        <v/>
      </c>
      <c r="AG985" s="512" t="str">
        <f>IF(OR(W985="",W985="―"),"",'別紙様式3-2（４・５月）'!O987&amp;'別紙様式3-2（４・５月）'!P987&amp;'別紙様式3-2（４・５月）'!Q987&amp;"から"&amp;W985)</f>
        <v/>
      </c>
    </row>
    <row r="986" spans="1:33" ht="24.95" customHeight="1">
      <c r="A986" s="513">
        <v>973</v>
      </c>
      <c r="B986" s="987" t="str">
        <f>IF(基本情報入力シート!C1025="","",基本情報入力シート!C1025)</f>
        <v/>
      </c>
      <c r="C986" s="988"/>
      <c r="D986" s="988"/>
      <c r="E986" s="988"/>
      <c r="F986" s="988"/>
      <c r="G986" s="988"/>
      <c r="H986" s="988"/>
      <c r="I986" s="989"/>
      <c r="J986" s="482" t="str">
        <f>IF(基本情報入力シート!M1025="","",基本情報入力シート!M1025)</f>
        <v/>
      </c>
      <c r="K986" s="482" t="str">
        <f>IF(基本情報入力シート!R1025="","",基本情報入力シート!R1025)</f>
        <v/>
      </c>
      <c r="L986" s="482" t="str">
        <f>IF(基本情報入力シート!W1025="","",基本情報入力シート!W1025)</f>
        <v/>
      </c>
      <c r="M986" s="517" t="str">
        <f>IF(基本情報入力シート!X1025="","",基本情報入力シート!X1025)</f>
        <v/>
      </c>
      <c r="N986" s="518" t="str">
        <f>IF(基本情報入力シート!Y1025="","",基本情報入力シート!Y1025)</f>
        <v/>
      </c>
      <c r="O986" s="106"/>
      <c r="P986" s="1082"/>
      <c r="Q986" s="1083"/>
      <c r="R986" s="519" t="str">
        <f>IFERROR(IF('別紙様式3-2（４・５月）'!Z988="ベア加算","",P986*VLOOKUP(N986,【参考】数式用!$AD$2:$AH$27,MATCH(O986,【参考】数式用!$K$4:$N$4,0)+1,0)),"")</f>
        <v/>
      </c>
      <c r="S986" s="139"/>
      <c r="T986" s="1084"/>
      <c r="U986" s="1085"/>
      <c r="V986" s="515" t="str">
        <f>IFERROR(P986*VLOOKUP(AF986,【参考】数式用4!$DC$3:$DZ$106,MATCH(N986,【参考】数式用4!$DC$2:$DZ$2,0)),"")</f>
        <v/>
      </c>
      <c r="W986" s="107"/>
      <c r="X986" s="138"/>
      <c r="Y986" s="1086" t="str">
        <f>IFERROR(IF('別紙様式3-2（４・５月）'!Z988="ベア加算","",W986*VLOOKUP(N986,【参考】数式用!$AD$2:$AH$27,MATCH(O986,【参考】数式用!$K$4:$N$4,0)+1,0)),"")</f>
        <v/>
      </c>
      <c r="Z986" s="1086"/>
      <c r="AA986" s="139"/>
      <c r="AB986" s="142"/>
      <c r="AC986" s="520" t="str">
        <f>IFERROR(X986*VLOOKUP(AG986,【参考】数式用4!$DC$3:$DZ$106,MATCH(N986,【参考】数式用4!$DC$2:$DZ$2,0)),"")</f>
        <v/>
      </c>
      <c r="AD986" s="477" t="str">
        <f t="shared" si="32"/>
        <v/>
      </c>
      <c r="AE986" s="478" t="str">
        <f t="shared" si="33"/>
        <v/>
      </c>
      <c r="AF986" s="512" t="str">
        <f>IF(O986="","",'別紙様式3-2（４・５月）'!O988&amp;'別紙様式3-2（４・５月）'!P988&amp;'別紙様式3-2（４・５月）'!Q988&amp;"から"&amp;O986)</f>
        <v/>
      </c>
      <c r="AG986" s="512" t="str">
        <f>IF(OR(W986="",W986="―"),"",'別紙様式3-2（４・５月）'!O988&amp;'別紙様式3-2（４・５月）'!P988&amp;'別紙様式3-2（４・５月）'!Q988&amp;"から"&amp;W986)</f>
        <v/>
      </c>
    </row>
    <row r="987" spans="1:33" ht="24.95" customHeight="1">
      <c r="A987" s="513">
        <v>974</v>
      </c>
      <c r="B987" s="987" t="str">
        <f>IF(基本情報入力シート!C1026="","",基本情報入力シート!C1026)</f>
        <v/>
      </c>
      <c r="C987" s="988"/>
      <c r="D987" s="988"/>
      <c r="E987" s="988"/>
      <c r="F987" s="988"/>
      <c r="G987" s="988"/>
      <c r="H987" s="988"/>
      <c r="I987" s="989"/>
      <c r="J987" s="482" t="str">
        <f>IF(基本情報入力シート!M1026="","",基本情報入力シート!M1026)</f>
        <v/>
      </c>
      <c r="K987" s="482" t="str">
        <f>IF(基本情報入力シート!R1026="","",基本情報入力シート!R1026)</f>
        <v/>
      </c>
      <c r="L987" s="482" t="str">
        <f>IF(基本情報入力シート!W1026="","",基本情報入力シート!W1026)</f>
        <v/>
      </c>
      <c r="M987" s="517" t="str">
        <f>IF(基本情報入力シート!X1026="","",基本情報入力シート!X1026)</f>
        <v/>
      </c>
      <c r="N987" s="518" t="str">
        <f>IF(基本情報入力シート!Y1026="","",基本情報入力シート!Y1026)</f>
        <v/>
      </c>
      <c r="O987" s="106"/>
      <c r="P987" s="1082"/>
      <c r="Q987" s="1083"/>
      <c r="R987" s="519" t="str">
        <f>IFERROR(IF('別紙様式3-2（４・５月）'!Z989="ベア加算","",P987*VLOOKUP(N987,【参考】数式用!$AD$2:$AH$27,MATCH(O987,【参考】数式用!$K$4:$N$4,0)+1,0)),"")</f>
        <v/>
      </c>
      <c r="S987" s="139"/>
      <c r="T987" s="1084"/>
      <c r="U987" s="1085"/>
      <c r="V987" s="515" t="str">
        <f>IFERROR(P987*VLOOKUP(AF987,【参考】数式用4!$DC$3:$DZ$106,MATCH(N987,【参考】数式用4!$DC$2:$DZ$2,0)),"")</f>
        <v/>
      </c>
      <c r="W987" s="107"/>
      <c r="X987" s="138"/>
      <c r="Y987" s="1086" t="str">
        <f>IFERROR(IF('別紙様式3-2（４・５月）'!Z989="ベア加算","",W987*VLOOKUP(N987,【参考】数式用!$AD$2:$AH$27,MATCH(O987,【参考】数式用!$K$4:$N$4,0)+1,0)),"")</f>
        <v/>
      </c>
      <c r="Z987" s="1086"/>
      <c r="AA987" s="139"/>
      <c r="AB987" s="142"/>
      <c r="AC987" s="520" t="str">
        <f>IFERROR(X987*VLOOKUP(AG987,【参考】数式用4!$DC$3:$DZ$106,MATCH(N987,【参考】数式用4!$DC$2:$DZ$2,0)),"")</f>
        <v/>
      </c>
      <c r="AD987" s="477" t="str">
        <f t="shared" si="32"/>
        <v/>
      </c>
      <c r="AE987" s="478" t="str">
        <f t="shared" si="33"/>
        <v/>
      </c>
      <c r="AF987" s="512" t="str">
        <f>IF(O987="","",'別紙様式3-2（４・５月）'!O989&amp;'別紙様式3-2（４・５月）'!P989&amp;'別紙様式3-2（４・５月）'!Q989&amp;"から"&amp;O987)</f>
        <v/>
      </c>
      <c r="AG987" s="512" t="str">
        <f>IF(OR(W987="",W987="―"),"",'別紙様式3-2（４・５月）'!O989&amp;'別紙様式3-2（４・５月）'!P989&amp;'別紙様式3-2（４・５月）'!Q989&amp;"から"&amp;W987)</f>
        <v/>
      </c>
    </row>
    <row r="988" spans="1:33" ht="24.95" customHeight="1">
      <c r="A988" s="513">
        <v>975</v>
      </c>
      <c r="B988" s="987" t="str">
        <f>IF(基本情報入力シート!C1027="","",基本情報入力シート!C1027)</f>
        <v/>
      </c>
      <c r="C988" s="988"/>
      <c r="D988" s="988"/>
      <c r="E988" s="988"/>
      <c r="F988" s="988"/>
      <c r="G988" s="988"/>
      <c r="H988" s="988"/>
      <c r="I988" s="989"/>
      <c r="J988" s="482" t="str">
        <f>IF(基本情報入力シート!M1027="","",基本情報入力シート!M1027)</f>
        <v/>
      </c>
      <c r="K988" s="482" t="str">
        <f>IF(基本情報入力シート!R1027="","",基本情報入力シート!R1027)</f>
        <v/>
      </c>
      <c r="L988" s="482" t="str">
        <f>IF(基本情報入力シート!W1027="","",基本情報入力シート!W1027)</f>
        <v/>
      </c>
      <c r="M988" s="517" t="str">
        <f>IF(基本情報入力シート!X1027="","",基本情報入力シート!X1027)</f>
        <v/>
      </c>
      <c r="N988" s="518" t="str">
        <f>IF(基本情報入力シート!Y1027="","",基本情報入力シート!Y1027)</f>
        <v/>
      </c>
      <c r="O988" s="106"/>
      <c r="P988" s="1082"/>
      <c r="Q988" s="1083"/>
      <c r="R988" s="519" t="str">
        <f>IFERROR(IF('別紙様式3-2（４・５月）'!Z990="ベア加算","",P988*VLOOKUP(N988,【参考】数式用!$AD$2:$AH$27,MATCH(O988,【参考】数式用!$K$4:$N$4,0)+1,0)),"")</f>
        <v/>
      </c>
      <c r="S988" s="139"/>
      <c r="T988" s="1084"/>
      <c r="U988" s="1085"/>
      <c r="V988" s="515" t="str">
        <f>IFERROR(P988*VLOOKUP(AF988,【参考】数式用4!$DC$3:$DZ$106,MATCH(N988,【参考】数式用4!$DC$2:$DZ$2,0)),"")</f>
        <v/>
      </c>
      <c r="W988" s="107"/>
      <c r="X988" s="138"/>
      <c r="Y988" s="1086" t="str">
        <f>IFERROR(IF('別紙様式3-2（４・５月）'!Z990="ベア加算","",W988*VLOOKUP(N988,【参考】数式用!$AD$2:$AH$27,MATCH(O988,【参考】数式用!$K$4:$N$4,0)+1,0)),"")</f>
        <v/>
      </c>
      <c r="Z988" s="1086"/>
      <c r="AA988" s="139"/>
      <c r="AB988" s="142"/>
      <c r="AC988" s="520" t="str">
        <f>IFERROR(X988*VLOOKUP(AG988,【参考】数式用4!$DC$3:$DZ$106,MATCH(N988,【参考】数式用4!$DC$2:$DZ$2,0)),"")</f>
        <v/>
      </c>
      <c r="AD988" s="477" t="str">
        <f t="shared" si="32"/>
        <v/>
      </c>
      <c r="AE988" s="478" t="str">
        <f t="shared" si="33"/>
        <v/>
      </c>
      <c r="AF988" s="512" t="str">
        <f>IF(O988="","",'別紙様式3-2（４・５月）'!O990&amp;'別紙様式3-2（４・５月）'!P990&amp;'別紙様式3-2（４・５月）'!Q990&amp;"から"&amp;O988)</f>
        <v/>
      </c>
      <c r="AG988" s="512" t="str">
        <f>IF(OR(W988="",W988="―"),"",'別紙様式3-2（４・５月）'!O990&amp;'別紙様式3-2（４・５月）'!P990&amp;'別紙様式3-2（４・５月）'!Q990&amp;"から"&amp;W988)</f>
        <v/>
      </c>
    </row>
    <row r="989" spans="1:33" ht="24.95" customHeight="1">
      <c r="A989" s="513">
        <v>976</v>
      </c>
      <c r="B989" s="987" t="str">
        <f>IF(基本情報入力シート!C1028="","",基本情報入力シート!C1028)</f>
        <v/>
      </c>
      <c r="C989" s="988"/>
      <c r="D989" s="988"/>
      <c r="E989" s="988"/>
      <c r="F989" s="988"/>
      <c r="G989" s="988"/>
      <c r="H989" s="988"/>
      <c r="I989" s="989"/>
      <c r="J989" s="482" t="str">
        <f>IF(基本情報入力シート!M1028="","",基本情報入力シート!M1028)</f>
        <v/>
      </c>
      <c r="K989" s="482" t="str">
        <f>IF(基本情報入力シート!R1028="","",基本情報入力シート!R1028)</f>
        <v/>
      </c>
      <c r="L989" s="482" t="str">
        <f>IF(基本情報入力シート!W1028="","",基本情報入力シート!W1028)</f>
        <v/>
      </c>
      <c r="M989" s="517" t="str">
        <f>IF(基本情報入力シート!X1028="","",基本情報入力シート!X1028)</f>
        <v/>
      </c>
      <c r="N989" s="518" t="str">
        <f>IF(基本情報入力シート!Y1028="","",基本情報入力シート!Y1028)</f>
        <v/>
      </c>
      <c r="O989" s="106"/>
      <c r="P989" s="1082"/>
      <c r="Q989" s="1083"/>
      <c r="R989" s="519" t="str">
        <f>IFERROR(IF('別紙様式3-2（４・５月）'!Z991="ベア加算","",P989*VLOOKUP(N989,【参考】数式用!$AD$2:$AH$27,MATCH(O989,【参考】数式用!$K$4:$N$4,0)+1,0)),"")</f>
        <v/>
      </c>
      <c r="S989" s="139"/>
      <c r="T989" s="1084"/>
      <c r="U989" s="1085"/>
      <c r="V989" s="515" t="str">
        <f>IFERROR(P989*VLOOKUP(AF989,【参考】数式用4!$DC$3:$DZ$106,MATCH(N989,【参考】数式用4!$DC$2:$DZ$2,0)),"")</f>
        <v/>
      </c>
      <c r="W989" s="107"/>
      <c r="X989" s="138"/>
      <c r="Y989" s="1086" t="str">
        <f>IFERROR(IF('別紙様式3-2（４・５月）'!Z991="ベア加算","",W989*VLOOKUP(N989,【参考】数式用!$AD$2:$AH$27,MATCH(O989,【参考】数式用!$K$4:$N$4,0)+1,0)),"")</f>
        <v/>
      </c>
      <c r="Z989" s="1086"/>
      <c r="AA989" s="139"/>
      <c r="AB989" s="142"/>
      <c r="AC989" s="520" t="str">
        <f>IFERROR(X989*VLOOKUP(AG989,【参考】数式用4!$DC$3:$DZ$106,MATCH(N989,【参考】数式用4!$DC$2:$DZ$2,0)),"")</f>
        <v/>
      </c>
      <c r="AD989" s="477" t="str">
        <f t="shared" si="32"/>
        <v/>
      </c>
      <c r="AE989" s="478" t="str">
        <f t="shared" si="33"/>
        <v/>
      </c>
      <c r="AF989" s="512" t="str">
        <f>IF(O989="","",'別紙様式3-2（４・５月）'!O991&amp;'別紙様式3-2（４・５月）'!P991&amp;'別紙様式3-2（４・５月）'!Q991&amp;"から"&amp;O989)</f>
        <v/>
      </c>
      <c r="AG989" s="512" t="str">
        <f>IF(OR(W989="",W989="―"),"",'別紙様式3-2（４・５月）'!O991&amp;'別紙様式3-2（４・５月）'!P991&amp;'別紙様式3-2（４・５月）'!Q991&amp;"から"&amp;W989)</f>
        <v/>
      </c>
    </row>
    <row r="990" spans="1:33" ht="24.95" customHeight="1">
      <c r="A990" s="513">
        <v>977</v>
      </c>
      <c r="B990" s="987" t="str">
        <f>IF(基本情報入力シート!C1029="","",基本情報入力シート!C1029)</f>
        <v/>
      </c>
      <c r="C990" s="988"/>
      <c r="D990" s="988"/>
      <c r="E990" s="988"/>
      <c r="F990" s="988"/>
      <c r="G990" s="988"/>
      <c r="H990" s="988"/>
      <c r="I990" s="989"/>
      <c r="J990" s="482" t="str">
        <f>IF(基本情報入力シート!M1029="","",基本情報入力シート!M1029)</f>
        <v/>
      </c>
      <c r="K990" s="482" t="str">
        <f>IF(基本情報入力シート!R1029="","",基本情報入力シート!R1029)</f>
        <v/>
      </c>
      <c r="L990" s="482" t="str">
        <f>IF(基本情報入力シート!W1029="","",基本情報入力シート!W1029)</f>
        <v/>
      </c>
      <c r="M990" s="517" t="str">
        <f>IF(基本情報入力シート!X1029="","",基本情報入力シート!X1029)</f>
        <v/>
      </c>
      <c r="N990" s="518" t="str">
        <f>IF(基本情報入力シート!Y1029="","",基本情報入力シート!Y1029)</f>
        <v/>
      </c>
      <c r="O990" s="106"/>
      <c r="P990" s="1082"/>
      <c r="Q990" s="1083"/>
      <c r="R990" s="519" t="str">
        <f>IFERROR(IF('別紙様式3-2（４・５月）'!Z992="ベア加算","",P990*VLOOKUP(N990,【参考】数式用!$AD$2:$AH$27,MATCH(O990,【参考】数式用!$K$4:$N$4,0)+1,0)),"")</f>
        <v/>
      </c>
      <c r="S990" s="139"/>
      <c r="T990" s="1084"/>
      <c r="U990" s="1085"/>
      <c r="V990" s="515" t="str">
        <f>IFERROR(P990*VLOOKUP(AF990,【参考】数式用4!$DC$3:$DZ$106,MATCH(N990,【参考】数式用4!$DC$2:$DZ$2,0)),"")</f>
        <v/>
      </c>
      <c r="W990" s="107"/>
      <c r="X990" s="138"/>
      <c r="Y990" s="1086" t="str">
        <f>IFERROR(IF('別紙様式3-2（４・５月）'!Z992="ベア加算","",W990*VLOOKUP(N990,【参考】数式用!$AD$2:$AH$27,MATCH(O990,【参考】数式用!$K$4:$N$4,0)+1,0)),"")</f>
        <v/>
      </c>
      <c r="Z990" s="1086"/>
      <c r="AA990" s="139"/>
      <c r="AB990" s="142"/>
      <c r="AC990" s="520" t="str">
        <f>IFERROR(X990*VLOOKUP(AG990,【参考】数式用4!$DC$3:$DZ$106,MATCH(N990,【参考】数式用4!$DC$2:$DZ$2,0)),"")</f>
        <v/>
      </c>
      <c r="AD990" s="477" t="str">
        <f t="shared" si="32"/>
        <v/>
      </c>
      <c r="AE990" s="478" t="str">
        <f t="shared" si="33"/>
        <v/>
      </c>
      <c r="AF990" s="512" t="str">
        <f>IF(O990="","",'別紙様式3-2（４・５月）'!O992&amp;'別紙様式3-2（４・５月）'!P992&amp;'別紙様式3-2（４・５月）'!Q992&amp;"から"&amp;O990)</f>
        <v/>
      </c>
      <c r="AG990" s="512" t="str">
        <f>IF(OR(W990="",W990="―"),"",'別紙様式3-2（４・５月）'!O992&amp;'別紙様式3-2（４・５月）'!P992&amp;'別紙様式3-2（４・５月）'!Q992&amp;"から"&amp;W990)</f>
        <v/>
      </c>
    </row>
    <row r="991" spans="1:33" ht="24.95" customHeight="1">
      <c r="A991" s="513">
        <v>978</v>
      </c>
      <c r="B991" s="987" t="str">
        <f>IF(基本情報入力シート!C1030="","",基本情報入力シート!C1030)</f>
        <v/>
      </c>
      <c r="C991" s="988"/>
      <c r="D991" s="988"/>
      <c r="E991" s="988"/>
      <c r="F991" s="988"/>
      <c r="G991" s="988"/>
      <c r="H991" s="988"/>
      <c r="I991" s="989"/>
      <c r="J991" s="482" t="str">
        <f>IF(基本情報入力シート!M1030="","",基本情報入力シート!M1030)</f>
        <v/>
      </c>
      <c r="K991" s="482" t="str">
        <f>IF(基本情報入力シート!R1030="","",基本情報入力シート!R1030)</f>
        <v/>
      </c>
      <c r="L991" s="482" t="str">
        <f>IF(基本情報入力シート!W1030="","",基本情報入力シート!W1030)</f>
        <v/>
      </c>
      <c r="M991" s="517" t="str">
        <f>IF(基本情報入力シート!X1030="","",基本情報入力シート!X1030)</f>
        <v/>
      </c>
      <c r="N991" s="518" t="str">
        <f>IF(基本情報入力シート!Y1030="","",基本情報入力シート!Y1030)</f>
        <v/>
      </c>
      <c r="O991" s="106"/>
      <c r="P991" s="1082"/>
      <c r="Q991" s="1083"/>
      <c r="R991" s="519" t="str">
        <f>IFERROR(IF('別紙様式3-2（４・５月）'!Z993="ベア加算","",P991*VLOOKUP(N991,【参考】数式用!$AD$2:$AH$27,MATCH(O991,【参考】数式用!$K$4:$N$4,0)+1,0)),"")</f>
        <v/>
      </c>
      <c r="S991" s="139"/>
      <c r="T991" s="1084"/>
      <c r="U991" s="1085"/>
      <c r="V991" s="515" t="str">
        <f>IFERROR(P991*VLOOKUP(AF991,【参考】数式用4!$DC$3:$DZ$106,MATCH(N991,【参考】数式用4!$DC$2:$DZ$2,0)),"")</f>
        <v/>
      </c>
      <c r="W991" s="107"/>
      <c r="X991" s="138"/>
      <c r="Y991" s="1086" t="str">
        <f>IFERROR(IF('別紙様式3-2（４・５月）'!Z993="ベア加算","",W991*VLOOKUP(N991,【参考】数式用!$AD$2:$AH$27,MATCH(O991,【参考】数式用!$K$4:$N$4,0)+1,0)),"")</f>
        <v/>
      </c>
      <c r="Z991" s="1086"/>
      <c r="AA991" s="139"/>
      <c r="AB991" s="142"/>
      <c r="AC991" s="520" t="str">
        <f>IFERROR(X991*VLOOKUP(AG991,【参考】数式用4!$DC$3:$DZ$106,MATCH(N991,【参考】数式用4!$DC$2:$DZ$2,0)),"")</f>
        <v/>
      </c>
      <c r="AD991" s="477" t="str">
        <f t="shared" si="32"/>
        <v/>
      </c>
      <c r="AE991" s="478" t="str">
        <f t="shared" si="33"/>
        <v/>
      </c>
      <c r="AF991" s="512" t="str">
        <f>IF(O991="","",'別紙様式3-2（４・５月）'!O993&amp;'別紙様式3-2（４・５月）'!P993&amp;'別紙様式3-2（４・５月）'!Q993&amp;"から"&amp;O991)</f>
        <v/>
      </c>
      <c r="AG991" s="512" t="str">
        <f>IF(OR(W991="",W991="―"),"",'別紙様式3-2（４・５月）'!O993&amp;'別紙様式3-2（４・５月）'!P993&amp;'別紙様式3-2（４・５月）'!Q993&amp;"から"&amp;W991)</f>
        <v/>
      </c>
    </row>
    <row r="992" spans="1:33" ht="24.95" customHeight="1">
      <c r="A992" s="513">
        <v>979</v>
      </c>
      <c r="B992" s="987" t="str">
        <f>IF(基本情報入力シート!C1031="","",基本情報入力シート!C1031)</f>
        <v/>
      </c>
      <c r="C992" s="988"/>
      <c r="D992" s="988"/>
      <c r="E992" s="988"/>
      <c r="F992" s="988"/>
      <c r="G992" s="988"/>
      <c r="H992" s="988"/>
      <c r="I992" s="989"/>
      <c r="J992" s="482" t="str">
        <f>IF(基本情報入力シート!M1031="","",基本情報入力シート!M1031)</f>
        <v/>
      </c>
      <c r="K992" s="482" t="str">
        <f>IF(基本情報入力シート!R1031="","",基本情報入力シート!R1031)</f>
        <v/>
      </c>
      <c r="L992" s="482" t="str">
        <f>IF(基本情報入力シート!W1031="","",基本情報入力シート!W1031)</f>
        <v/>
      </c>
      <c r="M992" s="517" t="str">
        <f>IF(基本情報入力シート!X1031="","",基本情報入力シート!X1031)</f>
        <v/>
      </c>
      <c r="N992" s="518" t="str">
        <f>IF(基本情報入力シート!Y1031="","",基本情報入力シート!Y1031)</f>
        <v/>
      </c>
      <c r="O992" s="106"/>
      <c r="P992" s="1082"/>
      <c r="Q992" s="1083"/>
      <c r="R992" s="519" t="str">
        <f>IFERROR(IF('別紙様式3-2（４・５月）'!Z994="ベア加算","",P992*VLOOKUP(N992,【参考】数式用!$AD$2:$AH$27,MATCH(O992,【参考】数式用!$K$4:$N$4,0)+1,0)),"")</f>
        <v/>
      </c>
      <c r="S992" s="139"/>
      <c r="T992" s="1084"/>
      <c r="U992" s="1085"/>
      <c r="V992" s="515" t="str">
        <f>IFERROR(P992*VLOOKUP(AF992,【参考】数式用4!$DC$3:$DZ$106,MATCH(N992,【参考】数式用4!$DC$2:$DZ$2,0)),"")</f>
        <v/>
      </c>
      <c r="W992" s="107"/>
      <c r="X992" s="138"/>
      <c r="Y992" s="1086" t="str">
        <f>IFERROR(IF('別紙様式3-2（４・５月）'!Z994="ベア加算","",W992*VLOOKUP(N992,【参考】数式用!$AD$2:$AH$27,MATCH(O992,【参考】数式用!$K$4:$N$4,0)+1,0)),"")</f>
        <v/>
      </c>
      <c r="Z992" s="1086"/>
      <c r="AA992" s="139"/>
      <c r="AB992" s="142"/>
      <c r="AC992" s="520" t="str">
        <f>IFERROR(X992*VLOOKUP(AG992,【参考】数式用4!$DC$3:$DZ$106,MATCH(N992,【参考】数式用4!$DC$2:$DZ$2,0)),"")</f>
        <v/>
      </c>
      <c r="AD992" s="477" t="str">
        <f t="shared" si="32"/>
        <v/>
      </c>
      <c r="AE992" s="478" t="str">
        <f t="shared" si="33"/>
        <v/>
      </c>
      <c r="AF992" s="512" t="str">
        <f>IF(O992="","",'別紙様式3-2（４・５月）'!O994&amp;'別紙様式3-2（４・５月）'!P994&amp;'別紙様式3-2（４・５月）'!Q994&amp;"から"&amp;O992)</f>
        <v/>
      </c>
      <c r="AG992" s="512" t="str">
        <f>IF(OR(W992="",W992="―"),"",'別紙様式3-2（４・５月）'!O994&amp;'別紙様式3-2（４・５月）'!P994&amp;'別紙様式3-2（４・５月）'!Q994&amp;"から"&amp;W992)</f>
        <v/>
      </c>
    </row>
    <row r="993" spans="1:33" ht="24.95" customHeight="1">
      <c r="A993" s="513">
        <v>980</v>
      </c>
      <c r="B993" s="987" t="str">
        <f>IF(基本情報入力シート!C1032="","",基本情報入力シート!C1032)</f>
        <v/>
      </c>
      <c r="C993" s="988"/>
      <c r="D993" s="988"/>
      <c r="E993" s="988"/>
      <c r="F993" s="988"/>
      <c r="G993" s="988"/>
      <c r="H993" s="988"/>
      <c r="I993" s="989"/>
      <c r="J993" s="482" t="str">
        <f>IF(基本情報入力シート!M1032="","",基本情報入力シート!M1032)</f>
        <v/>
      </c>
      <c r="K993" s="482" t="str">
        <f>IF(基本情報入力シート!R1032="","",基本情報入力シート!R1032)</f>
        <v/>
      </c>
      <c r="L993" s="482" t="str">
        <f>IF(基本情報入力シート!W1032="","",基本情報入力シート!W1032)</f>
        <v/>
      </c>
      <c r="M993" s="517" t="str">
        <f>IF(基本情報入力シート!X1032="","",基本情報入力シート!X1032)</f>
        <v/>
      </c>
      <c r="N993" s="518" t="str">
        <f>IF(基本情報入力シート!Y1032="","",基本情報入力シート!Y1032)</f>
        <v/>
      </c>
      <c r="O993" s="106"/>
      <c r="P993" s="1082"/>
      <c r="Q993" s="1083"/>
      <c r="R993" s="519" t="str">
        <f>IFERROR(IF('別紙様式3-2（４・５月）'!Z995="ベア加算","",P993*VLOOKUP(N993,【参考】数式用!$AD$2:$AH$27,MATCH(O993,【参考】数式用!$K$4:$N$4,0)+1,0)),"")</f>
        <v/>
      </c>
      <c r="S993" s="139"/>
      <c r="T993" s="1084"/>
      <c r="U993" s="1085"/>
      <c r="V993" s="515" t="str">
        <f>IFERROR(P993*VLOOKUP(AF993,【参考】数式用4!$DC$3:$DZ$106,MATCH(N993,【参考】数式用4!$DC$2:$DZ$2,0)),"")</f>
        <v/>
      </c>
      <c r="W993" s="107"/>
      <c r="X993" s="138"/>
      <c r="Y993" s="1086" t="str">
        <f>IFERROR(IF('別紙様式3-2（４・５月）'!Z995="ベア加算","",W993*VLOOKUP(N993,【参考】数式用!$AD$2:$AH$27,MATCH(O993,【参考】数式用!$K$4:$N$4,0)+1,0)),"")</f>
        <v/>
      </c>
      <c r="Z993" s="1086"/>
      <c r="AA993" s="139"/>
      <c r="AB993" s="142"/>
      <c r="AC993" s="520" t="str">
        <f>IFERROR(X993*VLOOKUP(AG993,【参考】数式用4!$DC$3:$DZ$106,MATCH(N993,【参考】数式用4!$DC$2:$DZ$2,0)),"")</f>
        <v/>
      </c>
      <c r="AD993" s="477" t="str">
        <f t="shared" si="32"/>
        <v/>
      </c>
      <c r="AE993" s="478" t="str">
        <f t="shared" si="33"/>
        <v/>
      </c>
      <c r="AF993" s="512" t="str">
        <f>IF(O993="","",'別紙様式3-2（４・５月）'!O995&amp;'別紙様式3-2（４・５月）'!P995&amp;'別紙様式3-2（４・５月）'!Q995&amp;"から"&amp;O993)</f>
        <v/>
      </c>
      <c r="AG993" s="512" t="str">
        <f>IF(OR(W993="",W993="―"),"",'別紙様式3-2（４・５月）'!O995&amp;'別紙様式3-2（４・５月）'!P995&amp;'別紙様式3-2（４・５月）'!Q995&amp;"から"&amp;W993)</f>
        <v/>
      </c>
    </row>
    <row r="994" spans="1:33" ht="24.95" customHeight="1">
      <c r="A994" s="513">
        <v>981</v>
      </c>
      <c r="B994" s="987" t="str">
        <f>IF(基本情報入力シート!C1033="","",基本情報入力シート!C1033)</f>
        <v/>
      </c>
      <c r="C994" s="988"/>
      <c r="D994" s="988"/>
      <c r="E994" s="988"/>
      <c r="F994" s="988"/>
      <c r="G994" s="988"/>
      <c r="H994" s="988"/>
      <c r="I994" s="989"/>
      <c r="J994" s="482" t="str">
        <f>IF(基本情報入力シート!M1033="","",基本情報入力シート!M1033)</f>
        <v/>
      </c>
      <c r="K994" s="482" t="str">
        <f>IF(基本情報入力シート!R1033="","",基本情報入力シート!R1033)</f>
        <v/>
      </c>
      <c r="L994" s="482" t="str">
        <f>IF(基本情報入力シート!W1033="","",基本情報入力シート!W1033)</f>
        <v/>
      </c>
      <c r="M994" s="517" t="str">
        <f>IF(基本情報入力シート!X1033="","",基本情報入力シート!X1033)</f>
        <v/>
      </c>
      <c r="N994" s="518" t="str">
        <f>IF(基本情報入力シート!Y1033="","",基本情報入力シート!Y1033)</f>
        <v/>
      </c>
      <c r="O994" s="106"/>
      <c r="P994" s="1082"/>
      <c r="Q994" s="1083"/>
      <c r="R994" s="519" t="str">
        <f>IFERROR(IF('別紙様式3-2（４・５月）'!Z996="ベア加算","",P994*VLOOKUP(N994,【参考】数式用!$AD$2:$AH$27,MATCH(O994,【参考】数式用!$K$4:$N$4,0)+1,0)),"")</f>
        <v/>
      </c>
      <c r="S994" s="139"/>
      <c r="T994" s="1084"/>
      <c r="U994" s="1085"/>
      <c r="V994" s="515" t="str">
        <f>IFERROR(P994*VLOOKUP(AF994,【参考】数式用4!$DC$3:$DZ$106,MATCH(N994,【参考】数式用4!$DC$2:$DZ$2,0)),"")</f>
        <v/>
      </c>
      <c r="W994" s="107"/>
      <c r="X994" s="138"/>
      <c r="Y994" s="1086" t="str">
        <f>IFERROR(IF('別紙様式3-2（４・５月）'!Z996="ベア加算","",W994*VLOOKUP(N994,【参考】数式用!$AD$2:$AH$27,MATCH(O994,【参考】数式用!$K$4:$N$4,0)+1,0)),"")</f>
        <v/>
      </c>
      <c r="Z994" s="1086"/>
      <c r="AA994" s="139"/>
      <c r="AB994" s="142"/>
      <c r="AC994" s="520" t="str">
        <f>IFERROR(X994*VLOOKUP(AG994,【参考】数式用4!$DC$3:$DZ$106,MATCH(N994,【参考】数式用4!$DC$2:$DZ$2,0)),"")</f>
        <v/>
      </c>
      <c r="AD994" s="477" t="str">
        <f t="shared" si="32"/>
        <v/>
      </c>
      <c r="AE994" s="478" t="str">
        <f t="shared" si="33"/>
        <v/>
      </c>
      <c r="AF994" s="512" t="str">
        <f>IF(O994="","",'別紙様式3-2（４・５月）'!O996&amp;'別紙様式3-2（４・５月）'!P996&amp;'別紙様式3-2（４・５月）'!Q996&amp;"から"&amp;O994)</f>
        <v/>
      </c>
      <c r="AG994" s="512" t="str">
        <f>IF(OR(W994="",W994="―"),"",'別紙様式3-2（４・５月）'!O996&amp;'別紙様式3-2（４・５月）'!P996&amp;'別紙様式3-2（４・５月）'!Q996&amp;"から"&amp;W994)</f>
        <v/>
      </c>
    </row>
    <row r="995" spans="1:33" ht="24.95" customHeight="1">
      <c r="A995" s="513">
        <v>982</v>
      </c>
      <c r="B995" s="987" t="str">
        <f>IF(基本情報入力シート!C1034="","",基本情報入力シート!C1034)</f>
        <v/>
      </c>
      <c r="C995" s="988"/>
      <c r="D995" s="988"/>
      <c r="E995" s="988"/>
      <c r="F995" s="988"/>
      <c r="G995" s="988"/>
      <c r="H995" s="988"/>
      <c r="I995" s="989"/>
      <c r="J995" s="482" t="str">
        <f>IF(基本情報入力シート!M1034="","",基本情報入力シート!M1034)</f>
        <v/>
      </c>
      <c r="K995" s="482" t="str">
        <f>IF(基本情報入力シート!R1034="","",基本情報入力シート!R1034)</f>
        <v/>
      </c>
      <c r="L995" s="482" t="str">
        <f>IF(基本情報入力シート!W1034="","",基本情報入力シート!W1034)</f>
        <v/>
      </c>
      <c r="M995" s="517" t="str">
        <f>IF(基本情報入力シート!X1034="","",基本情報入力シート!X1034)</f>
        <v/>
      </c>
      <c r="N995" s="518" t="str">
        <f>IF(基本情報入力シート!Y1034="","",基本情報入力シート!Y1034)</f>
        <v/>
      </c>
      <c r="O995" s="106"/>
      <c r="P995" s="1082"/>
      <c r="Q995" s="1083"/>
      <c r="R995" s="519" t="str">
        <f>IFERROR(IF('別紙様式3-2（４・５月）'!Z997="ベア加算","",P995*VLOOKUP(N995,【参考】数式用!$AD$2:$AH$27,MATCH(O995,【参考】数式用!$K$4:$N$4,0)+1,0)),"")</f>
        <v/>
      </c>
      <c r="S995" s="139"/>
      <c r="T995" s="1084"/>
      <c r="U995" s="1085"/>
      <c r="V995" s="515" t="str">
        <f>IFERROR(P995*VLOOKUP(AF995,【参考】数式用4!$DC$3:$DZ$106,MATCH(N995,【参考】数式用4!$DC$2:$DZ$2,0)),"")</f>
        <v/>
      </c>
      <c r="W995" s="107"/>
      <c r="X995" s="138"/>
      <c r="Y995" s="1086" t="str">
        <f>IFERROR(IF('別紙様式3-2（４・５月）'!Z997="ベア加算","",W995*VLOOKUP(N995,【参考】数式用!$AD$2:$AH$27,MATCH(O995,【参考】数式用!$K$4:$N$4,0)+1,0)),"")</f>
        <v/>
      </c>
      <c r="Z995" s="1086"/>
      <c r="AA995" s="139"/>
      <c r="AB995" s="142"/>
      <c r="AC995" s="520" t="str">
        <f>IFERROR(X995*VLOOKUP(AG995,【参考】数式用4!$DC$3:$DZ$106,MATCH(N995,【参考】数式用4!$DC$2:$DZ$2,0)),"")</f>
        <v/>
      </c>
      <c r="AD995" s="477" t="str">
        <f t="shared" si="32"/>
        <v/>
      </c>
      <c r="AE995" s="478" t="str">
        <f t="shared" si="33"/>
        <v/>
      </c>
      <c r="AF995" s="512" t="str">
        <f>IF(O995="","",'別紙様式3-2（４・５月）'!O997&amp;'別紙様式3-2（４・５月）'!P997&amp;'別紙様式3-2（４・５月）'!Q997&amp;"から"&amp;O995)</f>
        <v/>
      </c>
      <c r="AG995" s="512" t="str">
        <f>IF(OR(W995="",W995="―"),"",'別紙様式3-2（４・５月）'!O997&amp;'別紙様式3-2（４・５月）'!P997&amp;'別紙様式3-2（４・５月）'!Q997&amp;"から"&amp;W995)</f>
        <v/>
      </c>
    </row>
    <row r="996" spans="1:33" ht="24.95" customHeight="1">
      <c r="A996" s="513">
        <v>983</v>
      </c>
      <c r="B996" s="987" t="str">
        <f>IF(基本情報入力シート!C1035="","",基本情報入力シート!C1035)</f>
        <v/>
      </c>
      <c r="C996" s="988"/>
      <c r="D996" s="988"/>
      <c r="E996" s="988"/>
      <c r="F996" s="988"/>
      <c r="G996" s="988"/>
      <c r="H996" s="988"/>
      <c r="I996" s="989"/>
      <c r="J996" s="482" t="str">
        <f>IF(基本情報入力シート!M1035="","",基本情報入力シート!M1035)</f>
        <v/>
      </c>
      <c r="K996" s="482" t="str">
        <f>IF(基本情報入力シート!R1035="","",基本情報入力シート!R1035)</f>
        <v/>
      </c>
      <c r="L996" s="482" t="str">
        <f>IF(基本情報入力シート!W1035="","",基本情報入力シート!W1035)</f>
        <v/>
      </c>
      <c r="M996" s="517" t="str">
        <f>IF(基本情報入力シート!X1035="","",基本情報入力シート!X1035)</f>
        <v/>
      </c>
      <c r="N996" s="518" t="str">
        <f>IF(基本情報入力シート!Y1035="","",基本情報入力シート!Y1035)</f>
        <v/>
      </c>
      <c r="O996" s="106"/>
      <c r="P996" s="1082"/>
      <c r="Q996" s="1083"/>
      <c r="R996" s="519" t="str">
        <f>IFERROR(IF('別紙様式3-2（４・５月）'!Z998="ベア加算","",P996*VLOOKUP(N996,【参考】数式用!$AD$2:$AH$27,MATCH(O996,【参考】数式用!$K$4:$N$4,0)+1,0)),"")</f>
        <v/>
      </c>
      <c r="S996" s="139"/>
      <c r="T996" s="1084"/>
      <c r="U996" s="1085"/>
      <c r="V996" s="515" t="str">
        <f>IFERROR(P996*VLOOKUP(AF996,【参考】数式用4!$DC$3:$DZ$106,MATCH(N996,【参考】数式用4!$DC$2:$DZ$2,0)),"")</f>
        <v/>
      </c>
      <c r="W996" s="107"/>
      <c r="X996" s="138"/>
      <c r="Y996" s="1086" t="str">
        <f>IFERROR(IF('別紙様式3-2（４・５月）'!Z998="ベア加算","",W996*VLOOKUP(N996,【参考】数式用!$AD$2:$AH$27,MATCH(O996,【参考】数式用!$K$4:$N$4,0)+1,0)),"")</f>
        <v/>
      </c>
      <c r="Z996" s="1086"/>
      <c r="AA996" s="139"/>
      <c r="AB996" s="142"/>
      <c r="AC996" s="520" t="str">
        <f>IFERROR(X996*VLOOKUP(AG996,【参考】数式用4!$DC$3:$DZ$106,MATCH(N996,【参考】数式用4!$DC$2:$DZ$2,0)),"")</f>
        <v/>
      </c>
      <c r="AD996" s="477" t="str">
        <f t="shared" si="32"/>
        <v/>
      </c>
      <c r="AE996" s="478" t="str">
        <f t="shared" si="33"/>
        <v/>
      </c>
      <c r="AF996" s="512" t="str">
        <f>IF(O996="","",'別紙様式3-2（４・５月）'!O998&amp;'別紙様式3-2（４・５月）'!P998&amp;'別紙様式3-2（４・５月）'!Q998&amp;"から"&amp;O996)</f>
        <v/>
      </c>
      <c r="AG996" s="512" t="str">
        <f>IF(OR(W996="",W996="―"),"",'別紙様式3-2（４・５月）'!O998&amp;'別紙様式3-2（４・５月）'!P998&amp;'別紙様式3-2（４・５月）'!Q998&amp;"から"&amp;W996)</f>
        <v/>
      </c>
    </row>
    <row r="997" spans="1:33" ht="24.95" customHeight="1">
      <c r="A997" s="513">
        <v>984</v>
      </c>
      <c r="B997" s="987" t="str">
        <f>IF(基本情報入力シート!C1036="","",基本情報入力シート!C1036)</f>
        <v/>
      </c>
      <c r="C997" s="988"/>
      <c r="D997" s="988"/>
      <c r="E997" s="988"/>
      <c r="F997" s="988"/>
      <c r="G997" s="988"/>
      <c r="H997" s="988"/>
      <c r="I997" s="989"/>
      <c r="J997" s="482" t="str">
        <f>IF(基本情報入力シート!M1036="","",基本情報入力シート!M1036)</f>
        <v/>
      </c>
      <c r="K997" s="482" t="str">
        <f>IF(基本情報入力シート!R1036="","",基本情報入力シート!R1036)</f>
        <v/>
      </c>
      <c r="L997" s="482" t="str">
        <f>IF(基本情報入力シート!W1036="","",基本情報入力シート!W1036)</f>
        <v/>
      </c>
      <c r="M997" s="517" t="str">
        <f>IF(基本情報入力シート!X1036="","",基本情報入力シート!X1036)</f>
        <v/>
      </c>
      <c r="N997" s="518" t="str">
        <f>IF(基本情報入力シート!Y1036="","",基本情報入力シート!Y1036)</f>
        <v/>
      </c>
      <c r="O997" s="106"/>
      <c r="P997" s="1082"/>
      <c r="Q997" s="1083"/>
      <c r="R997" s="519" t="str">
        <f>IFERROR(IF('別紙様式3-2（４・５月）'!Z999="ベア加算","",P997*VLOOKUP(N997,【参考】数式用!$AD$2:$AH$27,MATCH(O997,【参考】数式用!$K$4:$N$4,0)+1,0)),"")</f>
        <v/>
      </c>
      <c r="S997" s="139"/>
      <c r="T997" s="1084"/>
      <c r="U997" s="1085"/>
      <c r="V997" s="515" t="str">
        <f>IFERROR(P997*VLOOKUP(AF997,【参考】数式用4!$DC$3:$DZ$106,MATCH(N997,【参考】数式用4!$DC$2:$DZ$2,0)),"")</f>
        <v/>
      </c>
      <c r="W997" s="107"/>
      <c r="X997" s="138"/>
      <c r="Y997" s="1086" t="str">
        <f>IFERROR(IF('別紙様式3-2（４・５月）'!Z999="ベア加算","",W997*VLOOKUP(N997,【参考】数式用!$AD$2:$AH$27,MATCH(O997,【参考】数式用!$K$4:$N$4,0)+1,0)),"")</f>
        <v/>
      </c>
      <c r="Z997" s="1086"/>
      <c r="AA997" s="139"/>
      <c r="AB997" s="142"/>
      <c r="AC997" s="520" t="str">
        <f>IFERROR(X997*VLOOKUP(AG997,【参考】数式用4!$DC$3:$DZ$106,MATCH(N997,【参考】数式用4!$DC$2:$DZ$2,0)),"")</f>
        <v/>
      </c>
      <c r="AD997" s="477" t="str">
        <f t="shared" si="32"/>
        <v/>
      </c>
      <c r="AE997" s="478" t="str">
        <f t="shared" si="33"/>
        <v/>
      </c>
      <c r="AF997" s="512" t="str">
        <f>IF(O997="","",'別紙様式3-2（４・５月）'!O999&amp;'別紙様式3-2（４・５月）'!P999&amp;'別紙様式3-2（４・５月）'!Q999&amp;"から"&amp;O997)</f>
        <v/>
      </c>
      <c r="AG997" s="512" t="str">
        <f>IF(OR(W997="",W997="―"),"",'別紙様式3-2（４・５月）'!O999&amp;'別紙様式3-2（４・５月）'!P999&amp;'別紙様式3-2（４・５月）'!Q999&amp;"から"&amp;W997)</f>
        <v/>
      </c>
    </row>
    <row r="998" spans="1:33" ht="24.95" customHeight="1">
      <c r="A998" s="513">
        <v>985</v>
      </c>
      <c r="B998" s="987" t="str">
        <f>IF(基本情報入力シート!C1037="","",基本情報入力シート!C1037)</f>
        <v/>
      </c>
      <c r="C998" s="988"/>
      <c r="D998" s="988"/>
      <c r="E998" s="988"/>
      <c r="F998" s="988"/>
      <c r="G998" s="988"/>
      <c r="H998" s="988"/>
      <c r="I998" s="989"/>
      <c r="J998" s="482" t="str">
        <f>IF(基本情報入力シート!M1037="","",基本情報入力シート!M1037)</f>
        <v/>
      </c>
      <c r="K998" s="482" t="str">
        <f>IF(基本情報入力シート!R1037="","",基本情報入力シート!R1037)</f>
        <v/>
      </c>
      <c r="L998" s="482" t="str">
        <f>IF(基本情報入力シート!W1037="","",基本情報入力シート!W1037)</f>
        <v/>
      </c>
      <c r="M998" s="517" t="str">
        <f>IF(基本情報入力シート!X1037="","",基本情報入力シート!X1037)</f>
        <v/>
      </c>
      <c r="N998" s="518" t="str">
        <f>IF(基本情報入力シート!Y1037="","",基本情報入力シート!Y1037)</f>
        <v/>
      </c>
      <c r="O998" s="106"/>
      <c r="P998" s="1082"/>
      <c r="Q998" s="1083"/>
      <c r="R998" s="519" t="str">
        <f>IFERROR(IF('別紙様式3-2（４・５月）'!Z1000="ベア加算","",P998*VLOOKUP(N998,【参考】数式用!$AD$2:$AH$27,MATCH(O998,【参考】数式用!$K$4:$N$4,0)+1,0)),"")</f>
        <v/>
      </c>
      <c r="S998" s="139"/>
      <c r="T998" s="1084"/>
      <c r="U998" s="1085"/>
      <c r="V998" s="515" t="str">
        <f>IFERROR(P998*VLOOKUP(AF998,【参考】数式用4!$DC$3:$DZ$106,MATCH(N998,【参考】数式用4!$DC$2:$DZ$2,0)),"")</f>
        <v/>
      </c>
      <c r="W998" s="107"/>
      <c r="X998" s="138"/>
      <c r="Y998" s="1086" t="str">
        <f>IFERROR(IF('別紙様式3-2（４・５月）'!Z1000="ベア加算","",W998*VLOOKUP(N998,【参考】数式用!$AD$2:$AH$27,MATCH(O998,【参考】数式用!$K$4:$N$4,0)+1,0)),"")</f>
        <v/>
      </c>
      <c r="Z998" s="1086"/>
      <c r="AA998" s="139"/>
      <c r="AB998" s="142"/>
      <c r="AC998" s="520" t="str">
        <f>IFERROR(X998*VLOOKUP(AG998,【参考】数式用4!$DC$3:$DZ$106,MATCH(N998,【参考】数式用4!$DC$2:$DZ$2,0)),"")</f>
        <v/>
      </c>
      <c r="AD998" s="477" t="str">
        <f t="shared" si="32"/>
        <v/>
      </c>
      <c r="AE998" s="478" t="str">
        <f t="shared" si="33"/>
        <v/>
      </c>
      <c r="AF998" s="512" t="str">
        <f>IF(O998="","",'別紙様式3-2（４・５月）'!O1000&amp;'別紙様式3-2（４・５月）'!P1000&amp;'別紙様式3-2（４・５月）'!Q1000&amp;"から"&amp;O998)</f>
        <v/>
      </c>
      <c r="AG998" s="512" t="str">
        <f>IF(OR(W998="",W998="―"),"",'別紙様式3-2（４・５月）'!O1000&amp;'別紙様式3-2（４・５月）'!P1000&amp;'別紙様式3-2（４・５月）'!Q1000&amp;"から"&amp;W998)</f>
        <v/>
      </c>
    </row>
    <row r="999" spans="1:33" ht="24.95" customHeight="1">
      <c r="A999" s="513">
        <v>986</v>
      </c>
      <c r="B999" s="987" t="str">
        <f>IF(基本情報入力シート!C1038="","",基本情報入力シート!C1038)</f>
        <v/>
      </c>
      <c r="C999" s="988"/>
      <c r="D999" s="988"/>
      <c r="E999" s="988"/>
      <c r="F999" s="988"/>
      <c r="G999" s="988"/>
      <c r="H999" s="988"/>
      <c r="I999" s="989"/>
      <c r="J999" s="482" t="str">
        <f>IF(基本情報入力シート!M1038="","",基本情報入力シート!M1038)</f>
        <v/>
      </c>
      <c r="K999" s="482" t="str">
        <f>IF(基本情報入力シート!R1038="","",基本情報入力シート!R1038)</f>
        <v/>
      </c>
      <c r="L999" s="482" t="str">
        <f>IF(基本情報入力シート!W1038="","",基本情報入力シート!W1038)</f>
        <v/>
      </c>
      <c r="M999" s="517" t="str">
        <f>IF(基本情報入力シート!X1038="","",基本情報入力シート!X1038)</f>
        <v/>
      </c>
      <c r="N999" s="518" t="str">
        <f>IF(基本情報入力シート!Y1038="","",基本情報入力シート!Y1038)</f>
        <v/>
      </c>
      <c r="O999" s="106"/>
      <c r="P999" s="1082"/>
      <c r="Q999" s="1083"/>
      <c r="R999" s="519" t="str">
        <f>IFERROR(IF('別紙様式3-2（４・５月）'!Z1001="ベア加算","",P999*VLOOKUP(N999,【参考】数式用!$AD$2:$AH$27,MATCH(O999,【参考】数式用!$K$4:$N$4,0)+1,0)),"")</f>
        <v/>
      </c>
      <c r="S999" s="139"/>
      <c r="T999" s="1084"/>
      <c r="U999" s="1085"/>
      <c r="V999" s="515" t="str">
        <f>IFERROR(P999*VLOOKUP(AF999,【参考】数式用4!$DC$3:$DZ$106,MATCH(N999,【参考】数式用4!$DC$2:$DZ$2,0)),"")</f>
        <v/>
      </c>
      <c r="W999" s="107"/>
      <c r="X999" s="138"/>
      <c r="Y999" s="1086" t="str">
        <f>IFERROR(IF('別紙様式3-2（４・５月）'!Z1001="ベア加算","",W999*VLOOKUP(N999,【参考】数式用!$AD$2:$AH$27,MATCH(O999,【参考】数式用!$K$4:$N$4,0)+1,0)),"")</f>
        <v/>
      </c>
      <c r="Z999" s="1086"/>
      <c r="AA999" s="139"/>
      <c r="AB999" s="142"/>
      <c r="AC999" s="520" t="str">
        <f>IFERROR(X999*VLOOKUP(AG999,【参考】数式用4!$DC$3:$DZ$106,MATCH(N999,【参考】数式用4!$DC$2:$DZ$2,0)),"")</f>
        <v/>
      </c>
      <c r="AD999" s="477" t="str">
        <f t="shared" si="32"/>
        <v/>
      </c>
      <c r="AE999" s="478" t="str">
        <f t="shared" si="33"/>
        <v/>
      </c>
      <c r="AF999" s="512" t="str">
        <f>IF(O999="","",'別紙様式3-2（４・５月）'!O1001&amp;'別紙様式3-2（４・５月）'!P1001&amp;'別紙様式3-2（４・５月）'!Q1001&amp;"から"&amp;O999)</f>
        <v/>
      </c>
      <c r="AG999" s="512" t="str">
        <f>IF(OR(W999="",W999="―"),"",'別紙様式3-2（４・５月）'!O1001&amp;'別紙様式3-2（４・５月）'!P1001&amp;'別紙様式3-2（４・５月）'!Q1001&amp;"から"&amp;W999)</f>
        <v/>
      </c>
    </row>
    <row r="1000" spans="1:33" ht="24.95" customHeight="1">
      <c r="A1000" s="513">
        <v>987</v>
      </c>
      <c r="B1000" s="987" t="str">
        <f>IF(基本情報入力シート!C1039="","",基本情報入力シート!C1039)</f>
        <v/>
      </c>
      <c r="C1000" s="988"/>
      <c r="D1000" s="988"/>
      <c r="E1000" s="988"/>
      <c r="F1000" s="988"/>
      <c r="G1000" s="988"/>
      <c r="H1000" s="988"/>
      <c r="I1000" s="989"/>
      <c r="J1000" s="482" t="str">
        <f>IF(基本情報入力シート!M1039="","",基本情報入力シート!M1039)</f>
        <v/>
      </c>
      <c r="K1000" s="482" t="str">
        <f>IF(基本情報入力シート!R1039="","",基本情報入力シート!R1039)</f>
        <v/>
      </c>
      <c r="L1000" s="482" t="str">
        <f>IF(基本情報入力シート!W1039="","",基本情報入力シート!W1039)</f>
        <v/>
      </c>
      <c r="M1000" s="517" t="str">
        <f>IF(基本情報入力シート!X1039="","",基本情報入力シート!X1039)</f>
        <v/>
      </c>
      <c r="N1000" s="518" t="str">
        <f>IF(基本情報入力シート!Y1039="","",基本情報入力シート!Y1039)</f>
        <v/>
      </c>
      <c r="O1000" s="106"/>
      <c r="P1000" s="1082"/>
      <c r="Q1000" s="1083"/>
      <c r="R1000" s="519" t="str">
        <f>IFERROR(IF('別紙様式3-2（４・５月）'!Z1002="ベア加算","",P1000*VLOOKUP(N1000,【参考】数式用!$AD$2:$AH$27,MATCH(O1000,【参考】数式用!$K$4:$N$4,0)+1,0)),"")</f>
        <v/>
      </c>
      <c r="S1000" s="139"/>
      <c r="T1000" s="1084"/>
      <c r="U1000" s="1085"/>
      <c r="V1000" s="515" t="str">
        <f>IFERROR(P1000*VLOOKUP(AF1000,【参考】数式用4!$DC$3:$DZ$106,MATCH(N1000,【参考】数式用4!$DC$2:$DZ$2,0)),"")</f>
        <v/>
      </c>
      <c r="W1000" s="107"/>
      <c r="X1000" s="138"/>
      <c r="Y1000" s="1086" t="str">
        <f>IFERROR(IF('別紙様式3-2（４・５月）'!Z1002="ベア加算","",W1000*VLOOKUP(N1000,【参考】数式用!$AD$2:$AH$27,MATCH(O1000,【参考】数式用!$K$4:$N$4,0)+1,0)),"")</f>
        <v/>
      </c>
      <c r="Z1000" s="1086"/>
      <c r="AA1000" s="139"/>
      <c r="AB1000" s="142"/>
      <c r="AC1000" s="520" t="str">
        <f>IFERROR(X1000*VLOOKUP(AG1000,【参考】数式用4!$DC$3:$DZ$106,MATCH(N1000,【参考】数式用4!$DC$2:$DZ$2,0)),"")</f>
        <v/>
      </c>
      <c r="AD1000" s="477" t="str">
        <f t="shared" si="32"/>
        <v/>
      </c>
      <c r="AE1000" s="478" t="str">
        <f t="shared" si="33"/>
        <v/>
      </c>
      <c r="AF1000" s="512" t="str">
        <f>IF(O1000="","",'別紙様式3-2（４・５月）'!O1002&amp;'別紙様式3-2（４・５月）'!P1002&amp;'別紙様式3-2（４・５月）'!Q1002&amp;"から"&amp;O1000)</f>
        <v/>
      </c>
      <c r="AG1000" s="512" t="str">
        <f>IF(OR(W1000="",W1000="―"),"",'別紙様式3-2（４・５月）'!O1002&amp;'別紙様式3-2（４・５月）'!P1002&amp;'別紙様式3-2（４・５月）'!Q1002&amp;"から"&amp;W1000)</f>
        <v/>
      </c>
    </row>
    <row r="1001" spans="1:33" ht="24.95" customHeight="1">
      <c r="A1001" s="513">
        <v>988</v>
      </c>
      <c r="B1001" s="987" t="str">
        <f>IF(基本情報入力シート!C1040="","",基本情報入力シート!C1040)</f>
        <v/>
      </c>
      <c r="C1001" s="988"/>
      <c r="D1001" s="988"/>
      <c r="E1001" s="988"/>
      <c r="F1001" s="988"/>
      <c r="G1001" s="988"/>
      <c r="H1001" s="988"/>
      <c r="I1001" s="989"/>
      <c r="J1001" s="482" t="str">
        <f>IF(基本情報入力シート!M1040="","",基本情報入力シート!M1040)</f>
        <v/>
      </c>
      <c r="K1001" s="482" t="str">
        <f>IF(基本情報入力シート!R1040="","",基本情報入力シート!R1040)</f>
        <v/>
      </c>
      <c r="L1001" s="482" t="str">
        <f>IF(基本情報入力シート!W1040="","",基本情報入力シート!W1040)</f>
        <v/>
      </c>
      <c r="M1001" s="517" t="str">
        <f>IF(基本情報入力シート!X1040="","",基本情報入力シート!X1040)</f>
        <v/>
      </c>
      <c r="N1001" s="518" t="str">
        <f>IF(基本情報入力シート!Y1040="","",基本情報入力シート!Y1040)</f>
        <v/>
      </c>
      <c r="O1001" s="106"/>
      <c r="P1001" s="1082"/>
      <c r="Q1001" s="1083"/>
      <c r="R1001" s="519" t="str">
        <f>IFERROR(IF('別紙様式3-2（４・５月）'!Z1003="ベア加算","",P1001*VLOOKUP(N1001,【参考】数式用!$AD$2:$AH$27,MATCH(O1001,【参考】数式用!$K$4:$N$4,0)+1,0)),"")</f>
        <v/>
      </c>
      <c r="S1001" s="139"/>
      <c r="T1001" s="1084"/>
      <c r="U1001" s="1085"/>
      <c r="V1001" s="515" t="str">
        <f>IFERROR(P1001*VLOOKUP(AF1001,【参考】数式用4!$DC$3:$DZ$106,MATCH(N1001,【参考】数式用4!$DC$2:$DZ$2,0)),"")</f>
        <v/>
      </c>
      <c r="W1001" s="107"/>
      <c r="X1001" s="138"/>
      <c r="Y1001" s="1086" t="str">
        <f>IFERROR(IF('別紙様式3-2（４・５月）'!Z1003="ベア加算","",W1001*VLOOKUP(N1001,【参考】数式用!$AD$2:$AH$27,MATCH(O1001,【参考】数式用!$K$4:$N$4,0)+1,0)),"")</f>
        <v/>
      </c>
      <c r="Z1001" s="1086"/>
      <c r="AA1001" s="139"/>
      <c r="AB1001" s="142"/>
      <c r="AC1001" s="520" t="str">
        <f>IFERROR(X1001*VLOOKUP(AG1001,【参考】数式用4!$DC$3:$DZ$106,MATCH(N1001,【参考】数式用4!$DC$2:$DZ$2,0)),"")</f>
        <v/>
      </c>
      <c r="AD1001" s="477" t="str">
        <f t="shared" si="32"/>
        <v/>
      </c>
      <c r="AE1001" s="478" t="str">
        <f t="shared" si="33"/>
        <v/>
      </c>
      <c r="AF1001" s="512" t="str">
        <f>IF(O1001="","",'別紙様式3-2（４・５月）'!O1003&amp;'別紙様式3-2（４・５月）'!P1003&amp;'別紙様式3-2（４・５月）'!Q1003&amp;"から"&amp;O1001)</f>
        <v/>
      </c>
      <c r="AG1001" s="512" t="str">
        <f>IF(OR(W1001="",W1001="―"),"",'別紙様式3-2（４・５月）'!O1003&amp;'別紙様式3-2（４・５月）'!P1003&amp;'別紙様式3-2（４・５月）'!Q1003&amp;"から"&amp;W1001)</f>
        <v/>
      </c>
    </row>
    <row r="1002" spans="1:33" ht="24.95" customHeight="1">
      <c r="A1002" s="513">
        <v>989</v>
      </c>
      <c r="B1002" s="987" t="str">
        <f>IF(基本情報入力シート!C1041="","",基本情報入力シート!C1041)</f>
        <v/>
      </c>
      <c r="C1002" s="988"/>
      <c r="D1002" s="988"/>
      <c r="E1002" s="988"/>
      <c r="F1002" s="988"/>
      <c r="G1002" s="988"/>
      <c r="H1002" s="988"/>
      <c r="I1002" s="989"/>
      <c r="J1002" s="482" t="str">
        <f>IF(基本情報入力シート!M1041="","",基本情報入力シート!M1041)</f>
        <v/>
      </c>
      <c r="K1002" s="482" t="str">
        <f>IF(基本情報入力シート!R1041="","",基本情報入力シート!R1041)</f>
        <v/>
      </c>
      <c r="L1002" s="482" t="str">
        <f>IF(基本情報入力シート!W1041="","",基本情報入力シート!W1041)</f>
        <v/>
      </c>
      <c r="M1002" s="517" t="str">
        <f>IF(基本情報入力シート!X1041="","",基本情報入力シート!X1041)</f>
        <v/>
      </c>
      <c r="N1002" s="518" t="str">
        <f>IF(基本情報入力シート!Y1041="","",基本情報入力シート!Y1041)</f>
        <v/>
      </c>
      <c r="O1002" s="106"/>
      <c r="P1002" s="1082"/>
      <c r="Q1002" s="1083"/>
      <c r="R1002" s="519" t="str">
        <f>IFERROR(IF('別紙様式3-2（４・５月）'!Z1004="ベア加算","",P1002*VLOOKUP(N1002,【参考】数式用!$AD$2:$AH$27,MATCH(O1002,【参考】数式用!$K$4:$N$4,0)+1,0)),"")</f>
        <v/>
      </c>
      <c r="S1002" s="139"/>
      <c r="T1002" s="1084"/>
      <c r="U1002" s="1085"/>
      <c r="V1002" s="515" t="str">
        <f>IFERROR(P1002*VLOOKUP(AF1002,【参考】数式用4!$DC$3:$DZ$106,MATCH(N1002,【参考】数式用4!$DC$2:$DZ$2,0)),"")</f>
        <v/>
      </c>
      <c r="W1002" s="107"/>
      <c r="X1002" s="138"/>
      <c r="Y1002" s="1086" t="str">
        <f>IFERROR(IF('別紙様式3-2（４・５月）'!Z1004="ベア加算","",W1002*VLOOKUP(N1002,【参考】数式用!$AD$2:$AH$27,MATCH(O1002,【参考】数式用!$K$4:$N$4,0)+1,0)),"")</f>
        <v/>
      </c>
      <c r="Z1002" s="1086"/>
      <c r="AA1002" s="139"/>
      <c r="AB1002" s="142"/>
      <c r="AC1002" s="520" t="str">
        <f>IFERROR(X1002*VLOOKUP(AG1002,【参考】数式用4!$DC$3:$DZ$106,MATCH(N1002,【参考】数式用4!$DC$2:$DZ$2,0)),"")</f>
        <v/>
      </c>
      <c r="AD1002" s="477" t="str">
        <f t="shared" si="32"/>
        <v/>
      </c>
      <c r="AE1002" s="478" t="str">
        <f t="shared" si="33"/>
        <v/>
      </c>
      <c r="AF1002" s="512" t="str">
        <f>IF(O1002="","",'別紙様式3-2（４・５月）'!O1004&amp;'別紙様式3-2（４・５月）'!P1004&amp;'別紙様式3-2（４・５月）'!Q1004&amp;"から"&amp;O1002)</f>
        <v/>
      </c>
      <c r="AG1002" s="512" t="str">
        <f>IF(OR(W1002="",W1002="―"),"",'別紙様式3-2（４・５月）'!O1004&amp;'別紙様式3-2（４・５月）'!P1004&amp;'別紙様式3-2（４・５月）'!Q1004&amp;"から"&amp;W1002)</f>
        <v/>
      </c>
    </row>
    <row r="1003" spans="1:33" ht="24.95" customHeight="1">
      <c r="A1003" s="513">
        <v>990</v>
      </c>
      <c r="B1003" s="987" t="str">
        <f>IF(基本情報入力シート!C1042="","",基本情報入力シート!C1042)</f>
        <v/>
      </c>
      <c r="C1003" s="988"/>
      <c r="D1003" s="988"/>
      <c r="E1003" s="988"/>
      <c r="F1003" s="988"/>
      <c r="G1003" s="988"/>
      <c r="H1003" s="988"/>
      <c r="I1003" s="989"/>
      <c r="J1003" s="482" t="str">
        <f>IF(基本情報入力シート!M1042="","",基本情報入力シート!M1042)</f>
        <v/>
      </c>
      <c r="K1003" s="482" t="str">
        <f>IF(基本情報入力シート!R1042="","",基本情報入力シート!R1042)</f>
        <v/>
      </c>
      <c r="L1003" s="482" t="str">
        <f>IF(基本情報入力シート!W1042="","",基本情報入力シート!W1042)</f>
        <v/>
      </c>
      <c r="M1003" s="517" t="str">
        <f>IF(基本情報入力シート!X1042="","",基本情報入力シート!X1042)</f>
        <v/>
      </c>
      <c r="N1003" s="518" t="str">
        <f>IF(基本情報入力シート!Y1042="","",基本情報入力シート!Y1042)</f>
        <v/>
      </c>
      <c r="O1003" s="106"/>
      <c r="P1003" s="1082"/>
      <c r="Q1003" s="1083"/>
      <c r="R1003" s="519" t="str">
        <f>IFERROR(IF('別紙様式3-2（４・５月）'!Z1005="ベア加算","",P1003*VLOOKUP(N1003,【参考】数式用!$AD$2:$AH$27,MATCH(O1003,【参考】数式用!$K$4:$N$4,0)+1,0)),"")</f>
        <v/>
      </c>
      <c r="S1003" s="139"/>
      <c r="T1003" s="1084"/>
      <c r="U1003" s="1085"/>
      <c r="V1003" s="515" t="str">
        <f>IFERROR(P1003*VLOOKUP(AF1003,【参考】数式用4!$DC$3:$DZ$106,MATCH(N1003,【参考】数式用4!$DC$2:$DZ$2,0)),"")</f>
        <v/>
      </c>
      <c r="W1003" s="107"/>
      <c r="X1003" s="138"/>
      <c r="Y1003" s="1086" t="str">
        <f>IFERROR(IF('別紙様式3-2（４・５月）'!Z1005="ベア加算","",W1003*VLOOKUP(N1003,【参考】数式用!$AD$2:$AH$27,MATCH(O1003,【参考】数式用!$K$4:$N$4,0)+1,0)),"")</f>
        <v/>
      </c>
      <c r="Z1003" s="1086"/>
      <c r="AA1003" s="139"/>
      <c r="AB1003" s="142"/>
      <c r="AC1003" s="520" t="str">
        <f>IFERROR(X1003*VLOOKUP(AG1003,【参考】数式用4!$DC$3:$DZ$106,MATCH(N1003,【参考】数式用4!$DC$2:$DZ$2,0)),"")</f>
        <v/>
      </c>
      <c r="AD1003" s="477" t="str">
        <f t="shared" si="32"/>
        <v/>
      </c>
      <c r="AE1003" s="478" t="str">
        <f t="shared" si="33"/>
        <v/>
      </c>
      <c r="AF1003" s="512" t="str">
        <f>IF(O1003="","",'別紙様式3-2（４・５月）'!O1005&amp;'別紙様式3-2（４・５月）'!P1005&amp;'別紙様式3-2（４・５月）'!Q1005&amp;"から"&amp;O1003)</f>
        <v/>
      </c>
      <c r="AG1003" s="512" t="str">
        <f>IF(OR(W1003="",W1003="―"),"",'別紙様式3-2（４・５月）'!O1005&amp;'別紙様式3-2（４・５月）'!P1005&amp;'別紙様式3-2（４・５月）'!Q1005&amp;"から"&amp;W1003)</f>
        <v/>
      </c>
    </row>
    <row r="1004" spans="1:33" ht="24.95" customHeight="1">
      <c r="A1004" s="513">
        <v>991</v>
      </c>
      <c r="B1004" s="987" t="str">
        <f>IF(基本情報入力シート!C1043="","",基本情報入力シート!C1043)</f>
        <v/>
      </c>
      <c r="C1004" s="988"/>
      <c r="D1004" s="988"/>
      <c r="E1004" s="988"/>
      <c r="F1004" s="988"/>
      <c r="G1004" s="988"/>
      <c r="H1004" s="988"/>
      <c r="I1004" s="989"/>
      <c r="J1004" s="482" t="str">
        <f>IF(基本情報入力シート!M1043="","",基本情報入力シート!M1043)</f>
        <v/>
      </c>
      <c r="K1004" s="482" t="str">
        <f>IF(基本情報入力シート!R1043="","",基本情報入力シート!R1043)</f>
        <v/>
      </c>
      <c r="L1004" s="482" t="str">
        <f>IF(基本情報入力シート!W1043="","",基本情報入力シート!W1043)</f>
        <v/>
      </c>
      <c r="M1004" s="517" t="str">
        <f>IF(基本情報入力シート!X1043="","",基本情報入力シート!X1043)</f>
        <v/>
      </c>
      <c r="N1004" s="518" t="str">
        <f>IF(基本情報入力シート!Y1043="","",基本情報入力シート!Y1043)</f>
        <v/>
      </c>
      <c r="O1004" s="106"/>
      <c r="P1004" s="1082"/>
      <c r="Q1004" s="1083"/>
      <c r="R1004" s="519" t="str">
        <f>IFERROR(IF('別紙様式3-2（４・５月）'!Z1006="ベア加算","",P1004*VLOOKUP(N1004,【参考】数式用!$AD$2:$AH$27,MATCH(O1004,【参考】数式用!$K$4:$N$4,0)+1,0)),"")</f>
        <v/>
      </c>
      <c r="S1004" s="139"/>
      <c r="T1004" s="1084"/>
      <c r="U1004" s="1085"/>
      <c r="V1004" s="515" t="str">
        <f>IFERROR(P1004*VLOOKUP(AF1004,【参考】数式用4!$DC$3:$DZ$106,MATCH(N1004,【参考】数式用4!$DC$2:$DZ$2,0)),"")</f>
        <v/>
      </c>
      <c r="W1004" s="107"/>
      <c r="X1004" s="138"/>
      <c r="Y1004" s="1086" t="str">
        <f>IFERROR(IF('別紙様式3-2（４・５月）'!Z1006="ベア加算","",W1004*VLOOKUP(N1004,【参考】数式用!$AD$2:$AH$27,MATCH(O1004,【参考】数式用!$K$4:$N$4,0)+1,0)),"")</f>
        <v/>
      </c>
      <c r="Z1004" s="1086"/>
      <c r="AA1004" s="139"/>
      <c r="AB1004" s="142"/>
      <c r="AC1004" s="520" t="str">
        <f>IFERROR(X1004*VLOOKUP(AG1004,【参考】数式用4!$DC$3:$DZ$106,MATCH(N1004,【参考】数式用4!$DC$2:$DZ$2,0)),"")</f>
        <v/>
      </c>
      <c r="AD1004" s="477" t="str">
        <f t="shared" si="32"/>
        <v/>
      </c>
      <c r="AE1004" s="478" t="str">
        <f t="shared" si="33"/>
        <v/>
      </c>
      <c r="AF1004" s="512" t="str">
        <f>IF(O1004="","",'別紙様式3-2（４・５月）'!O1006&amp;'別紙様式3-2（４・５月）'!P1006&amp;'別紙様式3-2（４・５月）'!Q1006&amp;"から"&amp;O1004)</f>
        <v/>
      </c>
      <c r="AG1004" s="512" t="str">
        <f>IF(OR(W1004="",W1004="―"),"",'別紙様式3-2（４・５月）'!O1006&amp;'別紙様式3-2（４・５月）'!P1006&amp;'別紙様式3-2（４・５月）'!Q1006&amp;"から"&amp;W1004)</f>
        <v/>
      </c>
    </row>
    <row r="1005" spans="1:33" ht="24.95" customHeight="1">
      <c r="A1005" s="513">
        <v>992</v>
      </c>
      <c r="B1005" s="987" t="str">
        <f>IF(基本情報入力シート!C1044="","",基本情報入力シート!C1044)</f>
        <v/>
      </c>
      <c r="C1005" s="988"/>
      <c r="D1005" s="988"/>
      <c r="E1005" s="988"/>
      <c r="F1005" s="988"/>
      <c r="G1005" s="988"/>
      <c r="H1005" s="988"/>
      <c r="I1005" s="989"/>
      <c r="J1005" s="482" t="str">
        <f>IF(基本情報入力シート!M1044="","",基本情報入力シート!M1044)</f>
        <v/>
      </c>
      <c r="K1005" s="482" t="str">
        <f>IF(基本情報入力シート!R1044="","",基本情報入力シート!R1044)</f>
        <v/>
      </c>
      <c r="L1005" s="482" t="str">
        <f>IF(基本情報入力シート!W1044="","",基本情報入力シート!W1044)</f>
        <v/>
      </c>
      <c r="M1005" s="517" t="str">
        <f>IF(基本情報入力シート!X1044="","",基本情報入力シート!X1044)</f>
        <v/>
      </c>
      <c r="N1005" s="518" t="str">
        <f>IF(基本情報入力シート!Y1044="","",基本情報入力シート!Y1044)</f>
        <v/>
      </c>
      <c r="O1005" s="106"/>
      <c r="P1005" s="1082"/>
      <c r="Q1005" s="1083"/>
      <c r="R1005" s="519" t="str">
        <f>IFERROR(IF('別紙様式3-2（４・５月）'!Z1007="ベア加算","",P1005*VLOOKUP(N1005,【参考】数式用!$AD$2:$AH$27,MATCH(O1005,【参考】数式用!$K$4:$N$4,0)+1,0)),"")</f>
        <v/>
      </c>
      <c r="S1005" s="139"/>
      <c r="T1005" s="1084"/>
      <c r="U1005" s="1085"/>
      <c r="V1005" s="515" t="str">
        <f>IFERROR(P1005*VLOOKUP(AF1005,【参考】数式用4!$DC$3:$DZ$106,MATCH(N1005,【参考】数式用4!$DC$2:$DZ$2,0)),"")</f>
        <v/>
      </c>
      <c r="W1005" s="107"/>
      <c r="X1005" s="138"/>
      <c r="Y1005" s="1086" t="str">
        <f>IFERROR(IF('別紙様式3-2（４・５月）'!Z1007="ベア加算","",W1005*VLOOKUP(N1005,【参考】数式用!$AD$2:$AH$27,MATCH(O1005,【参考】数式用!$K$4:$N$4,0)+1,0)),"")</f>
        <v/>
      </c>
      <c r="Z1005" s="1086"/>
      <c r="AA1005" s="139"/>
      <c r="AB1005" s="142"/>
      <c r="AC1005" s="520" t="str">
        <f>IFERROR(X1005*VLOOKUP(AG1005,【参考】数式用4!$DC$3:$DZ$106,MATCH(N1005,【参考】数式用4!$DC$2:$DZ$2,0)),"")</f>
        <v/>
      </c>
      <c r="AD1005" s="477" t="str">
        <f t="shared" si="32"/>
        <v/>
      </c>
      <c r="AE1005" s="478" t="str">
        <f t="shared" si="33"/>
        <v/>
      </c>
      <c r="AF1005" s="512" t="str">
        <f>IF(O1005="","",'別紙様式3-2（４・５月）'!O1007&amp;'別紙様式3-2（４・５月）'!P1007&amp;'別紙様式3-2（４・５月）'!Q1007&amp;"から"&amp;O1005)</f>
        <v/>
      </c>
      <c r="AG1005" s="512" t="str">
        <f>IF(OR(W1005="",W1005="―"),"",'別紙様式3-2（４・５月）'!O1007&amp;'別紙様式3-2（４・５月）'!P1007&amp;'別紙様式3-2（４・５月）'!Q1007&amp;"から"&amp;W1005)</f>
        <v/>
      </c>
    </row>
    <row r="1006" spans="1:33" ht="24.95" customHeight="1">
      <c r="A1006" s="513">
        <v>993</v>
      </c>
      <c r="B1006" s="987" t="str">
        <f>IF(基本情報入力シート!C1045="","",基本情報入力シート!C1045)</f>
        <v/>
      </c>
      <c r="C1006" s="988"/>
      <c r="D1006" s="988"/>
      <c r="E1006" s="988"/>
      <c r="F1006" s="988"/>
      <c r="G1006" s="988"/>
      <c r="H1006" s="988"/>
      <c r="I1006" s="989"/>
      <c r="J1006" s="482" t="str">
        <f>IF(基本情報入力シート!M1045="","",基本情報入力シート!M1045)</f>
        <v/>
      </c>
      <c r="K1006" s="482" t="str">
        <f>IF(基本情報入力シート!R1045="","",基本情報入力シート!R1045)</f>
        <v/>
      </c>
      <c r="L1006" s="482" t="str">
        <f>IF(基本情報入力シート!W1045="","",基本情報入力シート!W1045)</f>
        <v/>
      </c>
      <c r="M1006" s="517" t="str">
        <f>IF(基本情報入力シート!X1045="","",基本情報入力シート!X1045)</f>
        <v/>
      </c>
      <c r="N1006" s="518" t="str">
        <f>IF(基本情報入力シート!Y1045="","",基本情報入力シート!Y1045)</f>
        <v/>
      </c>
      <c r="O1006" s="106"/>
      <c r="P1006" s="1082"/>
      <c r="Q1006" s="1083"/>
      <c r="R1006" s="519" t="str">
        <f>IFERROR(IF('別紙様式3-2（４・５月）'!Z1008="ベア加算","",P1006*VLOOKUP(N1006,【参考】数式用!$AD$2:$AH$27,MATCH(O1006,【参考】数式用!$K$4:$N$4,0)+1,0)),"")</f>
        <v/>
      </c>
      <c r="S1006" s="139"/>
      <c r="T1006" s="1084"/>
      <c r="U1006" s="1085"/>
      <c r="V1006" s="515" t="str">
        <f>IFERROR(P1006*VLOOKUP(AF1006,【参考】数式用4!$DC$3:$DZ$106,MATCH(N1006,【参考】数式用4!$DC$2:$DZ$2,0)),"")</f>
        <v/>
      </c>
      <c r="W1006" s="107"/>
      <c r="X1006" s="138"/>
      <c r="Y1006" s="1086" t="str">
        <f>IFERROR(IF('別紙様式3-2（４・５月）'!Z1008="ベア加算","",W1006*VLOOKUP(N1006,【参考】数式用!$AD$2:$AH$27,MATCH(O1006,【参考】数式用!$K$4:$N$4,0)+1,0)),"")</f>
        <v/>
      </c>
      <c r="Z1006" s="1086"/>
      <c r="AA1006" s="139"/>
      <c r="AB1006" s="142"/>
      <c r="AC1006" s="520" t="str">
        <f>IFERROR(X1006*VLOOKUP(AG1006,【参考】数式用4!$DC$3:$DZ$106,MATCH(N1006,【参考】数式用4!$DC$2:$DZ$2,0)),"")</f>
        <v/>
      </c>
      <c r="AD1006" s="477" t="str">
        <f t="shared" si="32"/>
        <v/>
      </c>
      <c r="AE1006" s="478" t="str">
        <f t="shared" si="33"/>
        <v/>
      </c>
      <c r="AF1006" s="512" t="str">
        <f>IF(O1006="","",'別紙様式3-2（４・５月）'!O1008&amp;'別紙様式3-2（４・５月）'!P1008&amp;'別紙様式3-2（４・５月）'!Q1008&amp;"から"&amp;O1006)</f>
        <v/>
      </c>
      <c r="AG1006" s="512" t="str">
        <f>IF(OR(W1006="",W1006="―"),"",'別紙様式3-2（４・５月）'!O1008&amp;'別紙様式3-2（４・５月）'!P1008&amp;'別紙様式3-2（４・５月）'!Q1008&amp;"から"&amp;W1006)</f>
        <v/>
      </c>
    </row>
    <row r="1007" spans="1:33" ht="24.95" customHeight="1">
      <c r="A1007" s="513">
        <v>994</v>
      </c>
      <c r="B1007" s="987" t="str">
        <f>IF(基本情報入力シート!C1046="","",基本情報入力シート!C1046)</f>
        <v/>
      </c>
      <c r="C1007" s="988"/>
      <c r="D1007" s="988"/>
      <c r="E1007" s="988"/>
      <c r="F1007" s="988"/>
      <c r="G1007" s="988"/>
      <c r="H1007" s="988"/>
      <c r="I1007" s="989"/>
      <c r="J1007" s="482" t="str">
        <f>IF(基本情報入力シート!M1046="","",基本情報入力シート!M1046)</f>
        <v/>
      </c>
      <c r="K1007" s="482" t="str">
        <f>IF(基本情報入力シート!R1046="","",基本情報入力シート!R1046)</f>
        <v/>
      </c>
      <c r="L1007" s="482" t="str">
        <f>IF(基本情報入力シート!W1046="","",基本情報入力シート!W1046)</f>
        <v/>
      </c>
      <c r="M1007" s="517" t="str">
        <f>IF(基本情報入力シート!X1046="","",基本情報入力シート!X1046)</f>
        <v/>
      </c>
      <c r="N1007" s="518" t="str">
        <f>IF(基本情報入力シート!Y1046="","",基本情報入力シート!Y1046)</f>
        <v/>
      </c>
      <c r="O1007" s="106"/>
      <c r="P1007" s="1082"/>
      <c r="Q1007" s="1083"/>
      <c r="R1007" s="519" t="str">
        <f>IFERROR(IF('別紙様式3-2（４・５月）'!Z1009="ベア加算","",P1007*VLOOKUP(N1007,【参考】数式用!$AD$2:$AH$27,MATCH(O1007,【参考】数式用!$K$4:$N$4,0)+1,0)),"")</f>
        <v/>
      </c>
      <c r="S1007" s="139"/>
      <c r="T1007" s="1084"/>
      <c r="U1007" s="1085"/>
      <c r="V1007" s="515" t="str">
        <f>IFERROR(P1007*VLOOKUP(AF1007,【参考】数式用4!$DC$3:$DZ$106,MATCH(N1007,【参考】数式用4!$DC$2:$DZ$2,0)),"")</f>
        <v/>
      </c>
      <c r="W1007" s="107"/>
      <c r="X1007" s="138"/>
      <c r="Y1007" s="1086" t="str">
        <f>IFERROR(IF('別紙様式3-2（４・５月）'!Z1009="ベア加算","",W1007*VLOOKUP(N1007,【参考】数式用!$AD$2:$AH$27,MATCH(O1007,【参考】数式用!$K$4:$N$4,0)+1,0)),"")</f>
        <v/>
      </c>
      <c r="Z1007" s="1086"/>
      <c r="AA1007" s="139"/>
      <c r="AB1007" s="142"/>
      <c r="AC1007" s="520" t="str">
        <f>IFERROR(X1007*VLOOKUP(AG1007,【参考】数式用4!$DC$3:$DZ$106,MATCH(N1007,【参考】数式用4!$DC$2:$DZ$2,0)),"")</f>
        <v/>
      </c>
      <c r="AD1007" s="477" t="str">
        <f t="shared" si="32"/>
        <v/>
      </c>
      <c r="AE1007" s="478" t="str">
        <f t="shared" si="33"/>
        <v/>
      </c>
      <c r="AF1007" s="512" t="str">
        <f>IF(O1007="","",'別紙様式3-2（４・５月）'!O1009&amp;'別紙様式3-2（４・５月）'!P1009&amp;'別紙様式3-2（４・５月）'!Q1009&amp;"から"&amp;O1007)</f>
        <v/>
      </c>
      <c r="AG1007" s="512" t="str">
        <f>IF(OR(W1007="",W1007="―"),"",'別紙様式3-2（４・５月）'!O1009&amp;'別紙様式3-2（４・５月）'!P1009&amp;'別紙様式3-2（４・５月）'!Q1009&amp;"から"&amp;W1007)</f>
        <v/>
      </c>
    </row>
    <row r="1008" spans="1:33" ht="24.95" customHeight="1">
      <c r="A1008" s="513">
        <v>995</v>
      </c>
      <c r="B1008" s="987" t="str">
        <f>IF(基本情報入力シート!C1047="","",基本情報入力シート!C1047)</f>
        <v/>
      </c>
      <c r="C1008" s="988"/>
      <c r="D1008" s="988"/>
      <c r="E1008" s="988"/>
      <c r="F1008" s="988"/>
      <c r="G1008" s="988"/>
      <c r="H1008" s="988"/>
      <c r="I1008" s="989"/>
      <c r="J1008" s="482" t="str">
        <f>IF(基本情報入力シート!M1047="","",基本情報入力シート!M1047)</f>
        <v/>
      </c>
      <c r="K1008" s="482" t="str">
        <f>IF(基本情報入力シート!R1047="","",基本情報入力シート!R1047)</f>
        <v/>
      </c>
      <c r="L1008" s="482" t="str">
        <f>IF(基本情報入力シート!W1047="","",基本情報入力シート!W1047)</f>
        <v/>
      </c>
      <c r="M1008" s="517" t="str">
        <f>IF(基本情報入力シート!X1047="","",基本情報入力シート!X1047)</f>
        <v/>
      </c>
      <c r="N1008" s="518" t="str">
        <f>IF(基本情報入力シート!Y1047="","",基本情報入力シート!Y1047)</f>
        <v/>
      </c>
      <c r="O1008" s="106"/>
      <c r="P1008" s="1082"/>
      <c r="Q1008" s="1083"/>
      <c r="R1008" s="519" t="str">
        <f>IFERROR(IF('別紙様式3-2（４・５月）'!Z1010="ベア加算","",P1008*VLOOKUP(N1008,【参考】数式用!$AD$2:$AH$27,MATCH(O1008,【参考】数式用!$K$4:$N$4,0)+1,0)),"")</f>
        <v/>
      </c>
      <c r="S1008" s="139"/>
      <c r="T1008" s="1084"/>
      <c r="U1008" s="1085"/>
      <c r="V1008" s="515" t="str">
        <f>IFERROR(P1008*VLOOKUP(AF1008,【参考】数式用4!$DC$3:$DZ$106,MATCH(N1008,【参考】数式用4!$DC$2:$DZ$2,0)),"")</f>
        <v/>
      </c>
      <c r="W1008" s="107"/>
      <c r="X1008" s="138"/>
      <c r="Y1008" s="1086" t="str">
        <f>IFERROR(IF('別紙様式3-2（４・５月）'!Z1010="ベア加算","",W1008*VLOOKUP(N1008,【参考】数式用!$AD$2:$AH$27,MATCH(O1008,【参考】数式用!$K$4:$N$4,0)+1,0)),"")</f>
        <v/>
      </c>
      <c r="Z1008" s="1086"/>
      <c r="AA1008" s="139"/>
      <c r="AB1008" s="142"/>
      <c r="AC1008" s="520" t="str">
        <f>IFERROR(X1008*VLOOKUP(AG1008,【参考】数式用4!$DC$3:$DZ$106,MATCH(N1008,【参考】数式用4!$DC$2:$DZ$2,0)),"")</f>
        <v/>
      </c>
      <c r="AD1008" s="477" t="str">
        <f t="shared" si="32"/>
        <v/>
      </c>
      <c r="AE1008" s="478" t="str">
        <f t="shared" si="33"/>
        <v/>
      </c>
      <c r="AF1008" s="512" t="str">
        <f>IF(O1008="","",'別紙様式3-2（４・５月）'!O1010&amp;'別紙様式3-2（４・５月）'!P1010&amp;'別紙様式3-2（４・５月）'!Q1010&amp;"から"&amp;O1008)</f>
        <v/>
      </c>
      <c r="AG1008" s="512" t="str">
        <f>IF(OR(W1008="",W1008="―"),"",'別紙様式3-2（４・５月）'!O1010&amp;'別紙様式3-2（４・５月）'!P1010&amp;'別紙様式3-2（４・５月）'!Q1010&amp;"から"&amp;W1008)</f>
        <v/>
      </c>
    </row>
    <row r="1009" spans="1:33" ht="24.95" customHeight="1">
      <c r="A1009" s="513">
        <v>996</v>
      </c>
      <c r="B1009" s="987" t="str">
        <f>IF(基本情報入力シート!C1048="","",基本情報入力シート!C1048)</f>
        <v/>
      </c>
      <c r="C1009" s="988"/>
      <c r="D1009" s="988"/>
      <c r="E1009" s="988"/>
      <c r="F1009" s="988"/>
      <c r="G1009" s="988"/>
      <c r="H1009" s="988"/>
      <c r="I1009" s="989"/>
      <c r="J1009" s="482" t="str">
        <f>IF(基本情報入力シート!M1048="","",基本情報入力シート!M1048)</f>
        <v/>
      </c>
      <c r="K1009" s="482" t="str">
        <f>IF(基本情報入力シート!R1048="","",基本情報入力シート!R1048)</f>
        <v/>
      </c>
      <c r="L1009" s="482" t="str">
        <f>IF(基本情報入力シート!W1048="","",基本情報入力シート!W1048)</f>
        <v/>
      </c>
      <c r="M1009" s="517" t="str">
        <f>IF(基本情報入力シート!X1048="","",基本情報入力シート!X1048)</f>
        <v/>
      </c>
      <c r="N1009" s="518" t="str">
        <f>IF(基本情報入力シート!Y1048="","",基本情報入力シート!Y1048)</f>
        <v/>
      </c>
      <c r="O1009" s="106"/>
      <c r="P1009" s="1082"/>
      <c r="Q1009" s="1083"/>
      <c r="R1009" s="519" t="str">
        <f>IFERROR(IF('別紙様式3-2（４・５月）'!Z1011="ベア加算","",P1009*VLOOKUP(N1009,【参考】数式用!$AD$2:$AH$27,MATCH(O1009,【参考】数式用!$K$4:$N$4,0)+1,0)),"")</f>
        <v/>
      </c>
      <c r="S1009" s="139"/>
      <c r="T1009" s="1084"/>
      <c r="U1009" s="1085"/>
      <c r="V1009" s="515" t="str">
        <f>IFERROR(P1009*VLOOKUP(AF1009,【参考】数式用4!$DC$3:$DZ$106,MATCH(N1009,【参考】数式用4!$DC$2:$DZ$2,0)),"")</f>
        <v/>
      </c>
      <c r="W1009" s="107"/>
      <c r="X1009" s="138"/>
      <c r="Y1009" s="1086" t="str">
        <f>IFERROR(IF('別紙様式3-2（４・５月）'!Z1011="ベア加算","",W1009*VLOOKUP(N1009,【参考】数式用!$AD$2:$AH$27,MATCH(O1009,【参考】数式用!$K$4:$N$4,0)+1,0)),"")</f>
        <v/>
      </c>
      <c r="Z1009" s="1086"/>
      <c r="AA1009" s="139"/>
      <c r="AB1009" s="142"/>
      <c r="AC1009" s="520" t="str">
        <f>IFERROR(X1009*VLOOKUP(AG1009,【参考】数式用4!$DC$3:$DZ$106,MATCH(N1009,【参考】数式用4!$DC$2:$DZ$2,0)),"")</f>
        <v/>
      </c>
      <c r="AD1009" s="477" t="str">
        <f t="shared" si="32"/>
        <v/>
      </c>
      <c r="AE1009" s="478" t="str">
        <f t="shared" si="33"/>
        <v/>
      </c>
      <c r="AF1009" s="512" t="str">
        <f>IF(O1009="","",'別紙様式3-2（４・５月）'!O1011&amp;'別紙様式3-2（４・５月）'!P1011&amp;'別紙様式3-2（４・５月）'!Q1011&amp;"から"&amp;O1009)</f>
        <v/>
      </c>
      <c r="AG1009" s="512" t="str">
        <f>IF(OR(W1009="",W1009="―"),"",'別紙様式3-2（４・５月）'!O1011&amp;'別紙様式3-2（４・５月）'!P1011&amp;'別紙様式3-2（４・５月）'!Q1011&amp;"から"&amp;W1009)</f>
        <v/>
      </c>
    </row>
    <row r="1010" spans="1:33" ht="24.95" customHeight="1">
      <c r="A1010" s="513">
        <v>997</v>
      </c>
      <c r="B1010" s="987" t="str">
        <f>IF(基本情報入力シート!C1049="","",基本情報入力シート!C1049)</f>
        <v/>
      </c>
      <c r="C1010" s="988"/>
      <c r="D1010" s="988"/>
      <c r="E1010" s="988"/>
      <c r="F1010" s="988"/>
      <c r="G1010" s="988"/>
      <c r="H1010" s="988"/>
      <c r="I1010" s="989"/>
      <c r="J1010" s="482" t="str">
        <f>IF(基本情報入力シート!M1049="","",基本情報入力シート!M1049)</f>
        <v/>
      </c>
      <c r="K1010" s="482" t="str">
        <f>IF(基本情報入力シート!R1049="","",基本情報入力シート!R1049)</f>
        <v/>
      </c>
      <c r="L1010" s="482" t="str">
        <f>IF(基本情報入力シート!W1049="","",基本情報入力シート!W1049)</f>
        <v/>
      </c>
      <c r="M1010" s="517" t="str">
        <f>IF(基本情報入力シート!X1049="","",基本情報入力シート!X1049)</f>
        <v/>
      </c>
      <c r="N1010" s="518" t="str">
        <f>IF(基本情報入力シート!Y1049="","",基本情報入力シート!Y1049)</f>
        <v/>
      </c>
      <c r="O1010" s="106"/>
      <c r="P1010" s="1082"/>
      <c r="Q1010" s="1083"/>
      <c r="R1010" s="519" t="str">
        <f>IFERROR(IF('別紙様式3-2（４・５月）'!Z1012="ベア加算","",P1010*VLOOKUP(N1010,【参考】数式用!$AD$2:$AH$27,MATCH(O1010,【参考】数式用!$K$4:$N$4,0)+1,0)),"")</f>
        <v/>
      </c>
      <c r="S1010" s="139"/>
      <c r="T1010" s="1084"/>
      <c r="U1010" s="1085"/>
      <c r="V1010" s="515" t="str">
        <f>IFERROR(P1010*VLOOKUP(AF1010,【参考】数式用4!$DC$3:$DZ$106,MATCH(N1010,【参考】数式用4!$DC$2:$DZ$2,0)),"")</f>
        <v/>
      </c>
      <c r="W1010" s="107"/>
      <c r="X1010" s="138"/>
      <c r="Y1010" s="1086" t="str">
        <f>IFERROR(IF('別紙様式3-2（４・５月）'!Z1012="ベア加算","",W1010*VLOOKUP(N1010,【参考】数式用!$AD$2:$AH$27,MATCH(O1010,【参考】数式用!$K$4:$N$4,0)+1,0)),"")</f>
        <v/>
      </c>
      <c r="Z1010" s="1086"/>
      <c r="AA1010" s="139"/>
      <c r="AB1010" s="142"/>
      <c r="AC1010" s="520" t="str">
        <f>IFERROR(X1010*VLOOKUP(AG1010,【参考】数式用4!$DC$3:$DZ$106,MATCH(N1010,【参考】数式用4!$DC$2:$DZ$2,0)),"")</f>
        <v/>
      </c>
      <c r="AD1010" s="477" t="str">
        <f t="shared" si="32"/>
        <v/>
      </c>
      <c r="AE1010" s="478" t="str">
        <f t="shared" si="33"/>
        <v/>
      </c>
      <c r="AF1010" s="512" t="str">
        <f>IF(O1010="","",'別紙様式3-2（４・５月）'!O1012&amp;'別紙様式3-2（４・５月）'!P1012&amp;'別紙様式3-2（４・５月）'!Q1012&amp;"から"&amp;O1010)</f>
        <v/>
      </c>
      <c r="AG1010" s="512" t="str">
        <f>IF(OR(W1010="",W1010="―"),"",'別紙様式3-2（４・５月）'!O1012&amp;'別紙様式3-2（４・５月）'!P1012&amp;'別紙様式3-2（４・５月）'!Q1012&amp;"から"&amp;W1010)</f>
        <v/>
      </c>
    </row>
    <row r="1011" spans="1:33" ht="24.95" customHeight="1">
      <c r="A1011" s="513">
        <v>998</v>
      </c>
      <c r="B1011" s="987" t="str">
        <f>IF(基本情報入力シート!C1050="","",基本情報入力シート!C1050)</f>
        <v/>
      </c>
      <c r="C1011" s="988"/>
      <c r="D1011" s="988"/>
      <c r="E1011" s="988"/>
      <c r="F1011" s="988"/>
      <c r="G1011" s="988"/>
      <c r="H1011" s="988"/>
      <c r="I1011" s="989"/>
      <c r="J1011" s="482" t="str">
        <f>IF(基本情報入力シート!M1050="","",基本情報入力シート!M1050)</f>
        <v/>
      </c>
      <c r="K1011" s="482" t="str">
        <f>IF(基本情報入力シート!R1050="","",基本情報入力シート!R1050)</f>
        <v/>
      </c>
      <c r="L1011" s="482" t="str">
        <f>IF(基本情報入力シート!W1050="","",基本情報入力シート!W1050)</f>
        <v/>
      </c>
      <c r="M1011" s="517" t="str">
        <f>IF(基本情報入力シート!X1050="","",基本情報入力シート!X1050)</f>
        <v/>
      </c>
      <c r="N1011" s="518" t="str">
        <f>IF(基本情報入力シート!Y1050="","",基本情報入力シート!Y1050)</f>
        <v/>
      </c>
      <c r="O1011" s="106"/>
      <c r="P1011" s="1082"/>
      <c r="Q1011" s="1083"/>
      <c r="R1011" s="519" t="str">
        <f>IFERROR(IF('別紙様式3-2（４・５月）'!Z1013="ベア加算","",P1011*VLOOKUP(N1011,【参考】数式用!$AD$2:$AH$27,MATCH(O1011,【参考】数式用!$K$4:$N$4,0)+1,0)),"")</f>
        <v/>
      </c>
      <c r="S1011" s="139"/>
      <c r="T1011" s="1084"/>
      <c r="U1011" s="1085"/>
      <c r="V1011" s="515" t="str">
        <f>IFERROR(P1011*VLOOKUP(AF1011,【参考】数式用4!$DC$3:$DZ$106,MATCH(N1011,【参考】数式用4!$DC$2:$DZ$2,0)),"")</f>
        <v/>
      </c>
      <c r="W1011" s="107"/>
      <c r="X1011" s="138"/>
      <c r="Y1011" s="1086" t="str">
        <f>IFERROR(IF('別紙様式3-2（４・５月）'!Z1013="ベア加算","",W1011*VLOOKUP(N1011,【参考】数式用!$AD$2:$AH$27,MATCH(O1011,【参考】数式用!$K$4:$N$4,0)+1,0)),"")</f>
        <v/>
      </c>
      <c r="Z1011" s="1086"/>
      <c r="AA1011" s="139"/>
      <c r="AB1011" s="142"/>
      <c r="AC1011" s="520" t="str">
        <f>IFERROR(X1011*VLOOKUP(AG1011,【参考】数式用4!$DC$3:$DZ$106,MATCH(N1011,【参考】数式用4!$DC$2:$DZ$2,0)),"")</f>
        <v/>
      </c>
      <c r="AD1011" s="477" t="str">
        <f t="shared" si="32"/>
        <v/>
      </c>
      <c r="AE1011" s="478" t="str">
        <f t="shared" si="33"/>
        <v/>
      </c>
      <c r="AF1011" s="512" t="str">
        <f>IF(O1011="","",'別紙様式3-2（４・５月）'!O1013&amp;'別紙様式3-2（４・５月）'!P1013&amp;'別紙様式3-2（４・５月）'!Q1013&amp;"から"&amp;O1011)</f>
        <v/>
      </c>
      <c r="AG1011" s="512" t="str">
        <f>IF(OR(W1011="",W1011="―"),"",'別紙様式3-2（４・５月）'!O1013&amp;'別紙様式3-2（４・５月）'!P1013&amp;'別紙様式3-2（４・５月）'!Q1013&amp;"から"&amp;W1011)</f>
        <v/>
      </c>
    </row>
    <row r="1012" spans="1:33" ht="24.95" customHeight="1">
      <c r="A1012" s="513">
        <v>999</v>
      </c>
      <c r="B1012" s="987" t="str">
        <f>IF(基本情報入力シート!C1051="","",基本情報入力シート!C1051)</f>
        <v/>
      </c>
      <c r="C1012" s="988"/>
      <c r="D1012" s="988"/>
      <c r="E1012" s="988"/>
      <c r="F1012" s="988"/>
      <c r="G1012" s="988"/>
      <c r="H1012" s="988"/>
      <c r="I1012" s="989"/>
      <c r="J1012" s="482" t="str">
        <f>IF(基本情報入力シート!M1051="","",基本情報入力シート!M1051)</f>
        <v/>
      </c>
      <c r="K1012" s="482" t="str">
        <f>IF(基本情報入力シート!R1051="","",基本情報入力シート!R1051)</f>
        <v/>
      </c>
      <c r="L1012" s="482" t="str">
        <f>IF(基本情報入力シート!W1051="","",基本情報入力シート!W1051)</f>
        <v/>
      </c>
      <c r="M1012" s="517" t="str">
        <f>IF(基本情報入力シート!X1051="","",基本情報入力シート!X1051)</f>
        <v/>
      </c>
      <c r="N1012" s="518" t="str">
        <f>IF(基本情報入力シート!Y1051="","",基本情報入力シート!Y1051)</f>
        <v/>
      </c>
      <c r="O1012" s="106"/>
      <c r="P1012" s="1082"/>
      <c r="Q1012" s="1083"/>
      <c r="R1012" s="519" t="str">
        <f>IFERROR(IF('別紙様式3-2（４・５月）'!Z1014="ベア加算","",P1012*VLOOKUP(N1012,【参考】数式用!$AD$2:$AH$27,MATCH(O1012,【参考】数式用!$K$4:$N$4,0)+1,0)),"")</f>
        <v/>
      </c>
      <c r="S1012" s="139"/>
      <c r="T1012" s="1084"/>
      <c r="U1012" s="1085"/>
      <c r="V1012" s="515" t="str">
        <f>IFERROR(P1012*VLOOKUP(AF1012,【参考】数式用4!$DC$3:$DZ$106,MATCH(N1012,【参考】数式用4!$DC$2:$DZ$2,0)),"")</f>
        <v/>
      </c>
      <c r="W1012" s="107"/>
      <c r="X1012" s="138"/>
      <c r="Y1012" s="1086" t="str">
        <f>IFERROR(IF('別紙様式3-2（４・５月）'!Z1014="ベア加算","",W1012*VLOOKUP(N1012,【参考】数式用!$AD$2:$AH$27,MATCH(O1012,【参考】数式用!$K$4:$N$4,0)+1,0)),"")</f>
        <v/>
      </c>
      <c r="Z1012" s="1086"/>
      <c r="AA1012" s="139"/>
      <c r="AB1012" s="142"/>
      <c r="AC1012" s="520" t="str">
        <f>IFERROR(X1012*VLOOKUP(AG1012,【参考】数式用4!$DC$3:$DZ$106,MATCH(N1012,【参考】数式用4!$DC$2:$DZ$2,0)),"")</f>
        <v/>
      </c>
      <c r="AD1012" s="477" t="str">
        <f t="shared" si="32"/>
        <v/>
      </c>
      <c r="AE1012" s="478" t="str">
        <f t="shared" si="33"/>
        <v/>
      </c>
      <c r="AF1012" s="512" t="str">
        <f>IF(O1012="","",'別紙様式3-2（４・５月）'!O1014&amp;'別紙様式3-2（４・５月）'!P1014&amp;'別紙様式3-2（４・５月）'!Q1014&amp;"から"&amp;O1012)</f>
        <v/>
      </c>
      <c r="AG1012" s="512" t="str">
        <f>IF(OR(W1012="",W1012="―"),"",'別紙様式3-2（４・５月）'!O1014&amp;'別紙様式3-2（４・５月）'!P1014&amp;'別紙様式3-2（４・５月）'!Q1014&amp;"から"&amp;W1012)</f>
        <v/>
      </c>
    </row>
    <row r="1013" spans="1:33" ht="24.95" customHeight="1">
      <c r="A1013" s="513">
        <v>1000</v>
      </c>
      <c r="B1013" s="987" t="str">
        <f>IF(基本情報入力シート!C1052="","",基本情報入力シート!C1052)</f>
        <v/>
      </c>
      <c r="C1013" s="988"/>
      <c r="D1013" s="988"/>
      <c r="E1013" s="988"/>
      <c r="F1013" s="988"/>
      <c r="G1013" s="988"/>
      <c r="H1013" s="988"/>
      <c r="I1013" s="989"/>
      <c r="J1013" s="482" t="str">
        <f>IF(基本情報入力シート!M1052="","",基本情報入力シート!M1052)</f>
        <v/>
      </c>
      <c r="K1013" s="482" t="str">
        <f>IF(基本情報入力シート!R1052="","",基本情報入力シート!R1052)</f>
        <v/>
      </c>
      <c r="L1013" s="482" t="str">
        <f>IF(基本情報入力シート!W1052="","",基本情報入力シート!W1052)</f>
        <v/>
      </c>
      <c r="M1013" s="517" t="str">
        <f>IF(基本情報入力シート!X1052="","",基本情報入力シート!X1052)</f>
        <v/>
      </c>
      <c r="N1013" s="518" t="str">
        <f>IF(基本情報入力シート!Y1052="","",基本情報入力シート!Y1052)</f>
        <v/>
      </c>
      <c r="O1013" s="106"/>
      <c r="P1013" s="1082"/>
      <c r="Q1013" s="1083"/>
      <c r="R1013" s="519" t="str">
        <f>IFERROR(IF('別紙様式3-2（４・５月）'!Z1015="ベア加算","",P1013*VLOOKUP(N1013,【参考】数式用!$AD$2:$AH$27,MATCH(O1013,【参考】数式用!$K$4:$N$4,0)+1,0)),"")</f>
        <v/>
      </c>
      <c r="S1013" s="139"/>
      <c r="T1013" s="1084"/>
      <c r="U1013" s="1085"/>
      <c r="V1013" s="515" t="str">
        <f>IFERROR(P1013*VLOOKUP(AF1013,【参考】数式用4!$DC$3:$DZ$106,MATCH(N1013,【参考】数式用4!$DC$2:$DZ$2,0)),"")</f>
        <v/>
      </c>
      <c r="W1013" s="107"/>
      <c r="X1013" s="138"/>
      <c r="Y1013" s="1086" t="str">
        <f>IFERROR(IF('別紙様式3-2（４・５月）'!Z1015="ベア加算","",W1013*VLOOKUP(N1013,【参考】数式用!$AD$2:$AH$27,MATCH(O1013,【参考】数式用!$K$4:$N$4,0)+1,0)),"")</f>
        <v/>
      </c>
      <c r="Z1013" s="1086"/>
      <c r="AA1013" s="139"/>
      <c r="AB1013" s="142"/>
      <c r="AC1013" s="520" t="str">
        <f>IFERROR(X1013*VLOOKUP(AG1013,【参考】数式用4!$DC$3:$DZ$106,MATCH(N1013,【参考】数式用4!$DC$2:$DZ$2,0)),"")</f>
        <v/>
      </c>
      <c r="AD1013" s="477" t="str">
        <f t="shared" si="32"/>
        <v/>
      </c>
      <c r="AE1013" s="478" t="str">
        <f t="shared" si="33"/>
        <v/>
      </c>
      <c r="AF1013" s="512" t="str">
        <f>IF(O1013="","",'別紙様式3-2（４・５月）'!O1015&amp;'別紙様式3-2（４・５月）'!P1015&amp;'別紙様式3-2（４・５月）'!Q1015&amp;"から"&amp;O1013)</f>
        <v/>
      </c>
      <c r="AG1013" s="512" t="str">
        <f>IF(OR(W1013="",W1013="―"),"",'別紙様式3-2（４・５月）'!O1015&amp;'別紙様式3-2（４・５月）'!P1015&amp;'別紙様式3-2（４・５月）'!Q1015&amp;"から"&amp;W1013)</f>
        <v/>
      </c>
    </row>
    <row r="1014" spans="1:33" ht="24.95" customHeight="1">
      <c r="A1014" s="513">
        <v>1001</v>
      </c>
      <c r="B1014" s="987" t="str">
        <f>IF(基本情報入力シート!C1053="","",基本情報入力シート!C1053)</f>
        <v/>
      </c>
      <c r="C1014" s="988"/>
      <c r="D1014" s="988"/>
      <c r="E1014" s="988"/>
      <c r="F1014" s="988"/>
      <c r="G1014" s="988"/>
      <c r="H1014" s="988"/>
      <c r="I1014" s="989"/>
      <c r="J1014" s="482" t="str">
        <f>IF(基本情報入力シート!M1053="","",基本情報入力シート!M1053)</f>
        <v/>
      </c>
      <c r="K1014" s="482" t="str">
        <f>IF(基本情報入力シート!R1053="","",基本情報入力シート!R1053)</f>
        <v/>
      </c>
      <c r="L1014" s="482" t="str">
        <f>IF(基本情報入力シート!W1053="","",基本情報入力シート!W1053)</f>
        <v/>
      </c>
      <c r="M1014" s="517" t="str">
        <f>IF(基本情報入力シート!X1053="","",基本情報入力シート!X1053)</f>
        <v/>
      </c>
      <c r="N1014" s="518" t="str">
        <f>IF(基本情報入力シート!Y1053="","",基本情報入力シート!Y1053)</f>
        <v/>
      </c>
      <c r="O1014" s="106"/>
      <c r="P1014" s="1082"/>
      <c r="Q1014" s="1083"/>
      <c r="R1014" s="519" t="str">
        <f>IFERROR(IF('別紙様式3-2（４・５月）'!Z1016="ベア加算","",P1014*VLOOKUP(N1014,【参考】数式用!$AD$2:$AH$27,MATCH(O1014,【参考】数式用!$K$4:$N$4,0)+1,0)),"")</f>
        <v/>
      </c>
      <c r="S1014" s="139"/>
      <c r="T1014" s="1084"/>
      <c r="U1014" s="1085"/>
      <c r="V1014" s="515" t="str">
        <f>IFERROR(P1014*VLOOKUP(AF1014,【参考】数式用4!$DC$3:$DZ$106,MATCH(N1014,【参考】数式用4!$DC$2:$DZ$2,0)),"")</f>
        <v/>
      </c>
      <c r="W1014" s="107"/>
      <c r="X1014" s="138"/>
      <c r="Y1014" s="1086" t="str">
        <f>IFERROR(IF('別紙様式3-2（４・５月）'!Z1016="ベア加算","",W1014*VLOOKUP(N1014,【参考】数式用!$AD$2:$AH$27,MATCH(O1014,【参考】数式用!$K$4:$N$4,0)+1,0)),"")</f>
        <v/>
      </c>
      <c r="Z1014" s="1086"/>
      <c r="AA1014" s="139"/>
      <c r="AB1014" s="142"/>
      <c r="AC1014" s="520" t="str">
        <f>IFERROR(X1014*VLOOKUP(AG1014,【参考】数式用4!$DC$3:$DZ$106,MATCH(N1014,【参考】数式用4!$DC$2:$DZ$2,0)),"")</f>
        <v/>
      </c>
      <c r="AD1014" s="477" t="str">
        <f t="shared" si="32"/>
        <v/>
      </c>
      <c r="AE1014" s="478" t="str">
        <f t="shared" si="33"/>
        <v/>
      </c>
      <c r="AF1014" s="512" t="str">
        <f>IF(O1014="","",'別紙様式3-2（４・５月）'!O1016&amp;'別紙様式3-2（４・５月）'!P1016&amp;'別紙様式3-2（４・５月）'!Q1016&amp;"から"&amp;O1014)</f>
        <v/>
      </c>
      <c r="AG1014" s="512" t="str">
        <f>IF(OR(W1014="",W1014="―"),"",'別紙様式3-2（４・５月）'!O1016&amp;'別紙様式3-2（４・５月）'!P1016&amp;'別紙様式3-2（４・５月）'!Q1016&amp;"から"&amp;W1014)</f>
        <v/>
      </c>
    </row>
    <row r="1015" spans="1:33" ht="24.95" customHeight="1">
      <c r="A1015" s="513">
        <v>1002</v>
      </c>
      <c r="B1015" s="987" t="str">
        <f>IF(基本情報入力シート!C1054="","",基本情報入力シート!C1054)</f>
        <v/>
      </c>
      <c r="C1015" s="988"/>
      <c r="D1015" s="988"/>
      <c r="E1015" s="988"/>
      <c r="F1015" s="988"/>
      <c r="G1015" s="988"/>
      <c r="H1015" s="988"/>
      <c r="I1015" s="989"/>
      <c r="J1015" s="482" t="str">
        <f>IF(基本情報入力シート!M1054="","",基本情報入力シート!M1054)</f>
        <v/>
      </c>
      <c r="K1015" s="482" t="str">
        <f>IF(基本情報入力シート!R1054="","",基本情報入力シート!R1054)</f>
        <v/>
      </c>
      <c r="L1015" s="482" t="str">
        <f>IF(基本情報入力シート!W1054="","",基本情報入力シート!W1054)</f>
        <v/>
      </c>
      <c r="M1015" s="517" t="str">
        <f>IF(基本情報入力シート!X1054="","",基本情報入力シート!X1054)</f>
        <v/>
      </c>
      <c r="N1015" s="518" t="str">
        <f>IF(基本情報入力シート!Y1054="","",基本情報入力シート!Y1054)</f>
        <v/>
      </c>
      <c r="O1015" s="106"/>
      <c r="P1015" s="1082"/>
      <c r="Q1015" s="1083"/>
      <c r="R1015" s="519" t="str">
        <f>IFERROR(IF('別紙様式3-2（４・５月）'!Z1017="ベア加算","",P1015*VLOOKUP(N1015,【参考】数式用!$AD$2:$AH$27,MATCH(O1015,【参考】数式用!$K$4:$N$4,0)+1,0)),"")</f>
        <v/>
      </c>
      <c r="S1015" s="139"/>
      <c r="T1015" s="1084"/>
      <c r="U1015" s="1085"/>
      <c r="V1015" s="515" t="str">
        <f>IFERROR(P1015*VLOOKUP(AF1015,【参考】数式用4!$DC$3:$DZ$106,MATCH(N1015,【参考】数式用4!$DC$2:$DZ$2,0)),"")</f>
        <v/>
      </c>
      <c r="W1015" s="107"/>
      <c r="X1015" s="138"/>
      <c r="Y1015" s="1086" t="str">
        <f>IFERROR(IF('別紙様式3-2（４・５月）'!Z1017="ベア加算","",W1015*VLOOKUP(N1015,【参考】数式用!$AD$2:$AH$27,MATCH(O1015,【参考】数式用!$K$4:$N$4,0)+1,0)),"")</f>
        <v/>
      </c>
      <c r="Z1015" s="1086"/>
      <c r="AA1015" s="139"/>
      <c r="AB1015" s="142"/>
      <c r="AC1015" s="520" t="str">
        <f>IFERROR(X1015*VLOOKUP(AG1015,【参考】数式用4!$DC$3:$DZ$106,MATCH(N1015,【参考】数式用4!$DC$2:$DZ$2,0)),"")</f>
        <v/>
      </c>
      <c r="AD1015" s="477" t="str">
        <f t="shared" si="32"/>
        <v/>
      </c>
      <c r="AE1015" s="478" t="str">
        <f t="shared" si="33"/>
        <v/>
      </c>
      <c r="AF1015" s="512" t="str">
        <f>IF(O1015="","",'別紙様式3-2（４・５月）'!O1017&amp;'別紙様式3-2（４・５月）'!P1017&amp;'別紙様式3-2（４・５月）'!Q1017&amp;"から"&amp;O1015)</f>
        <v/>
      </c>
      <c r="AG1015" s="512" t="str">
        <f>IF(OR(W1015="",W1015="―"),"",'別紙様式3-2（４・５月）'!O1017&amp;'別紙様式3-2（４・５月）'!P1017&amp;'別紙様式3-2（４・５月）'!Q1017&amp;"から"&amp;W1015)</f>
        <v/>
      </c>
    </row>
    <row r="1016" spans="1:33" ht="24.95" customHeight="1">
      <c r="A1016" s="513">
        <v>1003</v>
      </c>
      <c r="B1016" s="987" t="str">
        <f>IF(基本情報入力シート!C1055="","",基本情報入力シート!C1055)</f>
        <v/>
      </c>
      <c r="C1016" s="988"/>
      <c r="D1016" s="988"/>
      <c r="E1016" s="988"/>
      <c r="F1016" s="988"/>
      <c r="G1016" s="988"/>
      <c r="H1016" s="988"/>
      <c r="I1016" s="989"/>
      <c r="J1016" s="482" t="str">
        <f>IF(基本情報入力シート!M1055="","",基本情報入力シート!M1055)</f>
        <v/>
      </c>
      <c r="K1016" s="482" t="str">
        <f>IF(基本情報入力シート!R1055="","",基本情報入力シート!R1055)</f>
        <v/>
      </c>
      <c r="L1016" s="482" t="str">
        <f>IF(基本情報入力シート!W1055="","",基本情報入力シート!W1055)</f>
        <v/>
      </c>
      <c r="M1016" s="517" t="str">
        <f>IF(基本情報入力シート!X1055="","",基本情報入力シート!X1055)</f>
        <v/>
      </c>
      <c r="N1016" s="518" t="str">
        <f>IF(基本情報入力シート!Y1055="","",基本情報入力シート!Y1055)</f>
        <v/>
      </c>
      <c r="O1016" s="106"/>
      <c r="P1016" s="1082"/>
      <c r="Q1016" s="1083"/>
      <c r="R1016" s="519" t="str">
        <f>IFERROR(IF('別紙様式3-2（４・５月）'!Z1018="ベア加算","",P1016*VLOOKUP(N1016,【参考】数式用!$AD$2:$AH$27,MATCH(O1016,【参考】数式用!$K$4:$N$4,0)+1,0)),"")</f>
        <v/>
      </c>
      <c r="S1016" s="139"/>
      <c r="T1016" s="1084"/>
      <c r="U1016" s="1085"/>
      <c r="V1016" s="515" t="str">
        <f>IFERROR(P1016*VLOOKUP(AF1016,【参考】数式用4!$DC$3:$DZ$106,MATCH(N1016,【参考】数式用4!$DC$2:$DZ$2,0)),"")</f>
        <v/>
      </c>
      <c r="W1016" s="107"/>
      <c r="X1016" s="138"/>
      <c r="Y1016" s="1086" t="str">
        <f>IFERROR(IF('別紙様式3-2（４・５月）'!Z1018="ベア加算","",W1016*VLOOKUP(N1016,【参考】数式用!$AD$2:$AH$27,MATCH(O1016,【参考】数式用!$K$4:$N$4,0)+1,0)),"")</f>
        <v/>
      </c>
      <c r="Z1016" s="1086"/>
      <c r="AA1016" s="139"/>
      <c r="AB1016" s="142"/>
      <c r="AC1016" s="520" t="str">
        <f>IFERROR(X1016*VLOOKUP(AG1016,【参考】数式用4!$DC$3:$DZ$106,MATCH(N1016,【参考】数式用4!$DC$2:$DZ$2,0)),"")</f>
        <v/>
      </c>
      <c r="AD1016" s="477" t="str">
        <f t="shared" si="32"/>
        <v/>
      </c>
      <c r="AE1016" s="478" t="str">
        <f t="shared" si="33"/>
        <v/>
      </c>
      <c r="AF1016" s="512" t="str">
        <f>IF(O1016="","",'別紙様式3-2（４・５月）'!O1018&amp;'別紙様式3-2（４・５月）'!P1018&amp;'別紙様式3-2（４・５月）'!Q1018&amp;"から"&amp;O1016)</f>
        <v/>
      </c>
      <c r="AG1016" s="512" t="str">
        <f>IF(OR(W1016="",W1016="―"),"",'別紙様式3-2（４・５月）'!O1018&amp;'別紙様式3-2（４・５月）'!P1018&amp;'別紙様式3-2（４・５月）'!Q1018&amp;"から"&amp;W1016)</f>
        <v/>
      </c>
    </row>
    <row r="1017" spans="1:33" ht="24.95" customHeight="1">
      <c r="A1017" s="513">
        <v>1004</v>
      </c>
      <c r="B1017" s="987" t="str">
        <f>IF(基本情報入力シート!C1056="","",基本情報入力シート!C1056)</f>
        <v/>
      </c>
      <c r="C1017" s="988"/>
      <c r="D1017" s="988"/>
      <c r="E1017" s="988"/>
      <c r="F1017" s="988"/>
      <c r="G1017" s="988"/>
      <c r="H1017" s="988"/>
      <c r="I1017" s="989"/>
      <c r="J1017" s="482" t="str">
        <f>IF(基本情報入力シート!M1056="","",基本情報入力シート!M1056)</f>
        <v/>
      </c>
      <c r="K1017" s="482" t="str">
        <f>IF(基本情報入力シート!R1056="","",基本情報入力シート!R1056)</f>
        <v/>
      </c>
      <c r="L1017" s="482" t="str">
        <f>IF(基本情報入力シート!W1056="","",基本情報入力シート!W1056)</f>
        <v/>
      </c>
      <c r="M1017" s="517" t="str">
        <f>IF(基本情報入力シート!X1056="","",基本情報入力シート!X1056)</f>
        <v/>
      </c>
      <c r="N1017" s="518" t="str">
        <f>IF(基本情報入力シート!Y1056="","",基本情報入力シート!Y1056)</f>
        <v/>
      </c>
      <c r="O1017" s="106"/>
      <c r="P1017" s="1082"/>
      <c r="Q1017" s="1083"/>
      <c r="R1017" s="519" t="str">
        <f>IFERROR(IF('別紙様式3-2（４・５月）'!Z1019="ベア加算","",P1017*VLOOKUP(N1017,【参考】数式用!$AD$2:$AH$27,MATCH(O1017,【参考】数式用!$K$4:$N$4,0)+1,0)),"")</f>
        <v/>
      </c>
      <c r="S1017" s="139"/>
      <c r="T1017" s="1084"/>
      <c r="U1017" s="1085"/>
      <c r="V1017" s="515" t="str">
        <f>IFERROR(P1017*VLOOKUP(AF1017,【参考】数式用4!$DC$3:$DZ$106,MATCH(N1017,【参考】数式用4!$DC$2:$DZ$2,0)),"")</f>
        <v/>
      </c>
      <c r="W1017" s="107"/>
      <c r="X1017" s="138"/>
      <c r="Y1017" s="1086" t="str">
        <f>IFERROR(IF('別紙様式3-2（４・５月）'!Z1019="ベア加算","",W1017*VLOOKUP(N1017,【参考】数式用!$AD$2:$AH$27,MATCH(O1017,【参考】数式用!$K$4:$N$4,0)+1,0)),"")</f>
        <v/>
      </c>
      <c r="Z1017" s="1086"/>
      <c r="AA1017" s="139"/>
      <c r="AB1017" s="142"/>
      <c r="AC1017" s="520" t="str">
        <f>IFERROR(X1017*VLOOKUP(AG1017,【参考】数式用4!$DC$3:$DZ$106,MATCH(N1017,【参考】数式用4!$DC$2:$DZ$2,0)),"")</f>
        <v/>
      </c>
      <c r="AD1017" s="477" t="str">
        <f t="shared" si="32"/>
        <v/>
      </c>
      <c r="AE1017" s="478" t="str">
        <f t="shared" si="33"/>
        <v/>
      </c>
      <c r="AF1017" s="512" t="str">
        <f>IF(O1017="","",'別紙様式3-2（４・５月）'!O1019&amp;'別紙様式3-2（４・５月）'!P1019&amp;'別紙様式3-2（４・５月）'!Q1019&amp;"から"&amp;O1017)</f>
        <v/>
      </c>
      <c r="AG1017" s="512" t="str">
        <f>IF(OR(W1017="",W1017="―"),"",'別紙様式3-2（４・５月）'!O1019&amp;'別紙様式3-2（４・５月）'!P1019&amp;'別紙様式3-2（４・５月）'!Q1019&amp;"から"&amp;W1017)</f>
        <v/>
      </c>
    </row>
    <row r="1018" spans="1:33" ht="24.95" customHeight="1">
      <c r="A1018" s="513">
        <v>1005</v>
      </c>
      <c r="B1018" s="987" t="str">
        <f>IF(基本情報入力シート!C1057="","",基本情報入力シート!C1057)</f>
        <v/>
      </c>
      <c r="C1018" s="988"/>
      <c r="D1018" s="988"/>
      <c r="E1018" s="988"/>
      <c r="F1018" s="988"/>
      <c r="G1018" s="988"/>
      <c r="H1018" s="988"/>
      <c r="I1018" s="989"/>
      <c r="J1018" s="482" t="str">
        <f>IF(基本情報入力シート!M1057="","",基本情報入力シート!M1057)</f>
        <v/>
      </c>
      <c r="K1018" s="482" t="str">
        <f>IF(基本情報入力シート!R1057="","",基本情報入力シート!R1057)</f>
        <v/>
      </c>
      <c r="L1018" s="482" t="str">
        <f>IF(基本情報入力シート!W1057="","",基本情報入力シート!W1057)</f>
        <v/>
      </c>
      <c r="M1018" s="517" t="str">
        <f>IF(基本情報入力シート!X1057="","",基本情報入力シート!X1057)</f>
        <v/>
      </c>
      <c r="N1018" s="518" t="str">
        <f>IF(基本情報入力シート!Y1057="","",基本情報入力シート!Y1057)</f>
        <v/>
      </c>
      <c r="O1018" s="106"/>
      <c r="P1018" s="1082"/>
      <c r="Q1018" s="1083"/>
      <c r="R1018" s="519" t="str">
        <f>IFERROR(IF('別紙様式3-2（４・５月）'!Z1020="ベア加算","",P1018*VLOOKUP(N1018,【参考】数式用!$AD$2:$AH$27,MATCH(O1018,【参考】数式用!$K$4:$N$4,0)+1,0)),"")</f>
        <v/>
      </c>
      <c r="S1018" s="139"/>
      <c r="T1018" s="1084"/>
      <c r="U1018" s="1085"/>
      <c r="V1018" s="515" t="str">
        <f>IFERROR(P1018*VLOOKUP(AF1018,【参考】数式用4!$DC$3:$DZ$106,MATCH(N1018,【参考】数式用4!$DC$2:$DZ$2,0)),"")</f>
        <v/>
      </c>
      <c r="W1018" s="107"/>
      <c r="X1018" s="138"/>
      <c r="Y1018" s="1086" t="str">
        <f>IFERROR(IF('別紙様式3-2（４・５月）'!Z1020="ベア加算","",W1018*VLOOKUP(N1018,【参考】数式用!$AD$2:$AH$27,MATCH(O1018,【参考】数式用!$K$4:$N$4,0)+1,0)),"")</f>
        <v/>
      </c>
      <c r="Z1018" s="1086"/>
      <c r="AA1018" s="139"/>
      <c r="AB1018" s="142"/>
      <c r="AC1018" s="520" t="str">
        <f>IFERROR(X1018*VLOOKUP(AG1018,【参考】数式用4!$DC$3:$DZ$106,MATCH(N1018,【参考】数式用4!$DC$2:$DZ$2,0)),"")</f>
        <v/>
      </c>
      <c r="AD1018" s="477" t="str">
        <f t="shared" si="32"/>
        <v/>
      </c>
      <c r="AE1018" s="478" t="str">
        <f t="shared" si="33"/>
        <v/>
      </c>
      <c r="AF1018" s="512" t="str">
        <f>IF(O1018="","",'別紙様式3-2（４・５月）'!O1020&amp;'別紙様式3-2（４・５月）'!P1020&amp;'別紙様式3-2（４・５月）'!Q1020&amp;"から"&amp;O1018)</f>
        <v/>
      </c>
      <c r="AG1018" s="512" t="str">
        <f>IF(OR(W1018="",W1018="―"),"",'別紙様式3-2（４・５月）'!O1020&amp;'別紙様式3-2（４・５月）'!P1020&amp;'別紙様式3-2（４・５月）'!Q1020&amp;"から"&amp;W1018)</f>
        <v/>
      </c>
    </row>
    <row r="1019" spans="1:33" ht="24.95" customHeight="1">
      <c r="A1019" s="513">
        <v>1006</v>
      </c>
      <c r="B1019" s="987" t="str">
        <f>IF(基本情報入力シート!C1058="","",基本情報入力シート!C1058)</f>
        <v/>
      </c>
      <c r="C1019" s="988"/>
      <c r="D1019" s="988"/>
      <c r="E1019" s="988"/>
      <c r="F1019" s="988"/>
      <c r="G1019" s="988"/>
      <c r="H1019" s="988"/>
      <c r="I1019" s="989"/>
      <c r="J1019" s="482" t="str">
        <f>IF(基本情報入力シート!M1058="","",基本情報入力シート!M1058)</f>
        <v/>
      </c>
      <c r="K1019" s="482" t="str">
        <f>IF(基本情報入力シート!R1058="","",基本情報入力シート!R1058)</f>
        <v/>
      </c>
      <c r="L1019" s="482" t="str">
        <f>IF(基本情報入力シート!W1058="","",基本情報入力シート!W1058)</f>
        <v/>
      </c>
      <c r="M1019" s="517" t="str">
        <f>IF(基本情報入力シート!X1058="","",基本情報入力シート!X1058)</f>
        <v/>
      </c>
      <c r="N1019" s="518" t="str">
        <f>IF(基本情報入力シート!Y1058="","",基本情報入力シート!Y1058)</f>
        <v/>
      </c>
      <c r="O1019" s="106"/>
      <c r="P1019" s="1082"/>
      <c r="Q1019" s="1083"/>
      <c r="R1019" s="519" t="str">
        <f>IFERROR(IF('別紙様式3-2（４・５月）'!Z1021="ベア加算","",P1019*VLOOKUP(N1019,【参考】数式用!$AD$2:$AH$27,MATCH(O1019,【参考】数式用!$K$4:$N$4,0)+1,0)),"")</f>
        <v/>
      </c>
      <c r="S1019" s="139"/>
      <c r="T1019" s="1084"/>
      <c r="U1019" s="1085"/>
      <c r="V1019" s="515" t="str">
        <f>IFERROR(P1019*VLOOKUP(AF1019,【参考】数式用4!$DC$3:$DZ$106,MATCH(N1019,【参考】数式用4!$DC$2:$DZ$2,0)),"")</f>
        <v/>
      </c>
      <c r="W1019" s="107"/>
      <c r="X1019" s="138"/>
      <c r="Y1019" s="1086" t="str">
        <f>IFERROR(IF('別紙様式3-2（４・５月）'!Z1021="ベア加算","",W1019*VLOOKUP(N1019,【参考】数式用!$AD$2:$AH$27,MATCH(O1019,【参考】数式用!$K$4:$N$4,0)+1,0)),"")</f>
        <v/>
      </c>
      <c r="Z1019" s="1086"/>
      <c r="AA1019" s="139"/>
      <c r="AB1019" s="142"/>
      <c r="AC1019" s="520" t="str">
        <f>IFERROR(X1019*VLOOKUP(AG1019,【参考】数式用4!$DC$3:$DZ$106,MATCH(N1019,【参考】数式用4!$DC$2:$DZ$2,0)),"")</f>
        <v/>
      </c>
      <c r="AD1019" s="477" t="str">
        <f t="shared" si="32"/>
        <v/>
      </c>
      <c r="AE1019" s="478" t="str">
        <f t="shared" si="33"/>
        <v/>
      </c>
      <c r="AF1019" s="512" t="str">
        <f>IF(O1019="","",'別紙様式3-2（４・５月）'!O1021&amp;'別紙様式3-2（４・５月）'!P1021&amp;'別紙様式3-2（４・５月）'!Q1021&amp;"から"&amp;O1019)</f>
        <v/>
      </c>
      <c r="AG1019" s="512" t="str">
        <f>IF(OR(W1019="",W1019="―"),"",'別紙様式3-2（４・５月）'!O1021&amp;'別紙様式3-2（４・５月）'!P1021&amp;'別紙様式3-2（４・５月）'!Q1021&amp;"から"&amp;W1019)</f>
        <v/>
      </c>
    </row>
    <row r="1020" spans="1:33" ht="24.95" customHeight="1">
      <c r="A1020" s="513">
        <v>1007</v>
      </c>
      <c r="B1020" s="987" t="str">
        <f>IF(基本情報入力シート!C1059="","",基本情報入力シート!C1059)</f>
        <v/>
      </c>
      <c r="C1020" s="988"/>
      <c r="D1020" s="988"/>
      <c r="E1020" s="988"/>
      <c r="F1020" s="988"/>
      <c r="G1020" s="988"/>
      <c r="H1020" s="988"/>
      <c r="I1020" s="989"/>
      <c r="J1020" s="482" t="str">
        <f>IF(基本情報入力シート!M1059="","",基本情報入力シート!M1059)</f>
        <v/>
      </c>
      <c r="K1020" s="482" t="str">
        <f>IF(基本情報入力シート!R1059="","",基本情報入力シート!R1059)</f>
        <v/>
      </c>
      <c r="L1020" s="482" t="str">
        <f>IF(基本情報入力シート!W1059="","",基本情報入力シート!W1059)</f>
        <v/>
      </c>
      <c r="M1020" s="517" t="str">
        <f>IF(基本情報入力シート!X1059="","",基本情報入力シート!X1059)</f>
        <v/>
      </c>
      <c r="N1020" s="518" t="str">
        <f>IF(基本情報入力シート!Y1059="","",基本情報入力シート!Y1059)</f>
        <v/>
      </c>
      <c r="O1020" s="106"/>
      <c r="P1020" s="1082"/>
      <c r="Q1020" s="1083"/>
      <c r="R1020" s="519" t="str">
        <f>IFERROR(IF('別紙様式3-2（４・５月）'!Z1022="ベア加算","",P1020*VLOOKUP(N1020,【参考】数式用!$AD$2:$AH$27,MATCH(O1020,【参考】数式用!$K$4:$N$4,0)+1,0)),"")</f>
        <v/>
      </c>
      <c r="S1020" s="139"/>
      <c r="T1020" s="1084"/>
      <c r="U1020" s="1085"/>
      <c r="V1020" s="515" t="str">
        <f>IFERROR(P1020*VLOOKUP(AF1020,【参考】数式用4!$DC$3:$DZ$106,MATCH(N1020,【参考】数式用4!$DC$2:$DZ$2,0)),"")</f>
        <v/>
      </c>
      <c r="W1020" s="107"/>
      <c r="X1020" s="138"/>
      <c r="Y1020" s="1086" t="str">
        <f>IFERROR(IF('別紙様式3-2（４・５月）'!Z1022="ベア加算","",W1020*VLOOKUP(N1020,【参考】数式用!$AD$2:$AH$27,MATCH(O1020,【参考】数式用!$K$4:$N$4,0)+1,0)),"")</f>
        <v/>
      </c>
      <c r="Z1020" s="1086"/>
      <c r="AA1020" s="139"/>
      <c r="AB1020" s="142"/>
      <c r="AC1020" s="520" t="str">
        <f>IFERROR(X1020*VLOOKUP(AG1020,【参考】数式用4!$DC$3:$DZ$106,MATCH(N1020,【参考】数式用4!$DC$2:$DZ$2,0)),"")</f>
        <v/>
      </c>
      <c r="AD1020" s="477" t="str">
        <f t="shared" si="32"/>
        <v/>
      </c>
      <c r="AE1020" s="478" t="str">
        <f t="shared" si="33"/>
        <v/>
      </c>
      <c r="AF1020" s="512" t="str">
        <f>IF(O1020="","",'別紙様式3-2（４・５月）'!O1022&amp;'別紙様式3-2（４・５月）'!P1022&amp;'別紙様式3-2（４・５月）'!Q1022&amp;"から"&amp;O1020)</f>
        <v/>
      </c>
      <c r="AG1020" s="512" t="str">
        <f>IF(OR(W1020="",W1020="―"),"",'別紙様式3-2（４・５月）'!O1022&amp;'別紙様式3-2（４・５月）'!P1022&amp;'別紙様式3-2（４・５月）'!Q1022&amp;"から"&amp;W1020)</f>
        <v/>
      </c>
    </row>
    <row r="1021" spans="1:33" ht="24.95" customHeight="1">
      <c r="A1021" s="513">
        <v>1008</v>
      </c>
      <c r="B1021" s="987" t="str">
        <f>IF(基本情報入力シート!C1060="","",基本情報入力シート!C1060)</f>
        <v/>
      </c>
      <c r="C1021" s="988"/>
      <c r="D1021" s="988"/>
      <c r="E1021" s="988"/>
      <c r="F1021" s="988"/>
      <c r="G1021" s="988"/>
      <c r="H1021" s="988"/>
      <c r="I1021" s="989"/>
      <c r="J1021" s="482" t="str">
        <f>IF(基本情報入力シート!M1060="","",基本情報入力シート!M1060)</f>
        <v/>
      </c>
      <c r="K1021" s="482" t="str">
        <f>IF(基本情報入力シート!R1060="","",基本情報入力シート!R1060)</f>
        <v/>
      </c>
      <c r="L1021" s="482" t="str">
        <f>IF(基本情報入力シート!W1060="","",基本情報入力シート!W1060)</f>
        <v/>
      </c>
      <c r="M1021" s="517" t="str">
        <f>IF(基本情報入力シート!X1060="","",基本情報入力シート!X1060)</f>
        <v/>
      </c>
      <c r="N1021" s="518" t="str">
        <f>IF(基本情報入力シート!Y1060="","",基本情報入力シート!Y1060)</f>
        <v/>
      </c>
      <c r="O1021" s="106"/>
      <c r="P1021" s="1082"/>
      <c r="Q1021" s="1083"/>
      <c r="R1021" s="519" t="str">
        <f>IFERROR(IF('別紙様式3-2（４・５月）'!Z1023="ベア加算","",P1021*VLOOKUP(N1021,【参考】数式用!$AD$2:$AH$27,MATCH(O1021,【参考】数式用!$K$4:$N$4,0)+1,0)),"")</f>
        <v/>
      </c>
      <c r="S1021" s="139"/>
      <c r="T1021" s="1084"/>
      <c r="U1021" s="1085"/>
      <c r="V1021" s="515" t="str">
        <f>IFERROR(P1021*VLOOKUP(AF1021,【参考】数式用4!$DC$3:$DZ$106,MATCH(N1021,【参考】数式用4!$DC$2:$DZ$2,0)),"")</f>
        <v/>
      </c>
      <c r="W1021" s="107"/>
      <c r="X1021" s="138"/>
      <c r="Y1021" s="1086" t="str">
        <f>IFERROR(IF('別紙様式3-2（４・５月）'!Z1023="ベア加算","",W1021*VLOOKUP(N1021,【参考】数式用!$AD$2:$AH$27,MATCH(O1021,【参考】数式用!$K$4:$N$4,0)+1,0)),"")</f>
        <v/>
      </c>
      <c r="Z1021" s="1086"/>
      <c r="AA1021" s="139"/>
      <c r="AB1021" s="142"/>
      <c r="AC1021" s="520" t="str">
        <f>IFERROR(X1021*VLOOKUP(AG1021,【参考】数式用4!$DC$3:$DZ$106,MATCH(N1021,【参考】数式用4!$DC$2:$DZ$2,0)),"")</f>
        <v/>
      </c>
      <c r="AD1021" s="477" t="str">
        <f t="shared" si="32"/>
        <v/>
      </c>
      <c r="AE1021" s="478" t="str">
        <f t="shared" si="33"/>
        <v/>
      </c>
      <c r="AF1021" s="512" t="str">
        <f>IF(O1021="","",'別紙様式3-2（４・５月）'!O1023&amp;'別紙様式3-2（４・５月）'!P1023&amp;'別紙様式3-2（４・５月）'!Q1023&amp;"から"&amp;O1021)</f>
        <v/>
      </c>
      <c r="AG1021" s="512" t="str">
        <f>IF(OR(W1021="",W1021="―"),"",'別紙様式3-2（４・５月）'!O1023&amp;'別紙様式3-2（４・５月）'!P1023&amp;'別紙様式3-2（４・５月）'!Q1023&amp;"から"&amp;W1021)</f>
        <v/>
      </c>
    </row>
    <row r="1022" spans="1:33" ht="24.95" customHeight="1">
      <c r="A1022" s="513">
        <v>1009</v>
      </c>
      <c r="B1022" s="987" t="str">
        <f>IF(基本情報入力シート!C1061="","",基本情報入力シート!C1061)</f>
        <v/>
      </c>
      <c r="C1022" s="988"/>
      <c r="D1022" s="988"/>
      <c r="E1022" s="988"/>
      <c r="F1022" s="988"/>
      <c r="G1022" s="988"/>
      <c r="H1022" s="988"/>
      <c r="I1022" s="989"/>
      <c r="J1022" s="482" t="str">
        <f>IF(基本情報入力シート!M1061="","",基本情報入力シート!M1061)</f>
        <v/>
      </c>
      <c r="K1022" s="482" t="str">
        <f>IF(基本情報入力シート!R1061="","",基本情報入力シート!R1061)</f>
        <v/>
      </c>
      <c r="L1022" s="482" t="str">
        <f>IF(基本情報入力シート!W1061="","",基本情報入力シート!W1061)</f>
        <v/>
      </c>
      <c r="M1022" s="517" t="str">
        <f>IF(基本情報入力シート!X1061="","",基本情報入力シート!X1061)</f>
        <v/>
      </c>
      <c r="N1022" s="518" t="str">
        <f>IF(基本情報入力シート!Y1061="","",基本情報入力シート!Y1061)</f>
        <v/>
      </c>
      <c r="O1022" s="106"/>
      <c r="P1022" s="1082"/>
      <c r="Q1022" s="1083"/>
      <c r="R1022" s="519" t="str">
        <f>IFERROR(IF('別紙様式3-2（４・５月）'!Z1024="ベア加算","",P1022*VLOOKUP(N1022,【参考】数式用!$AD$2:$AH$27,MATCH(O1022,【参考】数式用!$K$4:$N$4,0)+1,0)),"")</f>
        <v/>
      </c>
      <c r="S1022" s="139"/>
      <c r="T1022" s="1084"/>
      <c r="U1022" s="1085"/>
      <c r="V1022" s="515" t="str">
        <f>IFERROR(P1022*VLOOKUP(AF1022,【参考】数式用4!$DC$3:$DZ$106,MATCH(N1022,【参考】数式用4!$DC$2:$DZ$2,0)),"")</f>
        <v/>
      </c>
      <c r="W1022" s="107"/>
      <c r="X1022" s="138"/>
      <c r="Y1022" s="1086" t="str">
        <f>IFERROR(IF('別紙様式3-2（４・５月）'!Z1024="ベア加算","",W1022*VLOOKUP(N1022,【参考】数式用!$AD$2:$AH$27,MATCH(O1022,【参考】数式用!$K$4:$N$4,0)+1,0)),"")</f>
        <v/>
      </c>
      <c r="Z1022" s="1086"/>
      <c r="AA1022" s="139"/>
      <c r="AB1022" s="142"/>
      <c r="AC1022" s="520" t="str">
        <f>IFERROR(X1022*VLOOKUP(AG1022,【参考】数式用4!$DC$3:$DZ$106,MATCH(N1022,【参考】数式用4!$DC$2:$DZ$2,0)),"")</f>
        <v/>
      </c>
      <c r="AD1022" s="477" t="str">
        <f t="shared" ref="AD1022:AD1085" si="34">IF(OR(O1022="新加算Ⅰ",O1022="新加算Ⅱ",O1022="新加算Ⅴ（１）",O1022="新加算Ⅴ（２）",O1022="新加算Ⅴ（３）",O1022="新加算Ⅴ（４）",O1022="新加算Ⅴ（５）",O1022="新加算Ⅴ（６）",O1022="新加算Ⅴ（７）",O1022="新加算Ⅴ（９）",O1022="新加算Ⅴ（10）",O1022="新加算Ⅴ（12）"),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E1022" s="478" t="str">
        <f t="shared" ref="AE1022:AE1085" si="35">IF(OR(W1022="新加算Ⅰ",W1022="新加算Ⅱ"),IF(AND(N1022&lt;&gt;"訪問型サービス（総合事業）",N1022&lt;&gt;"通所型サービス（総合事業）",N1022&lt;&gt;"（介護予防）短期入所生活介護",N1022&lt;&gt;"（介護予防）短期入所療養介護（老健）",N1022&lt;&gt;"（介護予防）短期入所療養介護 （病院等（老健以外）)",N1022&lt;&gt;"（介護予防）短期入所療養介護（医療院）"),1,""),"")</f>
        <v/>
      </c>
      <c r="AF1022" s="512" t="str">
        <f>IF(O1022="","",'別紙様式3-2（４・５月）'!O1024&amp;'別紙様式3-2（４・５月）'!P1024&amp;'別紙様式3-2（４・５月）'!Q1024&amp;"から"&amp;O1022)</f>
        <v/>
      </c>
      <c r="AG1022" s="512" t="str">
        <f>IF(OR(W1022="",W1022="―"),"",'別紙様式3-2（４・５月）'!O1024&amp;'別紙様式3-2（４・５月）'!P1024&amp;'別紙様式3-2（４・５月）'!Q1024&amp;"から"&amp;W1022)</f>
        <v/>
      </c>
    </row>
    <row r="1023" spans="1:33" ht="24.95" customHeight="1">
      <c r="A1023" s="513">
        <v>1010</v>
      </c>
      <c r="B1023" s="987" t="str">
        <f>IF(基本情報入力シート!C1062="","",基本情報入力シート!C1062)</f>
        <v/>
      </c>
      <c r="C1023" s="988"/>
      <c r="D1023" s="988"/>
      <c r="E1023" s="988"/>
      <c r="F1023" s="988"/>
      <c r="G1023" s="988"/>
      <c r="H1023" s="988"/>
      <c r="I1023" s="989"/>
      <c r="J1023" s="482" t="str">
        <f>IF(基本情報入力シート!M1062="","",基本情報入力シート!M1062)</f>
        <v/>
      </c>
      <c r="K1023" s="482" t="str">
        <f>IF(基本情報入力シート!R1062="","",基本情報入力シート!R1062)</f>
        <v/>
      </c>
      <c r="L1023" s="482" t="str">
        <f>IF(基本情報入力シート!W1062="","",基本情報入力シート!W1062)</f>
        <v/>
      </c>
      <c r="M1023" s="517" t="str">
        <f>IF(基本情報入力シート!X1062="","",基本情報入力シート!X1062)</f>
        <v/>
      </c>
      <c r="N1023" s="518" t="str">
        <f>IF(基本情報入力シート!Y1062="","",基本情報入力シート!Y1062)</f>
        <v/>
      </c>
      <c r="O1023" s="106"/>
      <c r="P1023" s="1082"/>
      <c r="Q1023" s="1083"/>
      <c r="R1023" s="519" t="str">
        <f>IFERROR(IF('別紙様式3-2（４・５月）'!Z1025="ベア加算","",P1023*VLOOKUP(N1023,【参考】数式用!$AD$2:$AH$27,MATCH(O1023,【参考】数式用!$K$4:$N$4,0)+1,0)),"")</f>
        <v/>
      </c>
      <c r="S1023" s="139"/>
      <c r="T1023" s="1084"/>
      <c r="U1023" s="1085"/>
      <c r="V1023" s="515" t="str">
        <f>IFERROR(P1023*VLOOKUP(AF1023,【参考】数式用4!$DC$3:$DZ$106,MATCH(N1023,【参考】数式用4!$DC$2:$DZ$2,0)),"")</f>
        <v/>
      </c>
      <c r="W1023" s="107"/>
      <c r="X1023" s="138"/>
      <c r="Y1023" s="1086" t="str">
        <f>IFERROR(IF('別紙様式3-2（４・５月）'!Z1025="ベア加算","",W1023*VLOOKUP(N1023,【参考】数式用!$AD$2:$AH$27,MATCH(O1023,【参考】数式用!$K$4:$N$4,0)+1,0)),"")</f>
        <v/>
      </c>
      <c r="Z1023" s="1086"/>
      <c r="AA1023" s="139"/>
      <c r="AB1023" s="142"/>
      <c r="AC1023" s="520" t="str">
        <f>IFERROR(X1023*VLOOKUP(AG1023,【参考】数式用4!$DC$3:$DZ$106,MATCH(N1023,【参考】数式用4!$DC$2:$DZ$2,0)),"")</f>
        <v/>
      </c>
      <c r="AD1023" s="477" t="str">
        <f t="shared" si="34"/>
        <v/>
      </c>
      <c r="AE1023" s="478" t="str">
        <f t="shared" si="35"/>
        <v/>
      </c>
      <c r="AF1023" s="512" t="str">
        <f>IF(O1023="","",'別紙様式3-2（４・５月）'!O1025&amp;'別紙様式3-2（４・５月）'!P1025&amp;'別紙様式3-2（４・５月）'!Q1025&amp;"から"&amp;O1023)</f>
        <v/>
      </c>
      <c r="AG1023" s="512" t="str">
        <f>IF(OR(W1023="",W1023="―"),"",'別紙様式3-2（４・５月）'!O1025&amp;'別紙様式3-2（４・５月）'!P1025&amp;'別紙様式3-2（４・５月）'!Q1025&amp;"から"&amp;W1023)</f>
        <v/>
      </c>
    </row>
    <row r="1024" spans="1:33" ht="24.95" customHeight="1">
      <c r="A1024" s="513">
        <v>1011</v>
      </c>
      <c r="B1024" s="987" t="str">
        <f>IF(基本情報入力シート!C1063="","",基本情報入力シート!C1063)</f>
        <v/>
      </c>
      <c r="C1024" s="988"/>
      <c r="D1024" s="988"/>
      <c r="E1024" s="988"/>
      <c r="F1024" s="988"/>
      <c r="G1024" s="988"/>
      <c r="H1024" s="988"/>
      <c r="I1024" s="989"/>
      <c r="J1024" s="482" t="str">
        <f>IF(基本情報入力シート!M1063="","",基本情報入力シート!M1063)</f>
        <v/>
      </c>
      <c r="K1024" s="482" t="str">
        <f>IF(基本情報入力シート!R1063="","",基本情報入力シート!R1063)</f>
        <v/>
      </c>
      <c r="L1024" s="482" t="str">
        <f>IF(基本情報入力シート!W1063="","",基本情報入力シート!W1063)</f>
        <v/>
      </c>
      <c r="M1024" s="517" t="str">
        <f>IF(基本情報入力シート!X1063="","",基本情報入力シート!X1063)</f>
        <v/>
      </c>
      <c r="N1024" s="518" t="str">
        <f>IF(基本情報入力シート!Y1063="","",基本情報入力シート!Y1063)</f>
        <v/>
      </c>
      <c r="O1024" s="106"/>
      <c r="P1024" s="1082"/>
      <c r="Q1024" s="1083"/>
      <c r="R1024" s="519" t="str">
        <f>IFERROR(IF('別紙様式3-2（４・５月）'!Z1026="ベア加算","",P1024*VLOOKUP(N1024,【参考】数式用!$AD$2:$AH$27,MATCH(O1024,【参考】数式用!$K$4:$N$4,0)+1,0)),"")</f>
        <v/>
      </c>
      <c r="S1024" s="139"/>
      <c r="T1024" s="1084"/>
      <c r="U1024" s="1085"/>
      <c r="V1024" s="515" t="str">
        <f>IFERROR(P1024*VLOOKUP(AF1024,【参考】数式用4!$DC$3:$DZ$106,MATCH(N1024,【参考】数式用4!$DC$2:$DZ$2,0)),"")</f>
        <v/>
      </c>
      <c r="W1024" s="107"/>
      <c r="X1024" s="138"/>
      <c r="Y1024" s="1086" t="str">
        <f>IFERROR(IF('別紙様式3-2（４・５月）'!Z1026="ベア加算","",W1024*VLOOKUP(N1024,【参考】数式用!$AD$2:$AH$27,MATCH(O1024,【参考】数式用!$K$4:$N$4,0)+1,0)),"")</f>
        <v/>
      </c>
      <c r="Z1024" s="1086"/>
      <c r="AA1024" s="139"/>
      <c r="AB1024" s="142"/>
      <c r="AC1024" s="520" t="str">
        <f>IFERROR(X1024*VLOOKUP(AG1024,【参考】数式用4!$DC$3:$DZ$106,MATCH(N1024,【参考】数式用4!$DC$2:$DZ$2,0)),"")</f>
        <v/>
      </c>
      <c r="AD1024" s="477" t="str">
        <f t="shared" si="34"/>
        <v/>
      </c>
      <c r="AE1024" s="478" t="str">
        <f t="shared" si="35"/>
        <v/>
      </c>
      <c r="AF1024" s="512" t="str">
        <f>IF(O1024="","",'別紙様式3-2（４・５月）'!O1026&amp;'別紙様式3-2（４・５月）'!P1026&amp;'別紙様式3-2（４・５月）'!Q1026&amp;"から"&amp;O1024)</f>
        <v/>
      </c>
      <c r="AG1024" s="512" t="str">
        <f>IF(OR(W1024="",W1024="―"),"",'別紙様式3-2（４・５月）'!O1026&amp;'別紙様式3-2（４・５月）'!P1026&amp;'別紙様式3-2（４・５月）'!Q1026&amp;"から"&amp;W1024)</f>
        <v/>
      </c>
    </row>
    <row r="1025" spans="1:33" ht="24.95" customHeight="1">
      <c r="A1025" s="513">
        <v>1012</v>
      </c>
      <c r="B1025" s="987" t="str">
        <f>IF(基本情報入力シート!C1064="","",基本情報入力シート!C1064)</f>
        <v/>
      </c>
      <c r="C1025" s="988"/>
      <c r="D1025" s="988"/>
      <c r="E1025" s="988"/>
      <c r="F1025" s="988"/>
      <c r="G1025" s="988"/>
      <c r="H1025" s="988"/>
      <c r="I1025" s="989"/>
      <c r="J1025" s="482" t="str">
        <f>IF(基本情報入力シート!M1064="","",基本情報入力シート!M1064)</f>
        <v/>
      </c>
      <c r="K1025" s="482" t="str">
        <f>IF(基本情報入力シート!R1064="","",基本情報入力シート!R1064)</f>
        <v/>
      </c>
      <c r="L1025" s="482" t="str">
        <f>IF(基本情報入力シート!W1064="","",基本情報入力シート!W1064)</f>
        <v/>
      </c>
      <c r="M1025" s="517" t="str">
        <f>IF(基本情報入力シート!X1064="","",基本情報入力シート!X1064)</f>
        <v/>
      </c>
      <c r="N1025" s="518" t="str">
        <f>IF(基本情報入力シート!Y1064="","",基本情報入力シート!Y1064)</f>
        <v/>
      </c>
      <c r="O1025" s="106"/>
      <c r="P1025" s="1082"/>
      <c r="Q1025" s="1083"/>
      <c r="R1025" s="519" t="str">
        <f>IFERROR(IF('別紙様式3-2（４・５月）'!Z1027="ベア加算","",P1025*VLOOKUP(N1025,【参考】数式用!$AD$2:$AH$27,MATCH(O1025,【参考】数式用!$K$4:$N$4,0)+1,0)),"")</f>
        <v/>
      </c>
      <c r="S1025" s="139"/>
      <c r="T1025" s="1084"/>
      <c r="U1025" s="1085"/>
      <c r="V1025" s="515" t="str">
        <f>IFERROR(P1025*VLOOKUP(AF1025,【参考】数式用4!$DC$3:$DZ$106,MATCH(N1025,【参考】数式用4!$DC$2:$DZ$2,0)),"")</f>
        <v/>
      </c>
      <c r="W1025" s="107"/>
      <c r="X1025" s="138"/>
      <c r="Y1025" s="1086" t="str">
        <f>IFERROR(IF('別紙様式3-2（４・５月）'!Z1027="ベア加算","",W1025*VLOOKUP(N1025,【参考】数式用!$AD$2:$AH$27,MATCH(O1025,【参考】数式用!$K$4:$N$4,0)+1,0)),"")</f>
        <v/>
      </c>
      <c r="Z1025" s="1086"/>
      <c r="AA1025" s="139"/>
      <c r="AB1025" s="142"/>
      <c r="AC1025" s="520" t="str">
        <f>IFERROR(X1025*VLOOKUP(AG1025,【参考】数式用4!$DC$3:$DZ$106,MATCH(N1025,【参考】数式用4!$DC$2:$DZ$2,0)),"")</f>
        <v/>
      </c>
      <c r="AD1025" s="477" t="str">
        <f t="shared" si="34"/>
        <v/>
      </c>
      <c r="AE1025" s="478" t="str">
        <f t="shared" si="35"/>
        <v/>
      </c>
      <c r="AF1025" s="512" t="str">
        <f>IF(O1025="","",'別紙様式3-2（４・５月）'!O1027&amp;'別紙様式3-2（４・５月）'!P1027&amp;'別紙様式3-2（４・５月）'!Q1027&amp;"から"&amp;O1025)</f>
        <v/>
      </c>
      <c r="AG1025" s="512" t="str">
        <f>IF(OR(W1025="",W1025="―"),"",'別紙様式3-2（４・５月）'!O1027&amp;'別紙様式3-2（４・５月）'!P1027&amp;'別紙様式3-2（４・５月）'!Q1027&amp;"から"&amp;W1025)</f>
        <v/>
      </c>
    </row>
    <row r="1026" spans="1:33" ht="24.95" customHeight="1">
      <c r="A1026" s="513">
        <v>1013</v>
      </c>
      <c r="B1026" s="987" t="str">
        <f>IF(基本情報入力シート!C1065="","",基本情報入力シート!C1065)</f>
        <v/>
      </c>
      <c r="C1026" s="988"/>
      <c r="D1026" s="988"/>
      <c r="E1026" s="988"/>
      <c r="F1026" s="988"/>
      <c r="G1026" s="988"/>
      <c r="H1026" s="988"/>
      <c r="I1026" s="989"/>
      <c r="J1026" s="482" t="str">
        <f>IF(基本情報入力シート!M1065="","",基本情報入力シート!M1065)</f>
        <v/>
      </c>
      <c r="K1026" s="482" t="str">
        <f>IF(基本情報入力シート!R1065="","",基本情報入力シート!R1065)</f>
        <v/>
      </c>
      <c r="L1026" s="482" t="str">
        <f>IF(基本情報入力シート!W1065="","",基本情報入力シート!W1065)</f>
        <v/>
      </c>
      <c r="M1026" s="517" t="str">
        <f>IF(基本情報入力シート!X1065="","",基本情報入力シート!X1065)</f>
        <v/>
      </c>
      <c r="N1026" s="518" t="str">
        <f>IF(基本情報入力シート!Y1065="","",基本情報入力シート!Y1065)</f>
        <v/>
      </c>
      <c r="O1026" s="106"/>
      <c r="P1026" s="1082"/>
      <c r="Q1026" s="1083"/>
      <c r="R1026" s="519" t="str">
        <f>IFERROR(IF('別紙様式3-2（４・５月）'!Z1028="ベア加算","",P1026*VLOOKUP(N1026,【参考】数式用!$AD$2:$AH$27,MATCH(O1026,【参考】数式用!$K$4:$N$4,0)+1,0)),"")</f>
        <v/>
      </c>
      <c r="S1026" s="139"/>
      <c r="T1026" s="1084"/>
      <c r="U1026" s="1085"/>
      <c r="V1026" s="515" t="str">
        <f>IFERROR(P1026*VLOOKUP(AF1026,【参考】数式用4!$DC$3:$DZ$106,MATCH(N1026,【参考】数式用4!$DC$2:$DZ$2,0)),"")</f>
        <v/>
      </c>
      <c r="W1026" s="107"/>
      <c r="X1026" s="138"/>
      <c r="Y1026" s="1086" t="str">
        <f>IFERROR(IF('別紙様式3-2（４・５月）'!Z1028="ベア加算","",W1026*VLOOKUP(N1026,【参考】数式用!$AD$2:$AH$27,MATCH(O1026,【参考】数式用!$K$4:$N$4,0)+1,0)),"")</f>
        <v/>
      </c>
      <c r="Z1026" s="1086"/>
      <c r="AA1026" s="139"/>
      <c r="AB1026" s="142"/>
      <c r="AC1026" s="520" t="str">
        <f>IFERROR(X1026*VLOOKUP(AG1026,【参考】数式用4!$DC$3:$DZ$106,MATCH(N1026,【参考】数式用4!$DC$2:$DZ$2,0)),"")</f>
        <v/>
      </c>
      <c r="AD1026" s="477" t="str">
        <f t="shared" si="34"/>
        <v/>
      </c>
      <c r="AE1026" s="478" t="str">
        <f t="shared" si="35"/>
        <v/>
      </c>
      <c r="AF1026" s="512" t="str">
        <f>IF(O1026="","",'別紙様式3-2（４・５月）'!O1028&amp;'別紙様式3-2（４・５月）'!P1028&amp;'別紙様式3-2（４・５月）'!Q1028&amp;"から"&amp;O1026)</f>
        <v/>
      </c>
      <c r="AG1026" s="512" t="str">
        <f>IF(OR(W1026="",W1026="―"),"",'別紙様式3-2（４・５月）'!O1028&amp;'別紙様式3-2（４・５月）'!P1028&amp;'別紙様式3-2（４・５月）'!Q1028&amp;"から"&amp;W1026)</f>
        <v/>
      </c>
    </row>
    <row r="1027" spans="1:33" ht="24.95" customHeight="1">
      <c r="A1027" s="513">
        <v>1014</v>
      </c>
      <c r="B1027" s="987" t="str">
        <f>IF(基本情報入力シート!C1066="","",基本情報入力シート!C1066)</f>
        <v/>
      </c>
      <c r="C1027" s="988"/>
      <c r="D1027" s="988"/>
      <c r="E1027" s="988"/>
      <c r="F1027" s="988"/>
      <c r="G1027" s="988"/>
      <c r="H1027" s="988"/>
      <c r="I1027" s="989"/>
      <c r="J1027" s="482" t="str">
        <f>IF(基本情報入力シート!M1066="","",基本情報入力シート!M1066)</f>
        <v/>
      </c>
      <c r="K1027" s="482" t="str">
        <f>IF(基本情報入力シート!R1066="","",基本情報入力シート!R1066)</f>
        <v/>
      </c>
      <c r="L1027" s="482" t="str">
        <f>IF(基本情報入力シート!W1066="","",基本情報入力シート!W1066)</f>
        <v/>
      </c>
      <c r="M1027" s="517" t="str">
        <f>IF(基本情報入力シート!X1066="","",基本情報入力シート!X1066)</f>
        <v/>
      </c>
      <c r="N1027" s="518" t="str">
        <f>IF(基本情報入力シート!Y1066="","",基本情報入力シート!Y1066)</f>
        <v/>
      </c>
      <c r="O1027" s="106"/>
      <c r="P1027" s="1082"/>
      <c r="Q1027" s="1083"/>
      <c r="R1027" s="519" t="str">
        <f>IFERROR(IF('別紙様式3-2（４・５月）'!Z1029="ベア加算","",P1027*VLOOKUP(N1027,【参考】数式用!$AD$2:$AH$27,MATCH(O1027,【参考】数式用!$K$4:$N$4,0)+1,0)),"")</f>
        <v/>
      </c>
      <c r="S1027" s="139"/>
      <c r="T1027" s="1084"/>
      <c r="U1027" s="1085"/>
      <c r="V1027" s="515" t="str">
        <f>IFERROR(P1027*VLOOKUP(AF1027,【参考】数式用4!$DC$3:$DZ$106,MATCH(N1027,【参考】数式用4!$DC$2:$DZ$2,0)),"")</f>
        <v/>
      </c>
      <c r="W1027" s="107"/>
      <c r="X1027" s="138"/>
      <c r="Y1027" s="1086" t="str">
        <f>IFERROR(IF('別紙様式3-2（４・５月）'!Z1029="ベア加算","",W1027*VLOOKUP(N1027,【参考】数式用!$AD$2:$AH$27,MATCH(O1027,【参考】数式用!$K$4:$N$4,0)+1,0)),"")</f>
        <v/>
      </c>
      <c r="Z1027" s="1086"/>
      <c r="AA1027" s="139"/>
      <c r="AB1027" s="142"/>
      <c r="AC1027" s="520" t="str">
        <f>IFERROR(X1027*VLOOKUP(AG1027,【参考】数式用4!$DC$3:$DZ$106,MATCH(N1027,【参考】数式用4!$DC$2:$DZ$2,0)),"")</f>
        <v/>
      </c>
      <c r="AD1027" s="477" t="str">
        <f t="shared" si="34"/>
        <v/>
      </c>
      <c r="AE1027" s="478" t="str">
        <f t="shared" si="35"/>
        <v/>
      </c>
      <c r="AF1027" s="512" t="str">
        <f>IF(O1027="","",'別紙様式3-2（４・５月）'!O1029&amp;'別紙様式3-2（４・５月）'!P1029&amp;'別紙様式3-2（４・５月）'!Q1029&amp;"から"&amp;O1027)</f>
        <v/>
      </c>
      <c r="AG1027" s="512" t="str">
        <f>IF(OR(W1027="",W1027="―"),"",'別紙様式3-2（４・５月）'!O1029&amp;'別紙様式3-2（４・５月）'!P1029&amp;'別紙様式3-2（４・５月）'!Q1029&amp;"から"&amp;W1027)</f>
        <v/>
      </c>
    </row>
    <row r="1028" spans="1:33" ht="24.95" customHeight="1">
      <c r="A1028" s="513">
        <v>1015</v>
      </c>
      <c r="B1028" s="987" t="str">
        <f>IF(基本情報入力シート!C1067="","",基本情報入力シート!C1067)</f>
        <v/>
      </c>
      <c r="C1028" s="988"/>
      <c r="D1028" s="988"/>
      <c r="E1028" s="988"/>
      <c r="F1028" s="988"/>
      <c r="G1028" s="988"/>
      <c r="H1028" s="988"/>
      <c r="I1028" s="989"/>
      <c r="J1028" s="482" t="str">
        <f>IF(基本情報入力シート!M1067="","",基本情報入力シート!M1067)</f>
        <v/>
      </c>
      <c r="K1028" s="482" t="str">
        <f>IF(基本情報入力シート!R1067="","",基本情報入力シート!R1067)</f>
        <v/>
      </c>
      <c r="L1028" s="482" t="str">
        <f>IF(基本情報入力シート!W1067="","",基本情報入力シート!W1067)</f>
        <v/>
      </c>
      <c r="M1028" s="517" t="str">
        <f>IF(基本情報入力シート!X1067="","",基本情報入力シート!X1067)</f>
        <v/>
      </c>
      <c r="N1028" s="518" t="str">
        <f>IF(基本情報入力シート!Y1067="","",基本情報入力シート!Y1067)</f>
        <v/>
      </c>
      <c r="O1028" s="106"/>
      <c r="P1028" s="1082"/>
      <c r="Q1028" s="1083"/>
      <c r="R1028" s="519" t="str">
        <f>IFERROR(IF('別紙様式3-2（４・５月）'!Z1030="ベア加算","",P1028*VLOOKUP(N1028,【参考】数式用!$AD$2:$AH$27,MATCH(O1028,【参考】数式用!$K$4:$N$4,0)+1,0)),"")</f>
        <v/>
      </c>
      <c r="S1028" s="139"/>
      <c r="T1028" s="1084"/>
      <c r="U1028" s="1085"/>
      <c r="V1028" s="515" t="str">
        <f>IFERROR(P1028*VLOOKUP(AF1028,【参考】数式用4!$DC$3:$DZ$106,MATCH(N1028,【参考】数式用4!$DC$2:$DZ$2,0)),"")</f>
        <v/>
      </c>
      <c r="W1028" s="107"/>
      <c r="X1028" s="138"/>
      <c r="Y1028" s="1086" t="str">
        <f>IFERROR(IF('別紙様式3-2（４・５月）'!Z1030="ベア加算","",W1028*VLOOKUP(N1028,【参考】数式用!$AD$2:$AH$27,MATCH(O1028,【参考】数式用!$K$4:$N$4,0)+1,0)),"")</f>
        <v/>
      </c>
      <c r="Z1028" s="1086"/>
      <c r="AA1028" s="139"/>
      <c r="AB1028" s="142"/>
      <c r="AC1028" s="520" t="str">
        <f>IFERROR(X1028*VLOOKUP(AG1028,【参考】数式用4!$DC$3:$DZ$106,MATCH(N1028,【参考】数式用4!$DC$2:$DZ$2,0)),"")</f>
        <v/>
      </c>
      <c r="AD1028" s="477" t="str">
        <f t="shared" si="34"/>
        <v/>
      </c>
      <c r="AE1028" s="478" t="str">
        <f t="shared" si="35"/>
        <v/>
      </c>
      <c r="AF1028" s="512" t="str">
        <f>IF(O1028="","",'別紙様式3-2（４・５月）'!O1030&amp;'別紙様式3-2（４・５月）'!P1030&amp;'別紙様式3-2（４・５月）'!Q1030&amp;"から"&amp;O1028)</f>
        <v/>
      </c>
      <c r="AG1028" s="512" t="str">
        <f>IF(OR(W1028="",W1028="―"),"",'別紙様式3-2（４・５月）'!O1030&amp;'別紙様式3-2（４・５月）'!P1030&amp;'別紙様式3-2（４・５月）'!Q1030&amp;"から"&amp;W1028)</f>
        <v/>
      </c>
    </row>
    <row r="1029" spans="1:33" ht="24.95" customHeight="1">
      <c r="A1029" s="513">
        <v>1016</v>
      </c>
      <c r="B1029" s="987" t="str">
        <f>IF(基本情報入力シート!C1068="","",基本情報入力シート!C1068)</f>
        <v/>
      </c>
      <c r="C1029" s="988"/>
      <c r="D1029" s="988"/>
      <c r="E1029" s="988"/>
      <c r="F1029" s="988"/>
      <c r="G1029" s="988"/>
      <c r="H1029" s="988"/>
      <c r="I1029" s="989"/>
      <c r="J1029" s="482" t="str">
        <f>IF(基本情報入力シート!M1068="","",基本情報入力シート!M1068)</f>
        <v/>
      </c>
      <c r="K1029" s="482" t="str">
        <f>IF(基本情報入力シート!R1068="","",基本情報入力シート!R1068)</f>
        <v/>
      </c>
      <c r="L1029" s="482" t="str">
        <f>IF(基本情報入力シート!W1068="","",基本情報入力シート!W1068)</f>
        <v/>
      </c>
      <c r="M1029" s="517" t="str">
        <f>IF(基本情報入力シート!X1068="","",基本情報入力シート!X1068)</f>
        <v/>
      </c>
      <c r="N1029" s="518" t="str">
        <f>IF(基本情報入力シート!Y1068="","",基本情報入力シート!Y1068)</f>
        <v/>
      </c>
      <c r="O1029" s="106"/>
      <c r="P1029" s="1082"/>
      <c r="Q1029" s="1083"/>
      <c r="R1029" s="519" t="str">
        <f>IFERROR(IF('別紙様式3-2（４・５月）'!Z1031="ベア加算","",P1029*VLOOKUP(N1029,【参考】数式用!$AD$2:$AH$27,MATCH(O1029,【参考】数式用!$K$4:$N$4,0)+1,0)),"")</f>
        <v/>
      </c>
      <c r="S1029" s="139"/>
      <c r="T1029" s="1084"/>
      <c r="U1029" s="1085"/>
      <c r="V1029" s="515" t="str">
        <f>IFERROR(P1029*VLOOKUP(AF1029,【参考】数式用4!$DC$3:$DZ$106,MATCH(N1029,【参考】数式用4!$DC$2:$DZ$2,0)),"")</f>
        <v/>
      </c>
      <c r="W1029" s="107"/>
      <c r="X1029" s="138"/>
      <c r="Y1029" s="1086" t="str">
        <f>IFERROR(IF('別紙様式3-2（４・５月）'!Z1031="ベア加算","",W1029*VLOOKUP(N1029,【参考】数式用!$AD$2:$AH$27,MATCH(O1029,【参考】数式用!$K$4:$N$4,0)+1,0)),"")</f>
        <v/>
      </c>
      <c r="Z1029" s="1086"/>
      <c r="AA1029" s="139"/>
      <c r="AB1029" s="142"/>
      <c r="AC1029" s="520" t="str">
        <f>IFERROR(X1029*VLOOKUP(AG1029,【参考】数式用4!$DC$3:$DZ$106,MATCH(N1029,【参考】数式用4!$DC$2:$DZ$2,0)),"")</f>
        <v/>
      </c>
      <c r="AD1029" s="477" t="str">
        <f t="shared" si="34"/>
        <v/>
      </c>
      <c r="AE1029" s="478" t="str">
        <f t="shared" si="35"/>
        <v/>
      </c>
      <c r="AF1029" s="512" t="str">
        <f>IF(O1029="","",'別紙様式3-2（４・５月）'!O1031&amp;'別紙様式3-2（４・５月）'!P1031&amp;'別紙様式3-2（４・５月）'!Q1031&amp;"から"&amp;O1029)</f>
        <v/>
      </c>
      <c r="AG1029" s="512" t="str">
        <f>IF(OR(W1029="",W1029="―"),"",'別紙様式3-2（４・５月）'!O1031&amp;'別紙様式3-2（４・５月）'!P1031&amp;'別紙様式3-2（４・５月）'!Q1031&amp;"から"&amp;W1029)</f>
        <v/>
      </c>
    </row>
    <row r="1030" spans="1:33" ht="24.95" customHeight="1">
      <c r="A1030" s="513">
        <v>1017</v>
      </c>
      <c r="B1030" s="987" t="str">
        <f>IF(基本情報入力シート!C1069="","",基本情報入力シート!C1069)</f>
        <v/>
      </c>
      <c r="C1030" s="988"/>
      <c r="D1030" s="988"/>
      <c r="E1030" s="988"/>
      <c r="F1030" s="988"/>
      <c r="G1030" s="988"/>
      <c r="H1030" s="988"/>
      <c r="I1030" s="989"/>
      <c r="J1030" s="482" t="str">
        <f>IF(基本情報入力シート!M1069="","",基本情報入力シート!M1069)</f>
        <v/>
      </c>
      <c r="K1030" s="482" t="str">
        <f>IF(基本情報入力シート!R1069="","",基本情報入力シート!R1069)</f>
        <v/>
      </c>
      <c r="L1030" s="482" t="str">
        <f>IF(基本情報入力シート!W1069="","",基本情報入力シート!W1069)</f>
        <v/>
      </c>
      <c r="M1030" s="517" t="str">
        <f>IF(基本情報入力シート!X1069="","",基本情報入力シート!X1069)</f>
        <v/>
      </c>
      <c r="N1030" s="518" t="str">
        <f>IF(基本情報入力シート!Y1069="","",基本情報入力シート!Y1069)</f>
        <v/>
      </c>
      <c r="O1030" s="106"/>
      <c r="P1030" s="1082"/>
      <c r="Q1030" s="1083"/>
      <c r="R1030" s="519" t="str">
        <f>IFERROR(IF('別紙様式3-2（４・５月）'!Z1032="ベア加算","",P1030*VLOOKUP(N1030,【参考】数式用!$AD$2:$AH$27,MATCH(O1030,【参考】数式用!$K$4:$N$4,0)+1,0)),"")</f>
        <v/>
      </c>
      <c r="S1030" s="139"/>
      <c r="T1030" s="1084"/>
      <c r="U1030" s="1085"/>
      <c r="V1030" s="515" t="str">
        <f>IFERROR(P1030*VLOOKUP(AF1030,【参考】数式用4!$DC$3:$DZ$106,MATCH(N1030,【参考】数式用4!$DC$2:$DZ$2,0)),"")</f>
        <v/>
      </c>
      <c r="W1030" s="107"/>
      <c r="X1030" s="138"/>
      <c r="Y1030" s="1086" t="str">
        <f>IFERROR(IF('別紙様式3-2（４・５月）'!Z1032="ベア加算","",W1030*VLOOKUP(N1030,【参考】数式用!$AD$2:$AH$27,MATCH(O1030,【参考】数式用!$K$4:$N$4,0)+1,0)),"")</f>
        <v/>
      </c>
      <c r="Z1030" s="1086"/>
      <c r="AA1030" s="139"/>
      <c r="AB1030" s="142"/>
      <c r="AC1030" s="520" t="str">
        <f>IFERROR(X1030*VLOOKUP(AG1030,【参考】数式用4!$DC$3:$DZ$106,MATCH(N1030,【参考】数式用4!$DC$2:$DZ$2,0)),"")</f>
        <v/>
      </c>
      <c r="AD1030" s="477" t="str">
        <f t="shared" si="34"/>
        <v/>
      </c>
      <c r="AE1030" s="478" t="str">
        <f t="shared" si="35"/>
        <v/>
      </c>
      <c r="AF1030" s="512" t="str">
        <f>IF(O1030="","",'別紙様式3-2（４・５月）'!O1032&amp;'別紙様式3-2（４・５月）'!P1032&amp;'別紙様式3-2（４・５月）'!Q1032&amp;"から"&amp;O1030)</f>
        <v/>
      </c>
      <c r="AG1030" s="512" t="str">
        <f>IF(OR(W1030="",W1030="―"),"",'別紙様式3-2（４・５月）'!O1032&amp;'別紙様式3-2（４・５月）'!P1032&amp;'別紙様式3-2（４・５月）'!Q1032&amp;"から"&amp;W1030)</f>
        <v/>
      </c>
    </row>
    <row r="1031" spans="1:33" ht="24.95" customHeight="1">
      <c r="A1031" s="513">
        <v>1018</v>
      </c>
      <c r="B1031" s="987" t="str">
        <f>IF(基本情報入力シート!C1070="","",基本情報入力シート!C1070)</f>
        <v/>
      </c>
      <c r="C1031" s="988"/>
      <c r="D1031" s="988"/>
      <c r="E1031" s="988"/>
      <c r="F1031" s="988"/>
      <c r="G1031" s="988"/>
      <c r="H1031" s="988"/>
      <c r="I1031" s="989"/>
      <c r="J1031" s="482" t="str">
        <f>IF(基本情報入力シート!M1070="","",基本情報入力シート!M1070)</f>
        <v/>
      </c>
      <c r="K1031" s="482" t="str">
        <f>IF(基本情報入力シート!R1070="","",基本情報入力シート!R1070)</f>
        <v/>
      </c>
      <c r="L1031" s="482" t="str">
        <f>IF(基本情報入力シート!W1070="","",基本情報入力シート!W1070)</f>
        <v/>
      </c>
      <c r="M1031" s="517" t="str">
        <f>IF(基本情報入力シート!X1070="","",基本情報入力シート!X1070)</f>
        <v/>
      </c>
      <c r="N1031" s="518" t="str">
        <f>IF(基本情報入力シート!Y1070="","",基本情報入力シート!Y1070)</f>
        <v/>
      </c>
      <c r="O1031" s="106"/>
      <c r="P1031" s="1082"/>
      <c r="Q1031" s="1083"/>
      <c r="R1031" s="519" t="str">
        <f>IFERROR(IF('別紙様式3-2（４・５月）'!Z1033="ベア加算","",P1031*VLOOKUP(N1031,【参考】数式用!$AD$2:$AH$27,MATCH(O1031,【参考】数式用!$K$4:$N$4,0)+1,0)),"")</f>
        <v/>
      </c>
      <c r="S1031" s="139"/>
      <c r="T1031" s="1084"/>
      <c r="U1031" s="1085"/>
      <c r="V1031" s="515" t="str">
        <f>IFERROR(P1031*VLOOKUP(AF1031,【参考】数式用4!$DC$3:$DZ$106,MATCH(N1031,【参考】数式用4!$DC$2:$DZ$2,0)),"")</f>
        <v/>
      </c>
      <c r="W1031" s="107"/>
      <c r="X1031" s="138"/>
      <c r="Y1031" s="1086" t="str">
        <f>IFERROR(IF('別紙様式3-2（４・５月）'!Z1033="ベア加算","",W1031*VLOOKUP(N1031,【参考】数式用!$AD$2:$AH$27,MATCH(O1031,【参考】数式用!$K$4:$N$4,0)+1,0)),"")</f>
        <v/>
      </c>
      <c r="Z1031" s="1086"/>
      <c r="AA1031" s="139"/>
      <c r="AB1031" s="142"/>
      <c r="AC1031" s="520" t="str">
        <f>IFERROR(X1031*VLOOKUP(AG1031,【参考】数式用4!$DC$3:$DZ$106,MATCH(N1031,【参考】数式用4!$DC$2:$DZ$2,0)),"")</f>
        <v/>
      </c>
      <c r="AD1031" s="477" t="str">
        <f t="shared" si="34"/>
        <v/>
      </c>
      <c r="AE1031" s="478" t="str">
        <f t="shared" si="35"/>
        <v/>
      </c>
      <c r="AF1031" s="512" t="str">
        <f>IF(O1031="","",'別紙様式3-2（４・５月）'!O1033&amp;'別紙様式3-2（４・５月）'!P1033&amp;'別紙様式3-2（４・５月）'!Q1033&amp;"から"&amp;O1031)</f>
        <v/>
      </c>
      <c r="AG1031" s="512" t="str">
        <f>IF(OR(W1031="",W1031="―"),"",'別紙様式3-2（４・５月）'!O1033&amp;'別紙様式3-2（４・５月）'!P1033&amp;'別紙様式3-2（４・５月）'!Q1033&amp;"から"&amp;W1031)</f>
        <v/>
      </c>
    </row>
    <row r="1032" spans="1:33" ht="24.95" customHeight="1">
      <c r="A1032" s="513">
        <v>1019</v>
      </c>
      <c r="B1032" s="987" t="str">
        <f>IF(基本情報入力シート!C1071="","",基本情報入力シート!C1071)</f>
        <v/>
      </c>
      <c r="C1032" s="988"/>
      <c r="D1032" s="988"/>
      <c r="E1032" s="988"/>
      <c r="F1032" s="988"/>
      <c r="G1032" s="988"/>
      <c r="H1032" s="988"/>
      <c r="I1032" s="989"/>
      <c r="J1032" s="482" t="str">
        <f>IF(基本情報入力シート!M1071="","",基本情報入力シート!M1071)</f>
        <v/>
      </c>
      <c r="K1032" s="482" t="str">
        <f>IF(基本情報入力シート!R1071="","",基本情報入力シート!R1071)</f>
        <v/>
      </c>
      <c r="L1032" s="482" t="str">
        <f>IF(基本情報入力シート!W1071="","",基本情報入力シート!W1071)</f>
        <v/>
      </c>
      <c r="M1032" s="517" t="str">
        <f>IF(基本情報入力シート!X1071="","",基本情報入力シート!X1071)</f>
        <v/>
      </c>
      <c r="N1032" s="518" t="str">
        <f>IF(基本情報入力シート!Y1071="","",基本情報入力シート!Y1071)</f>
        <v/>
      </c>
      <c r="O1032" s="106"/>
      <c r="P1032" s="1082"/>
      <c r="Q1032" s="1083"/>
      <c r="R1032" s="519" t="str">
        <f>IFERROR(IF('別紙様式3-2（４・５月）'!Z1034="ベア加算","",P1032*VLOOKUP(N1032,【参考】数式用!$AD$2:$AH$27,MATCH(O1032,【参考】数式用!$K$4:$N$4,0)+1,0)),"")</f>
        <v/>
      </c>
      <c r="S1032" s="139"/>
      <c r="T1032" s="1084"/>
      <c r="U1032" s="1085"/>
      <c r="V1032" s="515" t="str">
        <f>IFERROR(P1032*VLOOKUP(AF1032,【参考】数式用4!$DC$3:$DZ$106,MATCH(N1032,【参考】数式用4!$DC$2:$DZ$2,0)),"")</f>
        <v/>
      </c>
      <c r="W1032" s="107"/>
      <c r="X1032" s="138"/>
      <c r="Y1032" s="1086" t="str">
        <f>IFERROR(IF('別紙様式3-2（４・５月）'!Z1034="ベア加算","",W1032*VLOOKUP(N1032,【参考】数式用!$AD$2:$AH$27,MATCH(O1032,【参考】数式用!$K$4:$N$4,0)+1,0)),"")</f>
        <v/>
      </c>
      <c r="Z1032" s="1086"/>
      <c r="AA1032" s="139"/>
      <c r="AB1032" s="142"/>
      <c r="AC1032" s="520" t="str">
        <f>IFERROR(X1032*VLOOKUP(AG1032,【参考】数式用4!$DC$3:$DZ$106,MATCH(N1032,【参考】数式用4!$DC$2:$DZ$2,0)),"")</f>
        <v/>
      </c>
      <c r="AD1032" s="477" t="str">
        <f t="shared" si="34"/>
        <v/>
      </c>
      <c r="AE1032" s="478" t="str">
        <f t="shared" si="35"/>
        <v/>
      </c>
      <c r="AF1032" s="512" t="str">
        <f>IF(O1032="","",'別紙様式3-2（４・５月）'!O1034&amp;'別紙様式3-2（４・５月）'!P1034&amp;'別紙様式3-2（４・５月）'!Q1034&amp;"から"&amp;O1032)</f>
        <v/>
      </c>
      <c r="AG1032" s="512" t="str">
        <f>IF(OR(W1032="",W1032="―"),"",'別紙様式3-2（４・５月）'!O1034&amp;'別紙様式3-2（４・５月）'!P1034&amp;'別紙様式3-2（４・５月）'!Q1034&amp;"から"&amp;W1032)</f>
        <v/>
      </c>
    </row>
    <row r="1033" spans="1:33" ht="24.95" customHeight="1">
      <c r="A1033" s="513">
        <v>1020</v>
      </c>
      <c r="B1033" s="987" t="str">
        <f>IF(基本情報入力シート!C1072="","",基本情報入力シート!C1072)</f>
        <v/>
      </c>
      <c r="C1033" s="988"/>
      <c r="D1033" s="988"/>
      <c r="E1033" s="988"/>
      <c r="F1033" s="988"/>
      <c r="G1033" s="988"/>
      <c r="H1033" s="988"/>
      <c r="I1033" s="989"/>
      <c r="J1033" s="482" t="str">
        <f>IF(基本情報入力シート!M1072="","",基本情報入力シート!M1072)</f>
        <v/>
      </c>
      <c r="K1033" s="482" t="str">
        <f>IF(基本情報入力シート!R1072="","",基本情報入力シート!R1072)</f>
        <v/>
      </c>
      <c r="L1033" s="482" t="str">
        <f>IF(基本情報入力シート!W1072="","",基本情報入力シート!W1072)</f>
        <v/>
      </c>
      <c r="M1033" s="517" t="str">
        <f>IF(基本情報入力シート!X1072="","",基本情報入力シート!X1072)</f>
        <v/>
      </c>
      <c r="N1033" s="518" t="str">
        <f>IF(基本情報入力シート!Y1072="","",基本情報入力シート!Y1072)</f>
        <v/>
      </c>
      <c r="O1033" s="106"/>
      <c r="P1033" s="1082"/>
      <c r="Q1033" s="1083"/>
      <c r="R1033" s="519" t="str">
        <f>IFERROR(IF('別紙様式3-2（４・５月）'!Z1035="ベア加算","",P1033*VLOOKUP(N1033,【参考】数式用!$AD$2:$AH$27,MATCH(O1033,【参考】数式用!$K$4:$N$4,0)+1,0)),"")</f>
        <v/>
      </c>
      <c r="S1033" s="139"/>
      <c r="T1033" s="1084"/>
      <c r="U1033" s="1085"/>
      <c r="V1033" s="515" t="str">
        <f>IFERROR(P1033*VLOOKUP(AF1033,【参考】数式用4!$DC$3:$DZ$106,MATCH(N1033,【参考】数式用4!$DC$2:$DZ$2,0)),"")</f>
        <v/>
      </c>
      <c r="W1033" s="107"/>
      <c r="X1033" s="138"/>
      <c r="Y1033" s="1086" t="str">
        <f>IFERROR(IF('別紙様式3-2（４・５月）'!Z1035="ベア加算","",W1033*VLOOKUP(N1033,【参考】数式用!$AD$2:$AH$27,MATCH(O1033,【参考】数式用!$K$4:$N$4,0)+1,0)),"")</f>
        <v/>
      </c>
      <c r="Z1033" s="1086"/>
      <c r="AA1033" s="139"/>
      <c r="AB1033" s="142"/>
      <c r="AC1033" s="520" t="str">
        <f>IFERROR(X1033*VLOOKUP(AG1033,【参考】数式用4!$DC$3:$DZ$106,MATCH(N1033,【参考】数式用4!$DC$2:$DZ$2,0)),"")</f>
        <v/>
      </c>
      <c r="AD1033" s="477" t="str">
        <f t="shared" si="34"/>
        <v/>
      </c>
      <c r="AE1033" s="478" t="str">
        <f t="shared" si="35"/>
        <v/>
      </c>
      <c r="AF1033" s="512" t="str">
        <f>IF(O1033="","",'別紙様式3-2（４・５月）'!O1035&amp;'別紙様式3-2（４・５月）'!P1035&amp;'別紙様式3-2（４・５月）'!Q1035&amp;"から"&amp;O1033)</f>
        <v/>
      </c>
      <c r="AG1033" s="512" t="str">
        <f>IF(OR(W1033="",W1033="―"),"",'別紙様式3-2（４・５月）'!O1035&amp;'別紙様式3-2（４・５月）'!P1035&amp;'別紙様式3-2（４・５月）'!Q1035&amp;"から"&amp;W1033)</f>
        <v/>
      </c>
    </row>
    <row r="1034" spans="1:33" ht="24.95" customHeight="1">
      <c r="A1034" s="513">
        <v>1021</v>
      </c>
      <c r="B1034" s="987" t="str">
        <f>IF(基本情報入力シート!C1073="","",基本情報入力シート!C1073)</f>
        <v/>
      </c>
      <c r="C1034" s="988"/>
      <c r="D1034" s="988"/>
      <c r="E1034" s="988"/>
      <c r="F1034" s="988"/>
      <c r="G1034" s="988"/>
      <c r="H1034" s="988"/>
      <c r="I1034" s="989"/>
      <c r="J1034" s="482" t="str">
        <f>IF(基本情報入力シート!M1073="","",基本情報入力シート!M1073)</f>
        <v/>
      </c>
      <c r="K1034" s="482" t="str">
        <f>IF(基本情報入力シート!R1073="","",基本情報入力シート!R1073)</f>
        <v/>
      </c>
      <c r="L1034" s="482" t="str">
        <f>IF(基本情報入力シート!W1073="","",基本情報入力シート!W1073)</f>
        <v/>
      </c>
      <c r="M1034" s="517" t="str">
        <f>IF(基本情報入力シート!X1073="","",基本情報入力シート!X1073)</f>
        <v/>
      </c>
      <c r="N1034" s="518" t="str">
        <f>IF(基本情報入力シート!Y1073="","",基本情報入力シート!Y1073)</f>
        <v/>
      </c>
      <c r="O1034" s="106"/>
      <c r="P1034" s="1082"/>
      <c r="Q1034" s="1083"/>
      <c r="R1034" s="519" t="str">
        <f>IFERROR(IF('別紙様式3-2（４・５月）'!Z1036="ベア加算","",P1034*VLOOKUP(N1034,【参考】数式用!$AD$2:$AH$27,MATCH(O1034,【参考】数式用!$K$4:$N$4,0)+1,0)),"")</f>
        <v/>
      </c>
      <c r="S1034" s="139"/>
      <c r="T1034" s="1084"/>
      <c r="U1034" s="1085"/>
      <c r="V1034" s="515" t="str">
        <f>IFERROR(P1034*VLOOKUP(AF1034,【参考】数式用4!$DC$3:$DZ$106,MATCH(N1034,【参考】数式用4!$DC$2:$DZ$2,0)),"")</f>
        <v/>
      </c>
      <c r="W1034" s="107"/>
      <c r="X1034" s="138"/>
      <c r="Y1034" s="1086" t="str">
        <f>IFERROR(IF('別紙様式3-2（４・５月）'!Z1036="ベア加算","",W1034*VLOOKUP(N1034,【参考】数式用!$AD$2:$AH$27,MATCH(O1034,【参考】数式用!$K$4:$N$4,0)+1,0)),"")</f>
        <v/>
      </c>
      <c r="Z1034" s="1086"/>
      <c r="AA1034" s="139"/>
      <c r="AB1034" s="142"/>
      <c r="AC1034" s="520" t="str">
        <f>IFERROR(X1034*VLOOKUP(AG1034,【参考】数式用4!$DC$3:$DZ$106,MATCH(N1034,【参考】数式用4!$DC$2:$DZ$2,0)),"")</f>
        <v/>
      </c>
      <c r="AD1034" s="477" t="str">
        <f t="shared" si="34"/>
        <v/>
      </c>
      <c r="AE1034" s="478" t="str">
        <f t="shared" si="35"/>
        <v/>
      </c>
      <c r="AF1034" s="512" t="str">
        <f>IF(O1034="","",'別紙様式3-2（４・５月）'!O1036&amp;'別紙様式3-2（４・５月）'!P1036&amp;'別紙様式3-2（４・５月）'!Q1036&amp;"から"&amp;O1034)</f>
        <v/>
      </c>
      <c r="AG1034" s="512" t="str">
        <f>IF(OR(W1034="",W1034="―"),"",'別紙様式3-2（４・５月）'!O1036&amp;'別紙様式3-2（４・５月）'!P1036&amp;'別紙様式3-2（４・５月）'!Q1036&amp;"から"&amp;W1034)</f>
        <v/>
      </c>
    </row>
    <row r="1035" spans="1:33" ht="24.95" customHeight="1">
      <c r="A1035" s="513">
        <v>1022</v>
      </c>
      <c r="B1035" s="987" t="str">
        <f>IF(基本情報入力シート!C1074="","",基本情報入力シート!C1074)</f>
        <v/>
      </c>
      <c r="C1035" s="988"/>
      <c r="D1035" s="988"/>
      <c r="E1035" s="988"/>
      <c r="F1035" s="988"/>
      <c r="G1035" s="988"/>
      <c r="H1035" s="988"/>
      <c r="I1035" s="989"/>
      <c r="J1035" s="482" t="str">
        <f>IF(基本情報入力シート!M1074="","",基本情報入力シート!M1074)</f>
        <v/>
      </c>
      <c r="K1035" s="482" t="str">
        <f>IF(基本情報入力シート!R1074="","",基本情報入力シート!R1074)</f>
        <v/>
      </c>
      <c r="L1035" s="482" t="str">
        <f>IF(基本情報入力シート!W1074="","",基本情報入力シート!W1074)</f>
        <v/>
      </c>
      <c r="M1035" s="517" t="str">
        <f>IF(基本情報入力シート!X1074="","",基本情報入力シート!X1074)</f>
        <v/>
      </c>
      <c r="N1035" s="518" t="str">
        <f>IF(基本情報入力シート!Y1074="","",基本情報入力シート!Y1074)</f>
        <v/>
      </c>
      <c r="O1035" s="106"/>
      <c r="P1035" s="1082"/>
      <c r="Q1035" s="1083"/>
      <c r="R1035" s="519" t="str">
        <f>IFERROR(IF('別紙様式3-2（４・５月）'!Z1037="ベア加算","",P1035*VLOOKUP(N1035,【参考】数式用!$AD$2:$AH$27,MATCH(O1035,【参考】数式用!$K$4:$N$4,0)+1,0)),"")</f>
        <v/>
      </c>
      <c r="S1035" s="139"/>
      <c r="T1035" s="1084"/>
      <c r="U1035" s="1085"/>
      <c r="V1035" s="515" t="str">
        <f>IFERROR(P1035*VLOOKUP(AF1035,【参考】数式用4!$DC$3:$DZ$106,MATCH(N1035,【参考】数式用4!$DC$2:$DZ$2,0)),"")</f>
        <v/>
      </c>
      <c r="W1035" s="107"/>
      <c r="X1035" s="138"/>
      <c r="Y1035" s="1086" t="str">
        <f>IFERROR(IF('別紙様式3-2（４・５月）'!Z1037="ベア加算","",W1035*VLOOKUP(N1035,【参考】数式用!$AD$2:$AH$27,MATCH(O1035,【参考】数式用!$K$4:$N$4,0)+1,0)),"")</f>
        <v/>
      </c>
      <c r="Z1035" s="1086"/>
      <c r="AA1035" s="139"/>
      <c r="AB1035" s="142"/>
      <c r="AC1035" s="520" t="str">
        <f>IFERROR(X1035*VLOOKUP(AG1035,【参考】数式用4!$DC$3:$DZ$106,MATCH(N1035,【参考】数式用4!$DC$2:$DZ$2,0)),"")</f>
        <v/>
      </c>
      <c r="AD1035" s="477" t="str">
        <f t="shared" si="34"/>
        <v/>
      </c>
      <c r="AE1035" s="478" t="str">
        <f t="shared" si="35"/>
        <v/>
      </c>
      <c r="AF1035" s="512" t="str">
        <f>IF(O1035="","",'別紙様式3-2（４・５月）'!O1037&amp;'別紙様式3-2（４・５月）'!P1037&amp;'別紙様式3-2（４・５月）'!Q1037&amp;"から"&amp;O1035)</f>
        <v/>
      </c>
      <c r="AG1035" s="512" t="str">
        <f>IF(OR(W1035="",W1035="―"),"",'別紙様式3-2（４・５月）'!O1037&amp;'別紙様式3-2（４・５月）'!P1037&amp;'別紙様式3-2（４・５月）'!Q1037&amp;"から"&amp;W1035)</f>
        <v/>
      </c>
    </row>
    <row r="1036" spans="1:33" ht="24.95" customHeight="1">
      <c r="A1036" s="513">
        <v>1023</v>
      </c>
      <c r="B1036" s="987" t="str">
        <f>IF(基本情報入力シート!C1075="","",基本情報入力シート!C1075)</f>
        <v/>
      </c>
      <c r="C1036" s="988"/>
      <c r="D1036" s="988"/>
      <c r="E1036" s="988"/>
      <c r="F1036" s="988"/>
      <c r="G1036" s="988"/>
      <c r="H1036" s="988"/>
      <c r="I1036" s="989"/>
      <c r="J1036" s="482" t="str">
        <f>IF(基本情報入力シート!M1075="","",基本情報入力シート!M1075)</f>
        <v/>
      </c>
      <c r="K1036" s="482" t="str">
        <f>IF(基本情報入力シート!R1075="","",基本情報入力シート!R1075)</f>
        <v/>
      </c>
      <c r="L1036" s="482" t="str">
        <f>IF(基本情報入力シート!W1075="","",基本情報入力シート!W1075)</f>
        <v/>
      </c>
      <c r="M1036" s="517" t="str">
        <f>IF(基本情報入力シート!X1075="","",基本情報入力シート!X1075)</f>
        <v/>
      </c>
      <c r="N1036" s="518" t="str">
        <f>IF(基本情報入力シート!Y1075="","",基本情報入力シート!Y1075)</f>
        <v/>
      </c>
      <c r="O1036" s="106"/>
      <c r="P1036" s="1082"/>
      <c r="Q1036" s="1083"/>
      <c r="R1036" s="519" t="str">
        <f>IFERROR(IF('別紙様式3-2（４・５月）'!Z1038="ベア加算","",P1036*VLOOKUP(N1036,【参考】数式用!$AD$2:$AH$27,MATCH(O1036,【参考】数式用!$K$4:$N$4,0)+1,0)),"")</f>
        <v/>
      </c>
      <c r="S1036" s="139"/>
      <c r="T1036" s="1084"/>
      <c r="U1036" s="1085"/>
      <c r="V1036" s="515" t="str">
        <f>IFERROR(P1036*VLOOKUP(AF1036,【参考】数式用4!$DC$3:$DZ$106,MATCH(N1036,【参考】数式用4!$DC$2:$DZ$2,0)),"")</f>
        <v/>
      </c>
      <c r="W1036" s="107"/>
      <c r="X1036" s="138"/>
      <c r="Y1036" s="1086" t="str">
        <f>IFERROR(IF('別紙様式3-2（４・５月）'!Z1038="ベア加算","",W1036*VLOOKUP(N1036,【参考】数式用!$AD$2:$AH$27,MATCH(O1036,【参考】数式用!$K$4:$N$4,0)+1,0)),"")</f>
        <v/>
      </c>
      <c r="Z1036" s="1086"/>
      <c r="AA1036" s="139"/>
      <c r="AB1036" s="142"/>
      <c r="AC1036" s="520" t="str">
        <f>IFERROR(X1036*VLOOKUP(AG1036,【参考】数式用4!$DC$3:$DZ$106,MATCH(N1036,【参考】数式用4!$DC$2:$DZ$2,0)),"")</f>
        <v/>
      </c>
      <c r="AD1036" s="477" t="str">
        <f t="shared" si="34"/>
        <v/>
      </c>
      <c r="AE1036" s="478" t="str">
        <f t="shared" si="35"/>
        <v/>
      </c>
      <c r="AF1036" s="512" t="str">
        <f>IF(O1036="","",'別紙様式3-2（４・５月）'!O1038&amp;'別紙様式3-2（４・５月）'!P1038&amp;'別紙様式3-2（４・５月）'!Q1038&amp;"から"&amp;O1036)</f>
        <v/>
      </c>
      <c r="AG1036" s="512" t="str">
        <f>IF(OR(W1036="",W1036="―"),"",'別紙様式3-2（４・５月）'!O1038&amp;'別紙様式3-2（４・５月）'!P1038&amp;'別紙様式3-2（４・５月）'!Q1038&amp;"から"&amp;W1036)</f>
        <v/>
      </c>
    </row>
    <row r="1037" spans="1:33" ht="24.95" customHeight="1">
      <c r="A1037" s="513">
        <v>1024</v>
      </c>
      <c r="B1037" s="987" t="str">
        <f>IF(基本情報入力シート!C1076="","",基本情報入力シート!C1076)</f>
        <v/>
      </c>
      <c r="C1037" s="988"/>
      <c r="D1037" s="988"/>
      <c r="E1037" s="988"/>
      <c r="F1037" s="988"/>
      <c r="G1037" s="988"/>
      <c r="H1037" s="988"/>
      <c r="I1037" s="989"/>
      <c r="J1037" s="482" t="str">
        <f>IF(基本情報入力シート!M1076="","",基本情報入力シート!M1076)</f>
        <v/>
      </c>
      <c r="K1037" s="482" t="str">
        <f>IF(基本情報入力シート!R1076="","",基本情報入力シート!R1076)</f>
        <v/>
      </c>
      <c r="L1037" s="482" t="str">
        <f>IF(基本情報入力シート!W1076="","",基本情報入力シート!W1076)</f>
        <v/>
      </c>
      <c r="M1037" s="517" t="str">
        <f>IF(基本情報入力シート!X1076="","",基本情報入力シート!X1076)</f>
        <v/>
      </c>
      <c r="N1037" s="518" t="str">
        <f>IF(基本情報入力シート!Y1076="","",基本情報入力シート!Y1076)</f>
        <v/>
      </c>
      <c r="O1037" s="106"/>
      <c r="P1037" s="1082"/>
      <c r="Q1037" s="1083"/>
      <c r="R1037" s="519" t="str">
        <f>IFERROR(IF('別紙様式3-2（４・５月）'!Z1039="ベア加算","",P1037*VLOOKUP(N1037,【参考】数式用!$AD$2:$AH$27,MATCH(O1037,【参考】数式用!$K$4:$N$4,0)+1,0)),"")</f>
        <v/>
      </c>
      <c r="S1037" s="139"/>
      <c r="T1037" s="1084"/>
      <c r="U1037" s="1085"/>
      <c r="V1037" s="515" t="str">
        <f>IFERROR(P1037*VLOOKUP(AF1037,【参考】数式用4!$DC$3:$DZ$106,MATCH(N1037,【参考】数式用4!$DC$2:$DZ$2,0)),"")</f>
        <v/>
      </c>
      <c r="W1037" s="107"/>
      <c r="X1037" s="138"/>
      <c r="Y1037" s="1086" t="str">
        <f>IFERROR(IF('別紙様式3-2（４・５月）'!Z1039="ベア加算","",W1037*VLOOKUP(N1037,【参考】数式用!$AD$2:$AH$27,MATCH(O1037,【参考】数式用!$K$4:$N$4,0)+1,0)),"")</f>
        <v/>
      </c>
      <c r="Z1037" s="1086"/>
      <c r="AA1037" s="139"/>
      <c r="AB1037" s="142"/>
      <c r="AC1037" s="520" t="str">
        <f>IFERROR(X1037*VLOOKUP(AG1037,【参考】数式用4!$DC$3:$DZ$106,MATCH(N1037,【参考】数式用4!$DC$2:$DZ$2,0)),"")</f>
        <v/>
      </c>
      <c r="AD1037" s="477" t="str">
        <f t="shared" si="34"/>
        <v/>
      </c>
      <c r="AE1037" s="478" t="str">
        <f t="shared" si="35"/>
        <v/>
      </c>
      <c r="AF1037" s="512" t="str">
        <f>IF(O1037="","",'別紙様式3-2（４・５月）'!O1039&amp;'別紙様式3-2（４・５月）'!P1039&amp;'別紙様式3-2（４・５月）'!Q1039&amp;"から"&amp;O1037)</f>
        <v/>
      </c>
      <c r="AG1037" s="512" t="str">
        <f>IF(OR(W1037="",W1037="―"),"",'別紙様式3-2（４・５月）'!O1039&amp;'別紙様式3-2（４・５月）'!P1039&amp;'別紙様式3-2（４・５月）'!Q1039&amp;"から"&amp;W1037)</f>
        <v/>
      </c>
    </row>
    <row r="1038" spans="1:33" ht="24.95" customHeight="1">
      <c r="A1038" s="513">
        <v>1025</v>
      </c>
      <c r="B1038" s="987" t="str">
        <f>IF(基本情報入力シート!C1077="","",基本情報入力シート!C1077)</f>
        <v/>
      </c>
      <c r="C1038" s="988"/>
      <c r="D1038" s="988"/>
      <c r="E1038" s="988"/>
      <c r="F1038" s="988"/>
      <c r="G1038" s="988"/>
      <c r="H1038" s="988"/>
      <c r="I1038" s="989"/>
      <c r="J1038" s="482" t="str">
        <f>IF(基本情報入力シート!M1077="","",基本情報入力シート!M1077)</f>
        <v/>
      </c>
      <c r="K1038" s="482" t="str">
        <f>IF(基本情報入力シート!R1077="","",基本情報入力シート!R1077)</f>
        <v/>
      </c>
      <c r="L1038" s="482" t="str">
        <f>IF(基本情報入力シート!W1077="","",基本情報入力シート!W1077)</f>
        <v/>
      </c>
      <c r="M1038" s="517" t="str">
        <f>IF(基本情報入力シート!X1077="","",基本情報入力シート!X1077)</f>
        <v/>
      </c>
      <c r="N1038" s="518" t="str">
        <f>IF(基本情報入力シート!Y1077="","",基本情報入力シート!Y1077)</f>
        <v/>
      </c>
      <c r="O1038" s="106"/>
      <c r="P1038" s="1082"/>
      <c r="Q1038" s="1083"/>
      <c r="R1038" s="519" t="str">
        <f>IFERROR(IF('別紙様式3-2（４・５月）'!Z1040="ベア加算","",P1038*VLOOKUP(N1038,【参考】数式用!$AD$2:$AH$27,MATCH(O1038,【参考】数式用!$K$4:$N$4,0)+1,0)),"")</f>
        <v/>
      </c>
      <c r="S1038" s="139"/>
      <c r="T1038" s="1084"/>
      <c r="U1038" s="1085"/>
      <c r="V1038" s="515" t="str">
        <f>IFERROR(P1038*VLOOKUP(AF1038,【参考】数式用4!$DC$3:$DZ$106,MATCH(N1038,【参考】数式用4!$DC$2:$DZ$2,0)),"")</f>
        <v/>
      </c>
      <c r="W1038" s="107"/>
      <c r="X1038" s="138"/>
      <c r="Y1038" s="1086" t="str">
        <f>IFERROR(IF('別紙様式3-2（４・５月）'!Z1040="ベア加算","",W1038*VLOOKUP(N1038,【参考】数式用!$AD$2:$AH$27,MATCH(O1038,【参考】数式用!$K$4:$N$4,0)+1,0)),"")</f>
        <v/>
      </c>
      <c r="Z1038" s="1086"/>
      <c r="AA1038" s="139"/>
      <c r="AB1038" s="142"/>
      <c r="AC1038" s="520" t="str">
        <f>IFERROR(X1038*VLOOKUP(AG1038,【参考】数式用4!$DC$3:$DZ$106,MATCH(N1038,【参考】数式用4!$DC$2:$DZ$2,0)),"")</f>
        <v/>
      </c>
      <c r="AD1038" s="477" t="str">
        <f t="shared" si="34"/>
        <v/>
      </c>
      <c r="AE1038" s="478" t="str">
        <f t="shared" si="35"/>
        <v/>
      </c>
      <c r="AF1038" s="512" t="str">
        <f>IF(O1038="","",'別紙様式3-2（４・５月）'!O1040&amp;'別紙様式3-2（４・５月）'!P1040&amp;'別紙様式3-2（４・５月）'!Q1040&amp;"から"&amp;O1038)</f>
        <v/>
      </c>
      <c r="AG1038" s="512" t="str">
        <f>IF(OR(W1038="",W1038="―"),"",'別紙様式3-2（４・５月）'!O1040&amp;'別紙様式3-2（４・５月）'!P1040&amp;'別紙様式3-2（４・５月）'!Q1040&amp;"から"&amp;W1038)</f>
        <v/>
      </c>
    </row>
    <row r="1039" spans="1:33" ht="24.95" customHeight="1">
      <c r="A1039" s="513">
        <v>1026</v>
      </c>
      <c r="B1039" s="987" t="str">
        <f>IF(基本情報入力シート!C1078="","",基本情報入力シート!C1078)</f>
        <v/>
      </c>
      <c r="C1039" s="988"/>
      <c r="D1039" s="988"/>
      <c r="E1039" s="988"/>
      <c r="F1039" s="988"/>
      <c r="G1039" s="988"/>
      <c r="H1039" s="988"/>
      <c r="I1039" s="989"/>
      <c r="J1039" s="482" t="str">
        <f>IF(基本情報入力シート!M1078="","",基本情報入力シート!M1078)</f>
        <v/>
      </c>
      <c r="K1039" s="482" t="str">
        <f>IF(基本情報入力シート!R1078="","",基本情報入力シート!R1078)</f>
        <v/>
      </c>
      <c r="L1039" s="482" t="str">
        <f>IF(基本情報入力シート!W1078="","",基本情報入力シート!W1078)</f>
        <v/>
      </c>
      <c r="M1039" s="517" t="str">
        <f>IF(基本情報入力シート!X1078="","",基本情報入力シート!X1078)</f>
        <v/>
      </c>
      <c r="N1039" s="518" t="str">
        <f>IF(基本情報入力シート!Y1078="","",基本情報入力シート!Y1078)</f>
        <v/>
      </c>
      <c r="O1039" s="106"/>
      <c r="P1039" s="1082"/>
      <c r="Q1039" s="1083"/>
      <c r="R1039" s="519" t="str">
        <f>IFERROR(IF('別紙様式3-2（４・５月）'!Z1041="ベア加算","",P1039*VLOOKUP(N1039,【参考】数式用!$AD$2:$AH$27,MATCH(O1039,【参考】数式用!$K$4:$N$4,0)+1,0)),"")</f>
        <v/>
      </c>
      <c r="S1039" s="139"/>
      <c r="T1039" s="1084"/>
      <c r="U1039" s="1085"/>
      <c r="V1039" s="515" t="str">
        <f>IFERROR(P1039*VLOOKUP(AF1039,【参考】数式用4!$DC$3:$DZ$106,MATCH(N1039,【参考】数式用4!$DC$2:$DZ$2,0)),"")</f>
        <v/>
      </c>
      <c r="W1039" s="107"/>
      <c r="X1039" s="138"/>
      <c r="Y1039" s="1086" t="str">
        <f>IFERROR(IF('別紙様式3-2（４・５月）'!Z1041="ベア加算","",W1039*VLOOKUP(N1039,【参考】数式用!$AD$2:$AH$27,MATCH(O1039,【参考】数式用!$K$4:$N$4,0)+1,0)),"")</f>
        <v/>
      </c>
      <c r="Z1039" s="1086"/>
      <c r="AA1039" s="139"/>
      <c r="AB1039" s="142"/>
      <c r="AC1039" s="520" t="str">
        <f>IFERROR(X1039*VLOOKUP(AG1039,【参考】数式用4!$DC$3:$DZ$106,MATCH(N1039,【参考】数式用4!$DC$2:$DZ$2,0)),"")</f>
        <v/>
      </c>
      <c r="AD1039" s="477" t="str">
        <f t="shared" si="34"/>
        <v/>
      </c>
      <c r="AE1039" s="478" t="str">
        <f t="shared" si="35"/>
        <v/>
      </c>
      <c r="AF1039" s="512" t="str">
        <f>IF(O1039="","",'別紙様式3-2（４・５月）'!O1041&amp;'別紙様式3-2（４・５月）'!P1041&amp;'別紙様式3-2（４・５月）'!Q1041&amp;"から"&amp;O1039)</f>
        <v/>
      </c>
      <c r="AG1039" s="512" t="str">
        <f>IF(OR(W1039="",W1039="―"),"",'別紙様式3-2（４・５月）'!O1041&amp;'別紙様式3-2（４・５月）'!P1041&amp;'別紙様式3-2（４・５月）'!Q1041&amp;"から"&amp;W1039)</f>
        <v/>
      </c>
    </row>
    <row r="1040" spans="1:33" ht="24.95" customHeight="1">
      <c r="A1040" s="513">
        <v>1027</v>
      </c>
      <c r="B1040" s="987" t="str">
        <f>IF(基本情報入力シート!C1079="","",基本情報入力シート!C1079)</f>
        <v/>
      </c>
      <c r="C1040" s="988"/>
      <c r="D1040" s="988"/>
      <c r="E1040" s="988"/>
      <c r="F1040" s="988"/>
      <c r="G1040" s="988"/>
      <c r="H1040" s="988"/>
      <c r="I1040" s="989"/>
      <c r="J1040" s="482" t="str">
        <f>IF(基本情報入力シート!M1079="","",基本情報入力シート!M1079)</f>
        <v/>
      </c>
      <c r="K1040" s="482" t="str">
        <f>IF(基本情報入力シート!R1079="","",基本情報入力シート!R1079)</f>
        <v/>
      </c>
      <c r="L1040" s="482" t="str">
        <f>IF(基本情報入力シート!W1079="","",基本情報入力シート!W1079)</f>
        <v/>
      </c>
      <c r="M1040" s="517" t="str">
        <f>IF(基本情報入力シート!X1079="","",基本情報入力シート!X1079)</f>
        <v/>
      </c>
      <c r="N1040" s="518" t="str">
        <f>IF(基本情報入力シート!Y1079="","",基本情報入力シート!Y1079)</f>
        <v/>
      </c>
      <c r="O1040" s="106"/>
      <c r="P1040" s="1082"/>
      <c r="Q1040" s="1083"/>
      <c r="R1040" s="519" t="str">
        <f>IFERROR(IF('別紙様式3-2（４・５月）'!Z1042="ベア加算","",P1040*VLOOKUP(N1040,【参考】数式用!$AD$2:$AH$27,MATCH(O1040,【参考】数式用!$K$4:$N$4,0)+1,0)),"")</f>
        <v/>
      </c>
      <c r="S1040" s="139"/>
      <c r="T1040" s="1084"/>
      <c r="U1040" s="1085"/>
      <c r="V1040" s="515" t="str">
        <f>IFERROR(P1040*VLOOKUP(AF1040,【参考】数式用4!$DC$3:$DZ$106,MATCH(N1040,【参考】数式用4!$DC$2:$DZ$2,0)),"")</f>
        <v/>
      </c>
      <c r="W1040" s="107"/>
      <c r="X1040" s="138"/>
      <c r="Y1040" s="1086" t="str">
        <f>IFERROR(IF('別紙様式3-2（４・５月）'!Z1042="ベア加算","",W1040*VLOOKUP(N1040,【参考】数式用!$AD$2:$AH$27,MATCH(O1040,【参考】数式用!$K$4:$N$4,0)+1,0)),"")</f>
        <v/>
      </c>
      <c r="Z1040" s="1086"/>
      <c r="AA1040" s="139"/>
      <c r="AB1040" s="142"/>
      <c r="AC1040" s="520" t="str">
        <f>IFERROR(X1040*VLOOKUP(AG1040,【参考】数式用4!$DC$3:$DZ$106,MATCH(N1040,【参考】数式用4!$DC$2:$DZ$2,0)),"")</f>
        <v/>
      </c>
      <c r="AD1040" s="477" t="str">
        <f t="shared" si="34"/>
        <v/>
      </c>
      <c r="AE1040" s="478" t="str">
        <f t="shared" si="35"/>
        <v/>
      </c>
      <c r="AF1040" s="512" t="str">
        <f>IF(O1040="","",'別紙様式3-2（４・５月）'!O1042&amp;'別紙様式3-2（４・５月）'!P1042&amp;'別紙様式3-2（４・５月）'!Q1042&amp;"から"&amp;O1040)</f>
        <v/>
      </c>
      <c r="AG1040" s="512" t="str">
        <f>IF(OR(W1040="",W1040="―"),"",'別紙様式3-2（４・５月）'!O1042&amp;'別紙様式3-2（４・５月）'!P1042&amp;'別紙様式3-2（４・５月）'!Q1042&amp;"から"&amp;W1040)</f>
        <v/>
      </c>
    </row>
    <row r="1041" spans="1:33" ht="24.95" customHeight="1">
      <c r="A1041" s="513">
        <v>1028</v>
      </c>
      <c r="B1041" s="987" t="str">
        <f>IF(基本情報入力シート!C1080="","",基本情報入力シート!C1080)</f>
        <v/>
      </c>
      <c r="C1041" s="988"/>
      <c r="D1041" s="988"/>
      <c r="E1041" s="988"/>
      <c r="F1041" s="988"/>
      <c r="G1041" s="988"/>
      <c r="H1041" s="988"/>
      <c r="I1041" s="989"/>
      <c r="J1041" s="482" t="str">
        <f>IF(基本情報入力シート!M1080="","",基本情報入力シート!M1080)</f>
        <v/>
      </c>
      <c r="K1041" s="482" t="str">
        <f>IF(基本情報入力シート!R1080="","",基本情報入力シート!R1080)</f>
        <v/>
      </c>
      <c r="L1041" s="482" t="str">
        <f>IF(基本情報入力シート!W1080="","",基本情報入力シート!W1080)</f>
        <v/>
      </c>
      <c r="M1041" s="517" t="str">
        <f>IF(基本情報入力シート!X1080="","",基本情報入力シート!X1080)</f>
        <v/>
      </c>
      <c r="N1041" s="518" t="str">
        <f>IF(基本情報入力シート!Y1080="","",基本情報入力シート!Y1080)</f>
        <v/>
      </c>
      <c r="O1041" s="106"/>
      <c r="P1041" s="1082"/>
      <c r="Q1041" s="1083"/>
      <c r="R1041" s="519" t="str">
        <f>IFERROR(IF('別紙様式3-2（４・５月）'!Z1043="ベア加算","",P1041*VLOOKUP(N1041,【参考】数式用!$AD$2:$AH$27,MATCH(O1041,【参考】数式用!$K$4:$N$4,0)+1,0)),"")</f>
        <v/>
      </c>
      <c r="S1041" s="139"/>
      <c r="T1041" s="1084"/>
      <c r="U1041" s="1085"/>
      <c r="V1041" s="515" t="str">
        <f>IFERROR(P1041*VLOOKUP(AF1041,【参考】数式用4!$DC$3:$DZ$106,MATCH(N1041,【参考】数式用4!$DC$2:$DZ$2,0)),"")</f>
        <v/>
      </c>
      <c r="W1041" s="107"/>
      <c r="X1041" s="138"/>
      <c r="Y1041" s="1086" t="str">
        <f>IFERROR(IF('別紙様式3-2（４・５月）'!Z1043="ベア加算","",W1041*VLOOKUP(N1041,【参考】数式用!$AD$2:$AH$27,MATCH(O1041,【参考】数式用!$K$4:$N$4,0)+1,0)),"")</f>
        <v/>
      </c>
      <c r="Z1041" s="1086"/>
      <c r="AA1041" s="139"/>
      <c r="AB1041" s="142"/>
      <c r="AC1041" s="520" t="str">
        <f>IFERROR(X1041*VLOOKUP(AG1041,【参考】数式用4!$DC$3:$DZ$106,MATCH(N1041,【参考】数式用4!$DC$2:$DZ$2,0)),"")</f>
        <v/>
      </c>
      <c r="AD1041" s="477" t="str">
        <f t="shared" si="34"/>
        <v/>
      </c>
      <c r="AE1041" s="478" t="str">
        <f t="shared" si="35"/>
        <v/>
      </c>
      <c r="AF1041" s="512" t="str">
        <f>IF(O1041="","",'別紙様式3-2（４・５月）'!O1043&amp;'別紙様式3-2（４・５月）'!P1043&amp;'別紙様式3-2（４・５月）'!Q1043&amp;"から"&amp;O1041)</f>
        <v/>
      </c>
      <c r="AG1041" s="512" t="str">
        <f>IF(OR(W1041="",W1041="―"),"",'別紙様式3-2（４・５月）'!O1043&amp;'別紙様式3-2（４・５月）'!P1043&amp;'別紙様式3-2（４・５月）'!Q1043&amp;"から"&amp;W1041)</f>
        <v/>
      </c>
    </row>
    <row r="1042" spans="1:33" ht="24.95" customHeight="1">
      <c r="A1042" s="513">
        <v>1029</v>
      </c>
      <c r="B1042" s="987" t="str">
        <f>IF(基本情報入力シート!C1081="","",基本情報入力シート!C1081)</f>
        <v/>
      </c>
      <c r="C1042" s="988"/>
      <c r="D1042" s="988"/>
      <c r="E1042" s="988"/>
      <c r="F1042" s="988"/>
      <c r="G1042" s="988"/>
      <c r="H1042" s="988"/>
      <c r="I1042" s="989"/>
      <c r="J1042" s="482" t="str">
        <f>IF(基本情報入力シート!M1081="","",基本情報入力シート!M1081)</f>
        <v/>
      </c>
      <c r="K1042" s="482" t="str">
        <f>IF(基本情報入力シート!R1081="","",基本情報入力シート!R1081)</f>
        <v/>
      </c>
      <c r="L1042" s="482" t="str">
        <f>IF(基本情報入力シート!W1081="","",基本情報入力シート!W1081)</f>
        <v/>
      </c>
      <c r="M1042" s="517" t="str">
        <f>IF(基本情報入力シート!X1081="","",基本情報入力シート!X1081)</f>
        <v/>
      </c>
      <c r="N1042" s="518" t="str">
        <f>IF(基本情報入力シート!Y1081="","",基本情報入力シート!Y1081)</f>
        <v/>
      </c>
      <c r="O1042" s="106"/>
      <c r="P1042" s="1082"/>
      <c r="Q1042" s="1083"/>
      <c r="R1042" s="519" t="str">
        <f>IFERROR(IF('別紙様式3-2（４・５月）'!Z1044="ベア加算","",P1042*VLOOKUP(N1042,【参考】数式用!$AD$2:$AH$27,MATCH(O1042,【参考】数式用!$K$4:$N$4,0)+1,0)),"")</f>
        <v/>
      </c>
      <c r="S1042" s="139"/>
      <c r="T1042" s="1084"/>
      <c r="U1042" s="1085"/>
      <c r="V1042" s="515" t="str">
        <f>IFERROR(P1042*VLOOKUP(AF1042,【参考】数式用4!$DC$3:$DZ$106,MATCH(N1042,【参考】数式用4!$DC$2:$DZ$2,0)),"")</f>
        <v/>
      </c>
      <c r="W1042" s="107"/>
      <c r="X1042" s="138"/>
      <c r="Y1042" s="1086" t="str">
        <f>IFERROR(IF('別紙様式3-2（４・５月）'!Z1044="ベア加算","",W1042*VLOOKUP(N1042,【参考】数式用!$AD$2:$AH$27,MATCH(O1042,【参考】数式用!$K$4:$N$4,0)+1,0)),"")</f>
        <v/>
      </c>
      <c r="Z1042" s="1086"/>
      <c r="AA1042" s="139"/>
      <c r="AB1042" s="142"/>
      <c r="AC1042" s="520" t="str">
        <f>IFERROR(X1042*VLOOKUP(AG1042,【参考】数式用4!$DC$3:$DZ$106,MATCH(N1042,【参考】数式用4!$DC$2:$DZ$2,0)),"")</f>
        <v/>
      </c>
      <c r="AD1042" s="477" t="str">
        <f t="shared" si="34"/>
        <v/>
      </c>
      <c r="AE1042" s="478" t="str">
        <f t="shared" si="35"/>
        <v/>
      </c>
      <c r="AF1042" s="512" t="str">
        <f>IF(O1042="","",'別紙様式3-2（４・５月）'!O1044&amp;'別紙様式3-2（４・５月）'!P1044&amp;'別紙様式3-2（４・５月）'!Q1044&amp;"から"&amp;O1042)</f>
        <v/>
      </c>
      <c r="AG1042" s="512" t="str">
        <f>IF(OR(W1042="",W1042="―"),"",'別紙様式3-2（４・５月）'!O1044&amp;'別紙様式3-2（４・５月）'!P1044&amp;'別紙様式3-2（４・５月）'!Q1044&amp;"から"&amp;W1042)</f>
        <v/>
      </c>
    </row>
    <row r="1043" spans="1:33" ht="24.95" customHeight="1">
      <c r="A1043" s="513">
        <v>1030</v>
      </c>
      <c r="B1043" s="987" t="str">
        <f>IF(基本情報入力シート!C1082="","",基本情報入力シート!C1082)</f>
        <v/>
      </c>
      <c r="C1043" s="988"/>
      <c r="D1043" s="988"/>
      <c r="E1043" s="988"/>
      <c r="F1043" s="988"/>
      <c r="G1043" s="988"/>
      <c r="H1043" s="988"/>
      <c r="I1043" s="989"/>
      <c r="J1043" s="482" t="str">
        <f>IF(基本情報入力シート!M1082="","",基本情報入力シート!M1082)</f>
        <v/>
      </c>
      <c r="K1043" s="482" t="str">
        <f>IF(基本情報入力シート!R1082="","",基本情報入力シート!R1082)</f>
        <v/>
      </c>
      <c r="L1043" s="482" t="str">
        <f>IF(基本情報入力シート!W1082="","",基本情報入力シート!W1082)</f>
        <v/>
      </c>
      <c r="M1043" s="517" t="str">
        <f>IF(基本情報入力シート!X1082="","",基本情報入力シート!X1082)</f>
        <v/>
      </c>
      <c r="N1043" s="518" t="str">
        <f>IF(基本情報入力シート!Y1082="","",基本情報入力シート!Y1082)</f>
        <v/>
      </c>
      <c r="O1043" s="106"/>
      <c r="P1043" s="1082"/>
      <c r="Q1043" s="1083"/>
      <c r="R1043" s="519" t="str">
        <f>IFERROR(IF('別紙様式3-2（４・５月）'!Z1045="ベア加算","",P1043*VLOOKUP(N1043,【参考】数式用!$AD$2:$AH$27,MATCH(O1043,【参考】数式用!$K$4:$N$4,0)+1,0)),"")</f>
        <v/>
      </c>
      <c r="S1043" s="139"/>
      <c r="T1043" s="1084"/>
      <c r="U1043" s="1085"/>
      <c r="V1043" s="515" t="str">
        <f>IFERROR(P1043*VLOOKUP(AF1043,【参考】数式用4!$DC$3:$DZ$106,MATCH(N1043,【参考】数式用4!$DC$2:$DZ$2,0)),"")</f>
        <v/>
      </c>
      <c r="W1043" s="107"/>
      <c r="X1043" s="138"/>
      <c r="Y1043" s="1086" t="str">
        <f>IFERROR(IF('別紙様式3-2（４・５月）'!Z1045="ベア加算","",W1043*VLOOKUP(N1043,【参考】数式用!$AD$2:$AH$27,MATCH(O1043,【参考】数式用!$K$4:$N$4,0)+1,0)),"")</f>
        <v/>
      </c>
      <c r="Z1043" s="1086"/>
      <c r="AA1043" s="139"/>
      <c r="AB1043" s="142"/>
      <c r="AC1043" s="520" t="str">
        <f>IFERROR(X1043*VLOOKUP(AG1043,【参考】数式用4!$DC$3:$DZ$106,MATCH(N1043,【参考】数式用4!$DC$2:$DZ$2,0)),"")</f>
        <v/>
      </c>
      <c r="AD1043" s="477" t="str">
        <f t="shared" si="34"/>
        <v/>
      </c>
      <c r="AE1043" s="478" t="str">
        <f t="shared" si="35"/>
        <v/>
      </c>
      <c r="AF1043" s="512" t="str">
        <f>IF(O1043="","",'別紙様式3-2（４・５月）'!O1045&amp;'別紙様式3-2（４・５月）'!P1045&amp;'別紙様式3-2（４・５月）'!Q1045&amp;"から"&amp;O1043)</f>
        <v/>
      </c>
      <c r="AG1043" s="512" t="str">
        <f>IF(OR(W1043="",W1043="―"),"",'別紙様式3-2（４・５月）'!O1045&amp;'別紙様式3-2（４・５月）'!P1045&amp;'別紙様式3-2（４・５月）'!Q1045&amp;"から"&amp;W1043)</f>
        <v/>
      </c>
    </row>
    <row r="1044" spans="1:33" ht="24.95" customHeight="1">
      <c r="A1044" s="513">
        <v>1031</v>
      </c>
      <c r="B1044" s="987" t="str">
        <f>IF(基本情報入力シート!C1083="","",基本情報入力シート!C1083)</f>
        <v/>
      </c>
      <c r="C1044" s="988"/>
      <c r="D1044" s="988"/>
      <c r="E1044" s="988"/>
      <c r="F1044" s="988"/>
      <c r="G1044" s="988"/>
      <c r="H1044" s="988"/>
      <c r="I1044" s="989"/>
      <c r="J1044" s="482" t="str">
        <f>IF(基本情報入力シート!M1083="","",基本情報入力シート!M1083)</f>
        <v/>
      </c>
      <c r="K1044" s="482" t="str">
        <f>IF(基本情報入力シート!R1083="","",基本情報入力シート!R1083)</f>
        <v/>
      </c>
      <c r="L1044" s="482" t="str">
        <f>IF(基本情報入力シート!W1083="","",基本情報入力シート!W1083)</f>
        <v/>
      </c>
      <c r="M1044" s="517" t="str">
        <f>IF(基本情報入力シート!X1083="","",基本情報入力シート!X1083)</f>
        <v/>
      </c>
      <c r="N1044" s="518" t="str">
        <f>IF(基本情報入力シート!Y1083="","",基本情報入力シート!Y1083)</f>
        <v/>
      </c>
      <c r="O1044" s="106"/>
      <c r="P1044" s="1082"/>
      <c r="Q1044" s="1083"/>
      <c r="R1044" s="519" t="str">
        <f>IFERROR(IF('別紙様式3-2（４・５月）'!Z1046="ベア加算","",P1044*VLOOKUP(N1044,【参考】数式用!$AD$2:$AH$27,MATCH(O1044,【参考】数式用!$K$4:$N$4,0)+1,0)),"")</f>
        <v/>
      </c>
      <c r="S1044" s="139"/>
      <c r="T1044" s="1084"/>
      <c r="U1044" s="1085"/>
      <c r="V1044" s="515" t="str">
        <f>IFERROR(P1044*VLOOKUP(AF1044,【参考】数式用4!$DC$3:$DZ$106,MATCH(N1044,【参考】数式用4!$DC$2:$DZ$2,0)),"")</f>
        <v/>
      </c>
      <c r="W1044" s="107"/>
      <c r="X1044" s="138"/>
      <c r="Y1044" s="1086" t="str">
        <f>IFERROR(IF('別紙様式3-2（４・５月）'!Z1046="ベア加算","",W1044*VLOOKUP(N1044,【参考】数式用!$AD$2:$AH$27,MATCH(O1044,【参考】数式用!$K$4:$N$4,0)+1,0)),"")</f>
        <v/>
      </c>
      <c r="Z1044" s="1086"/>
      <c r="AA1044" s="139"/>
      <c r="AB1044" s="142"/>
      <c r="AC1044" s="520" t="str">
        <f>IFERROR(X1044*VLOOKUP(AG1044,【参考】数式用4!$DC$3:$DZ$106,MATCH(N1044,【参考】数式用4!$DC$2:$DZ$2,0)),"")</f>
        <v/>
      </c>
      <c r="AD1044" s="477" t="str">
        <f t="shared" si="34"/>
        <v/>
      </c>
      <c r="AE1044" s="478" t="str">
        <f t="shared" si="35"/>
        <v/>
      </c>
      <c r="AF1044" s="512" t="str">
        <f>IF(O1044="","",'別紙様式3-2（４・５月）'!O1046&amp;'別紙様式3-2（４・５月）'!P1046&amp;'別紙様式3-2（４・５月）'!Q1046&amp;"から"&amp;O1044)</f>
        <v/>
      </c>
      <c r="AG1044" s="512" t="str">
        <f>IF(OR(W1044="",W1044="―"),"",'別紙様式3-2（４・５月）'!O1046&amp;'別紙様式3-2（４・５月）'!P1046&amp;'別紙様式3-2（４・５月）'!Q1046&amp;"から"&amp;W1044)</f>
        <v/>
      </c>
    </row>
    <row r="1045" spans="1:33" ht="24.95" customHeight="1">
      <c r="A1045" s="513">
        <v>1032</v>
      </c>
      <c r="B1045" s="987" t="str">
        <f>IF(基本情報入力シート!C1084="","",基本情報入力シート!C1084)</f>
        <v/>
      </c>
      <c r="C1045" s="988"/>
      <c r="D1045" s="988"/>
      <c r="E1045" s="988"/>
      <c r="F1045" s="988"/>
      <c r="G1045" s="988"/>
      <c r="H1045" s="988"/>
      <c r="I1045" s="989"/>
      <c r="J1045" s="482" t="str">
        <f>IF(基本情報入力シート!M1084="","",基本情報入力シート!M1084)</f>
        <v/>
      </c>
      <c r="K1045" s="482" t="str">
        <f>IF(基本情報入力シート!R1084="","",基本情報入力シート!R1084)</f>
        <v/>
      </c>
      <c r="L1045" s="482" t="str">
        <f>IF(基本情報入力シート!W1084="","",基本情報入力シート!W1084)</f>
        <v/>
      </c>
      <c r="M1045" s="517" t="str">
        <f>IF(基本情報入力シート!X1084="","",基本情報入力シート!X1084)</f>
        <v/>
      </c>
      <c r="N1045" s="518" t="str">
        <f>IF(基本情報入力シート!Y1084="","",基本情報入力シート!Y1084)</f>
        <v/>
      </c>
      <c r="O1045" s="106"/>
      <c r="P1045" s="1082"/>
      <c r="Q1045" s="1083"/>
      <c r="R1045" s="519" t="str">
        <f>IFERROR(IF('別紙様式3-2（４・５月）'!Z1047="ベア加算","",P1045*VLOOKUP(N1045,【参考】数式用!$AD$2:$AH$27,MATCH(O1045,【参考】数式用!$K$4:$N$4,0)+1,0)),"")</f>
        <v/>
      </c>
      <c r="S1045" s="139"/>
      <c r="T1045" s="1084"/>
      <c r="U1045" s="1085"/>
      <c r="V1045" s="515" t="str">
        <f>IFERROR(P1045*VLOOKUP(AF1045,【参考】数式用4!$DC$3:$DZ$106,MATCH(N1045,【参考】数式用4!$DC$2:$DZ$2,0)),"")</f>
        <v/>
      </c>
      <c r="W1045" s="107"/>
      <c r="X1045" s="138"/>
      <c r="Y1045" s="1086" t="str">
        <f>IFERROR(IF('別紙様式3-2（４・５月）'!Z1047="ベア加算","",W1045*VLOOKUP(N1045,【参考】数式用!$AD$2:$AH$27,MATCH(O1045,【参考】数式用!$K$4:$N$4,0)+1,0)),"")</f>
        <v/>
      </c>
      <c r="Z1045" s="1086"/>
      <c r="AA1045" s="139"/>
      <c r="AB1045" s="142"/>
      <c r="AC1045" s="520" t="str">
        <f>IFERROR(X1045*VLOOKUP(AG1045,【参考】数式用4!$DC$3:$DZ$106,MATCH(N1045,【参考】数式用4!$DC$2:$DZ$2,0)),"")</f>
        <v/>
      </c>
      <c r="AD1045" s="477" t="str">
        <f t="shared" si="34"/>
        <v/>
      </c>
      <c r="AE1045" s="478" t="str">
        <f t="shared" si="35"/>
        <v/>
      </c>
      <c r="AF1045" s="512" t="str">
        <f>IF(O1045="","",'別紙様式3-2（４・５月）'!O1047&amp;'別紙様式3-2（４・５月）'!P1047&amp;'別紙様式3-2（４・５月）'!Q1047&amp;"から"&amp;O1045)</f>
        <v/>
      </c>
      <c r="AG1045" s="512" t="str">
        <f>IF(OR(W1045="",W1045="―"),"",'別紙様式3-2（４・５月）'!O1047&amp;'別紙様式3-2（４・５月）'!P1047&amp;'別紙様式3-2（４・５月）'!Q1047&amp;"から"&amp;W1045)</f>
        <v/>
      </c>
    </row>
    <row r="1046" spans="1:33" ht="24.95" customHeight="1">
      <c r="A1046" s="513">
        <v>1033</v>
      </c>
      <c r="B1046" s="987" t="str">
        <f>IF(基本情報入力シート!C1085="","",基本情報入力シート!C1085)</f>
        <v/>
      </c>
      <c r="C1046" s="988"/>
      <c r="D1046" s="988"/>
      <c r="E1046" s="988"/>
      <c r="F1046" s="988"/>
      <c r="G1046" s="988"/>
      <c r="H1046" s="988"/>
      <c r="I1046" s="989"/>
      <c r="J1046" s="482" t="str">
        <f>IF(基本情報入力シート!M1085="","",基本情報入力シート!M1085)</f>
        <v/>
      </c>
      <c r="K1046" s="482" t="str">
        <f>IF(基本情報入力シート!R1085="","",基本情報入力シート!R1085)</f>
        <v/>
      </c>
      <c r="L1046" s="482" t="str">
        <f>IF(基本情報入力シート!W1085="","",基本情報入力シート!W1085)</f>
        <v/>
      </c>
      <c r="M1046" s="517" t="str">
        <f>IF(基本情報入力シート!X1085="","",基本情報入力シート!X1085)</f>
        <v/>
      </c>
      <c r="N1046" s="518" t="str">
        <f>IF(基本情報入力シート!Y1085="","",基本情報入力シート!Y1085)</f>
        <v/>
      </c>
      <c r="O1046" s="106"/>
      <c r="P1046" s="1082"/>
      <c r="Q1046" s="1083"/>
      <c r="R1046" s="519" t="str">
        <f>IFERROR(IF('別紙様式3-2（４・５月）'!Z1048="ベア加算","",P1046*VLOOKUP(N1046,【参考】数式用!$AD$2:$AH$27,MATCH(O1046,【参考】数式用!$K$4:$N$4,0)+1,0)),"")</f>
        <v/>
      </c>
      <c r="S1046" s="139"/>
      <c r="T1046" s="1084"/>
      <c r="U1046" s="1085"/>
      <c r="V1046" s="515" t="str">
        <f>IFERROR(P1046*VLOOKUP(AF1046,【参考】数式用4!$DC$3:$DZ$106,MATCH(N1046,【参考】数式用4!$DC$2:$DZ$2,0)),"")</f>
        <v/>
      </c>
      <c r="W1046" s="107"/>
      <c r="X1046" s="138"/>
      <c r="Y1046" s="1086" t="str">
        <f>IFERROR(IF('別紙様式3-2（４・５月）'!Z1048="ベア加算","",W1046*VLOOKUP(N1046,【参考】数式用!$AD$2:$AH$27,MATCH(O1046,【参考】数式用!$K$4:$N$4,0)+1,0)),"")</f>
        <v/>
      </c>
      <c r="Z1046" s="1086"/>
      <c r="AA1046" s="139"/>
      <c r="AB1046" s="142"/>
      <c r="AC1046" s="520" t="str">
        <f>IFERROR(X1046*VLOOKUP(AG1046,【参考】数式用4!$DC$3:$DZ$106,MATCH(N1046,【参考】数式用4!$DC$2:$DZ$2,0)),"")</f>
        <v/>
      </c>
      <c r="AD1046" s="477" t="str">
        <f t="shared" si="34"/>
        <v/>
      </c>
      <c r="AE1046" s="478" t="str">
        <f t="shared" si="35"/>
        <v/>
      </c>
      <c r="AF1046" s="512" t="str">
        <f>IF(O1046="","",'別紙様式3-2（４・５月）'!O1048&amp;'別紙様式3-2（４・５月）'!P1048&amp;'別紙様式3-2（４・５月）'!Q1048&amp;"から"&amp;O1046)</f>
        <v/>
      </c>
      <c r="AG1046" s="512" t="str">
        <f>IF(OR(W1046="",W1046="―"),"",'別紙様式3-2（４・５月）'!O1048&amp;'別紙様式3-2（４・５月）'!P1048&amp;'別紙様式3-2（４・５月）'!Q1048&amp;"から"&amp;W1046)</f>
        <v/>
      </c>
    </row>
    <row r="1047" spans="1:33" ht="24.95" customHeight="1">
      <c r="A1047" s="513">
        <v>1034</v>
      </c>
      <c r="B1047" s="987" t="str">
        <f>IF(基本情報入力シート!C1086="","",基本情報入力シート!C1086)</f>
        <v/>
      </c>
      <c r="C1047" s="988"/>
      <c r="D1047" s="988"/>
      <c r="E1047" s="988"/>
      <c r="F1047" s="988"/>
      <c r="G1047" s="988"/>
      <c r="H1047" s="988"/>
      <c r="I1047" s="989"/>
      <c r="J1047" s="482" t="str">
        <f>IF(基本情報入力シート!M1086="","",基本情報入力シート!M1086)</f>
        <v/>
      </c>
      <c r="K1047" s="482" t="str">
        <f>IF(基本情報入力シート!R1086="","",基本情報入力シート!R1086)</f>
        <v/>
      </c>
      <c r="L1047" s="482" t="str">
        <f>IF(基本情報入力シート!W1086="","",基本情報入力シート!W1086)</f>
        <v/>
      </c>
      <c r="M1047" s="517" t="str">
        <f>IF(基本情報入力シート!X1086="","",基本情報入力シート!X1086)</f>
        <v/>
      </c>
      <c r="N1047" s="518" t="str">
        <f>IF(基本情報入力シート!Y1086="","",基本情報入力シート!Y1086)</f>
        <v/>
      </c>
      <c r="O1047" s="106"/>
      <c r="P1047" s="1082"/>
      <c r="Q1047" s="1083"/>
      <c r="R1047" s="519" t="str">
        <f>IFERROR(IF('別紙様式3-2（４・５月）'!Z1049="ベア加算","",P1047*VLOOKUP(N1047,【参考】数式用!$AD$2:$AH$27,MATCH(O1047,【参考】数式用!$K$4:$N$4,0)+1,0)),"")</f>
        <v/>
      </c>
      <c r="S1047" s="139"/>
      <c r="T1047" s="1084"/>
      <c r="U1047" s="1085"/>
      <c r="V1047" s="515" t="str">
        <f>IFERROR(P1047*VLOOKUP(AF1047,【参考】数式用4!$DC$3:$DZ$106,MATCH(N1047,【参考】数式用4!$DC$2:$DZ$2,0)),"")</f>
        <v/>
      </c>
      <c r="W1047" s="107"/>
      <c r="X1047" s="138"/>
      <c r="Y1047" s="1086" t="str">
        <f>IFERROR(IF('別紙様式3-2（４・５月）'!Z1049="ベア加算","",W1047*VLOOKUP(N1047,【参考】数式用!$AD$2:$AH$27,MATCH(O1047,【参考】数式用!$K$4:$N$4,0)+1,0)),"")</f>
        <v/>
      </c>
      <c r="Z1047" s="1086"/>
      <c r="AA1047" s="139"/>
      <c r="AB1047" s="142"/>
      <c r="AC1047" s="520" t="str">
        <f>IFERROR(X1047*VLOOKUP(AG1047,【参考】数式用4!$DC$3:$DZ$106,MATCH(N1047,【参考】数式用4!$DC$2:$DZ$2,0)),"")</f>
        <v/>
      </c>
      <c r="AD1047" s="477" t="str">
        <f t="shared" si="34"/>
        <v/>
      </c>
      <c r="AE1047" s="478" t="str">
        <f t="shared" si="35"/>
        <v/>
      </c>
      <c r="AF1047" s="512" t="str">
        <f>IF(O1047="","",'別紙様式3-2（４・５月）'!O1049&amp;'別紙様式3-2（４・５月）'!P1049&amp;'別紙様式3-2（４・５月）'!Q1049&amp;"から"&amp;O1047)</f>
        <v/>
      </c>
      <c r="AG1047" s="512" t="str">
        <f>IF(OR(W1047="",W1047="―"),"",'別紙様式3-2（４・５月）'!O1049&amp;'別紙様式3-2（４・５月）'!P1049&amp;'別紙様式3-2（４・５月）'!Q1049&amp;"から"&amp;W1047)</f>
        <v/>
      </c>
    </row>
    <row r="1048" spans="1:33" ht="24.95" customHeight="1">
      <c r="A1048" s="513">
        <v>1035</v>
      </c>
      <c r="B1048" s="987" t="str">
        <f>IF(基本情報入力シート!C1087="","",基本情報入力シート!C1087)</f>
        <v/>
      </c>
      <c r="C1048" s="988"/>
      <c r="D1048" s="988"/>
      <c r="E1048" s="988"/>
      <c r="F1048" s="988"/>
      <c r="G1048" s="988"/>
      <c r="H1048" s="988"/>
      <c r="I1048" s="989"/>
      <c r="J1048" s="482" t="str">
        <f>IF(基本情報入力シート!M1087="","",基本情報入力シート!M1087)</f>
        <v/>
      </c>
      <c r="K1048" s="482" t="str">
        <f>IF(基本情報入力シート!R1087="","",基本情報入力シート!R1087)</f>
        <v/>
      </c>
      <c r="L1048" s="482" t="str">
        <f>IF(基本情報入力シート!W1087="","",基本情報入力シート!W1087)</f>
        <v/>
      </c>
      <c r="M1048" s="517" t="str">
        <f>IF(基本情報入力シート!X1087="","",基本情報入力シート!X1087)</f>
        <v/>
      </c>
      <c r="N1048" s="518" t="str">
        <f>IF(基本情報入力シート!Y1087="","",基本情報入力シート!Y1087)</f>
        <v/>
      </c>
      <c r="O1048" s="106"/>
      <c r="P1048" s="1082"/>
      <c r="Q1048" s="1083"/>
      <c r="R1048" s="519" t="str">
        <f>IFERROR(IF('別紙様式3-2（４・５月）'!Z1050="ベア加算","",P1048*VLOOKUP(N1048,【参考】数式用!$AD$2:$AH$27,MATCH(O1048,【参考】数式用!$K$4:$N$4,0)+1,0)),"")</f>
        <v/>
      </c>
      <c r="S1048" s="139"/>
      <c r="T1048" s="1084"/>
      <c r="U1048" s="1085"/>
      <c r="V1048" s="515" t="str">
        <f>IFERROR(P1048*VLOOKUP(AF1048,【参考】数式用4!$DC$3:$DZ$106,MATCH(N1048,【参考】数式用4!$DC$2:$DZ$2,0)),"")</f>
        <v/>
      </c>
      <c r="W1048" s="107"/>
      <c r="X1048" s="138"/>
      <c r="Y1048" s="1086" t="str">
        <f>IFERROR(IF('別紙様式3-2（４・５月）'!Z1050="ベア加算","",W1048*VLOOKUP(N1048,【参考】数式用!$AD$2:$AH$27,MATCH(O1048,【参考】数式用!$K$4:$N$4,0)+1,0)),"")</f>
        <v/>
      </c>
      <c r="Z1048" s="1086"/>
      <c r="AA1048" s="139"/>
      <c r="AB1048" s="142"/>
      <c r="AC1048" s="520" t="str">
        <f>IFERROR(X1048*VLOOKUP(AG1048,【参考】数式用4!$DC$3:$DZ$106,MATCH(N1048,【参考】数式用4!$DC$2:$DZ$2,0)),"")</f>
        <v/>
      </c>
      <c r="AD1048" s="477" t="str">
        <f t="shared" si="34"/>
        <v/>
      </c>
      <c r="AE1048" s="478" t="str">
        <f t="shared" si="35"/>
        <v/>
      </c>
      <c r="AF1048" s="512" t="str">
        <f>IF(O1048="","",'別紙様式3-2（４・５月）'!O1050&amp;'別紙様式3-2（４・５月）'!P1050&amp;'別紙様式3-2（４・５月）'!Q1050&amp;"から"&amp;O1048)</f>
        <v/>
      </c>
      <c r="AG1048" s="512" t="str">
        <f>IF(OR(W1048="",W1048="―"),"",'別紙様式3-2（４・５月）'!O1050&amp;'別紙様式3-2（４・５月）'!P1050&amp;'別紙様式3-2（４・５月）'!Q1050&amp;"から"&amp;W1048)</f>
        <v/>
      </c>
    </row>
    <row r="1049" spans="1:33" ht="24.95" customHeight="1">
      <c r="A1049" s="513">
        <v>1036</v>
      </c>
      <c r="B1049" s="987" t="str">
        <f>IF(基本情報入力シート!C1088="","",基本情報入力シート!C1088)</f>
        <v/>
      </c>
      <c r="C1049" s="988"/>
      <c r="D1049" s="988"/>
      <c r="E1049" s="988"/>
      <c r="F1049" s="988"/>
      <c r="G1049" s="988"/>
      <c r="H1049" s="988"/>
      <c r="I1049" s="989"/>
      <c r="J1049" s="482" t="str">
        <f>IF(基本情報入力シート!M1088="","",基本情報入力シート!M1088)</f>
        <v/>
      </c>
      <c r="K1049" s="482" t="str">
        <f>IF(基本情報入力シート!R1088="","",基本情報入力シート!R1088)</f>
        <v/>
      </c>
      <c r="L1049" s="482" t="str">
        <f>IF(基本情報入力シート!W1088="","",基本情報入力シート!W1088)</f>
        <v/>
      </c>
      <c r="M1049" s="517" t="str">
        <f>IF(基本情報入力シート!X1088="","",基本情報入力シート!X1088)</f>
        <v/>
      </c>
      <c r="N1049" s="518" t="str">
        <f>IF(基本情報入力シート!Y1088="","",基本情報入力シート!Y1088)</f>
        <v/>
      </c>
      <c r="O1049" s="106"/>
      <c r="P1049" s="1082"/>
      <c r="Q1049" s="1083"/>
      <c r="R1049" s="519" t="str">
        <f>IFERROR(IF('別紙様式3-2（４・５月）'!Z1051="ベア加算","",P1049*VLOOKUP(N1049,【参考】数式用!$AD$2:$AH$27,MATCH(O1049,【参考】数式用!$K$4:$N$4,0)+1,0)),"")</f>
        <v/>
      </c>
      <c r="S1049" s="139"/>
      <c r="T1049" s="1084"/>
      <c r="U1049" s="1085"/>
      <c r="V1049" s="515" t="str">
        <f>IFERROR(P1049*VLOOKUP(AF1049,【参考】数式用4!$DC$3:$DZ$106,MATCH(N1049,【参考】数式用4!$DC$2:$DZ$2,0)),"")</f>
        <v/>
      </c>
      <c r="W1049" s="107"/>
      <c r="X1049" s="138"/>
      <c r="Y1049" s="1086" t="str">
        <f>IFERROR(IF('別紙様式3-2（４・５月）'!Z1051="ベア加算","",W1049*VLOOKUP(N1049,【参考】数式用!$AD$2:$AH$27,MATCH(O1049,【参考】数式用!$K$4:$N$4,0)+1,0)),"")</f>
        <v/>
      </c>
      <c r="Z1049" s="1086"/>
      <c r="AA1049" s="139"/>
      <c r="AB1049" s="142"/>
      <c r="AC1049" s="520" t="str">
        <f>IFERROR(X1049*VLOOKUP(AG1049,【参考】数式用4!$DC$3:$DZ$106,MATCH(N1049,【参考】数式用4!$DC$2:$DZ$2,0)),"")</f>
        <v/>
      </c>
      <c r="AD1049" s="477" t="str">
        <f t="shared" si="34"/>
        <v/>
      </c>
      <c r="AE1049" s="478" t="str">
        <f t="shared" si="35"/>
        <v/>
      </c>
      <c r="AF1049" s="512" t="str">
        <f>IF(O1049="","",'別紙様式3-2（４・５月）'!O1051&amp;'別紙様式3-2（４・５月）'!P1051&amp;'別紙様式3-2（４・５月）'!Q1051&amp;"から"&amp;O1049)</f>
        <v/>
      </c>
      <c r="AG1049" s="512" t="str">
        <f>IF(OR(W1049="",W1049="―"),"",'別紙様式3-2（４・５月）'!O1051&amp;'別紙様式3-2（４・５月）'!P1051&amp;'別紙様式3-2（４・５月）'!Q1051&amp;"から"&amp;W1049)</f>
        <v/>
      </c>
    </row>
    <row r="1050" spans="1:33" ht="24.95" customHeight="1">
      <c r="A1050" s="513">
        <v>1037</v>
      </c>
      <c r="B1050" s="987" t="str">
        <f>IF(基本情報入力シート!C1089="","",基本情報入力シート!C1089)</f>
        <v/>
      </c>
      <c r="C1050" s="988"/>
      <c r="D1050" s="988"/>
      <c r="E1050" s="988"/>
      <c r="F1050" s="988"/>
      <c r="G1050" s="988"/>
      <c r="H1050" s="988"/>
      <c r="I1050" s="989"/>
      <c r="J1050" s="482" t="str">
        <f>IF(基本情報入力シート!M1089="","",基本情報入力シート!M1089)</f>
        <v/>
      </c>
      <c r="K1050" s="482" t="str">
        <f>IF(基本情報入力シート!R1089="","",基本情報入力シート!R1089)</f>
        <v/>
      </c>
      <c r="L1050" s="482" t="str">
        <f>IF(基本情報入力シート!W1089="","",基本情報入力シート!W1089)</f>
        <v/>
      </c>
      <c r="M1050" s="517" t="str">
        <f>IF(基本情報入力シート!X1089="","",基本情報入力シート!X1089)</f>
        <v/>
      </c>
      <c r="N1050" s="518" t="str">
        <f>IF(基本情報入力シート!Y1089="","",基本情報入力シート!Y1089)</f>
        <v/>
      </c>
      <c r="O1050" s="106"/>
      <c r="P1050" s="1082"/>
      <c r="Q1050" s="1083"/>
      <c r="R1050" s="519" t="str">
        <f>IFERROR(IF('別紙様式3-2（４・５月）'!Z1052="ベア加算","",P1050*VLOOKUP(N1050,【参考】数式用!$AD$2:$AH$27,MATCH(O1050,【参考】数式用!$K$4:$N$4,0)+1,0)),"")</f>
        <v/>
      </c>
      <c r="S1050" s="139"/>
      <c r="T1050" s="1084"/>
      <c r="U1050" s="1085"/>
      <c r="V1050" s="515" t="str">
        <f>IFERROR(P1050*VLOOKUP(AF1050,【参考】数式用4!$DC$3:$DZ$106,MATCH(N1050,【参考】数式用4!$DC$2:$DZ$2,0)),"")</f>
        <v/>
      </c>
      <c r="W1050" s="107"/>
      <c r="X1050" s="138"/>
      <c r="Y1050" s="1086" t="str">
        <f>IFERROR(IF('別紙様式3-2（４・５月）'!Z1052="ベア加算","",W1050*VLOOKUP(N1050,【参考】数式用!$AD$2:$AH$27,MATCH(O1050,【参考】数式用!$K$4:$N$4,0)+1,0)),"")</f>
        <v/>
      </c>
      <c r="Z1050" s="1086"/>
      <c r="AA1050" s="139"/>
      <c r="AB1050" s="142"/>
      <c r="AC1050" s="520" t="str">
        <f>IFERROR(X1050*VLOOKUP(AG1050,【参考】数式用4!$DC$3:$DZ$106,MATCH(N1050,【参考】数式用4!$DC$2:$DZ$2,0)),"")</f>
        <v/>
      </c>
      <c r="AD1050" s="477" t="str">
        <f t="shared" si="34"/>
        <v/>
      </c>
      <c r="AE1050" s="478" t="str">
        <f t="shared" si="35"/>
        <v/>
      </c>
      <c r="AF1050" s="512" t="str">
        <f>IF(O1050="","",'別紙様式3-2（４・５月）'!O1052&amp;'別紙様式3-2（４・５月）'!P1052&amp;'別紙様式3-2（４・５月）'!Q1052&amp;"から"&amp;O1050)</f>
        <v/>
      </c>
      <c r="AG1050" s="512" t="str">
        <f>IF(OR(W1050="",W1050="―"),"",'別紙様式3-2（４・５月）'!O1052&amp;'別紙様式3-2（４・５月）'!P1052&amp;'別紙様式3-2（４・５月）'!Q1052&amp;"から"&amp;W1050)</f>
        <v/>
      </c>
    </row>
    <row r="1051" spans="1:33" ht="24.95" customHeight="1">
      <c r="A1051" s="513">
        <v>1038</v>
      </c>
      <c r="B1051" s="987" t="str">
        <f>IF(基本情報入力シート!C1090="","",基本情報入力シート!C1090)</f>
        <v/>
      </c>
      <c r="C1051" s="988"/>
      <c r="D1051" s="988"/>
      <c r="E1051" s="988"/>
      <c r="F1051" s="988"/>
      <c r="G1051" s="988"/>
      <c r="H1051" s="988"/>
      <c r="I1051" s="989"/>
      <c r="J1051" s="482" t="str">
        <f>IF(基本情報入力シート!M1090="","",基本情報入力シート!M1090)</f>
        <v/>
      </c>
      <c r="K1051" s="482" t="str">
        <f>IF(基本情報入力シート!R1090="","",基本情報入力シート!R1090)</f>
        <v/>
      </c>
      <c r="L1051" s="482" t="str">
        <f>IF(基本情報入力シート!W1090="","",基本情報入力シート!W1090)</f>
        <v/>
      </c>
      <c r="M1051" s="517" t="str">
        <f>IF(基本情報入力シート!X1090="","",基本情報入力シート!X1090)</f>
        <v/>
      </c>
      <c r="N1051" s="518" t="str">
        <f>IF(基本情報入力シート!Y1090="","",基本情報入力シート!Y1090)</f>
        <v/>
      </c>
      <c r="O1051" s="106"/>
      <c r="P1051" s="1082"/>
      <c r="Q1051" s="1083"/>
      <c r="R1051" s="519" t="str">
        <f>IFERROR(IF('別紙様式3-2（４・５月）'!Z1053="ベア加算","",P1051*VLOOKUP(N1051,【参考】数式用!$AD$2:$AH$27,MATCH(O1051,【参考】数式用!$K$4:$N$4,0)+1,0)),"")</f>
        <v/>
      </c>
      <c r="S1051" s="139"/>
      <c r="T1051" s="1084"/>
      <c r="U1051" s="1085"/>
      <c r="V1051" s="515" t="str">
        <f>IFERROR(P1051*VLOOKUP(AF1051,【参考】数式用4!$DC$3:$DZ$106,MATCH(N1051,【参考】数式用4!$DC$2:$DZ$2,0)),"")</f>
        <v/>
      </c>
      <c r="W1051" s="107"/>
      <c r="X1051" s="138"/>
      <c r="Y1051" s="1086" t="str">
        <f>IFERROR(IF('別紙様式3-2（４・５月）'!Z1053="ベア加算","",W1051*VLOOKUP(N1051,【参考】数式用!$AD$2:$AH$27,MATCH(O1051,【参考】数式用!$K$4:$N$4,0)+1,0)),"")</f>
        <v/>
      </c>
      <c r="Z1051" s="1086"/>
      <c r="AA1051" s="139"/>
      <c r="AB1051" s="142"/>
      <c r="AC1051" s="520" t="str">
        <f>IFERROR(X1051*VLOOKUP(AG1051,【参考】数式用4!$DC$3:$DZ$106,MATCH(N1051,【参考】数式用4!$DC$2:$DZ$2,0)),"")</f>
        <v/>
      </c>
      <c r="AD1051" s="477" t="str">
        <f t="shared" si="34"/>
        <v/>
      </c>
      <c r="AE1051" s="478" t="str">
        <f t="shared" si="35"/>
        <v/>
      </c>
      <c r="AF1051" s="512" t="str">
        <f>IF(O1051="","",'別紙様式3-2（４・５月）'!O1053&amp;'別紙様式3-2（４・５月）'!P1053&amp;'別紙様式3-2（４・５月）'!Q1053&amp;"から"&amp;O1051)</f>
        <v/>
      </c>
      <c r="AG1051" s="512" t="str">
        <f>IF(OR(W1051="",W1051="―"),"",'別紙様式3-2（４・５月）'!O1053&amp;'別紙様式3-2（４・５月）'!P1053&amp;'別紙様式3-2（４・５月）'!Q1053&amp;"から"&amp;W1051)</f>
        <v/>
      </c>
    </row>
    <row r="1052" spans="1:33" ht="24.95" customHeight="1">
      <c r="A1052" s="513">
        <v>1039</v>
      </c>
      <c r="B1052" s="987" t="str">
        <f>IF(基本情報入力シート!C1091="","",基本情報入力シート!C1091)</f>
        <v/>
      </c>
      <c r="C1052" s="988"/>
      <c r="D1052" s="988"/>
      <c r="E1052" s="988"/>
      <c r="F1052" s="988"/>
      <c r="G1052" s="988"/>
      <c r="H1052" s="988"/>
      <c r="I1052" s="989"/>
      <c r="J1052" s="482" t="str">
        <f>IF(基本情報入力シート!M1091="","",基本情報入力シート!M1091)</f>
        <v/>
      </c>
      <c r="K1052" s="482" t="str">
        <f>IF(基本情報入力シート!R1091="","",基本情報入力シート!R1091)</f>
        <v/>
      </c>
      <c r="L1052" s="482" t="str">
        <f>IF(基本情報入力シート!W1091="","",基本情報入力シート!W1091)</f>
        <v/>
      </c>
      <c r="M1052" s="517" t="str">
        <f>IF(基本情報入力シート!X1091="","",基本情報入力シート!X1091)</f>
        <v/>
      </c>
      <c r="N1052" s="518" t="str">
        <f>IF(基本情報入力シート!Y1091="","",基本情報入力シート!Y1091)</f>
        <v/>
      </c>
      <c r="O1052" s="106"/>
      <c r="P1052" s="1082"/>
      <c r="Q1052" s="1083"/>
      <c r="R1052" s="519" t="str">
        <f>IFERROR(IF('別紙様式3-2（４・５月）'!Z1054="ベア加算","",P1052*VLOOKUP(N1052,【参考】数式用!$AD$2:$AH$27,MATCH(O1052,【参考】数式用!$K$4:$N$4,0)+1,0)),"")</f>
        <v/>
      </c>
      <c r="S1052" s="139"/>
      <c r="T1052" s="1084"/>
      <c r="U1052" s="1085"/>
      <c r="V1052" s="515" t="str">
        <f>IFERROR(P1052*VLOOKUP(AF1052,【参考】数式用4!$DC$3:$DZ$106,MATCH(N1052,【参考】数式用4!$DC$2:$DZ$2,0)),"")</f>
        <v/>
      </c>
      <c r="W1052" s="107"/>
      <c r="X1052" s="138"/>
      <c r="Y1052" s="1086" t="str">
        <f>IFERROR(IF('別紙様式3-2（４・５月）'!Z1054="ベア加算","",W1052*VLOOKUP(N1052,【参考】数式用!$AD$2:$AH$27,MATCH(O1052,【参考】数式用!$K$4:$N$4,0)+1,0)),"")</f>
        <v/>
      </c>
      <c r="Z1052" s="1086"/>
      <c r="AA1052" s="139"/>
      <c r="AB1052" s="142"/>
      <c r="AC1052" s="520" t="str">
        <f>IFERROR(X1052*VLOOKUP(AG1052,【参考】数式用4!$DC$3:$DZ$106,MATCH(N1052,【参考】数式用4!$DC$2:$DZ$2,0)),"")</f>
        <v/>
      </c>
      <c r="AD1052" s="477" t="str">
        <f t="shared" si="34"/>
        <v/>
      </c>
      <c r="AE1052" s="478" t="str">
        <f t="shared" si="35"/>
        <v/>
      </c>
      <c r="AF1052" s="512" t="str">
        <f>IF(O1052="","",'別紙様式3-2（４・５月）'!O1054&amp;'別紙様式3-2（４・５月）'!P1054&amp;'別紙様式3-2（４・５月）'!Q1054&amp;"から"&amp;O1052)</f>
        <v/>
      </c>
      <c r="AG1052" s="512" t="str">
        <f>IF(OR(W1052="",W1052="―"),"",'別紙様式3-2（４・５月）'!O1054&amp;'別紙様式3-2（４・５月）'!P1054&amp;'別紙様式3-2（４・５月）'!Q1054&amp;"から"&amp;W1052)</f>
        <v/>
      </c>
    </row>
    <row r="1053" spans="1:33" ht="24.95" customHeight="1">
      <c r="A1053" s="513">
        <v>1040</v>
      </c>
      <c r="B1053" s="987" t="str">
        <f>IF(基本情報入力シート!C1092="","",基本情報入力シート!C1092)</f>
        <v/>
      </c>
      <c r="C1053" s="988"/>
      <c r="D1053" s="988"/>
      <c r="E1053" s="988"/>
      <c r="F1053" s="988"/>
      <c r="G1053" s="988"/>
      <c r="H1053" s="988"/>
      <c r="I1053" s="989"/>
      <c r="J1053" s="482" t="str">
        <f>IF(基本情報入力シート!M1092="","",基本情報入力シート!M1092)</f>
        <v/>
      </c>
      <c r="K1053" s="482" t="str">
        <f>IF(基本情報入力シート!R1092="","",基本情報入力シート!R1092)</f>
        <v/>
      </c>
      <c r="L1053" s="482" t="str">
        <f>IF(基本情報入力シート!W1092="","",基本情報入力シート!W1092)</f>
        <v/>
      </c>
      <c r="M1053" s="517" t="str">
        <f>IF(基本情報入力シート!X1092="","",基本情報入力シート!X1092)</f>
        <v/>
      </c>
      <c r="N1053" s="518" t="str">
        <f>IF(基本情報入力シート!Y1092="","",基本情報入力シート!Y1092)</f>
        <v/>
      </c>
      <c r="O1053" s="106"/>
      <c r="P1053" s="1082"/>
      <c r="Q1053" s="1083"/>
      <c r="R1053" s="519" t="str">
        <f>IFERROR(IF('別紙様式3-2（４・５月）'!Z1055="ベア加算","",P1053*VLOOKUP(N1053,【参考】数式用!$AD$2:$AH$27,MATCH(O1053,【参考】数式用!$K$4:$N$4,0)+1,0)),"")</f>
        <v/>
      </c>
      <c r="S1053" s="139"/>
      <c r="T1053" s="1084"/>
      <c r="U1053" s="1085"/>
      <c r="V1053" s="515" t="str">
        <f>IFERROR(P1053*VLOOKUP(AF1053,【参考】数式用4!$DC$3:$DZ$106,MATCH(N1053,【参考】数式用4!$DC$2:$DZ$2,0)),"")</f>
        <v/>
      </c>
      <c r="W1053" s="107"/>
      <c r="X1053" s="138"/>
      <c r="Y1053" s="1086" t="str">
        <f>IFERROR(IF('別紙様式3-2（４・５月）'!Z1055="ベア加算","",W1053*VLOOKUP(N1053,【参考】数式用!$AD$2:$AH$27,MATCH(O1053,【参考】数式用!$K$4:$N$4,0)+1,0)),"")</f>
        <v/>
      </c>
      <c r="Z1053" s="1086"/>
      <c r="AA1053" s="139"/>
      <c r="AB1053" s="142"/>
      <c r="AC1053" s="520" t="str">
        <f>IFERROR(X1053*VLOOKUP(AG1053,【参考】数式用4!$DC$3:$DZ$106,MATCH(N1053,【参考】数式用4!$DC$2:$DZ$2,0)),"")</f>
        <v/>
      </c>
      <c r="AD1053" s="477" t="str">
        <f t="shared" si="34"/>
        <v/>
      </c>
      <c r="AE1053" s="478" t="str">
        <f t="shared" si="35"/>
        <v/>
      </c>
      <c r="AF1053" s="512" t="str">
        <f>IF(O1053="","",'別紙様式3-2（４・５月）'!O1055&amp;'別紙様式3-2（４・５月）'!P1055&amp;'別紙様式3-2（４・５月）'!Q1055&amp;"から"&amp;O1053)</f>
        <v/>
      </c>
      <c r="AG1053" s="512" t="str">
        <f>IF(OR(W1053="",W1053="―"),"",'別紙様式3-2（４・５月）'!O1055&amp;'別紙様式3-2（４・５月）'!P1055&amp;'別紙様式3-2（４・５月）'!Q1055&amp;"から"&amp;W1053)</f>
        <v/>
      </c>
    </row>
    <row r="1054" spans="1:33" ht="24.95" customHeight="1">
      <c r="A1054" s="513">
        <v>1041</v>
      </c>
      <c r="B1054" s="987" t="str">
        <f>IF(基本情報入力シート!C1093="","",基本情報入力シート!C1093)</f>
        <v/>
      </c>
      <c r="C1054" s="988"/>
      <c r="D1054" s="988"/>
      <c r="E1054" s="988"/>
      <c r="F1054" s="988"/>
      <c r="G1054" s="988"/>
      <c r="H1054" s="988"/>
      <c r="I1054" s="989"/>
      <c r="J1054" s="482" t="str">
        <f>IF(基本情報入力シート!M1093="","",基本情報入力シート!M1093)</f>
        <v/>
      </c>
      <c r="K1054" s="482" t="str">
        <f>IF(基本情報入力シート!R1093="","",基本情報入力シート!R1093)</f>
        <v/>
      </c>
      <c r="L1054" s="482" t="str">
        <f>IF(基本情報入力シート!W1093="","",基本情報入力シート!W1093)</f>
        <v/>
      </c>
      <c r="M1054" s="517" t="str">
        <f>IF(基本情報入力シート!X1093="","",基本情報入力シート!X1093)</f>
        <v/>
      </c>
      <c r="N1054" s="518" t="str">
        <f>IF(基本情報入力シート!Y1093="","",基本情報入力シート!Y1093)</f>
        <v/>
      </c>
      <c r="O1054" s="106"/>
      <c r="P1054" s="1082"/>
      <c r="Q1054" s="1083"/>
      <c r="R1054" s="519" t="str">
        <f>IFERROR(IF('別紙様式3-2（４・５月）'!Z1056="ベア加算","",P1054*VLOOKUP(N1054,【参考】数式用!$AD$2:$AH$27,MATCH(O1054,【参考】数式用!$K$4:$N$4,0)+1,0)),"")</f>
        <v/>
      </c>
      <c r="S1054" s="139"/>
      <c r="T1054" s="1084"/>
      <c r="U1054" s="1085"/>
      <c r="V1054" s="515" t="str">
        <f>IFERROR(P1054*VLOOKUP(AF1054,【参考】数式用4!$DC$3:$DZ$106,MATCH(N1054,【参考】数式用4!$DC$2:$DZ$2,0)),"")</f>
        <v/>
      </c>
      <c r="W1054" s="107"/>
      <c r="X1054" s="138"/>
      <c r="Y1054" s="1086" t="str">
        <f>IFERROR(IF('別紙様式3-2（４・５月）'!Z1056="ベア加算","",W1054*VLOOKUP(N1054,【参考】数式用!$AD$2:$AH$27,MATCH(O1054,【参考】数式用!$K$4:$N$4,0)+1,0)),"")</f>
        <v/>
      </c>
      <c r="Z1054" s="1086"/>
      <c r="AA1054" s="139"/>
      <c r="AB1054" s="142"/>
      <c r="AC1054" s="520" t="str">
        <f>IFERROR(X1054*VLOOKUP(AG1054,【参考】数式用4!$DC$3:$DZ$106,MATCH(N1054,【参考】数式用4!$DC$2:$DZ$2,0)),"")</f>
        <v/>
      </c>
      <c r="AD1054" s="477" t="str">
        <f t="shared" si="34"/>
        <v/>
      </c>
      <c r="AE1054" s="478" t="str">
        <f t="shared" si="35"/>
        <v/>
      </c>
      <c r="AF1054" s="512" t="str">
        <f>IF(O1054="","",'別紙様式3-2（４・５月）'!O1056&amp;'別紙様式3-2（４・５月）'!P1056&amp;'別紙様式3-2（４・５月）'!Q1056&amp;"から"&amp;O1054)</f>
        <v/>
      </c>
      <c r="AG1054" s="512" t="str">
        <f>IF(OR(W1054="",W1054="―"),"",'別紙様式3-2（４・５月）'!O1056&amp;'別紙様式3-2（４・５月）'!P1056&amp;'別紙様式3-2（４・５月）'!Q1056&amp;"から"&amp;W1054)</f>
        <v/>
      </c>
    </row>
    <row r="1055" spans="1:33" ht="24.95" customHeight="1">
      <c r="A1055" s="513">
        <v>1042</v>
      </c>
      <c r="B1055" s="987" t="str">
        <f>IF(基本情報入力シート!C1094="","",基本情報入力シート!C1094)</f>
        <v/>
      </c>
      <c r="C1055" s="988"/>
      <c r="D1055" s="988"/>
      <c r="E1055" s="988"/>
      <c r="F1055" s="988"/>
      <c r="G1055" s="988"/>
      <c r="H1055" s="988"/>
      <c r="I1055" s="989"/>
      <c r="J1055" s="482" t="str">
        <f>IF(基本情報入力シート!M1094="","",基本情報入力シート!M1094)</f>
        <v/>
      </c>
      <c r="K1055" s="482" t="str">
        <f>IF(基本情報入力シート!R1094="","",基本情報入力シート!R1094)</f>
        <v/>
      </c>
      <c r="L1055" s="482" t="str">
        <f>IF(基本情報入力シート!W1094="","",基本情報入力シート!W1094)</f>
        <v/>
      </c>
      <c r="M1055" s="517" t="str">
        <f>IF(基本情報入力シート!X1094="","",基本情報入力シート!X1094)</f>
        <v/>
      </c>
      <c r="N1055" s="518" t="str">
        <f>IF(基本情報入力シート!Y1094="","",基本情報入力シート!Y1094)</f>
        <v/>
      </c>
      <c r="O1055" s="106"/>
      <c r="P1055" s="1082"/>
      <c r="Q1055" s="1083"/>
      <c r="R1055" s="519" t="str">
        <f>IFERROR(IF('別紙様式3-2（４・５月）'!Z1057="ベア加算","",P1055*VLOOKUP(N1055,【参考】数式用!$AD$2:$AH$27,MATCH(O1055,【参考】数式用!$K$4:$N$4,0)+1,0)),"")</f>
        <v/>
      </c>
      <c r="S1055" s="139"/>
      <c r="T1055" s="1084"/>
      <c r="U1055" s="1085"/>
      <c r="V1055" s="515" t="str">
        <f>IFERROR(P1055*VLOOKUP(AF1055,【参考】数式用4!$DC$3:$DZ$106,MATCH(N1055,【参考】数式用4!$DC$2:$DZ$2,0)),"")</f>
        <v/>
      </c>
      <c r="W1055" s="107"/>
      <c r="X1055" s="138"/>
      <c r="Y1055" s="1086" t="str">
        <f>IFERROR(IF('別紙様式3-2（４・５月）'!Z1057="ベア加算","",W1055*VLOOKUP(N1055,【参考】数式用!$AD$2:$AH$27,MATCH(O1055,【参考】数式用!$K$4:$N$4,0)+1,0)),"")</f>
        <v/>
      </c>
      <c r="Z1055" s="1086"/>
      <c r="AA1055" s="139"/>
      <c r="AB1055" s="142"/>
      <c r="AC1055" s="520" t="str">
        <f>IFERROR(X1055*VLOOKUP(AG1055,【参考】数式用4!$DC$3:$DZ$106,MATCH(N1055,【参考】数式用4!$DC$2:$DZ$2,0)),"")</f>
        <v/>
      </c>
      <c r="AD1055" s="477" t="str">
        <f t="shared" si="34"/>
        <v/>
      </c>
      <c r="AE1055" s="478" t="str">
        <f t="shared" si="35"/>
        <v/>
      </c>
      <c r="AF1055" s="512" t="str">
        <f>IF(O1055="","",'別紙様式3-2（４・５月）'!O1057&amp;'別紙様式3-2（４・５月）'!P1057&amp;'別紙様式3-2（４・５月）'!Q1057&amp;"から"&amp;O1055)</f>
        <v/>
      </c>
      <c r="AG1055" s="512" t="str">
        <f>IF(OR(W1055="",W1055="―"),"",'別紙様式3-2（４・５月）'!O1057&amp;'別紙様式3-2（４・５月）'!P1057&amp;'別紙様式3-2（４・５月）'!Q1057&amp;"から"&amp;W1055)</f>
        <v/>
      </c>
    </row>
    <row r="1056" spans="1:33" ht="24.95" customHeight="1">
      <c r="A1056" s="513">
        <v>1043</v>
      </c>
      <c r="B1056" s="987" t="str">
        <f>IF(基本情報入力シート!C1095="","",基本情報入力シート!C1095)</f>
        <v/>
      </c>
      <c r="C1056" s="988"/>
      <c r="D1056" s="988"/>
      <c r="E1056" s="988"/>
      <c r="F1056" s="988"/>
      <c r="G1056" s="988"/>
      <c r="H1056" s="988"/>
      <c r="I1056" s="989"/>
      <c r="J1056" s="482" t="str">
        <f>IF(基本情報入力シート!M1095="","",基本情報入力シート!M1095)</f>
        <v/>
      </c>
      <c r="K1056" s="482" t="str">
        <f>IF(基本情報入力シート!R1095="","",基本情報入力シート!R1095)</f>
        <v/>
      </c>
      <c r="L1056" s="482" t="str">
        <f>IF(基本情報入力シート!W1095="","",基本情報入力シート!W1095)</f>
        <v/>
      </c>
      <c r="M1056" s="517" t="str">
        <f>IF(基本情報入力シート!X1095="","",基本情報入力シート!X1095)</f>
        <v/>
      </c>
      <c r="N1056" s="518" t="str">
        <f>IF(基本情報入力シート!Y1095="","",基本情報入力シート!Y1095)</f>
        <v/>
      </c>
      <c r="O1056" s="106"/>
      <c r="P1056" s="1082"/>
      <c r="Q1056" s="1083"/>
      <c r="R1056" s="519" t="str">
        <f>IFERROR(IF('別紙様式3-2（４・５月）'!Z1058="ベア加算","",P1056*VLOOKUP(N1056,【参考】数式用!$AD$2:$AH$27,MATCH(O1056,【参考】数式用!$K$4:$N$4,0)+1,0)),"")</f>
        <v/>
      </c>
      <c r="S1056" s="139"/>
      <c r="T1056" s="1084"/>
      <c r="U1056" s="1085"/>
      <c r="V1056" s="515" t="str">
        <f>IFERROR(P1056*VLOOKUP(AF1056,【参考】数式用4!$DC$3:$DZ$106,MATCH(N1056,【参考】数式用4!$DC$2:$DZ$2,0)),"")</f>
        <v/>
      </c>
      <c r="W1056" s="107"/>
      <c r="X1056" s="138"/>
      <c r="Y1056" s="1086" t="str">
        <f>IFERROR(IF('別紙様式3-2（４・５月）'!Z1058="ベア加算","",W1056*VLOOKUP(N1056,【参考】数式用!$AD$2:$AH$27,MATCH(O1056,【参考】数式用!$K$4:$N$4,0)+1,0)),"")</f>
        <v/>
      </c>
      <c r="Z1056" s="1086"/>
      <c r="AA1056" s="139"/>
      <c r="AB1056" s="142"/>
      <c r="AC1056" s="520" t="str">
        <f>IFERROR(X1056*VLOOKUP(AG1056,【参考】数式用4!$DC$3:$DZ$106,MATCH(N1056,【参考】数式用4!$DC$2:$DZ$2,0)),"")</f>
        <v/>
      </c>
      <c r="AD1056" s="477" t="str">
        <f t="shared" si="34"/>
        <v/>
      </c>
      <c r="AE1056" s="478" t="str">
        <f t="shared" si="35"/>
        <v/>
      </c>
      <c r="AF1056" s="512" t="str">
        <f>IF(O1056="","",'別紙様式3-2（４・５月）'!O1058&amp;'別紙様式3-2（４・５月）'!P1058&amp;'別紙様式3-2（４・５月）'!Q1058&amp;"から"&amp;O1056)</f>
        <v/>
      </c>
      <c r="AG1056" s="512" t="str">
        <f>IF(OR(W1056="",W1056="―"),"",'別紙様式3-2（４・５月）'!O1058&amp;'別紙様式3-2（４・５月）'!P1058&amp;'別紙様式3-2（４・５月）'!Q1058&amp;"から"&amp;W1056)</f>
        <v/>
      </c>
    </row>
    <row r="1057" spans="1:33" ht="24.95" customHeight="1">
      <c r="A1057" s="513">
        <v>1044</v>
      </c>
      <c r="B1057" s="987" t="str">
        <f>IF(基本情報入力シート!C1096="","",基本情報入力シート!C1096)</f>
        <v/>
      </c>
      <c r="C1057" s="988"/>
      <c r="D1057" s="988"/>
      <c r="E1057" s="988"/>
      <c r="F1057" s="988"/>
      <c r="G1057" s="988"/>
      <c r="H1057" s="988"/>
      <c r="I1057" s="989"/>
      <c r="J1057" s="482" t="str">
        <f>IF(基本情報入力シート!M1096="","",基本情報入力シート!M1096)</f>
        <v/>
      </c>
      <c r="K1057" s="482" t="str">
        <f>IF(基本情報入力シート!R1096="","",基本情報入力シート!R1096)</f>
        <v/>
      </c>
      <c r="L1057" s="482" t="str">
        <f>IF(基本情報入力シート!W1096="","",基本情報入力シート!W1096)</f>
        <v/>
      </c>
      <c r="M1057" s="517" t="str">
        <f>IF(基本情報入力シート!X1096="","",基本情報入力シート!X1096)</f>
        <v/>
      </c>
      <c r="N1057" s="518" t="str">
        <f>IF(基本情報入力シート!Y1096="","",基本情報入力シート!Y1096)</f>
        <v/>
      </c>
      <c r="O1057" s="106"/>
      <c r="P1057" s="1082"/>
      <c r="Q1057" s="1083"/>
      <c r="R1057" s="519" t="str">
        <f>IFERROR(IF('別紙様式3-2（４・５月）'!Z1059="ベア加算","",P1057*VLOOKUP(N1057,【参考】数式用!$AD$2:$AH$27,MATCH(O1057,【参考】数式用!$K$4:$N$4,0)+1,0)),"")</f>
        <v/>
      </c>
      <c r="S1057" s="139"/>
      <c r="T1057" s="1084"/>
      <c r="U1057" s="1085"/>
      <c r="V1057" s="515" t="str">
        <f>IFERROR(P1057*VLOOKUP(AF1057,【参考】数式用4!$DC$3:$DZ$106,MATCH(N1057,【参考】数式用4!$DC$2:$DZ$2,0)),"")</f>
        <v/>
      </c>
      <c r="W1057" s="107"/>
      <c r="X1057" s="138"/>
      <c r="Y1057" s="1086" t="str">
        <f>IFERROR(IF('別紙様式3-2（４・５月）'!Z1059="ベア加算","",W1057*VLOOKUP(N1057,【参考】数式用!$AD$2:$AH$27,MATCH(O1057,【参考】数式用!$K$4:$N$4,0)+1,0)),"")</f>
        <v/>
      </c>
      <c r="Z1057" s="1086"/>
      <c r="AA1057" s="139"/>
      <c r="AB1057" s="142"/>
      <c r="AC1057" s="520" t="str">
        <f>IFERROR(X1057*VLOOKUP(AG1057,【参考】数式用4!$DC$3:$DZ$106,MATCH(N1057,【参考】数式用4!$DC$2:$DZ$2,0)),"")</f>
        <v/>
      </c>
      <c r="AD1057" s="477" t="str">
        <f t="shared" si="34"/>
        <v/>
      </c>
      <c r="AE1057" s="478" t="str">
        <f t="shared" si="35"/>
        <v/>
      </c>
      <c r="AF1057" s="512" t="str">
        <f>IF(O1057="","",'別紙様式3-2（４・５月）'!O1059&amp;'別紙様式3-2（４・５月）'!P1059&amp;'別紙様式3-2（４・５月）'!Q1059&amp;"から"&amp;O1057)</f>
        <v/>
      </c>
      <c r="AG1057" s="512" t="str">
        <f>IF(OR(W1057="",W1057="―"),"",'別紙様式3-2（４・５月）'!O1059&amp;'別紙様式3-2（４・５月）'!P1059&amp;'別紙様式3-2（４・５月）'!Q1059&amp;"から"&amp;W1057)</f>
        <v/>
      </c>
    </row>
    <row r="1058" spans="1:33" ht="24.95" customHeight="1">
      <c r="A1058" s="513">
        <v>1045</v>
      </c>
      <c r="B1058" s="987" t="str">
        <f>IF(基本情報入力シート!C1097="","",基本情報入力シート!C1097)</f>
        <v/>
      </c>
      <c r="C1058" s="988"/>
      <c r="D1058" s="988"/>
      <c r="E1058" s="988"/>
      <c r="F1058" s="988"/>
      <c r="G1058" s="988"/>
      <c r="H1058" s="988"/>
      <c r="I1058" s="989"/>
      <c r="J1058" s="482" t="str">
        <f>IF(基本情報入力シート!M1097="","",基本情報入力シート!M1097)</f>
        <v/>
      </c>
      <c r="K1058" s="482" t="str">
        <f>IF(基本情報入力シート!R1097="","",基本情報入力シート!R1097)</f>
        <v/>
      </c>
      <c r="L1058" s="482" t="str">
        <f>IF(基本情報入力シート!W1097="","",基本情報入力シート!W1097)</f>
        <v/>
      </c>
      <c r="M1058" s="517" t="str">
        <f>IF(基本情報入力シート!X1097="","",基本情報入力シート!X1097)</f>
        <v/>
      </c>
      <c r="N1058" s="518" t="str">
        <f>IF(基本情報入力シート!Y1097="","",基本情報入力シート!Y1097)</f>
        <v/>
      </c>
      <c r="O1058" s="106"/>
      <c r="P1058" s="1082"/>
      <c r="Q1058" s="1083"/>
      <c r="R1058" s="519" t="str">
        <f>IFERROR(IF('別紙様式3-2（４・５月）'!Z1060="ベア加算","",P1058*VLOOKUP(N1058,【参考】数式用!$AD$2:$AH$27,MATCH(O1058,【参考】数式用!$K$4:$N$4,0)+1,0)),"")</f>
        <v/>
      </c>
      <c r="S1058" s="139"/>
      <c r="T1058" s="1084"/>
      <c r="U1058" s="1085"/>
      <c r="V1058" s="515" t="str">
        <f>IFERROR(P1058*VLOOKUP(AF1058,【参考】数式用4!$DC$3:$DZ$106,MATCH(N1058,【参考】数式用4!$DC$2:$DZ$2,0)),"")</f>
        <v/>
      </c>
      <c r="W1058" s="107"/>
      <c r="X1058" s="138"/>
      <c r="Y1058" s="1086" t="str">
        <f>IFERROR(IF('別紙様式3-2（４・５月）'!Z1060="ベア加算","",W1058*VLOOKUP(N1058,【参考】数式用!$AD$2:$AH$27,MATCH(O1058,【参考】数式用!$K$4:$N$4,0)+1,0)),"")</f>
        <v/>
      </c>
      <c r="Z1058" s="1086"/>
      <c r="AA1058" s="139"/>
      <c r="AB1058" s="142"/>
      <c r="AC1058" s="520" t="str">
        <f>IFERROR(X1058*VLOOKUP(AG1058,【参考】数式用4!$DC$3:$DZ$106,MATCH(N1058,【参考】数式用4!$DC$2:$DZ$2,0)),"")</f>
        <v/>
      </c>
      <c r="AD1058" s="477" t="str">
        <f t="shared" si="34"/>
        <v/>
      </c>
      <c r="AE1058" s="478" t="str">
        <f t="shared" si="35"/>
        <v/>
      </c>
      <c r="AF1058" s="512" t="str">
        <f>IF(O1058="","",'別紙様式3-2（４・５月）'!O1060&amp;'別紙様式3-2（４・５月）'!P1060&amp;'別紙様式3-2（４・５月）'!Q1060&amp;"から"&amp;O1058)</f>
        <v/>
      </c>
      <c r="AG1058" s="512" t="str">
        <f>IF(OR(W1058="",W1058="―"),"",'別紙様式3-2（４・５月）'!O1060&amp;'別紙様式3-2（４・５月）'!P1060&amp;'別紙様式3-2（４・５月）'!Q1060&amp;"から"&amp;W1058)</f>
        <v/>
      </c>
    </row>
    <row r="1059" spans="1:33" ht="24.95" customHeight="1">
      <c r="A1059" s="513">
        <v>1046</v>
      </c>
      <c r="B1059" s="987" t="str">
        <f>IF(基本情報入力シート!C1098="","",基本情報入力シート!C1098)</f>
        <v/>
      </c>
      <c r="C1059" s="988"/>
      <c r="D1059" s="988"/>
      <c r="E1059" s="988"/>
      <c r="F1059" s="988"/>
      <c r="G1059" s="988"/>
      <c r="H1059" s="988"/>
      <c r="I1059" s="989"/>
      <c r="J1059" s="482" t="str">
        <f>IF(基本情報入力シート!M1098="","",基本情報入力シート!M1098)</f>
        <v/>
      </c>
      <c r="K1059" s="482" t="str">
        <f>IF(基本情報入力シート!R1098="","",基本情報入力シート!R1098)</f>
        <v/>
      </c>
      <c r="L1059" s="482" t="str">
        <f>IF(基本情報入力シート!W1098="","",基本情報入力シート!W1098)</f>
        <v/>
      </c>
      <c r="M1059" s="517" t="str">
        <f>IF(基本情報入力シート!X1098="","",基本情報入力シート!X1098)</f>
        <v/>
      </c>
      <c r="N1059" s="518" t="str">
        <f>IF(基本情報入力シート!Y1098="","",基本情報入力シート!Y1098)</f>
        <v/>
      </c>
      <c r="O1059" s="106"/>
      <c r="P1059" s="1082"/>
      <c r="Q1059" s="1083"/>
      <c r="R1059" s="519" t="str">
        <f>IFERROR(IF('別紙様式3-2（４・５月）'!Z1061="ベア加算","",P1059*VLOOKUP(N1059,【参考】数式用!$AD$2:$AH$27,MATCH(O1059,【参考】数式用!$K$4:$N$4,0)+1,0)),"")</f>
        <v/>
      </c>
      <c r="S1059" s="139"/>
      <c r="T1059" s="1084"/>
      <c r="U1059" s="1085"/>
      <c r="V1059" s="515" t="str">
        <f>IFERROR(P1059*VLOOKUP(AF1059,【参考】数式用4!$DC$3:$DZ$106,MATCH(N1059,【参考】数式用4!$DC$2:$DZ$2,0)),"")</f>
        <v/>
      </c>
      <c r="W1059" s="107"/>
      <c r="X1059" s="138"/>
      <c r="Y1059" s="1086" t="str">
        <f>IFERROR(IF('別紙様式3-2（４・５月）'!Z1061="ベア加算","",W1059*VLOOKUP(N1059,【参考】数式用!$AD$2:$AH$27,MATCH(O1059,【参考】数式用!$K$4:$N$4,0)+1,0)),"")</f>
        <v/>
      </c>
      <c r="Z1059" s="1086"/>
      <c r="AA1059" s="139"/>
      <c r="AB1059" s="142"/>
      <c r="AC1059" s="520" t="str">
        <f>IFERROR(X1059*VLOOKUP(AG1059,【参考】数式用4!$DC$3:$DZ$106,MATCH(N1059,【参考】数式用4!$DC$2:$DZ$2,0)),"")</f>
        <v/>
      </c>
      <c r="AD1059" s="477" t="str">
        <f t="shared" si="34"/>
        <v/>
      </c>
      <c r="AE1059" s="478" t="str">
        <f t="shared" si="35"/>
        <v/>
      </c>
      <c r="AF1059" s="512" t="str">
        <f>IF(O1059="","",'別紙様式3-2（４・５月）'!O1061&amp;'別紙様式3-2（４・５月）'!P1061&amp;'別紙様式3-2（４・５月）'!Q1061&amp;"から"&amp;O1059)</f>
        <v/>
      </c>
      <c r="AG1059" s="512" t="str">
        <f>IF(OR(W1059="",W1059="―"),"",'別紙様式3-2（４・５月）'!O1061&amp;'別紙様式3-2（４・５月）'!P1061&amp;'別紙様式3-2（４・５月）'!Q1061&amp;"から"&amp;W1059)</f>
        <v/>
      </c>
    </row>
    <row r="1060" spans="1:33" ht="24.95" customHeight="1">
      <c r="A1060" s="513">
        <v>1047</v>
      </c>
      <c r="B1060" s="987" t="str">
        <f>IF(基本情報入力シート!C1099="","",基本情報入力シート!C1099)</f>
        <v/>
      </c>
      <c r="C1060" s="988"/>
      <c r="D1060" s="988"/>
      <c r="E1060" s="988"/>
      <c r="F1060" s="988"/>
      <c r="G1060" s="988"/>
      <c r="H1060" s="988"/>
      <c r="I1060" s="989"/>
      <c r="J1060" s="482" t="str">
        <f>IF(基本情報入力シート!M1099="","",基本情報入力シート!M1099)</f>
        <v/>
      </c>
      <c r="K1060" s="482" t="str">
        <f>IF(基本情報入力シート!R1099="","",基本情報入力シート!R1099)</f>
        <v/>
      </c>
      <c r="L1060" s="482" t="str">
        <f>IF(基本情報入力シート!W1099="","",基本情報入力シート!W1099)</f>
        <v/>
      </c>
      <c r="M1060" s="517" t="str">
        <f>IF(基本情報入力シート!X1099="","",基本情報入力シート!X1099)</f>
        <v/>
      </c>
      <c r="N1060" s="518" t="str">
        <f>IF(基本情報入力シート!Y1099="","",基本情報入力シート!Y1099)</f>
        <v/>
      </c>
      <c r="O1060" s="106"/>
      <c r="P1060" s="1082"/>
      <c r="Q1060" s="1083"/>
      <c r="R1060" s="519" t="str">
        <f>IFERROR(IF('別紙様式3-2（４・５月）'!Z1062="ベア加算","",P1060*VLOOKUP(N1060,【参考】数式用!$AD$2:$AH$27,MATCH(O1060,【参考】数式用!$K$4:$N$4,0)+1,0)),"")</f>
        <v/>
      </c>
      <c r="S1060" s="139"/>
      <c r="T1060" s="1084"/>
      <c r="U1060" s="1085"/>
      <c r="V1060" s="515" t="str">
        <f>IFERROR(P1060*VLOOKUP(AF1060,【参考】数式用4!$DC$3:$DZ$106,MATCH(N1060,【参考】数式用4!$DC$2:$DZ$2,0)),"")</f>
        <v/>
      </c>
      <c r="W1060" s="107"/>
      <c r="X1060" s="138"/>
      <c r="Y1060" s="1086" t="str">
        <f>IFERROR(IF('別紙様式3-2（４・５月）'!Z1062="ベア加算","",W1060*VLOOKUP(N1060,【参考】数式用!$AD$2:$AH$27,MATCH(O1060,【参考】数式用!$K$4:$N$4,0)+1,0)),"")</f>
        <v/>
      </c>
      <c r="Z1060" s="1086"/>
      <c r="AA1060" s="139"/>
      <c r="AB1060" s="142"/>
      <c r="AC1060" s="520" t="str">
        <f>IFERROR(X1060*VLOOKUP(AG1060,【参考】数式用4!$DC$3:$DZ$106,MATCH(N1060,【参考】数式用4!$DC$2:$DZ$2,0)),"")</f>
        <v/>
      </c>
      <c r="AD1060" s="477" t="str">
        <f t="shared" si="34"/>
        <v/>
      </c>
      <c r="AE1060" s="478" t="str">
        <f t="shared" si="35"/>
        <v/>
      </c>
      <c r="AF1060" s="512" t="str">
        <f>IF(O1060="","",'別紙様式3-2（４・５月）'!O1062&amp;'別紙様式3-2（４・５月）'!P1062&amp;'別紙様式3-2（４・５月）'!Q1062&amp;"から"&amp;O1060)</f>
        <v/>
      </c>
      <c r="AG1060" s="512" t="str">
        <f>IF(OR(W1060="",W1060="―"),"",'別紙様式3-2（４・５月）'!O1062&amp;'別紙様式3-2（４・５月）'!P1062&amp;'別紙様式3-2（４・５月）'!Q1062&amp;"から"&amp;W1060)</f>
        <v/>
      </c>
    </row>
    <row r="1061" spans="1:33" ht="24.95" customHeight="1">
      <c r="A1061" s="513">
        <v>1048</v>
      </c>
      <c r="B1061" s="987" t="str">
        <f>IF(基本情報入力シート!C1100="","",基本情報入力シート!C1100)</f>
        <v/>
      </c>
      <c r="C1061" s="988"/>
      <c r="D1061" s="988"/>
      <c r="E1061" s="988"/>
      <c r="F1061" s="988"/>
      <c r="G1061" s="988"/>
      <c r="H1061" s="988"/>
      <c r="I1061" s="989"/>
      <c r="J1061" s="482" t="str">
        <f>IF(基本情報入力シート!M1100="","",基本情報入力シート!M1100)</f>
        <v/>
      </c>
      <c r="K1061" s="482" t="str">
        <f>IF(基本情報入力シート!R1100="","",基本情報入力シート!R1100)</f>
        <v/>
      </c>
      <c r="L1061" s="482" t="str">
        <f>IF(基本情報入力シート!W1100="","",基本情報入力シート!W1100)</f>
        <v/>
      </c>
      <c r="M1061" s="517" t="str">
        <f>IF(基本情報入力シート!X1100="","",基本情報入力シート!X1100)</f>
        <v/>
      </c>
      <c r="N1061" s="518" t="str">
        <f>IF(基本情報入力シート!Y1100="","",基本情報入力シート!Y1100)</f>
        <v/>
      </c>
      <c r="O1061" s="106"/>
      <c r="P1061" s="1082"/>
      <c r="Q1061" s="1083"/>
      <c r="R1061" s="519" t="str">
        <f>IFERROR(IF('別紙様式3-2（４・５月）'!Z1063="ベア加算","",P1061*VLOOKUP(N1061,【参考】数式用!$AD$2:$AH$27,MATCH(O1061,【参考】数式用!$K$4:$N$4,0)+1,0)),"")</f>
        <v/>
      </c>
      <c r="S1061" s="139"/>
      <c r="T1061" s="1084"/>
      <c r="U1061" s="1085"/>
      <c r="V1061" s="515" t="str">
        <f>IFERROR(P1061*VLOOKUP(AF1061,【参考】数式用4!$DC$3:$DZ$106,MATCH(N1061,【参考】数式用4!$DC$2:$DZ$2,0)),"")</f>
        <v/>
      </c>
      <c r="W1061" s="107"/>
      <c r="X1061" s="138"/>
      <c r="Y1061" s="1086" t="str">
        <f>IFERROR(IF('別紙様式3-2（４・５月）'!Z1063="ベア加算","",W1061*VLOOKUP(N1061,【参考】数式用!$AD$2:$AH$27,MATCH(O1061,【参考】数式用!$K$4:$N$4,0)+1,0)),"")</f>
        <v/>
      </c>
      <c r="Z1061" s="1086"/>
      <c r="AA1061" s="139"/>
      <c r="AB1061" s="142"/>
      <c r="AC1061" s="520" t="str">
        <f>IFERROR(X1061*VLOOKUP(AG1061,【参考】数式用4!$DC$3:$DZ$106,MATCH(N1061,【参考】数式用4!$DC$2:$DZ$2,0)),"")</f>
        <v/>
      </c>
      <c r="AD1061" s="477" t="str">
        <f t="shared" si="34"/>
        <v/>
      </c>
      <c r="AE1061" s="478" t="str">
        <f t="shared" si="35"/>
        <v/>
      </c>
      <c r="AF1061" s="512" t="str">
        <f>IF(O1061="","",'別紙様式3-2（４・５月）'!O1063&amp;'別紙様式3-2（４・５月）'!P1063&amp;'別紙様式3-2（４・５月）'!Q1063&amp;"から"&amp;O1061)</f>
        <v/>
      </c>
      <c r="AG1061" s="512" t="str">
        <f>IF(OR(W1061="",W1061="―"),"",'別紙様式3-2（４・５月）'!O1063&amp;'別紙様式3-2（４・５月）'!P1063&amp;'別紙様式3-2（４・５月）'!Q1063&amp;"から"&amp;W1061)</f>
        <v/>
      </c>
    </row>
    <row r="1062" spans="1:33" ht="24.95" customHeight="1">
      <c r="A1062" s="513">
        <v>1049</v>
      </c>
      <c r="B1062" s="987" t="str">
        <f>IF(基本情報入力シート!C1101="","",基本情報入力シート!C1101)</f>
        <v/>
      </c>
      <c r="C1062" s="988"/>
      <c r="D1062" s="988"/>
      <c r="E1062" s="988"/>
      <c r="F1062" s="988"/>
      <c r="G1062" s="988"/>
      <c r="H1062" s="988"/>
      <c r="I1062" s="989"/>
      <c r="J1062" s="482" t="str">
        <f>IF(基本情報入力シート!M1101="","",基本情報入力シート!M1101)</f>
        <v/>
      </c>
      <c r="K1062" s="482" t="str">
        <f>IF(基本情報入力シート!R1101="","",基本情報入力シート!R1101)</f>
        <v/>
      </c>
      <c r="L1062" s="482" t="str">
        <f>IF(基本情報入力シート!W1101="","",基本情報入力シート!W1101)</f>
        <v/>
      </c>
      <c r="M1062" s="517" t="str">
        <f>IF(基本情報入力シート!X1101="","",基本情報入力シート!X1101)</f>
        <v/>
      </c>
      <c r="N1062" s="518" t="str">
        <f>IF(基本情報入力シート!Y1101="","",基本情報入力シート!Y1101)</f>
        <v/>
      </c>
      <c r="O1062" s="106"/>
      <c r="P1062" s="1082"/>
      <c r="Q1062" s="1083"/>
      <c r="R1062" s="519" t="str">
        <f>IFERROR(IF('別紙様式3-2（４・５月）'!Z1064="ベア加算","",P1062*VLOOKUP(N1062,【参考】数式用!$AD$2:$AH$27,MATCH(O1062,【参考】数式用!$K$4:$N$4,0)+1,0)),"")</f>
        <v/>
      </c>
      <c r="S1062" s="139"/>
      <c r="T1062" s="1084"/>
      <c r="U1062" s="1085"/>
      <c r="V1062" s="515" t="str">
        <f>IFERROR(P1062*VLOOKUP(AF1062,【参考】数式用4!$DC$3:$DZ$106,MATCH(N1062,【参考】数式用4!$DC$2:$DZ$2,0)),"")</f>
        <v/>
      </c>
      <c r="W1062" s="107"/>
      <c r="X1062" s="138"/>
      <c r="Y1062" s="1086" t="str">
        <f>IFERROR(IF('別紙様式3-2（４・５月）'!Z1064="ベア加算","",W1062*VLOOKUP(N1062,【参考】数式用!$AD$2:$AH$27,MATCH(O1062,【参考】数式用!$K$4:$N$4,0)+1,0)),"")</f>
        <v/>
      </c>
      <c r="Z1062" s="1086"/>
      <c r="AA1062" s="139"/>
      <c r="AB1062" s="142"/>
      <c r="AC1062" s="520" t="str">
        <f>IFERROR(X1062*VLOOKUP(AG1062,【参考】数式用4!$DC$3:$DZ$106,MATCH(N1062,【参考】数式用4!$DC$2:$DZ$2,0)),"")</f>
        <v/>
      </c>
      <c r="AD1062" s="477" t="str">
        <f t="shared" si="34"/>
        <v/>
      </c>
      <c r="AE1062" s="478" t="str">
        <f t="shared" si="35"/>
        <v/>
      </c>
      <c r="AF1062" s="512" t="str">
        <f>IF(O1062="","",'別紙様式3-2（４・５月）'!O1064&amp;'別紙様式3-2（４・５月）'!P1064&amp;'別紙様式3-2（４・５月）'!Q1064&amp;"から"&amp;O1062)</f>
        <v/>
      </c>
      <c r="AG1062" s="512" t="str">
        <f>IF(OR(W1062="",W1062="―"),"",'別紙様式3-2（４・５月）'!O1064&amp;'別紙様式3-2（４・５月）'!P1064&amp;'別紙様式3-2（４・５月）'!Q1064&amp;"から"&amp;W1062)</f>
        <v/>
      </c>
    </row>
    <row r="1063" spans="1:33" ht="24.95" customHeight="1">
      <c r="A1063" s="513">
        <v>1050</v>
      </c>
      <c r="B1063" s="987" t="str">
        <f>IF(基本情報入力シート!C1102="","",基本情報入力シート!C1102)</f>
        <v/>
      </c>
      <c r="C1063" s="988"/>
      <c r="D1063" s="988"/>
      <c r="E1063" s="988"/>
      <c r="F1063" s="988"/>
      <c r="G1063" s="988"/>
      <c r="H1063" s="988"/>
      <c r="I1063" s="989"/>
      <c r="J1063" s="482" t="str">
        <f>IF(基本情報入力シート!M1102="","",基本情報入力シート!M1102)</f>
        <v/>
      </c>
      <c r="K1063" s="482" t="str">
        <f>IF(基本情報入力シート!R1102="","",基本情報入力シート!R1102)</f>
        <v/>
      </c>
      <c r="L1063" s="482" t="str">
        <f>IF(基本情報入力シート!W1102="","",基本情報入力シート!W1102)</f>
        <v/>
      </c>
      <c r="M1063" s="517" t="str">
        <f>IF(基本情報入力シート!X1102="","",基本情報入力シート!X1102)</f>
        <v/>
      </c>
      <c r="N1063" s="518" t="str">
        <f>IF(基本情報入力シート!Y1102="","",基本情報入力シート!Y1102)</f>
        <v/>
      </c>
      <c r="O1063" s="106"/>
      <c r="P1063" s="1082"/>
      <c r="Q1063" s="1083"/>
      <c r="R1063" s="519" t="str">
        <f>IFERROR(IF('別紙様式3-2（４・５月）'!Z1065="ベア加算","",P1063*VLOOKUP(N1063,【参考】数式用!$AD$2:$AH$27,MATCH(O1063,【参考】数式用!$K$4:$N$4,0)+1,0)),"")</f>
        <v/>
      </c>
      <c r="S1063" s="139"/>
      <c r="T1063" s="1084"/>
      <c r="U1063" s="1085"/>
      <c r="V1063" s="515" t="str">
        <f>IFERROR(P1063*VLOOKUP(AF1063,【参考】数式用4!$DC$3:$DZ$106,MATCH(N1063,【参考】数式用4!$DC$2:$DZ$2,0)),"")</f>
        <v/>
      </c>
      <c r="W1063" s="107"/>
      <c r="X1063" s="138"/>
      <c r="Y1063" s="1086" t="str">
        <f>IFERROR(IF('別紙様式3-2（４・５月）'!Z1065="ベア加算","",W1063*VLOOKUP(N1063,【参考】数式用!$AD$2:$AH$27,MATCH(O1063,【参考】数式用!$K$4:$N$4,0)+1,0)),"")</f>
        <v/>
      </c>
      <c r="Z1063" s="1086"/>
      <c r="AA1063" s="139"/>
      <c r="AB1063" s="142"/>
      <c r="AC1063" s="520" t="str">
        <f>IFERROR(X1063*VLOOKUP(AG1063,【参考】数式用4!$DC$3:$DZ$106,MATCH(N1063,【参考】数式用4!$DC$2:$DZ$2,0)),"")</f>
        <v/>
      </c>
      <c r="AD1063" s="477" t="str">
        <f t="shared" si="34"/>
        <v/>
      </c>
      <c r="AE1063" s="478" t="str">
        <f t="shared" si="35"/>
        <v/>
      </c>
      <c r="AF1063" s="512" t="str">
        <f>IF(O1063="","",'別紙様式3-2（４・５月）'!O1065&amp;'別紙様式3-2（４・５月）'!P1065&amp;'別紙様式3-2（４・５月）'!Q1065&amp;"から"&amp;O1063)</f>
        <v/>
      </c>
      <c r="AG1063" s="512" t="str">
        <f>IF(OR(W1063="",W1063="―"),"",'別紙様式3-2（４・５月）'!O1065&amp;'別紙様式3-2（４・５月）'!P1065&amp;'別紙様式3-2（４・５月）'!Q1065&amp;"から"&amp;W1063)</f>
        <v/>
      </c>
    </row>
    <row r="1064" spans="1:33" ht="24.95" customHeight="1">
      <c r="A1064" s="513">
        <v>1051</v>
      </c>
      <c r="B1064" s="987" t="str">
        <f>IF(基本情報入力シート!C1103="","",基本情報入力シート!C1103)</f>
        <v/>
      </c>
      <c r="C1064" s="988"/>
      <c r="D1064" s="988"/>
      <c r="E1064" s="988"/>
      <c r="F1064" s="988"/>
      <c r="G1064" s="988"/>
      <c r="H1064" s="988"/>
      <c r="I1064" s="989"/>
      <c r="J1064" s="482" t="str">
        <f>IF(基本情報入力シート!M1103="","",基本情報入力シート!M1103)</f>
        <v/>
      </c>
      <c r="K1064" s="482" t="str">
        <f>IF(基本情報入力シート!R1103="","",基本情報入力シート!R1103)</f>
        <v/>
      </c>
      <c r="L1064" s="482" t="str">
        <f>IF(基本情報入力シート!W1103="","",基本情報入力シート!W1103)</f>
        <v/>
      </c>
      <c r="M1064" s="517" t="str">
        <f>IF(基本情報入力シート!X1103="","",基本情報入力シート!X1103)</f>
        <v/>
      </c>
      <c r="N1064" s="518" t="str">
        <f>IF(基本情報入力シート!Y1103="","",基本情報入力シート!Y1103)</f>
        <v/>
      </c>
      <c r="O1064" s="106"/>
      <c r="P1064" s="1082"/>
      <c r="Q1064" s="1083"/>
      <c r="R1064" s="519" t="str">
        <f>IFERROR(IF('別紙様式3-2（４・５月）'!Z1066="ベア加算","",P1064*VLOOKUP(N1064,【参考】数式用!$AD$2:$AH$27,MATCH(O1064,【参考】数式用!$K$4:$N$4,0)+1,0)),"")</f>
        <v/>
      </c>
      <c r="S1064" s="139"/>
      <c r="T1064" s="1084"/>
      <c r="U1064" s="1085"/>
      <c r="V1064" s="515" t="str">
        <f>IFERROR(P1064*VLOOKUP(AF1064,【参考】数式用4!$DC$3:$DZ$106,MATCH(N1064,【参考】数式用4!$DC$2:$DZ$2,0)),"")</f>
        <v/>
      </c>
      <c r="W1064" s="107"/>
      <c r="X1064" s="138"/>
      <c r="Y1064" s="1086" t="str">
        <f>IFERROR(IF('別紙様式3-2（４・５月）'!Z1066="ベア加算","",W1064*VLOOKUP(N1064,【参考】数式用!$AD$2:$AH$27,MATCH(O1064,【参考】数式用!$K$4:$N$4,0)+1,0)),"")</f>
        <v/>
      </c>
      <c r="Z1064" s="1086"/>
      <c r="AA1064" s="139"/>
      <c r="AB1064" s="142"/>
      <c r="AC1064" s="520" t="str">
        <f>IFERROR(X1064*VLOOKUP(AG1064,【参考】数式用4!$DC$3:$DZ$106,MATCH(N1064,【参考】数式用4!$DC$2:$DZ$2,0)),"")</f>
        <v/>
      </c>
      <c r="AD1064" s="477" t="str">
        <f t="shared" si="34"/>
        <v/>
      </c>
      <c r="AE1064" s="478" t="str">
        <f t="shared" si="35"/>
        <v/>
      </c>
      <c r="AF1064" s="512" t="str">
        <f>IF(O1064="","",'別紙様式3-2（４・５月）'!O1066&amp;'別紙様式3-2（４・５月）'!P1066&amp;'別紙様式3-2（４・５月）'!Q1066&amp;"から"&amp;O1064)</f>
        <v/>
      </c>
      <c r="AG1064" s="512" t="str">
        <f>IF(OR(W1064="",W1064="―"),"",'別紙様式3-2（４・５月）'!O1066&amp;'別紙様式3-2（４・５月）'!P1066&amp;'別紙様式3-2（４・５月）'!Q1066&amp;"から"&amp;W1064)</f>
        <v/>
      </c>
    </row>
    <row r="1065" spans="1:33" ht="24.95" customHeight="1">
      <c r="A1065" s="513">
        <v>1052</v>
      </c>
      <c r="B1065" s="987" t="str">
        <f>IF(基本情報入力シート!C1104="","",基本情報入力シート!C1104)</f>
        <v/>
      </c>
      <c r="C1065" s="988"/>
      <c r="D1065" s="988"/>
      <c r="E1065" s="988"/>
      <c r="F1065" s="988"/>
      <c r="G1065" s="988"/>
      <c r="H1065" s="988"/>
      <c r="I1065" s="989"/>
      <c r="J1065" s="482" t="str">
        <f>IF(基本情報入力シート!M1104="","",基本情報入力シート!M1104)</f>
        <v/>
      </c>
      <c r="K1065" s="482" t="str">
        <f>IF(基本情報入力シート!R1104="","",基本情報入力シート!R1104)</f>
        <v/>
      </c>
      <c r="L1065" s="482" t="str">
        <f>IF(基本情報入力シート!W1104="","",基本情報入力シート!W1104)</f>
        <v/>
      </c>
      <c r="M1065" s="517" t="str">
        <f>IF(基本情報入力シート!X1104="","",基本情報入力シート!X1104)</f>
        <v/>
      </c>
      <c r="N1065" s="518" t="str">
        <f>IF(基本情報入力シート!Y1104="","",基本情報入力シート!Y1104)</f>
        <v/>
      </c>
      <c r="O1065" s="106"/>
      <c r="P1065" s="1082"/>
      <c r="Q1065" s="1083"/>
      <c r="R1065" s="519" t="str">
        <f>IFERROR(IF('別紙様式3-2（４・５月）'!Z1067="ベア加算","",P1065*VLOOKUP(N1065,【参考】数式用!$AD$2:$AH$27,MATCH(O1065,【参考】数式用!$K$4:$N$4,0)+1,0)),"")</f>
        <v/>
      </c>
      <c r="S1065" s="139"/>
      <c r="T1065" s="1084"/>
      <c r="U1065" s="1085"/>
      <c r="V1065" s="515" t="str">
        <f>IFERROR(P1065*VLOOKUP(AF1065,【参考】数式用4!$DC$3:$DZ$106,MATCH(N1065,【参考】数式用4!$DC$2:$DZ$2,0)),"")</f>
        <v/>
      </c>
      <c r="W1065" s="107"/>
      <c r="X1065" s="138"/>
      <c r="Y1065" s="1086" t="str">
        <f>IFERROR(IF('別紙様式3-2（４・５月）'!Z1067="ベア加算","",W1065*VLOOKUP(N1065,【参考】数式用!$AD$2:$AH$27,MATCH(O1065,【参考】数式用!$K$4:$N$4,0)+1,0)),"")</f>
        <v/>
      </c>
      <c r="Z1065" s="1086"/>
      <c r="AA1065" s="139"/>
      <c r="AB1065" s="142"/>
      <c r="AC1065" s="520" t="str">
        <f>IFERROR(X1065*VLOOKUP(AG1065,【参考】数式用4!$DC$3:$DZ$106,MATCH(N1065,【参考】数式用4!$DC$2:$DZ$2,0)),"")</f>
        <v/>
      </c>
      <c r="AD1065" s="477" t="str">
        <f t="shared" si="34"/>
        <v/>
      </c>
      <c r="AE1065" s="478" t="str">
        <f t="shared" si="35"/>
        <v/>
      </c>
      <c r="AF1065" s="512" t="str">
        <f>IF(O1065="","",'別紙様式3-2（４・５月）'!O1067&amp;'別紙様式3-2（４・５月）'!P1067&amp;'別紙様式3-2（４・５月）'!Q1067&amp;"から"&amp;O1065)</f>
        <v/>
      </c>
      <c r="AG1065" s="512" t="str">
        <f>IF(OR(W1065="",W1065="―"),"",'別紙様式3-2（４・５月）'!O1067&amp;'別紙様式3-2（４・５月）'!P1067&amp;'別紙様式3-2（４・５月）'!Q1067&amp;"から"&amp;W1065)</f>
        <v/>
      </c>
    </row>
    <row r="1066" spans="1:33" ht="24.95" customHeight="1">
      <c r="A1066" s="513">
        <v>1053</v>
      </c>
      <c r="B1066" s="987" t="str">
        <f>IF(基本情報入力シート!C1105="","",基本情報入力シート!C1105)</f>
        <v/>
      </c>
      <c r="C1066" s="988"/>
      <c r="D1066" s="988"/>
      <c r="E1066" s="988"/>
      <c r="F1066" s="988"/>
      <c r="G1066" s="988"/>
      <c r="H1066" s="988"/>
      <c r="I1066" s="989"/>
      <c r="J1066" s="482" t="str">
        <f>IF(基本情報入力シート!M1105="","",基本情報入力シート!M1105)</f>
        <v/>
      </c>
      <c r="K1066" s="482" t="str">
        <f>IF(基本情報入力シート!R1105="","",基本情報入力シート!R1105)</f>
        <v/>
      </c>
      <c r="L1066" s="482" t="str">
        <f>IF(基本情報入力シート!W1105="","",基本情報入力シート!W1105)</f>
        <v/>
      </c>
      <c r="M1066" s="517" t="str">
        <f>IF(基本情報入力シート!X1105="","",基本情報入力シート!X1105)</f>
        <v/>
      </c>
      <c r="N1066" s="518" t="str">
        <f>IF(基本情報入力シート!Y1105="","",基本情報入力シート!Y1105)</f>
        <v/>
      </c>
      <c r="O1066" s="106"/>
      <c r="P1066" s="1082"/>
      <c r="Q1066" s="1083"/>
      <c r="R1066" s="519" t="str">
        <f>IFERROR(IF('別紙様式3-2（４・５月）'!Z1068="ベア加算","",P1066*VLOOKUP(N1066,【参考】数式用!$AD$2:$AH$27,MATCH(O1066,【参考】数式用!$K$4:$N$4,0)+1,0)),"")</f>
        <v/>
      </c>
      <c r="S1066" s="139"/>
      <c r="T1066" s="1084"/>
      <c r="U1066" s="1085"/>
      <c r="V1066" s="515" t="str">
        <f>IFERROR(P1066*VLOOKUP(AF1066,【参考】数式用4!$DC$3:$DZ$106,MATCH(N1066,【参考】数式用4!$DC$2:$DZ$2,0)),"")</f>
        <v/>
      </c>
      <c r="W1066" s="107"/>
      <c r="X1066" s="138"/>
      <c r="Y1066" s="1086" t="str">
        <f>IFERROR(IF('別紙様式3-2（４・５月）'!Z1068="ベア加算","",W1066*VLOOKUP(N1066,【参考】数式用!$AD$2:$AH$27,MATCH(O1066,【参考】数式用!$K$4:$N$4,0)+1,0)),"")</f>
        <v/>
      </c>
      <c r="Z1066" s="1086"/>
      <c r="AA1066" s="139"/>
      <c r="AB1066" s="142"/>
      <c r="AC1066" s="520" t="str">
        <f>IFERROR(X1066*VLOOKUP(AG1066,【参考】数式用4!$DC$3:$DZ$106,MATCH(N1066,【参考】数式用4!$DC$2:$DZ$2,0)),"")</f>
        <v/>
      </c>
      <c r="AD1066" s="477" t="str">
        <f t="shared" si="34"/>
        <v/>
      </c>
      <c r="AE1066" s="478" t="str">
        <f t="shared" si="35"/>
        <v/>
      </c>
      <c r="AF1066" s="512" t="str">
        <f>IF(O1066="","",'別紙様式3-2（４・５月）'!O1068&amp;'別紙様式3-2（４・５月）'!P1068&amp;'別紙様式3-2（４・５月）'!Q1068&amp;"から"&amp;O1066)</f>
        <v/>
      </c>
      <c r="AG1066" s="512" t="str">
        <f>IF(OR(W1066="",W1066="―"),"",'別紙様式3-2（４・５月）'!O1068&amp;'別紙様式3-2（４・５月）'!P1068&amp;'別紙様式3-2（４・５月）'!Q1068&amp;"から"&amp;W1066)</f>
        <v/>
      </c>
    </row>
    <row r="1067" spans="1:33" ht="24.95" customHeight="1">
      <c r="A1067" s="513">
        <v>1054</v>
      </c>
      <c r="B1067" s="987" t="str">
        <f>IF(基本情報入力シート!C1106="","",基本情報入力シート!C1106)</f>
        <v/>
      </c>
      <c r="C1067" s="988"/>
      <c r="D1067" s="988"/>
      <c r="E1067" s="988"/>
      <c r="F1067" s="988"/>
      <c r="G1067" s="988"/>
      <c r="H1067" s="988"/>
      <c r="I1067" s="989"/>
      <c r="J1067" s="482" t="str">
        <f>IF(基本情報入力シート!M1106="","",基本情報入力シート!M1106)</f>
        <v/>
      </c>
      <c r="K1067" s="482" t="str">
        <f>IF(基本情報入力シート!R1106="","",基本情報入力シート!R1106)</f>
        <v/>
      </c>
      <c r="L1067" s="482" t="str">
        <f>IF(基本情報入力シート!W1106="","",基本情報入力シート!W1106)</f>
        <v/>
      </c>
      <c r="M1067" s="517" t="str">
        <f>IF(基本情報入力シート!X1106="","",基本情報入力シート!X1106)</f>
        <v/>
      </c>
      <c r="N1067" s="518" t="str">
        <f>IF(基本情報入力シート!Y1106="","",基本情報入力シート!Y1106)</f>
        <v/>
      </c>
      <c r="O1067" s="106"/>
      <c r="P1067" s="1082"/>
      <c r="Q1067" s="1083"/>
      <c r="R1067" s="519" t="str">
        <f>IFERROR(IF('別紙様式3-2（４・５月）'!Z1069="ベア加算","",P1067*VLOOKUP(N1067,【参考】数式用!$AD$2:$AH$27,MATCH(O1067,【参考】数式用!$K$4:$N$4,0)+1,0)),"")</f>
        <v/>
      </c>
      <c r="S1067" s="139"/>
      <c r="T1067" s="1084"/>
      <c r="U1067" s="1085"/>
      <c r="V1067" s="515" t="str">
        <f>IFERROR(P1067*VLOOKUP(AF1067,【参考】数式用4!$DC$3:$DZ$106,MATCH(N1067,【参考】数式用4!$DC$2:$DZ$2,0)),"")</f>
        <v/>
      </c>
      <c r="W1067" s="107"/>
      <c r="X1067" s="138"/>
      <c r="Y1067" s="1086" t="str">
        <f>IFERROR(IF('別紙様式3-2（４・５月）'!Z1069="ベア加算","",W1067*VLOOKUP(N1067,【参考】数式用!$AD$2:$AH$27,MATCH(O1067,【参考】数式用!$K$4:$N$4,0)+1,0)),"")</f>
        <v/>
      </c>
      <c r="Z1067" s="1086"/>
      <c r="AA1067" s="139"/>
      <c r="AB1067" s="142"/>
      <c r="AC1067" s="520" t="str">
        <f>IFERROR(X1067*VLOOKUP(AG1067,【参考】数式用4!$DC$3:$DZ$106,MATCH(N1067,【参考】数式用4!$DC$2:$DZ$2,0)),"")</f>
        <v/>
      </c>
      <c r="AD1067" s="477" t="str">
        <f t="shared" si="34"/>
        <v/>
      </c>
      <c r="AE1067" s="478" t="str">
        <f t="shared" si="35"/>
        <v/>
      </c>
      <c r="AF1067" s="512" t="str">
        <f>IF(O1067="","",'別紙様式3-2（４・５月）'!O1069&amp;'別紙様式3-2（４・５月）'!P1069&amp;'別紙様式3-2（４・５月）'!Q1069&amp;"から"&amp;O1067)</f>
        <v/>
      </c>
      <c r="AG1067" s="512" t="str">
        <f>IF(OR(W1067="",W1067="―"),"",'別紙様式3-2（４・５月）'!O1069&amp;'別紙様式3-2（４・５月）'!P1069&amp;'別紙様式3-2（４・５月）'!Q1069&amp;"から"&amp;W1067)</f>
        <v/>
      </c>
    </row>
    <row r="1068" spans="1:33" ht="24.95" customHeight="1">
      <c r="A1068" s="513">
        <v>1055</v>
      </c>
      <c r="B1068" s="987" t="str">
        <f>IF(基本情報入力シート!C1107="","",基本情報入力シート!C1107)</f>
        <v/>
      </c>
      <c r="C1068" s="988"/>
      <c r="D1068" s="988"/>
      <c r="E1068" s="988"/>
      <c r="F1068" s="988"/>
      <c r="G1068" s="988"/>
      <c r="H1068" s="988"/>
      <c r="I1068" s="989"/>
      <c r="J1068" s="482" t="str">
        <f>IF(基本情報入力シート!M1107="","",基本情報入力シート!M1107)</f>
        <v/>
      </c>
      <c r="K1068" s="482" t="str">
        <f>IF(基本情報入力シート!R1107="","",基本情報入力シート!R1107)</f>
        <v/>
      </c>
      <c r="L1068" s="482" t="str">
        <f>IF(基本情報入力シート!W1107="","",基本情報入力シート!W1107)</f>
        <v/>
      </c>
      <c r="M1068" s="517" t="str">
        <f>IF(基本情報入力シート!X1107="","",基本情報入力シート!X1107)</f>
        <v/>
      </c>
      <c r="N1068" s="518" t="str">
        <f>IF(基本情報入力シート!Y1107="","",基本情報入力シート!Y1107)</f>
        <v/>
      </c>
      <c r="O1068" s="106"/>
      <c r="P1068" s="1082"/>
      <c r="Q1068" s="1083"/>
      <c r="R1068" s="519" t="str">
        <f>IFERROR(IF('別紙様式3-2（４・５月）'!Z1070="ベア加算","",P1068*VLOOKUP(N1068,【参考】数式用!$AD$2:$AH$27,MATCH(O1068,【参考】数式用!$K$4:$N$4,0)+1,0)),"")</f>
        <v/>
      </c>
      <c r="S1068" s="139"/>
      <c r="T1068" s="1084"/>
      <c r="U1068" s="1085"/>
      <c r="V1068" s="515" t="str">
        <f>IFERROR(P1068*VLOOKUP(AF1068,【参考】数式用4!$DC$3:$DZ$106,MATCH(N1068,【参考】数式用4!$DC$2:$DZ$2,0)),"")</f>
        <v/>
      </c>
      <c r="W1068" s="107"/>
      <c r="X1068" s="138"/>
      <c r="Y1068" s="1086" t="str">
        <f>IFERROR(IF('別紙様式3-2（４・５月）'!Z1070="ベア加算","",W1068*VLOOKUP(N1068,【参考】数式用!$AD$2:$AH$27,MATCH(O1068,【参考】数式用!$K$4:$N$4,0)+1,0)),"")</f>
        <v/>
      </c>
      <c r="Z1068" s="1086"/>
      <c r="AA1068" s="139"/>
      <c r="AB1068" s="142"/>
      <c r="AC1068" s="520" t="str">
        <f>IFERROR(X1068*VLOOKUP(AG1068,【参考】数式用4!$DC$3:$DZ$106,MATCH(N1068,【参考】数式用4!$DC$2:$DZ$2,0)),"")</f>
        <v/>
      </c>
      <c r="AD1068" s="477" t="str">
        <f t="shared" si="34"/>
        <v/>
      </c>
      <c r="AE1068" s="478" t="str">
        <f t="shared" si="35"/>
        <v/>
      </c>
      <c r="AF1068" s="512" t="str">
        <f>IF(O1068="","",'別紙様式3-2（４・５月）'!O1070&amp;'別紙様式3-2（４・５月）'!P1070&amp;'別紙様式3-2（４・５月）'!Q1070&amp;"から"&amp;O1068)</f>
        <v/>
      </c>
      <c r="AG1068" s="512" t="str">
        <f>IF(OR(W1068="",W1068="―"),"",'別紙様式3-2（４・５月）'!O1070&amp;'別紙様式3-2（４・５月）'!P1070&amp;'別紙様式3-2（４・５月）'!Q1070&amp;"から"&amp;W1068)</f>
        <v/>
      </c>
    </row>
    <row r="1069" spans="1:33" ht="24.95" customHeight="1">
      <c r="A1069" s="513">
        <v>1056</v>
      </c>
      <c r="B1069" s="987" t="str">
        <f>IF(基本情報入力シート!C1108="","",基本情報入力シート!C1108)</f>
        <v/>
      </c>
      <c r="C1069" s="988"/>
      <c r="D1069" s="988"/>
      <c r="E1069" s="988"/>
      <c r="F1069" s="988"/>
      <c r="G1069" s="988"/>
      <c r="H1069" s="988"/>
      <c r="I1069" s="989"/>
      <c r="J1069" s="482" t="str">
        <f>IF(基本情報入力シート!M1108="","",基本情報入力シート!M1108)</f>
        <v/>
      </c>
      <c r="K1069" s="482" t="str">
        <f>IF(基本情報入力シート!R1108="","",基本情報入力シート!R1108)</f>
        <v/>
      </c>
      <c r="L1069" s="482" t="str">
        <f>IF(基本情報入力シート!W1108="","",基本情報入力シート!W1108)</f>
        <v/>
      </c>
      <c r="M1069" s="517" t="str">
        <f>IF(基本情報入力シート!X1108="","",基本情報入力シート!X1108)</f>
        <v/>
      </c>
      <c r="N1069" s="518" t="str">
        <f>IF(基本情報入力シート!Y1108="","",基本情報入力シート!Y1108)</f>
        <v/>
      </c>
      <c r="O1069" s="106"/>
      <c r="P1069" s="1082"/>
      <c r="Q1069" s="1083"/>
      <c r="R1069" s="519" t="str">
        <f>IFERROR(IF('別紙様式3-2（４・５月）'!Z1071="ベア加算","",P1069*VLOOKUP(N1069,【参考】数式用!$AD$2:$AH$27,MATCH(O1069,【参考】数式用!$K$4:$N$4,0)+1,0)),"")</f>
        <v/>
      </c>
      <c r="S1069" s="139"/>
      <c r="T1069" s="1084"/>
      <c r="U1069" s="1085"/>
      <c r="V1069" s="515" t="str">
        <f>IFERROR(P1069*VLOOKUP(AF1069,【参考】数式用4!$DC$3:$DZ$106,MATCH(N1069,【参考】数式用4!$DC$2:$DZ$2,0)),"")</f>
        <v/>
      </c>
      <c r="W1069" s="107"/>
      <c r="X1069" s="138"/>
      <c r="Y1069" s="1086" t="str">
        <f>IFERROR(IF('別紙様式3-2（４・５月）'!Z1071="ベア加算","",W1069*VLOOKUP(N1069,【参考】数式用!$AD$2:$AH$27,MATCH(O1069,【参考】数式用!$K$4:$N$4,0)+1,0)),"")</f>
        <v/>
      </c>
      <c r="Z1069" s="1086"/>
      <c r="AA1069" s="139"/>
      <c r="AB1069" s="142"/>
      <c r="AC1069" s="520" t="str">
        <f>IFERROR(X1069*VLOOKUP(AG1069,【参考】数式用4!$DC$3:$DZ$106,MATCH(N1069,【参考】数式用4!$DC$2:$DZ$2,0)),"")</f>
        <v/>
      </c>
      <c r="AD1069" s="477" t="str">
        <f t="shared" si="34"/>
        <v/>
      </c>
      <c r="AE1069" s="478" t="str">
        <f t="shared" si="35"/>
        <v/>
      </c>
      <c r="AF1069" s="512" t="str">
        <f>IF(O1069="","",'別紙様式3-2（４・５月）'!O1071&amp;'別紙様式3-2（４・５月）'!P1071&amp;'別紙様式3-2（４・５月）'!Q1071&amp;"から"&amp;O1069)</f>
        <v/>
      </c>
      <c r="AG1069" s="512" t="str">
        <f>IF(OR(W1069="",W1069="―"),"",'別紙様式3-2（４・５月）'!O1071&amp;'別紙様式3-2（４・５月）'!P1071&amp;'別紙様式3-2（４・５月）'!Q1071&amp;"から"&amp;W1069)</f>
        <v/>
      </c>
    </row>
    <row r="1070" spans="1:33" ht="24.95" customHeight="1">
      <c r="A1070" s="513">
        <v>1057</v>
      </c>
      <c r="B1070" s="987" t="str">
        <f>IF(基本情報入力シート!C1109="","",基本情報入力シート!C1109)</f>
        <v/>
      </c>
      <c r="C1070" s="988"/>
      <c r="D1070" s="988"/>
      <c r="E1070" s="988"/>
      <c r="F1070" s="988"/>
      <c r="G1070" s="988"/>
      <c r="H1070" s="988"/>
      <c r="I1070" s="989"/>
      <c r="J1070" s="482" t="str">
        <f>IF(基本情報入力シート!M1109="","",基本情報入力シート!M1109)</f>
        <v/>
      </c>
      <c r="K1070" s="482" t="str">
        <f>IF(基本情報入力シート!R1109="","",基本情報入力シート!R1109)</f>
        <v/>
      </c>
      <c r="L1070" s="482" t="str">
        <f>IF(基本情報入力シート!W1109="","",基本情報入力シート!W1109)</f>
        <v/>
      </c>
      <c r="M1070" s="517" t="str">
        <f>IF(基本情報入力シート!X1109="","",基本情報入力シート!X1109)</f>
        <v/>
      </c>
      <c r="N1070" s="518" t="str">
        <f>IF(基本情報入力シート!Y1109="","",基本情報入力シート!Y1109)</f>
        <v/>
      </c>
      <c r="O1070" s="106"/>
      <c r="P1070" s="1082"/>
      <c r="Q1070" s="1083"/>
      <c r="R1070" s="519" t="str">
        <f>IFERROR(IF('別紙様式3-2（４・５月）'!Z1072="ベア加算","",P1070*VLOOKUP(N1070,【参考】数式用!$AD$2:$AH$27,MATCH(O1070,【参考】数式用!$K$4:$N$4,0)+1,0)),"")</f>
        <v/>
      </c>
      <c r="S1070" s="139"/>
      <c r="T1070" s="1084"/>
      <c r="U1070" s="1085"/>
      <c r="V1070" s="515" t="str">
        <f>IFERROR(P1070*VLOOKUP(AF1070,【参考】数式用4!$DC$3:$DZ$106,MATCH(N1070,【参考】数式用4!$DC$2:$DZ$2,0)),"")</f>
        <v/>
      </c>
      <c r="W1070" s="107"/>
      <c r="X1070" s="138"/>
      <c r="Y1070" s="1086" t="str">
        <f>IFERROR(IF('別紙様式3-2（４・５月）'!Z1072="ベア加算","",W1070*VLOOKUP(N1070,【参考】数式用!$AD$2:$AH$27,MATCH(O1070,【参考】数式用!$K$4:$N$4,0)+1,0)),"")</f>
        <v/>
      </c>
      <c r="Z1070" s="1086"/>
      <c r="AA1070" s="139"/>
      <c r="AB1070" s="142"/>
      <c r="AC1070" s="520" t="str">
        <f>IFERROR(X1070*VLOOKUP(AG1070,【参考】数式用4!$DC$3:$DZ$106,MATCH(N1070,【参考】数式用4!$DC$2:$DZ$2,0)),"")</f>
        <v/>
      </c>
      <c r="AD1070" s="477" t="str">
        <f t="shared" si="34"/>
        <v/>
      </c>
      <c r="AE1070" s="478" t="str">
        <f t="shared" si="35"/>
        <v/>
      </c>
      <c r="AF1070" s="512" t="str">
        <f>IF(O1070="","",'別紙様式3-2（４・５月）'!O1072&amp;'別紙様式3-2（４・５月）'!P1072&amp;'別紙様式3-2（４・５月）'!Q1072&amp;"から"&amp;O1070)</f>
        <v/>
      </c>
      <c r="AG1070" s="512" t="str">
        <f>IF(OR(W1070="",W1070="―"),"",'別紙様式3-2（４・５月）'!O1072&amp;'別紙様式3-2（４・５月）'!P1072&amp;'別紙様式3-2（４・５月）'!Q1072&amp;"から"&amp;W1070)</f>
        <v/>
      </c>
    </row>
    <row r="1071" spans="1:33" ht="24.95" customHeight="1">
      <c r="A1071" s="513">
        <v>1058</v>
      </c>
      <c r="B1071" s="987" t="str">
        <f>IF(基本情報入力シート!C1110="","",基本情報入力シート!C1110)</f>
        <v/>
      </c>
      <c r="C1071" s="988"/>
      <c r="D1071" s="988"/>
      <c r="E1071" s="988"/>
      <c r="F1071" s="988"/>
      <c r="G1071" s="988"/>
      <c r="H1071" s="988"/>
      <c r="I1071" s="989"/>
      <c r="J1071" s="482" t="str">
        <f>IF(基本情報入力シート!M1110="","",基本情報入力シート!M1110)</f>
        <v/>
      </c>
      <c r="K1071" s="482" t="str">
        <f>IF(基本情報入力シート!R1110="","",基本情報入力シート!R1110)</f>
        <v/>
      </c>
      <c r="L1071" s="482" t="str">
        <f>IF(基本情報入力シート!W1110="","",基本情報入力シート!W1110)</f>
        <v/>
      </c>
      <c r="M1071" s="517" t="str">
        <f>IF(基本情報入力シート!X1110="","",基本情報入力シート!X1110)</f>
        <v/>
      </c>
      <c r="N1071" s="518" t="str">
        <f>IF(基本情報入力シート!Y1110="","",基本情報入力シート!Y1110)</f>
        <v/>
      </c>
      <c r="O1071" s="106"/>
      <c r="P1071" s="1082"/>
      <c r="Q1071" s="1083"/>
      <c r="R1071" s="519" t="str">
        <f>IFERROR(IF('別紙様式3-2（４・５月）'!Z1073="ベア加算","",P1071*VLOOKUP(N1071,【参考】数式用!$AD$2:$AH$27,MATCH(O1071,【参考】数式用!$K$4:$N$4,0)+1,0)),"")</f>
        <v/>
      </c>
      <c r="S1071" s="139"/>
      <c r="T1071" s="1084"/>
      <c r="U1071" s="1085"/>
      <c r="V1071" s="515" t="str">
        <f>IFERROR(P1071*VLOOKUP(AF1071,【参考】数式用4!$DC$3:$DZ$106,MATCH(N1071,【参考】数式用4!$DC$2:$DZ$2,0)),"")</f>
        <v/>
      </c>
      <c r="W1071" s="107"/>
      <c r="X1071" s="138"/>
      <c r="Y1071" s="1086" t="str">
        <f>IFERROR(IF('別紙様式3-2（４・５月）'!Z1073="ベア加算","",W1071*VLOOKUP(N1071,【参考】数式用!$AD$2:$AH$27,MATCH(O1071,【参考】数式用!$K$4:$N$4,0)+1,0)),"")</f>
        <v/>
      </c>
      <c r="Z1071" s="1086"/>
      <c r="AA1071" s="139"/>
      <c r="AB1071" s="142"/>
      <c r="AC1071" s="520" t="str">
        <f>IFERROR(X1071*VLOOKUP(AG1071,【参考】数式用4!$DC$3:$DZ$106,MATCH(N1071,【参考】数式用4!$DC$2:$DZ$2,0)),"")</f>
        <v/>
      </c>
      <c r="AD1071" s="477" t="str">
        <f t="shared" si="34"/>
        <v/>
      </c>
      <c r="AE1071" s="478" t="str">
        <f t="shared" si="35"/>
        <v/>
      </c>
      <c r="AF1071" s="512" t="str">
        <f>IF(O1071="","",'別紙様式3-2（４・５月）'!O1073&amp;'別紙様式3-2（４・５月）'!P1073&amp;'別紙様式3-2（４・５月）'!Q1073&amp;"から"&amp;O1071)</f>
        <v/>
      </c>
      <c r="AG1071" s="512" t="str">
        <f>IF(OR(W1071="",W1071="―"),"",'別紙様式3-2（４・５月）'!O1073&amp;'別紙様式3-2（４・５月）'!P1073&amp;'別紙様式3-2（４・５月）'!Q1073&amp;"から"&amp;W1071)</f>
        <v/>
      </c>
    </row>
    <row r="1072" spans="1:33" ht="24.95" customHeight="1">
      <c r="A1072" s="513">
        <v>1059</v>
      </c>
      <c r="B1072" s="987" t="str">
        <f>IF(基本情報入力シート!C1111="","",基本情報入力シート!C1111)</f>
        <v/>
      </c>
      <c r="C1072" s="988"/>
      <c r="D1072" s="988"/>
      <c r="E1072" s="988"/>
      <c r="F1072" s="988"/>
      <c r="G1072" s="988"/>
      <c r="H1072" s="988"/>
      <c r="I1072" s="989"/>
      <c r="J1072" s="482" t="str">
        <f>IF(基本情報入力シート!M1111="","",基本情報入力シート!M1111)</f>
        <v/>
      </c>
      <c r="K1072" s="482" t="str">
        <f>IF(基本情報入力シート!R1111="","",基本情報入力シート!R1111)</f>
        <v/>
      </c>
      <c r="L1072" s="482" t="str">
        <f>IF(基本情報入力シート!W1111="","",基本情報入力シート!W1111)</f>
        <v/>
      </c>
      <c r="M1072" s="517" t="str">
        <f>IF(基本情報入力シート!X1111="","",基本情報入力シート!X1111)</f>
        <v/>
      </c>
      <c r="N1072" s="518" t="str">
        <f>IF(基本情報入力シート!Y1111="","",基本情報入力シート!Y1111)</f>
        <v/>
      </c>
      <c r="O1072" s="106"/>
      <c r="P1072" s="1082"/>
      <c r="Q1072" s="1083"/>
      <c r="R1072" s="519" t="str">
        <f>IFERROR(IF('別紙様式3-2（４・５月）'!Z1074="ベア加算","",P1072*VLOOKUP(N1072,【参考】数式用!$AD$2:$AH$27,MATCH(O1072,【参考】数式用!$K$4:$N$4,0)+1,0)),"")</f>
        <v/>
      </c>
      <c r="S1072" s="139"/>
      <c r="T1072" s="1084"/>
      <c r="U1072" s="1085"/>
      <c r="V1072" s="515" t="str">
        <f>IFERROR(P1072*VLOOKUP(AF1072,【参考】数式用4!$DC$3:$DZ$106,MATCH(N1072,【参考】数式用4!$DC$2:$DZ$2,0)),"")</f>
        <v/>
      </c>
      <c r="W1072" s="107"/>
      <c r="X1072" s="138"/>
      <c r="Y1072" s="1086" t="str">
        <f>IFERROR(IF('別紙様式3-2（４・５月）'!Z1074="ベア加算","",W1072*VLOOKUP(N1072,【参考】数式用!$AD$2:$AH$27,MATCH(O1072,【参考】数式用!$K$4:$N$4,0)+1,0)),"")</f>
        <v/>
      </c>
      <c r="Z1072" s="1086"/>
      <c r="AA1072" s="139"/>
      <c r="AB1072" s="142"/>
      <c r="AC1072" s="520" t="str">
        <f>IFERROR(X1072*VLOOKUP(AG1072,【参考】数式用4!$DC$3:$DZ$106,MATCH(N1072,【参考】数式用4!$DC$2:$DZ$2,0)),"")</f>
        <v/>
      </c>
      <c r="AD1072" s="477" t="str">
        <f t="shared" si="34"/>
        <v/>
      </c>
      <c r="AE1072" s="478" t="str">
        <f t="shared" si="35"/>
        <v/>
      </c>
      <c r="AF1072" s="512" t="str">
        <f>IF(O1072="","",'別紙様式3-2（４・５月）'!O1074&amp;'別紙様式3-2（４・５月）'!P1074&amp;'別紙様式3-2（４・５月）'!Q1074&amp;"から"&amp;O1072)</f>
        <v/>
      </c>
      <c r="AG1072" s="512" t="str">
        <f>IF(OR(W1072="",W1072="―"),"",'別紙様式3-2（４・５月）'!O1074&amp;'別紙様式3-2（４・５月）'!P1074&amp;'別紙様式3-2（４・５月）'!Q1074&amp;"から"&amp;W1072)</f>
        <v/>
      </c>
    </row>
    <row r="1073" spans="1:33" ht="24.95" customHeight="1">
      <c r="A1073" s="513">
        <v>1060</v>
      </c>
      <c r="B1073" s="987" t="str">
        <f>IF(基本情報入力シート!C1112="","",基本情報入力シート!C1112)</f>
        <v/>
      </c>
      <c r="C1073" s="988"/>
      <c r="D1073" s="988"/>
      <c r="E1073" s="988"/>
      <c r="F1073" s="988"/>
      <c r="G1073" s="988"/>
      <c r="H1073" s="988"/>
      <c r="I1073" s="989"/>
      <c r="J1073" s="482" t="str">
        <f>IF(基本情報入力シート!M1112="","",基本情報入力シート!M1112)</f>
        <v/>
      </c>
      <c r="K1073" s="482" t="str">
        <f>IF(基本情報入力シート!R1112="","",基本情報入力シート!R1112)</f>
        <v/>
      </c>
      <c r="L1073" s="482" t="str">
        <f>IF(基本情報入力シート!W1112="","",基本情報入力シート!W1112)</f>
        <v/>
      </c>
      <c r="M1073" s="517" t="str">
        <f>IF(基本情報入力シート!X1112="","",基本情報入力シート!X1112)</f>
        <v/>
      </c>
      <c r="N1073" s="518" t="str">
        <f>IF(基本情報入力シート!Y1112="","",基本情報入力シート!Y1112)</f>
        <v/>
      </c>
      <c r="O1073" s="106"/>
      <c r="P1073" s="1082"/>
      <c r="Q1073" s="1083"/>
      <c r="R1073" s="519" t="str">
        <f>IFERROR(IF('別紙様式3-2（４・５月）'!Z1075="ベア加算","",P1073*VLOOKUP(N1073,【参考】数式用!$AD$2:$AH$27,MATCH(O1073,【参考】数式用!$K$4:$N$4,0)+1,0)),"")</f>
        <v/>
      </c>
      <c r="S1073" s="139"/>
      <c r="T1073" s="1084"/>
      <c r="U1073" s="1085"/>
      <c r="V1073" s="515" t="str">
        <f>IFERROR(P1073*VLOOKUP(AF1073,【参考】数式用4!$DC$3:$DZ$106,MATCH(N1073,【参考】数式用4!$DC$2:$DZ$2,0)),"")</f>
        <v/>
      </c>
      <c r="W1073" s="107"/>
      <c r="X1073" s="138"/>
      <c r="Y1073" s="1086" t="str">
        <f>IFERROR(IF('別紙様式3-2（４・５月）'!Z1075="ベア加算","",W1073*VLOOKUP(N1073,【参考】数式用!$AD$2:$AH$27,MATCH(O1073,【参考】数式用!$K$4:$N$4,0)+1,0)),"")</f>
        <v/>
      </c>
      <c r="Z1073" s="1086"/>
      <c r="AA1073" s="139"/>
      <c r="AB1073" s="142"/>
      <c r="AC1073" s="520" t="str">
        <f>IFERROR(X1073*VLOOKUP(AG1073,【参考】数式用4!$DC$3:$DZ$106,MATCH(N1073,【参考】数式用4!$DC$2:$DZ$2,0)),"")</f>
        <v/>
      </c>
      <c r="AD1073" s="477" t="str">
        <f t="shared" si="34"/>
        <v/>
      </c>
      <c r="AE1073" s="478" t="str">
        <f t="shared" si="35"/>
        <v/>
      </c>
      <c r="AF1073" s="512" t="str">
        <f>IF(O1073="","",'別紙様式3-2（４・５月）'!O1075&amp;'別紙様式3-2（４・５月）'!P1075&amp;'別紙様式3-2（４・５月）'!Q1075&amp;"から"&amp;O1073)</f>
        <v/>
      </c>
      <c r="AG1073" s="512" t="str">
        <f>IF(OR(W1073="",W1073="―"),"",'別紙様式3-2（４・５月）'!O1075&amp;'別紙様式3-2（４・５月）'!P1075&amp;'別紙様式3-2（４・５月）'!Q1075&amp;"から"&amp;W1073)</f>
        <v/>
      </c>
    </row>
    <row r="1074" spans="1:33" ht="24.95" customHeight="1">
      <c r="A1074" s="513">
        <v>1061</v>
      </c>
      <c r="B1074" s="987" t="str">
        <f>IF(基本情報入力シート!C1113="","",基本情報入力シート!C1113)</f>
        <v/>
      </c>
      <c r="C1074" s="988"/>
      <c r="D1074" s="988"/>
      <c r="E1074" s="988"/>
      <c r="F1074" s="988"/>
      <c r="G1074" s="988"/>
      <c r="H1074" s="988"/>
      <c r="I1074" s="989"/>
      <c r="J1074" s="482" t="str">
        <f>IF(基本情報入力シート!M1113="","",基本情報入力シート!M1113)</f>
        <v/>
      </c>
      <c r="K1074" s="482" t="str">
        <f>IF(基本情報入力シート!R1113="","",基本情報入力シート!R1113)</f>
        <v/>
      </c>
      <c r="L1074" s="482" t="str">
        <f>IF(基本情報入力シート!W1113="","",基本情報入力シート!W1113)</f>
        <v/>
      </c>
      <c r="M1074" s="517" t="str">
        <f>IF(基本情報入力シート!X1113="","",基本情報入力シート!X1113)</f>
        <v/>
      </c>
      <c r="N1074" s="518" t="str">
        <f>IF(基本情報入力シート!Y1113="","",基本情報入力シート!Y1113)</f>
        <v/>
      </c>
      <c r="O1074" s="106"/>
      <c r="P1074" s="1082"/>
      <c r="Q1074" s="1083"/>
      <c r="R1074" s="519" t="str">
        <f>IFERROR(IF('別紙様式3-2（４・５月）'!Z1076="ベア加算","",P1074*VLOOKUP(N1074,【参考】数式用!$AD$2:$AH$27,MATCH(O1074,【参考】数式用!$K$4:$N$4,0)+1,0)),"")</f>
        <v/>
      </c>
      <c r="S1074" s="139"/>
      <c r="T1074" s="1084"/>
      <c r="U1074" s="1085"/>
      <c r="V1074" s="515" t="str">
        <f>IFERROR(P1074*VLOOKUP(AF1074,【参考】数式用4!$DC$3:$DZ$106,MATCH(N1074,【参考】数式用4!$DC$2:$DZ$2,0)),"")</f>
        <v/>
      </c>
      <c r="W1074" s="107"/>
      <c r="X1074" s="138"/>
      <c r="Y1074" s="1086" t="str">
        <f>IFERROR(IF('別紙様式3-2（４・５月）'!Z1076="ベア加算","",W1074*VLOOKUP(N1074,【参考】数式用!$AD$2:$AH$27,MATCH(O1074,【参考】数式用!$K$4:$N$4,0)+1,0)),"")</f>
        <v/>
      </c>
      <c r="Z1074" s="1086"/>
      <c r="AA1074" s="139"/>
      <c r="AB1074" s="142"/>
      <c r="AC1074" s="520" t="str">
        <f>IFERROR(X1074*VLOOKUP(AG1074,【参考】数式用4!$DC$3:$DZ$106,MATCH(N1074,【参考】数式用4!$DC$2:$DZ$2,0)),"")</f>
        <v/>
      </c>
      <c r="AD1074" s="477" t="str">
        <f t="shared" si="34"/>
        <v/>
      </c>
      <c r="AE1074" s="478" t="str">
        <f t="shared" si="35"/>
        <v/>
      </c>
      <c r="AF1074" s="512" t="str">
        <f>IF(O1074="","",'別紙様式3-2（４・５月）'!O1076&amp;'別紙様式3-2（４・５月）'!P1076&amp;'別紙様式3-2（４・５月）'!Q1076&amp;"から"&amp;O1074)</f>
        <v/>
      </c>
      <c r="AG1074" s="512" t="str">
        <f>IF(OR(W1074="",W1074="―"),"",'別紙様式3-2（４・５月）'!O1076&amp;'別紙様式3-2（４・５月）'!P1076&amp;'別紙様式3-2（４・５月）'!Q1076&amp;"から"&amp;W1074)</f>
        <v/>
      </c>
    </row>
    <row r="1075" spans="1:33" ht="24.95" customHeight="1">
      <c r="A1075" s="513">
        <v>1062</v>
      </c>
      <c r="B1075" s="987" t="str">
        <f>IF(基本情報入力シート!C1114="","",基本情報入力シート!C1114)</f>
        <v/>
      </c>
      <c r="C1075" s="988"/>
      <c r="D1075" s="988"/>
      <c r="E1075" s="988"/>
      <c r="F1075" s="988"/>
      <c r="G1075" s="988"/>
      <c r="H1075" s="988"/>
      <c r="I1075" s="989"/>
      <c r="J1075" s="482" t="str">
        <f>IF(基本情報入力シート!M1114="","",基本情報入力シート!M1114)</f>
        <v/>
      </c>
      <c r="K1075" s="482" t="str">
        <f>IF(基本情報入力シート!R1114="","",基本情報入力シート!R1114)</f>
        <v/>
      </c>
      <c r="L1075" s="482" t="str">
        <f>IF(基本情報入力シート!W1114="","",基本情報入力シート!W1114)</f>
        <v/>
      </c>
      <c r="M1075" s="517" t="str">
        <f>IF(基本情報入力シート!X1114="","",基本情報入力シート!X1114)</f>
        <v/>
      </c>
      <c r="N1075" s="518" t="str">
        <f>IF(基本情報入力シート!Y1114="","",基本情報入力シート!Y1114)</f>
        <v/>
      </c>
      <c r="O1075" s="106"/>
      <c r="P1075" s="1082"/>
      <c r="Q1075" s="1083"/>
      <c r="R1075" s="519" t="str">
        <f>IFERROR(IF('別紙様式3-2（４・５月）'!Z1077="ベア加算","",P1075*VLOOKUP(N1075,【参考】数式用!$AD$2:$AH$27,MATCH(O1075,【参考】数式用!$K$4:$N$4,0)+1,0)),"")</f>
        <v/>
      </c>
      <c r="S1075" s="139"/>
      <c r="T1075" s="1084"/>
      <c r="U1075" s="1085"/>
      <c r="V1075" s="515" t="str">
        <f>IFERROR(P1075*VLOOKUP(AF1075,【参考】数式用4!$DC$3:$DZ$106,MATCH(N1075,【参考】数式用4!$DC$2:$DZ$2,0)),"")</f>
        <v/>
      </c>
      <c r="W1075" s="107"/>
      <c r="X1075" s="138"/>
      <c r="Y1075" s="1086" t="str">
        <f>IFERROR(IF('別紙様式3-2（４・５月）'!Z1077="ベア加算","",W1075*VLOOKUP(N1075,【参考】数式用!$AD$2:$AH$27,MATCH(O1075,【参考】数式用!$K$4:$N$4,0)+1,0)),"")</f>
        <v/>
      </c>
      <c r="Z1075" s="1086"/>
      <c r="AA1075" s="139"/>
      <c r="AB1075" s="142"/>
      <c r="AC1075" s="520" t="str">
        <f>IFERROR(X1075*VLOOKUP(AG1075,【参考】数式用4!$DC$3:$DZ$106,MATCH(N1075,【参考】数式用4!$DC$2:$DZ$2,0)),"")</f>
        <v/>
      </c>
      <c r="AD1075" s="477" t="str">
        <f t="shared" si="34"/>
        <v/>
      </c>
      <c r="AE1075" s="478" t="str">
        <f t="shared" si="35"/>
        <v/>
      </c>
      <c r="AF1075" s="512" t="str">
        <f>IF(O1075="","",'別紙様式3-2（４・５月）'!O1077&amp;'別紙様式3-2（４・５月）'!P1077&amp;'別紙様式3-2（４・５月）'!Q1077&amp;"から"&amp;O1075)</f>
        <v/>
      </c>
      <c r="AG1075" s="512" t="str">
        <f>IF(OR(W1075="",W1075="―"),"",'別紙様式3-2（４・５月）'!O1077&amp;'別紙様式3-2（４・５月）'!P1077&amp;'別紙様式3-2（４・５月）'!Q1077&amp;"から"&amp;W1075)</f>
        <v/>
      </c>
    </row>
    <row r="1076" spans="1:33" ht="24.95" customHeight="1">
      <c r="A1076" s="513">
        <v>1063</v>
      </c>
      <c r="B1076" s="987" t="str">
        <f>IF(基本情報入力シート!C1115="","",基本情報入力シート!C1115)</f>
        <v/>
      </c>
      <c r="C1076" s="988"/>
      <c r="D1076" s="988"/>
      <c r="E1076" s="988"/>
      <c r="F1076" s="988"/>
      <c r="G1076" s="988"/>
      <c r="H1076" s="988"/>
      <c r="I1076" s="989"/>
      <c r="J1076" s="482" t="str">
        <f>IF(基本情報入力シート!M1115="","",基本情報入力シート!M1115)</f>
        <v/>
      </c>
      <c r="K1076" s="482" t="str">
        <f>IF(基本情報入力シート!R1115="","",基本情報入力シート!R1115)</f>
        <v/>
      </c>
      <c r="L1076" s="482" t="str">
        <f>IF(基本情報入力シート!W1115="","",基本情報入力シート!W1115)</f>
        <v/>
      </c>
      <c r="M1076" s="517" t="str">
        <f>IF(基本情報入力シート!X1115="","",基本情報入力シート!X1115)</f>
        <v/>
      </c>
      <c r="N1076" s="518" t="str">
        <f>IF(基本情報入力シート!Y1115="","",基本情報入力シート!Y1115)</f>
        <v/>
      </c>
      <c r="O1076" s="106"/>
      <c r="P1076" s="1082"/>
      <c r="Q1076" s="1083"/>
      <c r="R1076" s="519" t="str">
        <f>IFERROR(IF('別紙様式3-2（４・５月）'!Z1078="ベア加算","",P1076*VLOOKUP(N1076,【参考】数式用!$AD$2:$AH$27,MATCH(O1076,【参考】数式用!$K$4:$N$4,0)+1,0)),"")</f>
        <v/>
      </c>
      <c r="S1076" s="139"/>
      <c r="T1076" s="1084"/>
      <c r="U1076" s="1085"/>
      <c r="V1076" s="515" t="str">
        <f>IFERROR(P1076*VLOOKUP(AF1076,【参考】数式用4!$DC$3:$DZ$106,MATCH(N1076,【参考】数式用4!$DC$2:$DZ$2,0)),"")</f>
        <v/>
      </c>
      <c r="W1076" s="107"/>
      <c r="X1076" s="138"/>
      <c r="Y1076" s="1086" t="str">
        <f>IFERROR(IF('別紙様式3-2（４・５月）'!Z1078="ベア加算","",W1076*VLOOKUP(N1076,【参考】数式用!$AD$2:$AH$27,MATCH(O1076,【参考】数式用!$K$4:$N$4,0)+1,0)),"")</f>
        <v/>
      </c>
      <c r="Z1076" s="1086"/>
      <c r="AA1076" s="139"/>
      <c r="AB1076" s="142"/>
      <c r="AC1076" s="520" t="str">
        <f>IFERROR(X1076*VLOOKUP(AG1076,【参考】数式用4!$DC$3:$DZ$106,MATCH(N1076,【参考】数式用4!$DC$2:$DZ$2,0)),"")</f>
        <v/>
      </c>
      <c r="AD1076" s="477" t="str">
        <f t="shared" si="34"/>
        <v/>
      </c>
      <c r="AE1076" s="478" t="str">
        <f t="shared" si="35"/>
        <v/>
      </c>
      <c r="AF1076" s="512" t="str">
        <f>IF(O1076="","",'別紙様式3-2（４・５月）'!O1078&amp;'別紙様式3-2（４・５月）'!P1078&amp;'別紙様式3-2（４・５月）'!Q1078&amp;"から"&amp;O1076)</f>
        <v/>
      </c>
      <c r="AG1076" s="512" t="str">
        <f>IF(OR(W1076="",W1076="―"),"",'別紙様式3-2（４・５月）'!O1078&amp;'別紙様式3-2（４・５月）'!P1078&amp;'別紙様式3-2（４・５月）'!Q1078&amp;"から"&amp;W1076)</f>
        <v/>
      </c>
    </row>
    <row r="1077" spans="1:33" ht="24.95" customHeight="1">
      <c r="A1077" s="513">
        <v>1064</v>
      </c>
      <c r="B1077" s="987" t="str">
        <f>IF(基本情報入力シート!C1116="","",基本情報入力シート!C1116)</f>
        <v/>
      </c>
      <c r="C1077" s="988"/>
      <c r="D1077" s="988"/>
      <c r="E1077" s="988"/>
      <c r="F1077" s="988"/>
      <c r="G1077" s="988"/>
      <c r="H1077" s="988"/>
      <c r="I1077" s="989"/>
      <c r="J1077" s="482" t="str">
        <f>IF(基本情報入力シート!M1116="","",基本情報入力シート!M1116)</f>
        <v/>
      </c>
      <c r="K1077" s="482" t="str">
        <f>IF(基本情報入力シート!R1116="","",基本情報入力シート!R1116)</f>
        <v/>
      </c>
      <c r="L1077" s="482" t="str">
        <f>IF(基本情報入力シート!W1116="","",基本情報入力シート!W1116)</f>
        <v/>
      </c>
      <c r="M1077" s="517" t="str">
        <f>IF(基本情報入力シート!X1116="","",基本情報入力シート!X1116)</f>
        <v/>
      </c>
      <c r="N1077" s="518" t="str">
        <f>IF(基本情報入力シート!Y1116="","",基本情報入力シート!Y1116)</f>
        <v/>
      </c>
      <c r="O1077" s="106"/>
      <c r="P1077" s="1082"/>
      <c r="Q1077" s="1083"/>
      <c r="R1077" s="519" t="str">
        <f>IFERROR(IF('別紙様式3-2（４・５月）'!Z1079="ベア加算","",P1077*VLOOKUP(N1077,【参考】数式用!$AD$2:$AH$27,MATCH(O1077,【参考】数式用!$K$4:$N$4,0)+1,0)),"")</f>
        <v/>
      </c>
      <c r="S1077" s="139"/>
      <c r="T1077" s="1084"/>
      <c r="U1077" s="1085"/>
      <c r="V1077" s="515" t="str">
        <f>IFERROR(P1077*VLOOKUP(AF1077,【参考】数式用4!$DC$3:$DZ$106,MATCH(N1077,【参考】数式用4!$DC$2:$DZ$2,0)),"")</f>
        <v/>
      </c>
      <c r="W1077" s="107"/>
      <c r="X1077" s="138"/>
      <c r="Y1077" s="1086" t="str">
        <f>IFERROR(IF('別紙様式3-2（４・５月）'!Z1079="ベア加算","",W1077*VLOOKUP(N1077,【参考】数式用!$AD$2:$AH$27,MATCH(O1077,【参考】数式用!$K$4:$N$4,0)+1,0)),"")</f>
        <v/>
      </c>
      <c r="Z1077" s="1086"/>
      <c r="AA1077" s="139"/>
      <c r="AB1077" s="142"/>
      <c r="AC1077" s="520" t="str">
        <f>IFERROR(X1077*VLOOKUP(AG1077,【参考】数式用4!$DC$3:$DZ$106,MATCH(N1077,【参考】数式用4!$DC$2:$DZ$2,0)),"")</f>
        <v/>
      </c>
      <c r="AD1077" s="477" t="str">
        <f t="shared" si="34"/>
        <v/>
      </c>
      <c r="AE1077" s="478" t="str">
        <f t="shared" si="35"/>
        <v/>
      </c>
      <c r="AF1077" s="512" t="str">
        <f>IF(O1077="","",'別紙様式3-2（４・５月）'!O1079&amp;'別紙様式3-2（４・５月）'!P1079&amp;'別紙様式3-2（４・５月）'!Q1079&amp;"から"&amp;O1077)</f>
        <v/>
      </c>
      <c r="AG1077" s="512" t="str">
        <f>IF(OR(W1077="",W1077="―"),"",'別紙様式3-2（４・５月）'!O1079&amp;'別紙様式3-2（４・５月）'!P1079&amp;'別紙様式3-2（４・５月）'!Q1079&amp;"から"&amp;W1077)</f>
        <v/>
      </c>
    </row>
    <row r="1078" spans="1:33" ht="24.95" customHeight="1">
      <c r="A1078" s="513">
        <v>1065</v>
      </c>
      <c r="B1078" s="987" t="str">
        <f>IF(基本情報入力シート!C1117="","",基本情報入力シート!C1117)</f>
        <v/>
      </c>
      <c r="C1078" s="988"/>
      <c r="D1078" s="988"/>
      <c r="E1078" s="988"/>
      <c r="F1078" s="988"/>
      <c r="G1078" s="988"/>
      <c r="H1078" s="988"/>
      <c r="I1078" s="989"/>
      <c r="J1078" s="482" t="str">
        <f>IF(基本情報入力シート!M1117="","",基本情報入力シート!M1117)</f>
        <v/>
      </c>
      <c r="K1078" s="482" t="str">
        <f>IF(基本情報入力シート!R1117="","",基本情報入力シート!R1117)</f>
        <v/>
      </c>
      <c r="L1078" s="482" t="str">
        <f>IF(基本情報入力シート!W1117="","",基本情報入力シート!W1117)</f>
        <v/>
      </c>
      <c r="M1078" s="517" t="str">
        <f>IF(基本情報入力シート!X1117="","",基本情報入力シート!X1117)</f>
        <v/>
      </c>
      <c r="N1078" s="518" t="str">
        <f>IF(基本情報入力シート!Y1117="","",基本情報入力シート!Y1117)</f>
        <v/>
      </c>
      <c r="O1078" s="106"/>
      <c r="P1078" s="1082"/>
      <c r="Q1078" s="1083"/>
      <c r="R1078" s="519" t="str">
        <f>IFERROR(IF('別紙様式3-2（４・５月）'!Z1080="ベア加算","",P1078*VLOOKUP(N1078,【参考】数式用!$AD$2:$AH$27,MATCH(O1078,【参考】数式用!$K$4:$N$4,0)+1,0)),"")</f>
        <v/>
      </c>
      <c r="S1078" s="139"/>
      <c r="T1078" s="1084"/>
      <c r="U1078" s="1085"/>
      <c r="V1078" s="515" t="str">
        <f>IFERROR(P1078*VLOOKUP(AF1078,【参考】数式用4!$DC$3:$DZ$106,MATCH(N1078,【参考】数式用4!$DC$2:$DZ$2,0)),"")</f>
        <v/>
      </c>
      <c r="W1078" s="107"/>
      <c r="X1078" s="138"/>
      <c r="Y1078" s="1086" t="str">
        <f>IFERROR(IF('別紙様式3-2（４・５月）'!Z1080="ベア加算","",W1078*VLOOKUP(N1078,【参考】数式用!$AD$2:$AH$27,MATCH(O1078,【参考】数式用!$K$4:$N$4,0)+1,0)),"")</f>
        <v/>
      </c>
      <c r="Z1078" s="1086"/>
      <c r="AA1078" s="139"/>
      <c r="AB1078" s="142"/>
      <c r="AC1078" s="520" t="str">
        <f>IFERROR(X1078*VLOOKUP(AG1078,【参考】数式用4!$DC$3:$DZ$106,MATCH(N1078,【参考】数式用4!$DC$2:$DZ$2,0)),"")</f>
        <v/>
      </c>
      <c r="AD1078" s="477" t="str">
        <f t="shared" si="34"/>
        <v/>
      </c>
      <c r="AE1078" s="478" t="str">
        <f t="shared" si="35"/>
        <v/>
      </c>
      <c r="AF1078" s="512" t="str">
        <f>IF(O1078="","",'別紙様式3-2（４・５月）'!O1080&amp;'別紙様式3-2（４・５月）'!P1080&amp;'別紙様式3-2（４・５月）'!Q1080&amp;"から"&amp;O1078)</f>
        <v/>
      </c>
      <c r="AG1078" s="512" t="str">
        <f>IF(OR(W1078="",W1078="―"),"",'別紙様式3-2（４・５月）'!O1080&amp;'別紙様式3-2（４・５月）'!P1080&amp;'別紙様式3-2（４・５月）'!Q1080&amp;"から"&amp;W1078)</f>
        <v/>
      </c>
    </row>
    <row r="1079" spans="1:33" ht="24.95" customHeight="1">
      <c r="A1079" s="513">
        <v>1066</v>
      </c>
      <c r="B1079" s="987" t="str">
        <f>IF(基本情報入力シート!C1118="","",基本情報入力シート!C1118)</f>
        <v/>
      </c>
      <c r="C1079" s="988"/>
      <c r="D1079" s="988"/>
      <c r="E1079" s="988"/>
      <c r="F1079" s="988"/>
      <c r="G1079" s="988"/>
      <c r="H1079" s="988"/>
      <c r="I1079" s="989"/>
      <c r="J1079" s="482" t="str">
        <f>IF(基本情報入力シート!M1118="","",基本情報入力シート!M1118)</f>
        <v/>
      </c>
      <c r="K1079" s="482" t="str">
        <f>IF(基本情報入力シート!R1118="","",基本情報入力シート!R1118)</f>
        <v/>
      </c>
      <c r="L1079" s="482" t="str">
        <f>IF(基本情報入力シート!W1118="","",基本情報入力シート!W1118)</f>
        <v/>
      </c>
      <c r="M1079" s="517" t="str">
        <f>IF(基本情報入力シート!X1118="","",基本情報入力シート!X1118)</f>
        <v/>
      </c>
      <c r="N1079" s="518" t="str">
        <f>IF(基本情報入力シート!Y1118="","",基本情報入力シート!Y1118)</f>
        <v/>
      </c>
      <c r="O1079" s="106"/>
      <c r="P1079" s="1082"/>
      <c r="Q1079" s="1083"/>
      <c r="R1079" s="519" t="str">
        <f>IFERROR(IF('別紙様式3-2（４・５月）'!Z1081="ベア加算","",P1079*VLOOKUP(N1079,【参考】数式用!$AD$2:$AH$27,MATCH(O1079,【参考】数式用!$K$4:$N$4,0)+1,0)),"")</f>
        <v/>
      </c>
      <c r="S1079" s="139"/>
      <c r="T1079" s="1084"/>
      <c r="U1079" s="1085"/>
      <c r="V1079" s="515" t="str">
        <f>IFERROR(P1079*VLOOKUP(AF1079,【参考】数式用4!$DC$3:$DZ$106,MATCH(N1079,【参考】数式用4!$DC$2:$DZ$2,0)),"")</f>
        <v/>
      </c>
      <c r="W1079" s="107"/>
      <c r="X1079" s="138"/>
      <c r="Y1079" s="1086" t="str">
        <f>IFERROR(IF('別紙様式3-2（４・５月）'!Z1081="ベア加算","",W1079*VLOOKUP(N1079,【参考】数式用!$AD$2:$AH$27,MATCH(O1079,【参考】数式用!$K$4:$N$4,0)+1,0)),"")</f>
        <v/>
      </c>
      <c r="Z1079" s="1086"/>
      <c r="AA1079" s="139"/>
      <c r="AB1079" s="142"/>
      <c r="AC1079" s="520" t="str">
        <f>IFERROR(X1079*VLOOKUP(AG1079,【参考】数式用4!$DC$3:$DZ$106,MATCH(N1079,【参考】数式用4!$DC$2:$DZ$2,0)),"")</f>
        <v/>
      </c>
      <c r="AD1079" s="477" t="str">
        <f t="shared" si="34"/>
        <v/>
      </c>
      <c r="AE1079" s="478" t="str">
        <f t="shared" si="35"/>
        <v/>
      </c>
      <c r="AF1079" s="512" t="str">
        <f>IF(O1079="","",'別紙様式3-2（４・５月）'!O1081&amp;'別紙様式3-2（４・５月）'!P1081&amp;'別紙様式3-2（４・５月）'!Q1081&amp;"から"&amp;O1079)</f>
        <v/>
      </c>
      <c r="AG1079" s="512" t="str">
        <f>IF(OR(W1079="",W1079="―"),"",'別紙様式3-2（４・５月）'!O1081&amp;'別紙様式3-2（４・５月）'!P1081&amp;'別紙様式3-2（４・５月）'!Q1081&amp;"から"&amp;W1079)</f>
        <v/>
      </c>
    </row>
    <row r="1080" spans="1:33" ht="24.95" customHeight="1">
      <c r="A1080" s="513">
        <v>1067</v>
      </c>
      <c r="B1080" s="987" t="str">
        <f>IF(基本情報入力シート!C1119="","",基本情報入力シート!C1119)</f>
        <v/>
      </c>
      <c r="C1080" s="988"/>
      <c r="D1080" s="988"/>
      <c r="E1080" s="988"/>
      <c r="F1080" s="988"/>
      <c r="G1080" s="988"/>
      <c r="H1080" s="988"/>
      <c r="I1080" s="989"/>
      <c r="J1080" s="482" t="str">
        <f>IF(基本情報入力シート!M1119="","",基本情報入力シート!M1119)</f>
        <v/>
      </c>
      <c r="K1080" s="482" t="str">
        <f>IF(基本情報入力シート!R1119="","",基本情報入力シート!R1119)</f>
        <v/>
      </c>
      <c r="L1080" s="482" t="str">
        <f>IF(基本情報入力シート!W1119="","",基本情報入力シート!W1119)</f>
        <v/>
      </c>
      <c r="M1080" s="517" t="str">
        <f>IF(基本情報入力シート!X1119="","",基本情報入力シート!X1119)</f>
        <v/>
      </c>
      <c r="N1080" s="518" t="str">
        <f>IF(基本情報入力シート!Y1119="","",基本情報入力シート!Y1119)</f>
        <v/>
      </c>
      <c r="O1080" s="106"/>
      <c r="P1080" s="1082"/>
      <c r="Q1080" s="1083"/>
      <c r="R1080" s="519" t="str">
        <f>IFERROR(IF('別紙様式3-2（４・５月）'!Z1082="ベア加算","",P1080*VLOOKUP(N1080,【参考】数式用!$AD$2:$AH$27,MATCH(O1080,【参考】数式用!$K$4:$N$4,0)+1,0)),"")</f>
        <v/>
      </c>
      <c r="S1080" s="139"/>
      <c r="T1080" s="1084"/>
      <c r="U1080" s="1085"/>
      <c r="V1080" s="515" t="str">
        <f>IFERROR(P1080*VLOOKUP(AF1080,【参考】数式用4!$DC$3:$DZ$106,MATCH(N1080,【参考】数式用4!$DC$2:$DZ$2,0)),"")</f>
        <v/>
      </c>
      <c r="W1080" s="107"/>
      <c r="X1080" s="138"/>
      <c r="Y1080" s="1086" t="str">
        <f>IFERROR(IF('別紙様式3-2（４・５月）'!Z1082="ベア加算","",W1080*VLOOKUP(N1080,【参考】数式用!$AD$2:$AH$27,MATCH(O1080,【参考】数式用!$K$4:$N$4,0)+1,0)),"")</f>
        <v/>
      </c>
      <c r="Z1080" s="1086"/>
      <c r="AA1080" s="139"/>
      <c r="AB1080" s="142"/>
      <c r="AC1080" s="520" t="str">
        <f>IFERROR(X1080*VLOOKUP(AG1080,【参考】数式用4!$DC$3:$DZ$106,MATCH(N1080,【参考】数式用4!$DC$2:$DZ$2,0)),"")</f>
        <v/>
      </c>
      <c r="AD1080" s="477" t="str">
        <f t="shared" si="34"/>
        <v/>
      </c>
      <c r="AE1080" s="478" t="str">
        <f t="shared" si="35"/>
        <v/>
      </c>
      <c r="AF1080" s="512" t="str">
        <f>IF(O1080="","",'別紙様式3-2（４・５月）'!O1082&amp;'別紙様式3-2（４・５月）'!P1082&amp;'別紙様式3-2（４・５月）'!Q1082&amp;"から"&amp;O1080)</f>
        <v/>
      </c>
      <c r="AG1080" s="512" t="str">
        <f>IF(OR(W1080="",W1080="―"),"",'別紙様式3-2（４・５月）'!O1082&amp;'別紙様式3-2（４・５月）'!P1082&amp;'別紙様式3-2（４・５月）'!Q1082&amp;"から"&amp;W1080)</f>
        <v/>
      </c>
    </row>
    <row r="1081" spans="1:33" ht="24.95" customHeight="1">
      <c r="A1081" s="513">
        <v>1068</v>
      </c>
      <c r="B1081" s="987" t="str">
        <f>IF(基本情報入力シート!C1120="","",基本情報入力シート!C1120)</f>
        <v/>
      </c>
      <c r="C1081" s="988"/>
      <c r="D1081" s="988"/>
      <c r="E1081" s="988"/>
      <c r="F1081" s="988"/>
      <c r="G1081" s="988"/>
      <c r="H1081" s="988"/>
      <c r="I1081" s="989"/>
      <c r="J1081" s="482" t="str">
        <f>IF(基本情報入力シート!M1120="","",基本情報入力シート!M1120)</f>
        <v/>
      </c>
      <c r="K1081" s="482" t="str">
        <f>IF(基本情報入力シート!R1120="","",基本情報入力シート!R1120)</f>
        <v/>
      </c>
      <c r="L1081" s="482" t="str">
        <f>IF(基本情報入力シート!W1120="","",基本情報入力シート!W1120)</f>
        <v/>
      </c>
      <c r="M1081" s="517" t="str">
        <f>IF(基本情報入力シート!X1120="","",基本情報入力シート!X1120)</f>
        <v/>
      </c>
      <c r="N1081" s="518" t="str">
        <f>IF(基本情報入力シート!Y1120="","",基本情報入力シート!Y1120)</f>
        <v/>
      </c>
      <c r="O1081" s="106"/>
      <c r="P1081" s="1082"/>
      <c r="Q1081" s="1083"/>
      <c r="R1081" s="519" t="str">
        <f>IFERROR(IF('別紙様式3-2（４・５月）'!Z1083="ベア加算","",P1081*VLOOKUP(N1081,【参考】数式用!$AD$2:$AH$27,MATCH(O1081,【参考】数式用!$K$4:$N$4,0)+1,0)),"")</f>
        <v/>
      </c>
      <c r="S1081" s="139"/>
      <c r="T1081" s="1084"/>
      <c r="U1081" s="1085"/>
      <c r="V1081" s="515" t="str">
        <f>IFERROR(P1081*VLOOKUP(AF1081,【参考】数式用4!$DC$3:$DZ$106,MATCH(N1081,【参考】数式用4!$DC$2:$DZ$2,0)),"")</f>
        <v/>
      </c>
      <c r="W1081" s="107"/>
      <c r="X1081" s="138"/>
      <c r="Y1081" s="1086" t="str">
        <f>IFERROR(IF('別紙様式3-2（４・５月）'!Z1083="ベア加算","",W1081*VLOOKUP(N1081,【参考】数式用!$AD$2:$AH$27,MATCH(O1081,【参考】数式用!$K$4:$N$4,0)+1,0)),"")</f>
        <v/>
      </c>
      <c r="Z1081" s="1086"/>
      <c r="AA1081" s="139"/>
      <c r="AB1081" s="142"/>
      <c r="AC1081" s="520" t="str">
        <f>IFERROR(X1081*VLOOKUP(AG1081,【参考】数式用4!$DC$3:$DZ$106,MATCH(N1081,【参考】数式用4!$DC$2:$DZ$2,0)),"")</f>
        <v/>
      </c>
      <c r="AD1081" s="477" t="str">
        <f t="shared" si="34"/>
        <v/>
      </c>
      <c r="AE1081" s="478" t="str">
        <f t="shared" si="35"/>
        <v/>
      </c>
      <c r="AF1081" s="512" t="str">
        <f>IF(O1081="","",'別紙様式3-2（４・５月）'!O1083&amp;'別紙様式3-2（４・５月）'!P1083&amp;'別紙様式3-2（４・５月）'!Q1083&amp;"から"&amp;O1081)</f>
        <v/>
      </c>
      <c r="AG1081" s="512" t="str">
        <f>IF(OR(W1081="",W1081="―"),"",'別紙様式3-2（４・５月）'!O1083&amp;'別紙様式3-2（４・５月）'!P1083&amp;'別紙様式3-2（４・５月）'!Q1083&amp;"から"&amp;W1081)</f>
        <v/>
      </c>
    </row>
    <row r="1082" spans="1:33" ht="24.95" customHeight="1">
      <c r="A1082" s="513">
        <v>1069</v>
      </c>
      <c r="B1082" s="987" t="str">
        <f>IF(基本情報入力シート!C1121="","",基本情報入力シート!C1121)</f>
        <v/>
      </c>
      <c r="C1082" s="988"/>
      <c r="D1082" s="988"/>
      <c r="E1082" s="988"/>
      <c r="F1082" s="988"/>
      <c r="G1082" s="988"/>
      <c r="H1082" s="988"/>
      <c r="I1082" s="989"/>
      <c r="J1082" s="482" t="str">
        <f>IF(基本情報入力シート!M1121="","",基本情報入力シート!M1121)</f>
        <v/>
      </c>
      <c r="K1082" s="482" t="str">
        <f>IF(基本情報入力シート!R1121="","",基本情報入力シート!R1121)</f>
        <v/>
      </c>
      <c r="L1082" s="482" t="str">
        <f>IF(基本情報入力シート!W1121="","",基本情報入力シート!W1121)</f>
        <v/>
      </c>
      <c r="M1082" s="517" t="str">
        <f>IF(基本情報入力シート!X1121="","",基本情報入力シート!X1121)</f>
        <v/>
      </c>
      <c r="N1082" s="518" t="str">
        <f>IF(基本情報入力シート!Y1121="","",基本情報入力シート!Y1121)</f>
        <v/>
      </c>
      <c r="O1082" s="106"/>
      <c r="P1082" s="1082"/>
      <c r="Q1082" s="1083"/>
      <c r="R1082" s="519" t="str">
        <f>IFERROR(IF('別紙様式3-2（４・５月）'!Z1084="ベア加算","",P1082*VLOOKUP(N1082,【参考】数式用!$AD$2:$AH$27,MATCH(O1082,【参考】数式用!$K$4:$N$4,0)+1,0)),"")</f>
        <v/>
      </c>
      <c r="S1082" s="139"/>
      <c r="T1082" s="1084"/>
      <c r="U1082" s="1085"/>
      <c r="V1082" s="515" t="str">
        <f>IFERROR(P1082*VLOOKUP(AF1082,【参考】数式用4!$DC$3:$DZ$106,MATCH(N1082,【参考】数式用4!$DC$2:$DZ$2,0)),"")</f>
        <v/>
      </c>
      <c r="W1082" s="107"/>
      <c r="X1082" s="138"/>
      <c r="Y1082" s="1086" t="str">
        <f>IFERROR(IF('別紙様式3-2（４・５月）'!Z1084="ベア加算","",W1082*VLOOKUP(N1082,【参考】数式用!$AD$2:$AH$27,MATCH(O1082,【参考】数式用!$K$4:$N$4,0)+1,0)),"")</f>
        <v/>
      </c>
      <c r="Z1082" s="1086"/>
      <c r="AA1082" s="139"/>
      <c r="AB1082" s="142"/>
      <c r="AC1082" s="520" t="str">
        <f>IFERROR(X1082*VLOOKUP(AG1082,【参考】数式用4!$DC$3:$DZ$106,MATCH(N1082,【参考】数式用4!$DC$2:$DZ$2,0)),"")</f>
        <v/>
      </c>
      <c r="AD1082" s="477" t="str">
        <f t="shared" si="34"/>
        <v/>
      </c>
      <c r="AE1082" s="478" t="str">
        <f t="shared" si="35"/>
        <v/>
      </c>
      <c r="AF1082" s="512" t="str">
        <f>IF(O1082="","",'別紙様式3-2（４・５月）'!O1084&amp;'別紙様式3-2（４・５月）'!P1084&amp;'別紙様式3-2（４・５月）'!Q1084&amp;"から"&amp;O1082)</f>
        <v/>
      </c>
      <c r="AG1082" s="512" t="str">
        <f>IF(OR(W1082="",W1082="―"),"",'別紙様式3-2（４・５月）'!O1084&amp;'別紙様式3-2（４・５月）'!P1084&amp;'別紙様式3-2（４・５月）'!Q1084&amp;"から"&amp;W1082)</f>
        <v/>
      </c>
    </row>
    <row r="1083" spans="1:33" ht="24.95" customHeight="1">
      <c r="A1083" s="513">
        <v>1070</v>
      </c>
      <c r="B1083" s="987" t="str">
        <f>IF(基本情報入力シート!C1122="","",基本情報入力シート!C1122)</f>
        <v/>
      </c>
      <c r="C1083" s="988"/>
      <c r="D1083" s="988"/>
      <c r="E1083" s="988"/>
      <c r="F1083" s="988"/>
      <c r="G1083" s="988"/>
      <c r="H1083" s="988"/>
      <c r="I1083" s="989"/>
      <c r="J1083" s="482" t="str">
        <f>IF(基本情報入力シート!M1122="","",基本情報入力シート!M1122)</f>
        <v/>
      </c>
      <c r="K1083" s="482" t="str">
        <f>IF(基本情報入力シート!R1122="","",基本情報入力シート!R1122)</f>
        <v/>
      </c>
      <c r="L1083" s="482" t="str">
        <f>IF(基本情報入力シート!W1122="","",基本情報入力シート!W1122)</f>
        <v/>
      </c>
      <c r="M1083" s="517" t="str">
        <f>IF(基本情報入力シート!X1122="","",基本情報入力シート!X1122)</f>
        <v/>
      </c>
      <c r="N1083" s="518" t="str">
        <f>IF(基本情報入力シート!Y1122="","",基本情報入力シート!Y1122)</f>
        <v/>
      </c>
      <c r="O1083" s="106"/>
      <c r="P1083" s="1082"/>
      <c r="Q1083" s="1083"/>
      <c r="R1083" s="519" t="str">
        <f>IFERROR(IF('別紙様式3-2（４・５月）'!Z1085="ベア加算","",P1083*VLOOKUP(N1083,【参考】数式用!$AD$2:$AH$27,MATCH(O1083,【参考】数式用!$K$4:$N$4,0)+1,0)),"")</f>
        <v/>
      </c>
      <c r="S1083" s="139"/>
      <c r="T1083" s="1084"/>
      <c r="U1083" s="1085"/>
      <c r="V1083" s="515" t="str">
        <f>IFERROR(P1083*VLOOKUP(AF1083,【参考】数式用4!$DC$3:$DZ$106,MATCH(N1083,【参考】数式用4!$DC$2:$DZ$2,0)),"")</f>
        <v/>
      </c>
      <c r="W1083" s="107"/>
      <c r="X1083" s="138"/>
      <c r="Y1083" s="1086" t="str">
        <f>IFERROR(IF('別紙様式3-2（４・５月）'!Z1085="ベア加算","",W1083*VLOOKUP(N1083,【参考】数式用!$AD$2:$AH$27,MATCH(O1083,【参考】数式用!$K$4:$N$4,0)+1,0)),"")</f>
        <v/>
      </c>
      <c r="Z1083" s="1086"/>
      <c r="AA1083" s="139"/>
      <c r="AB1083" s="142"/>
      <c r="AC1083" s="520" t="str">
        <f>IFERROR(X1083*VLOOKUP(AG1083,【参考】数式用4!$DC$3:$DZ$106,MATCH(N1083,【参考】数式用4!$DC$2:$DZ$2,0)),"")</f>
        <v/>
      </c>
      <c r="AD1083" s="477" t="str">
        <f t="shared" si="34"/>
        <v/>
      </c>
      <c r="AE1083" s="478" t="str">
        <f t="shared" si="35"/>
        <v/>
      </c>
      <c r="AF1083" s="512" t="str">
        <f>IF(O1083="","",'別紙様式3-2（４・５月）'!O1085&amp;'別紙様式3-2（４・５月）'!P1085&amp;'別紙様式3-2（４・５月）'!Q1085&amp;"から"&amp;O1083)</f>
        <v/>
      </c>
      <c r="AG1083" s="512" t="str">
        <f>IF(OR(W1083="",W1083="―"),"",'別紙様式3-2（４・５月）'!O1085&amp;'別紙様式3-2（４・５月）'!P1085&amp;'別紙様式3-2（４・５月）'!Q1085&amp;"から"&amp;W1083)</f>
        <v/>
      </c>
    </row>
    <row r="1084" spans="1:33" ht="24.95" customHeight="1">
      <c r="A1084" s="513">
        <v>1071</v>
      </c>
      <c r="B1084" s="987" t="str">
        <f>IF(基本情報入力シート!C1123="","",基本情報入力シート!C1123)</f>
        <v/>
      </c>
      <c r="C1084" s="988"/>
      <c r="D1084" s="988"/>
      <c r="E1084" s="988"/>
      <c r="F1084" s="988"/>
      <c r="G1084" s="988"/>
      <c r="H1084" s="988"/>
      <c r="I1084" s="989"/>
      <c r="J1084" s="482" t="str">
        <f>IF(基本情報入力シート!M1123="","",基本情報入力シート!M1123)</f>
        <v/>
      </c>
      <c r="K1084" s="482" t="str">
        <f>IF(基本情報入力シート!R1123="","",基本情報入力シート!R1123)</f>
        <v/>
      </c>
      <c r="L1084" s="482" t="str">
        <f>IF(基本情報入力シート!W1123="","",基本情報入力シート!W1123)</f>
        <v/>
      </c>
      <c r="M1084" s="517" t="str">
        <f>IF(基本情報入力シート!X1123="","",基本情報入力シート!X1123)</f>
        <v/>
      </c>
      <c r="N1084" s="518" t="str">
        <f>IF(基本情報入力シート!Y1123="","",基本情報入力シート!Y1123)</f>
        <v/>
      </c>
      <c r="O1084" s="106"/>
      <c r="P1084" s="1082"/>
      <c r="Q1084" s="1083"/>
      <c r="R1084" s="519" t="str">
        <f>IFERROR(IF('別紙様式3-2（４・５月）'!Z1086="ベア加算","",P1084*VLOOKUP(N1084,【参考】数式用!$AD$2:$AH$27,MATCH(O1084,【参考】数式用!$K$4:$N$4,0)+1,0)),"")</f>
        <v/>
      </c>
      <c r="S1084" s="139"/>
      <c r="T1084" s="1084"/>
      <c r="U1084" s="1085"/>
      <c r="V1084" s="515" t="str">
        <f>IFERROR(P1084*VLOOKUP(AF1084,【参考】数式用4!$DC$3:$DZ$106,MATCH(N1084,【参考】数式用4!$DC$2:$DZ$2,0)),"")</f>
        <v/>
      </c>
      <c r="W1084" s="107"/>
      <c r="X1084" s="138"/>
      <c r="Y1084" s="1086" t="str">
        <f>IFERROR(IF('別紙様式3-2（４・５月）'!Z1086="ベア加算","",W1084*VLOOKUP(N1084,【参考】数式用!$AD$2:$AH$27,MATCH(O1084,【参考】数式用!$K$4:$N$4,0)+1,0)),"")</f>
        <v/>
      </c>
      <c r="Z1084" s="1086"/>
      <c r="AA1084" s="139"/>
      <c r="AB1084" s="142"/>
      <c r="AC1084" s="520" t="str">
        <f>IFERROR(X1084*VLOOKUP(AG1084,【参考】数式用4!$DC$3:$DZ$106,MATCH(N1084,【参考】数式用4!$DC$2:$DZ$2,0)),"")</f>
        <v/>
      </c>
      <c r="AD1084" s="477" t="str">
        <f t="shared" si="34"/>
        <v/>
      </c>
      <c r="AE1084" s="478" t="str">
        <f t="shared" si="35"/>
        <v/>
      </c>
      <c r="AF1084" s="512" t="str">
        <f>IF(O1084="","",'別紙様式3-2（４・５月）'!O1086&amp;'別紙様式3-2（４・５月）'!P1086&amp;'別紙様式3-2（４・５月）'!Q1086&amp;"から"&amp;O1084)</f>
        <v/>
      </c>
      <c r="AG1084" s="512" t="str">
        <f>IF(OR(W1084="",W1084="―"),"",'別紙様式3-2（４・５月）'!O1086&amp;'別紙様式3-2（４・５月）'!P1086&amp;'別紙様式3-2（４・５月）'!Q1086&amp;"から"&amp;W1084)</f>
        <v/>
      </c>
    </row>
    <row r="1085" spans="1:33" ht="24.95" customHeight="1">
      <c r="A1085" s="513">
        <v>1072</v>
      </c>
      <c r="B1085" s="987" t="str">
        <f>IF(基本情報入力シート!C1124="","",基本情報入力シート!C1124)</f>
        <v/>
      </c>
      <c r="C1085" s="988"/>
      <c r="D1085" s="988"/>
      <c r="E1085" s="988"/>
      <c r="F1085" s="988"/>
      <c r="G1085" s="988"/>
      <c r="H1085" s="988"/>
      <c r="I1085" s="989"/>
      <c r="J1085" s="482" t="str">
        <f>IF(基本情報入力シート!M1124="","",基本情報入力シート!M1124)</f>
        <v/>
      </c>
      <c r="K1085" s="482" t="str">
        <f>IF(基本情報入力シート!R1124="","",基本情報入力シート!R1124)</f>
        <v/>
      </c>
      <c r="L1085" s="482" t="str">
        <f>IF(基本情報入力シート!W1124="","",基本情報入力シート!W1124)</f>
        <v/>
      </c>
      <c r="M1085" s="517" t="str">
        <f>IF(基本情報入力シート!X1124="","",基本情報入力シート!X1124)</f>
        <v/>
      </c>
      <c r="N1085" s="518" t="str">
        <f>IF(基本情報入力シート!Y1124="","",基本情報入力シート!Y1124)</f>
        <v/>
      </c>
      <c r="O1085" s="106"/>
      <c r="P1085" s="1082"/>
      <c r="Q1085" s="1083"/>
      <c r="R1085" s="519" t="str">
        <f>IFERROR(IF('別紙様式3-2（４・５月）'!Z1087="ベア加算","",P1085*VLOOKUP(N1085,【参考】数式用!$AD$2:$AH$27,MATCH(O1085,【参考】数式用!$K$4:$N$4,0)+1,0)),"")</f>
        <v/>
      </c>
      <c r="S1085" s="139"/>
      <c r="T1085" s="1084"/>
      <c r="U1085" s="1085"/>
      <c r="V1085" s="515" t="str">
        <f>IFERROR(P1085*VLOOKUP(AF1085,【参考】数式用4!$DC$3:$DZ$106,MATCH(N1085,【参考】数式用4!$DC$2:$DZ$2,0)),"")</f>
        <v/>
      </c>
      <c r="W1085" s="107"/>
      <c r="X1085" s="138"/>
      <c r="Y1085" s="1086" t="str">
        <f>IFERROR(IF('別紙様式3-2（４・５月）'!Z1087="ベア加算","",W1085*VLOOKUP(N1085,【参考】数式用!$AD$2:$AH$27,MATCH(O1085,【参考】数式用!$K$4:$N$4,0)+1,0)),"")</f>
        <v/>
      </c>
      <c r="Z1085" s="1086"/>
      <c r="AA1085" s="139"/>
      <c r="AB1085" s="142"/>
      <c r="AC1085" s="520" t="str">
        <f>IFERROR(X1085*VLOOKUP(AG1085,【参考】数式用4!$DC$3:$DZ$106,MATCH(N1085,【参考】数式用4!$DC$2:$DZ$2,0)),"")</f>
        <v/>
      </c>
      <c r="AD1085" s="477" t="str">
        <f t="shared" si="34"/>
        <v/>
      </c>
      <c r="AE1085" s="478" t="str">
        <f t="shared" si="35"/>
        <v/>
      </c>
      <c r="AF1085" s="512" t="str">
        <f>IF(O1085="","",'別紙様式3-2（４・５月）'!O1087&amp;'別紙様式3-2（４・５月）'!P1087&amp;'別紙様式3-2（４・５月）'!Q1087&amp;"から"&amp;O1085)</f>
        <v/>
      </c>
      <c r="AG1085" s="512" t="str">
        <f>IF(OR(W1085="",W1085="―"),"",'別紙様式3-2（４・５月）'!O1087&amp;'別紙様式3-2（４・５月）'!P1087&amp;'別紙様式3-2（４・５月）'!Q1087&amp;"から"&amp;W1085)</f>
        <v/>
      </c>
    </row>
    <row r="1086" spans="1:33" ht="24.95" customHeight="1">
      <c r="A1086" s="513">
        <v>1073</v>
      </c>
      <c r="B1086" s="987" t="str">
        <f>IF(基本情報入力シート!C1125="","",基本情報入力シート!C1125)</f>
        <v/>
      </c>
      <c r="C1086" s="988"/>
      <c r="D1086" s="988"/>
      <c r="E1086" s="988"/>
      <c r="F1086" s="988"/>
      <c r="G1086" s="988"/>
      <c r="H1086" s="988"/>
      <c r="I1086" s="989"/>
      <c r="J1086" s="482" t="str">
        <f>IF(基本情報入力シート!M1125="","",基本情報入力シート!M1125)</f>
        <v/>
      </c>
      <c r="K1086" s="482" t="str">
        <f>IF(基本情報入力シート!R1125="","",基本情報入力シート!R1125)</f>
        <v/>
      </c>
      <c r="L1086" s="482" t="str">
        <f>IF(基本情報入力シート!W1125="","",基本情報入力シート!W1125)</f>
        <v/>
      </c>
      <c r="M1086" s="517" t="str">
        <f>IF(基本情報入力シート!X1125="","",基本情報入力シート!X1125)</f>
        <v/>
      </c>
      <c r="N1086" s="518" t="str">
        <f>IF(基本情報入力シート!Y1125="","",基本情報入力シート!Y1125)</f>
        <v/>
      </c>
      <c r="O1086" s="106"/>
      <c r="P1086" s="1082"/>
      <c r="Q1086" s="1083"/>
      <c r="R1086" s="519" t="str">
        <f>IFERROR(IF('別紙様式3-2（４・５月）'!Z1088="ベア加算","",P1086*VLOOKUP(N1086,【参考】数式用!$AD$2:$AH$27,MATCH(O1086,【参考】数式用!$K$4:$N$4,0)+1,0)),"")</f>
        <v/>
      </c>
      <c r="S1086" s="139"/>
      <c r="T1086" s="1084"/>
      <c r="U1086" s="1085"/>
      <c r="V1086" s="515" t="str">
        <f>IFERROR(P1086*VLOOKUP(AF1086,【参考】数式用4!$DC$3:$DZ$106,MATCH(N1086,【参考】数式用4!$DC$2:$DZ$2,0)),"")</f>
        <v/>
      </c>
      <c r="W1086" s="107"/>
      <c r="X1086" s="138"/>
      <c r="Y1086" s="1086" t="str">
        <f>IFERROR(IF('別紙様式3-2（４・５月）'!Z1088="ベア加算","",W1086*VLOOKUP(N1086,【参考】数式用!$AD$2:$AH$27,MATCH(O1086,【参考】数式用!$K$4:$N$4,0)+1,0)),"")</f>
        <v/>
      </c>
      <c r="Z1086" s="1086"/>
      <c r="AA1086" s="139"/>
      <c r="AB1086" s="142"/>
      <c r="AC1086" s="520" t="str">
        <f>IFERROR(X1086*VLOOKUP(AG1086,【参考】数式用4!$DC$3:$DZ$106,MATCH(N1086,【参考】数式用4!$DC$2:$DZ$2,0)),"")</f>
        <v/>
      </c>
      <c r="AD1086" s="477" t="str">
        <f t="shared" ref="AD1086:AD1149" si="36">IF(OR(O1086="新加算Ⅰ",O1086="新加算Ⅱ",O1086="新加算Ⅴ（１）",O1086="新加算Ⅴ（２）",O1086="新加算Ⅴ（３）",O1086="新加算Ⅴ（４）",O1086="新加算Ⅴ（５）",O1086="新加算Ⅴ（６）",O1086="新加算Ⅴ（７）",O1086="新加算Ⅴ（９）",O1086="新加算Ⅴ（10）",O1086="新加算Ⅴ（12）"),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E1086" s="478" t="str">
        <f t="shared" ref="AE1086:AE1149" si="37">IF(OR(W1086="新加算Ⅰ",W1086="新加算Ⅱ"),IF(AND(N1086&lt;&gt;"訪問型サービス（総合事業）",N1086&lt;&gt;"通所型サービス（総合事業）",N1086&lt;&gt;"（介護予防）短期入所生活介護",N1086&lt;&gt;"（介護予防）短期入所療養介護（老健）",N1086&lt;&gt;"（介護予防）短期入所療養介護 （病院等（老健以外）)",N1086&lt;&gt;"（介護予防）短期入所療養介護（医療院）"),1,""),"")</f>
        <v/>
      </c>
      <c r="AF1086" s="512" t="str">
        <f>IF(O1086="","",'別紙様式3-2（４・５月）'!O1088&amp;'別紙様式3-2（４・５月）'!P1088&amp;'別紙様式3-2（４・５月）'!Q1088&amp;"から"&amp;O1086)</f>
        <v/>
      </c>
      <c r="AG1086" s="512" t="str">
        <f>IF(OR(W1086="",W1086="―"),"",'別紙様式3-2（４・５月）'!O1088&amp;'別紙様式3-2（４・５月）'!P1088&amp;'別紙様式3-2（４・５月）'!Q1088&amp;"から"&amp;W1086)</f>
        <v/>
      </c>
    </row>
    <row r="1087" spans="1:33" ht="24.95" customHeight="1">
      <c r="A1087" s="513">
        <v>1074</v>
      </c>
      <c r="B1087" s="987" t="str">
        <f>IF(基本情報入力シート!C1126="","",基本情報入力シート!C1126)</f>
        <v/>
      </c>
      <c r="C1087" s="988"/>
      <c r="D1087" s="988"/>
      <c r="E1087" s="988"/>
      <c r="F1087" s="988"/>
      <c r="G1087" s="988"/>
      <c r="H1087" s="988"/>
      <c r="I1087" s="989"/>
      <c r="J1087" s="482" t="str">
        <f>IF(基本情報入力シート!M1126="","",基本情報入力シート!M1126)</f>
        <v/>
      </c>
      <c r="K1087" s="482" t="str">
        <f>IF(基本情報入力シート!R1126="","",基本情報入力シート!R1126)</f>
        <v/>
      </c>
      <c r="L1087" s="482" t="str">
        <f>IF(基本情報入力シート!W1126="","",基本情報入力シート!W1126)</f>
        <v/>
      </c>
      <c r="M1087" s="517" t="str">
        <f>IF(基本情報入力シート!X1126="","",基本情報入力シート!X1126)</f>
        <v/>
      </c>
      <c r="N1087" s="518" t="str">
        <f>IF(基本情報入力シート!Y1126="","",基本情報入力シート!Y1126)</f>
        <v/>
      </c>
      <c r="O1087" s="106"/>
      <c r="P1087" s="1082"/>
      <c r="Q1087" s="1083"/>
      <c r="R1087" s="519" t="str">
        <f>IFERROR(IF('別紙様式3-2（４・５月）'!Z1089="ベア加算","",P1087*VLOOKUP(N1087,【参考】数式用!$AD$2:$AH$27,MATCH(O1087,【参考】数式用!$K$4:$N$4,0)+1,0)),"")</f>
        <v/>
      </c>
      <c r="S1087" s="139"/>
      <c r="T1087" s="1084"/>
      <c r="U1087" s="1085"/>
      <c r="V1087" s="515" t="str">
        <f>IFERROR(P1087*VLOOKUP(AF1087,【参考】数式用4!$DC$3:$DZ$106,MATCH(N1087,【参考】数式用4!$DC$2:$DZ$2,0)),"")</f>
        <v/>
      </c>
      <c r="W1087" s="107"/>
      <c r="X1087" s="138"/>
      <c r="Y1087" s="1086" t="str">
        <f>IFERROR(IF('別紙様式3-2（４・５月）'!Z1089="ベア加算","",W1087*VLOOKUP(N1087,【参考】数式用!$AD$2:$AH$27,MATCH(O1087,【参考】数式用!$K$4:$N$4,0)+1,0)),"")</f>
        <v/>
      </c>
      <c r="Z1087" s="1086"/>
      <c r="AA1087" s="139"/>
      <c r="AB1087" s="142"/>
      <c r="AC1087" s="520" t="str">
        <f>IFERROR(X1087*VLOOKUP(AG1087,【参考】数式用4!$DC$3:$DZ$106,MATCH(N1087,【参考】数式用4!$DC$2:$DZ$2,0)),"")</f>
        <v/>
      </c>
      <c r="AD1087" s="477" t="str">
        <f t="shared" si="36"/>
        <v/>
      </c>
      <c r="AE1087" s="478" t="str">
        <f t="shared" si="37"/>
        <v/>
      </c>
      <c r="AF1087" s="512" t="str">
        <f>IF(O1087="","",'別紙様式3-2（４・５月）'!O1089&amp;'別紙様式3-2（４・５月）'!P1089&amp;'別紙様式3-2（４・５月）'!Q1089&amp;"から"&amp;O1087)</f>
        <v/>
      </c>
      <c r="AG1087" s="512" t="str">
        <f>IF(OR(W1087="",W1087="―"),"",'別紙様式3-2（４・５月）'!O1089&amp;'別紙様式3-2（４・５月）'!P1089&amp;'別紙様式3-2（４・５月）'!Q1089&amp;"から"&amp;W1087)</f>
        <v/>
      </c>
    </row>
    <row r="1088" spans="1:33" ht="24.95" customHeight="1">
      <c r="A1088" s="513">
        <v>1075</v>
      </c>
      <c r="B1088" s="987" t="str">
        <f>IF(基本情報入力シート!C1127="","",基本情報入力シート!C1127)</f>
        <v/>
      </c>
      <c r="C1088" s="988"/>
      <c r="D1088" s="988"/>
      <c r="E1088" s="988"/>
      <c r="F1088" s="988"/>
      <c r="G1088" s="988"/>
      <c r="H1088" s="988"/>
      <c r="I1088" s="989"/>
      <c r="J1088" s="482" t="str">
        <f>IF(基本情報入力シート!M1127="","",基本情報入力シート!M1127)</f>
        <v/>
      </c>
      <c r="K1088" s="482" t="str">
        <f>IF(基本情報入力シート!R1127="","",基本情報入力シート!R1127)</f>
        <v/>
      </c>
      <c r="L1088" s="482" t="str">
        <f>IF(基本情報入力シート!W1127="","",基本情報入力シート!W1127)</f>
        <v/>
      </c>
      <c r="M1088" s="517" t="str">
        <f>IF(基本情報入力シート!X1127="","",基本情報入力シート!X1127)</f>
        <v/>
      </c>
      <c r="N1088" s="518" t="str">
        <f>IF(基本情報入力シート!Y1127="","",基本情報入力シート!Y1127)</f>
        <v/>
      </c>
      <c r="O1088" s="106"/>
      <c r="P1088" s="1082"/>
      <c r="Q1088" s="1083"/>
      <c r="R1088" s="519" t="str">
        <f>IFERROR(IF('別紙様式3-2（４・５月）'!Z1090="ベア加算","",P1088*VLOOKUP(N1088,【参考】数式用!$AD$2:$AH$27,MATCH(O1088,【参考】数式用!$K$4:$N$4,0)+1,0)),"")</f>
        <v/>
      </c>
      <c r="S1088" s="139"/>
      <c r="T1088" s="1084"/>
      <c r="U1088" s="1085"/>
      <c r="V1088" s="515" t="str">
        <f>IFERROR(P1088*VLOOKUP(AF1088,【参考】数式用4!$DC$3:$DZ$106,MATCH(N1088,【参考】数式用4!$DC$2:$DZ$2,0)),"")</f>
        <v/>
      </c>
      <c r="W1088" s="107"/>
      <c r="X1088" s="138"/>
      <c r="Y1088" s="1086" t="str">
        <f>IFERROR(IF('別紙様式3-2（４・５月）'!Z1090="ベア加算","",W1088*VLOOKUP(N1088,【参考】数式用!$AD$2:$AH$27,MATCH(O1088,【参考】数式用!$K$4:$N$4,0)+1,0)),"")</f>
        <v/>
      </c>
      <c r="Z1088" s="1086"/>
      <c r="AA1088" s="139"/>
      <c r="AB1088" s="142"/>
      <c r="AC1088" s="520" t="str">
        <f>IFERROR(X1088*VLOOKUP(AG1088,【参考】数式用4!$DC$3:$DZ$106,MATCH(N1088,【参考】数式用4!$DC$2:$DZ$2,0)),"")</f>
        <v/>
      </c>
      <c r="AD1088" s="477" t="str">
        <f t="shared" si="36"/>
        <v/>
      </c>
      <c r="AE1088" s="478" t="str">
        <f t="shared" si="37"/>
        <v/>
      </c>
      <c r="AF1088" s="512" t="str">
        <f>IF(O1088="","",'別紙様式3-2（４・５月）'!O1090&amp;'別紙様式3-2（４・５月）'!P1090&amp;'別紙様式3-2（４・５月）'!Q1090&amp;"から"&amp;O1088)</f>
        <v/>
      </c>
      <c r="AG1088" s="512" t="str">
        <f>IF(OR(W1088="",W1088="―"),"",'別紙様式3-2（４・５月）'!O1090&amp;'別紙様式3-2（４・５月）'!P1090&amp;'別紙様式3-2（４・５月）'!Q1090&amp;"から"&amp;W1088)</f>
        <v/>
      </c>
    </row>
    <row r="1089" spans="1:33" ht="24.95" customHeight="1">
      <c r="A1089" s="513">
        <v>1076</v>
      </c>
      <c r="B1089" s="987" t="str">
        <f>IF(基本情報入力シート!C1128="","",基本情報入力シート!C1128)</f>
        <v/>
      </c>
      <c r="C1089" s="988"/>
      <c r="D1089" s="988"/>
      <c r="E1089" s="988"/>
      <c r="F1089" s="988"/>
      <c r="G1089" s="988"/>
      <c r="H1089" s="988"/>
      <c r="I1089" s="989"/>
      <c r="J1089" s="482" t="str">
        <f>IF(基本情報入力シート!M1128="","",基本情報入力シート!M1128)</f>
        <v/>
      </c>
      <c r="K1089" s="482" t="str">
        <f>IF(基本情報入力シート!R1128="","",基本情報入力シート!R1128)</f>
        <v/>
      </c>
      <c r="L1089" s="482" t="str">
        <f>IF(基本情報入力シート!W1128="","",基本情報入力シート!W1128)</f>
        <v/>
      </c>
      <c r="M1089" s="517" t="str">
        <f>IF(基本情報入力シート!X1128="","",基本情報入力シート!X1128)</f>
        <v/>
      </c>
      <c r="N1089" s="518" t="str">
        <f>IF(基本情報入力シート!Y1128="","",基本情報入力シート!Y1128)</f>
        <v/>
      </c>
      <c r="O1089" s="106"/>
      <c r="P1089" s="1082"/>
      <c r="Q1089" s="1083"/>
      <c r="R1089" s="519" t="str">
        <f>IFERROR(IF('別紙様式3-2（４・５月）'!Z1091="ベア加算","",P1089*VLOOKUP(N1089,【参考】数式用!$AD$2:$AH$27,MATCH(O1089,【参考】数式用!$K$4:$N$4,0)+1,0)),"")</f>
        <v/>
      </c>
      <c r="S1089" s="139"/>
      <c r="T1089" s="1084"/>
      <c r="U1089" s="1085"/>
      <c r="V1089" s="515" t="str">
        <f>IFERROR(P1089*VLOOKUP(AF1089,【参考】数式用4!$DC$3:$DZ$106,MATCH(N1089,【参考】数式用4!$DC$2:$DZ$2,0)),"")</f>
        <v/>
      </c>
      <c r="W1089" s="107"/>
      <c r="X1089" s="138"/>
      <c r="Y1089" s="1086" t="str">
        <f>IFERROR(IF('別紙様式3-2（４・５月）'!Z1091="ベア加算","",W1089*VLOOKUP(N1089,【参考】数式用!$AD$2:$AH$27,MATCH(O1089,【参考】数式用!$K$4:$N$4,0)+1,0)),"")</f>
        <v/>
      </c>
      <c r="Z1089" s="1086"/>
      <c r="AA1089" s="139"/>
      <c r="AB1089" s="142"/>
      <c r="AC1089" s="520" t="str">
        <f>IFERROR(X1089*VLOOKUP(AG1089,【参考】数式用4!$DC$3:$DZ$106,MATCH(N1089,【参考】数式用4!$DC$2:$DZ$2,0)),"")</f>
        <v/>
      </c>
      <c r="AD1089" s="477" t="str">
        <f t="shared" si="36"/>
        <v/>
      </c>
      <c r="AE1089" s="478" t="str">
        <f t="shared" si="37"/>
        <v/>
      </c>
      <c r="AF1089" s="512" t="str">
        <f>IF(O1089="","",'別紙様式3-2（４・５月）'!O1091&amp;'別紙様式3-2（４・５月）'!P1091&amp;'別紙様式3-2（４・５月）'!Q1091&amp;"から"&amp;O1089)</f>
        <v/>
      </c>
      <c r="AG1089" s="512" t="str">
        <f>IF(OR(W1089="",W1089="―"),"",'別紙様式3-2（４・５月）'!O1091&amp;'別紙様式3-2（４・５月）'!P1091&amp;'別紙様式3-2（４・５月）'!Q1091&amp;"から"&amp;W1089)</f>
        <v/>
      </c>
    </row>
    <row r="1090" spans="1:33" ht="24.95" customHeight="1">
      <c r="A1090" s="513">
        <v>1077</v>
      </c>
      <c r="B1090" s="987" t="str">
        <f>IF(基本情報入力シート!C1129="","",基本情報入力シート!C1129)</f>
        <v/>
      </c>
      <c r="C1090" s="988"/>
      <c r="D1090" s="988"/>
      <c r="E1090" s="988"/>
      <c r="F1090" s="988"/>
      <c r="G1090" s="988"/>
      <c r="H1090" s="988"/>
      <c r="I1090" s="989"/>
      <c r="J1090" s="482" t="str">
        <f>IF(基本情報入力シート!M1129="","",基本情報入力シート!M1129)</f>
        <v/>
      </c>
      <c r="K1090" s="482" t="str">
        <f>IF(基本情報入力シート!R1129="","",基本情報入力シート!R1129)</f>
        <v/>
      </c>
      <c r="L1090" s="482" t="str">
        <f>IF(基本情報入力シート!W1129="","",基本情報入力シート!W1129)</f>
        <v/>
      </c>
      <c r="M1090" s="517" t="str">
        <f>IF(基本情報入力シート!X1129="","",基本情報入力シート!X1129)</f>
        <v/>
      </c>
      <c r="N1090" s="518" t="str">
        <f>IF(基本情報入力シート!Y1129="","",基本情報入力シート!Y1129)</f>
        <v/>
      </c>
      <c r="O1090" s="106"/>
      <c r="P1090" s="1082"/>
      <c r="Q1090" s="1083"/>
      <c r="R1090" s="519" t="str">
        <f>IFERROR(IF('別紙様式3-2（４・５月）'!Z1092="ベア加算","",P1090*VLOOKUP(N1090,【参考】数式用!$AD$2:$AH$27,MATCH(O1090,【参考】数式用!$K$4:$N$4,0)+1,0)),"")</f>
        <v/>
      </c>
      <c r="S1090" s="139"/>
      <c r="T1090" s="1084"/>
      <c r="U1090" s="1085"/>
      <c r="V1090" s="515" t="str">
        <f>IFERROR(P1090*VLOOKUP(AF1090,【参考】数式用4!$DC$3:$DZ$106,MATCH(N1090,【参考】数式用4!$DC$2:$DZ$2,0)),"")</f>
        <v/>
      </c>
      <c r="W1090" s="107"/>
      <c r="X1090" s="138"/>
      <c r="Y1090" s="1086" t="str">
        <f>IFERROR(IF('別紙様式3-2（４・５月）'!Z1092="ベア加算","",W1090*VLOOKUP(N1090,【参考】数式用!$AD$2:$AH$27,MATCH(O1090,【参考】数式用!$K$4:$N$4,0)+1,0)),"")</f>
        <v/>
      </c>
      <c r="Z1090" s="1086"/>
      <c r="AA1090" s="139"/>
      <c r="AB1090" s="142"/>
      <c r="AC1090" s="520" t="str">
        <f>IFERROR(X1090*VLOOKUP(AG1090,【参考】数式用4!$DC$3:$DZ$106,MATCH(N1090,【参考】数式用4!$DC$2:$DZ$2,0)),"")</f>
        <v/>
      </c>
      <c r="AD1090" s="477" t="str">
        <f t="shared" si="36"/>
        <v/>
      </c>
      <c r="AE1090" s="478" t="str">
        <f t="shared" si="37"/>
        <v/>
      </c>
      <c r="AF1090" s="512" t="str">
        <f>IF(O1090="","",'別紙様式3-2（４・５月）'!O1092&amp;'別紙様式3-2（４・５月）'!P1092&amp;'別紙様式3-2（４・５月）'!Q1092&amp;"から"&amp;O1090)</f>
        <v/>
      </c>
      <c r="AG1090" s="512" t="str">
        <f>IF(OR(W1090="",W1090="―"),"",'別紙様式3-2（４・５月）'!O1092&amp;'別紙様式3-2（４・５月）'!P1092&amp;'別紙様式3-2（４・５月）'!Q1092&amp;"から"&amp;W1090)</f>
        <v/>
      </c>
    </row>
    <row r="1091" spans="1:33" ht="24.95" customHeight="1">
      <c r="A1091" s="513">
        <v>1078</v>
      </c>
      <c r="B1091" s="987" t="str">
        <f>IF(基本情報入力シート!C1130="","",基本情報入力シート!C1130)</f>
        <v/>
      </c>
      <c r="C1091" s="988"/>
      <c r="D1091" s="988"/>
      <c r="E1091" s="988"/>
      <c r="F1091" s="988"/>
      <c r="G1091" s="988"/>
      <c r="H1091" s="988"/>
      <c r="I1091" s="989"/>
      <c r="J1091" s="482" t="str">
        <f>IF(基本情報入力シート!M1130="","",基本情報入力シート!M1130)</f>
        <v/>
      </c>
      <c r="K1091" s="482" t="str">
        <f>IF(基本情報入力シート!R1130="","",基本情報入力シート!R1130)</f>
        <v/>
      </c>
      <c r="L1091" s="482" t="str">
        <f>IF(基本情報入力シート!W1130="","",基本情報入力シート!W1130)</f>
        <v/>
      </c>
      <c r="M1091" s="517" t="str">
        <f>IF(基本情報入力シート!X1130="","",基本情報入力シート!X1130)</f>
        <v/>
      </c>
      <c r="N1091" s="518" t="str">
        <f>IF(基本情報入力シート!Y1130="","",基本情報入力シート!Y1130)</f>
        <v/>
      </c>
      <c r="O1091" s="106"/>
      <c r="P1091" s="1082"/>
      <c r="Q1091" s="1083"/>
      <c r="R1091" s="519" t="str">
        <f>IFERROR(IF('別紙様式3-2（４・５月）'!Z1093="ベア加算","",P1091*VLOOKUP(N1091,【参考】数式用!$AD$2:$AH$27,MATCH(O1091,【参考】数式用!$K$4:$N$4,0)+1,0)),"")</f>
        <v/>
      </c>
      <c r="S1091" s="139"/>
      <c r="T1091" s="1084"/>
      <c r="U1091" s="1085"/>
      <c r="V1091" s="515" t="str">
        <f>IFERROR(P1091*VLOOKUP(AF1091,【参考】数式用4!$DC$3:$DZ$106,MATCH(N1091,【参考】数式用4!$DC$2:$DZ$2,0)),"")</f>
        <v/>
      </c>
      <c r="W1091" s="107"/>
      <c r="X1091" s="138"/>
      <c r="Y1091" s="1086" t="str">
        <f>IFERROR(IF('別紙様式3-2（４・５月）'!Z1093="ベア加算","",W1091*VLOOKUP(N1091,【参考】数式用!$AD$2:$AH$27,MATCH(O1091,【参考】数式用!$K$4:$N$4,0)+1,0)),"")</f>
        <v/>
      </c>
      <c r="Z1091" s="1086"/>
      <c r="AA1091" s="139"/>
      <c r="AB1091" s="142"/>
      <c r="AC1091" s="520" t="str">
        <f>IFERROR(X1091*VLOOKUP(AG1091,【参考】数式用4!$DC$3:$DZ$106,MATCH(N1091,【参考】数式用4!$DC$2:$DZ$2,0)),"")</f>
        <v/>
      </c>
      <c r="AD1091" s="477" t="str">
        <f t="shared" si="36"/>
        <v/>
      </c>
      <c r="AE1091" s="478" t="str">
        <f t="shared" si="37"/>
        <v/>
      </c>
      <c r="AF1091" s="512" t="str">
        <f>IF(O1091="","",'別紙様式3-2（４・５月）'!O1093&amp;'別紙様式3-2（４・５月）'!P1093&amp;'別紙様式3-2（４・５月）'!Q1093&amp;"から"&amp;O1091)</f>
        <v/>
      </c>
      <c r="AG1091" s="512" t="str">
        <f>IF(OR(W1091="",W1091="―"),"",'別紙様式3-2（４・５月）'!O1093&amp;'別紙様式3-2（４・５月）'!P1093&amp;'別紙様式3-2（４・５月）'!Q1093&amp;"から"&amp;W1091)</f>
        <v/>
      </c>
    </row>
    <row r="1092" spans="1:33" ht="24.95" customHeight="1">
      <c r="A1092" s="513">
        <v>1079</v>
      </c>
      <c r="B1092" s="987" t="str">
        <f>IF(基本情報入力シート!C1131="","",基本情報入力シート!C1131)</f>
        <v/>
      </c>
      <c r="C1092" s="988"/>
      <c r="D1092" s="988"/>
      <c r="E1092" s="988"/>
      <c r="F1092" s="988"/>
      <c r="G1092" s="988"/>
      <c r="H1092" s="988"/>
      <c r="I1092" s="989"/>
      <c r="J1092" s="482" t="str">
        <f>IF(基本情報入力シート!M1131="","",基本情報入力シート!M1131)</f>
        <v/>
      </c>
      <c r="K1092" s="482" t="str">
        <f>IF(基本情報入力シート!R1131="","",基本情報入力シート!R1131)</f>
        <v/>
      </c>
      <c r="L1092" s="482" t="str">
        <f>IF(基本情報入力シート!W1131="","",基本情報入力シート!W1131)</f>
        <v/>
      </c>
      <c r="M1092" s="517" t="str">
        <f>IF(基本情報入力シート!X1131="","",基本情報入力シート!X1131)</f>
        <v/>
      </c>
      <c r="N1092" s="518" t="str">
        <f>IF(基本情報入力シート!Y1131="","",基本情報入力シート!Y1131)</f>
        <v/>
      </c>
      <c r="O1092" s="106"/>
      <c r="P1092" s="1082"/>
      <c r="Q1092" s="1083"/>
      <c r="R1092" s="519" t="str">
        <f>IFERROR(IF('別紙様式3-2（４・５月）'!Z1094="ベア加算","",P1092*VLOOKUP(N1092,【参考】数式用!$AD$2:$AH$27,MATCH(O1092,【参考】数式用!$K$4:$N$4,0)+1,0)),"")</f>
        <v/>
      </c>
      <c r="S1092" s="139"/>
      <c r="T1092" s="1084"/>
      <c r="U1092" s="1085"/>
      <c r="V1092" s="515" t="str">
        <f>IFERROR(P1092*VLOOKUP(AF1092,【参考】数式用4!$DC$3:$DZ$106,MATCH(N1092,【参考】数式用4!$DC$2:$DZ$2,0)),"")</f>
        <v/>
      </c>
      <c r="W1092" s="107"/>
      <c r="X1092" s="138"/>
      <c r="Y1092" s="1086" t="str">
        <f>IFERROR(IF('別紙様式3-2（４・５月）'!Z1094="ベア加算","",W1092*VLOOKUP(N1092,【参考】数式用!$AD$2:$AH$27,MATCH(O1092,【参考】数式用!$K$4:$N$4,0)+1,0)),"")</f>
        <v/>
      </c>
      <c r="Z1092" s="1086"/>
      <c r="AA1092" s="139"/>
      <c r="AB1092" s="142"/>
      <c r="AC1092" s="520" t="str">
        <f>IFERROR(X1092*VLOOKUP(AG1092,【参考】数式用4!$DC$3:$DZ$106,MATCH(N1092,【参考】数式用4!$DC$2:$DZ$2,0)),"")</f>
        <v/>
      </c>
      <c r="AD1092" s="477" t="str">
        <f t="shared" si="36"/>
        <v/>
      </c>
      <c r="AE1092" s="478" t="str">
        <f t="shared" si="37"/>
        <v/>
      </c>
      <c r="AF1092" s="512" t="str">
        <f>IF(O1092="","",'別紙様式3-2（４・５月）'!O1094&amp;'別紙様式3-2（４・５月）'!P1094&amp;'別紙様式3-2（４・５月）'!Q1094&amp;"から"&amp;O1092)</f>
        <v/>
      </c>
      <c r="AG1092" s="512" t="str">
        <f>IF(OR(W1092="",W1092="―"),"",'別紙様式3-2（４・５月）'!O1094&amp;'別紙様式3-2（４・５月）'!P1094&amp;'別紙様式3-2（４・５月）'!Q1094&amp;"から"&amp;W1092)</f>
        <v/>
      </c>
    </row>
    <row r="1093" spans="1:33" ht="24.95" customHeight="1">
      <c r="A1093" s="513">
        <v>1080</v>
      </c>
      <c r="B1093" s="987" t="str">
        <f>IF(基本情報入力シート!C1132="","",基本情報入力シート!C1132)</f>
        <v/>
      </c>
      <c r="C1093" s="988"/>
      <c r="D1093" s="988"/>
      <c r="E1093" s="988"/>
      <c r="F1093" s="988"/>
      <c r="G1093" s="988"/>
      <c r="H1093" s="988"/>
      <c r="I1093" s="989"/>
      <c r="J1093" s="482" t="str">
        <f>IF(基本情報入力シート!M1132="","",基本情報入力シート!M1132)</f>
        <v/>
      </c>
      <c r="K1093" s="482" t="str">
        <f>IF(基本情報入力シート!R1132="","",基本情報入力シート!R1132)</f>
        <v/>
      </c>
      <c r="L1093" s="482" t="str">
        <f>IF(基本情報入力シート!W1132="","",基本情報入力シート!W1132)</f>
        <v/>
      </c>
      <c r="M1093" s="517" t="str">
        <f>IF(基本情報入力シート!X1132="","",基本情報入力シート!X1132)</f>
        <v/>
      </c>
      <c r="N1093" s="518" t="str">
        <f>IF(基本情報入力シート!Y1132="","",基本情報入力シート!Y1132)</f>
        <v/>
      </c>
      <c r="O1093" s="106"/>
      <c r="P1093" s="1082"/>
      <c r="Q1093" s="1083"/>
      <c r="R1093" s="519" t="str">
        <f>IFERROR(IF('別紙様式3-2（４・５月）'!Z1095="ベア加算","",P1093*VLOOKUP(N1093,【参考】数式用!$AD$2:$AH$27,MATCH(O1093,【参考】数式用!$K$4:$N$4,0)+1,0)),"")</f>
        <v/>
      </c>
      <c r="S1093" s="139"/>
      <c r="T1093" s="1084"/>
      <c r="U1093" s="1085"/>
      <c r="V1093" s="515" t="str">
        <f>IFERROR(P1093*VLOOKUP(AF1093,【参考】数式用4!$DC$3:$DZ$106,MATCH(N1093,【参考】数式用4!$DC$2:$DZ$2,0)),"")</f>
        <v/>
      </c>
      <c r="W1093" s="107"/>
      <c r="X1093" s="138"/>
      <c r="Y1093" s="1086" t="str">
        <f>IFERROR(IF('別紙様式3-2（４・５月）'!Z1095="ベア加算","",W1093*VLOOKUP(N1093,【参考】数式用!$AD$2:$AH$27,MATCH(O1093,【参考】数式用!$K$4:$N$4,0)+1,0)),"")</f>
        <v/>
      </c>
      <c r="Z1093" s="1086"/>
      <c r="AA1093" s="139"/>
      <c r="AB1093" s="142"/>
      <c r="AC1093" s="520" t="str">
        <f>IFERROR(X1093*VLOOKUP(AG1093,【参考】数式用4!$DC$3:$DZ$106,MATCH(N1093,【参考】数式用4!$DC$2:$DZ$2,0)),"")</f>
        <v/>
      </c>
      <c r="AD1093" s="477" t="str">
        <f t="shared" si="36"/>
        <v/>
      </c>
      <c r="AE1093" s="478" t="str">
        <f t="shared" si="37"/>
        <v/>
      </c>
      <c r="AF1093" s="512" t="str">
        <f>IF(O1093="","",'別紙様式3-2（４・５月）'!O1095&amp;'別紙様式3-2（４・５月）'!P1095&amp;'別紙様式3-2（４・５月）'!Q1095&amp;"から"&amp;O1093)</f>
        <v/>
      </c>
      <c r="AG1093" s="512" t="str">
        <f>IF(OR(W1093="",W1093="―"),"",'別紙様式3-2（４・５月）'!O1095&amp;'別紙様式3-2（４・５月）'!P1095&amp;'別紙様式3-2（４・５月）'!Q1095&amp;"から"&amp;W1093)</f>
        <v/>
      </c>
    </row>
    <row r="1094" spans="1:33" ht="24.95" customHeight="1">
      <c r="A1094" s="513">
        <v>1081</v>
      </c>
      <c r="B1094" s="987" t="str">
        <f>IF(基本情報入力シート!C1133="","",基本情報入力シート!C1133)</f>
        <v/>
      </c>
      <c r="C1094" s="988"/>
      <c r="D1094" s="988"/>
      <c r="E1094" s="988"/>
      <c r="F1094" s="988"/>
      <c r="G1094" s="988"/>
      <c r="H1094" s="988"/>
      <c r="I1094" s="989"/>
      <c r="J1094" s="482" t="str">
        <f>IF(基本情報入力シート!M1133="","",基本情報入力シート!M1133)</f>
        <v/>
      </c>
      <c r="K1094" s="482" t="str">
        <f>IF(基本情報入力シート!R1133="","",基本情報入力シート!R1133)</f>
        <v/>
      </c>
      <c r="L1094" s="482" t="str">
        <f>IF(基本情報入力シート!W1133="","",基本情報入力シート!W1133)</f>
        <v/>
      </c>
      <c r="M1094" s="517" t="str">
        <f>IF(基本情報入力シート!X1133="","",基本情報入力シート!X1133)</f>
        <v/>
      </c>
      <c r="N1094" s="518" t="str">
        <f>IF(基本情報入力シート!Y1133="","",基本情報入力シート!Y1133)</f>
        <v/>
      </c>
      <c r="O1094" s="106"/>
      <c r="P1094" s="1082"/>
      <c r="Q1094" s="1083"/>
      <c r="R1094" s="519" t="str">
        <f>IFERROR(IF('別紙様式3-2（４・５月）'!Z1096="ベア加算","",P1094*VLOOKUP(N1094,【参考】数式用!$AD$2:$AH$27,MATCH(O1094,【参考】数式用!$K$4:$N$4,0)+1,0)),"")</f>
        <v/>
      </c>
      <c r="S1094" s="139"/>
      <c r="T1094" s="1084"/>
      <c r="U1094" s="1085"/>
      <c r="V1094" s="515" t="str">
        <f>IFERROR(P1094*VLOOKUP(AF1094,【参考】数式用4!$DC$3:$DZ$106,MATCH(N1094,【参考】数式用4!$DC$2:$DZ$2,0)),"")</f>
        <v/>
      </c>
      <c r="W1094" s="107"/>
      <c r="X1094" s="138"/>
      <c r="Y1094" s="1086" t="str">
        <f>IFERROR(IF('別紙様式3-2（４・５月）'!Z1096="ベア加算","",W1094*VLOOKUP(N1094,【参考】数式用!$AD$2:$AH$27,MATCH(O1094,【参考】数式用!$K$4:$N$4,0)+1,0)),"")</f>
        <v/>
      </c>
      <c r="Z1094" s="1086"/>
      <c r="AA1094" s="139"/>
      <c r="AB1094" s="142"/>
      <c r="AC1094" s="520" t="str">
        <f>IFERROR(X1094*VLOOKUP(AG1094,【参考】数式用4!$DC$3:$DZ$106,MATCH(N1094,【参考】数式用4!$DC$2:$DZ$2,0)),"")</f>
        <v/>
      </c>
      <c r="AD1094" s="477" t="str">
        <f t="shared" si="36"/>
        <v/>
      </c>
      <c r="AE1094" s="478" t="str">
        <f t="shared" si="37"/>
        <v/>
      </c>
      <c r="AF1094" s="512" t="str">
        <f>IF(O1094="","",'別紙様式3-2（４・５月）'!O1096&amp;'別紙様式3-2（４・５月）'!P1096&amp;'別紙様式3-2（４・５月）'!Q1096&amp;"から"&amp;O1094)</f>
        <v/>
      </c>
      <c r="AG1094" s="512" t="str">
        <f>IF(OR(W1094="",W1094="―"),"",'別紙様式3-2（４・５月）'!O1096&amp;'別紙様式3-2（４・５月）'!P1096&amp;'別紙様式3-2（４・５月）'!Q1096&amp;"から"&amp;W1094)</f>
        <v/>
      </c>
    </row>
    <row r="1095" spans="1:33" ht="24.95" customHeight="1">
      <c r="A1095" s="513">
        <v>1082</v>
      </c>
      <c r="B1095" s="987" t="str">
        <f>IF(基本情報入力シート!C1134="","",基本情報入力シート!C1134)</f>
        <v/>
      </c>
      <c r="C1095" s="988"/>
      <c r="D1095" s="988"/>
      <c r="E1095" s="988"/>
      <c r="F1095" s="988"/>
      <c r="G1095" s="988"/>
      <c r="H1095" s="988"/>
      <c r="I1095" s="989"/>
      <c r="J1095" s="482" t="str">
        <f>IF(基本情報入力シート!M1134="","",基本情報入力シート!M1134)</f>
        <v/>
      </c>
      <c r="K1095" s="482" t="str">
        <f>IF(基本情報入力シート!R1134="","",基本情報入力シート!R1134)</f>
        <v/>
      </c>
      <c r="L1095" s="482" t="str">
        <f>IF(基本情報入力シート!W1134="","",基本情報入力シート!W1134)</f>
        <v/>
      </c>
      <c r="M1095" s="517" t="str">
        <f>IF(基本情報入力シート!X1134="","",基本情報入力シート!X1134)</f>
        <v/>
      </c>
      <c r="N1095" s="518" t="str">
        <f>IF(基本情報入力シート!Y1134="","",基本情報入力シート!Y1134)</f>
        <v/>
      </c>
      <c r="O1095" s="106"/>
      <c r="P1095" s="1082"/>
      <c r="Q1095" s="1083"/>
      <c r="R1095" s="519" t="str">
        <f>IFERROR(IF('別紙様式3-2（４・５月）'!Z1097="ベア加算","",P1095*VLOOKUP(N1095,【参考】数式用!$AD$2:$AH$27,MATCH(O1095,【参考】数式用!$K$4:$N$4,0)+1,0)),"")</f>
        <v/>
      </c>
      <c r="S1095" s="139"/>
      <c r="T1095" s="1084"/>
      <c r="U1095" s="1085"/>
      <c r="V1095" s="515" t="str">
        <f>IFERROR(P1095*VLOOKUP(AF1095,【参考】数式用4!$DC$3:$DZ$106,MATCH(N1095,【参考】数式用4!$DC$2:$DZ$2,0)),"")</f>
        <v/>
      </c>
      <c r="W1095" s="107"/>
      <c r="X1095" s="138"/>
      <c r="Y1095" s="1086" t="str">
        <f>IFERROR(IF('別紙様式3-2（４・５月）'!Z1097="ベア加算","",W1095*VLOOKUP(N1095,【参考】数式用!$AD$2:$AH$27,MATCH(O1095,【参考】数式用!$K$4:$N$4,0)+1,0)),"")</f>
        <v/>
      </c>
      <c r="Z1095" s="1086"/>
      <c r="AA1095" s="139"/>
      <c r="AB1095" s="142"/>
      <c r="AC1095" s="520" t="str">
        <f>IFERROR(X1095*VLOOKUP(AG1095,【参考】数式用4!$DC$3:$DZ$106,MATCH(N1095,【参考】数式用4!$DC$2:$DZ$2,0)),"")</f>
        <v/>
      </c>
      <c r="AD1095" s="477" t="str">
        <f t="shared" si="36"/>
        <v/>
      </c>
      <c r="AE1095" s="478" t="str">
        <f t="shared" si="37"/>
        <v/>
      </c>
      <c r="AF1095" s="512" t="str">
        <f>IF(O1095="","",'別紙様式3-2（４・５月）'!O1097&amp;'別紙様式3-2（４・５月）'!P1097&amp;'別紙様式3-2（４・５月）'!Q1097&amp;"から"&amp;O1095)</f>
        <v/>
      </c>
      <c r="AG1095" s="512" t="str">
        <f>IF(OR(W1095="",W1095="―"),"",'別紙様式3-2（４・５月）'!O1097&amp;'別紙様式3-2（４・５月）'!P1097&amp;'別紙様式3-2（４・５月）'!Q1097&amp;"から"&amp;W1095)</f>
        <v/>
      </c>
    </row>
    <row r="1096" spans="1:33" ht="24.95" customHeight="1">
      <c r="A1096" s="513">
        <v>1083</v>
      </c>
      <c r="B1096" s="987" t="str">
        <f>IF(基本情報入力シート!C1135="","",基本情報入力シート!C1135)</f>
        <v/>
      </c>
      <c r="C1096" s="988"/>
      <c r="D1096" s="988"/>
      <c r="E1096" s="988"/>
      <c r="F1096" s="988"/>
      <c r="G1096" s="988"/>
      <c r="H1096" s="988"/>
      <c r="I1096" s="989"/>
      <c r="J1096" s="482" t="str">
        <f>IF(基本情報入力シート!M1135="","",基本情報入力シート!M1135)</f>
        <v/>
      </c>
      <c r="K1096" s="482" t="str">
        <f>IF(基本情報入力シート!R1135="","",基本情報入力シート!R1135)</f>
        <v/>
      </c>
      <c r="L1096" s="482" t="str">
        <f>IF(基本情報入力シート!W1135="","",基本情報入力シート!W1135)</f>
        <v/>
      </c>
      <c r="M1096" s="517" t="str">
        <f>IF(基本情報入力シート!X1135="","",基本情報入力シート!X1135)</f>
        <v/>
      </c>
      <c r="N1096" s="518" t="str">
        <f>IF(基本情報入力シート!Y1135="","",基本情報入力シート!Y1135)</f>
        <v/>
      </c>
      <c r="O1096" s="106"/>
      <c r="P1096" s="1082"/>
      <c r="Q1096" s="1083"/>
      <c r="R1096" s="519" t="str">
        <f>IFERROR(IF('別紙様式3-2（４・５月）'!Z1098="ベア加算","",P1096*VLOOKUP(N1096,【参考】数式用!$AD$2:$AH$27,MATCH(O1096,【参考】数式用!$K$4:$N$4,0)+1,0)),"")</f>
        <v/>
      </c>
      <c r="S1096" s="139"/>
      <c r="T1096" s="1084"/>
      <c r="U1096" s="1085"/>
      <c r="V1096" s="515" t="str">
        <f>IFERROR(P1096*VLOOKUP(AF1096,【参考】数式用4!$DC$3:$DZ$106,MATCH(N1096,【参考】数式用4!$DC$2:$DZ$2,0)),"")</f>
        <v/>
      </c>
      <c r="W1096" s="107"/>
      <c r="X1096" s="138"/>
      <c r="Y1096" s="1086" t="str">
        <f>IFERROR(IF('別紙様式3-2（４・５月）'!Z1098="ベア加算","",W1096*VLOOKUP(N1096,【参考】数式用!$AD$2:$AH$27,MATCH(O1096,【参考】数式用!$K$4:$N$4,0)+1,0)),"")</f>
        <v/>
      </c>
      <c r="Z1096" s="1086"/>
      <c r="AA1096" s="139"/>
      <c r="AB1096" s="142"/>
      <c r="AC1096" s="520" t="str">
        <f>IFERROR(X1096*VLOOKUP(AG1096,【参考】数式用4!$DC$3:$DZ$106,MATCH(N1096,【参考】数式用4!$DC$2:$DZ$2,0)),"")</f>
        <v/>
      </c>
      <c r="AD1096" s="477" t="str">
        <f t="shared" si="36"/>
        <v/>
      </c>
      <c r="AE1096" s="478" t="str">
        <f t="shared" si="37"/>
        <v/>
      </c>
      <c r="AF1096" s="512" t="str">
        <f>IF(O1096="","",'別紙様式3-2（４・５月）'!O1098&amp;'別紙様式3-2（４・５月）'!P1098&amp;'別紙様式3-2（４・５月）'!Q1098&amp;"から"&amp;O1096)</f>
        <v/>
      </c>
      <c r="AG1096" s="512" t="str">
        <f>IF(OR(W1096="",W1096="―"),"",'別紙様式3-2（４・５月）'!O1098&amp;'別紙様式3-2（４・５月）'!P1098&amp;'別紙様式3-2（４・５月）'!Q1098&amp;"から"&amp;W1096)</f>
        <v/>
      </c>
    </row>
    <row r="1097" spans="1:33" ht="24.95" customHeight="1">
      <c r="A1097" s="513">
        <v>1084</v>
      </c>
      <c r="B1097" s="987" t="str">
        <f>IF(基本情報入力シート!C1136="","",基本情報入力シート!C1136)</f>
        <v/>
      </c>
      <c r="C1097" s="988"/>
      <c r="D1097" s="988"/>
      <c r="E1097" s="988"/>
      <c r="F1097" s="988"/>
      <c r="G1097" s="988"/>
      <c r="H1097" s="988"/>
      <c r="I1097" s="989"/>
      <c r="J1097" s="482" t="str">
        <f>IF(基本情報入力シート!M1136="","",基本情報入力シート!M1136)</f>
        <v/>
      </c>
      <c r="K1097" s="482" t="str">
        <f>IF(基本情報入力シート!R1136="","",基本情報入力シート!R1136)</f>
        <v/>
      </c>
      <c r="L1097" s="482" t="str">
        <f>IF(基本情報入力シート!W1136="","",基本情報入力シート!W1136)</f>
        <v/>
      </c>
      <c r="M1097" s="517" t="str">
        <f>IF(基本情報入力シート!X1136="","",基本情報入力シート!X1136)</f>
        <v/>
      </c>
      <c r="N1097" s="518" t="str">
        <f>IF(基本情報入力シート!Y1136="","",基本情報入力シート!Y1136)</f>
        <v/>
      </c>
      <c r="O1097" s="106"/>
      <c r="P1097" s="1082"/>
      <c r="Q1097" s="1083"/>
      <c r="R1097" s="519" t="str">
        <f>IFERROR(IF('別紙様式3-2（４・５月）'!Z1099="ベア加算","",P1097*VLOOKUP(N1097,【参考】数式用!$AD$2:$AH$27,MATCH(O1097,【参考】数式用!$K$4:$N$4,0)+1,0)),"")</f>
        <v/>
      </c>
      <c r="S1097" s="139"/>
      <c r="T1097" s="1084"/>
      <c r="U1097" s="1085"/>
      <c r="V1097" s="515" t="str">
        <f>IFERROR(P1097*VLOOKUP(AF1097,【参考】数式用4!$DC$3:$DZ$106,MATCH(N1097,【参考】数式用4!$DC$2:$DZ$2,0)),"")</f>
        <v/>
      </c>
      <c r="W1097" s="107"/>
      <c r="X1097" s="138"/>
      <c r="Y1097" s="1086" t="str">
        <f>IFERROR(IF('別紙様式3-2（４・５月）'!Z1099="ベア加算","",W1097*VLOOKUP(N1097,【参考】数式用!$AD$2:$AH$27,MATCH(O1097,【参考】数式用!$K$4:$N$4,0)+1,0)),"")</f>
        <v/>
      </c>
      <c r="Z1097" s="1086"/>
      <c r="AA1097" s="139"/>
      <c r="AB1097" s="142"/>
      <c r="AC1097" s="520" t="str">
        <f>IFERROR(X1097*VLOOKUP(AG1097,【参考】数式用4!$DC$3:$DZ$106,MATCH(N1097,【参考】数式用4!$DC$2:$DZ$2,0)),"")</f>
        <v/>
      </c>
      <c r="AD1097" s="477" t="str">
        <f t="shared" si="36"/>
        <v/>
      </c>
      <c r="AE1097" s="478" t="str">
        <f t="shared" si="37"/>
        <v/>
      </c>
      <c r="AF1097" s="512" t="str">
        <f>IF(O1097="","",'別紙様式3-2（４・５月）'!O1099&amp;'別紙様式3-2（４・５月）'!P1099&amp;'別紙様式3-2（４・５月）'!Q1099&amp;"から"&amp;O1097)</f>
        <v/>
      </c>
      <c r="AG1097" s="512" t="str">
        <f>IF(OR(W1097="",W1097="―"),"",'別紙様式3-2（４・５月）'!O1099&amp;'別紙様式3-2（４・５月）'!P1099&amp;'別紙様式3-2（４・５月）'!Q1099&amp;"から"&amp;W1097)</f>
        <v/>
      </c>
    </row>
    <row r="1098" spans="1:33" ht="24.95" customHeight="1">
      <c r="A1098" s="513">
        <v>1085</v>
      </c>
      <c r="B1098" s="987" t="str">
        <f>IF(基本情報入力シート!C1137="","",基本情報入力シート!C1137)</f>
        <v/>
      </c>
      <c r="C1098" s="988"/>
      <c r="D1098" s="988"/>
      <c r="E1098" s="988"/>
      <c r="F1098" s="988"/>
      <c r="G1098" s="988"/>
      <c r="H1098" s="988"/>
      <c r="I1098" s="989"/>
      <c r="J1098" s="482" t="str">
        <f>IF(基本情報入力シート!M1137="","",基本情報入力シート!M1137)</f>
        <v/>
      </c>
      <c r="K1098" s="482" t="str">
        <f>IF(基本情報入力シート!R1137="","",基本情報入力シート!R1137)</f>
        <v/>
      </c>
      <c r="L1098" s="482" t="str">
        <f>IF(基本情報入力シート!W1137="","",基本情報入力シート!W1137)</f>
        <v/>
      </c>
      <c r="M1098" s="517" t="str">
        <f>IF(基本情報入力シート!X1137="","",基本情報入力シート!X1137)</f>
        <v/>
      </c>
      <c r="N1098" s="518" t="str">
        <f>IF(基本情報入力シート!Y1137="","",基本情報入力シート!Y1137)</f>
        <v/>
      </c>
      <c r="O1098" s="106"/>
      <c r="P1098" s="1082"/>
      <c r="Q1098" s="1083"/>
      <c r="R1098" s="519" t="str">
        <f>IFERROR(IF('別紙様式3-2（４・５月）'!Z1100="ベア加算","",P1098*VLOOKUP(N1098,【参考】数式用!$AD$2:$AH$27,MATCH(O1098,【参考】数式用!$K$4:$N$4,0)+1,0)),"")</f>
        <v/>
      </c>
      <c r="S1098" s="139"/>
      <c r="T1098" s="1084"/>
      <c r="U1098" s="1085"/>
      <c r="V1098" s="515" t="str">
        <f>IFERROR(P1098*VLOOKUP(AF1098,【参考】数式用4!$DC$3:$DZ$106,MATCH(N1098,【参考】数式用4!$DC$2:$DZ$2,0)),"")</f>
        <v/>
      </c>
      <c r="W1098" s="107"/>
      <c r="X1098" s="138"/>
      <c r="Y1098" s="1086" t="str">
        <f>IFERROR(IF('別紙様式3-2（４・５月）'!Z1100="ベア加算","",W1098*VLOOKUP(N1098,【参考】数式用!$AD$2:$AH$27,MATCH(O1098,【参考】数式用!$K$4:$N$4,0)+1,0)),"")</f>
        <v/>
      </c>
      <c r="Z1098" s="1086"/>
      <c r="AA1098" s="139"/>
      <c r="AB1098" s="142"/>
      <c r="AC1098" s="520" t="str">
        <f>IFERROR(X1098*VLOOKUP(AG1098,【参考】数式用4!$DC$3:$DZ$106,MATCH(N1098,【参考】数式用4!$DC$2:$DZ$2,0)),"")</f>
        <v/>
      </c>
      <c r="AD1098" s="477" t="str">
        <f t="shared" si="36"/>
        <v/>
      </c>
      <c r="AE1098" s="478" t="str">
        <f t="shared" si="37"/>
        <v/>
      </c>
      <c r="AF1098" s="512" t="str">
        <f>IF(O1098="","",'別紙様式3-2（４・５月）'!O1100&amp;'別紙様式3-2（４・５月）'!P1100&amp;'別紙様式3-2（４・５月）'!Q1100&amp;"から"&amp;O1098)</f>
        <v/>
      </c>
      <c r="AG1098" s="512" t="str">
        <f>IF(OR(W1098="",W1098="―"),"",'別紙様式3-2（４・５月）'!O1100&amp;'別紙様式3-2（４・５月）'!P1100&amp;'別紙様式3-2（４・５月）'!Q1100&amp;"から"&amp;W1098)</f>
        <v/>
      </c>
    </row>
    <row r="1099" spans="1:33" ht="24.95" customHeight="1">
      <c r="A1099" s="513">
        <v>1086</v>
      </c>
      <c r="B1099" s="987" t="str">
        <f>IF(基本情報入力シート!C1138="","",基本情報入力シート!C1138)</f>
        <v/>
      </c>
      <c r="C1099" s="988"/>
      <c r="D1099" s="988"/>
      <c r="E1099" s="988"/>
      <c r="F1099" s="988"/>
      <c r="G1099" s="988"/>
      <c r="H1099" s="988"/>
      <c r="I1099" s="989"/>
      <c r="J1099" s="482" t="str">
        <f>IF(基本情報入力シート!M1138="","",基本情報入力シート!M1138)</f>
        <v/>
      </c>
      <c r="K1099" s="482" t="str">
        <f>IF(基本情報入力シート!R1138="","",基本情報入力シート!R1138)</f>
        <v/>
      </c>
      <c r="L1099" s="482" t="str">
        <f>IF(基本情報入力シート!W1138="","",基本情報入力シート!W1138)</f>
        <v/>
      </c>
      <c r="M1099" s="517" t="str">
        <f>IF(基本情報入力シート!X1138="","",基本情報入力シート!X1138)</f>
        <v/>
      </c>
      <c r="N1099" s="518" t="str">
        <f>IF(基本情報入力シート!Y1138="","",基本情報入力シート!Y1138)</f>
        <v/>
      </c>
      <c r="O1099" s="106"/>
      <c r="P1099" s="1082"/>
      <c r="Q1099" s="1083"/>
      <c r="R1099" s="519" t="str">
        <f>IFERROR(IF('別紙様式3-2（４・５月）'!Z1101="ベア加算","",P1099*VLOOKUP(N1099,【参考】数式用!$AD$2:$AH$27,MATCH(O1099,【参考】数式用!$K$4:$N$4,0)+1,0)),"")</f>
        <v/>
      </c>
      <c r="S1099" s="139"/>
      <c r="T1099" s="1084"/>
      <c r="U1099" s="1085"/>
      <c r="V1099" s="515" t="str">
        <f>IFERROR(P1099*VLOOKUP(AF1099,【参考】数式用4!$DC$3:$DZ$106,MATCH(N1099,【参考】数式用4!$DC$2:$DZ$2,0)),"")</f>
        <v/>
      </c>
      <c r="W1099" s="107"/>
      <c r="X1099" s="138"/>
      <c r="Y1099" s="1086" t="str">
        <f>IFERROR(IF('別紙様式3-2（４・５月）'!Z1101="ベア加算","",W1099*VLOOKUP(N1099,【参考】数式用!$AD$2:$AH$27,MATCH(O1099,【参考】数式用!$K$4:$N$4,0)+1,0)),"")</f>
        <v/>
      </c>
      <c r="Z1099" s="1086"/>
      <c r="AA1099" s="139"/>
      <c r="AB1099" s="142"/>
      <c r="AC1099" s="520" t="str">
        <f>IFERROR(X1099*VLOOKUP(AG1099,【参考】数式用4!$DC$3:$DZ$106,MATCH(N1099,【参考】数式用4!$DC$2:$DZ$2,0)),"")</f>
        <v/>
      </c>
      <c r="AD1099" s="477" t="str">
        <f t="shared" si="36"/>
        <v/>
      </c>
      <c r="AE1099" s="478" t="str">
        <f t="shared" si="37"/>
        <v/>
      </c>
      <c r="AF1099" s="512" t="str">
        <f>IF(O1099="","",'別紙様式3-2（４・５月）'!O1101&amp;'別紙様式3-2（４・５月）'!P1101&amp;'別紙様式3-2（４・５月）'!Q1101&amp;"から"&amp;O1099)</f>
        <v/>
      </c>
      <c r="AG1099" s="512" t="str">
        <f>IF(OR(W1099="",W1099="―"),"",'別紙様式3-2（４・５月）'!O1101&amp;'別紙様式3-2（４・５月）'!P1101&amp;'別紙様式3-2（４・５月）'!Q1101&amp;"から"&amp;W1099)</f>
        <v/>
      </c>
    </row>
    <row r="1100" spans="1:33" ht="24.95" customHeight="1">
      <c r="A1100" s="513">
        <v>1087</v>
      </c>
      <c r="B1100" s="987" t="str">
        <f>IF(基本情報入力シート!C1139="","",基本情報入力シート!C1139)</f>
        <v/>
      </c>
      <c r="C1100" s="988"/>
      <c r="D1100" s="988"/>
      <c r="E1100" s="988"/>
      <c r="F1100" s="988"/>
      <c r="G1100" s="988"/>
      <c r="H1100" s="988"/>
      <c r="I1100" s="989"/>
      <c r="J1100" s="482" t="str">
        <f>IF(基本情報入力シート!M1139="","",基本情報入力シート!M1139)</f>
        <v/>
      </c>
      <c r="K1100" s="482" t="str">
        <f>IF(基本情報入力シート!R1139="","",基本情報入力シート!R1139)</f>
        <v/>
      </c>
      <c r="L1100" s="482" t="str">
        <f>IF(基本情報入力シート!W1139="","",基本情報入力シート!W1139)</f>
        <v/>
      </c>
      <c r="M1100" s="517" t="str">
        <f>IF(基本情報入力シート!X1139="","",基本情報入力シート!X1139)</f>
        <v/>
      </c>
      <c r="N1100" s="518" t="str">
        <f>IF(基本情報入力シート!Y1139="","",基本情報入力シート!Y1139)</f>
        <v/>
      </c>
      <c r="O1100" s="106"/>
      <c r="P1100" s="1082"/>
      <c r="Q1100" s="1083"/>
      <c r="R1100" s="519" t="str">
        <f>IFERROR(IF('別紙様式3-2（４・５月）'!Z1102="ベア加算","",P1100*VLOOKUP(N1100,【参考】数式用!$AD$2:$AH$27,MATCH(O1100,【参考】数式用!$K$4:$N$4,0)+1,0)),"")</f>
        <v/>
      </c>
      <c r="S1100" s="139"/>
      <c r="T1100" s="1084"/>
      <c r="U1100" s="1085"/>
      <c r="V1100" s="515" t="str">
        <f>IFERROR(P1100*VLOOKUP(AF1100,【参考】数式用4!$DC$3:$DZ$106,MATCH(N1100,【参考】数式用4!$DC$2:$DZ$2,0)),"")</f>
        <v/>
      </c>
      <c r="W1100" s="107"/>
      <c r="X1100" s="138"/>
      <c r="Y1100" s="1086" t="str">
        <f>IFERROR(IF('別紙様式3-2（４・５月）'!Z1102="ベア加算","",W1100*VLOOKUP(N1100,【参考】数式用!$AD$2:$AH$27,MATCH(O1100,【参考】数式用!$K$4:$N$4,0)+1,0)),"")</f>
        <v/>
      </c>
      <c r="Z1100" s="1086"/>
      <c r="AA1100" s="139"/>
      <c r="AB1100" s="142"/>
      <c r="AC1100" s="520" t="str">
        <f>IFERROR(X1100*VLOOKUP(AG1100,【参考】数式用4!$DC$3:$DZ$106,MATCH(N1100,【参考】数式用4!$DC$2:$DZ$2,0)),"")</f>
        <v/>
      </c>
      <c r="AD1100" s="477" t="str">
        <f t="shared" si="36"/>
        <v/>
      </c>
      <c r="AE1100" s="478" t="str">
        <f t="shared" si="37"/>
        <v/>
      </c>
      <c r="AF1100" s="512" t="str">
        <f>IF(O1100="","",'別紙様式3-2（４・５月）'!O1102&amp;'別紙様式3-2（４・５月）'!P1102&amp;'別紙様式3-2（４・５月）'!Q1102&amp;"から"&amp;O1100)</f>
        <v/>
      </c>
      <c r="AG1100" s="512" t="str">
        <f>IF(OR(W1100="",W1100="―"),"",'別紙様式3-2（４・５月）'!O1102&amp;'別紙様式3-2（４・５月）'!P1102&amp;'別紙様式3-2（４・５月）'!Q1102&amp;"から"&amp;W1100)</f>
        <v/>
      </c>
    </row>
    <row r="1101" spans="1:33" ht="24.95" customHeight="1">
      <c r="A1101" s="513">
        <v>1088</v>
      </c>
      <c r="B1101" s="987" t="str">
        <f>IF(基本情報入力シート!C1140="","",基本情報入力シート!C1140)</f>
        <v/>
      </c>
      <c r="C1101" s="988"/>
      <c r="D1101" s="988"/>
      <c r="E1101" s="988"/>
      <c r="F1101" s="988"/>
      <c r="G1101" s="988"/>
      <c r="H1101" s="988"/>
      <c r="I1101" s="989"/>
      <c r="J1101" s="482" t="str">
        <f>IF(基本情報入力シート!M1140="","",基本情報入力シート!M1140)</f>
        <v/>
      </c>
      <c r="K1101" s="482" t="str">
        <f>IF(基本情報入力シート!R1140="","",基本情報入力シート!R1140)</f>
        <v/>
      </c>
      <c r="L1101" s="482" t="str">
        <f>IF(基本情報入力シート!W1140="","",基本情報入力シート!W1140)</f>
        <v/>
      </c>
      <c r="M1101" s="517" t="str">
        <f>IF(基本情報入力シート!X1140="","",基本情報入力シート!X1140)</f>
        <v/>
      </c>
      <c r="N1101" s="518" t="str">
        <f>IF(基本情報入力シート!Y1140="","",基本情報入力シート!Y1140)</f>
        <v/>
      </c>
      <c r="O1101" s="106"/>
      <c r="P1101" s="1082"/>
      <c r="Q1101" s="1083"/>
      <c r="R1101" s="519" t="str">
        <f>IFERROR(IF('別紙様式3-2（４・５月）'!Z1103="ベア加算","",P1101*VLOOKUP(N1101,【参考】数式用!$AD$2:$AH$27,MATCH(O1101,【参考】数式用!$K$4:$N$4,0)+1,0)),"")</f>
        <v/>
      </c>
      <c r="S1101" s="139"/>
      <c r="T1101" s="1084"/>
      <c r="U1101" s="1085"/>
      <c r="V1101" s="515" t="str">
        <f>IFERROR(P1101*VLOOKUP(AF1101,【参考】数式用4!$DC$3:$DZ$106,MATCH(N1101,【参考】数式用4!$DC$2:$DZ$2,0)),"")</f>
        <v/>
      </c>
      <c r="W1101" s="107"/>
      <c r="X1101" s="138"/>
      <c r="Y1101" s="1086" t="str">
        <f>IFERROR(IF('別紙様式3-2（４・５月）'!Z1103="ベア加算","",W1101*VLOOKUP(N1101,【参考】数式用!$AD$2:$AH$27,MATCH(O1101,【参考】数式用!$K$4:$N$4,0)+1,0)),"")</f>
        <v/>
      </c>
      <c r="Z1101" s="1086"/>
      <c r="AA1101" s="139"/>
      <c r="AB1101" s="142"/>
      <c r="AC1101" s="520" t="str">
        <f>IFERROR(X1101*VLOOKUP(AG1101,【参考】数式用4!$DC$3:$DZ$106,MATCH(N1101,【参考】数式用4!$DC$2:$DZ$2,0)),"")</f>
        <v/>
      </c>
      <c r="AD1101" s="477" t="str">
        <f t="shared" si="36"/>
        <v/>
      </c>
      <c r="AE1101" s="478" t="str">
        <f t="shared" si="37"/>
        <v/>
      </c>
      <c r="AF1101" s="512" t="str">
        <f>IF(O1101="","",'別紙様式3-2（４・５月）'!O1103&amp;'別紙様式3-2（４・５月）'!P1103&amp;'別紙様式3-2（４・５月）'!Q1103&amp;"から"&amp;O1101)</f>
        <v/>
      </c>
      <c r="AG1101" s="512" t="str">
        <f>IF(OR(W1101="",W1101="―"),"",'別紙様式3-2（４・５月）'!O1103&amp;'別紙様式3-2（４・５月）'!P1103&amp;'別紙様式3-2（４・５月）'!Q1103&amp;"から"&amp;W1101)</f>
        <v/>
      </c>
    </row>
    <row r="1102" spans="1:33" ht="24.95" customHeight="1">
      <c r="A1102" s="513">
        <v>1089</v>
      </c>
      <c r="B1102" s="987" t="str">
        <f>IF(基本情報入力シート!C1141="","",基本情報入力シート!C1141)</f>
        <v/>
      </c>
      <c r="C1102" s="988"/>
      <c r="D1102" s="988"/>
      <c r="E1102" s="988"/>
      <c r="F1102" s="988"/>
      <c r="G1102" s="988"/>
      <c r="H1102" s="988"/>
      <c r="I1102" s="989"/>
      <c r="J1102" s="482" t="str">
        <f>IF(基本情報入力シート!M1141="","",基本情報入力シート!M1141)</f>
        <v/>
      </c>
      <c r="K1102" s="482" t="str">
        <f>IF(基本情報入力シート!R1141="","",基本情報入力シート!R1141)</f>
        <v/>
      </c>
      <c r="L1102" s="482" t="str">
        <f>IF(基本情報入力シート!W1141="","",基本情報入力シート!W1141)</f>
        <v/>
      </c>
      <c r="M1102" s="517" t="str">
        <f>IF(基本情報入力シート!X1141="","",基本情報入力シート!X1141)</f>
        <v/>
      </c>
      <c r="N1102" s="518" t="str">
        <f>IF(基本情報入力シート!Y1141="","",基本情報入力シート!Y1141)</f>
        <v/>
      </c>
      <c r="O1102" s="106"/>
      <c r="P1102" s="1082"/>
      <c r="Q1102" s="1083"/>
      <c r="R1102" s="519" t="str">
        <f>IFERROR(IF('別紙様式3-2（４・５月）'!Z1104="ベア加算","",P1102*VLOOKUP(N1102,【参考】数式用!$AD$2:$AH$27,MATCH(O1102,【参考】数式用!$K$4:$N$4,0)+1,0)),"")</f>
        <v/>
      </c>
      <c r="S1102" s="139"/>
      <c r="T1102" s="1084"/>
      <c r="U1102" s="1085"/>
      <c r="V1102" s="515" t="str">
        <f>IFERROR(P1102*VLOOKUP(AF1102,【参考】数式用4!$DC$3:$DZ$106,MATCH(N1102,【参考】数式用4!$DC$2:$DZ$2,0)),"")</f>
        <v/>
      </c>
      <c r="W1102" s="107"/>
      <c r="X1102" s="138"/>
      <c r="Y1102" s="1086" t="str">
        <f>IFERROR(IF('別紙様式3-2（４・５月）'!Z1104="ベア加算","",W1102*VLOOKUP(N1102,【参考】数式用!$AD$2:$AH$27,MATCH(O1102,【参考】数式用!$K$4:$N$4,0)+1,0)),"")</f>
        <v/>
      </c>
      <c r="Z1102" s="1086"/>
      <c r="AA1102" s="139"/>
      <c r="AB1102" s="142"/>
      <c r="AC1102" s="520" t="str">
        <f>IFERROR(X1102*VLOOKUP(AG1102,【参考】数式用4!$DC$3:$DZ$106,MATCH(N1102,【参考】数式用4!$DC$2:$DZ$2,0)),"")</f>
        <v/>
      </c>
      <c r="AD1102" s="477" t="str">
        <f t="shared" si="36"/>
        <v/>
      </c>
      <c r="AE1102" s="478" t="str">
        <f t="shared" si="37"/>
        <v/>
      </c>
      <c r="AF1102" s="512" t="str">
        <f>IF(O1102="","",'別紙様式3-2（４・５月）'!O1104&amp;'別紙様式3-2（４・５月）'!P1104&amp;'別紙様式3-2（４・５月）'!Q1104&amp;"から"&amp;O1102)</f>
        <v/>
      </c>
      <c r="AG1102" s="512" t="str">
        <f>IF(OR(W1102="",W1102="―"),"",'別紙様式3-2（４・５月）'!O1104&amp;'別紙様式3-2（４・５月）'!P1104&amp;'別紙様式3-2（４・５月）'!Q1104&amp;"から"&amp;W1102)</f>
        <v/>
      </c>
    </row>
    <row r="1103" spans="1:33" ht="24.95" customHeight="1">
      <c r="A1103" s="513">
        <v>1090</v>
      </c>
      <c r="B1103" s="987" t="str">
        <f>IF(基本情報入力シート!C1142="","",基本情報入力シート!C1142)</f>
        <v/>
      </c>
      <c r="C1103" s="988"/>
      <c r="D1103" s="988"/>
      <c r="E1103" s="988"/>
      <c r="F1103" s="988"/>
      <c r="G1103" s="988"/>
      <c r="H1103" s="988"/>
      <c r="I1103" s="989"/>
      <c r="J1103" s="482" t="str">
        <f>IF(基本情報入力シート!M1142="","",基本情報入力シート!M1142)</f>
        <v/>
      </c>
      <c r="K1103" s="482" t="str">
        <f>IF(基本情報入力シート!R1142="","",基本情報入力シート!R1142)</f>
        <v/>
      </c>
      <c r="L1103" s="482" t="str">
        <f>IF(基本情報入力シート!W1142="","",基本情報入力シート!W1142)</f>
        <v/>
      </c>
      <c r="M1103" s="517" t="str">
        <f>IF(基本情報入力シート!X1142="","",基本情報入力シート!X1142)</f>
        <v/>
      </c>
      <c r="N1103" s="518" t="str">
        <f>IF(基本情報入力シート!Y1142="","",基本情報入力シート!Y1142)</f>
        <v/>
      </c>
      <c r="O1103" s="106"/>
      <c r="P1103" s="1082"/>
      <c r="Q1103" s="1083"/>
      <c r="R1103" s="519" t="str">
        <f>IFERROR(IF('別紙様式3-2（４・５月）'!Z1105="ベア加算","",P1103*VLOOKUP(N1103,【参考】数式用!$AD$2:$AH$27,MATCH(O1103,【参考】数式用!$K$4:$N$4,0)+1,0)),"")</f>
        <v/>
      </c>
      <c r="S1103" s="139"/>
      <c r="T1103" s="1084"/>
      <c r="U1103" s="1085"/>
      <c r="V1103" s="515" t="str">
        <f>IFERROR(P1103*VLOOKUP(AF1103,【参考】数式用4!$DC$3:$DZ$106,MATCH(N1103,【参考】数式用4!$DC$2:$DZ$2,0)),"")</f>
        <v/>
      </c>
      <c r="W1103" s="107"/>
      <c r="X1103" s="138"/>
      <c r="Y1103" s="1086" t="str">
        <f>IFERROR(IF('別紙様式3-2（４・５月）'!Z1105="ベア加算","",W1103*VLOOKUP(N1103,【参考】数式用!$AD$2:$AH$27,MATCH(O1103,【参考】数式用!$K$4:$N$4,0)+1,0)),"")</f>
        <v/>
      </c>
      <c r="Z1103" s="1086"/>
      <c r="AA1103" s="139"/>
      <c r="AB1103" s="142"/>
      <c r="AC1103" s="520" t="str">
        <f>IFERROR(X1103*VLOOKUP(AG1103,【参考】数式用4!$DC$3:$DZ$106,MATCH(N1103,【参考】数式用4!$DC$2:$DZ$2,0)),"")</f>
        <v/>
      </c>
      <c r="AD1103" s="477" t="str">
        <f t="shared" si="36"/>
        <v/>
      </c>
      <c r="AE1103" s="478" t="str">
        <f t="shared" si="37"/>
        <v/>
      </c>
      <c r="AF1103" s="512" t="str">
        <f>IF(O1103="","",'別紙様式3-2（４・５月）'!O1105&amp;'別紙様式3-2（４・５月）'!P1105&amp;'別紙様式3-2（４・５月）'!Q1105&amp;"から"&amp;O1103)</f>
        <v/>
      </c>
      <c r="AG1103" s="512" t="str">
        <f>IF(OR(W1103="",W1103="―"),"",'別紙様式3-2（４・５月）'!O1105&amp;'別紙様式3-2（４・５月）'!P1105&amp;'別紙様式3-2（４・５月）'!Q1105&amp;"から"&amp;W1103)</f>
        <v/>
      </c>
    </row>
    <row r="1104" spans="1:33" ht="24.95" customHeight="1">
      <c r="A1104" s="513">
        <v>1091</v>
      </c>
      <c r="B1104" s="987" t="str">
        <f>IF(基本情報入力シート!C1143="","",基本情報入力シート!C1143)</f>
        <v/>
      </c>
      <c r="C1104" s="988"/>
      <c r="D1104" s="988"/>
      <c r="E1104" s="988"/>
      <c r="F1104" s="988"/>
      <c r="G1104" s="988"/>
      <c r="H1104" s="988"/>
      <c r="I1104" s="989"/>
      <c r="J1104" s="482" t="str">
        <f>IF(基本情報入力シート!M1143="","",基本情報入力シート!M1143)</f>
        <v/>
      </c>
      <c r="K1104" s="482" t="str">
        <f>IF(基本情報入力シート!R1143="","",基本情報入力シート!R1143)</f>
        <v/>
      </c>
      <c r="L1104" s="482" t="str">
        <f>IF(基本情報入力シート!W1143="","",基本情報入力シート!W1143)</f>
        <v/>
      </c>
      <c r="M1104" s="517" t="str">
        <f>IF(基本情報入力シート!X1143="","",基本情報入力シート!X1143)</f>
        <v/>
      </c>
      <c r="N1104" s="518" t="str">
        <f>IF(基本情報入力シート!Y1143="","",基本情報入力シート!Y1143)</f>
        <v/>
      </c>
      <c r="O1104" s="106"/>
      <c r="P1104" s="1082"/>
      <c r="Q1104" s="1083"/>
      <c r="R1104" s="519" t="str">
        <f>IFERROR(IF('別紙様式3-2（４・５月）'!Z1106="ベア加算","",P1104*VLOOKUP(N1104,【参考】数式用!$AD$2:$AH$27,MATCH(O1104,【参考】数式用!$K$4:$N$4,0)+1,0)),"")</f>
        <v/>
      </c>
      <c r="S1104" s="139"/>
      <c r="T1104" s="1084"/>
      <c r="U1104" s="1085"/>
      <c r="V1104" s="515" t="str">
        <f>IFERROR(P1104*VLOOKUP(AF1104,【参考】数式用4!$DC$3:$DZ$106,MATCH(N1104,【参考】数式用4!$DC$2:$DZ$2,0)),"")</f>
        <v/>
      </c>
      <c r="W1104" s="107"/>
      <c r="X1104" s="138"/>
      <c r="Y1104" s="1086" t="str">
        <f>IFERROR(IF('別紙様式3-2（４・５月）'!Z1106="ベア加算","",W1104*VLOOKUP(N1104,【参考】数式用!$AD$2:$AH$27,MATCH(O1104,【参考】数式用!$K$4:$N$4,0)+1,0)),"")</f>
        <v/>
      </c>
      <c r="Z1104" s="1086"/>
      <c r="AA1104" s="139"/>
      <c r="AB1104" s="142"/>
      <c r="AC1104" s="520" t="str">
        <f>IFERROR(X1104*VLOOKUP(AG1104,【参考】数式用4!$DC$3:$DZ$106,MATCH(N1104,【参考】数式用4!$DC$2:$DZ$2,0)),"")</f>
        <v/>
      </c>
      <c r="AD1104" s="477" t="str">
        <f t="shared" si="36"/>
        <v/>
      </c>
      <c r="AE1104" s="478" t="str">
        <f t="shared" si="37"/>
        <v/>
      </c>
      <c r="AF1104" s="512" t="str">
        <f>IF(O1104="","",'別紙様式3-2（４・５月）'!O1106&amp;'別紙様式3-2（４・５月）'!P1106&amp;'別紙様式3-2（４・５月）'!Q1106&amp;"から"&amp;O1104)</f>
        <v/>
      </c>
      <c r="AG1104" s="512" t="str">
        <f>IF(OR(W1104="",W1104="―"),"",'別紙様式3-2（４・５月）'!O1106&amp;'別紙様式3-2（４・５月）'!P1106&amp;'別紙様式3-2（４・５月）'!Q1106&amp;"から"&amp;W1104)</f>
        <v/>
      </c>
    </row>
    <row r="1105" spans="1:33" ht="24.95" customHeight="1">
      <c r="A1105" s="513">
        <v>1092</v>
      </c>
      <c r="B1105" s="987" t="str">
        <f>IF(基本情報入力シート!C1144="","",基本情報入力シート!C1144)</f>
        <v/>
      </c>
      <c r="C1105" s="988"/>
      <c r="D1105" s="988"/>
      <c r="E1105" s="988"/>
      <c r="F1105" s="988"/>
      <c r="G1105" s="988"/>
      <c r="H1105" s="988"/>
      <c r="I1105" s="989"/>
      <c r="J1105" s="482" t="str">
        <f>IF(基本情報入力シート!M1144="","",基本情報入力シート!M1144)</f>
        <v/>
      </c>
      <c r="K1105" s="482" t="str">
        <f>IF(基本情報入力シート!R1144="","",基本情報入力シート!R1144)</f>
        <v/>
      </c>
      <c r="L1105" s="482" t="str">
        <f>IF(基本情報入力シート!W1144="","",基本情報入力シート!W1144)</f>
        <v/>
      </c>
      <c r="M1105" s="517" t="str">
        <f>IF(基本情報入力シート!X1144="","",基本情報入力シート!X1144)</f>
        <v/>
      </c>
      <c r="N1105" s="518" t="str">
        <f>IF(基本情報入力シート!Y1144="","",基本情報入力シート!Y1144)</f>
        <v/>
      </c>
      <c r="O1105" s="106"/>
      <c r="P1105" s="1082"/>
      <c r="Q1105" s="1083"/>
      <c r="R1105" s="519" t="str">
        <f>IFERROR(IF('別紙様式3-2（４・５月）'!Z1107="ベア加算","",P1105*VLOOKUP(N1105,【参考】数式用!$AD$2:$AH$27,MATCH(O1105,【参考】数式用!$K$4:$N$4,0)+1,0)),"")</f>
        <v/>
      </c>
      <c r="S1105" s="139"/>
      <c r="T1105" s="1084"/>
      <c r="U1105" s="1085"/>
      <c r="V1105" s="515" t="str">
        <f>IFERROR(P1105*VLOOKUP(AF1105,【参考】数式用4!$DC$3:$DZ$106,MATCH(N1105,【参考】数式用4!$DC$2:$DZ$2,0)),"")</f>
        <v/>
      </c>
      <c r="W1105" s="107"/>
      <c r="X1105" s="138"/>
      <c r="Y1105" s="1086" t="str">
        <f>IFERROR(IF('別紙様式3-2（４・５月）'!Z1107="ベア加算","",W1105*VLOOKUP(N1105,【参考】数式用!$AD$2:$AH$27,MATCH(O1105,【参考】数式用!$K$4:$N$4,0)+1,0)),"")</f>
        <v/>
      </c>
      <c r="Z1105" s="1086"/>
      <c r="AA1105" s="139"/>
      <c r="AB1105" s="142"/>
      <c r="AC1105" s="520" t="str">
        <f>IFERROR(X1105*VLOOKUP(AG1105,【参考】数式用4!$DC$3:$DZ$106,MATCH(N1105,【参考】数式用4!$DC$2:$DZ$2,0)),"")</f>
        <v/>
      </c>
      <c r="AD1105" s="477" t="str">
        <f t="shared" si="36"/>
        <v/>
      </c>
      <c r="AE1105" s="478" t="str">
        <f t="shared" si="37"/>
        <v/>
      </c>
      <c r="AF1105" s="512" t="str">
        <f>IF(O1105="","",'別紙様式3-2（４・５月）'!O1107&amp;'別紙様式3-2（４・５月）'!P1107&amp;'別紙様式3-2（４・５月）'!Q1107&amp;"から"&amp;O1105)</f>
        <v/>
      </c>
      <c r="AG1105" s="512" t="str">
        <f>IF(OR(W1105="",W1105="―"),"",'別紙様式3-2（４・５月）'!O1107&amp;'別紙様式3-2（４・５月）'!P1107&amp;'別紙様式3-2（４・５月）'!Q1107&amp;"から"&amp;W1105)</f>
        <v/>
      </c>
    </row>
    <row r="1106" spans="1:33" ht="24.95" customHeight="1">
      <c r="A1106" s="513">
        <v>1093</v>
      </c>
      <c r="B1106" s="987" t="str">
        <f>IF(基本情報入力シート!C1145="","",基本情報入力シート!C1145)</f>
        <v/>
      </c>
      <c r="C1106" s="988"/>
      <c r="D1106" s="988"/>
      <c r="E1106" s="988"/>
      <c r="F1106" s="988"/>
      <c r="G1106" s="988"/>
      <c r="H1106" s="988"/>
      <c r="I1106" s="989"/>
      <c r="J1106" s="482" t="str">
        <f>IF(基本情報入力シート!M1145="","",基本情報入力シート!M1145)</f>
        <v/>
      </c>
      <c r="K1106" s="482" t="str">
        <f>IF(基本情報入力シート!R1145="","",基本情報入力シート!R1145)</f>
        <v/>
      </c>
      <c r="L1106" s="482" t="str">
        <f>IF(基本情報入力シート!W1145="","",基本情報入力シート!W1145)</f>
        <v/>
      </c>
      <c r="M1106" s="517" t="str">
        <f>IF(基本情報入力シート!X1145="","",基本情報入力シート!X1145)</f>
        <v/>
      </c>
      <c r="N1106" s="518" t="str">
        <f>IF(基本情報入力シート!Y1145="","",基本情報入力シート!Y1145)</f>
        <v/>
      </c>
      <c r="O1106" s="106"/>
      <c r="P1106" s="1082"/>
      <c r="Q1106" s="1083"/>
      <c r="R1106" s="519" t="str">
        <f>IFERROR(IF('別紙様式3-2（４・５月）'!Z1108="ベア加算","",P1106*VLOOKUP(N1106,【参考】数式用!$AD$2:$AH$27,MATCH(O1106,【参考】数式用!$K$4:$N$4,0)+1,0)),"")</f>
        <v/>
      </c>
      <c r="S1106" s="139"/>
      <c r="T1106" s="1084"/>
      <c r="U1106" s="1085"/>
      <c r="V1106" s="515" t="str">
        <f>IFERROR(P1106*VLOOKUP(AF1106,【参考】数式用4!$DC$3:$DZ$106,MATCH(N1106,【参考】数式用4!$DC$2:$DZ$2,0)),"")</f>
        <v/>
      </c>
      <c r="W1106" s="107"/>
      <c r="X1106" s="138"/>
      <c r="Y1106" s="1086" t="str">
        <f>IFERROR(IF('別紙様式3-2（４・５月）'!Z1108="ベア加算","",W1106*VLOOKUP(N1106,【参考】数式用!$AD$2:$AH$27,MATCH(O1106,【参考】数式用!$K$4:$N$4,0)+1,0)),"")</f>
        <v/>
      </c>
      <c r="Z1106" s="1086"/>
      <c r="AA1106" s="139"/>
      <c r="AB1106" s="142"/>
      <c r="AC1106" s="520" t="str">
        <f>IFERROR(X1106*VLOOKUP(AG1106,【参考】数式用4!$DC$3:$DZ$106,MATCH(N1106,【参考】数式用4!$DC$2:$DZ$2,0)),"")</f>
        <v/>
      </c>
      <c r="AD1106" s="477" t="str">
        <f t="shared" si="36"/>
        <v/>
      </c>
      <c r="AE1106" s="478" t="str">
        <f t="shared" si="37"/>
        <v/>
      </c>
      <c r="AF1106" s="512" t="str">
        <f>IF(O1106="","",'別紙様式3-2（４・５月）'!O1108&amp;'別紙様式3-2（４・５月）'!P1108&amp;'別紙様式3-2（４・５月）'!Q1108&amp;"から"&amp;O1106)</f>
        <v/>
      </c>
      <c r="AG1106" s="512" t="str">
        <f>IF(OR(W1106="",W1106="―"),"",'別紙様式3-2（４・５月）'!O1108&amp;'別紙様式3-2（４・５月）'!P1108&amp;'別紙様式3-2（４・５月）'!Q1108&amp;"から"&amp;W1106)</f>
        <v/>
      </c>
    </row>
    <row r="1107" spans="1:33" ht="24.95" customHeight="1">
      <c r="A1107" s="513">
        <v>1094</v>
      </c>
      <c r="B1107" s="987" t="str">
        <f>IF(基本情報入力シート!C1146="","",基本情報入力シート!C1146)</f>
        <v/>
      </c>
      <c r="C1107" s="988"/>
      <c r="D1107" s="988"/>
      <c r="E1107" s="988"/>
      <c r="F1107" s="988"/>
      <c r="G1107" s="988"/>
      <c r="H1107" s="988"/>
      <c r="I1107" s="989"/>
      <c r="J1107" s="482" t="str">
        <f>IF(基本情報入力シート!M1146="","",基本情報入力シート!M1146)</f>
        <v/>
      </c>
      <c r="K1107" s="482" t="str">
        <f>IF(基本情報入力シート!R1146="","",基本情報入力シート!R1146)</f>
        <v/>
      </c>
      <c r="L1107" s="482" t="str">
        <f>IF(基本情報入力シート!W1146="","",基本情報入力シート!W1146)</f>
        <v/>
      </c>
      <c r="M1107" s="517" t="str">
        <f>IF(基本情報入力シート!X1146="","",基本情報入力シート!X1146)</f>
        <v/>
      </c>
      <c r="N1107" s="518" t="str">
        <f>IF(基本情報入力シート!Y1146="","",基本情報入力シート!Y1146)</f>
        <v/>
      </c>
      <c r="O1107" s="106"/>
      <c r="P1107" s="1082"/>
      <c r="Q1107" s="1083"/>
      <c r="R1107" s="519" t="str">
        <f>IFERROR(IF('別紙様式3-2（４・５月）'!Z1109="ベア加算","",P1107*VLOOKUP(N1107,【参考】数式用!$AD$2:$AH$27,MATCH(O1107,【参考】数式用!$K$4:$N$4,0)+1,0)),"")</f>
        <v/>
      </c>
      <c r="S1107" s="139"/>
      <c r="T1107" s="1084"/>
      <c r="U1107" s="1085"/>
      <c r="V1107" s="515" t="str">
        <f>IFERROR(P1107*VLOOKUP(AF1107,【参考】数式用4!$DC$3:$DZ$106,MATCH(N1107,【参考】数式用4!$DC$2:$DZ$2,0)),"")</f>
        <v/>
      </c>
      <c r="W1107" s="107"/>
      <c r="X1107" s="138"/>
      <c r="Y1107" s="1086" t="str">
        <f>IFERROR(IF('別紙様式3-2（４・５月）'!Z1109="ベア加算","",W1107*VLOOKUP(N1107,【参考】数式用!$AD$2:$AH$27,MATCH(O1107,【参考】数式用!$K$4:$N$4,0)+1,0)),"")</f>
        <v/>
      </c>
      <c r="Z1107" s="1086"/>
      <c r="AA1107" s="139"/>
      <c r="AB1107" s="142"/>
      <c r="AC1107" s="520" t="str">
        <f>IFERROR(X1107*VLOOKUP(AG1107,【参考】数式用4!$DC$3:$DZ$106,MATCH(N1107,【参考】数式用4!$DC$2:$DZ$2,0)),"")</f>
        <v/>
      </c>
      <c r="AD1107" s="477" t="str">
        <f t="shared" si="36"/>
        <v/>
      </c>
      <c r="AE1107" s="478" t="str">
        <f t="shared" si="37"/>
        <v/>
      </c>
      <c r="AF1107" s="512" t="str">
        <f>IF(O1107="","",'別紙様式3-2（４・５月）'!O1109&amp;'別紙様式3-2（４・５月）'!P1109&amp;'別紙様式3-2（４・５月）'!Q1109&amp;"から"&amp;O1107)</f>
        <v/>
      </c>
      <c r="AG1107" s="512" t="str">
        <f>IF(OR(W1107="",W1107="―"),"",'別紙様式3-2（４・５月）'!O1109&amp;'別紙様式3-2（４・５月）'!P1109&amp;'別紙様式3-2（４・５月）'!Q1109&amp;"から"&amp;W1107)</f>
        <v/>
      </c>
    </row>
    <row r="1108" spans="1:33" ht="24.95" customHeight="1">
      <c r="A1108" s="513">
        <v>1095</v>
      </c>
      <c r="B1108" s="987" t="str">
        <f>IF(基本情報入力シート!C1147="","",基本情報入力シート!C1147)</f>
        <v/>
      </c>
      <c r="C1108" s="988"/>
      <c r="D1108" s="988"/>
      <c r="E1108" s="988"/>
      <c r="F1108" s="988"/>
      <c r="G1108" s="988"/>
      <c r="H1108" s="988"/>
      <c r="I1108" s="989"/>
      <c r="J1108" s="482" t="str">
        <f>IF(基本情報入力シート!M1147="","",基本情報入力シート!M1147)</f>
        <v/>
      </c>
      <c r="K1108" s="482" t="str">
        <f>IF(基本情報入力シート!R1147="","",基本情報入力シート!R1147)</f>
        <v/>
      </c>
      <c r="L1108" s="482" t="str">
        <f>IF(基本情報入力シート!W1147="","",基本情報入力シート!W1147)</f>
        <v/>
      </c>
      <c r="M1108" s="517" t="str">
        <f>IF(基本情報入力シート!X1147="","",基本情報入力シート!X1147)</f>
        <v/>
      </c>
      <c r="N1108" s="518" t="str">
        <f>IF(基本情報入力シート!Y1147="","",基本情報入力シート!Y1147)</f>
        <v/>
      </c>
      <c r="O1108" s="106"/>
      <c r="P1108" s="1082"/>
      <c r="Q1108" s="1083"/>
      <c r="R1108" s="519" t="str">
        <f>IFERROR(IF('別紙様式3-2（４・５月）'!Z1110="ベア加算","",P1108*VLOOKUP(N1108,【参考】数式用!$AD$2:$AH$27,MATCH(O1108,【参考】数式用!$K$4:$N$4,0)+1,0)),"")</f>
        <v/>
      </c>
      <c r="S1108" s="139"/>
      <c r="T1108" s="1084"/>
      <c r="U1108" s="1085"/>
      <c r="V1108" s="515" t="str">
        <f>IFERROR(P1108*VLOOKUP(AF1108,【参考】数式用4!$DC$3:$DZ$106,MATCH(N1108,【参考】数式用4!$DC$2:$DZ$2,0)),"")</f>
        <v/>
      </c>
      <c r="W1108" s="107"/>
      <c r="X1108" s="138"/>
      <c r="Y1108" s="1086" t="str">
        <f>IFERROR(IF('別紙様式3-2（４・５月）'!Z1110="ベア加算","",W1108*VLOOKUP(N1108,【参考】数式用!$AD$2:$AH$27,MATCH(O1108,【参考】数式用!$K$4:$N$4,0)+1,0)),"")</f>
        <v/>
      </c>
      <c r="Z1108" s="1086"/>
      <c r="AA1108" s="139"/>
      <c r="AB1108" s="142"/>
      <c r="AC1108" s="520" t="str">
        <f>IFERROR(X1108*VLOOKUP(AG1108,【参考】数式用4!$DC$3:$DZ$106,MATCH(N1108,【参考】数式用4!$DC$2:$DZ$2,0)),"")</f>
        <v/>
      </c>
      <c r="AD1108" s="477" t="str">
        <f t="shared" si="36"/>
        <v/>
      </c>
      <c r="AE1108" s="478" t="str">
        <f t="shared" si="37"/>
        <v/>
      </c>
      <c r="AF1108" s="512" t="str">
        <f>IF(O1108="","",'別紙様式3-2（４・５月）'!O1110&amp;'別紙様式3-2（４・５月）'!P1110&amp;'別紙様式3-2（４・５月）'!Q1110&amp;"から"&amp;O1108)</f>
        <v/>
      </c>
      <c r="AG1108" s="512" t="str">
        <f>IF(OR(W1108="",W1108="―"),"",'別紙様式3-2（４・５月）'!O1110&amp;'別紙様式3-2（４・５月）'!P1110&amp;'別紙様式3-2（４・５月）'!Q1110&amp;"から"&amp;W1108)</f>
        <v/>
      </c>
    </row>
    <row r="1109" spans="1:33" ht="24.95" customHeight="1">
      <c r="A1109" s="513">
        <v>1096</v>
      </c>
      <c r="B1109" s="987" t="str">
        <f>IF(基本情報入力シート!C1148="","",基本情報入力シート!C1148)</f>
        <v/>
      </c>
      <c r="C1109" s="988"/>
      <c r="D1109" s="988"/>
      <c r="E1109" s="988"/>
      <c r="F1109" s="988"/>
      <c r="G1109" s="988"/>
      <c r="H1109" s="988"/>
      <c r="I1109" s="989"/>
      <c r="J1109" s="482" t="str">
        <f>IF(基本情報入力シート!M1148="","",基本情報入力シート!M1148)</f>
        <v/>
      </c>
      <c r="K1109" s="482" t="str">
        <f>IF(基本情報入力シート!R1148="","",基本情報入力シート!R1148)</f>
        <v/>
      </c>
      <c r="L1109" s="482" t="str">
        <f>IF(基本情報入力シート!W1148="","",基本情報入力シート!W1148)</f>
        <v/>
      </c>
      <c r="M1109" s="517" t="str">
        <f>IF(基本情報入力シート!X1148="","",基本情報入力シート!X1148)</f>
        <v/>
      </c>
      <c r="N1109" s="518" t="str">
        <f>IF(基本情報入力シート!Y1148="","",基本情報入力シート!Y1148)</f>
        <v/>
      </c>
      <c r="O1109" s="106"/>
      <c r="P1109" s="1082"/>
      <c r="Q1109" s="1083"/>
      <c r="R1109" s="519" t="str">
        <f>IFERROR(IF('別紙様式3-2（４・５月）'!Z1111="ベア加算","",P1109*VLOOKUP(N1109,【参考】数式用!$AD$2:$AH$27,MATCH(O1109,【参考】数式用!$K$4:$N$4,0)+1,0)),"")</f>
        <v/>
      </c>
      <c r="S1109" s="139"/>
      <c r="T1109" s="1084"/>
      <c r="U1109" s="1085"/>
      <c r="V1109" s="515" t="str">
        <f>IFERROR(P1109*VLOOKUP(AF1109,【参考】数式用4!$DC$3:$DZ$106,MATCH(N1109,【参考】数式用4!$DC$2:$DZ$2,0)),"")</f>
        <v/>
      </c>
      <c r="W1109" s="107"/>
      <c r="X1109" s="138"/>
      <c r="Y1109" s="1086" t="str">
        <f>IFERROR(IF('別紙様式3-2（４・５月）'!Z1111="ベア加算","",W1109*VLOOKUP(N1109,【参考】数式用!$AD$2:$AH$27,MATCH(O1109,【参考】数式用!$K$4:$N$4,0)+1,0)),"")</f>
        <v/>
      </c>
      <c r="Z1109" s="1086"/>
      <c r="AA1109" s="139"/>
      <c r="AB1109" s="142"/>
      <c r="AC1109" s="520" t="str">
        <f>IFERROR(X1109*VLOOKUP(AG1109,【参考】数式用4!$DC$3:$DZ$106,MATCH(N1109,【参考】数式用4!$DC$2:$DZ$2,0)),"")</f>
        <v/>
      </c>
      <c r="AD1109" s="477" t="str">
        <f t="shared" si="36"/>
        <v/>
      </c>
      <c r="AE1109" s="478" t="str">
        <f t="shared" si="37"/>
        <v/>
      </c>
      <c r="AF1109" s="512" t="str">
        <f>IF(O1109="","",'別紙様式3-2（４・５月）'!O1111&amp;'別紙様式3-2（４・５月）'!P1111&amp;'別紙様式3-2（４・５月）'!Q1111&amp;"から"&amp;O1109)</f>
        <v/>
      </c>
      <c r="AG1109" s="512" t="str">
        <f>IF(OR(W1109="",W1109="―"),"",'別紙様式3-2（４・５月）'!O1111&amp;'別紙様式3-2（４・５月）'!P1111&amp;'別紙様式3-2（４・５月）'!Q1111&amp;"から"&amp;W1109)</f>
        <v/>
      </c>
    </row>
    <row r="1110" spans="1:33" ht="24.95" customHeight="1">
      <c r="A1110" s="513">
        <v>1097</v>
      </c>
      <c r="B1110" s="987" t="str">
        <f>IF(基本情報入力シート!C1149="","",基本情報入力シート!C1149)</f>
        <v/>
      </c>
      <c r="C1110" s="988"/>
      <c r="D1110" s="988"/>
      <c r="E1110" s="988"/>
      <c r="F1110" s="988"/>
      <c r="G1110" s="988"/>
      <c r="H1110" s="988"/>
      <c r="I1110" s="989"/>
      <c r="J1110" s="482" t="str">
        <f>IF(基本情報入力シート!M1149="","",基本情報入力シート!M1149)</f>
        <v/>
      </c>
      <c r="K1110" s="482" t="str">
        <f>IF(基本情報入力シート!R1149="","",基本情報入力シート!R1149)</f>
        <v/>
      </c>
      <c r="L1110" s="482" t="str">
        <f>IF(基本情報入力シート!W1149="","",基本情報入力シート!W1149)</f>
        <v/>
      </c>
      <c r="M1110" s="517" t="str">
        <f>IF(基本情報入力シート!X1149="","",基本情報入力シート!X1149)</f>
        <v/>
      </c>
      <c r="N1110" s="518" t="str">
        <f>IF(基本情報入力シート!Y1149="","",基本情報入力シート!Y1149)</f>
        <v/>
      </c>
      <c r="O1110" s="106"/>
      <c r="P1110" s="1082"/>
      <c r="Q1110" s="1083"/>
      <c r="R1110" s="519" t="str">
        <f>IFERROR(IF('別紙様式3-2（４・５月）'!Z1112="ベア加算","",P1110*VLOOKUP(N1110,【参考】数式用!$AD$2:$AH$27,MATCH(O1110,【参考】数式用!$K$4:$N$4,0)+1,0)),"")</f>
        <v/>
      </c>
      <c r="S1110" s="139"/>
      <c r="T1110" s="1084"/>
      <c r="U1110" s="1085"/>
      <c r="V1110" s="515" t="str">
        <f>IFERROR(P1110*VLOOKUP(AF1110,【参考】数式用4!$DC$3:$DZ$106,MATCH(N1110,【参考】数式用4!$DC$2:$DZ$2,0)),"")</f>
        <v/>
      </c>
      <c r="W1110" s="107"/>
      <c r="X1110" s="138"/>
      <c r="Y1110" s="1086" t="str">
        <f>IFERROR(IF('別紙様式3-2（４・５月）'!Z1112="ベア加算","",W1110*VLOOKUP(N1110,【参考】数式用!$AD$2:$AH$27,MATCH(O1110,【参考】数式用!$K$4:$N$4,0)+1,0)),"")</f>
        <v/>
      </c>
      <c r="Z1110" s="1086"/>
      <c r="AA1110" s="139"/>
      <c r="AB1110" s="142"/>
      <c r="AC1110" s="520" t="str">
        <f>IFERROR(X1110*VLOOKUP(AG1110,【参考】数式用4!$DC$3:$DZ$106,MATCH(N1110,【参考】数式用4!$DC$2:$DZ$2,0)),"")</f>
        <v/>
      </c>
      <c r="AD1110" s="477" t="str">
        <f t="shared" si="36"/>
        <v/>
      </c>
      <c r="AE1110" s="478" t="str">
        <f t="shared" si="37"/>
        <v/>
      </c>
      <c r="AF1110" s="512" t="str">
        <f>IF(O1110="","",'別紙様式3-2（４・５月）'!O1112&amp;'別紙様式3-2（４・５月）'!P1112&amp;'別紙様式3-2（４・５月）'!Q1112&amp;"から"&amp;O1110)</f>
        <v/>
      </c>
      <c r="AG1110" s="512" t="str">
        <f>IF(OR(W1110="",W1110="―"),"",'別紙様式3-2（４・５月）'!O1112&amp;'別紙様式3-2（４・５月）'!P1112&amp;'別紙様式3-2（４・５月）'!Q1112&amp;"から"&amp;W1110)</f>
        <v/>
      </c>
    </row>
    <row r="1111" spans="1:33" ht="24.95" customHeight="1">
      <c r="A1111" s="513">
        <v>1098</v>
      </c>
      <c r="B1111" s="987" t="str">
        <f>IF(基本情報入力シート!C1150="","",基本情報入力シート!C1150)</f>
        <v/>
      </c>
      <c r="C1111" s="988"/>
      <c r="D1111" s="988"/>
      <c r="E1111" s="988"/>
      <c r="F1111" s="988"/>
      <c r="G1111" s="988"/>
      <c r="H1111" s="988"/>
      <c r="I1111" s="989"/>
      <c r="J1111" s="482" t="str">
        <f>IF(基本情報入力シート!M1150="","",基本情報入力シート!M1150)</f>
        <v/>
      </c>
      <c r="K1111" s="482" t="str">
        <f>IF(基本情報入力シート!R1150="","",基本情報入力シート!R1150)</f>
        <v/>
      </c>
      <c r="L1111" s="482" t="str">
        <f>IF(基本情報入力シート!W1150="","",基本情報入力シート!W1150)</f>
        <v/>
      </c>
      <c r="M1111" s="517" t="str">
        <f>IF(基本情報入力シート!X1150="","",基本情報入力シート!X1150)</f>
        <v/>
      </c>
      <c r="N1111" s="518" t="str">
        <f>IF(基本情報入力シート!Y1150="","",基本情報入力シート!Y1150)</f>
        <v/>
      </c>
      <c r="O1111" s="106"/>
      <c r="P1111" s="1082"/>
      <c r="Q1111" s="1083"/>
      <c r="R1111" s="519" t="str">
        <f>IFERROR(IF('別紙様式3-2（４・５月）'!Z1113="ベア加算","",P1111*VLOOKUP(N1111,【参考】数式用!$AD$2:$AH$27,MATCH(O1111,【参考】数式用!$K$4:$N$4,0)+1,0)),"")</f>
        <v/>
      </c>
      <c r="S1111" s="139"/>
      <c r="T1111" s="1084"/>
      <c r="U1111" s="1085"/>
      <c r="V1111" s="515" t="str">
        <f>IFERROR(P1111*VLOOKUP(AF1111,【参考】数式用4!$DC$3:$DZ$106,MATCH(N1111,【参考】数式用4!$DC$2:$DZ$2,0)),"")</f>
        <v/>
      </c>
      <c r="W1111" s="107"/>
      <c r="X1111" s="138"/>
      <c r="Y1111" s="1086" t="str">
        <f>IFERROR(IF('別紙様式3-2（４・５月）'!Z1113="ベア加算","",W1111*VLOOKUP(N1111,【参考】数式用!$AD$2:$AH$27,MATCH(O1111,【参考】数式用!$K$4:$N$4,0)+1,0)),"")</f>
        <v/>
      </c>
      <c r="Z1111" s="1086"/>
      <c r="AA1111" s="139"/>
      <c r="AB1111" s="142"/>
      <c r="AC1111" s="520" t="str">
        <f>IFERROR(X1111*VLOOKUP(AG1111,【参考】数式用4!$DC$3:$DZ$106,MATCH(N1111,【参考】数式用4!$DC$2:$DZ$2,0)),"")</f>
        <v/>
      </c>
      <c r="AD1111" s="477" t="str">
        <f t="shared" si="36"/>
        <v/>
      </c>
      <c r="AE1111" s="478" t="str">
        <f t="shared" si="37"/>
        <v/>
      </c>
      <c r="AF1111" s="512" t="str">
        <f>IF(O1111="","",'別紙様式3-2（４・５月）'!O1113&amp;'別紙様式3-2（４・５月）'!P1113&amp;'別紙様式3-2（４・５月）'!Q1113&amp;"から"&amp;O1111)</f>
        <v/>
      </c>
      <c r="AG1111" s="512" t="str">
        <f>IF(OR(W1111="",W1111="―"),"",'別紙様式3-2（４・５月）'!O1113&amp;'別紙様式3-2（４・５月）'!P1113&amp;'別紙様式3-2（４・５月）'!Q1113&amp;"から"&amp;W1111)</f>
        <v/>
      </c>
    </row>
    <row r="1112" spans="1:33" ht="24.95" customHeight="1">
      <c r="A1112" s="513">
        <v>1099</v>
      </c>
      <c r="B1112" s="987" t="str">
        <f>IF(基本情報入力シート!C1151="","",基本情報入力シート!C1151)</f>
        <v/>
      </c>
      <c r="C1112" s="988"/>
      <c r="D1112" s="988"/>
      <c r="E1112" s="988"/>
      <c r="F1112" s="988"/>
      <c r="G1112" s="988"/>
      <c r="H1112" s="988"/>
      <c r="I1112" s="989"/>
      <c r="J1112" s="482" t="str">
        <f>IF(基本情報入力シート!M1151="","",基本情報入力シート!M1151)</f>
        <v/>
      </c>
      <c r="K1112" s="482" t="str">
        <f>IF(基本情報入力シート!R1151="","",基本情報入力シート!R1151)</f>
        <v/>
      </c>
      <c r="L1112" s="482" t="str">
        <f>IF(基本情報入力シート!W1151="","",基本情報入力シート!W1151)</f>
        <v/>
      </c>
      <c r="M1112" s="517" t="str">
        <f>IF(基本情報入力シート!X1151="","",基本情報入力シート!X1151)</f>
        <v/>
      </c>
      <c r="N1112" s="518" t="str">
        <f>IF(基本情報入力シート!Y1151="","",基本情報入力シート!Y1151)</f>
        <v/>
      </c>
      <c r="O1112" s="106"/>
      <c r="P1112" s="1082"/>
      <c r="Q1112" s="1083"/>
      <c r="R1112" s="519" t="str">
        <f>IFERROR(IF('別紙様式3-2（４・５月）'!Z1114="ベア加算","",P1112*VLOOKUP(N1112,【参考】数式用!$AD$2:$AH$27,MATCH(O1112,【参考】数式用!$K$4:$N$4,0)+1,0)),"")</f>
        <v/>
      </c>
      <c r="S1112" s="139"/>
      <c r="T1112" s="1084"/>
      <c r="U1112" s="1085"/>
      <c r="V1112" s="515" t="str">
        <f>IFERROR(P1112*VLOOKUP(AF1112,【参考】数式用4!$DC$3:$DZ$106,MATCH(N1112,【参考】数式用4!$DC$2:$DZ$2,0)),"")</f>
        <v/>
      </c>
      <c r="W1112" s="107"/>
      <c r="X1112" s="138"/>
      <c r="Y1112" s="1086" t="str">
        <f>IFERROR(IF('別紙様式3-2（４・５月）'!Z1114="ベア加算","",W1112*VLOOKUP(N1112,【参考】数式用!$AD$2:$AH$27,MATCH(O1112,【参考】数式用!$K$4:$N$4,0)+1,0)),"")</f>
        <v/>
      </c>
      <c r="Z1112" s="1086"/>
      <c r="AA1112" s="139"/>
      <c r="AB1112" s="142"/>
      <c r="AC1112" s="520" t="str">
        <f>IFERROR(X1112*VLOOKUP(AG1112,【参考】数式用4!$DC$3:$DZ$106,MATCH(N1112,【参考】数式用4!$DC$2:$DZ$2,0)),"")</f>
        <v/>
      </c>
      <c r="AD1112" s="477" t="str">
        <f t="shared" si="36"/>
        <v/>
      </c>
      <c r="AE1112" s="478" t="str">
        <f t="shared" si="37"/>
        <v/>
      </c>
      <c r="AF1112" s="512" t="str">
        <f>IF(O1112="","",'別紙様式3-2（４・５月）'!O1114&amp;'別紙様式3-2（４・５月）'!P1114&amp;'別紙様式3-2（４・５月）'!Q1114&amp;"から"&amp;O1112)</f>
        <v/>
      </c>
      <c r="AG1112" s="512" t="str">
        <f>IF(OR(W1112="",W1112="―"),"",'別紙様式3-2（４・５月）'!O1114&amp;'別紙様式3-2（４・５月）'!P1114&amp;'別紙様式3-2（４・５月）'!Q1114&amp;"から"&amp;W1112)</f>
        <v/>
      </c>
    </row>
    <row r="1113" spans="1:33" ht="24.95" customHeight="1">
      <c r="A1113" s="513">
        <v>1100</v>
      </c>
      <c r="B1113" s="987" t="str">
        <f>IF(基本情報入力シート!C1152="","",基本情報入力シート!C1152)</f>
        <v/>
      </c>
      <c r="C1113" s="988"/>
      <c r="D1113" s="988"/>
      <c r="E1113" s="988"/>
      <c r="F1113" s="988"/>
      <c r="G1113" s="988"/>
      <c r="H1113" s="988"/>
      <c r="I1113" s="989"/>
      <c r="J1113" s="482" t="str">
        <f>IF(基本情報入力シート!M1152="","",基本情報入力シート!M1152)</f>
        <v/>
      </c>
      <c r="K1113" s="482" t="str">
        <f>IF(基本情報入力シート!R1152="","",基本情報入力シート!R1152)</f>
        <v/>
      </c>
      <c r="L1113" s="482" t="str">
        <f>IF(基本情報入力シート!W1152="","",基本情報入力シート!W1152)</f>
        <v/>
      </c>
      <c r="M1113" s="517" t="str">
        <f>IF(基本情報入力シート!X1152="","",基本情報入力シート!X1152)</f>
        <v/>
      </c>
      <c r="N1113" s="518" t="str">
        <f>IF(基本情報入力シート!Y1152="","",基本情報入力シート!Y1152)</f>
        <v/>
      </c>
      <c r="O1113" s="106"/>
      <c r="P1113" s="1082"/>
      <c r="Q1113" s="1083"/>
      <c r="R1113" s="519" t="str">
        <f>IFERROR(IF('別紙様式3-2（４・５月）'!Z1115="ベア加算","",P1113*VLOOKUP(N1113,【参考】数式用!$AD$2:$AH$27,MATCH(O1113,【参考】数式用!$K$4:$N$4,0)+1,0)),"")</f>
        <v/>
      </c>
      <c r="S1113" s="139"/>
      <c r="T1113" s="1084"/>
      <c r="U1113" s="1085"/>
      <c r="V1113" s="515" t="str">
        <f>IFERROR(P1113*VLOOKUP(AF1113,【参考】数式用4!$DC$3:$DZ$106,MATCH(N1113,【参考】数式用4!$DC$2:$DZ$2,0)),"")</f>
        <v/>
      </c>
      <c r="W1113" s="107"/>
      <c r="X1113" s="138"/>
      <c r="Y1113" s="1086" t="str">
        <f>IFERROR(IF('別紙様式3-2（４・５月）'!Z1115="ベア加算","",W1113*VLOOKUP(N1113,【参考】数式用!$AD$2:$AH$27,MATCH(O1113,【参考】数式用!$K$4:$N$4,0)+1,0)),"")</f>
        <v/>
      </c>
      <c r="Z1113" s="1086"/>
      <c r="AA1113" s="139"/>
      <c r="AB1113" s="142"/>
      <c r="AC1113" s="520" t="str">
        <f>IFERROR(X1113*VLOOKUP(AG1113,【参考】数式用4!$DC$3:$DZ$106,MATCH(N1113,【参考】数式用4!$DC$2:$DZ$2,0)),"")</f>
        <v/>
      </c>
      <c r="AD1113" s="477" t="str">
        <f t="shared" si="36"/>
        <v/>
      </c>
      <c r="AE1113" s="478" t="str">
        <f t="shared" si="37"/>
        <v/>
      </c>
      <c r="AF1113" s="512" t="str">
        <f>IF(O1113="","",'別紙様式3-2（４・５月）'!O1115&amp;'別紙様式3-2（４・５月）'!P1115&amp;'別紙様式3-2（４・５月）'!Q1115&amp;"から"&amp;O1113)</f>
        <v/>
      </c>
      <c r="AG1113" s="512" t="str">
        <f>IF(OR(W1113="",W1113="―"),"",'別紙様式3-2（４・５月）'!O1115&amp;'別紙様式3-2（４・５月）'!P1115&amp;'別紙様式3-2（４・５月）'!Q1115&amp;"から"&amp;W1113)</f>
        <v/>
      </c>
    </row>
    <row r="1114" spans="1:33" ht="24.95" customHeight="1">
      <c r="A1114" s="513">
        <v>1101</v>
      </c>
      <c r="B1114" s="987" t="str">
        <f>IF(基本情報入力シート!C1153="","",基本情報入力シート!C1153)</f>
        <v/>
      </c>
      <c r="C1114" s="988"/>
      <c r="D1114" s="988"/>
      <c r="E1114" s="988"/>
      <c r="F1114" s="988"/>
      <c r="G1114" s="988"/>
      <c r="H1114" s="988"/>
      <c r="I1114" s="989"/>
      <c r="J1114" s="482" t="str">
        <f>IF(基本情報入力シート!M1153="","",基本情報入力シート!M1153)</f>
        <v/>
      </c>
      <c r="K1114" s="482" t="str">
        <f>IF(基本情報入力シート!R1153="","",基本情報入力シート!R1153)</f>
        <v/>
      </c>
      <c r="L1114" s="482" t="str">
        <f>IF(基本情報入力シート!W1153="","",基本情報入力シート!W1153)</f>
        <v/>
      </c>
      <c r="M1114" s="517" t="str">
        <f>IF(基本情報入力シート!X1153="","",基本情報入力シート!X1153)</f>
        <v/>
      </c>
      <c r="N1114" s="518" t="str">
        <f>IF(基本情報入力シート!Y1153="","",基本情報入力シート!Y1153)</f>
        <v/>
      </c>
      <c r="O1114" s="106"/>
      <c r="P1114" s="1082"/>
      <c r="Q1114" s="1083"/>
      <c r="R1114" s="519" t="str">
        <f>IFERROR(IF('別紙様式3-2（４・５月）'!Z1116="ベア加算","",P1114*VLOOKUP(N1114,【参考】数式用!$AD$2:$AH$27,MATCH(O1114,【参考】数式用!$K$4:$N$4,0)+1,0)),"")</f>
        <v/>
      </c>
      <c r="S1114" s="139"/>
      <c r="T1114" s="1084"/>
      <c r="U1114" s="1085"/>
      <c r="V1114" s="515" t="str">
        <f>IFERROR(P1114*VLOOKUP(AF1114,【参考】数式用4!$DC$3:$DZ$106,MATCH(N1114,【参考】数式用4!$DC$2:$DZ$2,0)),"")</f>
        <v/>
      </c>
      <c r="W1114" s="107"/>
      <c r="X1114" s="138"/>
      <c r="Y1114" s="1086" t="str">
        <f>IFERROR(IF('別紙様式3-2（４・５月）'!Z1116="ベア加算","",W1114*VLOOKUP(N1114,【参考】数式用!$AD$2:$AH$27,MATCH(O1114,【参考】数式用!$K$4:$N$4,0)+1,0)),"")</f>
        <v/>
      </c>
      <c r="Z1114" s="1086"/>
      <c r="AA1114" s="139"/>
      <c r="AB1114" s="142"/>
      <c r="AC1114" s="520" t="str">
        <f>IFERROR(X1114*VLOOKUP(AG1114,【参考】数式用4!$DC$3:$DZ$106,MATCH(N1114,【参考】数式用4!$DC$2:$DZ$2,0)),"")</f>
        <v/>
      </c>
      <c r="AD1114" s="477" t="str">
        <f t="shared" si="36"/>
        <v/>
      </c>
      <c r="AE1114" s="478" t="str">
        <f t="shared" si="37"/>
        <v/>
      </c>
      <c r="AF1114" s="512" t="str">
        <f>IF(O1114="","",'別紙様式3-2（４・５月）'!O1116&amp;'別紙様式3-2（４・５月）'!P1116&amp;'別紙様式3-2（４・５月）'!Q1116&amp;"から"&amp;O1114)</f>
        <v/>
      </c>
      <c r="AG1114" s="512" t="str">
        <f>IF(OR(W1114="",W1114="―"),"",'別紙様式3-2（４・５月）'!O1116&amp;'別紙様式3-2（４・５月）'!P1116&amp;'別紙様式3-2（４・５月）'!Q1116&amp;"から"&amp;W1114)</f>
        <v/>
      </c>
    </row>
    <row r="1115" spans="1:33" ht="24.95" customHeight="1">
      <c r="A1115" s="513">
        <v>1102</v>
      </c>
      <c r="B1115" s="987" t="str">
        <f>IF(基本情報入力シート!C1154="","",基本情報入力シート!C1154)</f>
        <v/>
      </c>
      <c r="C1115" s="988"/>
      <c r="D1115" s="988"/>
      <c r="E1115" s="988"/>
      <c r="F1115" s="988"/>
      <c r="G1115" s="988"/>
      <c r="H1115" s="988"/>
      <c r="I1115" s="989"/>
      <c r="J1115" s="482" t="str">
        <f>IF(基本情報入力シート!M1154="","",基本情報入力シート!M1154)</f>
        <v/>
      </c>
      <c r="K1115" s="482" t="str">
        <f>IF(基本情報入力シート!R1154="","",基本情報入力シート!R1154)</f>
        <v/>
      </c>
      <c r="L1115" s="482" t="str">
        <f>IF(基本情報入力シート!W1154="","",基本情報入力シート!W1154)</f>
        <v/>
      </c>
      <c r="M1115" s="517" t="str">
        <f>IF(基本情報入力シート!X1154="","",基本情報入力シート!X1154)</f>
        <v/>
      </c>
      <c r="N1115" s="518" t="str">
        <f>IF(基本情報入力シート!Y1154="","",基本情報入力シート!Y1154)</f>
        <v/>
      </c>
      <c r="O1115" s="106"/>
      <c r="P1115" s="1082"/>
      <c r="Q1115" s="1083"/>
      <c r="R1115" s="519" t="str">
        <f>IFERROR(IF('別紙様式3-2（４・５月）'!Z1117="ベア加算","",P1115*VLOOKUP(N1115,【参考】数式用!$AD$2:$AH$27,MATCH(O1115,【参考】数式用!$K$4:$N$4,0)+1,0)),"")</f>
        <v/>
      </c>
      <c r="S1115" s="139"/>
      <c r="T1115" s="1084"/>
      <c r="U1115" s="1085"/>
      <c r="V1115" s="515" t="str">
        <f>IFERROR(P1115*VLOOKUP(AF1115,【参考】数式用4!$DC$3:$DZ$106,MATCH(N1115,【参考】数式用4!$DC$2:$DZ$2,0)),"")</f>
        <v/>
      </c>
      <c r="W1115" s="107"/>
      <c r="X1115" s="138"/>
      <c r="Y1115" s="1086" t="str">
        <f>IFERROR(IF('別紙様式3-2（４・５月）'!Z1117="ベア加算","",W1115*VLOOKUP(N1115,【参考】数式用!$AD$2:$AH$27,MATCH(O1115,【参考】数式用!$K$4:$N$4,0)+1,0)),"")</f>
        <v/>
      </c>
      <c r="Z1115" s="1086"/>
      <c r="AA1115" s="139"/>
      <c r="AB1115" s="142"/>
      <c r="AC1115" s="520" t="str">
        <f>IFERROR(X1115*VLOOKUP(AG1115,【参考】数式用4!$DC$3:$DZ$106,MATCH(N1115,【参考】数式用4!$DC$2:$DZ$2,0)),"")</f>
        <v/>
      </c>
      <c r="AD1115" s="477" t="str">
        <f t="shared" si="36"/>
        <v/>
      </c>
      <c r="AE1115" s="478" t="str">
        <f t="shared" si="37"/>
        <v/>
      </c>
      <c r="AF1115" s="512" t="str">
        <f>IF(O1115="","",'別紙様式3-2（４・５月）'!O1117&amp;'別紙様式3-2（４・５月）'!P1117&amp;'別紙様式3-2（４・５月）'!Q1117&amp;"から"&amp;O1115)</f>
        <v/>
      </c>
      <c r="AG1115" s="512" t="str">
        <f>IF(OR(W1115="",W1115="―"),"",'別紙様式3-2（４・５月）'!O1117&amp;'別紙様式3-2（４・５月）'!P1117&amp;'別紙様式3-2（４・５月）'!Q1117&amp;"から"&amp;W1115)</f>
        <v/>
      </c>
    </row>
    <row r="1116" spans="1:33" ht="24.95" customHeight="1">
      <c r="A1116" s="513">
        <v>1103</v>
      </c>
      <c r="B1116" s="987" t="str">
        <f>IF(基本情報入力シート!C1155="","",基本情報入力シート!C1155)</f>
        <v/>
      </c>
      <c r="C1116" s="988"/>
      <c r="D1116" s="988"/>
      <c r="E1116" s="988"/>
      <c r="F1116" s="988"/>
      <c r="G1116" s="988"/>
      <c r="H1116" s="988"/>
      <c r="I1116" s="989"/>
      <c r="J1116" s="482" t="str">
        <f>IF(基本情報入力シート!M1155="","",基本情報入力シート!M1155)</f>
        <v/>
      </c>
      <c r="K1116" s="482" t="str">
        <f>IF(基本情報入力シート!R1155="","",基本情報入力シート!R1155)</f>
        <v/>
      </c>
      <c r="L1116" s="482" t="str">
        <f>IF(基本情報入力シート!W1155="","",基本情報入力シート!W1155)</f>
        <v/>
      </c>
      <c r="M1116" s="517" t="str">
        <f>IF(基本情報入力シート!X1155="","",基本情報入力シート!X1155)</f>
        <v/>
      </c>
      <c r="N1116" s="518" t="str">
        <f>IF(基本情報入力シート!Y1155="","",基本情報入力シート!Y1155)</f>
        <v/>
      </c>
      <c r="O1116" s="106"/>
      <c r="P1116" s="1082"/>
      <c r="Q1116" s="1083"/>
      <c r="R1116" s="519" t="str">
        <f>IFERROR(IF('別紙様式3-2（４・５月）'!Z1118="ベア加算","",P1116*VLOOKUP(N1116,【参考】数式用!$AD$2:$AH$27,MATCH(O1116,【参考】数式用!$K$4:$N$4,0)+1,0)),"")</f>
        <v/>
      </c>
      <c r="S1116" s="139"/>
      <c r="T1116" s="1084"/>
      <c r="U1116" s="1085"/>
      <c r="V1116" s="515" t="str">
        <f>IFERROR(P1116*VLOOKUP(AF1116,【参考】数式用4!$DC$3:$DZ$106,MATCH(N1116,【参考】数式用4!$DC$2:$DZ$2,0)),"")</f>
        <v/>
      </c>
      <c r="W1116" s="107"/>
      <c r="X1116" s="138"/>
      <c r="Y1116" s="1086" t="str">
        <f>IFERROR(IF('別紙様式3-2（４・５月）'!Z1118="ベア加算","",W1116*VLOOKUP(N1116,【参考】数式用!$AD$2:$AH$27,MATCH(O1116,【参考】数式用!$K$4:$N$4,0)+1,0)),"")</f>
        <v/>
      </c>
      <c r="Z1116" s="1086"/>
      <c r="AA1116" s="139"/>
      <c r="AB1116" s="142"/>
      <c r="AC1116" s="520" t="str">
        <f>IFERROR(X1116*VLOOKUP(AG1116,【参考】数式用4!$DC$3:$DZ$106,MATCH(N1116,【参考】数式用4!$DC$2:$DZ$2,0)),"")</f>
        <v/>
      </c>
      <c r="AD1116" s="477" t="str">
        <f t="shared" si="36"/>
        <v/>
      </c>
      <c r="AE1116" s="478" t="str">
        <f t="shared" si="37"/>
        <v/>
      </c>
      <c r="AF1116" s="512" t="str">
        <f>IF(O1116="","",'別紙様式3-2（４・５月）'!O1118&amp;'別紙様式3-2（４・５月）'!P1118&amp;'別紙様式3-2（４・５月）'!Q1118&amp;"から"&amp;O1116)</f>
        <v/>
      </c>
      <c r="AG1116" s="512" t="str">
        <f>IF(OR(W1116="",W1116="―"),"",'別紙様式3-2（４・５月）'!O1118&amp;'別紙様式3-2（４・５月）'!P1118&amp;'別紙様式3-2（４・５月）'!Q1118&amp;"から"&amp;W1116)</f>
        <v/>
      </c>
    </row>
    <row r="1117" spans="1:33" ht="24.95" customHeight="1">
      <c r="A1117" s="513">
        <v>1104</v>
      </c>
      <c r="B1117" s="987" t="str">
        <f>IF(基本情報入力シート!C1156="","",基本情報入力シート!C1156)</f>
        <v/>
      </c>
      <c r="C1117" s="988"/>
      <c r="D1117" s="988"/>
      <c r="E1117" s="988"/>
      <c r="F1117" s="988"/>
      <c r="G1117" s="988"/>
      <c r="H1117" s="988"/>
      <c r="I1117" s="989"/>
      <c r="J1117" s="482" t="str">
        <f>IF(基本情報入力シート!M1156="","",基本情報入力シート!M1156)</f>
        <v/>
      </c>
      <c r="K1117" s="482" t="str">
        <f>IF(基本情報入力シート!R1156="","",基本情報入力シート!R1156)</f>
        <v/>
      </c>
      <c r="L1117" s="482" t="str">
        <f>IF(基本情報入力シート!W1156="","",基本情報入力シート!W1156)</f>
        <v/>
      </c>
      <c r="M1117" s="517" t="str">
        <f>IF(基本情報入力シート!X1156="","",基本情報入力シート!X1156)</f>
        <v/>
      </c>
      <c r="N1117" s="518" t="str">
        <f>IF(基本情報入力シート!Y1156="","",基本情報入力シート!Y1156)</f>
        <v/>
      </c>
      <c r="O1117" s="106"/>
      <c r="P1117" s="1082"/>
      <c r="Q1117" s="1083"/>
      <c r="R1117" s="519" t="str">
        <f>IFERROR(IF('別紙様式3-2（４・５月）'!Z1119="ベア加算","",P1117*VLOOKUP(N1117,【参考】数式用!$AD$2:$AH$27,MATCH(O1117,【参考】数式用!$K$4:$N$4,0)+1,0)),"")</f>
        <v/>
      </c>
      <c r="S1117" s="139"/>
      <c r="T1117" s="1084"/>
      <c r="U1117" s="1085"/>
      <c r="V1117" s="515" t="str">
        <f>IFERROR(P1117*VLOOKUP(AF1117,【参考】数式用4!$DC$3:$DZ$106,MATCH(N1117,【参考】数式用4!$DC$2:$DZ$2,0)),"")</f>
        <v/>
      </c>
      <c r="W1117" s="107"/>
      <c r="X1117" s="138"/>
      <c r="Y1117" s="1086" t="str">
        <f>IFERROR(IF('別紙様式3-2（４・５月）'!Z1119="ベア加算","",W1117*VLOOKUP(N1117,【参考】数式用!$AD$2:$AH$27,MATCH(O1117,【参考】数式用!$K$4:$N$4,0)+1,0)),"")</f>
        <v/>
      </c>
      <c r="Z1117" s="1086"/>
      <c r="AA1117" s="139"/>
      <c r="AB1117" s="142"/>
      <c r="AC1117" s="520" t="str">
        <f>IFERROR(X1117*VLOOKUP(AG1117,【参考】数式用4!$DC$3:$DZ$106,MATCH(N1117,【参考】数式用4!$DC$2:$DZ$2,0)),"")</f>
        <v/>
      </c>
      <c r="AD1117" s="477" t="str">
        <f t="shared" si="36"/>
        <v/>
      </c>
      <c r="AE1117" s="478" t="str">
        <f t="shared" si="37"/>
        <v/>
      </c>
      <c r="AF1117" s="512" t="str">
        <f>IF(O1117="","",'別紙様式3-2（４・５月）'!O1119&amp;'別紙様式3-2（４・５月）'!P1119&amp;'別紙様式3-2（４・５月）'!Q1119&amp;"から"&amp;O1117)</f>
        <v/>
      </c>
      <c r="AG1117" s="512" t="str">
        <f>IF(OR(W1117="",W1117="―"),"",'別紙様式3-2（４・５月）'!O1119&amp;'別紙様式3-2（４・５月）'!P1119&amp;'別紙様式3-2（４・５月）'!Q1119&amp;"から"&amp;W1117)</f>
        <v/>
      </c>
    </row>
    <row r="1118" spans="1:33" ht="24.95" customHeight="1">
      <c r="A1118" s="513">
        <v>1105</v>
      </c>
      <c r="B1118" s="987" t="str">
        <f>IF(基本情報入力シート!C1157="","",基本情報入力シート!C1157)</f>
        <v/>
      </c>
      <c r="C1118" s="988"/>
      <c r="D1118" s="988"/>
      <c r="E1118" s="988"/>
      <c r="F1118" s="988"/>
      <c r="G1118" s="988"/>
      <c r="H1118" s="988"/>
      <c r="I1118" s="989"/>
      <c r="J1118" s="482" t="str">
        <f>IF(基本情報入力シート!M1157="","",基本情報入力シート!M1157)</f>
        <v/>
      </c>
      <c r="K1118" s="482" t="str">
        <f>IF(基本情報入力シート!R1157="","",基本情報入力シート!R1157)</f>
        <v/>
      </c>
      <c r="L1118" s="482" t="str">
        <f>IF(基本情報入力シート!W1157="","",基本情報入力シート!W1157)</f>
        <v/>
      </c>
      <c r="M1118" s="517" t="str">
        <f>IF(基本情報入力シート!X1157="","",基本情報入力シート!X1157)</f>
        <v/>
      </c>
      <c r="N1118" s="518" t="str">
        <f>IF(基本情報入力シート!Y1157="","",基本情報入力シート!Y1157)</f>
        <v/>
      </c>
      <c r="O1118" s="106"/>
      <c r="P1118" s="1082"/>
      <c r="Q1118" s="1083"/>
      <c r="R1118" s="519" t="str">
        <f>IFERROR(IF('別紙様式3-2（４・５月）'!Z1120="ベア加算","",P1118*VLOOKUP(N1118,【参考】数式用!$AD$2:$AH$27,MATCH(O1118,【参考】数式用!$K$4:$N$4,0)+1,0)),"")</f>
        <v/>
      </c>
      <c r="S1118" s="139"/>
      <c r="T1118" s="1084"/>
      <c r="U1118" s="1085"/>
      <c r="V1118" s="515" t="str">
        <f>IFERROR(P1118*VLOOKUP(AF1118,【参考】数式用4!$DC$3:$DZ$106,MATCH(N1118,【参考】数式用4!$DC$2:$DZ$2,0)),"")</f>
        <v/>
      </c>
      <c r="W1118" s="107"/>
      <c r="X1118" s="138"/>
      <c r="Y1118" s="1086" t="str">
        <f>IFERROR(IF('別紙様式3-2（４・５月）'!Z1120="ベア加算","",W1118*VLOOKUP(N1118,【参考】数式用!$AD$2:$AH$27,MATCH(O1118,【参考】数式用!$K$4:$N$4,0)+1,0)),"")</f>
        <v/>
      </c>
      <c r="Z1118" s="1086"/>
      <c r="AA1118" s="139"/>
      <c r="AB1118" s="142"/>
      <c r="AC1118" s="520" t="str">
        <f>IFERROR(X1118*VLOOKUP(AG1118,【参考】数式用4!$DC$3:$DZ$106,MATCH(N1118,【参考】数式用4!$DC$2:$DZ$2,0)),"")</f>
        <v/>
      </c>
      <c r="AD1118" s="477" t="str">
        <f t="shared" si="36"/>
        <v/>
      </c>
      <c r="AE1118" s="478" t="str">
        <f t="shared" si="37"/>
        <v/>
      </c>
      <c r="AF1118" s="512" t="str">
        <f>IF(O1118="","",'別紙様式3-2（４・５月）'!O1120&amp;'別紙様式3-2（４・５月）'!P1120&amp;'別紙様式3-2（４・５月）'!Q1120&amp;"から"&amp;O1118)</f>
        <v/>
      </c>
      <c r="AG1118" s="512" t="str">
        <f>IF(OR(W1118="",W1118="―"),"",'別紙様式3-2（４・５月）'!O1120&amp;'別紙様式3-2（４・５月）'!P1120&amp;'別紙様式3-2（４・５月）'!Q1120&amp;"から"&amp;W1118)</f>
        <v/>
      </c>
    </row>
    <row r="1119" spans="1:33" ht="24.95" customHeight="1">
      <c r="A1119" s="513">
        <v>1106</v>
      </c>
      <c r="B1119" s="987" t="str">
        <f>IF(基本情報入力シート!C1158="","",基本情報入力シート!C1158)</f>
        <v/>
      </c>
      <c r="C1119" s="988"/>
      <c r="D1119" s="988"/>
      <c r="E1119" s="988"/>
      <c r="F1119" s="988"/>
      <c r="G1119" s="988"/>
      <c r="H1119" s="988"/>
      <c r="I1119" s="989"/>
      <c r="J1119" s="482" t="str">
        <f>IF(基本情報入力シート!M1158="","",基本情報入力シート!M1158)</f>
        <v/>
      </c>
      <c r="K1119" s="482" t="str">
        <f>IF(基本情報入力シート!R1158="","",基本情報入力シート!R1158)</f>
        <v/>
      </c>
      <c r="L1119" s="482" t="str">
        <f>IF(基本情報入力シート!W1158="","",基本情報入力シート!W1158)</f>
        <v/>
      </c>
      <c r="M1119" s="517" t="str">
        <f>IF(基本情報入力シート!X1158="","",基本情報入力シート!X1158)</f>
        <v/>
      </c>
      <c r="N1119" s="518" t="str">
        <f>IF(基本情報入力シート!Y1158="","",基本情報入力シート!Y1158)</f>
        <v/>
      </c>
      <c r="O1119" s="106"/>
      <c r="P1119" s="1082"/>
      <c r="Q1119" s="1083"/>
      <c r="R1119" s="519" t="str">
        <f>IFERROR(IF('別紙様式3-2（４・５月）'!Z1121="ベア加算","",P1119*VLOOKUP(N1119,【参考】数式用!$AD$2:$AH$27,MATCH(O1119,【参考】数式用!$K$4:$N$4,0)+1,0)),"")</f>
        <v/>
      </c>
      <c r="S1119" s="139"/>
      <c r="T1119" s="1084"/>
      <c r="U1119" s="1085"/>
      <c r="V1119" s="515" t="str">
        <f>IFERROR(P1119*VLOOKUP(AF1119,【参考】数式用4!$DC$3:$DZ$106,MATCH(N1119,【参考】数式用4!$DC$2:$DZ$2,0)),"")</f>
        <v/>
      </c>
      <c r="W1119" s="107"/>
      <c r="X1119" s="138"/>
      <c r="Y1119" s="1086" t="str">
        <f>IFERROR(IF('別紙様式3-2（４・５月）'!Z1121="ベア加算","",W1119*VLOOKUP(N1119,【参考】数式用!$AD$2:$AH$27,MATCH(O1119,【参考】数式用!$K$4:$N$4,0)+1,0)),"")</f>
        <v/>
      </c>
      <c r="Z1119" s="1086"/>
      <c r="AA1119" s="139"/>
      <c r="AB1119" s="142"/>
      <c r="AC1119" s="520" t="str">
        <f>IFERROR(X1119*VLOOKUP(AG1119,【参考】数式用4!$DC$3:$DZ$106,MATCH(N1119,【参考】数式用4!$DC$2:$DZ$2,0)),"")</f>
        <v/>
      </c>
      <c r="AD1119" s="477" t="str">
        <f t="shared" si="36"/>
        <v/>
      </c>
      <c r="AE1119" s="478" t="str">
        <f t="shared" si="37"/>
        <v/>
      </c>
      <c r="AF1119" s="512" t="str">
        <f>IF(O1119="","",'別紙様式3-2（４・５月）'!O1121&amp;'別紙様式3-2（４・５月）'!P1121&amp;'別紙様式3-2（４・５月）'!Q1121&amp;"から"&amp;O1119)</f>
        <v/>
      </c>
      <c r="AG1119" s="512" t="str">
        <f>IF(OR(W1119="",W1119="―"),"",'別紙様式3-2（４・５月）'!O1121&amp;'別紙様式3-2（４・５月）'!P1121&amp;'別紙様式3-2（４・５月）'!Q1121&amp;"から"&amp;W1119)</f>
        <v/>
      </c>
    </row>
    <row r="1120" spans="1:33" ht="24.95" customHeight="1">
      <c r="A1120" s="513">
        <v>1107</v>
      </c>
      <c r="B1120" s="987" t="str">
        <f>IF(基本情報入力シート!C1159="","",基本情報入力シート!C1159)</f>
        <v/>
      </c>
      <c r="C1120" s="988"/>
      <c r="D1120" s="988"/>
      <c r="E1120" s="988"/>
      <c r="F1120" s="988"/>
      <c r="G1120" s="988"/>
      <c r="H1120" s="988"/>
      <c r="I1120" s="989"/>
      <c r="J1120" s="482" t="str">
        <f>IF(基本情報入力シート!M1159="","",基本情報入力シート!M1159)</f>
        <v/>
      </c>
      <c r="K1120" s="482" t="str">
        <f>IF(基本情報入力シート!R1159="","",基本情報入力シート!R1159)</f>
        <v/>
      </c>
      <c r="L1120" s="482" t="str">
        <f>IF(基本情報入力シート!W1159="","",基本情報入力シート!W1159)</f>
        <v/>
      </c>
      <c r="M1120" s="517" t="str">
        <f>IF(基本情報入力シート!X1159="","",基本情報入力シート!X1159)</f>
        <v/>
      </c>
      <c r="N1120" s="518" t="str">
        <f>IF(基本情報入力シート!Y1159="","",基本情報入力シート!Y1159)</f>
        <v/>
      </c>
      <c r="O1120" s="106"/>
      <c r="P1120" s="1082"/>
      <c r="Q1120" s="1083"/>
      <c r="R1120" s="519" t="str">
        <f>IFERROR(IF('別紙様式3-2（４・５月）'!Z1122="ベア加算","",P1120*VLOOKUP(N1120,【参考】数式用!$AD$2:$AH$27,MATCH(O1120,【参考】数式用!$K$4:$N$4,0)+1,0)),"")</f>
        <v/>
      </c>
      <c r="S1120" s="139"/>
      <c r="T1120" s="1084"/>
      <c r="U1120" s="1085"/>
      <c r="V1120" s="515" t="str">
        <f>IFERROR(P1120*VLOOKUP(AF1120,【参考】数式用4!$DC$3:$DZ$106,MATCH(N1120,【参考】数式用4!$DC$2:$DZ$2,0)),"")</f>
        <v/>
      </c>
      <c r="W1120" s="107"/>
      <c r="X1120" s="138"/>
      <c r="Y1120" s="1086" t="str">
        <f>IFERROR(IF('別紙様式3-2（４・５月）'!Z1122="ベア加算","",W1120*VLOOKUP(N1120,【参考】数式用!$AD$2:$AH$27,MATCH(O1120,【参考】数式用!$K$4:$N$4,0)+1,0)),"")</f>
        <v/>
      </c>
      <c r="Z1120" s="1086"/>
      <c r="AA1120" s="139"/>
      <c r="AB1120" s="142"/>
      <c r="AC1120" s="520" t="str">
        <f>IFERROR(X1120*VLOOKUP(AG1120,【参考】数式用4!$DC$3:$DZ$106,MATCH(N1120,【参考】数式用4!$DC$2:$DZ$2,0)),"")</f>
        <v/>
      </c>
      <c r="AD1120" s="477" t="str">
        <f t="shared" si="36"/>
        <v/>
      </c>
      <c r="AE1120" s="478" t="str">
        <f t="shared" si="37"/>
        <v/>
      </c>
      <c r="AF1120" s="512" t="str">
        <f>IF(O1120="","",'別紙様式3-2（４・５月）'!O1122&amp;'別紙様式3-2（４・５月）'!P1122&amp;'別紙様式3-2（４・５月）'!Q1122&amp;"から"&amp;O1120)</f>
        <v/>
      </c>
      <c r="AG1120" s="512" t="str">
        <f>IF(OR(W1120="",W1120="―"),"",'別紙様式3-2（４・５月）'!O1122&amp;'別紙様式3-2（４・５月）'!P1122&amp;'別紙様式3-2（４・５月）'!Q1122&amp;"から"&amp;W1120)</f>
        <v/>
      </c>
    </row>
    <row r="1121" spans="1:33" ht="24.95" customHeight="1">
      <c r="A1121" s="513">
        <v>1108</v>
      </c>
      <c r="B1121" s="987" t="str">
        <f>IF(基本情報入力シート!C1160="","",基本情報入力シート!C1160)</f>
        <v/>
      </c>
      <c r="C1121" s="988"/>
      <c r="D1121" s="988"/>
      <c r="E1121" s="988"/>
      <c r="F1121" s="988"/>
      <c r="G1121" s="988"/>
      <c r="H1121" s="988"/>
      <c r="I1121" s="989"/>
      <c r="J1121" s="482" t="str">
        <f>IF(基本情報入力シート!M1160="","",基本情報入力シート!M1160)</f>
        <v/>
      </c>
      <c r="K1121" s="482" t="str">
        <f>IF(基本情報入力シート!R1160="","",基本情報入力シート!R1160)</f>
        <v/>
      </c>
      <c r="L1121" s="482" t="str">
        <f>IF(基本情報入力シート!W1160="","",基本情報入力シート!W1160)</f>
        <v/>
      </c>
      <c r="M1121" s="517" t="str">
        <f>IF(基本情報入力シート!X1160="","",基本情報入力シート!X1160)</f>
        <v/>
      </c>
      <c r="N1121" s="518" t="str">
        <f>IF(基本情報入力シート!Y1160="","",基本情報入力シート!Y1160)</f>
        <v/>
      </c>
      <c r="O1121" s="106"/>
      <c r="P1121" s="1082"/>
      <c r="Q1121" s="1083"/>
      <c r="R1121" s="519" t="str">
        <f>IFERROR(IF('別紙様式3-2（４・５月）'!Z1123="ベア加算","",P1121*VLOOKUP(N1121,【参考】数式用!$AD$2:$AH$27,MATCH(O1121,【参考】数式用!$K$4:$N$4,0)+1,0)),"")</f>
        <v/>
      </c>
      <c r="S1121" s="139"/>
      <c r="T1121" s="1084"/>
      <c r="U1121" s="1085"/>
      <c r="V1121" s="515" t="str">
        <f>IFERROR(P1121*VLOOKUP(AF1121,【参考】数式用4!$DC$3:$DZ$106,MATCH(N1121,【参考】数式用4!$DC$2:$DZ$2,0)),"")</f>
        <v/>
      </c>
      <c r="W1121" s="107"/>
      <c r="X1121" s="138"/>
      <c r="Y1121" s="1086" t="str">
        <f>IFERROR(IF('別紙様式3-2（４・５月）'!Z1123="ベア加算","",W1121*VLOOKUP(N1121,【参考】数式用!$AD$2:$AH$27,MATCH(O1121,【参考】数式用!$K$4:$N$4,0)+1,0)),"")</f>
        <v/>
      </c>
      <c r="Z1121" s="1086"/>
      <c r="AA1121" s="139"/>
      <c r="AB1121" s="142"/>
      <c r="AC1121" s="520" t="str">
        <f>IFERROR(X1121*VLOOKUP(AG1121,【参考】数式用4!$DC$3:$DZ$106,MATCH(N1121,【参考】数式用4!$DC$2:$DZ$2,0)),"")</f>
        <v/>
      </c>
      <c r="AD1121" s="477" t="str">
        <f t="shared" si="36"/>
        <v/>
      </c>
      <c r="AE1121" s="478" t="str">
        <f t="shared" si="37"/>
        <v/>
      </c>
      <c r="AF1121" s="512" t="str">
        <f>IF(O1121="","",'別紙様式3-2（４・５月）'!O1123&amp;'別紙様式3-2（４・５月）'!P1123&amp;'別紙様式3-2（４・５月）'!Q1123&amp;"から"&amp;O1121)</f>
        <v/>
      </c>
      <c r="AG1121" s="512" t="str">
        <f>IF(OR(W1121="",W1121="―"),"",'別紙様式3-2（４・５月）'!O1123&amp;'別紙様式3-2（４・５月）'!P1123&amp;'別紙様式3-2（４・５月）'!Q1123&amp;"から"&amp;W1121)</f>
        <v/>
      </c>
    </row>
    <row r="1122" spans="1:33" ht="24.95" customHeight="1">
      <c r="A1122" s="513">
        <v>1109</v>
      </c>
      <c r="B1122" s="987" t="str">
        <f>IF(基本情報入力シート!C1161="","",基本情報入力シート!C1161)</f>
        <v/>
      </c>
      <c r="C1122" s="988"/>
      <c r="D1122" s="988"/>
      <c r="E1122" s="988"/>
      <c r="F1122" s="988"/>
      <c r="G1122" s="988"/>
      <c r="H1122" s="988"/>
      <c r="I1122" s="989"/>
      <c r="J1122" s="482" t="str">
        <f>IF(基本情報入力シート!M1161="","",基本情報入力シート!M1161)</f>
        <v/>
      </c>
      <c r="K1122" s="482" t="str">
        <f>IF(基本情報入力シート!R1161="","",基本情報入力シート!R1161)</f>
        <v/>
      </c>
      <c r="L1122" s="482" t="str">
        <f>IF(基本情報入力シート!W1161="","",基本情報入力シート!W1161)</f>
        <v/>
      </c>
      <c r="M1122" s="517" t="str">
        <f>IF(基本情報入力シート!X1161="","",基本情報入力シート!X1161)</f>
        <v/>
      </c>
      <c r="N1122" s="518" t="str">
        <f>IF(基本情報入力シート!Y1161="","",基本情報入力シート!Y1161)</f>
        <v/>
      </c>
      <c r="O1122" s="106"/>
      <c r="P1122" s="1082"/>
      <c r="Q1122" s="1083"/>
      <c r="R1122" s="519" t="str">
        <f>IFERROR(IF('別紙様式3-2（４・５月）'!Z1124="ベア加算","",P1122*VLOOKUP(N1122,【参考】数式用!$AD$2:$AH$27,MATCH(O1122,【参考】数式用!$K$4:$N$4,0)+1,0)),"")</f>
        <v/>
      </c>
      <c r="S1122" s="139"/>
      <c r="T1122" s="1084"/>
      <c r="U1122" s="1085"/>
      <c r="V1122" s="515" t="str">
        <f>IFERROR(P1122*VLOOKUP(AF1122,【参考】数式用4!$DC$3:$DZ$106,MATCH(N1122,【参考】数式用4!$DC$2:$DZ$2,0)),"")</f>
        <v/>
      </c>
      <c r="W1122" s="107"/>
      <c r="X1122" s="138"/>
      <c r="Y1122" s="1086" t="str">
        <f>IFERROR(IF('別紙様式3-2（４・５月）'!Z1124="ベア加算","",W1122*VLOOKUP(N1122,【参考】数式用!$AD$2:$AH$27,MATCH(O1122,【参考】数式用!$K$4:$N$4,0)+1,0)),"")</f>
        <v/>
      </c>
      <c r="Z1122" s="1086"/>
      <c r="AA1122" s="139"/>
      <c r="AB1122" s="142"/>
      <c r="AC1122" s="520" t="str">
        <f>IFERROR(X1122*VLOOKUP(AG1122,【参考】数式用4!$DC$3:$DZ$106,MATCH(N1122,【参考】数式用4!$DC$2:$DZ$2,0)),"")</f>
        <v/>
      </c>
      <c r="AD1122" s="477" t="str">
        <f t="shared" si="36"/>
        <v/>
      </c>
      <c r="AE1122" s="478" t="str">
        <f t="shared" si="37"/>
        <v/>
      </c>
      <c r="AF1122" s="512" t="str">
        <f>IF(O1122="","",'別紙様式3-2（４・５月）'!O1124&amp;'別紙様式3-2（４・５月）'!P1124&amp;'別紙様式3-2（４・５月）'!Q1124&amp;"から"&amp;O1122)</f>
        <v/>
      </c>
      <c r="AG1122" s="512" t="str">
        <f>IF(OR(W1122="",W1122="―"),"",'別紙様式3-2（４・５月）'!O1124&amp;'別紙様式3-2（４・５月）'!P1124&amp;'別紙様式3-2（４・５月）'!Q1124&amp;"から"&amp;W1122)</f>
        <v/>
      </c>
    </row>
    <row r="1123" spans="1:33" ht="24.95" customHeight="1">
      <c r="A1123" s="513">
        <v>1110</v>
      </c>
      <c r="B1123" s="987" t="str">
        <f>IF(基本情報入力シート!C1162="","",基本情報入力シート!C1162)</f>
        <v/>
      </c>
      <c r="C1123" s="988"/>
      <c r="D1123" s="988"/>
      <c r="E1123" s="988"/>
      <c r="F1123" s="988"/>
      <c r="G1123" s="988"/>
      <c r="H1123" s="988"/>
      <c r="I1123" s="989"/>
      <c r="J1123" s="482" t="str">
        <f>IF(基本情報入力シート!M1162="","",基本情報入力シート!M1162)</f>
        <v/>
      </c>
      <c r="K1123" s="482" t="str">
        <f>IF(基本情報入力シート!R1162="","",基本情報入力シート!R1162)</f>
        <v/>
      </c>
      <c r="L1123" s="482" t="str">
        <f>IF(基本情報入力シート!W1162="","",基本情報入力シート!W1162)</f>
        <v/>
      </c>
      <c r="M1123" s="517" t="str">
        <f>IF(基本情報入力シート!X1162="","",基本情報入力シート!X1162)</f>
        <v/>
      </c>
      <c r="N1123" s="518" t="str">
        <f>IF(基本情報入力シート!Y1162="","",基本情報入力シート!Y1162)</f>
        <v/>
      </c>
      <c r="O1123" s="106"/>
      <c r="P1123" s="1082"/>
      <c r="Q1123" s="1083"/>
      <c r="R1123" s="519" t="str">
        <f>IFERROR(IF('別紙様式3-2（４・５月）'!Z1125="ベア加算","",P1123*VLOOKUP(N1123,【参考】数式用!$AD$2:$AH$27,MATCH(O1123,【参考】数式用!$K$4:$N$4,0)+1,0)),"")</f>
        <v/>
      </c>
      <c r="S1123" s="139"/>
      <c r="T1123" s="1084"/>
      <c r="U1123" s="1085"/>
      <c r="V1123" s="515" t="str">
        <f>IFERROR(P1123*VLOOKUP(AF1123,【参考】数式用4!$DC$3:$DZ$106,MATCH(N1123,【参考】数式用4!$DC$2:$DZ$2,0)),"")</f>
        <v/>
      </c>
      <c r="W1123" s="107"/>
      <c r="X1123" s="138"/>
      <c r="Y1123" s="1086" t="str">
        <f>IFERROR(IF('別紙様式3-2（４・５月）'!Z1125="ベア加算","",W1123*VLOOKUP(N1123,【参考】数式用!$AD$2:$AH$27,MATCH(O1123,【参考】数式用!$K$4:$N$4,0)+1,0)),"")</f>
        <v/>
      </c>
      <c r="Z1123" s="1086"/>
      <c r="AA1123" s="139"/>
      <c r="AB1123" s="142"/>
      <c r="AC1123" s="520" t="str">
        <f>IFERROR(X1123*VLOOKUP(AG1123,【参考】数式用4!$DC$3:$DZ$106,MATCH(N1123,【参考】数式用4!$DC$2:$DZ$2,0)),"")</f>
        <v/>
      </c>
      <c r="AD1123" s="477" t="str">
        <f t="shared" si="36"/>
        <v/>
      </c>
      <c r="AE1123" s="478" t="str">
        <f t="shared" si="37"/>
        <v/>
      </c>
      <c r="AF1123" s="512" t="str">
        <f>IF(O1123="","",'別紙様式3-2（４・５月）'!O1125&amp;'別紙様式3-2（４・５月）'!P1125&amp;'別紙様式3-2（４・５月）'!Q1125&amp;"から"&amp;O1123)</f>
        <v/>
      </c>
      <c r="AG1123" s="512" t="str">
        <f>IF(OR(W1123="",W1123="―"),"",'別紙様式3-2（４・５月）'!O1125&amp;'別紙様式3-2（４・５月）'!P1125&amp;'別紙様式3-2（４・５月）'!Q1125&amp;"から"&amp;W1123)</f>
        <v/>
      </c>
    </row>
    <row r="1124" spans="1:33" ht="24.95" customHeight="1">
      <c r="A1124" s="513">
        <v>1111</v>
      </c>
      <c r="B1124" s="987" t="str">
        <f>IF(基本情報入力シート!C1163="","",基本情報入力シート!C1163)</f>
        <v/>
      </c>
      <c r="C1124" s="988"/>
      <c r="D1124" s="988"/>
      <c r="E1124" s="988"/>
      <c r="F1124" s="988"/>
      <c r="G1124" s="988"/>
      <c r="H1124" s="988"/>
      <c r="I1124" s="989"/>
      <c r="J1124" s="482" t="str">
        <f>IF(基本情報入力シート!M1163="","",基本情報入力シート!M1163)</f>
        <v/>
      </c>
      <c r="K1124" s="482" t="str">
        <f>IF(基本情報入力シート!R1163="","",基本情報入力シート!R1163)</f>
        <v/>
      </c>
      <c r="L1124" s="482" t="str">
        <f>IF(基本情報入力シート!W1163="","",基本情報入力シート!W1163)</f>
        <v/>
      </c>
      <c r="M1124" s="517" t="str">
        <f>IF(基本情報入力シート!X1163="","",基本情報入力シート!X1163)</f>
        <v/>
      </c>
      <c r="N1124" s="518" t="str">
        <f>IF(基本情報入力シート!Y1163="","",基本情報入力シート!Y1163)</f>
        <v/>
      </c>
      <c r="O1124" s="106"/>
      <c r="P1124" s="1082"/>
      <c r="Q1124" s="1083"/>
      <c r="R1124" s="519" t="str">
        <f>IFERROR(IF('別紙様式3-2（４・５月）'!Z1126="ベア加算","",P1124*VLOOKUP(N1124,【参考】数式用!$AD$2:$AH$27,MATCH(O1124,【参考】数式用!$K$4:$N$4,0)+1,0)),"")</f>
        <v/>
      </c>
      <c r="S1124" s="139"/>
      <c r="T1124" s="1084"/>
      <c r="U1124" s="1085"/>
      <c r="V1124" s="515" t="str">
        <f>IFERROR(P1124*VLOOKUP(AF1124,【参考】数式用4!$DC$3:$DZ$106,MATCH(N1124,【参考】数式用4!$DC$2:$DZ$2,0)),"")</f>
        <v/>
      </c>
      <c r="W1124" s="107"/>
      <c r="X1124" s="138"/>
      <c r="Y1124" s="1086" t="str">
        <f>IFERROR(IF('別紙様式3-2（４・５月）'!Z1126="ベア加算","",W1124*VLOOKUP(N1124,【参考】数式用!$AD$2:$AH$27,MATCH(O1124,【参考】数式用!$K$4:$N$4,0)+1,0)),"")</f>
        <v/>
      </c>
      <c r="Z1124" s="1086"/>
      <c r="AA1124" s="139"/>
      <c r="AB1124" s="142"/>
      <c r="AC1124" s="520" t="str">
        <f>IFERROR(X1124*VLOOKUP(AG1124,【参考】数式用4!$DC$3:$DZ$106,MATCH(N1124,【参考】数式用4!$DC$2:$DZ$2,0)),"")</f>
        <v/>
      </c>
      <c r="AD1124" s="477" t="str">
        <f t="shared" si="36"/>
        <v/>
      </c>
      <c r="AE1124" s="478" t="str">
        <f t="shared" si="37"/>
        <v/>
      </c>
      <c r="AF1124" s="512" t="str">
        <f>IF(O1124="","",'別紙様式3-2（４・５月）'!O1126&amp;'別紙様式3-2（４・５月）'!P1126&amp;'別紙様式3-2（４・５月）'!Q1126&amp;"から"&amp;O1124)</f>
        <v/>
      </c>
      <c r="AG1124" s="512" t="str">
        <f>IF(OR(W1124="",W1124="―"),"",'別紙様式3-2（４・５月）'!O1126&amp;'別紙様式3-2（４・５月）'!P1126&amp;'別紙様式3-2（４・５月）'!Q1126&amp;"から"&amp;W1124)</f>
        <v/>
      </c>
    </row>
    <row r="1125" spans="1:33" ht="24.95" customHeight="1">
      <c r="A1125" s="513">
        <v>1112</v>
      </c>
      <c r="B1125" s="987" t="str">
        <f>IF(基本情報入力シート!C1164="","",基本情報入力シート!C1164)</f>
        <v/>
      </c>
      <c r="C1125" s="988"/>
      <c r="D1125" s="988"/>
      <c r="E1125" s="988"/>
      <c r="F1125" s="988"/>
      <c r="G1125" s="988"/>
      <c r="H1125" s="988"/>
      <c r="I1125" s="989"/>
      <c r="J1125" s="482" t="str">
        <f>IF(基本情報入力シート!M1164="","",基本情報入力シート!M1164)</f>
        <v/>
      </c>
      <c r="K1125" s="482" t="str">
        <f>IF(基本情報入力シート!R1164="","",基本情報入力シート!R1164)</f>
        <v/>
      </c>
      <c r="L1125" s="482" t="str">
        <f>IF(基本情報入力シート!W1164="","",基本情報入力シート!W1164)</f>
        <v/>
      </c>
      <c r="M1125" s="517" t="str">
        <f>IF(基本情報入力シート!X1164="","",基本情報入力シート!X1164)</f>
        <v/>
      </c>
      <c r="N1125" s="518" t="str">
        <f>IF(基本情報入力シート!Y1164="","",基本情報入力シート!Y1164)</f>
        <v/>
      </c>
      <c r="O1125" s="106"/>
      <c r="P1125" s="1082"/>
      <c r="Q1125" s="1083"/>
      <c r="R1125" s="519" t="str">
        <f>IFERROR(IF('別紙様式3-2（４・５月）'!Z1127="ベア加算","",P1125*VLOOKUP(N1125,【参考】数式用!$AD$2:$AH$27,MATCH(O1125,【参考】数式用!$K$4:$N$4,0)+1,0)),"")</f>
        <v/>
      </c>
      <c r="S1125" s="139"/>
      <c r="T1125" s="1084"/>
      <c r="U1125" s="1085"/>
      <c r="V1125" s="515" t="str">
        <f>IFERROR(P1125*VLOOKUP(AF1125,【参考】数式用4!$DC$3:$DZ$106,MATCH(N1125,【参考】数式用4!$DC$2:$DZ$2,0)),"")</f>
        <v/>
      </c>
      <c r="W1125" s="107"/>
      <c r="X1125" s="138"/>
      <c r="Y1125" s="1086" t="str">
        <f>IFERROR(IF('別紙様式3-2（４・５月）'!Z1127="ベア加算","",W1125*VLOOKUP(N1125,【参考】数式用!$AD$2:$AH$27,MATCH(O1125,【参考】数式用!$K$4:$N$4,0)+1,0)),"")</f>
        <v/>
      </c>
      <c r="Z1125" s="1086"/>
      <c r="AA1125" s="139"/>
      <c r="AB1125" s="142"/>
      <c r="AC1125" s="520" t="str">
        <f>IFERROR(X1125*VLOOKUP(AG1125,【参考】数式用4!$DC$3:$DZ$106,MATCH(N1125,【参考】数式用4!$DC$2:$DZ$2,0)),"")</f>
        <v/>
      </c>
      <c r="AD1125" s="477" t="str">
        <f t="shared" si="36"/>
        <v/>
      </c>
      <c r="AE1125" s="478" t="str">
        <f t="shared" si="37"/>
        <v/>
      </c>
      <c r="AF1125" s="512" t="str">
        <f>IF(O1125="","",'別紙様式3-2（４・５月）'!O1127&amp;'別紙様式3-2（４・５月）'!P1127&amp;'別紙様式3-2（４・５月）'!Q1127&amp;"から"&amp;O1125)</f>
        <v/>
      </c>
      <c r="AG1125" s="512" t="str">
        <f>IF(OR(W1125="",W1125="―"),"",'別紙様式3-2（４・５月）'!O1127&amp;'別紙様式3-2（４・５月）'!P1127&amp;'別紙様式3-2（４・５月）'!Q1127&amp;"から"&amp;W1125)</f>
        <v/>
      </c>
    </row>
    <row r="1126" spans="1:33" ht="24.95" customHeight="1">
      <c r="A1126" s="513">
        <v>1113</v>
      </c>
      <c r="B1126" s="987" t="str">
        <f>IF(基本情報入力シート!C1165="","",基本情報入力シート!C1165)</f>
        <v/>
      </c>
      <c r="C1126" s="988"/>
      <c r="D1126" s="988"/>
      <c r="E1126" s="988"/>
      <c r="F1126" s="988"/>
      <c r="G1126" s="988"/>
      <c r="H1126" s="988"/>
      <c r="I1126" s="989"/>
      <c r="J1126" s="482" t="str">
        <f>IF(基本情報入力シート!M1165="","",基本情報入力シート!M1165)</f>
        <v/>
      </c>
      <c r="K1126" s="482" t="str">
        <f>IF(基本情報入力シート!R1165="","",基本情報入力シート!R1165)</f>
        <v/>
      </c>
      <c r="L1126" s="482" t="str">
        <f>IF(基本情報入力シート!W1165="","",基本情報入力シート!W1165)</f>
        <v/>
      </c>
      <c r="M1126" s="517" t="str">
        <f>IF(基本情報入力シート!X1165="","",基本情報入力シート!X1165)</f>
        <v/>
      </c>
      <c r="N1126" s="518" t="str">
        <f>IF(基本情報入力シート!Y1165="","",基本情報入力シート!Y1165)</f>
        <v/>
      </c>
      <c r="O1126" s="106"/>
      <c r="P1126" s="1082"/>
      <c r="Q1126" s="1083"/>
      <c r="R1126" s="519" t="str">
        <f>IFERROR(IF('別紙様式3-2（４・５月）'!Z1128="ベア加算","",P1126*VLOOKUP(N1126,【参考】数式用!$AD$2:$AH$27,MATCH(O1126,【参考】数式用!$K$4:$N$4,0)+1,0)),"")</f>
        <v/>
      </c>
      <c r="S1126" s="139"/>
      <c r="T1126" s="1084"/>
      <c r="U1126" s="1085"/>
      <c r="V1126" s="515" t="str">
        <f>IFERROR(P1126*VLOOKUP(AF1126,【参考】数式用4!$DC$3:$DZ$106,MATCH(N1126,【参考】数式用4!$DC$2:$DZ$2,0)),"")</f>
        <v/>
      </c>
      <c r="W1126" s="107"/>
      <c r="X1126" s="138"/>
      <c r="Y1126" s="1086" t="str">
        <f>IFERROR(IF('別紙様式3-2（４・５月）'!Z1128="ベア加算","",W1126*VLOOKUP(N1126,【参考】数式用!$AD$2:$AH$27,MATCH(O1126,【参考】数式用!$K$4:$N$4,0)+1,0)),"")</f>
        <v/>
      </c>
      <c r="Z1126" s="1086"/>
      <c r="AA1126" s="139"/>
      <c r="AB1126" s="142"/>
      <c r="AC1126" s="520" t="str">
        <f>IFERROR(X1126*VLOOKUP(AG1126,【参考】数式用4!$DC$3:$DZ$106,MATCH(N1126,【参考】数式用4!$DC$2:$DZ$2,0)),"")</f>
        <v/>
      </c>
      <c r="AD1126" s="477" t="str">
        <f t="shared" si="36"/>
        <v/>
      </c>
      <c r="AE1126" s="478" t="str">
        <f t="shared" si="37"/>
        <v/>
      </c>
      <c r="AF1126" s="512" t="str">
        <f>IF(O1126="","",'別紙様式3-2（４・５月）'!O1128&amp;'別紙様式3-2（４・５月）'!P1128&amp;'別紙様式3-2（４・５月）'!Q1128&amp;"から"&amp;O1126)</f>
        <v/>
      </c>
      <c r="AG1126" s="512" t="str">
        <f>IF(OR(W1126="",W1126="―"),"",'別紙様式3-2（４・５月）'!O1128&amp;'別紙様式3-2（４・５月）'!P1128&amp;'別紙様式3-2（４・５月）'!Q1128&amp;"から"&amp;W1126)</f>
        <v/>
      </c>
    </row>
    <row r="1127" spans="1:33" ht="24.95" customHeight="1">
      <c r="A1127" s="513">
        <v>1114</v>
      </c>
      <c r="B1127" s="987" t="str">
        <f>IF(基本情報入力シート!C1166="","",基本情報入力シート!C1166)</f>
        <v/>
      </c>
      <c r="C1127" s="988"/>
      <c r="D1127" s="988"/>
      <c r="E1127" s="988"/>
      <c r="F1127" s="988"/>
      <c r="G1127" s="988"/>
      <c r="H1127" s="988"/>
      <c r="I1127" s="989"/>
      <c r="J1127" s="482" t="str">
        <f>IF(基本情報入力シート!M1166="","",基本情報入力シート!M1166)</f>
        <v/>
      </c>
      <c r="K1127" s="482" t="str">
        <f>IF(基本情報入力シート!R1166="","",基本情報入力シート!R1166)</f>
        <v/>
      </c>
      <c r="L1127" s="482" t="str">
        <f>IF(基本情報入力シート!W1166="","",基本情報入力シート!W1166)</f>
        <v/>
      </c>
      <c r="M1127" s="517" t="str">
        <f>IF(基本情報入力シート!X1166="","",基本情報入力シート!X1166)</f>
        <v/>
      </c>
      <c r="N1127" s="518" t="str">
        <f>IF(基本情報入力シート!Y1166="","",基本情報入力シート!Y1166)</f>
        <v/>
      </c>
      <c r="O1127" s="106"/>
      <c r="P1127" s="1082"/>
      <c r="Q1127" s="1083"/>
      <c r="R1127" s="519" t="str">
        <f>IFERROR(IF('別紙様式3-2（４・５月）'!Z1129="ベア加算","",P1127*VLOOKUP(N1127,【参考】数式用!$AD$2:$AH$27,MATCH(O1127,【参考】数式用!$K$4:$N$4,0)+1,0)),"")</f>
        <v/>
      </c>
      <c r="S1127" s="139"/>
      <c r="T1127" s="1084"/>
      <c r="U1127" s="1085"/>
      <c r="V1127" s="515" t="str">
        <f>IFERROR(P1127*VLOOKUP(AF1127,【参考】数式用4!$DC$3:$DZ$106,MATCH(N1127,【参考】数式用4!$DC$2:$DZ$2,0)),"")</f>
        <v/>
      </c>
      <c r="W1127" s="107"/>
      <c r="X1127" s="138"/>
      <c r="Y1127" s="1086" t="str">
        <f>IFERROR(IF('別紙様式3-2（４・５月）'!Z1129="ベア加算","",W1127*VLOOKUP(N1127,【参考】数式用!$AD$2:$AH$27,MATCH(O1127,【参考】数式用!$K$4:$N$4,0)+1,0)),"")</f>
        <v/>
      </c>
      <c r="Z1127" s="1086"/>
      <c r="AA1127" s="139"/>
      <c r="AB1127" s="142"/>
      <c r="AC1127" s="520" t="str">
        <f>IFERROR(X1127*VLOOKUP(AG1127,【参考】数式用4!$DC$3:$DZ$106,MATCH(N1127,【参考】数式用4!$DC$2:$DZ$2,0)),"")</f>
        <v/>
      </c>
      <c r="AD1127" s="477" t="str">
        <f t="shared" si="36"/>
        <v/>
      </c>
      <c r="AE1127" s="478" t="str">
        <f t="shared" si="37"/>
        <v/>
      </c>
      <c r="AF1127" s="512" t="str">
        <f>IF(O1127="","",'別紙様式3-2（４・５月）'!O1129&amp;'別紙様式3-2（４・５月）'!P1129&amp;'別紙様式3-2（４・５月）'!Q1129&amp;"から"&amp;O1127)</f>
        <v/>
      </c>
      <c r="AG1127" s="512" t="str">
        <f>IF(OR(W1127="",W1127="―"),"",'別紙様式3-2（４・５月）'!O1129&amp;'別紙様式3-2（４・５月）'!P1129&amp;'別紙様式3-2（４・５月）'!Q1129&amp;"から"&amp;W1127)</f>
        <v/>
      </c>
    </row>
    <row r="1128" spans="1:33" ht="24.95" customHeight="1">
      <c r="A1128" s="513">
        <v>1115</v>
      </c>
      <c r="B1128" s="987" t="str">
        <f>IF(基本情報入力シート!C1167="","",基本情報入力シート!C1167)</f>
        <v/>
      </c>
      <c r="C1128" s="988"/>
      <c r="D1128" s="988"/>
      <c r="E1128" s="988"/>
      <c r="F1128" s="988"/>
      <c r="G1128" s="988"/>
      <c r="H1128" s="988"/>
      <c r="I1128" s="989"/>
      <c r="J1128" s="482" t="str">
        <f>IF(基本情報入力シート!M1167="","",基本情報入力シート!M1167)</f>
        <v/>
      </c>
      <c r="K1128" s="482" t="str">
        <f>IF(基本情報入力シート!R1167="","",基本情報入力シート!R1167)</f>
        <v/>
      </c>
      <c r="L1128" s="482" t="str">
        <f>IF(基本情報入力シート!W1167="","",基本情報入力シート!W1167)</f>
        <v/>
      </c>
      <c r="M1128" s="517" t="str">
        <f>IF(基本情報入力シート!X1167="","",基本情報入力シート!X1167)</f>
        <v/>
      </c>
      <c r="N1128" s="518" t="str">
        <f>IF(基本情報入力シート!Y1167="","",基本情報入力シート!Y1167)</f>
        <v/>
      </c>
      <c r="O1128" s="106"/>
      <c r="P1128" s="1082"/>
      <c r="Q1128" s="1083"/>
      <c r="R1128" s="519" t="str">
        <f>IFERROR(IF('別紙様式3-2（４・５月）'!Z1130="ベア加算","",P1128*VLOOKUP(N1128,【参考】数式用!$AD$2:$AH$27,MATCH(O1128,【参考】数式用!$K$4:$N$4,0)+1,0)),"")</f>
        <v/>
      </c>
      <c r="S1128" s="139"/>
      <c r="T1128" s="1084"/>
      <c r="U1128" s="1085"/>
      <c r="V1128" s="515" t="str">
        <f>IFERROR(P1128*VLOOKUP(AF1128,【参考】数式用4!$DC$3:$DZ$106,MATCH(N1128,【参考】数式用4!$DC$2:$DZ$2,0)),"")</f>
        <v/>
      </c>
      <c r="W1128" s="107"/>
      <c r="X1128" s="138"/>
      <c r="Y1128" s="1086" t="str">
        <f>IFERROR(IF('別紙様式3-2（４・５月）'!Z1130="ベア加算","",W1128*VLOOKUP(N1128,【参考】数式用!$AD$2:$AH$27,MATCH(O1128,【参考】数式用!$K$4:$N$4,0)+1,0)),"")</f>
        <v/>
      </c>
      <c r="Z1128" s="1086"/>
      <c r="AA1128" s="139"/>
      <c r="AB1128" s="142"/>
      <c r="AC1128" s="520" t="str">
        <f>IFERROR(X1128*VLOOKUP(AG1128,【参考】数式用4!$DC$3:$DZ$106,MATCH(N1128,【参考】数式用4!$DC$2:$DZ$2,0)),"")</f>
        <v/>
      </c>
      <c r="AD1128" s="477" t="str">
        <f t="shared" si="36"/>
        <v/>
      </c>
      <c r="AE1128" s="478" t="str">
        <f t="shared" si="37"/>
        <v/>
      </c>
      <c r="AF1128" s="512" t="str">
        <f>IF(O1128="","",'別紙様式3-2（４・５月）'!O1130&amp;'別紙様式3-2（４・５月）'!P1130&amp;'別紙様式3-2（４・５月）'!Q1130&amp;"から"&amp;O1128)</f>
        <v/>
      </c>
      <c r="AG1128" s="512" t="str">
        <f>IF(OR(W1128="",W1128="―"),"",'別紙様式3-2（４・５月）'!O1130&amp;'別紙様式3-2（４・５月）'!P1130&amp;'別紙様式3-2（４・５月）'!Q1130&amp;"から"&amp;W1128)</f>
        <v/>
      </c>
    </row>
    <row r="1129" spans="1:33" ht="24.95" customHeight="1">
      <c r="A1129" s="513">
        <v>1116</v>
      </c>
      <c r="B1129" s="987" t="str">
        <f>IF(基本情報入力シート!C1168="","",基本情報入力シート!C1168)</f>
        <v/>
      </c>
      <c r="C1129" s="988"/>
      <c r="D1129" s="988"/>
      <c r="E1129" s="988"/>
      <c r="F1129" s="988"/>
      <c r="G1129" s="988"/>
      <c r="H1129" s="988"/>
      <c r="I1129" s="989"/>
      <c r="J1129" s="482" t="str">
        <f>IF(基本情報入力シート!M1168="","",基本情報入力シート!M1168)</f>
        <v/>
      </c>
      <c r="K1129" s="482" t="str">
        <f>IF(基本情報入力シート!R1168="","",基本情報入力シート!R1168)</f>
        <v/>
      </c>
      <c r="L1129" s="482" t="str">
        <f>IF(基本情報入力シート!W1168="","",基本情報入力シート!W1168)</f>
        <v/>
      </c>
      <c r="M1129" s="517" t="str">
        <f>IF(基本情報入力シート!X1168="","",基本情報入力シート!X1168)</f>
        <v/>
      </c>
      <c r="N1129" s="518" t="str">
        <f>IF(基本情報入力シート!Y1168="","",基本情報入力シート!Y1168)</f>
        <v/>
      </c>
      <c r="O1129" s="106"/>
      <c r="P1129" s="1082"/>
      <c r="Q1129" s="1083"/>
      <c r="R1129" s="519" t="str">
        <f>IFERROR(IF('別紙様式3-2（４・５月）'!Z1131="ベア加算","",P1129*VLOOKUP(N1129,【参考】数式用!$AD$2:$AH$27,MATCH(O1129,【参考】数式用!$K$4:$N$4,0)+1,0)),"")</f>
        <v/>
      </c>
      <c r="S1129" s="139"/>
      <c r="T1129" s="1084"/>
      <c r="U1129" s="1085"/>
      <c r="V1129" s="515" t="str">
        <f>IFERROR(P1129*VLOOKUP(AF1129,【参考】数式用4!$DC$3:$DZ$106,MATCH(N1129,【参考】数式用4!$DC$2:$DZ$2,0)),"")</f>
        <v/>
      </c>
      <c r="W1129" s="107"/>
      <c r="X1129" s="138"/>
      <c r="Y1129" s="1086" t="str">
        <f>IFERROR(IF('別紙様式3-2（４・５月）'!Z1131="ベア加算","",W1129*VLOOKUP(N1129,【参考】数式用!$AD$2:$AH$27,MATCH(O1129,【参考】数式用!$K$4:$N$4,0)+1,0)),"")</f>
        <v/>
      </c>
      <c r="Z1129" s="1086"/>
      <c r="AA1129" s="139"/>
      <c r="AB1129" s="142"/>
      <c r="AC1129" s="520" t="str">
        <f>IFERROR(X1129*VLOOKUP(AG1129,【参考】数式用4!$DC$3:$DZ$106,MATCH(N1129,【参考】数式用4!$DC$2:$DZ$2,0)),"")</f>
        <v/>
      </c>
      <c r="AD1129" s="477" t="str">
        <f t="shared" si="36"/>
        <v/>
      </c>
      <c r="AE1129" s="478" t="str">
        <f t="shared" si="37"/>
        <v/>
      </c>
      <c r="AF1129" s="512" t="str">
        <f>IF(O1129="","",'別紙様式3-2（４・５月）'!O1131&amp;'別紙様式3-2（４・５月）'!P1131&amp;'別紙様式3-2（４・５月）'!Q1131&amp;"から"&amp;O1129)</f>
        <v/>
      </c>
      <c r="AG1129" s="512" t="str">
        <f>IF(OR(W1129="",W1129="―"),"",'別紙様式3-2（４・５月）'!O1131&amp;'別紙様式3-2（４・５月）'!P1131&amp;'別紙様式3-2（４・５月）'!Q1131&amp;"から"&amp;W1129)</f>
        <v/>
      </c>
    </row>
    <row r="1130" spans="1:33" ht="24.95" customHeight="1">
      <c r="A1130" s="513">
        <v>1117</v>
      </c>
      <c r="B1130" s="987" t="str">
        <f>IF(基本情報入力シート!C1169="","",基本情報入力シート!C1169)</f>
        <v/>
      </c>
      <c r="C1130" s="988"/>
      <c r="D1130" s="988"/>
      <c r="E1130" s="988"/>
      <c r="F1130" s="988"/>
      <c r="G1130" s="988"/>
      <c r="H1130" s="988"/>
      <c r="I1130" s="989"/>
      <c r="J1130" s="482" t="str">
        <f>IF(基本情報入力シート!M1169="","",基本情報入力シート!M1169)</f>
        <v/>
      </c>
      <c r="K1130" s="482" t="str">
        <f>IF(基本情報入力シート!R1169="","",基本情報入力シート!R1169)</f>
        <v/>
      </c>
      <c r="L1130" s="482" t="str">
        <f>IF(基本情報入力シート!W1169="","",基本情報入力シート!W1169)</f>
        <v/>
      </c>
      <c r="M1130" s="517" t="str">
        <f>IF(基本情報入力シート!X1169="","",基本情報入力シート!X1169)</f>
        <v/>
      </c>
      <c r="N1130" s="518" t="str">
        <f>IF(基本情報入力シート!Y1169="","",基本情報入力シート!Y1169)</f>
        <v/>
      </c>
      <c r="O1130" s="106"/>
      <c r="P1130" s="1082"/>
      <c r="Q1130" s="1083"/>
      <c r="R1130" s="519" t="str">
        <f>IFERROR(IF('別紙様式3-2（４・５月）'!Z1132="ベア加算","",P1130*VLOOKUP(N1130,【参考】数式用!$AD$2:$AH$27,MATCH(O1130,【参考】数式用!$K$4:$N$4,0)+1,0)),"")</f>
        <v/>
      </c>
      <c r="S1130" s="139"/>
      <c r="T1130" s="1084"/>
      <c r="U1130" s="1085"/>
      <c r="V1130" s="515" t="str">
        <f>IFERROR(P1130*VLOOKUP(AF1130,【参考】数式用4!$DC$3:$DZ$106,MATCH(N1130,【参考】数式用4!$DC$2:$DZ$2,0)),"")</f>
        <v/>
      </c>
      <c r="W1130" s="107"/>
      <c r="X1130" s="138"/>
      <c r="Y1130" s="1086" t="str">
        <f>IFERROR(IF('別紙様式3-2（４・５月）'!Z1132="ベア加算","",W1130*VLOOKUP(N1130,【参考】数式用!$AD$2:$AH$27,MATCH(O1130,【参考】数式用!$K$4:$N$4,0)+1,0)),"")</f>
        <v/>
      </c>
      <c r="Z1130" s="1086"/>
      <c r="AA1130" s="139"/>
      <c r="AB1130" s="142"/>
      <c r="AC1130" s="520" t="str">
        <f>IFERROR(X1130*VLOOKUP(AG1130,【参考】数式用4!$DC$3:$DZ$106,MATCH(N1130,【参考】数式用4!$DC$2:$DZ$2,0)),"")</f>
        <v/>
      </c>
      <c r="AD1130" s="477" t="str">
        <f t="shared" si="36"/>
        <v/>
      </c>
      <c r="AE1130" s="478" t="str">
        <f t="shared" si="37"/>
        <v/>
      </c>
      <c r="AF1130" s="512" t="str">
        <f>IF(O1130="","",'別紙様式3-2（４・５月）'!O1132&amp;'別紙様式3-2（４・５月）'!P1132&amp;'別紙様式3-2（４・５月）'!Q1132&amp;"から"&amp;O1130)</f>
        <v/>
      </c>
      <c r="AG1130" s="512" t="str">
        <f>IF(OR(W1130="",W1130="―"),"",'別紙様式3-2（４・５月）'!O1132&amp;'別紙様式3-2（４・５月）'!P1132&amp;'別紙様式3-2（４・５月）'!Q1132&amp;"から"&amp;W1130)</f>
        <v/>
      </c>
    </row>
    <row r="1131" spans="1:33" ht="24.95" customHeight="1">
      <c r="A1131" s="513">
        <v>1118</v>
      </c>
      <c r="B1131" s="987" t="str">
        <f>IF(基本情報入力シート!C1170="","",基本情報入力シート!C1170)</f>
        <v/>
      </c>
      <c r="C1131" s="988"/>
      <c r="D1131" s="988"/>
      <c r="E1131" s="988"/>
      <c r="F1131" s="988"/>
      <c r="G1131" s="988"/>
      <c r="H1131" s="988"/>
      <c r="I1131" s="989"/>
      <c r="J1131" s="482" t="str">
        <f>IF(基本情報入力シート!M1170="","",基本情報入力シート!M1170)</f>
        <v/>
      </c>
      <c r="K1131" s="482" t="str">
        <f>IF(基本情報入力シート!R1170="","",基本情報入力シート!R1170)</f>
        <v/>
      </c>
      <c r="L1131" s="482" t="str">
        <f>IF(基本情報入力シート!W1170="","",基本情報入力シート!W1170)</f>
        <v/>
      </c>
      <c r="M1131" s="517" t="str">
        <f>IF(基本情報入力シート!X1170="","",基本情報入力シート!X1170)</f>
        <v/>
      </c>
      <c r="N1131" s="518" t="str">
        <f>IF(基本情報入力シート!Y1170="","",基本情報入力シート!Y1170)</f>
        <v/>
      </c>
      <c r="O1131" s="106"/>
      <c r="P1131" s="1082"/>
      <c r="Q1131" s="1083"/>
      <c r="R1131" s="519" t="str">
        <f>IFERROR(IF('別紙様式3-2（４・５月）'!Z1133="ベア加算","",P1131*VLOOKUP(N1131,【参考】数式用!$AD$2:$AH$27,MATCH(O1131,【参考】数式用!$K$4:$N$4,0)+1,0)),"")</f>
        <v/>
      </c>
      <c r="S1131" s="139"/>
      <c r="T1131" s="1084"/>
      <c r="U1131" s="1085"/>
      <c r="V1131" s="515" t="str">
        <f>IFERROR(P1131*VLOOKUP(AF1131,【参考】数式用4!$DC$3:$DZ$106,MATCH(N1131,【参考】数式用4!$DC$2:$DZ$2,0)),"")</f>
        <v/>
      </c>
      <c r="W1131" s="107"/>
      <c r="X1131" s="138"/>
      <c r="Y1131" s="1086" t="str">
        <f>IFERROR(IF('別紙様式3-2（４・５月）'!Z1133="ベア加算","",W1131*VLOOKUP(N1131,【参考】数式用!$AD$2:$AH$27,MATCH(O1131,【参考】数式用!$K$4:$N$4,0)+1,0)),"")</f>
        <v/>
      </c>
      <c r="Z1131" s="1086"/>
      <c r="AA1131" s="139"/>
      <c r="AB1131" s="142"/>
      <c r="AC1131" s="520" t="str">
        <f>IFERROR(X1131*VLOOKUP(AG1131,【参考】数式用4!$DC$3:$DZ$106,MATCH(N1131,【参考】数式用4!$DC$2:$DZ$2,0)),"")</f>
        <v/>
      </c>
      <c r="AD1131" s="477" t="str">
        <f t="shared" si="36"/>
        <v/>
      </c>
      <c r="AE1131" s="478" t="str">
        <f t="shared" si="37"/>
        <v/>
      </c>
      <c r="AF1131" s="512" t="str">
        <f>IF(O1131="","",'別紙様式3-2（４・５月）'!O1133&amp;'別紙様式3-2（４・５月）'!P1133&amp;'別紙様式3-2（４・５月）'!Q1133&amp;"から"&amp;O1131)</f>
        <v/>
      </c>
      <c r="AG1131" s="512" t="str">
        <f>IF(OR(W1131="",W1131="―"),"",'別紙様式3-2（４・５月）'!O1133&amp;'別紙様式3-2（４・５月）'!P1133&amp;'別紙様式3-2（４・５月）'!Q1133&amp;"から"&amp;W1131)</f>
        <v/>
      </c>
    </row>
    <row r="1132" spans="1:33" ht="24.95" customHeight="1">
      <c r="A1132" s="513">
        <v>1119</v>
      </c>
      <c r="B1132" s="987" t="str">
        <f>IF(基本情報入力シート!C1171="","",基本情報入力シート!C1171)</f>
        <v/>
      </c>
      <c r="C1132" s="988"/>
      <c r="D1132" s="988"/>
      <c r="E1132" s="988"/>
      <c r="F1132" s="988"/>
      <c r="G1132" s="988"/>
      <c r="H1132" s="988"/>
      <c r="I1132" s="989"/>
      <c r="J1132" s="482" t="str">
        <f>IF(基本情報入力シート!M1171="","",基本情報入力シート!M1171)</f>
        <v/>
      </c>
      <c r="K1132" s="482" t="str">
        <f>IF(基本情報入力シート!R1171="","",基本情報入力シート!R1171)</f>
        <v/>
      </c>
      <c r="L1132" s="482" t="str">
        <f>IF(基本情報入力シート!W1171="","",基本情報入力シート!W1171)</f>
        <v/>
      </c>
      <c r="M1132" s="517" t="str">
        <f>IF(基本情報入力シート!X1171="","",基本情報入力シート!X1171)</f>
        <v/>
      </c>
      <c r="N1132" s="518" t="str">
        <f>IF(基本情報入力シート!Y1171="","",基本情報入力シート!Y1171)</f>
        <v/>
      </c>
      <c r="O1132" s="106"/>
      <c r="P1132" s="1082"/>
      <c r="Q1132" s="1083"/>
      <c r="R1132" s="519" t="str">
        <f>IFERROR(IF('別紙様式3-2（４・５月）'!Z1134="ベア加算","",P1132*VLOOKUP(N1132,【参考】数式用!$AD$2:$AH$27,MATCH(O1132,【参考】数式用!$K$4:$N$4,0)+1,0)),"")</f>
        <v/>
      </c>
      <c r="S1132" s="139"/>
      <c r="T1132" s="1084"/>
      <c r="U1132" s="1085"/>
      <c r="V1132" s="515" t="str">
        <f>IFERROR(P1132*VLOOKUP(AF1132,【参考】数式用4!$DC$3:$DZ$106,MATCH(N1132,【参考】数式用4!$DC$2:$DZ$2,0)),"")</f>
        <v/>
      </c>
      <c r="W1132" s="107"/>
      <c r="X1132" s="138"/>
      <c r="Y1132" s="1086" t="str">
        <f>IFERROR(IF('別紙様式3-2（４・５月）'!Z1134="ベア加算","",W1132*VLOOKUP(N1132,【参考】数式用!$AD$2:$AH$27,MATCH(O1132,【参考】数式用!$K$4:$N$4,0)+1,0)),"")</f>
        <v/>
      </c>
      <c r="Z1132" s="1086"/>
      <c r="AA1132" s="139"/>
      <c r="AB1132" s="142"/>
      <c r="AC1132" s="520" t="str">
        <f>IFERROR(X1132*VLOOKUP(AG1132,【参考】数式用4!$DC$3:$DZ$106,MATCH(N1132,【参考】数式用4!$DC$2:$DZ$2,0)),"")</f>
        <v/>
      </c>
      <c r="AD1132" s="477" t="str">
        <f t="shared" si="36"/>
        <v/>
      </c>
      <c r="AE1132" s="478" t="str">
        <f t="shared" si="37"/>
        <v/>
      </c>
      <c r="AF1132" s="512" t="str">
        <f>IF(O1132="","",'別紙様式3-2（４・５月）'!O1134&amp;'別紙様式3-2（４・５月）'!P1134&amp;'別紙様式3-2（４・５月）'!Q1134&amp;"から"&amp;O1132)</f>
        <v/>
      </c>
      <c r="AG1132" s="512" t="str">
        <f>IF(OR(W1132="",W1132="―"),"",'別紙様式3-2（４・５月）'!O1134&amp;'別紙様式3-2（４・５月）'!P1134&amp;'別紙様式3-2（４・５月）'!Q1134&amp;"から"&amp;W1132)</f>
        <v/>
      </c>
    </row>
    <row r="1133" spans="1:33" ht="24.95" customHeight="1">
      <c r="A1133" s="513">
        <v>1120</v>
      </c>
      <c r="B1133" s="987" t="str">
        <f>IF(基本情報入力シート!C1172="","",基本情報入力シート!C1172)</f>
        <v/>
      </c>
      <c r="C1133" s="988"/>
      <c r="D1133" s="988"/>
      <c r="E1133" s="988"/>
      <c r="F1133" s="988"/>
      <c r="G1133" s="988"/>
      <c r="H1133" s="988"/>
      <c r="I1133" s="989"/>
      <c r="J1133" s="482" t="str">
        <f>IF(基本情報入力シート!M1172="","",基本情報入力シート!M1172)</f>
        <v/>
      </c>
      <c r="K1133" s="482" t="str">
        <f>IF(基本情報入力シート!R1172="","",基本情報入力シート!R1172)</f>
        <v/>
      </c>
      <c r="L1133" s="482" t="str">
        <f>IF(基本情報入力シート!W1172="","",基本情報入力シート!W1172)</f>
        <v/>
      </c>
      <c r="M1133" s="517" t="str">
        <f>IF(基本情報入力シート!X1172="","",基本情報入力シート!X1172)</f>
        <v/>
      </c>
      <c r="N1133" s="518" t="str">
        <f>IF(基本情報入力シート!Y1172="","",基本情報入力シート!Y1172)</f>
        <v/>
      </c>
      <c r="O1133" s="106"/>
      <c r="P1133" s="1082"/>
      <c r="Q1133" s="1083"/>
      <c r="R1133" s="519" t="str">
        <f>IFERROR(IF('別紙様式3-2（４・５月）'!Z1135="ベア加算","",P1133*VLOOKUP(N1133,【参考】数式用!$AD$2:$AH$27,MATCH(O1133,【参考】数式用!$K$4:$N$4,0)+1,0)),"")</f>
        <v/>
      </c>
      <c r="S1133" s="139"/>
      <c r="T1133" s="1084"/>
      <c r="U1133" s="1085"/>
      <c r="V1133" s="515" t="str">
        <f>IFERROR(P1133*VLOOKUP(AF1133,【参考】数式用4!$DC$3:$DZ$106,MATCH(N1133,【参考】数式用4!$DC$2:$DZ$2,0)),"")</f>
        <v/>
      </c>
      <c r="W1133" s="107"/>
      <c r="X1133" s="138"/>
      <c r="Y1133" s="1086" t="str">
        <f>IFERROR(IF('別紙様式3-2（４・５月）'!Z1135="ベア加算","",W1133*VLOOKUP(N1133,【参考】数式用!$AD$2:$AH$27,MATCH(O1133,【参考】数式用!$K$4:$N$4,0)+1,0)),"")</f>
        <v/>
      </c>
      <c r="Z1133" s="1086"/>
      <c r="AA1133" s="139"/>
      <c r="AB1133" s="142"/>
      <c r="AC1133" s="520" t="str">
        <f>IFERROR(X1133*VLOOKUP(AG1133,【参考】数式用4!$DC$3:$DZ$106,MATCH(N1133,【参考】数式用4!$DC$2:$DZ$2,0)),"")</f>
        <v/>
      </c>
      <c r="AD1133" s="477" t="str">
        <f t="shared" si="36"/>
        <v/>
      </c>
      <c r="AE1133" s="478" t="str">
        <f t="shared" si="37"/>
        <v/>
      </c>
      <c r="AF1133" s="512" t="str">
        <f>IF(O1133="","",'別紙様式3-2（４・５月）'!O1135&amp;'別紙様式3-2（４・５月）'!P1135&amp;'別紙様式3-2（４・５月）'!Q1135&amp;"から"&amp;O1133)</f>
        <v/>
      </c>
      <c r="AG1133" s="512" t="str">
        <f>IF(OR(W1133="",W1133="―"),"",'別紙様式3-2（４・５月）'!O1135&amp;'別紙様式3-2（４・５月）'!P1135&amp;'別紙様式3-2（４・５月）'!Q1135&amp;"から"&amp;W1133)</f>
        <v/>
      </c>
    </row>
    <row r="1134" spans="1:33" ht="24.95" customHeight="1">
      <c r="A1134" s="513">
        <v>1121</v>
      </c>
      <c r="B1134" s="987" t="str">
        <f>IF(基本情報入力シート!C1173="","",基本情報入力シート!C1173)</f>
        <v/>
      </c>
      <c r="C1134" s="988"/>
      <c r="D1134" s="988"/>
      <c r="E1134" s="988"/>
      <c r="F1134" s="988"/>
      <c r="G1134" s="988"/>
      <c r="H1134" s="988"/>
      <c r="I1134" s="989"/>
      <c r="J1134" s="482" t="str">
        <f>IF(基本情報入力シート!M1173="","",基本情報入力シート!M1173)</f>
        <v/>
      </c>
      <c r="K1134" s="482" t="str">
        <f>IF(基本情報入力シート!R1173="","",基本情報入力シート!R1173)</f>
        <v/>
      </c>
      <c r="L1134" s="482" t="str">
        <f>IF(基本情報入力シート!W1173="","",基本情報入力シート!W1173)</f>
        <v/>
      </c>
      <c r="M1134" s="517" t="str">
        <f>IF(基本情報入力シート!X1173="","",基本情報入力シート!X1173)</f>
        <v/>
      </c>
      <c r="N1134" s="518" t="str">
        <f>IF(基本情報入力シート!Y1173="","",基本情報入力シート!Y1173)</f>
        <v/>
      </c>
      <c r="O1134" s="106"/>
      <c r="P1134" s="1082"/>
      <c r="Q1134" s="1083"/>
      <c r="R1134" s="519" t="str">
        <f>IFERROR(IF('別紙様式3-2（４・５月）'!Z1136="ベア加算","",P1134*VLOOKUP(N1134,【参考】数式用!$AD$2:$AH$27,MATCH(O1134,【参考】数式用!$K$4:$N$4,0)+1,0)),"")</f>
        <v/>
      </c>
      <c r="S1134" s="139"/>
      <c r="T1134" s="1084"/>
      <c r="U1134" s="1085"/>
      <c r="V1134" s="515" t="str">
        <f>IFERROR(P1134*VLOOKUP(AF1134,【参考】数式用4!$DC$3:$DZ$106,MATCH(N1134,【参考】数式用4!$DC$2:$DZ$2,0)),"")</f>
        <v/>
      </c>
      <c r="W1134" s="107"/>
      <c r="X1134" s="138"/>
      <c r="Y1134" s="1086" t="str">
        <f>IFERROR(IF('別紙様式3-2（４・５月）'!Z1136="ベア加算","",W1134*VLOOKUP(N1134,【参考】数式用!$AD$2:$AH$27,MATCH(O1134,【参考】数式用!$K$4:$N$4,0)+1,0)),"")</f>
        <v/>
      </c>
      <c r="Z1134" s="1086"/>
      <c r="AA1134" s="139"/>
      <c r="AB1134" s="142"/>
      <c r="AC1134" s="520" t="str">
        <f>IFERROR(X1134*VLOOKUP(AG1134,【参考】数式用4!$DC$3:$DZ$106,MATCH(N1134,【参考】数式用4!$DC$2:$DZ$2,0)),"")</f>
        <v/>
      </c>
      <c r="AD1134" s="477" t="str">
        <f t="shared" si="36"/>
        <v/>
      </c>
      <c r="AE1134" s="478" t="str">
        <f t="shared" si="37"/>
        <v/>
      </c>
      <c r="AF1134" s="512" t="str">
        <f>IF(O1134="","",'別紙様式3-2（４・５月）'!O1136&amp;'別紙様式3-2（４・５月）'!P1136&amp;'別紙様式3-2（４・５月）'!Q1136&amp;"から"&amp;O1134)</f>
        <v/>
      </c>
      <c r="AG1134" s="512" t="str">
        <f>IF(OR(W1134="",W1134="―"),"",'別紙様式3-2（４・５月）'!O1136&amp;'別紙様式3-2（４・５月）'!P1136&amp;'別紙様式3-2（４・５月）'!Q1136&amp;"から"&amp;W1134)</f>
        <v/>
      </c>
    </row>
    <row r="1135" spans="1:33" ht="24.95" customHeight="1">
      <c r="A1135" s="513">
        <v>1122</v>
      </c>
      <c r="B1135" s="987" t="str">
        <f>IF(基本情報入力シート!C1174="","",基本情報入力シート!C1174)</f>
        <v/>
      </c>
      <c r="C1135" s="988"/>
      <c r="D1135" s="988"/>
      <c r="E1135" s="988"/>
      <c r="F1135" s="988"/>
      <c r="G1135" s="988"/>
      <c r="H1135" s="988"/>
      <c r="I1135" s="989"/>
      <c r="J1135" s="482" t="str">
        <f>IF(基本情報入力シート!M1174="","",基本情報入力シート!M1174)</f>
        <v/>
      </c>
      <c r="K1135" s="482" t="str">
        <f>IF(基本情報入力シート!R1174="","",基本情報入力シート!R1174)</f>
        <v/>
      </c>
      <c r="L1135" s="482" t="str">
        <f>IF(基本情報入力シート!W1174="","",基本情報入力シート!W1174)</f>
        <v/>
      </c>
      <c r="M1135" s="517" t="str">
        <f>IF(基本情報入力シート!X1174="","",基本情報入力シート!X1174)</f>
        <v/>
      </c>
      <c r="N1135" s="518" t="str">
        <f>IF(基本情報入力シート!Y1174="","",基本情報入力シート!Y1174)</f>
        <v/>
      </c>
      <c r="O1135" s="106"/>
      <c r="P1135" s="1082"/>
      <c r="Q1135" s="1083"/>
      <c r="R1135" s="519" t="str">
        <f>IFERROR(IF('別紙様式3-2（４・５月）'!Z1137="ベア加算","",P1135*VLOOKUP(N1135,【参考】数式用!$AD$2:$AH$27,MATCH(O1135,【参考】数式用!$K$4:$N$4,0)+1,0)),"")</f>
        <v/>
      </c>
      <c r="S1135" s="139"/>
      <c r="T1135" s="1084"/>
      <c r="U1135" s="1085"/>
      <c r="V1135" s="515" t="str">
        <f>IFERROR(P1135*VLOOKUP(AF1135,【参考】数式用4!$DC$3:$DZ$106,MATCH(N1135,【参考】数式用4!$DC$2:$DZ$2,0)),"")</f>
        <v/>
      </c>
      <c r="W1135" s="107"/>
      <c r="X1135" s="138"/>
      <c r="Y1135" s="1086" t="str">
        <f>IFERROR(IF('別紙様式3-2（４・５月）'!Z1137="ベア加算","",W1135*VLOOKUP(N1135,【参考】数式用!$AD$2:$AH$27,MATCH(O1135,【参考】数式用!$K$4:$N$4,0)+1,0)),"")</f>
        <v/>
      </c>
      <c r="Z1135" s="1086"/>
      <c r="AA1135" s="139"/>
      <c r="AB1135" s="142"/>
      <c r="AC1135" s="520" t="str">
        <f>IFERROR(X1135*VLOOKUP(AG1135,【参考】数式用4!$DC$3:$DZ$106,MATCH(N1135,【参考】数式用4!$DC$2:$DZ$2,0)),"")</f>
        <v/>
      </c>
      <c r="AD1135" s="477" t="str">
        <f t="shared" si="36"/>
        <v/>
      </c>
      <c r="AE1135" s="478" t="str">
        <f t="shared" si="37"/>
        <v/>
      </c>
      <c r="AF1135" s="512" t="str">
        <f>IF(O1135="","",'別紙様式3-2（４・５月）'!O1137&amp;'別紙様式3-2（４・５月）'!P1137&amp;'別紙様式3-2（４・５月）'!Q1137&amp;"から"&amp;O1135)</f>
        <v/>
      </c>
      <c r="AG1135" s="512" t="str">
        <f>IF(OR(W1135="",W1135="―"),"",'別紙様式3-2（４・５月）'!O1137&amp;'別紙様式3-2（４・５月）'!P1137&amp;'別紙様式3-2（４・５月）'!Q1137&amp;"から"&amp;W1135)</f>
        <v/>
      </c>
    </row>
    <row r="1136" spans="1:33" ht="24.95" customHeight="1">
      <c r="A1136" s="513">
        <v>1123</v>
      </c>
      <c r="B1136" s="987" t="str">
        <f>IF(基本情報入力シート!C1175="","",基本情報入力シート!C1175)</f>
        <v/>
      </c>
      <c r="C1136" s="988"/>
      <c r="D1136" s="988"/>
      <c r="E1136" s="988"/>
      <c r="F1136" s="988"/>
      <c r="G1136" s="988"/>
      <c r="H1136" s="988"/>
      <c r="I1136" s="989"/>
      <c r="J1136" s="482" t="str">
        <f>IF(基本情報入力シート!M1175="","",基本情報入力シート!M1175)</f>
        <v/>
      </c>
      <c r="K1136" s="482" t="str">
        <f>IF(基本情報入力シート!R1175="","",基本情報入力シート!R1175)</f>
        <v/>
      </c>
      <c r="L1136" s="482" t="str">
        <f>IF(基本情報入力シート!W1175="","",基本情報入力シート!W1175)</f>
        <v/>
      </c>
      <c r="M1136" s="517" t="str">
        <f>IF(基本情報入力シート!X1175="","",基本情報入力シート!X1175)</f>
        <v/>
      </c>
      <c r="N1136" s="518" t="str">
        <f>IF(基本情報入力シート!Y1175="","",基本情報入力シート!Y1175)</f>
        <v/>
      </c>
      <c r="O1136" s="106"/>
      <c r="P1136" s="1082"/>
      <c r="Q1136" s="1083"/>
      <c r="R1136" s="519" t="str">
        <f>IFERROR(IF('別紙様式3-2（４・５月）'!Z1138="ベア加算","",P1136*VLOOKUP(N1136,【参考】数式用!$AD$2:$AH$27,MATCH(O1136,【参考】数式用!$K$4:$N$4,0)+1,0)),"")</f>
        <v/>
      </c>
      <c r="S1136" s="139"/>
      <c r="T1136" s="1084"/>
      <c r="U1136" s="1085"/>
      <c r="V1136" s="515" t="str">
        <f>IFERROR(P1136*VLOOKUP(AF1136,【参考】数式用4!$DC$3:$DZ$106,MATCH(N1136,【参考】数式用4!$DC$2:$DZ$2,0)),"")</f>
        <v/>
      </c>
      <c r="W1136" s="107"/>
      <c r="X1136" s="138"/>
      <c r="Y1136" s="1086" t="str">
        <f>IFERROR(IF('別紙様式3-2（４・５月）'!Z1138="ベア加算","",W1136*VLOOKUP(N1136,【参考】数式用!$AD$2:$AH$27,MATCH(O1136,【参考】数式用!$K$4:$N$4,0)+1,0)),"")</f>
        <v/>
      </c>
      <c r="Z1136" s="1086"/>
      <c r="AA1136" s="139"/>
      <c r="AB1136" s="142"/>
      <c r="AC1136" s="520" t="str">
        <f>IFERROR(X1136*VLOOKUP(AG1136,【参考】数式用4!$DC$3:$DZ$106,MATCH(N1136,【参考】数式用4!$DC$2:$DZ$2,0)),"")</f>
        <v/>
      </c>
      <c r="AD1136" s="477" t="str">
        <f t="shared" si="36"/>
        <v/>
      </c>
      <c r="AE1136" s="478" t="str">
        <f t="shared" si="37"/>
        <v/>
      </c>
      <c r="AF1136" s="512" t="str">
        <f>IF(O1136="","",'別紙様式3-2（４・５月）'!O1138&amp;'別紙様式3-2（４・５月）'!P1138&amp;'別紙様式3-2（４・５月）'!Q1138&amp;"から"&amp;O1136)</f>
        <v/>
      </c>
      <c r="AG1136" s="512" t="str">
        <f>IF(OR(W1136="",W1136="―"),"",'別紙様式3-2（４・５月）'!O1138&amp;'別紙様式3-2（４・５月）'!P1138&amp;'別紙様式3-2（４・５月）'!Q1138&amp;"から"&amp;W1136)</f>
        <v/>
      </c>
    </row>
    <row r="1137" spans="1:33" ht="24.95" customHeight="1">
      <c r="A1137" s="513">
        <v>1124</v>
      </c>
      <c r="B1137" s="987" t="str">
        <f>IF(基本情報入力シート!C1176="","",基本情報入力シート!C1176)</f>
        <v/>
      </c>
      <c r="C1137" s="988"/>
      <c r="D1137" s="988"/>
      <c r="E1137" s="988"/>
      <c r="F1137" s="988"/>
      <c r="G1137" s="988"/>
      <c r="H1137" s="988"/>
      <c r="I1137" s="989"/>
      <c r="J1137" s="482" t="str">
        <f>IF(基本情報入力シート!M1176="","",基本情報入力シート!M1176)</f>
        <v/>
      </c>
      <c r="K1137" s="482" t="str">
        <f>IF(基本情報入力シート!R1176="","",基本情報入力シート!R1176)</f>
        <v/>
      </c>
      <c r="L1137" s="482" t="str">
        <f>IF(基本情報入力シート!W1176="","",基本情報入力シート!W1176)</f>
        <v/>
      </c>
      <c r="M1137" s="517" t="str">
        <f>IF(基本情報入力シート!X1176="","",基本情報入力シート!X1176)</f>
        <v/>
      </c>
      <c r="N1137" s="518" t="str">
        <f>IF(基本情報入力シート!Y1176="","",基本情報入力シート!Y1176)</f>
        <v/>
      </c>
      <c r="O1137" s="106"/>
      <c r="P1137" s="1082"/>
      <c r="Q1137" s="1083"/>
      <c r="R1137" s="519" t="str">
        <f>IFERROR(IF('別紙様式3-2（４・５月）'!Z1139="ベア加算","",P1137*VLOOKUP(N1137,【参考】数式用!$AD$2:$AH$27,MATCH(O1137,【参考】数式用!$K$4:$N$4,0)+1,0)),"")</f>
        <v/>
      </c>
      <c r="S1137" s="139"/>
      <c r="T1137" s="1084"/>
      <c r="U1137" s="1085"/>
      <c r="V1137" s="515" t="str">
        <f>IFERROR(P1137*VLOOKUP(AF1137,【参考】数式用4!$DC$3:$DZ$106,MATCH(N1137,【参考】数式用4!$DC$2:$DZ$2,0)),"")</f>
        <v/>
      </c>
      <c r="W1137" s="107"/>
      <c r="X1137" s="138"/>
      <c r="Y1137" s="1086" t="str">
        <f>IFERROR(IF('別紙様式3-2（４・５月）'!Z1139="ベア加算","",W1137*VLOOKUP(N1137,【参考】数式用!$AD$2:$AH$27,MATCH(O1137,【参考】数式用!$K$4:$N$4,0)+1,0)),"")</f>
        <v/>
      </c>
      <c r="Z1137" s="1086"/>
      <c r="AA1137" s="139"/>
      <c r="AB1137" s="142"/>
      <c r="AC1137" s="520" t="str">
        <f>IFERROR(X1137*VLOOKUP(AG1137,【参考】数式用4!$DC$3:$DZ$106,MATCH(N1137,【参考】数式用4!$DC$2:$DZ$2,0)),"")</f>
        <v/>
      </c>
      <c r="AD1137" s="477" t="str">
        <f t="shared" si="36"/>
        <v/>
      </c>
      <c r="AE1137" s="478" t="str">
        <f t="shared" si="37"/>
        <v/>
      </c>
      <c r="AF1137" s="512" t="str">
        <f>IF(O1137="","",'別紙様式3-2（４・５月）'!O1139&amp;'別紙様式3-2（４・５月）'!P1139&amp;'別紙様式3-2（４・５月）'!Q1139&amp;"から"&amp;O1137)</f>
        <v/>
      </c>
      <c r="AG1137" s="512" t="str">
        <f>IF(OR(W1137="",W1137="―"),"",'別紙様式3-2（４・５月）'!O1139&amp;'別紙様式3-2（４・５月）'!P1139&amp;'別紙様式3-2（４・５月）'!Q1139&amp;"から"&amp;W1137)</f>
        <v/>
      </c>
    </row>
    <row r="1138" spans="1:33" ht="24.95" customHeight="1">
      <c r="A1138" s="513">
        <v>1125</v>
      </c>
      <c r="B1138" s="987" t="str">
        <f>IF(基本情報入力シート!C1177="","",基本情報入力シート!C1177)</f>
        <v/>
      </c>
      <c r="C1138" s="988"/>
      <c r="D1138" s="988"/>
      <c r="E1138" s="988"/>
      <c r="F1138" s="988"/>
      <c r="G1138" s="988"/>
      <c r="H1138" s="988"/>
      <c r="I1138" s="989"/>
      <c r="J1138" s="482" t="str">
        <f>IF(基本情報入力シート!M1177="","",基本情報入力シート!M1177)</f>
        <v/>
      </c>
      <c r="K1138" s="482" t="str">
        <f>IF(基本情報入力シート!R1177="","",基本情報入力シート!R1177)</f>
        <v/>
      </c>
      <c r="L1138" s="482" t="str">
        <f>IF(基本情報入力シート!W1177="","",基本情報入力シート!W1177)</f>
        <v/>
      </c>
      <c r="M1138" s="517" t="str">
        <f>IF(基本情報入力シート!X1177="","",基本情報入力シート!X1177)</f>
        <v/>
      </c>
      <c r="N1138" s="518" t="str">
        <f>IF(基本情報入力シート!Y1177="","",基本情報入力シート!Y1177)</f>
        <v/>
      </c>
      <c r="O1138" s="106"/>
      <c r="P1138" s="1082"/>
      <c r="Q1138" s="1083"/>
      <c r="R1138" s="519" t="str">
        <f>IFERROR(IF('別紙様式3-2（４・５月）'!Z1140="ベア加算","",P1138*VLOOKUP(N1138,【参考】数式用!$AD$2:$AH$27,MATCH(O1138,【参考】数式用!$K$4:$N$4,0)+1,0)),"")</f>
        <v/>
      </c>
      <c r="S1138" s="139"/>
      <c r="T1138" s="1084"/>
      <c r="U1138" s="1085"/>
      <c r="V1138" s="515" t="str">
        <f>IFERROR(P1138*VLOOKUP(AF1138,【参考】数式用4!$DC$3:$DZ$106,MATCH(N1138,【参考】数式用4!$DC$2:$DZ$2,0)),"")</f>
        <v/>
      </c>
      <c r="W1138" s="107"/>
      <c r="X1138" s="138"/>
      <c r="Y1138" s="1086" t="str">
        <f>IFERROR(IF('別紙様式3-2（４・５月）'!Z1140="ベア加算","",W1138*VLOOKUP(N1138,【参考】数式用!$AD$2:$AH$27,MATCH(O1138,【参考】数式用!$K$4:$N$4,0)+1,0)),"")</f>
        <v/>
      </c>
      <c r="Z1138" s="1086"/>
      <c r="AA1138" s="139"/>
      <c r="AB1138" s="142"/>
      <c r="AC1138" s="520" t="str">
        <f>IFERROR(X1138*VLOOKUP(AG1138,【参考】数式用4!$DC$3:$DZ$106,MATCH(N1138,【参考】数式用4!$DC$2:$DZ$2,0)),"")</f>
        <v/>
      </c>
      <c r="AD1138" s="477" t="str">
        <f t="shared" si="36"/>
        <v/>
      </c>
      <c r="AE1138" s="478" t="str">
        <f t="shared" si="37"/>
        <v/>
      </c>
      <c r="AF1138" s="512" t="str">
        <f>IF(O1138="","",'別紙様式3-2（４・５月）'!O1140&amp;'別紙様式3-2（４・５月）'!P1140&amp;'別紙様式3-2（４・５月）'!Q1140&amp;"から"&amp;O1138)</f>
        <v/>
      </c>
      <c r="AG1138" s="512" t="str">
        <f>IF(OR(W1138="",W1138="―"),"",'別紙様式3-2（４・５月）'!O1140&amp;'別紙様式3-2（４・５月）'!P1140&amp;'別紙様式3-2（４・５月）'!Q1140&amp;"から"&amp;W1138)</f>
        <v/>
      </c>
    </row>
    <row r="1139" spans="1:33" ht="24.95" customHeight="1">
      <c r="A1139" s="513">
        <v>1126</v>
      </c>
      <c r="B1139" s="987" t="str">
        <f>IF(基本情報入力シート!C1178="","",基本情報入力シート!C1178)</f>
        <v/>
      </c>
      <c r="C1139" s="988"/>
      <c r="D1139" s="988"/>
      <c r="E1139" s="988"/>
      <c r="F1139" s="988"/>
      <c r="G1139" s="988"/>
      <c r="H1139" s="988"/>
      <c r="I1139" s="989"/>
      <c r="J1139" s="482" t="str">
        <f>IF(基本情報入力シート!M1178="","",基本情報入力シート!M1178)</f>
        <v/>
      </c>
      <c r="K1139" s="482" t="str">
        <f>IF(基本情報入力シート!R1178="","",基本情報入力シート!R1178)</f>
        <v/>
      </c>
      <c r="L1139" s="482" t="str">
        <f>IF(基本情報入力シート!W1178="","",基本情報入力シート!W1178)</f>
        <v/>
      </c>
      <c r="M1139" s="517" t="str">
        <f>IF(基本情報入力シート!X1178="","",基本情報入力シート!X1178)</f>
        <v/>
      </c>
      <c r="N1139" s="518" t="str">
        <f>IF(基本情報入力シート!Y1178="","",基本情報入力シート!Y1178)</f>
        <v/>
      </c>
      <c r="O1139" s="106"/>
      <c r="P1139" s="1082"/>
      <c r="Q1139" s="1083"/>
      <c r="R1139" s="519" t="str">
        <f>IFERROR(IF('別紙様式3-2（４・５月）'!Z1141="ベア加算","",P1139*VLOOKUP(N1139,【参考】数式用!$AD$2:$AH$27,MATCH(O1139,【参考】数式用!$K$4:$N$4,0)+1,0)),"")</f>
        <v/>
      </c>
      <c r="S1139" s="139"/>
      <c r="T1139" s="1084"/>
      <c r="U1139" s="1085"/>
      <c r="V1139" s="515" t="str">
        <f>IFERROR(P1139*VLOOKUP(AF1139,【参考】数式用4!$DC$3:$DZ$106,MATCH(N1139,【参考】数式用4!$DC$2:$DZ$2,0)),"")</f>
        <v/>
      </c>
      <c r="W1139" s="107"/>
      <c r="X1139" s="138"/>
      <c r="Y1139" s="1086" t="str">
        <f>IFERROR(IF('別紙様式3-2（４・５月）'!Z1141="ベア加算","",W1139*VLOOKUP(N1139,【参考】数式用!$AD$2:$AH$27,MATCH(O1139,【参考】数式用!$K$4:$N$4,0)+1,0)),"")</f>
        <v/>
      </c>
      <c r="Z1139" s="1086"/>
      <c r="AA1139" s="139"/>
      <c r="AB1139" s="142"/>
      <c r="AC1139" s="520" t="str">
        <f>IFERROR(X1139*VLOOKUP(AG1139,【参考】数式用4!$DC$3:$DZ$106,MATCH(N1139,【参考】数式用4!$DC$2:$DZ$2,0)),"")</f>
        <v/>
      </c>
      <c r="AD1139" s="477" t="str">
        <f t="shared" si="36"/>
        <v/>
      </c>
      <c r="AE1139" s="478" t="str">
        <f t="shared" si="37"/>
        <v/>
      </c>
      <c r="AF1139" s="512" t="str">
        <f>IF(O1139="","",'別紙様式3-2（４・５月）'!O1141&amp;'別紙様式3-2（４・５月）'!P1141&amp;'別紙様式3-2（４・５月）'!Q1141&amp;"から"&amp;O1139)</f>
        <v/>
      </c>
      <c r="AG1139" s="512" t="str">
        <f>IF(OR(W1139="",W1139="―"),"",'別紙様式3-2（４・５月）'!O1141&amp;'別紙様式3-2（４・５月）'!P1141&amp;'別紙様式3-2（４・５月）'!Q1141&amp;"から"&amp;W1139)</f>
        <v/>
      </c>
    </row>
    <row r="1140" spans="1:33" ht="24.95" customHeight="1">
      <c r="A1140" s="513">
        <v>1127</v>
      </c>
      <c r="B1140" s="987" t="str">
        <f>IF(基本情報入力シート!C1179="","",基本情報入力シート!C1179)</f>
        <v/>
      </c>
      <c r="C1140" s="988"/>
      <c r="D1140" s="988"/>
      <c r="E1140" s="988"/>
      <c r="F1140" s="988"/>
      <c r="G1140" s="988"/>
      <c r="H1140" s="988"/>
      <c r="I1140" s="989"/>
      <c r="J1140" s="482" t="str">
        <f>IF(基本情報入力シート!M1179="","",基本情報入力シート!M1179)</f>
        <v/>
      </c>
      <c r="K1140" s="482" t="str">
        <f>IF(基本情報入力シート!R1179="","",基本情報入力シート!R1179)</f>
        <v/>
      </c>
      <c r="L1140" s="482" t="str">
        <f>IF(基本情報入力シート!W1179="","",基本情報入力シート!W1179)</f>
        <v/>
      </c>
      <c r="M1140" s="517" t="str">
        <f>IF(基本情報入力シート!X1179="","",基本情報入力シート!X1179)</f>
        <v/>
      </c>
      <c r="N1140" s="518" t="str">
        <f>IF(基本情報入力シート!Y1179="","",基本情報入力シート!Y1179)</f>
        <v/>
      </c>
      <c r="O1140" s="106"/>
      <c r="P1140" s="1082"/>
      <c r="Q1140" s="1083"/>
      <c r="R1140" s="519" t="str">
        <f>IFERROR(IF('別紙様式3-2（４・５月）'!Z1142="ベア加算","",P1140*VLOOKUP(N1140,【参考】数式用!$AD$2:$AH$27,MATCH(O1140,【参考】数式用!$K$4:$N$4,0)+1,0)),"")</f>
        <v/>
      </c>
      <c r="S1140" s="139"/>
      <c r="T1140" s="1084"/>
      <c r="U1140" s="1085"/>
      <c r="V1140" s="515" t="str">
        <f>IFERROR(P1140*VLOOKUP(AF1140,【参考】数式用4!$DC$3:$DZ$106,MATCH(N1140,【参考】数式用4!$DC$2:$DZ$2,0)),"")</f>
        <v/>
      </c>
      <c r="W1140" s="107"/>
      <c r="X1140" s="138"/>
      <c r="Y1140" s="1086" t="str">
        <f>IFERROR(IF('別紙様式3-2（４・５月）'!Z1142="ベア加算","",W1140*VLOOKUP(N1140,【参考】数式用!$AD$2:$AH$27,MATCH(O1140,【参考】数式用!$K$4:$N$4,0)+1,0)),"")</f>
        <v/>
      </c>
      <c r="Z1140" s="1086"/>
      <c r="AA1140" s="139"/>
      <c r="AB1140" s="142"/>
      <c r="AC1140" s="520" t="str">
        <f>IFERROR(X1140*VLOOKUP(AG1140,【参考】数式用4!$DC$3:$DZ$106,MATCH(N1140,【参考】数式用4!$DC$2:$DZ$2,0)),"")</f>
        <v/>
      </c>
      <c r="AD1140" s="477" t="str">
        <f t="shared" si="36"/>
        <v/>
      </c>
      <c r="AE1140" s="478" t="str">
        <f t="shared" si="37"/>
        <v/>
      </c>
      <c r="AF1140" s="512" t="str">
        <f>IF(O1140="","",'別紙様式3-2（４・５月）'!O1142&amp;'別紙様式3-2（４・５月）'!P1142&amp;'別紙様式3-2（４・５月）'!Q1142&amp;"から"&amp;O1140)</f>
        <v/>
      </c>
      <c r="AG1140" s="512" t="str">
        <f>IF(OR(W1140="",W1140="―"),"",'別紙様式3-2（４・５月）'!O1142&amp;'別紙様式3-2（４・５月）'!P1142&amp;'別紙様式3-2（４・５月）'!Q1142&amp;"から"&amp;W1140)</f>
        <v/>
      </c>
    </row>
    <row r="1141" spans="1:33" ht="24.95" customHeight="1">
      <c r="A1141" s="513">
        <v>1128</v>
      </c>
      <c r="B1141" s="987" t="str">
        <f>IF(基本情報入力シート!C1180="","",基本情報入力シート!C1180)</f>
        <v/>
      </c>
      <c r="C1141" s="988"/>
      <c r="D1141" s="988"/>
      <c r="E1141" s="988"/>
      <c r="F1141" s="988"/>
      <c r="G1141" s="988"/>
      <c r="H1141" s="988"/>
      <c r="I1141" s="989"/>
      <c r="J1141" s="482" t="str">
        <f>IF(基本情報入力シート!M1180="","",基本情報入力シート!M1180)</f>
        <v/>
      </c>
      <c r="K1141" s="482" t="str">
        <f>IF(基本情報入力シート!R1180="","",基本情報入力シート!R1180)</f>
        <v/>
      </c>
      <c r="L1141" s="482" t="str">
        <f>IF(基本情報入力シート!W1180="","",基本情報入力シート!W1180)</f>
        <v/>
      </c>
      <c r="M1141" s="517" t="str">
        <f>IF(基本情報入力シート!X1180="","",基本情報入力シート!X1180)</f>
        <v/>
      </c>
      <c r="N1141" s="518" t="str">
        <f>IF(基本情報入力シート!Y1180="","",基本情報入力シート!Y1180)</f>
        <v/>
      </c>
      <c r="O1141" s="106"/>
      <c r="P1141" s="1082"/>
      <c r="Q1141" s="1083"/>
      <c r="R1141" s="519" t="str">
        <f>IFERROR(IF('別紙様式3-2（４・５月）'!Z1143="ベア加算","",P1141*VLOOKUP(N1141,【参考】数式用!$AD$2:$AH$27,MATCH(O1141,【参考】数式用!$K$4:$N$4,0)+1,0)),"")</f>
        <v/>
      </c>
      <c r="S1141" s="139"/>
      <c r="T1141" s="1084"/>
      <c r="U1141" s="1085"/>
      <c r="V1141" s="515" t="str">
        <f>IFERROR(P1141*VLOOKUP(AF1141,【参考】数式用4!$DC$3:$DZ$106,MATCH(N1141,【参考】数式用4!$DC$2:$DZ$2,0)),"")</f>
        <v/>
      </c>
      <c r="W1141" s="107"/>
      <c r="X1141" s="138"/>
      <c r="Y1141" s="1086" t="str">
        <f>IFERROR(IF('別紙様式3-2（４・５月）'!Z1143="ベア加算","",W1141*VLOOKUP(N1141,【参考】数式用!$AD$2:$AH$27,MATCH(O1141,【参考】数式用!$K$4:$N$4,0)+1,0)),"")</f>
        <v/>
      </c>
      <c r="Z1141" s="1086"/>
      <c r="AA1141" s="139"/>
      <c r="AB1141" s="142"/>
      <c r="AC1141" s="520" t="str">
        <f>IFERROR(X1141*VLOOKUP(AG1141,【参考】数式用4!$DC$3:$DZ$106,MATCH(N1141,【参考】数式用4!$DC$2:$DZ$2,0)),"")</f>
        <v/>
      </c>
      <c r="AD1141" s="477" t="str">
        <f t="shared" si="36"/>
        <v/>
      </c>
      <c r="AE1141" s="478" t="str">
        <f t="shared" si="37"/>
        <v/>
      </c>
      <c r="AF1141" s="512" t="str">
        <f>IF(O1141="","",'別紙様式3-2（４・５月）'!O1143&amp;'別紙様式3-2（４・５月）'!P1143&amp;'別紙様式3-2（４・５月）'!Q1143&amp;"から"&amp;O1141)</f>
        <v/>
      </c>
      <c r="AG1141" s="512" t="str">
        <f>IF(OR(W1141="",W1141="―"),"",'別紙様式3-2（４・５月）'!O1143&amp;'別紙様式3-2（４・５月）'!P1143&amp;'別紙様式3-2（４・５月）'!Q1143&amp;"から"&amp;W1141)</f>
        <v/>
      </c>
    </row>
    <row r="1142" spans="1:33" ht="24.95" customHeight="1">
      <c r="A1142" s="513">
        <v>1129</v>
      </c>
      <c r="B1142" s="987" t="str">
        <f>IF(基本情報入力シート!C1181="","",基本情報入力シート!C1181)</f>
        <v/>
      </c>
      <c r="C1142" s="988"/>
      <c r="D1142" s="988"/>
      <c r="E1142" s="988"/>
      <c r="F1142" s="988"/>
      <c r="G1142" s="988"/>
      <c r="H1142" s="988"/>
      <c r="I1142" s="989"/>
      <c r="J1142" s="482" t="str">
        <f>IF(基本情報入力シート!M1181="","",基本情報入力シート!M1181)</f>
        <v/>
      </c>
      <c r="K1142" s="482" t="str">
        <f>IF(基本情報入力シート!R1181="","",基本情報入力シート!R1181)</f>
        <v/>
      </c>
      <c r="L1142" s="482" t="str">
        <f>IF(基本情報入力シート!W1181="","",基本情報入力シート!W1181)</f>
        <v/>
      </c>
      <c r="M1142" s="517" t="str">
        <f>IF(基本情報入力シート!X1181="","",基本情報入力シート!X1181)</f>
        <v/>
      </c>
      <c r="N1142" s="518" t="str">
        <f>IF(基本情報入力シート!Y1181="","",基本情報入力シート!Y1181)</f>
        <v/>
      </c>
      <c r="O1142" s="106"/>
      <c r="P1142" s="1082"/>
      <c r="Q1142" s="1083"/>
      <c r="R1142" s="519" t="str">
        <f>IFERROR(IF('別紙様式3-2（４・５月）'!Z1144="ベア加算","",P1142*VLOOKUP(N1142,【参考】数式用!$AD$2:$AH$27,MATCH(O1142,【参考】数式用!$K$4:$N$4,0)+1,0)),"")</f>
        <v/>
      </c>
      <c r="S1142" s="139"/>
      <c r="T1142" s="1084"/>
      <c r="U1142" s="1085"/>
      <c r="V1142" s="515" t="str">
        <f>IFERROR(P1142*VLOOKUP(AF1142,【参考】数式用4!$DC$3:$DZ$106,MATCH(N1142,【参考】数式用4!$DC$2:$DZ$2,0)),"")</f>
        <v/>
      </c>
      <c r="W1142" s="107"/>
      <c r="X1142" s="138"/>
      <c r="Y1142" s="1086" t="str">
        <f>IFERROR(IF('別紙様式3-2（４・５月）'!Z1144="ベア加算","",W1142*VLOOKUP(N1142,【参考】数式用!$AD$2:$AH$27,MATCH(O1142,【参考】数式用!$K$4:$N$4,0)+1,0)),"")</f>
        <v/>
      </c>
      <c r="Z1142" s="1086"/>
      <c r="AA1142" s="139"/>
      <c r="AB1142" s="142"/>
      <c r="AC1142" s="520" t="str">
        <f>IFERROR(X1142*VLOOKUP(AG1142,【参考】数式用4!$DC$3:$DZ$106,MATCH(N1142,【参考】数式用4!$DC$2:$DZ$2,0)),"")</f>
        <v/>
      </c>
      <c r="AD1142" s="477" t="str">
        <f t="shared" si="36"/>
        <v/>
      </c>
      <c r="AE1142" s="478" t="str">
        <f t="shared" si="37"/>
        <v/>
      </c>
      <c r="AF1142" s="512" t="str">
        <f>IF(O1142="","",'別紙様式3-2（４・５月）'!O1144&amp;'別紙様式3-2（４・５月）'!P1144&amp;'別紙様式3-2（４・５月）'!Q1144&amp;"から"&amp;O1142)</f>
        <v/>
      </c>
      <c r="AG1142" s="512" t="str">
        <f>IF(OR(W1142="",W1142="―"),"",'別紙様式3-2（４・５月）'!O1144&amp;'別紙様式3-2（４・５月）'!P1144&amp;'別紙様式3-2（４・５月）'!Q1144&amp;"から"&amp;W1142)</f>
        <v/>
      </c>
    </row>
    <row r="1143" spans="1:33" ht="24.95" customHeight="1">
      <c r="A1143" s="513">
        <v>1130</v>
      </c>
      <c r="B1143" s="987" t="str">
        <f>IF(基本情報入力シート!C1182="","",基本情報入力シート!C1182)</f>
        <v/>
      </c>
      <c r="C1143" s="988"/>
      <c r="D1143" s="988"/>
      <c r="E1143" s="988"/>
      <c r="F1143" s="988"/>
      <c r="G1143" s="988"/>
      <c r="H1143" s="988"/>
      <c r="I1143" s="989"/>
      <c r="J1143" s="482" t="str">
        <f>IF(基本情報入力シート!M1182="","",基本情報入力シート!M1182)</f>
        <v/>
      </c>
      <c r="K1143" s="482" t="str">
        <f>IF(基本情報入力シート!R1182="","",基本情報入力シート!R1182)</f>
        <v/>
      </c>
      <c r="L1143" s="482" t="str">
        <f>IF(基本情報入力シート!W1182="","",基本情報入力シート!W1182)</f>
        <v/>
      </c>
      <c r="M1143" s="517" t="str">
        <f>IF(基本情報入力シート!X1182="","",基本情報入力シート!X1182)</f>
        <v/>
      </c>
      <c r="N1143" s="518" t="str">
        <f>IF(基本情報入力シート!Y1182="","",基本情報入力シート!Y1182)</f>
        <v/>
      </c>
      <c r="O1143" s="106"/>
      <c r="P1143" s="1082"/>
      <c r="Q1143" s="1083"/>
      <c r="R1143" s="519" t="str">
        <f>IFERROR(IF('別紙様式3-2（４・５月）'!Z1145="ベア加算","",P1143*VLOOKUP(N1143,【参考】数式用!$AD$2:$AH$27,MATCH(O1143,【参考】数式用!$K$4:$N$4,0)+1,0)),"")</f>
        <v/>
      </c>
      <c r="S1143" s="139"/>
      <c r="T1143" s="1084"/>
      <c r="U1143" s="1085"/>
      <c r="V1143" s="515" t="str">
        <f>IFERROR(P1143*VLOOKUP(AF1143,【参考】数式用4!$DC$3:$DZ$106,MATCH(N1143,【参考】数式用4!$DC$2:$DZ$2,0)),"")</f>
        <v/>
      </c>
      <c r="W1143" s="107"/>
      <c r="X1143" s="138"/>
      <c r="Y1143" s="1086" t="str">
        <f>IFERROR(IF('別紙様式3-2（４・５月）'!Z1145="ベア加算","",W1143*VLOOKUP(N1143,【参考】数式用!$AD$2:$AH$27,MATCH(O1143,【参考】数式用!$K$4:$N$4,0)+1,0)),"")</f>
        <v/>
      </c>
      <c r="Z1143" s="1086"/>
      <c r="AA1143" s="139"/>
      <c r="AB1143" s="142"/>
      <c r="AC1143" s="520" t="str">
        <f>IFERROR(X1143*VLOOKUP(AG1143,【参考】数式用4!$DC$3:$DZ$106,MATCH(N1143,【参考】数式用4!$DC$2:$DZ$2,0)),"")</f>
        <v/>
      </c>
      <c r="AD1143" s="477" t="str">
        <f t="shared" si="36"/>
        <v/>
      </c>
      <c r="AE1143" s="478" t="str">
        <f t="shared" si="37"/>
        <v/>
      </c>
      <c r="AF1143" s="512" t="str">
        <f>IF(O1143="","",'別紙様式3-2（４・５月）'!O1145&amp;'別紙様式3-2（４・５月）'!P1145&amp;'別紙様式3-2（４・５月）'!Q1145&amp;"から"&amp;O1143)</f>
        <v/>
      </c>
      <c r="AG1143" s="512" t="str">
        <f>IF(OR(W1143="",W1143="―"),"",'別紙様式3-2（４・５月）'!O1145&amp;'別紙様式3-2（４・５月）'!P1145&amp;'別紙様式3-2（４・５月）'!Q1145&amp;"から"&amp;W1143)</f>
        <v/>
      </c>
    </row>
    <row r="1144" spans="1:33" ht="24.95" customHeight="1">
      <c r="A1144" s="513">
        <v>1131</v>
      </c>
      <c r="B1144" s="987" t="str">
        <f>IF(基本情報入力シート!C1183="","",基本情報入力シート!C1183)</f>
        <v/>
      </c>
      <c r="C1144" s="988"/>
      <c r="D1144" s="988"/>
      <c r="E1144" s="988"/>
      <c r="F1144" s="988"/>
      <c r="G1144" s="988"/>
      <c r="H1144" s="988"/>
      <c r="I1144" s="989"/>
      <c r="J1144" s="482" t="str">
        <f>IF(基本情報入力シート!M1183="","",基本情報入力シート!M1183)</f>
        <v/>
      </c>
      <c r="K1144" s="482" t="str">
        <f>IF(基本情報入力シート!R1183="","",基本情報入力シート!R1183)</f>
        <v/>
      </c>
      <c r="L1144" s="482" t="str">
        <f>IF(基本情報入力シート!W1183="","",基本情報入力シート!W1183)</f>
        <v/>
      </c>
      <c r="M1144" s="517" t="str">
        <f>IF(基本情報入力シート!X1183="","",基本情報入力シート!X1183)</f>
        <v/>
      </c>
      <c r="N1144" s="518" t="str">
        <f>IF(基本情報入力シート!Y1183="","",基本情報入力シート!Y1183)</f>
        <v/>
      </c>
      <c r="O1144" s="106"/>
      <c r="P1144" s="1082"/>
      <c r="Q1144" s="1083"/>
      <c r="R1144" s="519" t="str">
        <f>IFERROR(IF('別紙様式3-2（４・５月）'!Z1146="ベア加算","",P1144*VLOOKUP(N1144,【参考】数式用!$AD$2:$AH$27,MATCH(O1144,【参考】数式用!$K$4:$N$4,0)+1,0)),"")</f>
        <v/>
      </c>
      <c r="S1144" s="139"/>
      <c r="T1144" s="1084"/>
      <c r="U1144" s="1085"/>
      <c r="V1144" s="515" t="str">
        <f>IFERROR(P1144*VLOOKUP(AF1144,【参考】数式用4!$DC$3:$DZ$106,MATCH(N1144,【参考】数式用4!$DC$2:$DZ$2,0)),"")</f>
        <v/>
      </c>
      <c r="W1144" s="107"/>
      <c r="X1144" s="138"/>
      <c r="Y1144" s="1086" t="str">
        <f>IFERROR(IF('別紙様式3-2（４・５月）'!Z1146="ベア加算","",W1144*VLOOKUP(N1144,【参考】数式用!$AD$2:$AH$27,MATCH(O1144,【参考】数式用!$K$4:$N$4,0)+1,0)),"")</f>
        <v/>
      </c>
      <c r="Z1144" s="1086"/>
      <c r="AA1144" s="139"/>
      <c r="AB1144" s="142"/>
      <c r="AC1144" s="520" t="str">
        <f>IFERROR(X1144*VLOOKUP(AG1144,【参考】数式用4!$DC$3:$DZ$106,MATCH(N1144,【参考】数式用4!$DC$2:$DZ$2,0)),"")</f>
        <v/>
      </c>
      <c r="AD1144" s="477" t="str">
        <f t="shared" si="36"/>
        <v/>
      </c>
      <c r="AE1144" s="478" t="str">
        <f t="shared" si="37"/>
        <v/>
      </c>
      <c r="AF1144" s="512" t="str">
        <f>IF(O1144="","",'別紙様式3-2（４・５月）'!O1146&amp;'別紙様式3-2（４・５月）'!P1146&amp;'別紙様式3-2（４・５月）'!Q1146&amp;"から"&amp;O1144)</f>
        <v/>
      </c>
      <c r="AG1144" s="512" t="str">
        <f>IF(OR(W1144="",W1144="―"),"",'別紙様式3-2（４・５月）'!O1146&amp;'別紙様式3-2（４・５月）'!P1146&amp;'別紙様式3-2（４・５月）'!Q1146&amp;"から"&amp;W1144)</f>
        <v/>
      </c>
    </row>
    <row r="1145" spans="1:33" ht="24.95" customHeight="1">
      <c r="A1145" s="513">
        <v>1132</v>
      </c>
      <c r="B1145" s="987" t="str">
        <f>IF(基本情報入力シート!C1184="","",基本情報入力シート!C1184)</f>
        <v/>
      </c>
      <c r="C1145" s="988"/>
      <c r="D1145" s="988"/>
      <c r="E1145" s="988"/>
      <c r="F1145" s="988"/>
      <c r="G1145" s="988"/>
      <c r="H1145" s="988"/>
      <c r="I1145" s="989"/>
      <c r="J1145" s="482" t="str">
        <f>IF(基本情報入力シート!M1184="","",基本情報入力シート!M1184)</f>
        <v/>
      </c>
      <c r="K1145" s="482" t="str">
        <f>IF(基本情報入力シート!R1184="","",基本情報入力シート!R1184)</f>
        <v/>
      </c>
      <c r="L1145" s="482" t="str">
        <f>IF(基本情報入力シート!W1184="","",基本情報入力シート!W1184)</f>
        <v/>
      </c>
      <c r="M1145" s="517" t="str">
        <f>IF(基本情報入力シート!X1184="","",基本情報入力シート!X1184)</f>
        <v/>
      </c>
      <c r="N1145" s="518" t="str">
        <f>IF(基本情報入力シート!Y1184="","",基本情報入力シート!Y1184)</f>
        <v/>
      </c>
      <c r="O1145" s="106"/>
      <c r="P1145" s="1082"/>
      <c r="Q1145" s="1083"/>
      <c r="R1145" s="519" t="str">
        <f>IFERROR(IF('別紙様式3-2（４・５月）'!Z1147="ベア加算","",P1145*VLOOKUP(N1145,【参考】数式用!$AD$2:$AH$27,MATCH(O1145,【参考】数式用!$K$4:$N$4,0)+1,0)),"")</f>
        <v/>
      </c>
      <c r="S1145" s="139"/>
      <c r="T1145" s="1084"/>
      <c r="U1145" s="1085"/>
      <c r="V1145" s="515" t="str">
        <f>IFERROR(P1145*VLOOKUP(AF1145,【参考】数式用4!$DC$3:$DZ$106,MATCH(N1145,【参考】数式用4!$DC$2:$DZ$2,0)),"")</f>
        <v/>
      </c>
      <c r="W1145" s="107"/>
      <c r="X1145" s="138"/>
      <c r="Y1145" s="1086" t="str">
        <f>IFERROR(IF('別紙様式3-2（４・５月）'!Z1147="ベア加算","",W1145*VLOOKUP(N1145,【参考】数式用!$AD$2:$AH$27,MATCH(O1145,【参考】数式用!$K$4:$N$4,0)+1,0)),"")</f>
        <v/>
      </c>
      <c r="Z1145" s="1086"/>
      <c r="AA1145" s="139"/>
      <c r="AB1145" s="142"/>
      <c r="AC1145" s="520" t="str">
        <f>IFERROR(X1145*VLOOKUP(AG1145,【参考】数式用4!$DC$3:$DZ$106,MATCH(N1145,【参考】数式用4!$DC$2:$DZ$2,0)),"")</f>
        <v/>
      </c>
      <c r="AD1145" s="477" t="str">
        <f t="shared" si="36"/>
        <v/>
      </c>
      <c r="AE1145" s="478" t="str">
        <f t="shared" si="37"/>
        <v/>
      </c>
      <c r="AF1145" s="512" t="str">
        <f>IF(O1145="","",'別紙様式3-2（４・５月）'!O1147&amp;'別紙様式3-2（４・５月）'!P1147&amp;'別紙様式3-2（４・５月）'!Q1147&amp;"から"&amp;O1145)</f>
        <v/>
      </c>
      <c r="AG1145" s="512" t="str">
        <f>IF(OR(W1145="",W1145="―"),"",'別紙様式3-2（４・５月）'!O1147&amp;'別紙様式3-2（４・５月）'!P1147&amp;'別紙様式3-2（４・５月）'!Q1147&amp;"から"&amp;W1145)</f>
        <v/>
      </c>
    </row>
    <row r="1146" spans="1:33" ht="24.95" customHeight="1">
      <c r="A1146" s="513">
        <v>1133</v>
      </c>
      <c r="B1146" s="987" t="str">
        <f>IF(基本情報入力シート!C1185="","",基本情報入力シート!C1185)</f>
        <v/>
      </c>
      <c r="C1146" s="988"/>
      <c r="D1146" s="988"/>
      <c r="E1146" s="988"/>
      <c r="F1146" s="988"/>
      <c r="G1146" s="988"/>
      <c r="H1146" s="988"/>
      <c r="I1146" s="989"/>
      <c r="J1146" s="482" t="str">
        <f>IF(基本情報入力シート!M1185="","",基本情報入力シート!M1185)</f>
        <v/>
      </c>
      <c r="K1146" s="482" t="str">
        <f>IF(基本情報入力シート!R1185="","",基本情報入力シート!R1185)</f>
        <v/>
      </c>
      <c r="L1146" s="482" t="str">
        <f>IF(基本情報入力シート!W1185="","",基本情報入力シート!W1185)</f>
        <v/>
      </c>
      <c r="M1146" s="517" t="str">
        <f>IF(基本情報入力シート!X1185="","",基本情報入力シート!X1185)</f>
        <v/>
      </c>
      <c r="N1146" s="518" t="str">
        <f>IF(基本情報入力シート!Y1185="","",基本情報入力シート!Y1185)</f>
        <v/>
      </c>
      <c r="O1146" s="106"/>
      <c r="P1146" s="1082"/>
      <c r="Q1146" s="1083"/>
      <c r="R1146" s="519" t="str">
        <f>IFERROR(IF('別紙様式3-2（４・５月）'!Z1148="ベア加算","",P1146*VLOOKUP(N1146,【参考】数式用!$AD$2:$AH$27,MATCH(O1146,【参考】数式用!$K$4:$N$4,0)+1,0)),"")</f>
        <v/>
      </c>
      <c r="S1146" s="139"/>
      <c r="T1146" s="1084"/>
      <c r="U1146" s="1085"/>
      <c r="V1146" s="515" t="str">
        <f>IFERROR(P1146*VLOOKUP(AF1146,【参考】数式用4!$DC$3:$DZ$106,MATCH(N1146,【参考】数式用4!$DC$2:$DZ$2,0)),"")</f>
        <v/>
      </c>
      <c r="W1146" s="107"/>
      <c r="X1146" s="138"/>
      <c r="Y1146" s="1086" t="str">
        <f>IFERROR(IF('別紙様式3-2（４・５月）'!Z1148="ベア加算","",W1146*VLOOKUP(N1146,【参考】数式用!$AD$2:$AH$27,MATCH(O1146,【参考】数式用!$K$4:$N$4,0)+1,0)),"")</f>
        <v/>
      </c>
      <c r="Z1146" s="1086"/>
      <c r="AA1146" s="139"/>
      <c r="AB1146" s="142"/>
      <c r="AC1146" s="520" t="str">
        <f>IFERROR(X1146*VLOOKUP(AG1146,【参考】数式用4!$DC$3:$DZ$106,MATCH(N1146,【参考】数式用4!$DC$2:$DZ$2,0)),"")</f>
        <v/>
      </c>
      <c r="AD1146" s="477" t="str">
        <f t="shared" si="36"/>
        <v/>
      </c>
      <c r="AE1146" s="478" t="str">
        <f t="shared" si="37"/>
        <v/>
      </c>
      <c r="AF1146" s="512" t="str">
        <f>IF(O1146="","",'別紙様式3-2（４・５月）'!O1148&amp;'別紙様式3-2（４・５月）'!P1148&amp;'別紙様式3-2（４・５月）'!Q1148&amp;"から"&amp;O1146)</f>
        <v/>
      </c>
      <c r="AG1146" s="512" t="str">
        <f>IF(OR(W1146="",W1146="―"),"",'別紙様式3-2（４・５月）'!O1148&amp;'別紙様式3-2（４・５月）'!P1148&amp;'別紙様式3-2（４・５月）'!Q1148&amp;"から"&amp;W1146)</f>
        <v/>
      </c>
    </row>
    <row r="1147" spans="1:33" ht="24.95" customHeight="1">
      <c r="A1147" s="513">
        <v>1134</v>
      </c>
      <c r="B1147" s="987" t="str">
        <f>IF(基本情報入力シート!C1186="","",基本情報入力シート!C1186)</f>
        <v/>
      </c>
      <c r="C1147" s="988"/>
      <c r="D1147" s="988"/>
      <c r="E1147" s="988"/>
      <c r="F1147" s="988"/>
      <c r="G1147" s="988"/>
      <c r="H1147" s="988"/>
      <c r="I1147" s="989"/>
      <c r="J1147" s="482" t="str">
        <f>IF(基本情報入力シート!M1186="","",基本情報入力シート!M1186)</f>
        <v/>
      </c>
      <c r="K1147" s="482" t="str">
        <f>IF(基本情報入力シート!R1186="","",基本情報入力シート!R1186)</f>
        <v/>
      </c>
      <c r="L1147" s="482" t="str">
        <f>IF(基本情報入力シート!W1186="","",基本情報入力シート!W1186)</f>
        <v/>
      </c>
      <c r="M1147" s="517" t="str">
        <f>IF(基本情報入力シート!X1186="","",基本情報入力シート!X1186)</f>
        <v/>
      </c>
      <c r="N1147" s="518" t="str">
        <f>IF(基本情報入力シート!Y1186="","",基本情報入力シート!Y1186)</f>
        <v/>
      </c>
      <c r="O1147" s="106"/>
      <c r="P1147" s="1082"/>
      <c r="Q1147" s="1083"/>
      <c r="R1147" s="519" t="str">
        <f>IFERROR(IF('別紙様式3-2（４・５月）'!Z1149="ベア加算","",P1147*VLOOKUP(N1147,【参考】数式用!$AD$2:$AH$27,MATCH(O1147,【参考】数式用!$K$4:$N$4,0)+1,0)),"")</f>
        <v/>
      </c>
      <c r="S1147" s="139"/>
      <c r="T1147" s="1084"/>
      <c r="U1147" s="1085"/>
      <c r="V1147" s="515" t="str">
        <f>IFERROR(P1147*VLOOKUP(AF1147,【参考】数式用4!$DC$3:$DZ$106,MATCH(N1147,【参考】数式用4!$DC$2:$DZ$2,0)),"")</f>
        <v/>
      </c>
      <c r="W1147" s="107"/>
      <c r="X1147" s="138"/>
      <c r="Y1147" s="1086" t="str">
        <f>IFERROR(IF('別紙様式3-2（４・５月）'!Z1149="ベア加算","",W1147*VLOOKUP(N1147,【参考】数式用!$AD$2:$AH$27,MATCH(O1147,【参考】数式用!$K$4:$N$4,0)+1,0)),"")</f>
        <v/>
      </c>
      <c r="Z1147" s="1086"/>
      <c r="AA1147" s="139"/>
      <c r="AB1147" s="142"/>
      <c r="AC1147" s="520" t="str">
        <f>IFERROR(X1147*VLOOKUP(AG1147,【参考】数式用4!$DC$3:$DZ$106,MATCH(N1147,【参考】数式用4!$DC$2:$DZ$2,0)),"")</f>
        <v/>
      </c>
      <c r="AD1147" s="477" t="str">
        <f t="shared" si="36"/>
        <v/>
      </c>
      <c r="AE1147" s="478" t="str">
        <f t="shared" si="37"/>
        <v/>
      </c>
      <c r="AF1147" s="512" t="str">
        <f>IF(O1147="","",'別紙様式3-2（４・５月）'!O1149&amp;'別紙様式3-2（４・５月）'!P1149&amp;'別紙様式3-2（４・５月）'!Q1149&amp;"から"&amp;O1147)</f>
        <v/>
      </c>
      <c r="AG1147" s="512" t="str">
        <f>IF(OR(W1147="",W1147="―"),"",'別紙様式3-2（４・５月）'!O1149&amp;'別紙様式3-2（４・５月）'!P1149&amp;'別紙様式3-2（４・５月）'!Q1149&amp;"から"&amp;W1147)</f>
        <v/>
      </c>
    </row>
    <row r="1148" spans="1:33" ht="24.95" customHeight="1">
      <c r="A1148" s="513">
        <v>1135</v>
      </c>
      <c r="B1148" s="987" t="str">
        <f>IF(基本情報入力シート!C1187="","",基本情報入力シート!C1187)</f>
        <v/>
      </c>
      <c r="C1148" s="988"/>
      <c r="D1148" s="988"/>
      <c r="E1148" s="988"/>
      <c r="F1148" s="988"/>
      <c r="G1148" s="988"/>
      <c r="H1148" s="988"/>
      <c r="I1148" s="989"/>
      <c r="J1148" s="482" t="str">
        <f>IF(基本情報入力シート!M1187="","",基本情報入力シート!M1187)</f>
        <v/>
      </c>
      <c r="K1148" s="482" t="str">
        <f>IF(基本情報入力シート!R1187="","",基本情報入力シート!R1187)</f>
        <v/>
      </c>
      <c r="L1148" s="482" t="str">
        <f>IF(基本情報入力シート!W1187="","",基本情報入力シート!W1187)</f>
        <v/>
      </c>
      <c r="M1148" s="517" t="str">
        <f>IF(基本情報入力シート!X1187="","",基本情報入力シート!X1187)</f>
        <v/>
      </c>
      <c r="N1148" s="518" t="str">
        <f>IF(基本情報入力シート!Y1187="","",基本情報入力シート!Y1187)</f>
        <v/>
      </c>
      <c r="O1148" s="106"/>
      <c r="P1148" s="1082"/>
      <c r="Q1148" s="1083"/>
      <c r="R1148" s="519" t="str">
        <f>IFERROR(IF('別紙様式3-2（４・５月）'!Z1150="ベア加算","",P1148*VLOOKUP(N1148,【参考】数式用!$AD$2:$AH$27,MATCH(O1148,【参考】数式用!$K$4:$N$4,0)+1,0)),"")</f>
        <v/>
      </c>
      <c r="S1148" s="139"/>
      <c r="T1148" s="1084"/>
      <c r="U1148" s="1085"/>
      <c r="V1148" s="515" t="str">
        <f>IFERROR(P1148*VLOOKUP(AF1148,【参考】数式用4!$DC$3:$DZ$106,MATCH(N1148,【参考】数式用4!$DC$2:$DZ$2,0)),"")</f>
        <v/>
      </c>
      <c r="W1148" s="107"/>
      <c r="X1148" s="138"/>
      <c r="Y1148" s="1086" t="str">
        <f>IFERROR(IF('別紙様式3-2（４・５月）'!Z1150="ベア加算","",W1148*VLOOKUP(N1148,【参考】数式用!$AD$2:$AH$27,MATCH(O1148,【参考】数式用!$K$4:$N$4,0)+1,0)),"")</f>
        <v/>
      </c>
      <c r="Z1148" s="1086"/>
      <c r="AA1148" s="139"/>
      <c r="AB1148" s="142"/>
      <c r="AC1148" s="520" t="str">
        <f>IFERROR(X1148*VLOOKUP(AG1148,【参考】数式用4!$DC$3:$DZ$106,MATCH(N1148,【参考】数式用4!$DC$2:$DZ$2,0)),"")</f>
        <v/>
      </c>
      <c r="AD1148" s="477" t="str">
        <f t="shared" si="36"/>
        <v/>
      </c>
      <c r="AE1148" s="478" t="str">
        <f t="shared" si="37"/>
        <v/>
      </c>
      <c r="AF1148" s="512" t="str">
        <f>IF(O1148="","",'別紙様式3-2（４・５月）'!O1150&amp;'別紙様式3-2（４・５月）'!P1150&amp;'別紙様式3-2（４・５月）'!Q1150&amp;"から"&amp;O1148)</f>
        <v/>
      </c>
      <c r="AG1148" s="512" t="str">
        <f>IF(OR(W1148="",W1148="―"),"",'別紙様式3-2（４・５月）'!O1150&amp;'別紙様式3-2（４・５月）'!P1150&amp;'別紙様式3-2（４・５月）'!Q1150&amp;"から"&amp;W1148)</f>
        <v/>
      </c>
    </row>
    <row r="1149" spans="1:33" ht="24.95" customHeight="1">
      <c r="A1149" s="513">
        <v>1136</v>
      </c>
      <c r="B1149" s="987" t="str">
        <f>IF(基本情報入力シート!C1188="","",基本情報入力シート!C1188)</f>
        <v/>
      </c>
      <c r="C1149" s="988"/>
      <c r="D1149" s="988"/>
      <c r="E1149" s="988"/>
      <c r="F1149" s="988"/>
      <c r="G1149" s="988"/>
      <c r="H1149" s="988"/>
      <c r="I1149" s="989"/>
      <c r="J1149" s="482" t="str">
        <f>IF(基本情報入力シート!M1188="","",基本情報入力シート!M1188)</f>
        <v/>
      </c>
      <c r="K1149" s="482" t="str">
        <f>IF(基本情報入力シート!R1188="","",基本情報入力シート!R1188)</f>
        <v/>
      </c>
      <c r="L1149" s="482" t="str">
        <f>IF(基本情報入力シート!W1188="","",基本情報入力シート!W1188)</f>
        <v/>
      </c>
      <c r="M1149" s="517" t="str">
        <f>IF(基本情報入力シート!X1188="","",基本情報入力シート!X1188)</f>
        <v/>
      </c>
      <c r="N1149" s="518" t="str">
        <f>IF(基本情報入力シート!Y1188="","",基本情報入力シート!Y1188)</f>
        <v/>
      </c>
      <c r="O1149" s="106"/>
      <c r="P1149" s="1082"/>
      <c r="Q1149" s="1083"/>
      <c r="R1149" s="519" t="str">
        <f>IFERROR(IF('別紙様式3-2（４・５月）'!Z1151="ベア加算","",P1149*VLOOKUP(N1149,【参考】数式用!$AD$2:$AH$27,MATCH(O1149,【参考】数式用!$K$4:$N$4,0)+1,0)),"")</f>
        <v/>
      </c>
      <c r="S1149" s="139"/>
      <c r="T1149" s="1084"/>
      <c r="U1149" s="1085"/>
      <c r="V1149" s="515" t="str">
        <f>IFERROR(P1149*VLOOKUP(AF1149,【参考】数式用4!$DC$3:$DZ$106,MATCH(N1149,【参考】数式用4!$DC$2:$DZ$2,0)),"")</f>
        <v/>
      </c>
      <c r="W1149" s="107"/>
      <c r="X1149" s="138"/>
      <c r="Y1149" s="1086" t="str">
        <f>IFERROR(IF('別紙様式3-2（４・５月）'!Z1151="ベア加算","",W1149*VLOOKUP(N1149,【参考】数式用!$AD$2:$AH$27,MATCH(O1149,【参考】数式用!$K$4:$N$4,0)+1,0)),"")</f>
        <v/>
      </c>
      <c r="Z1149" s="1086"/>
      <c r="AA1149" s="139"/>
      <c r="AB1149" s="142"/>
      <c r="AC1149" s="520" t="str">
        <f>IFERROR(X1149*VLOOKUP(AG1149,【参考】数式用4!$DC$3:$DZ$106,MATCH(N1149,【参考】数式用4!$DC$2:$DZ$2,0)),"")</f>
        <v/>
      </c>
      <c r="AD1149" s="477" t="str">
        <f t="shared" si="36"/>
        <v/>
      </c>
      <c r="AE1149" s="478" t="str">
        <f t="shared" si="37"/>
        <v/>
      </c>
      <c r="AF1149" s="512" t="str">
        <f>IF(O1149="","",'別紙様式3-2（４・５月）'!O1151&amp;'別紙様式3-2（４・５月）'!P1151&amp;'別紙様式3-2（４・５月）'!Q1151&amp;"から"&amp;O1149)</f>
        <v/>
      </c>
      <c r="AG1149" s="512" t="str">
        <f>IF(OR(W1149="",W1149="―"),"",'別紙様式3-2（４・５月）'!O1151&amp;'別紙様式3-2（４・５月）'!P1151&amp;'別紙様式3-2（４・５月）'!Q1151&amp;"から"&amp;W1149)</f>
        <v/>
      </c>
    </row>
    <row r="1150" spans="1:33" ht="24.95" customHeight="1">
      <c r="A1150" s="513">
        <v>1137</v>
      </c>
      <c r="B1150" s="987" t="str">
        <f>IF(基本情報入力シート!C1189="","",基本情報入力シート!C1189)</f>
        <v/>
      </c>
      <c r="C1150" s="988"/>
      <c r="D1150" s="988"/>
      <c r="E1150" s="988"/>
      <c r="F1150" s="988"/>
      <c r="G1150" s="988"/>
      <c r="H1150" s="988"/>
      <c r="I1150" s="989"/>
      <c r="J1150" s="482" t="str">
        <f>IF(基本情報入力シート!M1189="","",基本情報入力シート!M1189)</f>
        <v/>
      </c>
      <c r="K1150" s="482" t="str">
        <f>IF(基本情報入力シート!R1189="","",基本情報入力シート!R1189)</f>
        <v/>
      </c>
      <c r="L1150" s="482" t="str">
        <f>IF(基本情報入力シート!W1189="","",基本情報入力シート!W1189)</f>
        <v/>
      </c>
      <c r="M1150" s="517" t="str">
        <f>IF(基本情報入力シート!X1189="","",基本情報入力シート!X1189)</f>
        <v/>
      </c>
      <c r="N1150" s="518" t="str">
        <f>IF(基本情報入力シート!Y1189="","",基本情報入力シート!Y1189)</f>
        <v/>
      </c>
      <c r="O1150" s="106"/>
      <c r="P1150" s="1082"/>
      <c r="Q1150" s="1083"/>
      <c r="R1150" s="519" t="str">
        <f>IFERROR(IF('別紙様式3-2（４・５月）'!Z1152="ベア加算","",P1150*VLOOKUP(N1150,【参考】数式用!$AD$2:$AH$27,MATCH(O1150,【参考】数式用!$K$4:$N$4,0)+1,0)),"")</f>
        <v/>
      </c>
      <c r="S1150" s="139"/>
      <c r="T1150" s="1084"/>
      <c r="U1150" s="1085"/>
      <c r="V1150" s="515" t="str">
        <f>IFERROR(P1150*VLOOKUP(AF1150,【参考】数式用4!$DC$3:$DZ$106,MATCH(N1150,【参考】数式用4!$DC$2:$DZ$2,0)),"")</f>
        <v/>
      </c>
      <c r="W1150" s="107"/>
      <c r="X1150" s="138"/>
      <c r="Y1150" s="1086" t="str">
        <f>IFERROR(IF('別紙様式3-2（４・５月）'!Z1152="ベア加算","",W1150*VLOOKUP(N1150,【参考】数式用!$AD$2:$AH$27,MATCH(O1150,【参考】数式用!$K$4:$N$4,0)+1,0)),"")</f>
        <v/>
      </c>
      <c r="Z1150" s="1086"/>
      <c r="AA1150" s="139"/>
      <c r="AB1150" s="142"/>
      <c r="AC1150" s="520" t="str">
        <f>IFERROR(X1150*VLOOKUP(AG1150,【参考】数式用4!$DC$3:$DZ$106,MATCH(N1150,【参考】数式用4!$DC$2:$DZ$2,0)),"")</f>
        <v/>
      </c>
      <c r="AD1150" s="477" t="str">
        <f t="shared" ref="AD1150:AD1154" si="38">IF(OR(O1150="新加算Ⅰ",O1150="新加算Ⅱ",O1150="新加算Ⅴ（１）",O1150="新加算Ⅴ（２）",O1150="新加算Ⅴ（３）",O1150="新加算Ⅴ（４）",O1150="新加算Ⅴ（５）",O1150="新加算Ⅴ（６）",O1150="新加算Ⅴ（７）",O1150="新加算Ⅴ（９）",O1150="新加算Ⅴ（10）",O1150="新加算Ⅴ（12）"),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E1150" s="478" t="str">
        <f t="shared" ref="AE1150:AE1154" si="39">IF(OR(W1150="新加算Ⅰ",W1150="新加算Ⅱ"),IF(AND(N1150&lt;&gt;"訪問型サービス（総合事業）",N1150&lt;&gt;"通所型サービス（総合事業）",N1150&lt;&gt;"（介護予防）短期入所生活介護",N1150&lt;&gt;"（介護予防）短期入所療養介護（老健）",N1150&lt;&gt;"（介護予防）短期入所療養介護 （病院等（老健以外）)",N1150&lt;&gt;"（介護予防）短期入所療養介護（医療院）"),1,""),"")</f>
        <v/>
      </c>
      <c r="AF1150" s="512" t="str">
        <f>IF(O1150="","",'別紙様式3-2（４・５月）'!O1152&amp;'別紙様式3-2（４・５月）'!P1152&amp;'別紙様式3-2（４・５月）'!Q1152&amp;"から"&amp;O1150)</f>
        <v/>
      </c>
      <c r="AG1150" s="512" t="str">
        <f>IF(OR(W1150="",W1150="―"),"",'別紙様式3-2（４・５月）'!O1152&amp;'別紙様式3-2（４・５月）'!P1152&amp;'別紙様式3-2（４・５月）'!Q1152&amp;"から"&amp;W1150)</f>
        <v/>
      </c>
    </row>
    <row r="1151" spans="1:33" ht="24.95" customHeight="1">
      <c r="A1151" s="513">
        <v>1138</v>
      </c>
      <c r="B1151" s="987" t="str">
        <f>IF(基本情報入力シート!C1190="","",基本情報入力シート!C1190)</f>
        <v/>
      </c>
      <c r="C1151" s="988"/>
      <c r="D1151" s="988"/>
      <c r="E1151" s="988"/>
      <c r="F1151" s="988"/>
      <c r="G1151" s="988"/>
      <c r="H1151" s="988"/>
      <c r="I1151" s="989"/>
      <c r="J1151" s="482" t="str">
        <f>IF(基本情報入力シート!M1190="","",基本情報入力シート!M1190)</f>
        <v/>
      </c>
      <c r="K1151" s="482" t="str">
        <f>IF(基本情報入力シート!R1190="","",基本情報入力シート!R1190)</f>
        <v/>
      </c>
      <c r="L1151" s="482" t="str">
        <f>IF(基本情報入力シート!W1190="","",基本情報入力シート!W1190)</f>
        <v/>
      </c>
      <c r="M1151" s="517" t="str">
        <f>IF(基本情報入力シート!X1190="","",基本情報入力シート!X1190)</f>
        <v/>
      </c>
      <c r="N1151" s="518" t="str">
        <f>IF(基本情報入力シート!Y1190="","",基本情報入力シート!Y1190)</f>
        <v/>
      </c>
      <c r="O1151" s="106"/>
      <c r="P1151" s="1082"/>
      <c r="Q1151" s="1083"/>
      <c r="R1151" s="519" t="str">
        <f>IFERROR(IF('別紙様式3-2（４・５月）'!Z1153="ベア加算","",P1151*VLOOKUP(N1151,【参考】数式用!$AD$2:$AH$27,MATCH(O1151,【参考】数式用!$K$4:$N$4,0)+1,0)),"")</f>
        <v/>
      </c>
      <c r="S1151" s="139"/>
      <c r="T1151" s="1084"/>
      <c r="U1151" s="1085"/>
      <c r="V1151" s="515" t="str">
        <f>IFERROR(P1151*VLOOKUP(AF1151,【参考】数式用4!$DC$3:$DZ$106,MATCH(N1151,【参考】数式用4!$DC$2:$DZ$2,0)),"")</f>
        <v/>
      </c>
      <c r="W1151" s="107"/>
      <c r="X1151" s="138"/>
      <c r="Y1151" s="1086" t="str">
        <f>IFERROR(IF('別紙様式3-2（４・５月）'!Z1153="ベア加算","",W1151*VLOOKUP(N1151,【参考】数式用!$AD$2:$AH$27,MATCH(O1151,【参考】数式用!$K$4:$N$4,0)+1,0)),"")</f>
        <v/>
      </c>
      <c r="Z1151" s="1086"/>
      <c r="AA1151" s="139"/>
      <c r="AB1151" s="142"/>
      <c r="AC1151" s="520" t="str">
        <f>IFERROR(X1151*VLOOKUP(AG1151,【参考】数式用4!$DC$3:$DZ$106,MATCH(N1151,【参考】数式用4!$DC$2:$DZ$2,0)),"")</f>
        <v/>
      </c>
      <c r="AD1151" s="477" t="str">
        <f t="shared" si="38"/>
        <v/>
      </c>
      <c r="AE1151" s="478" t="str">
        <f t="shared" si="39"/>
        <v/>
      </c>
      <c r="AF1151" s="512" t="str">
        <f>IF(O1151="","",'別紙様式3-2（４・５月）'!O1153&amp;'別紙様式3-2（４・５月）'!P1153&amp;'別紙様式3-2（４・５月）'!Q1153&amp;"から"&amp;O1151)</f>
        <v/>
      </c>
      <c r="AG1151" s="512" t="str">
        <f>IF(OR(W1151="",W1151="―"),"",'別紙様式3-2（４・５月）'!O1153&amp;'別紙様式3-2（４・５月）'!P1153&amp;'別紙様式3-2（４・５月）'!Q1153&amp;"から"&amp;W1151)</f>
        <v/>
      </c>
    </row>
    <row r="1152" spans="1:33" ht="24.95" customHeight="1">
      <c r="A1152" s="513">
        <v>1139</v>
      </c>
      <c r="B1152" s="987" t="str">
        <f>IF(基本情報入力シート!C1191="","",基本情報入力シート!C1191)</f>
        <v/>
      </c>
      <c r="C1152" s="988"/>
      <c r="D1152" s="988"/>
      <c r="E1152" s="988"/>
      <c r="F1152" s="988"/>
      <c r="G1152" s="988"/>
      <c r="H1152" s="988"/>
      <c r="I1152" s="989"/>
      <c r="J1152" s="482" t="str">
        <f>IF(基本情報入力シート!M1191="","",基本情報入力シート!M1191)</f>
        <v/>
      </c>
      <c r="K1152" s="482" t="str">
        <f>IF(基本情報入力シート!R1191="","",基本情報入力シート!R1191)</f>
        <v/>
      </c>
      <c r="L1152" s="482" t="str">
        <f>IF(基本情報入力シート!W1191="","",基本情報入力シート!W1191)</f>
        <v/>
      </c>
      <c r="M1152" s="517" t="str">
        <f>IF(基本情報入力シート!X1191="","",基本情報入力シート!X1191)</f>
        <v/>
      </c>
      <c r="N1152" s="518" t="str">
        <f>IF(基本情報入力シート!Y1191="","",基本情報入力シート!Y1191)</f>
        <v/>
      </c>
      <c r="O1152" s="106"/>
      <c r="P1152" s="1082"/>
      <c r="Q1152" s="1083"/>
      <c r="R1152" s="519" t="str">
        <f>IFERROR(IF('別紙様式3-2（４・５月）'!Z1154="ベア加算","",P1152*VLOOKUP(N1152,【参考】数式用!$AD$2:$AH$27,MATCH(O1152,【参考】数式用!$K$4:$N$4,0)+1,0)),"")</f>
        <v/>
      </c>
      <c r="S1152" s="139"/>
      <c r="T1152" s="1084"/>
      <c r="U1152" s="1085"/>
      <c r="V1152" s="515" t="str">
        <f>IFERROR(P1152*VLOOKUP(AF1152,【参考】数式用4!$DC$3:$DZ$106,MATCH(N1152,【参考】数式用4!$DC$2:$DZ$2,0)),"")</f>
        <v/>
      </c>
      <c r="W1152" s="107"/>
      <c r="X1152" s="138"/>
      <c r="Y1152" s="1086" t="str">
        <f>IFERROR(IF('別紙様式3-2（４・５月）'!Z1154="ベア加算","",W1152*VLOOKUP(N1152,【参考】数式用!$AD$2:$AH$27,MATCH(O1152,【参考】数式用!$K$4:$N$4,0)+1,0)),"")</f>
        <v/>
      </c>
      <c r="Z1152" s="1086"/>
      <c r="AA1152" s="139"/>
      <c r="AB1152" s="142"/>
      <c r="AC1152" s="520" t="str">
        <f>IFERROR(X1152*VLOOKUP(AG1152,【参考】数式用4!$DC$3:$DZ$106,MATCH(N1152,【参考】数式用4!$DC$2:$DZ$2,0)),"")</f>
        <v/>
      </c>
      <c r="AD1152" s="477" t="str">
        <f t="shared" si="38"/>
        <v/>
      </c>
      <c r="AE1152" s="478" t="str">
        <f t="shared" si="39"/>
        <v/>
      </c>
      <c r="AF1152" s="512" t="str">
        <f>IF(O1152="","",'別紙様式3-2（４・５月）'!O1154&amp;'別紙様式3-2（４・５月）'!P1154&amp;'別紙様式3-2（４・５月）'!Q1154&amp;"から"&amp;O1152)</f>
        <v/>
      </c>
      <c r="AG1152" s="512" t="str">
        <f>IF(OR(W1152="",W1152="―"),"",'別紙様式3-2（４・５月）'!O1154&amp;'別紙様式3-2（４・５月）'!P1154&amp;'別紙様式3-2（４・５月）'!Q1154&amp;"から"&amp;W1152)</f>
        <v/>
      </c>
    </row>
    <row r="1153" spans="1:33" ht="24.95" customHeight="1">
      <c r="A1153" s="513">
        <v>1140</v>
      </c>
      <c r="B1153" s="987" t="str">
        <f>IF(基本情報入力シート!C1192="","",基本情報入力シート!C1192)</f>
        <v/>
      </c>
      <c r="C1153" s="988"/>
      <c r="D1153" s="988"/>
      <c r="E1153" s="988"/>
      <c r="F1153" s="988"/>
      <c r="G1153" s="988"/>
      <c r="H1153" s="988"/>
      <c r="I1153" s="989"/>
      <c r="J1153" s="482" t="str">
        <f>IF(基本情報入力シート!M1192="","",基本情報入力シート!M1192)</f>
        <v/>
      </c>
      <c r="K1153" s="482" t="str">
        <f>IF(基本情報入力シート!R1192="","",基本情報入力シート!R1192)</f>
        <v/>
      </c>
      <c r="L1153" s="482" t="str">
        <f>IF(基本情報入力シート!W1192="","",基本情報入力シート!W1192)</f>
        <v/>
      </c>
      <c r="M1153" s="517" t="str">
        <f>IF(基本情報入力シート!X1192="","",基本情報入力シート!X1192)</f>
        <v/>
      </c>
      <c r="N1153" s="518" t="str">
        <f>IF(基本情報入力シート!Y1192="","",基本情報入力シート!Y1192)</f>
        <v/>
      </c>
      <c r="O1153" s="106"/>
      <c r="P1153" s="1082"/>
      <c r="Q1153" s="1083"/>
      <c r="R1153" s="519" t="str">
        <f>IFERROR(IF('別紙様式3-2（４・５月）'!Z1155="ベア加算","",P1153*VLOOKUP(N1153,【参考】数式用!$AD$2:$AH$27,MATCH(O1153,【参考】数式用!$K$4:$N$4,0)+1,0)),"")</f>
        <v/>
      </c>
      <c r="S1153" s="139"/>
      <c r="T1153" s="1084"/>
      <c r="U1153" s="1085"/>
      <c r="V1153" s="515" t="str">
        <f>IFERROR(P1153*VLOOKUP(AF1153,【参考】数式用4!$DC$3:$DZ$106,MATCH(N1153,【参考】数式用4!$DC$2:$DZ$2,0)),"")</f>
        <v/>
      </c>
      <c r="W1153" s="107"/>
      <c r="X1153" s="138"/>
      <c r="Y1153" s="1086" t="str">
        <f>IFERROR(IF('別紙様式3-2（４・５月）'!Z1155="ベア加算","",W1153*VLOOKUP(N1153,【参考】数式用!$AD$2:$AH$27,MATCH(O1153,【参考】数式用!$K$4:$N$4,0)+1,0)),"")</f>
        <v/>
      </c>
      <c r="Z1153" s="1086"/>
      <c r="AA1153" s="139"/>
      <c r="AB1153" s="142"/>
      <c r="AC1153" s="520" t="str">
        <f>IFERROR(X1153*VLOOKUP(AG1153,【参考】数式用4!$DC$3:$DZ$106,MATCH(N1153,【参考】数式用4!$DC$2:$DZ$2,0)),"")</f>
        <v/>
      </c>
      <c r="AD1153" s="477" t="str">
        <f t="shared" si="38"/>
        <v/>
      </c>
      <c r="AE1153" s="478" t="str">
        <f t="shared" si="39"/>
        <v/>
      </c>
      <c r="AF1153" s="512" t="str">
        <f>IF(O1153="","",'別紙様式3-2（４・５月）'!O1155&amp;'別紙様式3-2（４・５月）'!P1155&amp;'別紙様式3-2（４・５月）'!Q1155&amp;"から"&amp;O1153)</f>
        <v/>
      </c>
      <c r="AG1153" s="512" t="str">
        <f>IF(OR(W1153="",W1153="―"),"",'別紙様式3-2（４・５月）'!O1155&amp;'別紙様式3-2（４・５月）'!P1155&amp;'別紙様式3-2（４・５月）'!Q1155&amp;"から"&amp;W1153)</f>
        <v/>
      </c>
    </row>
    <row r="1154" spans="1:33" ht="24.95" customHeight="1">
      <c r="A1154" s="513">
        <v>1141</v>
      </c>
      <c r="B1154" s="987" t="str">
        <f>IF(基本情報入力シート!C1193="","",基本情報入力シート!C1193)</f>
        <v/>
      </c>
      <c r="C1154" s="988"/>
      <c r="D1154" s="988"/>
      <c r="E1154" s="988"/>
      <c r="F1154" s="988"/>
      <c r="G1154" s="988"/>
      <c r="H1154" s="988"/>
      <c r="I1154" s="989"/>
      <c r="J1154" s="482" t="str">
        <f>IF(基本情報入力シート!M1193="","",基本情報入力シート!M1193)</f>
        <v/>
      </c>
      <c r="K1154" s="482" t="str">
        <f>IF(基本情報入力シート!R1193="","",基本情報入力シート!R1193)</f>
        <v/>
      </c>
      <c r="L1154" s="482" t="str">
        <f>IF(基本情報入力シート!W1193="","",基本情報入力シート!W1193)</f>
        <v/>
      </c>
      <c r="M1154" s="517" t="str">
        <f>IF(基本情報入力シート!X1193="","",基本情報入力シート!X1193)</f>
        <v/>
      </c>
      <c r="N1154" s="518" t="str">
        <f>IF(基本情報入力シート!Y1193="","",基本情報入力シート!Y1193)</f>
        <v/>
      </c>
      <c r="O1154" s="106"/>
      <c r="P1154" s="1082"/>
      <c r="Q1154" s="1083"/>
      <c r="R1154" s="519" t="str">
        <f>IFERROR(IF('別紙様式3-2（４・５月）'!Z1156="ベア加算","",P1154*VLOOKUP(N1154,【参考】数式用!$AD$2:$AH$27,MATCH(O1154,【参考】数式用!$K$4:$N$4,0)+1,0)),"")</f>
        <v/>
      </c>
      <c r="S1154" s="139"/>
      <c r="T1154" s="1084"/>
      <c r="U1154" s="1085"/>
      <c r="V1154" s="515" t="str">
        <f>IFERROR(P1154*VLOOKUP(AF1154,【参考】数式用4!$DC$3:$DZ$106,MATCH(N1154,【参考】数式用4!$DC$2:$DZ$2,0)),"")</f>
        <v/>
      </c>
      <c r="W1154" s="107"/>
      <c r="X1154" s="138"/>
      <c r="Y1154" s="1086" t="str">
        <f>IFERROR(IF('別紙様式3-2（４・５月）'!Z1156="ベア加算","",W1154*VLOOKUP(N1154,【参考】数式用!$AD$2:$AH$27,MATCH(O1154,【参考】数式用!$K$4:$N$4,0)+1,0)),"")</f>
        <v/>
      </c>
      <c r="Z1154" s="1086"/>
      <c r="AA1154" s="139"/>
      <c r="AB1154" s="142"/>
      <c r="AC1154" s="520" t="str">
        <f>IFERROR(X1154*VLOOKUP(AG1154,【参考】数式用4!$DC$3:$DZ$106,MATCH(N1154,【参考】数式用4!$DC$2:$DZ$2,0)),"")</f>
        <v/>
      </c>
      <c r="AD1154" s="477" t="str">
        <f t="shared" si="38"/>
        <v/>
      </c>
      <c r="AE1154" s="478" t="str">
        <f t="shared" si="39"/>
        <v/>
      </c>
      <c r="AF1154" s="512" t="str">
        <f>IF(O1154="","",'別紙様式3-2（４・５月）'!O1156&amp;'別紙様式3-2（４・５月）'!P1156&amp;'別紙様式3-2（４・５月）'!Q1156&amp;"から"&amp;O1154)</f>
        <v/>
      </c>
      <c r="AG1154" s="512" t="str">
        <f>IF(OR(W1154="",W1154="―"),"",'別紙様式3-2（４・５月）'!O1156&amp;'別紙様式3-2（４・５月）'!P1156&amp;'別紙様式3-2（４・５月）'!Q1156&amp;"から"&amp;W1154)</f>
        <v/>
      </c>
    </row>
    <row r="1155" spans="1:33" ht="24.95" customHeight="1">
      <c r="A1155" s="513">
        <v>1142</v>
      </c>
      <c r="B1155" s="987" t="str">
        <f>IF(基本情報入力シート!C1194="","",基本情報入力シート!C1194)</f>
        <v/>
      </c>
      <c r="C1155" s="988"/>
      <c r="D1155" s="988"/>
      <c r="E1155" s="988"/>
      <c r="F1155" s="988"/>
      <c r="G1155" s="988"/>
      <c r="H1155" s="988"/>
      <c r="I1155" s="989"/>
      <c r="J1155" s="482" t="str">
        <f>IF(基本情報入力シート!M1194="","",基本情報入力シート!M1194)</f>
        <v/>
      </c>
      <c r="K1155" s="482" t="str">
        <f>IF(基本情報入力シート!R1194="","",基本情報入力シート!R1194)</f>
        <v/>
      </c>
      <c r="L1155" s="482" t="str">
        <f>IF(基本情報入力シート!W1194="","",基本情報入力シート!W1194)</f>
        <v/>
      </c>
      <c r="M1155" s="517" t="str">
        <f>IF(基本情報入力シート!X1194="","",基本情報入力シート!X1194)</f>
        <v/>
      </c>
      <c r="N1155" s="518" t="str">
        <f>IF(基本情報入力シート!Y1194="","",基本情報入力シート!Y1194)</f>
        <v/>
      </c>
      <c r="O1155" s="106"/>
      <c r="P1155" s="1082"/>
      <c r="Q1155" s="1083"/>
      <c r="R1155" s="519" t="str">
        <f>IFERROR(IF('別紙様式3-2（４・５月）'!Z1157="ベア加算","",P1155*VLOOKUP(N1155,【参考】数式用!$AD$2:$AH$27,MATCH(O1155,【参考】数式用!$K$4:$N$4,0)+1,0)),"")</f>
        <v/>
      </c>
      <c r="S1155" s="139"/>
      <c r="T1155" s="1084"/>
      <c r="U1155" s="1085"/>
      <c r="V1155" s="515" t="str">
        <f>IFERROR(P1155*VLOOKUP(AF1155,【参考】数式用4!$DC$3:$DZ$106,MATCH(N1155,【参考】数式用4!$DC$2:$DZ$2,0)),"")</f>
        <v/>
      </c>
      <c r="W1155" s="107"/>
      <c r="X1155" s="138"/>
      <c r="Y1155" s="1086" t="str">
        <f>IFERROR(IF('別紙様式3-2（４・５月）'!Z1157="ベア加算","",W1155*VLOOKUP(N1155,【参考】数式用!$AD$2:$AH$27,MATCH(O1155,【参考】数式用!$K$4:$N$4,0)+1,0)),"")</f>
        <v/>
      </c>
      <c r="Z1155" s="1086"/>
      <c r="AA1155" s="139"/>
      <c r="AB1155" s="142"/>
      <c r="AC1155" s="520" t="str">
        <f>IFERROR(X1155*VLOOKUP(AG1155,【参考】数式用4!$DC$3:$DZ$106,MATCH(N1155,【参考】数式用4!$DC$2:$DZ$2,0)),"")</f>
        <v/>
      </c>
      <c r="AD1155" s="477" t="str">
        <f t="shared" ref="AD1155:AD1209" si="40">IF(OR(O1155="新加算Ⅰ",O1155="新加算Ⅱ",O1155="新加算Ⅴ（１）",O1155="新加算Ⅴ（２）",O1155="新加算Ⅴ（３）",O1155="新加算Ⅴ（４）",O1155="新加算Ⅴ（５）",O1155="新加算Ⅴ（６）",O1155="新加算Ⅴ（７）",O1155="新加算Ⅴ（９）",O1155="新加算Ⅴ（10）",O1155="新加算Ⅴ（12）"),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E1155" s="478" t="str">
        <f t="shared" ref="AE1155:AE1209" si="41">IF(OR(W1155="新加算Ⅰ",W1155="新加算Ⅱ"),IF(AND(N1155&lt;&gt;"訪問型サービス（総合事業）",N1155&lt;&gt;"通所型サービス（総合事業）",N1155&lt;&gt;"（介護予防）短期入所生活介護",N1155&lt;&gt;"（介護予防）短期入所療養介護（老健）",N1155&lt;&gt;"（介護予防）短期入所療養介護 （病院等（老健以外）)",N1155&lt;&gt;"（介護予防）短期入所療養介護（医療院）"),1,""),"")</f>
        <v/>
      </c>
      <c r="AF1155" s="512" t="str">
        <f>IF(O1155="","",'別紙様式3-2（４・５月）'!O1157&amp;'別紙様式3-2（４・５月）'!P1157&amp;'別紙様式3-2（４・５月）'!Q1157&amp;"から"&amp;O1155)</f>
        <v/>
      </c>
      <c r="AG1155" s="512" t="str">
        <f>IF(OR(W1155="",W1155="―"),"",'別紙様式3-2（４・５月）'!O1157&amp;'別紙様式3-2（４・５月）'!P1157&amp;'別紙様式3-2（４・５月）'!Q1157&amp;"から"&amp;W1155)</f>
        <v/>
      </c>
    </row>
    <row r="1156" spans="1:33" ht="24.95" customHeight="1">
      <c r="A1156" s="513">
        <v>1143</v>
      </c>
      <c r="B1156" s="987" t="str">
        <f>IF(基本情報入力シート!C1195="","",基本情報入力シート!C1195)</f>
        <v/>
      </c>
      <c r="C1156" s="988"/>
      <c r="D1156" s="988"/>
      <c r="E1156" s="988"/>
      <c r="F1156" s="988"/>
      <c r="G1156" s="988"/>
      <c r="H1156" s="988"/>
      <c r="I1156" s="989"/>
      <c r="J1156" s="482" t="str">
        <f>IF(基本情報入力シート!M1195="","",基本情報入力シート!M1195)</f>
        <v/>
      </c>
      <c r="K1156" s="482" t="str">
        <f>IF(基本情報入力シート!R1195="","",基本情報入力シート!R1195)</f>
        <v/>
      </c>
      <c r="L1156" s="482" t="str">
        <f>IF(基本情報入力シート!W1195="","",基本情報入力シート!W1195)</f>
        <v/>
      </c>
      <c r="M1156" s="517" t="str">
        <f>IF(基本情報入力シート!X1195="","",基本情報入力シート!X1195)</f>
        <v/>
      </c>
      <c r="N1156" s="518" t="str">
        <f>IF(基本情報入力シート!Y1195="","",基本情報入力シート!Y1195)</f>
        <v/>
      </c>
      <c r="O1156" s="106"/>
      <c r="P1156" s="1082"/>
      <c r="Q1156" s="1083"/>
      <c r="R1156" s="519" t="str">
        <f>IFERROR(IF('別紙様式3-2（４・５月）'!Z1158="ベア加算","",P1156*VLOOKUP(N1156,【参考】数式用!$AD$2:$AH$27,MATCH(O1156,【参考】数式用!$K$4:$N$4,0)+1,0)),"")</f>
        <v/>
      </c>
      <c r="S1156" s="139"/>
      <c r="T1156" s="1084"/>
      <c r="U1156" s="1085"/>
      <c r="V1156" s="515" t="str">
        <f>IFERROR(P1156*VLOOKUP(AF1156,【参考】数式用4!$DC$3:$DZ$106,MATCH(N1156,【参考】数式用4!$DC$2:$DZ$2,0)),"")</f>
        <v/>
      </c>
      <c r="W1156" s="107"/>
      <c r="X1156" s="138"/>
      <c r="Y1156" s="1086" t="str">
        <f>IFERROR(IF('別紙様式3-2（４・５月）'!Z1158="ベア加算","",W1156*VLOOKUP(N1156,【参考】数式用!$AD$2:$AH$27,MATCH(O1156,【参考】数式用!$K$4:$N$4,0)+1,0)),"")</f>
        <v/>
      </c>
      <c r="Z1156" s="1086"/>
      <c r="AA1156" s="139"/>
      <c r="AB1156" s="142"/>
      <c r="AC1156" s="520" t="str">
        <f>IFERROR(X1156*VLOOKUP(AG1156,【参考】数式用4!$DC$3:$DZ$106,MATCH(N1156,【参考】数式用4!$DC$2:$DZ$2,0)),"")</f>
        <v/>
      </c>
      <c r="AD1156" s="477" t="str">
        <f t="shared" si="40"/>
        <v/>
      </c>
      <c r="AE1156" s="478" t="str">
        <f t="shared" si="41"/>
        <v/>
      </c>
      <c r="AF1156" s="512" t="str">
        <f>IF(O1156="","",'別紙様式3-2（４・５月）'!O1158&amp;'別紙様式3-2（４・５月）'!P1158&amp;'別紙様式3-2（４・５月）'!Q1158&amp;"から"&amp;O1156)</f>
        <v/>
      </c>
      <c r="AG1156" s="512" t="str">
        <f>IF(OR(W1156="",W1156="―"),"",'別紙様式3-2（４・５月）'!O1158&amp;'別紙様式3-2（４・５月）'!P1158&amp;'別紙様式3-2（４・５月）'!Q1158&amp;"から"&amp;W1156)</f>
        <v/>
      </c>
    </row>
    <row r="1157" spans="1:33" ht="24.95" customHeight="1">
      <c r="A1157" s="513">
        <v>1144</v>
      </c>
      <c r="B1157" s="987" t="str">
        <f>IF(基本情報入力シート!C1196="","",基本情報入力シート!C1196)</f>
        <v/>
      </c>
      <c r="C1157" s="988"/>
      <c r="D1157" s="988"/>
      <c r="E1157" s="988"/>
      <c r="F1157" s="988"/>
      <c r="G1157" s="988"/>
      <c r="H1157" s="988"/>
      <c r="I1157" s="989"/>
      <c r="J1157" s="482" t="str">
        <f>IF(基本情報入力シート!M1196="","",基本情報入力シート!M1196)</f>
        <v/>
      </c>
      <c r="K1157" s="482" t="str">
        <f>IF(基本情報入力シート!R1196="","",基本情報入力シート!R1196)</f>
        <v/>
      </c>
      <c r="L1157" s="482" t="str">
        <f>IF(基本情報入力シート!W1196="","",基本情報入力シート!W1196)</f>
        <v/>
      </c>
      <c r="M1157" s="517" t="str">
        <f>IF(基本情報入力シート!X1196="","",基本情報入力シート!X1196)</f>
        <v/>
      </c>
      <c r="N1157" s="518" t="str">
        <f>IF(基本情報入力シート!Y1196="","",基本情報入力シート!Y1196)</f>
        <v/>
      </c>
      <c r="O1157" s="106"/>
      <c r="P1157" s="1082"/>
      <c r="Q1157" s="1083"/>
      <c r="R1157" s="519" t="str">
        <f>IFERROR(IF('別紙様式3-2（４・５月）'!Z1159="ベア加算","",P1157*VLOOKUP(N1157,【参考】数式用!$AD$2:$AH$27,MATCH(O1157,【参考】数式用!$K$4:$N$4,0)+1,0)),"")</f>
        <v/>
      </c>
      <c r="S1157" s="139"/>
      <c r="T1157" s="1084"/>
      <c r="U1157" s="1085"/>
      <c r="V1157" s="515" t="str">
        <f>IFERROR(P1157*VLOOKUP(AF1157,【参考】数式用4!$DC$3:$DZ$106,MATCH(N1157,【参考】数式用4!$DC$2:$DZ$2,0)),"")</f>
        <v/>
      </c>
      <c r="W1157" s="107"/>
      <c r="X1157" s="138"/>
      <c r="Y1157" s="1086" t="str">
        <f>IFERROR(IF('別紙様式3-2（４・５月）'!Z1159="ベア加算","",W1157*VLOOKUP(N1157,【参考】数式用!$AD$2:$AH$27,MATCH(O1157,【参考】数式用!$K$4:$N$4,0)+1,0)),"")</f>
        <v/>
      </c>
      <c r="Z1157" s="1086"/>
      <c r="AA1157" s="139"/>
      <c r="AB1157" s="142"/>
      <c r="AC1157" s="520" t="str">
        <f>IFERROR(X1157*VLOOKUP(AG1157,【参考】数式用4!$DC$3:$DZ$106,MATCH(N1157,【参考】数式用4!$DC$2:$DZ$2,0)),"")</f>
        <v/>
      </c>
      <c r="AD1157" s="477" t="str">
        <f t="shared" si="40"/>
        <v/>
      </c>
      <c r="AE1157" s="478" t="str">
        <f t="shared" si="41"/>
        <v/>
      </c>
      <c r="AF1157" s="512" t="str">
        <f>IF(O1157="","",'別紙様式3-2（４・５月）'!O1159&amp;'別紙様式3-2（４・５月）'!P1159&amp;'別紙様式3-2（４・５月）'!Q1159&amp;"から"&amp;O1157)</f>
        <v/>
      </c>
      <c r="AG1157" s="512" t="str">
        <f>IF(OR(W1157="",W1157="―"),"",'別紙様式3-2（４・５月）'!O1159&amp;'別紙様式3-2（４・５月）'!P1159&amp;'別紙様式3-2（４・５月）'!Q1159&amp;"から"&amp;W1157)</f>
        <v/>
      </c>
    </row>
    <row r="1158" spans="1:33" ht="24.95" customHeight="1">
      <c r="A1158" s="513">
        <v>1145</v>
      </c>
      <c r="B1158" s="987" t="str">
        <f>IF(基本情報入力シート!C1197="","",基本情報入力シート!C1197)</f>
        <v/>
      </c>
      <c r="C1158" s="988"/>
      <c r="D1158" s="988"/>
      <c r="E1158" s="988"/>
      <c r="F1158" s="988"/>
      <c r="G1158" s="988"/>
      <c r="H1158" s="988"/>
      <c r="I1158" s="989"/>
      <c r="J1158" s="482" t="str">
        <f>IF(基本情報入力シート!M1197="","",基本情報入力シート!M1197)</f>
        <v/>
      </c>
      <c r="K1158" s="482" t="str">
        <f>IF(基本情報入力シート!R1197="","",基本情報入力シート!R1197)</f>
        <v/>
      </c>
      <c r="L1158" s="482" t="str">
        <f>IF(基本情報入力シート!W1197="","",基本情報入力シート!W1197)</f>
        <v/>
      </c>
      <c r="M1158" s="517" t="str">
        <f>IF(基本情報入力シート!X1197="","",基本情報入力シート!X1197)</f>
        <v/>
      </c>
      <c r="N1158" s="518" t="str">
        <f>IF(基本情報入力シート!Y1197="","",基本情報入力シート!Y1197)</f>
        <v/>
      </c>
      <c r="O1158" s="106"/>
      <c r="P1158" s="1082"/>
      <c r="Q1158" s="1083"/>
      <c r="R1158" s="519" t="str">
        <f>IFERROR(IF('別紙様式3-2（４・５月）'!Z1160="ベア加算","",P1158*VLOOKUP(N1158,【参考】数式用!$AD$2:$AH$27,MATCH(O1158,【参考】数式用!$K$4:$N$4,0)+1,0)),"")</f>
        <v/>
      </c>
      <c r="S1158" s="139"/>
      <c r="T1158" s="1084"/>
      <c r="U1158" s="1085"/>
      <c r="V1158" s="515" t="str">
        <f>IFERROR(P1158*VLOOKUP(AF1158,【参考】数式用4!$DC$3:$DZ$106,MATCH(N1158,【参考】数式用4!$DC$2:$DZ$2,0)),"")</f>
        <v/>
      </c>
      <c r="W1158" s="107"/>
      <c r="X1158" s="138"/>
      <c r="Y1158" s="1086" t="str">
        <f>IFERROR(IF('別紙様式3-2（４・５月）'!Z1160="ベア加算","",W1158*VLOOKUP(N1158,【参考】数式用!$AD$2:$AH$27,MATCH(O1158,【参考】数式用!$K$4:$N$4,0)+1,0)),"")</f>
        <v/>
      </c>
      <c r="Z1158" s="1086"/>
      <c r="AA1158" s="139"/>
      <c r="AB1158" s="142"/>
      <c r="AC1158" s="520" t="str">
        <f>IFERROR(X1158*VLOOKUP(AG1158,【参考】数式用4!$DC$3:$DZ$106,MATCH(N1158,【参考】数式用4!$DC$2:$DZ$2,0)),"")</f>
        <v/>
      </c>
      <c r="AD1158" s="477" t="str">
        <f t="shared" si="40"/>
        <v/>
      </c>
      <c r="AE1158" s="478" t="str">
        <f t="shared" si="41"/>
        <v/>
      </c>
      <c r="AF1158" s="512" t="str">
        <f>IF(O1158="","",'別紙様式3-2（４・５月）'!O1160&amp;'別紙様式3-2（４・５月）'!P1160&amp;'別紙様式3-2（４・５月）'!Q1160&amp;"から"&amp;O1158)</f>
        <v/>
      </c>
      <c r="AG1158" s="512" t="str">
        <f>IF(OR(W1158="",W1158="―"),"",'別紙様式3-2（４・５月）'!O1160&amp;'別紙様式3-2（４・５月）'!P1160&amp;'別紙様式3-2（４・５月）'!Q1160&amp;"から"&amp;W1158)</f>
        <v/>
      </c>
    </row>
    <row r="1159" spans="1:33" ht="24.95" customHeight="1">
      <c r="A1159" s="513">
        <v>1146</v>
      </c>
      <c r="B1159" s="987" t="str">
        <f>IF(基本情報入力シート!C1198="","",基本情報入力シート!C1198)</f>
        <v/>
      </c>
      <c r="C1159" s="988"/>
      <c r="D1159" s="988"/>
      <c r="E1159" s="988"/>
      <c r="F1159" s="988"/>
      <c r="G1159" s="988"/>
      <c r="H1159" s="988"/>
      <c r="I1159" s="989"/>
      <c r="J1159" s="482" t="str">
        <f>IF(基本情報入力シート!M1198="","",基本情報入力シート!M1198)</f>
        <v/>
      </c>
      <c r="K1159" s="482" t="str">
        <f>IF(基本情報入力シート!R1198="","",基本情報入力シート!R1198)</f>
        <v/>
      </c>
      <c r="L1159" s="482" t="str">
        <f>IF(基本情報入力シート!W1198="","",基本情報入力シート!W1198)</f>
        <v/>
      </c>
      <c r="M1159" s="517" t="str">
        <f>IF(基本情報入力シート!X1198="","",基本情報入力シート!X1198)</f>
        <v/>
      </c>
      <c r="N1159" s="518" t="str">
        <f>IF(基本情報入力シート!Y1198="","",基本情報入力シート!Y1198)</f>
        <v/>
      </c>
      <c r="O1159" s="106"/>
      <c r="P1159" s="1082"/>
      <c r="Q1159" s="1083"/>
      <c r="R1159" s="519" t="str">
        <f>IFERROR(IF('別紙様式3-2（４・５月）'!Z1161="ベア加算","",P1159*VLOOKUP(N1159,【参考】数式用!$AD$2:$AH$27,MATCH(O1159,【参考】数式用!$K$4:$N$4,0)+1,0)),"")</f>
        <v/>
      </c>
      <c r="S1159" s="139"/>
      <c r="T1159" s="1084"/>
      <c r="U1159" s="1085"/>
      <c r="V1159" s="515" t="str">
        <f>IFERROR(P1159*VLOOKUP(AF1159,【参考】数式用4!$DC$3:$DZ$106,MATCH(N1159,【参考】数式用4!$DC$2:$DZ$2,0)),"")</f>
        <v/>
      </c>
      <c r="W1159" s="107"/>
      <c r="X1159" s="138"/>
      <c r="Y1159" s="1086" t="str">
        <f>IFERROR(IF('別紙様式3-2（４・５月）'!Z1161="ベア加算","",W1159*VLOOKUP(N1159,【参考】数式用!$AD$2:$AH$27,MATCH(O1159,【参考】数式用!$K$4:$N$4,0)+1,0)),"")</f>
        <v/>
      </c>
      <c r="Z1159" s="1086"/>
      <c r="AA1159" s="139"/>
      <c r="AB1159" s="142"/>
      <c r="AC1159" s="520" t="str">
        <f>IFERROR(X1159*VLOOKUP(AG1159,【参考】数式用4!$DC$3:$DZ$106,MATCH(N1159,【参考】数式用4!$DC$2:$DZ$2,0)),"")</f>
        <v/>
      </c>
      <c r="AD1159" s="477" t="str">
        <f t="shared" si="40"/>
        <v/>
      </c>
      <c r="AE1159" s="478" t="str">
        <f t="shared" si="41"/>
        <v/>
      </c>
      <c r="AF1159" s="512" t="str">
        <f>IF(O1159="","",'別紙様式3-2（４・５月）'!O1161&amp;'別紙様式3-2（４・５月）'!P1161&amp;'別紙様式3-2（４・５月）'!Q1161&amp;"から"&amp;O1159)</f>
        <v/>
      </c>
      <c r="AG1159" s="512" t="str">
        <f>IF(OR(W1159="",W1159="―"),"",'別紙様式3-2（４・５月）'!O1161&amp;'別紙様式3-2（４・５月）'!P1161&amp;'別紙様式3-2（４・５月）'!Q1161&amp;"から"&amp;W1159)</f>
        <v/>
      </c>
    </row>
    <row r="1160" spans="1:33" ht="24.95" customHeight="1">
      <c r="A1160" s="513">
        <v>1147</v>
      </c>
      <c r="B1160" s="987" t="str">
        <f>IF(基本情報入力シート!C1199="","",基本情報入力シート!C1199)</f>
        <v/>
      </c>
      <c r="C1160" s="988"/>
      <c r="D1160" s="988"/>
      <c r="E1160" s="988"/>
      <c r="F1160" s="988"/>
      <c r="G1160" s="988"/>
      <c r="H1160" s="988"/>
      <c r="I1160" s="989"/>
      <c r="J1160" s="482" t="str">
        <f>IF(基本情報入力シート!M1199="","",基本情報入力シート!M1199)</f>
        <v/>
      </c>
      <c r="K1160" s="482" t="str">
        <f>IF(基本情報入力シート!R1199="","",基本情報入力シート!R1199)</f>
        <v/>
      </c>
      <c r="L1160" s="482" t="str">
        <f>IF(基本情報入力シート!W1199="","",基本情報入力シート!W1199)</f>
        <v/>
      </c>
      <c r="M1160" s="517" t="str">
        <f>IF(基本情報入力シート!X1199="","",基本情報入力シート!X1199)</f>
        <v/>
      </c>
      <c r="N1160" s="518" t="str">
        <f>IF(基本情報入力シート!Y1199="","",基本情報入力シート!Y1199)</f>
        <v/>
      </c>
      <c r="O1160" s="106"/>
      <c r="P1160" s="1082"/>
      <c r="Q1160" s="1083"/>
      <c r="R1160" s="519" t="str">
        <f>IFERROR(IF('別紙様式3-2（４・５月）'!Z1162="ベア加算","",P1160*VLOOKUP(N1160,【参考】数式用!$AD$2:$AH$27,MATCH(O1160,【参考】数式用!$K$4:$N$4,0)+1,0)),"")</f>
        <v/>
      </c>
      <c r="S1160" s="139"/>
      <c r="T1160" s="1084"/>
      <c r="U1160" s="1085"/>
      <c r="V1160" s="515" t="str">
        <f>IFERROR(P1160*VLOOKUP(AF1160,【参考】数式用4!$DC$3:$DZ$106,MATCH(N1160,【参考】数式用4!$DC$2:$DZ$2,0)),"")</f>
        <v/>
      </c>
      <c r="W1160" s="107"/>
      <c r="X1160" s="138"/>
      <c r="Y1160" s="1086" t="str">
        <f>IFERROR(IF('別紙様式3-2（４・５月）'!Z1162="ベア加算","",W1160*VLOOKUP(N1160,【参考】数式用!$AD$2:$AH$27,MATCH(O1160,【参考】数式用!$K$4:$N$4,0)+1,0)),"")</f>
        <v/>
      </c>
      <c r="Z1160" s="1086"/>
      <c r="AA1160" s="139"/>
      <c r="AB1160" s="142"/>
      <c r="AC1160" s="520" t="str">
        <f>IFERROR(X1160*VLOOKUP(AG1160,【参考】数式用4!$DC$3:$DZ$106,MATCH(N1160,【参考】数式用4!$DC$2:$DZ$2,0)),"")</f>
        <v/>
      </c>
      <c r="AD1160" s="477" t="str">
        <f t="shared" si="40"/>
        <v/>
      </c>
      <c r="AE1160" s="478" t="str">
        <f t="shared" si="41"/>
        <v/>
      </c>
      <c r="AF1160" s="512" t="str">
        <f>IF(O1160="","",'別紙様式3-2（４・５月）'!O1162&amp;'別紙様式3-2（４・５月）'!P1162&amp;'別紙様式3-2（４・５月）'!Q1162&amp;"から"&amp;O1160)</f>
        <v/>
      </c>
      <c r="AG1160" s="512" t="str">
        <f>IF(OR(W1160="",W1160="―"),"",'別紙様式3-2（４・５月）'!O1162&amp;'別紙様式3-2（４・５月）'!P1162&amp;'別紙様式3-2（４・５月）'!Q1162&amp;"から"&amp;W1160)</f>
        <v/>
      </c>
    </row>
    <row r="1161" spans="1:33" ht="24.95" customHeight="1">
      <c r="A1161" s="513">
        <v>1148</v>
      </c>
      <c r="B1161" s="987" t="str">
        <f>IF(基本情報入力シート!C1200="","",基本情報入力シート!C1200)</f>
        <v/>
      </c>
      <c r="C1161" s="988"/>
      <c r="D1161" s="988"/>
      <c r="E1161" s="988"/>
      <c r="F1161" s="988"/>
      <c r="G1161" s="988"/>
      <c r="H1161" s="988"/>
      <c r="I1161" s="989"/>
      <c r="J1161" s="482" t="str">
        <f>IF(基本情報入力シート!M1200="","",基本情報入力シート!M1200)</f>
        <v/>
      </c>
      <c r="K1161" s="482" t="str">
        <f>IF(基本情報入力シート!R1200="","",基本情報入力シート!R1200)</f>
        <v/>
      </c>
      <c r="L1161" s="482" t="str">
        <f>IF(基本情報入力シート!W1200="","",基本情報入力シート!W1200)</f>
        <v/>
      </c>
      <c r="M1161" s="517" t="str">
        <f>IF(基本情報入力シート!X1200="","",基本情報入力シート!X1200)</f>
        <v/>
      </c>
      <c r="N1161" s="518" t="str">
        <f>IF(基本情報入力シート!Y1200="","",基本情報入力シート!Y1200)</f>
        <v/>
      </c>
      <c r="O1161" s="106"/>
      <c r="P1161" s="1082"/>
      <c r="Q1161" s="1083"/>
      <c r="R1161" s="519" t="str">
        <f>IFERROR(IF('別紙様式3-2（４・５月）'!Z1163="ベア加算","",P1161*VLOOKUP(N1161,【参考】数式用!$AD$2:$AH$27,MATCH(O1161,【参考】数式用!$K$4:$N$4,0)+1,0)),"")</f>
        <v/>
      </c>
      <c r="S1161" s="139"/>
      <c r="T1161" s="1084"/>
      <c r="U1161" s="1085"/>
      <c r="V1161" s="515" t="str">
        <f>IFERROR(P1161*VLOOKUP(AF1161,【参考】数式用4!$DC$3:$DZ$106,MATCH(N1161,【参考】数式用4!$DC$2:$DZ$2,0)),"")</f>
        <v/>
      </c>
      <c r="W1161" s="107"/>
      <c r="X1161" s="138"/>
      <c r="Y1161" s="1086" t="str">
        <f>IFERROR(IF('別紙様式3-2（４・５月）'!Z1163="ベア加算","",W1161*VLOOKUP(N1161,【参考】数式用!$AD$2:$AH$27,MATCH(O1161,【参考】数式用!$K$4:$N$4,0)+1,0)),"")</f>
        <v/>
      </c>
      <c r="Z1161" s="1086"/>
      <c r="AA1161" s="139"/>
      <c r="AB1161" s="142"/>
      <c r="AC1161" s="520" t="str">
        <f>IFERROR(X1161*VLOOKUP(AG1161,【参考】数式用4!$DC$3:$DZ$106,MATCH(N1161,【参考】数式用4!$DC$2:$DZ$2,0)),"")</f>
        <v/>
      </c>
      <c r="AD1161" s="477" t="str">
        <f t="shared" si="40"/>
        <v/>
      </c>
      <c r="AE1161" s="478" t="str">
        <f t="shared" si="41"/>
        <v/>
      </c>
      <c r="AF1161" s="512" t="str">
        <f>IF(O1161="","",'別紙様式3-2（４・５月）'!O1163&amp;'別紙様式3-2（４・５月）'!P1163&amp;'別紙様式3-2（４・５月）'!Q1163&amp;"から"&amp;O1161)</f>
        <v/>
      </c>
      <c r="AG1161" s="512" t="str">
        <f>IF(OR(W1161="",W1161="―"),"",'別紙様式3-2（４・５月）'!O1163&amp;'別紙様式3-2（４・５月）'!P1163&amp;'別紙様式3-2（４・５月）'!Q1163&amp;"から"&amp;W1161)</f>
        <v/>
      </c>
    </row>
    <row r="1162" spans="1:33" ht="24.95" customHeight="1">
      <c r="A1162" s="513">
        <v>1149</v>
      </c>
      <c r="B1162" s="987" t="str">
        <f>IF(基本情報入力シート!C1201="","",基本情報入力シート!C1201)</f>
        <v/>
      </c>
      <c r="C1162" s="988"/>
      <c r="D1162" s="988"/>
      <c r="E1162" s="988"/>
      <c r="F1162" s="988"/>
      <c r="G1162" s="988"/>
      <c r="H1162" s="988"/>
      <c r="I1162" s="989"/>
      <c r="J1162" s="482" t="str">
        <f>IF(基本情報入力シート!M1201="","",基本情報入力シート!M1201)</f>
        <v/>
      </c>
      <c r="K1162" s="482" t="str">
        <f>IF(基本情報入力シート!R1201="","",基本情報入力シート!R1201)</f>
        <v/>
      </c>
      <c r="L1162" s="482" t="str">
        <f>IF(基本情報入力シート!W1201="","",基本情報入力シート!W1201)</f>
        <v/>
      </c>
      <c r="M1162" s="517" t="str">
        <f>IF(基本情報入力シート!X1201="","",基本情報入力シート!X1201)</f>
        <v/>
      </c>
      <c r="N1162" s="518" t="str">
        <f>IF(基本情報入力シート!Y1201="","",基本情報入力シート!Y1201)</f>
        <v/>
      </c>
      <c r="O1162" s="106"/>
      <c r="P1162" s="1082"/>
      <c r="Q1162" s="1083"/>
      <c r="R1162" s="519" t="str">
        <f>IFERROR(IF('別紙様式3-2（４・５月）'!Z1164="ベア加算","",P1162*VLOOKUP(N1162,【参考】数式用!$AD$2:$AH$27,MATCH(O1162,【参考】数式用!$K$4:$N$4,0)+1,0)),"")</f>
        <v/>
      </c>
      <c r="S1162" s="139"/>
      <c r="T1162" s="1084"/>
      <c r="U1162" s="1085"/>
      <c r="V1162" s="515" t="str">
        <f>IFERROR(P1162*VLOOKUP(AF1162,【参考】数式用4!$DC$3:$DZ$106,MATCH(N1162,【参考】数式用4!$DC$2:$DZ$2,0)),"")</f>
        <v/>
      </c>
      <c r="W1162" s="107"/>
      <c r="X1162" s="138"/>
      <c r="Y1162" s="1086" t="str">
        <f>IFERROR(IF('別紙様式3-2（４・５月）'!Z1164="ベア加算","",W1162*VLOOKUP(N1162,【参考】数式用!$AD$2:$AH$27,MATCH(O1162,【参考】数式用!$K$4:$N$4,0)+1,0)),"")</f>
        <v/>
      </c>
      <c r="Z1162" s="1086"/>
      <c r="AA1162" s="139"/>
      <c r="AB1162" s="142"/>
      <c r="AC1162" s="520" t="str">
        <f>IFERROR(X1162*VLOOKUP(AG1162,【参考】数式用4!$DC$3:$DZ$106,MATCH(N1162,【参考】数式用4!$DC$2:$DZ$2,0)),"")</f>
        <v/>
      </c>
      <c r="AD1162" s="477" t="str">
        <f t="shared" si="40"/>
        <v/>
      </c>
      <c r="AE1162" s="478" t="str">
        <f t="shared" si="41"/>
        <v/>
      </c>
      <c r="AF1162" s="512" t="str">
        <f>IF(O1162="","",'別紙様式3-2（４・５月）'!O1164&amp;'別紙様式3-2（４・５月）'!P1164&amp;'別紙様式3-2（４・５月）'!Q1164&amp;"から"&amp;O1162)</f>
        <v/>
      </c>
      <c r="AG1162" s="512" t="str">
        <f>IF(OR(W1162="",W1162="―"),"",'別紙様式3-2（４・５月）'!O1164&amp;'別紙様式3-2（４・５月）'!P1164&amp;'別紙様式3-2（４・５月）'!Q1164&amp;"から"&amp;W1162)</f>
        <v/>
      </c>
    </row>
    <row r="1163" spans="1:33" ht="24.95" customHeight="1">
      <c r="A1163" s="513">
        <v>1150</v>
      </c>
      <c r="B1163" s="987" t="str">
        <f>IF(基本情報入力シート!C1202="","",基本情報入力シート!C1202)</f>
        <v/>
      </c>
      <c r="C1163" s="988"/>
      <c r="D1163" s="988"/>
      <c r="E1163" s="988"/>
      <c r="F1163" s="988"/>
      <c r="G1163" s="988"/>
      <c r="H1163" s="988"/>
      <c r="I1163" s="989"/>
      <c r="J1163" s="482" t="str">
        <f>IF(基本情報入力シート!M1202="","",基本情報入力シート!M1202)</f>
        <v/>
      </c>
      <c r="K1163" s="482" t="str">
        <f>IF(基本情報入力シート!R1202="","",基本情報入力シート!R1202)</f>
        <v/>
      </c>
      <c r="L1163" s="482" t="str">
        <f>IF(基本情報入力シート!W1202="","",基本情報入力シート!W1202)</f>
        <v/>
      </c>
      <c r="M1163" s="517" t="str">
        <f>IF(基本情報入力シート!X1202="","",基本情報入力シート!X1202)</f>
        <v/>
      </c>
      <c r="N1163" s="518" t="str">
        <f>IF(基本情報入力シート!Y1202="","",基本情報入力シート!Y1202)</f>
        <v/>
      </c>
      <c r="O1163" s="106"/>
      <c r="P1163" s="1082"/>
      <c r="Q1163" s="1083"/>
      <c r="R1163" s="519" t="str">
        <f>IFERROR(IF('別紙様式3-2（４・５月）'!Z1165="ベア加算","",P1163*VLOOKUP(N1163,【参考】数式用!$AD$2:$AH$27,MATCH(O1163,【参考】数式用!$K$4:$N$4,0)+1,0)),"")</f>
        <v/>
      </c>
      <c r="S1163" s="139"/>
      <c r="T1163" s="1084"/>
      <c r="U1163" s="1085"/>
      <c r="V1163" s="515" t="str">
        <f>IFERROR(P1163*VLOOKUP(AF1163,【参考】数式用4!$DC$3:$DZ$106,MATCH(N1163,【参考】数式用4!$DC$2:$DZ$2,0)),"")</f>
        <v/>
      </c>
      <c r="W1163" s="107"/>
      <c r="X1163" s="138"/>
      <c r="Y1163" s="1086" t="str">
        <f>IFERROR(IF('別紙様式3-2（４・５月）'!Z1165="ベア加算","",W1163*VLOOKUP(N1163,【参考】数式用!$AD$2:$AH$27,MATCH(O1163,【参考】数式用!$K$4:$N$4,0)+1,0)),"")</f>
        <v/>
      </c>
      <c r="Z1163" s="1086"/>
      <c r="AA1163" s="139"/>
      <c r="AB1163" s="142"/>
      <c r="AC1163" s="520" t="str">
        <f>IFERROR(X1163*VLOOKUP(AG1163,【参考】数式用4!$DC$3:$DZ$106,MATCH(N1163,【参考】数式用4!$DC$2:$DZ$2,0)),"")</f>
        <v/>
      </c>
      <c r="AD1163" s="477" t="str">
        <f t="shared" si="40"/>
        <v/>
      </c>
      <c r="AE1163" s="478" t="str">
        <f t="shared" si="41"/>
        <v/>
      </c>
      <c r="AF1163" s="512" t="str">
        <f>IF(O1163="","",'別紙様式3-2（４・５月）'!O1165&amp;'別紙様式3-2（４・５月）'!P1165&amp;'別紙様式3-2（４・５月）'!Q1165&amp;"から"&amp;O1163)</f>
        <v/>
      </c>
      <c r="AG1163" s="512" t="str">
        <f>IF(OR(W1163="",W1163="―"),"",'別紙様式3-2（４・５月）'!O1165&amp;'別紙様式3-2（４・５月）'!P1165&amp;'別紙様式3-2（４・５月）'!Q1165&amp;"から"&amp;W1163)</f>
        <v/>
      </c>
    </row>
    <row r="1164" spans="1:33" ht="24.95" customHeight="1">
      <c r="A1164" s="513">
        <v>1151</v>
      </c>
      <c r="B1164" s="987" t="str">
        <f>IF(基本情報入力シート!C1203="","",基本情報入力シート!C1203)</f>
        <v/>
      </c>
      <c r="C1164" s="988"/>
      <c r="D1164" s="988"/>
      <c r="E1164" s="988"/>
      <c r="F1164" s="988"/>
      <c r="G1164" s="988"/>
      <c r="H1164" s="988"/>
      <c r="I1164" s="989"/>
      <c r="J1164" s="482" t="str">
        <f>IF(基本情報入力シート!M1203="","",基本情報入力シート!M1203)</f>
        <v/>
      </c>
      <c r="K1164" s="482" t="str">
        <f>IF(基本情報入力シート!R1203="","",基本情報入力シート!R1203)</f>
        <v/>
      </c>
      <c r="L1164" s="482" t="str">
        <f>IF(基本情報入力シート!W1203="","",基本情報入力シート!W1203)</f>
        <v/>
      </c>
      <c r="M1164" s="517" t="str">
        <f>IF(基本情報入力シート!X1203="","",基本情報入力シート!X1203)</f>
        <v/>
      </c>
      <c r="N1164" s="518" t="str">
        <f>IF(基本情報入力シート!Y1203="","",基本情報入力シート!Y1203)</f>
        <v/>
      </c>
      <c r="O1164" s="106"/>
      <c r="P1164" s="1082"/>
      <c r="Q1164" s="1083"/>
      <c r="R1164" s="519" t="str">
        <f>IFERROR(IF('別紙様式3-2（４・５月）'!Z1166="ベア加算","",P1164*VLOOKUP(N1164,【参考】数式用!$AD$2:$AH$27,MATCH(O1164,【参考】数式用!$K$4:$N$4,0)+1,0)),"")</f>
        <v/>
      </c>
      <c r="S1164" s="139"/>
      <c r="T1164" s="1084"/>
      <c r="U1164" s="1085"/>
      <c r="V1164" s="515" t="str">
        <f>IFERROR(P1164*VLOOKUP(AF1164,【参考】数式用4!$DC$3:$DZ$106,MATCH(N1164,【参考】数式用4!$DC$2:$DZ$2,0)),"")</f>
        <v/>
      </c>
      <c r="W1164" s="107"/>
      <c r="X1164" s="138"/>
      <c r="Y1164" s="1086" t="str">
        <f>IFERROR(IF('別紙様式3-2（４・５月）'!Z1166="ベア加算","",W1164*VLOOKUP(N1164,【参考】数式用!$AD$2:$AH$27,MATCH(O1164,【参考】数式用!$K$4:$N$4,0)+1,0)),"")</f>
        <v/>
      </c>
      <c r="Z1164" s="1086"/>
      <c r="AA1164" s="139"/>
      <c r="AB1164" s="142"/>
      <c r="AC1164" s="520" t="str">
        <f>IFERROR(X1164*VLOOKUP(AG1164,【参考】数式用4!$DC$3:$DZ$106,MATCH(N1164,【参考】数式用4!$DC$2:$DZ$2,0)),"")</f>
        <v/>
      </c>
      <c r="AD1164" s="477" t="str">
        <f t="shared" si="40"/>
        <v/>
      </c>
      <c r="AE1164" s="478" t="str">
        <f t="shared" si="41"/>
        <v/>
      </c>
      <c r="AF1164" s="512" t="str">
        <f>IF(O1164="","",'別紙様式3-2（４・５月）'!O1166&amp;'別紙様式3-2（４・５月）'!P1166&amp;'別紙様式3-2（４・５月）'!Q1166&amp;"から"&amp;O1164)</f>
        <v/>
      </c>
      <c r="AG1164" s="512" t="str">
        <f>IF(OR(W1164="",W1164="―"),"",'別紙様式3-2（４・５月）'!O1166&amp;'別紙様式3-2（４・５月）'!P1166&amp;'別紙様式3-2（４・５月）'!Q1166&amp;"から"&amp;W1164)</f>
        <v/>
      </c>
    </row>
    <row r="1165" spans="1:33" ht="24.95" customHeight="1">
      <c r="A1165" s="513">
        <v>1152</v>
      </c>
      <c r="B1165" s="987" t="str">
        <f>IF(基本情報入力シート!C1204="","",基本情報入力シート!C1204)</f>
        <v/>
      </c>
      <c r="C1165" s="988"/>
      <c r="D1165" s="988"/>
      <c r="E1165" s="988"/>
      <c r="F1165" s="988"/>
      <c r="G1165" s="988"/>
      <c r="H1165" s="988"/>
      <c r="I1165" s="989"/>
      <c r="J1165" s="482" t="str">
        <f>IF(基本情報入力シート!M1204="","",基本情報入力シート!M1204)</f>
        <v/>
      </c>
      <c r="K1165" s="482" t="str">
        <f>IF(基本情報入力シート!R1204="","",基本情報入力シート!R1204)</f>
        <v/>
      </c>
      <c r="L1165" s="482" t="str">
        <f>IF(基本情報入力シート!W1204="","",基本情報入力シート!W1204)</f>
        <v/>
      </c>
      <c r="M1165" s="517" t="str">
        <f>IF(基本情報入力シート!X1204="","",基本情報入力シート!X1204)</f>
        <v/>
      </c>
      <c r="N1165" s="518" t="str">
        <f>IF(基本情報入力シート!Y1204="","",基本情報入力シート!Y1204)</f>
        <v/>
      </c>
      <c r="O1165" s="106"/>
      <c r="P1165" s="1082"/>
      <c r="Q1165" s="1083"/>
      <c r="R1165" s="519" t="str">
        <f>IFERROR(IF('別紙様式3-2（４・５月）'!Z1167="ベア加算","",P1165*VLOOKUP(N1165,【参考】数式用!$AD$2:$AH$27,MATCH(O1165,【参考】数式用!$K$4:$N$4,0)+1,0)),"")</f>
        <v/>
      </c>
      <c r="S1165" s="139"/>
      <c r="T1165" s="1084"/>
      <c r="U1165" s="1085"/>
      <c r="V1165" s="515" t="str">
        <f>IFERROR(P1165*VLOOKUP(AF1165,【参考】数式用4!$DC$3:$DZ$106,MATCH(N1165,【参考】数式用4!$DC$2:$DZ$2,0)),"")</f>
        <v/>
      </c>
      <c r="W1165" s="107"/>
      <c r="X1165" s="138"/>
      <c r="Y1165" s="1086" t="str">
        <f>IFERROR(IF('別紙様式3-2（４・５月）'!Z1167="ベア加算","",W1165*VLOOKUP(N1165,【参考】数式用!$AD$2:$AH$27,MATCH(O1165,【参考】数式用!$K$4:$N$4,0)+1,0)),"")</f>
        <v/>
      </c>
      <c r="Z1165" s="1086"/>
      <c r="AA1165" s="139"/>
      <c r="AB1165" s="142"/>
      <c r="AC1165" s="520" t="str">
        <f>IFERROR(X1165*VLOOKUP(AG1165,【参考】数式用4!$DC$3:$DZ$106,MATCH(N1165,【参考】数式用4!$DC$2:$DZ$2,0)),"")</f>
        <v/>
      </c>
      <c r="AD1165" s="477" t="str">
        <f t="shared" si="40"/>
        <v/>
      </c>
      <c r="AE1165" s="478" t="str">
        <f t="shared" si="41"/>
        <v/>
      </c>
      <c r="AF1165" s="512" t="str">
        <f>IF(O1165="","",'別紙様式3-2（４・５月）'!O1167&amp;'別紙様式3-2（４・５月）'!P1167&amp;'別紙様式3-2（４・５月）'!Q1167&amp;"から"&amp;O1165)</f>
        <v/>
      </c>
      <c r="AG1165" s="512" t="str">
        <f>IF(OR(W1165="",W1165="―"),"",'別紙様式3-2（４・５月）'!O1167&amp;'別紙様式3-2（４・５月）'!P1167&amp;'別紙様式3-2（４・５月）'!Q1167&amp;"から"&amp;W1165)</f>
        <v/>
      </c>
    </row>
    <row r="1166" spans="1:33" ht="24.95" customHeight="1">
      <c r="A1166" s="513">
        <v>1153</v>
      </c>
      <c r="B1166" s="987" t="str">
        <f>IF(基本情報入力シート!C1205="","",基本情報入力シート!C1205)</f>
        <v/>
      </c>
      <c r="C1166" s="988"/>
      <c r="D1166" s="988"/>
      <c r="E1166" s="988"/>
      <c r="F1166" s="988"/>
      <c r="G1166" s="988"/>
      <c r="H1166" s="988"/>
      <c r="I1166" s="989"/>
      <c r="J1166" s="482" t="str">
        <f>IF(基本情報入力シート!M1205="","",基本情報入力シート!M1205)</f>
        <v/>
      </c>
      <c r="K1166" s="482" t="str">
        <f>IF(基本情報入力シート!R1205="","",基本情報入力シート!R1205)</f>
        <v/>
      </c>
      <c r="L1166" s="482" t="str">
        <f>IF(基本情報入力シート!W1205="","",基本情報入力シート!W1205)</f>
        <v/>
      </c>
      <c r="M1166" s="517" t="str">
        <f>IF(基本情報入力シート!X1205="","",基本情報入力シート!X1205)</f>
        <v/>
      </c>
      <c r="N1166" s="518" t="str">
        <f>IF(基本情報入力シート!Y1205="","",基本情報入力シート!Y1205)</f>
        <v/>
      </c>
      <c r="O1166" s="106"/>
      <c r="P1166" s="1082"/>
      <c r="Q1166" s="1083"/>
      <c r="R1166" s="519" t="str">
        <f>IFERROR(IF('別紙様式3-2（４・５月）'!Z1168="ベア加算","",P1166*VLOOKUP(N1166,【参考】数式用!$AD$2:$AH$27,MATCH(O1166,【参考】数式用!$K$4:$N$4,0)+1,0)),"")</f>
        <v/>
      </c>
      <c r="S1166" s="139"/>
      <c r="T1166" s="1084"/>
      <c r="U1166" s="1085"/>
      <c r="V1166" s="515" t="str">
        <f>IFERROR(P1166*VLOOKUP(AF1166,【参考】数式用4!$DC$3:$DZ$106,MATCH(N1166,【参考】数式用4!$DC$2:$DZ$2,0)),"")</f>
        <v/>
      </c>
      <c r="W1166" s="107"/>
      <c r="X1166" s="138"/>
      <c r="Y1166" s="1086" t="str">
        <f>IFERROR(IF('別紙様式3-2（４・５月）'!Z1168="ベア加算","",W1166*VLOOKUP(N1166,【参考】数式用!$AD$2:$AH$27,MATCH(O1166,【参考】数式用!$K$4:$N$4,0)+1,0)),"")</f>
        <v/>
      </c>
      <c r="Z1166" s="1086"/>
      <c r="AA1166" s="139"/>
      <c r="AB1166" s="142"/>
      <c r="AC1166" s="520" t="str">
        <f>IFERROR(X1166*VLOOKUP(AG1166,【参考】数式用4!$DC$3:$DZ$106,MATCH(N1166,【参考】数式用4!$DC$2:$DZ$2,0)),"")</f>
        <v/>
      </c>
      <c r="AD1166" s="477" t="str">
        <f t="shared" si="40"/>
        <v/>
      </c>
      <c r="AE1166" s="478" t="str">
        <f t="shared" si="41"/>
        <v/>
      </c>
      <c r="AF1166" s="512" t="str">
        <f>IF(O1166="","",'別紙様式3-2（４・５月）'!O1168&amp;'別紙様式3-2（４・５月）'!P1168&amp;'別紙様式3-2（４・５月）'!Q1168&amp;"から"&amp;O1166)</f>
        <v/>
      </c>
      <c r="AG1166" s="512" t="str">
        <f>IF(OR(W1166="",W1166="―"),"",'別紙様式3-2（４・５月）'!O1168&amp;'別紙様式3-2（４・５月）'!P1168&amp;'別紙様式3-2（４・５月）'!Q1168&amp;"から"&amp;W1166)</f>
        <v/>
      </c>
    </row>
    <row r="1167" spans="1:33" ht="24.95" customHeight="1">
      <c r="A1167" s="513">
        <v>1154</v>
      </c>
      <c r="B1167" s="987" t="str">
        <f>IF(基本情報入力シート!C1206="","",基本情報入力シート!C1206)</f>
        <v/>
      </c>
      <c r="C1167" s="988"/>
      <c r="D1167" s="988"/>
      <c r="E1167" s="988"/>
      <c r="F1167" s="988"/>
      <c r="G1167" s="988"/>
      <c r="H1167" s="988"/>
      <c r="I1167" s="989"/>
      <c r="J1167" s="482" t="str">
        <f>IF(基本情報入力シート!M1206="","",基本情報入力シート!M1206)</f>
        <v/>
      </c>
      <c r="K1167" s="482" t="str">
        <f>IF(基本情報入力シート!R1206="","",基本情報入力シート!R1206)</f>
        <v/>
      </c>
      <c r="L1167" s="482" t="str">
        <f>IF(基本情報入力シート!W1206="","",基本情報入力シート!W1206)</f>
        <v/>
      </c>
      <c r="M1167" s="517" t="str">
        <f>IF(基本情報入力シート!X1206="","",基本情報入力シート!X1206)</f>
        <v/>
      </c>
      <c r="N1167" s="518" t="str">
        <f>IF(基本情報入力シート!Y1206="","",基本情報入力シート!Y1206)</f>
        <v/>
      </c>
      <c r="O1167" s="106"/>
      <c r="P1167" s="1082"/>
      <c r="Q1167" s="1083"/>
      <c r="R1167" s="519" t="str">
        <f>IFERROR(IF('別紙様式3-2（４・５月）'!Z1169="ベア加算","",P1167*VLOOKUP(N1167,【参考】数式用!$AD$2:$AH$27,MATCH(O1167,【参考】数式用!$K$4:$N$4,0)+1,0)),"")</f>
        <v/>
      </c>
      <c r="S1167" s="139"/>
      <c r="T1167" s="1084"/>
      <c r="U1167" s="1085"/>
      <c r="V1167" s="515" t="str">
        <f>IFERROR(P1167*VLOOKUP(AF1167,【参考】数式用4!$DC$3:$DZ$106,MATCH(N1167,【参考】数式用4!$DC$2:$DZ$2,0)),"")</f>
        <v/>
      </c>
      <c r="W1167" s="107"/>
      <c r="X1167" s="138"/>
      <c r="Y1167" s="1086" t="str">
        <f>IFERROR(IF('別紙様式3-2（４・５月）'!Z1169="ベア加算","",W1167*VLOOKUP(N1167,【参考】数式用!$AD$2:$AH$27,MATCH(O1167,【参考】数式用!$K$4:$N$4,0)+1,0)),"")</f>
        <v/>
      </c>
      <c r="Z1167" s="1086"/>
      <c r="AA1167" s="139"/>
      <c r="AB1167" s="142"/>
      <c r="AC1167" s="520" t="str">
        <f>IFERROR(X1167*VLOOKUP(AG1167,【参考】数式用4!$DC$3:$DZ$106,MATCH(N1167,【参考】数式用4!$DC$2:$DZ$2,0)),"")</f>
        <v/>
      </c>
      <c r="AD1167" s="477" t="str">
        <f t="shared" si="40"/>
        <v/>
      </c>
      <c r="AE1167" s="478" t="str">
        <f t="shared" si="41"/>
        <v/>
      </c>
      <c r="AF1167" s="512" t="str">
        <f>IF(O1167="","",'別紙様式3-2（４・５月）'!O1169&amp;'別紙様式3-2（４・５月）'!P1169&amp;'別紙様式3-2（４・５月）'!Q1169&amp;"から"&amp;O1167)</f>
        <v/>
      </c>
      <c r="AG1167" s="512" t="str">
        <f>IF(OR(W1167="",W1167="―"),"",'別紙様式3-2（４・５月）'!O1169&amp;'別紙様式3-2（４・５月）'!P1169&amp;'別紙様式3-2（４・５月）'!Q1169&amp;"から"&amp;W1167)</f>
        <v/>
      </c>
    </row>
    <row r="1168" spans="1:33" ht="24.95" customHeight="1">
      <c r="A1168" s="513">
        <v>1155</v>
      </c>
      <c r="B1168" s="987" t="str">
        <f>IF(基本情報入力シート!C1207="","",基本情報入力シート!C1207)</f>
        <v/>
      </c>
      <c r="C1168" s="988"/>
      <c r="D1168" s="988"/>
      <c r="E1168" s="988"/>
      <c r="F1168" s="988"/>
      <c r="G1168" s="988"/>
      <c r="H1168" s="988"/>
      <c r="I1168" s="989"/>
      <c r="J1168" s="482" t="str">
        <f>IF(基本情報入力シート!M1207="","",基本情報入力シート!M1207)</f>
        <v/>
      </c>
      <c r="K1168" s="482" t="str">
        <f>IF(基本情報入力シート!R1207="","",基本情報入力シート!R1207)</f>
        <v/>
      </c>
      <c r="L1168" s="482" t="str">
        <f>IF(基本情報入力シート!W1207="","",基本情報入力シート!W1207)</f>
        <v/>
      </c>
      <c r="M1168" s="517" t="str">
        <f>IF(基本情報入力シート!X1207="","",基本情報入力シート!X1207)</f>
        <v/>
      </c>
      <c r="N1168" s="518" t="str">
        <f>IF(基本情報入力シート!Y1207="","",基本情報入力シート!Y1207)</f>
        <v/>
      </c>
      <c r="O1168" s="106"/>
      <c r="P1168" s="1082"/>
      <c r="Q1168" s="1083"/>
      <c r="R1168" s="519" t="str">
        <f>IFERROR(IF('別紙様式3-2（４・５月）'!Z1170="ベア加算","",P1168*VLOOKUP(N1168,【参考】数式用!$AD$2:$AH$27,MATCH(O1168,【参考】数式用!$K$4:$N$4,0)+1,0)),"")</f>
        <v/>
      </c>
      <c r="S1168" s="139"/>
      <c r="T1168" s="1084"/>
      <c r="U1168" s="1085"/>
      <c r="V1168" s="515" t="str">
        <f>IFERROR(P1168*VLOOKUP(AF1168,【参考】数式用4!$DC$3:$DZ$106,MATCH(N1168,【参考】数式用4!$DC$2:$DZ$2,0)),"")</f>
        <v/>
      </c>
      <c r="W1168" s="107"/>
      <c r="X1168" s="138"/>
      <c r="Y1168" s="1086" t="str">
        <f>IFERROR(IF('別紙様式3-2（４・５月）'!Z1170="ベア加算","",W1168*VLOOKUP(N1168,【参考】数式用!$AD$2:$AH$27,MATCH(O1168,【参考】数式用!$K$4:$N$4,0)+1,0)),"")</f>
        <v/>
      </c>
      <c r="Z1168" s="1086"/>
      <c r="AA1168" s="139"/>
      <c r="AB1168" s="142"/>
      <c r="AC1168" s="520" t="str">
        <f>IFERROR(X1168*VLOOKUP(AG1168,【参考】数式用4!$DC$3:$DZ$106,MATCH(N1168,【参考】数式用4!$DC$2:$DZ$2,0)),"")</f>
        <v/>
      </c>
      <c r="AD1168" s="477" t="str">
        <f t="shared" si="40"/>
        <v/>
      </c>
      <c r="AE1168" s="478" t="str">
        <f t="shared" si="41"/>
        <v/>
      </c>
      <c r="AF1168" s="512" t="str">
        <f>IF(O1168="","",'別紙様式3-2（４・５月）'!O1170&amp;'別紙様式3-2（４・５月）'!P1170&amp;'別紙様式3-2（４・５月）'!Q1170&amp;"から"&amp;O1168)</f>
        <v/>
      </c>
      <c r="AG1168" s="512" t="str">
        <f>IF(OR(W1168="",W1168="―"),"",'別紙様式3-2（４・５月）'!O1170&amp;'別紙様式3-2（４・５月）'!P1170&amp;'別紙様式3-2（４・５月）'!Q1170&amp;"から"&amp;W1168)</f>
        <v/>
      </c>
    </row>
    <row r="1169" spans="1:33" ht="24.95" customHeight="1">
      <c r="A1169" s="513">
        <v>1156</v>
      </c>
      <c r="B1169" s="987" t="str">
        <f>IF(基本情報入力シート!C1208="","",基本情報入力シート!C1208)</f>
        <v/>
      </c>
      <c r="C1169" s="988"/>
      <c r="D1169" s="988"/>
      <c r="E1169" s="988"/>
      <c r="F1169" s="988"/>
      <c r="G1169" s="988"/>
      <c r="H1169" s="988"/>
      <c r="I1169" s="989"/>
      <c r="J1169" s="482" t="str">
        <f>IF(基本情報入力シート!M1208="","",基本情報入力シート!M1208)</f>
        <v/>
      </c>
      <c r="K1169" s="482" t="str">
        <f>IF(基本情報入力シート!R1208="","",基本情報入力シート!R1208)</f>
        <v/>
      </c>
      <c r="L1169" s="482" t="str">
        <f>IF(基本情報入力シート!W1208="","",基本情報入力シート!W1208)</f>
        <v/>
      </c>
      <c r="M1169" s="517" t="str">
        <f>IF(基本情報入力シート!X1208="","",基本情報入力シート!X1208)</f>
        <v/>
      </c>
      <c r="N1169" s="518" t="str">
        <f>IF(基本情報入力シート!Y1208="","",基本情報入力シート!Y1208)</f>
        <v/>
      </c>
      <c r="O1169" s="106"/>
      <c r="P1169" s="1082"/>
      <c r="Q1169" s="1083"/>
      <c r="R1169" s="519" t="str">
        <f>IFERROR(IF('別紙様式3-2（４・５月）'!Z1171="ベア加算","",P1169*VLOOKUP(N1169,【参考】数式用!$AD$2:$AH$27,MATCH(O1169,【参考】数式用!$K$4:$N$4,0)+1,0)),"")</f>
        <v/>
      </c>
      <c r="S1169" s="139"/>
      <c r="T1169" s="1084"/>
      <c r="U1169" s="1085"/>
      <c r="V1169" s="515" t="str">
        <f>IFERROR(P1169*VLOOKUP(AF1169,【参考】数式用4!$DC$3:$DZ$106,MATCH(N1169,【参考】数式用4!$DC$2:$DZ$2,0)),"")</f>
        <v/>
      </c>
      <c r="W1169" s="107"/>
      <c r="X1169" s="138"/>
      <c r="Y1169" s="1086" t="str">
        <f>IFERROR(IF('別紙様式3-2（４・５月）'!Z1171="ベア加算","",W1169*VLOOKUP(N1169,【参考】数式用!$AD$2:$AH$27,MATCH(O1169,【参考】数式用!$K$4:$N$4,0)+1,0)),"")</f>
        <v/>
      </c>
      <c r="Z1169" s="1086"/>
      <c r="AA1169" s="139"/>
      <c r="AB1169" s="142"/>
      <c r="AC1169" s="520" t="str">
        <f>IFERROR(X1169*VLOOKUP(AG1169,【参考】数式用4!$DC$3:$DZ$106,MATCH(N1169,【参考】数式用4!$DC$2:$DZ$2,0)),"")</f>
        <v/>
      </c>
      <c r="AD1169" s="477" t="str">
        <f t="shared" si="40"/>
        <v/>
      </c>
      <c r="AE1169" s="478" t="str">
        <f t="shared" si="41"/>
        <v/>
      </c>
      <c r="AF1169" s="512" t="str">
        <f>IF(O1169="","",'別紙様式3-2（４・５月）'!O1171&amp;'別紙様式3-2（４・５月）'!P1171&amp;'別紙様式3-2（４・５月）'!Q1171&amp;"から"&amp;O1169)</f>
        <v/>
      </c>
      <c r="AG1169" s="512" t="str">
        <f>IF(OR(W1169="",W1169="―"),"",'別紙様式3-2（４・５月）'!O1171&amp;'別紙様式3-2（４・５月）'!P1171&amp;'別紙様式3-2（４・５月）'!Q1171&amp;"から"&amp;W1169)</f>
        <v/>
      </c>
    </row>
    <row r="1170" spans="1:33" ht="24.95" customHeight="1">
      <c r="A1170" s="513">
        <v>1157</v>
      </c>
      <c r="B1170" s="987" t="str">
        <f>IF(基本情報入力シート!C1209="","",基本情報入力シート!C1209)</f>
        <v/>
      </c>
      <c r="C1170" s="988"/>
      <c r="D1170" s="988"/>
      <c r="E1170" s="988"/>
      <c r="F1170" s="988"/>
      <c r="G1170" s="988"/>
      <c r="H1170" s="988"/>
      <c r="I1170" s="989"/>
      <c r="J1170" s="482" t="str">
        <f>IF(基本情報入力シート!M1209="","",基本情報入力シート!M1209)</f>
        <v/>
      </c>
      <c r="K1170" s="482" t="str">
        <f>IF(基本情報入力シート!R1209="","",基本情報入力シート!R1209)</f>
        <v/>
      </c>
      <c r="L1170" s="482" t="str">
        <f>IF(基本情報入力シート!W1209="","",基本情報入力シート!W1209)</f>
        <v/>
      </c>
      <c r="M1170" s="517" t="str">
        <f>IF(基本情報入力シート!X1209="","",基本情報入力シート!X1209)</f>
        <v/>
      </c>
      <c r="N1170" s="518" t="str">
        <f>IF(基本情報入力シート!Y1209="","",基本情報入力シート!Y1209)</f>
        <v/>
      </c>
      <c r="O1170" s="106"/>
      <c r="P1170" s="1082"/>
      <c r="Q1170" s="1083"/>
      <c r="R1170" s="519" t="str">
        <f>IFERROR(IF('別紙様式3-2（４・５月）'!Z1172="ベア加算","",P1170*VLOOKUP(N1170,【参考】数式用!$AD$2:$AH$27,MATCH(O1170,【参考】数式用!$K$4:$N$4,0)+1,0)),"")</f>
        <v/>
      </c>
      <c r="S1170" s="139"/>
      <c r="T1170" s="1084"/>
      <c r="U1170" s="1085"/>
      <c r="V1170" s="515" t="str">
        <f>IFERROR(P1170*VLOOKUP(AF1170,【参考】数式用4!$DC$3:$DZ$106,MATCH(N1170,【参考】数式用4!$DC$2:$DZ$2,0)),"")</f>
        <v/>
      </c>
      <c r="W1170" s="107"/>
      <c r="X1170" s="138"/>
      <c r="Y1170" s="1086" t="str">
        <f>IFERROR(IF('別紙様式3-2（４・５月）'!Z1172="ベア加算","",W1170*VLOOKUP(N1170,【参考】数式用!$AD$2:$AH$27,MATCH(O1170,【参考】数式用!$K$4:$N$4,0)+1,0)),"")</f>
        <v/>
      </c>
      <c r="Z1170" s="1086"/>
      <c r="AA1170" s="139"/>
      <c r="AB1170" s="142"/>
      <c r="AC1170" s="520" t="str">
        <f>IFERROR(X1170*VLOOKUP(AG1170,【参考】数式用4!$DC$3:$DZ$106,MATCH(N1170,【参考】数式用4!$DC$2:$DZ$2,0)),"")</f>
        <v/>
      </c>
      <c r="AD1170" s="477" t="str">
        <f t="shared" si="40"/>
        <v/>
      </c>
      <c r="AE1170" s="478" t="str">
        <f t="shared" si="41"/>
        <v/>
      </c>
      <c r="AF1170" s="512" t="str">
        <f>IF(O1170="","",'別紙様式3-2（４・５月）'!O1172&amp;'別紙様式3-2（４・５月）'!P1172&amp;'別紙様式3-2（４・５月）'!Q1172&amp;"から"&amp;O1170)</f>
        <v/>
      </c>
      <c r="AG1170" s="512" t="str">
        <f>IF(OR(W1170="",W1170="―"),"",'別紙様式3-2（４・５月）'!O1172&amp;'別紙様式3-2（４・５月）'!P1172&amp;'別紙様式3-2（４・５月）'!Q1172&amp;"から"&amp;W1170)</f>
        <v/>
      </c>
    </row>
    <row r="1171" spans="1:33" ht="24.95" customHeight="1">
      <c r="A1171" s="513">
        <v>1158</v>
      </c>
      <c r="B1171" s="987" t="str">
        <f>IF(基本情報入力シート!C1210="","",基本情報入力シート!C1210)</f>
        <v/>
      </c>
      <c r="C1171" s="988"/>
      <c r="D1171" s="988"/>
      <c r="E1171" s="988"/>
      <c r="F1171" s="988"/>
      <c r="G1171" s="988"/>
      <c r="H1171" s="988"/>
      <c r="I1171" s="989"/>
      <c r="J1171" s="482" t="str">
        <f>IF(基本情報入力シート!M1210="","",基本情報入力シート!M1210)</f>
        <v/>
      </c>
      <c r="K1171" s="482" t="str">
        <f>IF(基本情報入力シート!R1210="","",基本情報入力シート!R1210)</f>
        <v/>
      </c>
      <c r="L1171" s="482" t="str">
        <f>IF(基本情報入力シート!W1210="","",基本情報入力シート!W1210)</f>
        <v/>
      </c>
      <c r="M1171" s="517" t="str">
        <f>IF(基本情報入力シート!X1210="","",基本情報入力シート!X1210)</f>
        <v/>
      </c>
      <c r="N1171" s="518" t="str">
        <f>IF(基本情報入力シート!Y1210="","",基本情報入力シート!Y1210)</f>
        <v/>
      </c>
      <c r="O1171" s="106"/>
      <c r="P1171" s="1082"/>
      <c r="Q1171" s="1083"/>
      <c r="R1171" s="519" t="str">
        <f>IFERROR(IF('別紙様式3-2（４・５月）'!Z1173="ベア加算","",P1171*VLOOKUP(N1171,【参考】数式用!$AD$2:$AH$27,MATCH(O1171,【参考】数式用!$K$4:$N$4,0)+1,0)),"")</f>
        <v/>
      </c>
      <c r="S1171" s="139"/>
      <c r="T1171" s="1084"/>
      <c r="U1171" s="1085"/>
      <c r="V1171" s="515" t="str">
        <f>IFERROR(P1171*VLOOKUP(AF1171,【参考】数式用4!$DC$3:$DZ$106,MATCH(N1171,【参考】数式用4!$DC$2:$DZ$2,0)),"")</f>
        <v/>
      </c>
      <c r="W1171" s="107"/>
      <c r="X1171" s="138"/>
      <c r="Y1171" s="1086" t="str">
        <f>IFERROR(IF('別紙様式3-2（４・５月）'!Z1173="ベア加算","",W1171*VLOOKUP(N1171,【参考】数式用!$AD$2:$AH$27,MATCH(O1171,【参考】数式用!$K$4:$N$4,0)+1,0)),"")</f>
        <v/>
      </c>
      <c r="Z1171" s="1086"/>
      <c r="AA1171" s="139"/>
      <c r="AB1171" s="142"/>
      <c r="AC1171" s="520" t="str">
        <f>IFERROR(X1171*VLOOKUP(AG1171,【参考】数式用4!$DC$3:$DZ$106,MATCH(N1171,【参考】数式用4!$DC$2:$DZ$2,0)),"")</f>
        <v/>
      </c>
      <c r="AD1171" s="477" t="str">
        <f t="shared" si="40"/>
        <v/>
      </c>
      <c r="AE1171" s="478" t="str">
        <f t="shared" si="41"/>
        <v/>
      </c>
      <c r="AF1171" s="512" t="str">
        <f>IF(O1171="","",'別紙様式3-2（４・５月）'!O1173&amp;'別紙様式3-2（４・５月）'!P1173&amp;'別紙様式3-2（４・５月）'!Q1173&amp;"から"&amp;O1171)</f>
        <v/>
      </c>
      <c r="AG1171" s="512" t="str">
        <f>IF(OR(W1171="",W1171="―"),"",'別紙様式3-2（４・５月）'!O1173&amp;'別紙様式3-2（４・５月）'!P1173&amp;'別紙様式3-2（４・５月）'!Q1173&amp;"から"&amp;W1171)</f>
        <v/>
      </c>
    </row>
    <row r="1172" spans="1:33" ht="24.95" customHeight="1">
      <c r="A1172" s="513">
        <v>1159</v>
      </c>
      <c r="B1172" s="987" t="str">
        <f>IF(基本情報入力シート!C1211="","",基本情報入力シート!C1211)</f>
        <v/>
      </c>
      <c r="C1172" s="988"/>
      <c r="D1172" s="988"/>
      <c r="E1172" s="988"/>
      <c r="F1172" s="988"/>
      <c r="G1172" s="988"/>
      <c r="H1172" s="988"/>
      <c r="I1172" s="989"/>
      <c r="J1172" s="482" t="str">
        <f>IF(基本情報入力シート!M1211="","",基本情報入力シート!M1211)</f>
        <v/>
      </c>
      <c r="K1172" s="482" t="str">
        <f>IF(基本情報入力シート!R1211="","",基本情報入力シート!R1211)</f>
        <v/>
      </c>
      <c r="L1172" s="482" t="str">
        <f>IF(基本情報入力シート!W1211="","",基本情報入力シート!W1211)</f>
        <v/>
      </c>
      <c r="M1172" s="517" t="str">
        <f>IF(基本情報入力シート!X1211="","",基本情報入力シート!X1211)</f>
        <v/>
      </c>
      <c r="N1172" s="518" t="str">
        <f>IF(基本情報入力シート!Y1211="","",基本情報入力シート!Y1211)</f>
        <v/>
      </c>
      <c r="O1172" s="106"/>
      <c r="P1172" s="1082"/>
      <c r="Q1172" s="1083"/>
      <c r="R1172" s="519" t="str">
        <f>IFERROR(IF('別紙様式3-2（４・５月）'!Z1174="ベア加算","",P1172*VLOOKUP(N1172,【参考】数式用!$AD$2:$AH$27,MATCH(O1172,【参考】数式用!$K$4:$N$4,0)+1,0)),"")</f>
        <v/>
      </c>
      <c r="S1172" s="139"/>
      <c r="T1172" s="1084"/>
      <c r="U1172" s="1085"/>
      <c r="V1172" s="515" t="str">
        <f>IFERROR(P1172*VLOOKUP(AF1172,【参考】数式用4!$DC$3:$DZ$106,MATCH(N1172,【参考】数式用4!$DC$2:$DZ$2,0)),"")</f>
        <v/>
      </c>
      <c r="W1172" s="107"/>
      <c r="X1172" s="138"/>
      <c r="Y1172" s="1086" t="str">
        <f>IFERROR(IF('別紙様式3-2（４・５月）'!Z1174="ベア加算","",W1172*VLOOKUP(N1172,【参考】数式用!$AD$2:$AH$27,MATCH(O1172,【参考】数式用!$K$4:$N$4,0)+1,0)),"")</f>
        <v/>
      </c>
      <c r="Z1172" s="1086"/>
      <c r="AA1172" s="139"/>
      <c r="AB1172" s="142"/>
      <c r="AC1172" s="520" t="str">
        <f>IFERROR(X1172*VLOOKUP(AG1172,【参考】数式用4!$DC$3:$DZ$106,MATCH(N1172,【参考】数式用4!$DC$2:$DZ$2,0)),"")</f>
        <v/>
      </c>
      <c r="AD1172" s="477" t="str">
        <f t="shared" si="40"/>
        <v/>
      </c>
      <c r="AE1172" s="478" t="str">
        <f t="shared" si="41"/>
        <v/>
      </c>
      <c r="AF1172" s="512" t="str">
        <f>IF(O1172="","",'別紙様式3-2（４・５月）'!O1174&amp;'別紙様式3-2（４・５月）'!P1174&amp;'別紙様式3-2（４・５月）'!Q1174&amp;"から"&amp;O1172)</f>
        <v/>
      </c>
      <c r="AG1172" s="512" t="str">
        <f>IF(OR(W1172="",W1172="―"),"",'別紙様式3-2（４・５月）'!O1174&amp;'別紙様式3-2（４・５月）'!P1174&amp;'別紙様式3-2（４・５月）'!Q1174&amp;"から"&amp;W1172)</f>
        <v/>
      </c>
    </row>
    <row r="1173" spans="1:33" ht="24.95" customHeight="1">
      <c r="A1173" s="513">
        <v>1160</v>
      </c>
      <c r="B1173" s="987" t="str">
        <f>IF(基本情報入力シート!C1212="","",基本情報入力シート!C1212)</f>
        <v/>
      </c>
      <c r="C1173" s="988"/>
      <c r="D1173" s="988"/>
      <c r="E1173" s="988"/>
      <c r="F1173" s="988"/>
      <c r="G1173" s="988"/>
      <c r="H1173" s="988"/>
      <c r="I1173" s="989"/>
      <c r="J1173" s="482" t="str">
        <f>IF(基本情報入力シート!M1212="","",基本情報入力シート!M1212)</f>
        <v/>
      </c>
      <c r="K1173" s="482" t="str">
        <f>IF(基本情報入力シート!R1212="","",基本情報入力シート!R1212)</f>
        <v/>
      </c>
      <c r="L1173" s="482" t="str">
        <f>IF(基本情報入力シート!W1212="","",基本情報入力シート!W1212)</f>
        <v/>
      </c>
      <c r="M1173" s="517" t="str">
        <f>IF(基本情報入力シート!X1212="","",基本情報入力シート!X1212)</f>
        <v/>
      </c>
      <c r="N1173" s="518" t="str">
        <f>IF(基本情報入力シート!Y1212="","",基本情報入力シート!Y1212)</f>
        <v/>
      </c>
      <c r="O1173" s="106"/>
      <c r="P1173" s="1082"/>
      <c r="Q1173" s="1083"/>
      <c r="R1173" s="519" t="str">
        <f>IFERROR(IF('別紙様式3-2（４・５月）'!Z1175="ベア加算","",P1173*VLOOKUP(N1173,【参考】数式用!$AD$2:$AH$27,MATCH(O1173,【参考】数式用!$K$4:$N$4,0)+1,0)),"")</f>
        <v/>
      </c>
      <c r="S1173" s="139"/>
      <c r="T1173" s="1084"/>
      <c r="U1173" s="1085"/>
      <c r="V1173" s="515" t="str">
        <f>IFERROR(P1173*VLOOKUP(AF1173,【参考】数式用4!$DC$3:$DZ$106,MATCH(N1173,【参考】数式用4!$DC$2:$DZ$2,0)),"")</f>
        <v/>
      </c>
      <c r="W1173" s="107"/>
      <c r="X1173" s="138"/>
      <c r="Y1173" s="1086" t="str">
        <f>IFERROR(IF('別紙様式3-2（４・５月）'!Z1175="ベア加算","",W1173*VLOOKUP(N1173,【参考】数式用!$AD$2:$AH$27,MATCH(O1173,【参考】数式用!$K$4:$N$4,0)+1,0)),"")</f>
        <v/>
      </c>
      <c r="Z1173" s="1086"/>
      <c r="AA1173" s="139"/>
      <c r="AB1173" s="142"/>
      <c r="AC1173" s="520" t="str">
        <f>IFERROR(X1173*VLOOKUP(AG1173,【参考】数式用4!$DC$3:$DZ$106,MATCH(N1173,【参考】数式用4!$DC$2:$DZ$2,0)),"")</f>
        <v/>
      </c>
      <c r="AD1173" s="477" t="str">
        <f t="shared" si="40"/>
        <v/>
      </c>
      <c r="AE1173" s="478" t="str">
        <f t="shared" si="41"/>
        <v/>
      </c>
      <c r="AF1173" s="512" t="str">
        <f>IF(O1173="","",'別紙様式3-2（４・５月）'!O1175&amp;'別紙様式3-2（４・５月）'!P1175&amp;'別紙様式3-2（４・５月）'!Q1175&amp;"から"&amp;O1173)</f>
        <v/>
      </c>
      <c r="AG1173" s="512" t="str">
        <f>IF(OR(W1173="",W1173="―"),"",'別紙様式3-2（４・５月）'!O1175&amp;'別紙様式3-2（４・５月）'!P1175&amp;'別紙様式3-2（４・５月）'!Q1175&amp;"から"&amp;W1173)</f>
        <v/>
      </c>
    </row>
    <row r="1174" spans="1:33" ht="24.95" customHeight="1">
      <c r="A1174" s="513">
        <v>1161</v>
      </c>
      <c r="B1174" s="987" t="str">
        <f>IF(基本情報入力シート!C1213="","",基本情報入力シート!C1213)</f>
        <v/>
      </c>
      <c r="C1174" s="988"/>
      <c r="D1174" s="988"/>
      <c r="E1174" s="988"/>
      <c r="F1174" s="988"/>
      <c r="G1174" s="988"/>
      <c r="H1174" s="988"/>
      <c r="I1174" s="989"/>
      <c r="J1174" s="482" t="str">
        <f>IF(基本情報入力シート!M1213="","",基本情報入力シート!M1213)</f>
        <v/>
      </c>
      <c r="K1174" s="482" t="str">
        <f>IF(基本情報入力シート!R1213="","",基本情報入力シート!R1213)</f>
        <v/>
      </c>
      <c r="L1174" s="482" t="str">
        <f>IF(基本情報入力シート!W1213="","",基本情報入力シート!W1213)</f>
        <v/>
      </c>
      <c r="M1174" s="517" t="str">
        <f>IF(基本情報入力シート!X1213="","",基本情報入力シート!X1213)</f>
        <v/>
      </c>
      <c r="N1174" s="518" t="str">
        <f>IF(基本情報入力シート!Y1213="","",基本情報入力シート!Y1213)</f>
        <v/>
      </c>
      <c r="O1174" s="106"/>
      <c r="P1174" s="1082"/>
      <c r="Q1174" s="1083"/>
      <c r="R1174" s="519" t="str">
        <f>IFERROR(IF('別紙様式3-2（４・５月）'!Z1176="ベア加算","",P1174*VLOOKUP(N1174,【参考】数式用!$AD$2:$AH$27,MATCH(O1174,【参考】数式用!$K$4:$N$4,0)+1,0)),"")</f>
        <v/>
      </c>
      <c r="S1174" s="139"/>
      <c r="T1174" s="1084"/>
      <c r="U1174" s="1085"/>
      <c r="V1174" s="515" t="str">
        <f>IFERROR(P1174*VLOOKUP(AF1174,【参考】数式用4!$DC$3:$DZ$106,MATCH(N1174,【参考】数式用4!$DC$2:$DZ$2,0)),"")</f>
        <v/>
      </c>
      <c r="W1174" s="107"/>
      <c r="X1174" s="138"/>
      <c r="Y1174" s="1086" t="str">
        <f>IFERROR(IF('別紙様式3-2（４・５月）'!Z1176="ベア加算","",W1174*VLOOKUP(N1174,【参考】数式用!$AD$2:$AH$27,MATCH(O1174,【参考】数式用!$K$4:$N$4,0)+1,0)),"")</f>
        <v/>
      </c>
      <c r="Z1174" s="1086"/>
      <c r="AA1174" s="139"/>
      <c r="AB1174" s="142"/>
      <c r="AC1174" s="520" t="str">
        <f>IFERROR(X1174*VLOOKUP(AG1174,【参考】数式用4!$DC$3:$DZ$106,MATCH(N1174,【参考】数式用4!$DC$2:$DZ$2,0)),"")</f>
        <v/>
      </c>
      <c r="AD1174" s="477" t="str">
        <f t="shared" si="40"/>
        <v/>
      </c>
      <c r="AE1174" s="478" t="str">
        <f t="shared" si="41"/>
        <v/>
      </c>
      <c r="AF1174" s="512" t="str">
        <f>IF(O1174="","",'別紙様式3-2（４・５月）'!O1176&amp;'別紙様式3-2（４・５月）'!P1176&amp;'別紙様式3-2（４・５月）'!Q1176&amp;"から"&amp;O1174)</f>
        <v/>
      </c>
      <c r="AG1174" s="512" t="str">
        <f>IF(OR(W1174="",W1174="―"),"",'別紙様式3-2（４・５月）'!O1176&amp;'別紙様式3-2（４・５月）'!P1176&amp;'別紙様式3-2（４・５月）'!Q1176&amp;"から"&amp;W1174)</f>
        <v/>
      </c>
    </row>
    <row r="1175" spans="1:33" ht="24.95" customHeight="1">
      <c r="A1175" s="513">
        <v>1162</v>
      </c>
      <c r="B1175" s="987" t="str">
        <f>IF(基本情報入力シート!C1214="","",基本情報入力シート!C1214)</f>
        <v/>
      </c>
      <c r="C1175" s="988"/>
      <c r="D1175" s="988"/>
      <c r="E1175" s="988"/>
      <c r="F1175" s="988"/>
      <c r="G1175" s="988"/>
      <c r="H1175" s="988"/>
      <c r="I1175" s="989"/>
      <c r="J1175" s="482" t="str">
        <f>IF(基本情報入力シート!M1214="","",基本情報入力シート!M1214)</f>
        <v/>
      </c>
      <c r="K1175" s="482" t="str">
        <f>IF(基本情報入力シート!R1214="","",基本情報入力シート!R1214)</f>
        <v/>
      </c>
      <c r="L1175" s="482" t="str">
        <f>IF(基本情報入力シート!W1214="","",基本情報入力シート!W1214)</f>
        <v/>
      </c>
      <c r="M1175" s="517" t="str">
        <f>IF(基本情報入力シート!X1214="","",基本情報入力シート!X1214)</f>
        <v/>
      </c>
      <c r="N1175" s="518" t="str">
        <f>IF(基本情報入力シート!Y1214="","",基本情報入力シート!Y1214)</f>
        <v/>
      </c>
      <c r="O1175" s="106"/>
      <c r="P1175" s="1082"/>
      <c r="Q1175" s="1083"/>
      <c r="R1175" s="519" t="str">
        <f>IFERROR(IF('別紙様式3-2（４・５月）'!Z1177="ベア加算","",P1175*VLOOKUP(N1175,【参考】数式用!$AD$2:$AH$27,MATCH(O1175,【参考】数式用!$K$4:$N$4,0)+1,0)),"")</f>
        <v/>
      </c>
      <c r="S1175" s="139"/>
      <c r="T1175" s="1084"/>
      <c r="U1175" s="1085"/>
      <c r="V1175" s="515" t="str">
        <f>IFERROR(P1175*VLOOKUP(AF1175,【参考】数式用4!$DC$3:$DZ$106,MATCH(N1175,【参考】数式用4!$DC$2:$DZ$2,0)),"")</f>
        <v/>
      </c>
      <c r="W1175" s="107"/>
      <c r="X1175" s="138"/>
      <c r="Y1175" s="1086" t="str">
        <f>IFERROR(IF('別紙様式3-2（４・５月）'!Z1177="ベア加算","",W1175*VLOOKUP(N1175,【参考】数式用!$AD$2:$AH$27,MATCH(O1175,【参考】数式用!$K$4:$N$4,0)+1,0)),"")</f>
        <v/>
      </c>
      <c r="Z1175" s="1086"/>
      <c r="AA1175" s="139"/>
      <c r="AB1175" s="142"/>
      <c r="AC1175" s="520" t="str">
        <f>IFERROR(X1175*VLOOKUP(AG1175,【参考】数式用4!$DC$3:$DZ$106,MATCH(N1175,【参考】数式用4!$DC$2:$DZ$2,0)),"")</f>
        <v/>
      </c>
      <c r="AD1175" s="477" t="str">
        <f t="shared" si="40"/>
        <v/>
      </c>
      <c r="AE1175" s="478" t="str">
        <f t="shared" si="41"/>
        <v/>
      </c>
      <c r="AF1175" s="512" t="str">
        <f>IF(O1175="","",'別紙様式3-2（４・５月）'!O1177&amp;'別紙様式3-2（４・５月）'!P1177&amp;'別紙様式3-2（４・５月）'!Q1177&amp;"から"&amp;O1175)</f>
        <v/>
      </c>
      <c r="AG1175" s="512" t="str">
        <f>IF(OR(W1175="",W1175="―"),"",'別紙様式3-2（４・５月）'!O1177&amp;'別紙様式3-2（４・５月）'!P1177&amp;'別紙様式3-2（４・５月）'!Q1177&amp;"から"&amp;W1175)</f>
        <v/>
      </c>
    </row>
    <row r="1176" spans="1:33" ht="24.95" customHeight="1">
      <c r="A1176" s="513">
        <v>1163</v>
      </c>
      <c r="B1176" s="987" t="str">
        <f>IF(基本情報入力シート!C1215="","",基本情報入力シート!C1215)</f>
        <v/>
      </c>
      <c r="C1176" s="988"/>
      <c r="D1176" s="988"/>
      <c r="E1176" s="988"/>
      <c r="F1176" s="988"/>
      <c r="G1176" s="988"/>
      <c r="H1176" s="988"/>
      <c r="I1176" s="989"/>
      <c r="J1176" s="482" t="str">
        <f>IF(基本情報入力シート!M1215="","",基本情報入力シート!M1215)</f>
        <v/>
      </c>
      <c r="K1176" s="482" t="str">
        <f>IF(基本情報入力シート!R1215="","",基本情報入力シート!R1215)</f>
        <v/>
      </c>
      <c r="L1176" s="482" t="str">
        <f>IF(基本情報入力シート!W1215="","",基本情報入力シート!W1215)</f>
        <v/>
      </c>
      <c r="M1176" s="517" t="str">
        <f>IF(基本情報入力シート!X1215="","",基本情報入力シート!X1215)</f>
        <v/>
      </c>
      <c r="N1176" s="518" t="str">
        <f>IF(基本情報入力シート!Y1215="","",基本情報入力シート!Y1215)</f>
        <v/>
      </c>
      <c r="O1176" s="106"/>
      <c r="P1176" s="1082"/>
      <c r="Q1176" s="1083"/>
      <c r="R1176" s="519" t="str">
        <f>IFERROR(IF('別紙様式3-2（４・５月）'!Z1178="ベア加算","",P1176*VLOOKUP(N1176,【参考】数式用!$AD$2:$AH$27,MATCH(O1176,【参考】数式用!$K$4:$N$4,0)+1,0)),"")</f>
        <v/>
      </c>
      <c r="S1176" s="139"/>
      <c r="T1176" s="1084"/>
      <c r="U1176" s="1085"/>
      <c r="V1176" s="515" t="str">
        <f>IFERROR(P1176*VLOOKUP(AF1176,【参考】数式用4!$DC$3:$DZ$106,MATCH(N1176,【参考】数式用4!$DC$2:$DZ$2,0)),"")</f>
        <v/>
      </c>
      <c r="W1176" s="107"/>
      <c r="X1176" s="138"/>
      <c r="Y1176" s="1086" t="str">
        <f>IFERROR(IF('別紙様式3-2（４・５月）'!Z1178="ベア加算","",W1176*VLOOKUP(N1176,【参考】数式用!$AD$2:$AH$27,MATCH(O1176,【参考】数式用!$K$4:$N$4,0)+1,0)),"")</f>
        <v/>
      </c>
      <c r="Z1176" s="1086"/>
      <c r="AA1176" s="139"/>
      <c r="AB1176" s="142"/>
      <c r="AC1176" s="520" t="str">
        <f>IFERROR(X1176*VLOOKUP(AG1176,【参考】数式用4!$DC$3:$DZ$106,MATCH(N1176,【参考】数式用4!$DC$2:$DZ$2,0)),"")</f>
        <v/>
      </c>
      <c r="AD1176" s="477" t="str">
        <f t="shared" si="40"/>
        <v/>
      </c>
      <c r="AE1176" s="478" t="str">
        <f t="shared" si="41"/>
        <v/>
      </c>
      <c r="AF1176" s="512" t="str">
        <f>IF(O1176="","",'別紙様式3-2（４・５月）'!O1178&amp;'別紙様式3-2（４・５月）'!P1178&amp;'別紙様式3-2（４・５月）'!Q1178&amp;"から"&amp;O1176)</f>
        <v/>
      </c>
      <c r="AG1176" s="512" t="str">
        <f>IF(OR(W1176="",W1176="―"),"",'別紙様式3-2（４・５月）'!O1178&amp;'別紙様式3-2（４・５月）'!P1178&amp;'別紙様式3-2（４・５月）'!Q1178&amp;"から"&amp;W1176)</f>
        <v/>
      </c>
    </row>
    <row r="1177" spans="1:33" ht="24.95" customHeight="1">
      <c r="A1177" s="513">
        <v>1164</v>
      </c>
      <c r="B1177" s="987" t="str">
        <f>IF(基本情報入力シート!C1216="","",基本情報入力シート!C1216)</f>
        <v/>
      </c>
      <c r="C1177" s="988"/>
      <c r="D1177" s="988"/>
      <c r="E1177" s="988"/>
      <c r="F1177" s="988"/>
      <c r="G1177" s="988"/>
      <c r="H1177" s="988"/>
      <c r="I1177" s="989"/>
      <c r="J1177" s="482" t="str">
        <f>IF(基本情報入力シート!M1216="","",基本情報入力シート!M1216)</f>
        <v/>
      </c>
      <c r="K1177" s="482" t="str">
        <f>IF(基本情報入力シート!R1216="","",基本情報入力シート!R1216)</f>
        <v/>
      </c>
      <c r="L1177" s="482" t="str">
        <f>IF(基本情報入力シート!W1216="","",基本情報入力シート!W1216)</f>
        <v/>
      </c>
      <c r="M1177" s="517" t="str">
        <f>IF(基本情報入力シート!X1216="","",基本情報入力シート!X1216)</f>
        <v/>
      </c>
      <c r="N1177" s="518" t="str">
        <f>IF(基本情報入力シート!Y1216="","",基本情報入力シート!Y1216)</f>
        <v/>
      </c>
      <c r="O1177" s="106"/>
      <c r="P1177" s="1082"/>
      <c r="Q1177" s="1083"/>
      <c r="R1177" s="519" t="str">
        <f>IFERROR(IF('別紙様式3-2（４・５月）'!Z1179="ベア加算","",P1177*VLOOKUP(N1177,【参考】数式用!$AD$2:$AH$27,MATCH(O1177,【参考】数式用!$K$4:$N$4,0)+1,0)),"")</f>
        <v/>
      </c>
      <c r="S1177" s="139"/>
      <c r="T1177" s="1084"/>
      <c r="U1177" s="1085"/>
      <c r="V1177" s="515" t="str">
        <f>IFERROR(P1177*VLOOKUP(AF1177,【参考】数式用4!$DC$3:$DZ$106,MATCH(N1177,【参考】数式用4!$DC$2:$DZ$2,0)),"")</f>
        <v/>
      </c>
      <c r="W1177" s="107"/>
      <c r="X1177" s="138"/>
      <c r="Y1177" s="1086" t="str">
        <f>IFERROR(IF('別紙様式3-2（４・５月）'!Z1179="ベア加算","",W1177*VLOOKUP(N1177,【参考】数式用!$AD$2:$AH$27,MATCH(O1177,【参考】数式用!$K$4:$N$4,0)+1,0)),"")</f>
        <v/>
      </c>
      <c r="Z1177" s="1086"/>
      <c r="AA1177" s="139"/>
      <c r="AB1177" s="142"/>
      <c r="AC1177" s="520" t="str">
        <f>IFERROR(X1177*VLOOKUP(AG1177,【参考】数式用4!$DC$3:$DZ$106,MATCH(N1177,【参考】数式用4!$DC$2:$DZ$2,0)),"")</f>
        <v/>
      </c>
      <c r="AD1177" s="477" t="str">
        <f t="shared" si="40"/>
        <v/>
      </c>
      <c r="AE1177" s="478" t="str">
        <f t="shared" si="41"/>
        <v/>
      </c>
      <c r="AF1177" s="512" t="str">
        <f>IF(O1177="","",'別紙様式3-2（４・５月）'!O1179&amp;'別紙様式3-2（４・５月）'!P1179&amp;'別紙様式3-2（４・５月）'!Q1179&amp;"から"&amp;O1177)</f>
        <v/>
      </c>
      <c r="AG1177" s="512" t="str">
        <f>IF(OR(W1177="",W1177="―"),"",'別紙様式3-2（４・５月）'!O1179&amp;'別紙様式3-2（４・５月）'!P1179&amp;'別紙様式3-2（４・５月）'!Q1179&amp;"から"&amp;W1177)</f>
        <v/>
      </c>
    </row>
    <row r="1178" spans="1:33" ht="24.95" customHeight="1">
      <c r="A1178" s="513">
        <v>1165</v>
      </c>
      <c r="B1178" s="987" t="str">
        <f>IF(基本情報入力シート!C1217="","",基本情報入力シート!C1217)</f>
        <v/>
      </c>
      <c r="C1178" s="988"/>
      <c r="D1178" s="988"/>
      <c r="E1178" s="988"/>
      <c r="F1178" s="988"/>
      <c r="G1178" s="988"/>
      <c r="H1178" s="988"/>
      <c r="I1178" s="989"/>
      <c r="J1178" s="482" t="str">
        <f>IF(基本情報入力シート!M1217="","",基本情報入力シート!M1217)</f>
        <v/>
      </c>
      <c r="K1178" s="482" t="str">
        <f>IF(基本情報入力シート!R1217="","",基本情報入力シート!R1217)</f>
        <v/>
      </c>
      <c r="L1178" s="482" t="str">
        <f>IF(基本情報入力シート!W1217="","",基本情報入力シート!W1217)</f>
        <v/>
      </c>
      <c r="M1178" s="517" t="str">
        <f>IF(基本情報入力シート!X1217="","",基本情報入力シート!X1217)</f>
        <v/>
      </c>
      <c r="N1178" s="518" t="str">
        <f>IF(基本情報入力シート!Y1217="","",基本情報入力シート!Y1217)</f>
        <v/>
      </c>
      <c r="O1178" s="106"/>
      <c r="P1178" s="1082"/>
      <c r="Q1178" s="1083"/>
      <c r="R1178" s="519" t="str">
        <f>IFERROR(IF('別紙様式3-2（４・５月）'!Z1180="ベア加算","",P1178*VLOOKUP(N1178,【参考】数式用!$AD$2:$AH$27,MATCH(O1178,【参考】数式用!$K$4:$N$4,0)+1,0)),"")</f>
        <v/>
      </c>
      <c r="S1178" s="139"/>
      <c r="T1178" s="1084"/>
      <c r="U1178" s="1085"/>
      <c r="V1178" s="515" t="str">
        <f>IFERROR(P1178*VLOOKUP(AF1178,【参考】数式用4!$DC$3:$DZ$106,MATCH(N1178,【参考】数式用4!$DC$2:$DZ$2,0)),"")</f>
        <v/>
      </c>
      <c r="W1178" s="107"/>
      <c r="X1178" s="138"/>
      <c r="Y1178" s="1086" t="str">
        <f>IFERROR(IF('別紙様式3-2（４・５月）'!Z1180="ベア加算","",W1178*VLOOKUP(N1178,【参考】数式用!$AD$2:$AH$27,MATCH(O1178,【参考】数式用!$K$4:$N$4,0)+1,0)),"")</f>
        <v/>
      </c>
      <c r="Z1178" s="1086"/>
      <c r="AA1178" s="139"/>
      <c r="AB1178" s="142"/>
      <c r="AC1178" s="520" t="str">
        <f>IFERROR(X1178*VLOOKUP(AG1178,【参考】数式用4!$DC$3:$DZ$106,MATCH(N1178,【参考】数式用4!$DC$2:$DZ$2,0)),"")</f>
        <v/>
      </c>
      <c r="AD1178" s="477" t="str">
        <f t="shared" si="40"/>
        <v/>
      </c>
      <c r="AE1178" s="478" t="str">
        <f t="shared" si="41"/>
        <v/>
      </c>
      <c r="AF1178" s="512" t="str">
        <f>IF(O1178="","",'別紙様式3-2（４・５月）'!O1180&amp;'別紙様式3-2（４・５月）'!P1180&amp;'別紙様式3-2（４・５月）'!Q1180&amp;"から"&amp;O1178)</f>
        <v/>
      </c>
      <c r="AG1178" s="512" t="str">
        <f>IF(OR(W1178="",W1178="―"),"",'別紙様式3-2（４・５月）'!O1180&amp;'別紙様式3-2（４・５月）'!P1180&amp;'別紙様式3-2（４・５月）'!Q1180&amp;"から"&amp;W1178)</f>
        <v/>
      </c>
    </row>
    <row r="1179" spans="1:33" ht="24.95" customHeight="1">
      <c r="A1179" s="513">
        <v>1166</v>
      </c>
      <c r="B1179" s="987" t="str">
        <f>IF(基本情報入力シート!C1218="","",基本情報入力シート!C1218)</f>
        <v/>
      </c>
      <c r="C1179" s="988"/>
      <c r="D1179" s="988"/>
      <c r="E1179" s="988"/>
      <c r="F1179" s="988"/>
      <c r="G1179" s="988"/>
      <c r="H1179" s="988"/>
      <c r="I1179" s="989"/>
      <c r="J1179" s="482" t="str">
        <f>IF(基本情報入力シート!M1218="","",基本情報入力シート!M1218)</f>
        <v/>
      </c>
      <c r="K1179" s="482" t="str">
        <f>IF(基本情報入力シート!R1218="","",基本情報入力シート!R1218)</f>
        <v/>
      </c>
      <c r="L1179" s="482" t="str">
        <f>IF(基本情報入力シート!W1218="","",基本情報入力シート!W1218)</f>
        <v/>
      </c>
      <c r="M1179" s="517" t="str">
        <f>IF(基本情報入力シート!X1218="","",基本情報入力シート!X1218)</f>
        <v/>
      </c>
      <c r="N1179" s="518" t="str">
        <f>IF(基本情報入力シート!Y1218="","",基本情報入力シート!Y1218)</f>
        <v/>
      </c>
      <c r="O1179" s="106"/>
      <c r="P1179" s="1082"/>
      <c r="Q1179" s="1083"/>
      <c r="R1179" s="519" t="str">
        <f>IFERROR(IF('別紙様式3-2（４・５月）'!Z1181="ベア加算","",P1179*VLOOKUP(N1179,【参考】数式用!$AD$2:$AH$27,MATCH(O1179,【参考】数式用!$K$4:$N$4,0)+1,0)),"")</f>
        <v/>
      </c>
      <c r="S1179" s="139"/>
      <c r="T1179" s="1084"/>
      <c r="U1179" s="1085"/>
      <c r="V1179" s="515" t="str">
        <f>IFERROR(P1179*VLOOKUP(AF1179,【参考】数式用4!$DC$3:$DZ$106,MATCH(N1179,【参考】数式用4!$DC$2:$DZ$2,0)),"")</f>
        <v/>
      </c>
      <c r="W1179" s="107"/>
      <c r="X1179" s="138"/>
      <c r="Y1179" s="1086" t="str">
        <f>IFERROR(IF('別紙様式3-2（４・５月）'!Z1181="ベア加算","",W1179*VLOOKUP(N1179,【参考】数式用!$AD$2:$AH$27,MATCH(O1179,【参考】数式用!$K$4:$N$4,0)+1,0)),"")</f>
        <v/>
      </c>
      <c r="Z1179" s="1086"/>
      <c r="AA1179" s="139"/>
      <c r="AB1179" s="142"/>
      <c r="AC1179" s="520" t="str">
        <f>IFERROR(X1179*VLOOKUP(AG1179,【参考】数式用4!$DC$3:$DZ$106,MATCH(N1179,【参考】数式用4!$DC$2:$DZ$2,0)),"")</f>
        <v/>
      </c>
      <c r="AD1179" s="477" t="str">
        <f t="shared" si="40"/>
        <v/>
      </c>
      <c r="AE1179" s="478" t="str">
        <f t="shared" si="41"/>
        <v/>
      </c>
      <c r="AF1179" s="512" t="str">
        <f>IF(O1179="","",'別紙様式3-2（４・５月）'!O1181&amp;'別紙様式3-2（４・５月）'!P1181&amp;'別紙様式3-2（４・５月）'!Q1181&amp;"から"&amp;O1179)</f>
        <v/>
      </c>
      <c r="AG1179" s="512" t="str">
        <f>IF(OR(W1179="",W1179="―"),"",'別紙様式3-2（４・５月）'!O1181&amp;'別紙様式3-2（４・５月）'!P1181&amp;'別紙様式3-2（４・５月）'!Q1181&amp;"から"&amp;W1179)</f>
        <v/>
      </c>
    </row>
    <row r="1180" spans="1:33" ht="24.95" customHeight="1">
      <c r="A1180" s="513">
        <v>1167</v>
      </c>
      <c r="B1180" s="987" t="str">
        <f>IF(基本情報入力シート!C1219="","",基本情報入力シート!C1219)</f>
        <v/>
      </c>
      <c r="C1180" s="988"/>
      <c r="D1180" s="988"/>
      <c r="E1180" s="988"/>
      <c r="F1180" s="988"/>
      <c r="G1180" s="988"/>
      <c r="H1180" s="988"/>
      <c r="I1180" s="989"/>
      <c r="J1180" s="482" t="str">
        <f>IF(基本情報入力シート!M1219="","",基本情報入力シート!M1219)</f>
        <v/>
      </c>
      <c r="K1180" s="482" t="str">
        <f>IF(基本情報入力シート!R1219="","",基本情報入力シート!R1219)</f>
        <v/>
      </c>
      <c r="L1180" s="482" t="str">
        <f>IF(基本情報入力シート!W1219="","",基本情報入力シート!W1219)</f>
        <v/>
      </c>
      <c r="M1180" s="517" t="str">
        <f>IF(基本情報入力シート!X1219="","",基本情報入力シート!X1219)</f>
        <v/>
      </c>
      <c r="N1180" s="518" t="str">
        <f>IF(基本情報入力シート!Y1219="","",基本情報入力シート!Y1219)</f>
        <v/>
      </c>
      <c r="O1180" s="106"/>
      <c r="P1180" s="1082"/>
      <c r="Q1180" s="1083"/>
      <c r="R1180" s="519" t="str">
        <f>IFERROR(IF('別紙様式3-2（４・５月）'!Z1182="ベア加算","",P1180*VLOOKUP(N1180,【参考】数式用!$AD$2:$AH$27,MATCH(O1180,【参考】数式用!$K$4:$N$4,0)+1,0)),"")</f>
        <v/>
      </c>
      <c r="S1180" s="139"/>
      <c r="T1180" s="1084"/>
      <c r="U1180" s="1085"/>
      <c r="V1180" s="515" t="str">
        <f>IFERROR(P1180*VLOOKUP(AF1180,【参考】数式用4!$DC$3:$DZ$106,MATCH(N1180,【参考】数式用4!$DC$2:$DZ$2,0)),"")</f>
        <v/>
      </c>
      <c r="W1180" s="107"/>
      <c r="X1180" s="138"/>
      <c r="Y1180" s="1086" t="str">
        <f>IFERROR(IF('別紙様式3-2（４・５月）'!Z1182="ベア加算","",W1180*VLOOKUP(N1180,【参考】数式用!$AD$2:$AH$27,MATCH(O1180,【参考】数式用!$K$4:$N$4,0)+1,0)),"")</f>
        <v/>
      </c>
      <c r="Z1180" s="1086"/>
      <c r="AA1180" s="139"/>
      <c r="AB1180" s="142"/>
      <c r="AC1180" s="520" t="str">
        <f>IFERROR(X1180*VLOOKUP(AG1180,【参考】数式用4!$DC$3:$DZ$106,MATCH(N1180,【参考】数式用4!$DC$2:$DZ$2,0)),"")</f>
        <v/>
      </c>
      <c r="AD1180" s="477" t="str">
        <f t="shared" si="40"/>
        <v/>
      </c>
      <c r="AE1180" s="478" t="str">
        <f t="shared" si="41"/>
        <v/>
      </c>
      <c r="AF1180" s="512" t="str">
        <f>IF(O1180="","",'別紙様式3-2（４・５月）'!O1182&amp;'別紙様式3-2（４・５月）'!P1182&amp;'別紙様式3-2（４・５月）'!Q1182&amp;"から"&amp;O1180)</f>
        <v/>
      </c>
      <c r="AG1180" s="512" t="str">
        <f>IF(OR(W1180="",W1180="―"),"",'別紙様式3-2（４・５月）'!O1182&amp;'別紙様式3-2（４・５月）'!P1182&amp;'別紙様式3-2（４・５月）'!Q1182&amp;"から"&amp;W1180)</f>
        <v/>
      </c>
    </row>
    <row r="1181" spans="1:33" ht="24.95" customHeight="1">
      <c r="A1181" s="513">
        <v>1168</v>
      </c>
      <c r="B1181" s="987" t="str">
        <f>IF(基本情報入力シート!C1220="","",基本情報入力シート!C1220)</f>
        <v/>
      </c>
      <c r="C1181" s="988"/>
      <c r="D1181" s="988"/>
      <c r="E1181" s="988"/>
      <c r="F1181" s="988"/>
      <c r="G1181" s="988"/>
      <c r="H1181" s="988"/>
      <c r="I1181" s="989"/>
      <c r="J1181" s="482" t="str">
        <f>IF(基本情報入力シート!M1220="","",基本情報入力シート!M1220)</f>
        <v/>
      </c>
      <c r="K1181" s="482" t="str">
        <f>IF(基本情報入力シート!R1220="","",基本情報入力シート!R1220)</f>
        <v/>
      </c>
      <c r="L1181" s="482" t="str">
        <f>IF(基本情報入力シート!W1220="","",基本情報入力シート!W1220)</f>
        <v/>
      </c>
      <c r="M1181" s="517" t="str">
        <f>IF(基本情報入力シート!X1220="","",基本情報入力シート!X1220)</f>
        <v/>
      </c>
      <c r="N1181" s="518" t="str">
        <f>IF(基本情報入力シート!Y1220="","",基本情報入力シート!Y1220)</f>
        <v/>
      </c>
      <c r="O1181" s="106"/>
      <c r="P1181" s="1082"/>
      <c r="Q1181" s="1083"/>
      <c r="R1181" s="519" t="str">
        <f>IFERROR(IF('別紙様式3-2（４・５月）'!Z1183="ベア加算","",P1181*VLOOKUP(N1181,【参考】数式用!$AD$2:$AH$27,MATCH(O1181,【参考】数式用!$K$4:$N$4,0)+1,0)),"")</f>
        <v/>
      </c>
      <c r="S1181" s="139"/>
      <c r="T1181" s="1084"/>
      <c r="U1181" s="1085"/>
      <c r="V1181" s="515" t="str">
        <f>IFERROR(P1181*VLOOKUP(AF1181,【参考】数式用4!$DC$3:$DZ$106,MATCH(N1181,【参考】数式用4!$DC$2:$DZ$2,0)),"")</f>
        <v/>
      </c>
      <c r="W1181" s="107"/>
      <c r="X1181" s="138"/>
      <c r="Y1181" s="1086" t="str">
        <f>IFERROR(IF('別紙様式3-2（４・５月）'!Z1183="ベア加算","",W1181*VLOOKUP(N1181,【参考】数式用!$AD$2:$AH$27,MATCH(O1181,【参考】数式用!$K$4:$N$4,0)+1,0)),"")</f>
        <v/>
      </c>
      <c r="Z1181" s="1086"/>
      <c r="AA1181" s="139"/>
      <c r="AB1181" s="142"/>
      <c r="AC1181" s="520" t="str">
        <f>IFERROR(X1181*VLOOKUP(AG1181,【参考】数式用4!$DC$3:$DZ$106,MATCH(N1181,【参考】数式用4!$DC$2:$DZ$2,0)),"")</f>
        <v/>
      </c>
      <c r="AD1181" s="477" t="str">
        <f t="shared" si="40"/>
        <v/>
      </c>
      <c r="AE1181" s="478" t="str">
        <f t="shared" si="41"/>
        <v/>
      </c>
      <c r="AF1181" s="512" t="str">
        <f>IF(O1181="","",'別紙様式3-2（４・５月）'!O1183&amp;'別紙様式3-2（４・５月）'!P1183&amp;'別紙様式3-2（４・５月）'!Q1183&amp;"から"&amp;O1181)</f>
        <v/>
      </c>
      <c r="AG1181" s="512" t="str">
        <f>IF(OR(W1181="",W1181="―"),"",'別紙様式3-2（４・５月）'!O1183&amp;'別紙様式3-2（４・５月）'!P1183&amp;'別紙様式3-2（４・５月）'!Q1183&amp;"から"&amp;W1181)</f>
        <v/>
      </c>
    </row>
    <row r="1182" spans="1:33" ht="24.95" customHeight="1">
      <c r="A1182" s="513">
        <v>1169</v>
      </c>
      <c r="B1182" s="987" t="str">
        <f>IF(基本情報入力シート!C1221="","",基本情報入力シート!C1221)</f>
        <v/>
      </c>
      <c r="C1182" s="988"/>
      <c r="D1182" s="988"/>
      <c r="E1182" s="988"/>
      <c r="F1182" s="988"/>
      <c r="G1182" s="988"/>
      <c r="H1182" s="988"/>
      <c r="I1182" s="989"/>
      <c r="J1182" s="482" t="str">
        <f>IF(基本情報入力シート!M1221="","",基本情報入力シート!M1221)</f>
        <v/>
      </c>
      <c r="K1182" s="482" t="str">
        <f>IF(基本情報入力シート!R1221="","",基本情報入力シート!R1221)</f>
        <v/>
      </c>
      <c r="L1182" s="482" t="str">
        <f>IF(基本情報入力シート!W1221="","",基本情報入力シート!W1221)</f>
        <v/>
      </c>
      <c r="M1182" s="517" t="str">
        <f>IF(基本情報入力シート!X1221="","",基本情報入力シート!X1221)</f>
        <v/>
      </c>
      <c r="N1182" s="518" t="str">
        <f>IF(基本情報入力シート!Y1221="","",基本情報入力シート!Y1221)</f>
        <v/>
      </c>
      <c r="O1182" s="106"/>
      <c r="P1182" s="1082"/>
      <c r="Q1182" s="1083"/>
      <c r="R1182" s="519" t="str">
        <f>IFERROR(IF('別紙様式3-2（４・５月）'!Z1184="ベア加算","",P1182*VLOOKUP(N1182,【参考】数式用!$AD$2:$AH$27,MATCH(O1182,【参考】数式用!$K$4:$N$4,0)+1,0)),"")</f>
        <v/>
      </c>
      <c r="S1182" s="139"/>
      <c r="T1182" s="1084"/>
      <c r="U1182" s="1085"/>
      <c r="V1182" s="515" t="str">
        <f>IFERROR(P1182*VLOOKUP(AF1182,【参考】数式用4!$DC$3:$DZ$106,MATCH(N1182,【参考】数式用4!$DC$2:$DZ$2,0)),"")</f>
        <v/>
      </c>
      <c r="W1182" s="107"/>
      <c r="X1182" s="138"/>
      <c r="Y1182" s="1086" t="str">
        <f>IFERROR(IF('別紙様式3-2（４・５月）'!Z1184="ベア加算","",W1182*VLOOKUP(N1182,【参考】数式用!$AD$2:$AH$27,MATCH(O1182,【参考】数式用!$K$4:$N$4,0)+1,0)),"")</f>
        <v/>
      </c>
      <c r="Z1182" s="1086"/>
      <c r="AA1182" s="139"/>
      <c r="AB1182" s="142"/>
      <c r="AC1182" s="520" t="str">
        <f>IFERROR(X1182*VLOOKUP(AG1182,【参考】数式用4!$DC$3:$DZ$106,MATCH(N1182,【参考】数式用4!$DC$2:$DZ$2,0)),"")</f>
        <v/>
      </c>
      <c r="AD1182" s="477" t="str">
        <f t="shared" si="40"/>
        <v/>
      </c>
      <c r="AE1182" s="478" t="str">
        <f t="shared" si="41"/>
        <v/>
      </c>
      <c r="AF1182" s="512" t="str">
        <f>IF(O1182="","",'別紙様式3-2（４・５月）'!O1184&amp;'別紙様式3-2（４・５月）'!P1184&amp;'別紙様式3-2（４・５月）'!Q1184&amp;"から"&amp;O1182)</f>
        <v/>
      </c>
      <c r="AG1182" s="512" t="str">
        <f>IF(OR(W1182="",W1182="―"),"",'別紙様式3-2（４・５月）'!O1184&amp;'別紙様式3-2（４・５月）'!P1184&amp;'別紙様式3-2（４・５月）'!Q1184&amp;"から"&amp;W1182)</f>
        <v/>
      </c>
    </row>
    <row r="1183" spans="1:33" ht="24.95" customHeight="1">
      <c r="A1183" s="513">
        <v>1170</v>
      </c>
      <c r="B1183" s="987" t="str">
        <f>IF(基本情報入力シート!C1222="","",基本情報入力シート!C1222)</f>
        <v/>
      </c>
      <c r="C1183" s="988"/>
      <c r="D1183" s="988"/>
      <c r="E1183" s="988"/>
      <c r="F1183" s="988"/>
      <c r="G1183" s="988"/>
      <c r="H1183" s="988"/>
      <c r="I1183" s="989"/>
      <c r="J1183" s="482" t="str">
        <f>IF(基本情報入力シート!M1222="","",基本情報入力シート!M1222)</f>
        <v/>
      </c>
      <c r="K1183" s="482" t="str">
        <f>IF(基本情報入力シート!R1222="","",基本情報入力シート!R1222)</f>
        <v/>
      </c>
      <c r="L1183" s="482" t="str">
        <f>IF(基本情報入力シート!W1222="","",基本情報入力シート!W1222)</f>
        <v/>
      </c>
      <c r="M1183" s="517" t="str">
        <f>IF(基本情報入力シート!X1222="","",基本情報入力シート!X1222)</f>
        <v/>
      </c>
      <c r="N1183" s="518" t="str">
        <f>IF(基本情報入力シート!Y1222="","",基本情報入力シート!Y1222)</f>
        <v/>
      </c>
      <c r="O1183" s="106"/>
      <c r="P1183" s="1082"/>
      <c r="Q1183" s="1083"/>
      <c r="R1183" s="519" t="str">
        <f>IFERROR(IF('別紙様式3-2（４・５月）'!Z1185="ベア加算","",P1183*VLOOKUP(N1183,【参考】数式用!$AD$2:$AH$27,MATCH(O1183,【参考】数式用!$K$4:$N$4,0)+1,0)),"")</f>
        <v/>
      </c>
      <c r="S1183" s="139"/>
      <c r="T1183" s="1084"/>
      <c r="U1183" s="1085"/>
      <c r="V1183" s="515" t="str">
        <f>IFERROR(P1183*VLOOKUP(AF1183,【参考】数式用4!$DC$3:$DZ$106,MATCH(N1183,【参考】数式用4!$DC$2:$DZ$2,0)),"")</f>
        <v/>
      </c>
      <c r="W1183" s="107"/>
      <c r="X1183" s="138"/>
      <c r="Y1183" s="1086" t="str">
        <f>IFERROR(IF('別紙様式3-2（４・５月）'!Z1185="ベア加算","",W1183*VLOOKUP(N1183,【参考】数式用!$AD$2:$AH$27,MATCH(O1183,【参考】数式用!$K$4:$N$4,0)+1,0)),"")</f>
        <v/>
      </c>
      <c r="Z1183" s="1086"/>
      <c r="AA1183" s="139"/>
      <c r="AB1183" s="142"/>
      <c r="AC1183" s="520" t="str">
        <f>IFERROR(X1183*VLOOKUP(AG1183,【参考】数式用4!$DC$3:$DZ$106,MATCH(N1183,【参考】数式用4!$DC$2:$DZ$2,0)),"")</f>
        <v/>
      </c>
      <c r="AD1183" s="477" t="str">
        <f t="shared" si="40"/>
        <v/>
      </c>
      <c r="AE1183" s="478" t="str">
        <f t="shared" si="41"/>
        <v/>
      </c>
      <c r="AF1183" s="512" t="str">
        <f>IF(O1183="","",'別紙様式3-2（４・５月）'!O1185&amp;'別紙様式3-2（４・５月）'!P1185&amp;'別紙様式3-2（４・５月）'!Q1185&amp;"から"&amp;O1183)</f>
        <v/>
      </c>
      <c r="AG1183" s="512" t="str">
        <f>IF(OR(W1183="",W1183="―"),"",'別紙様式3-2（４・５月）'!O1185&amp;'別紙様式3-2（４・５月）'!P1185&amp;'別紙様式3-2（４・５月）'!Q1185&amp;"から"&amp;W1183)</f>
        <v/>
      </c>
    </row>
    <row r="1184" spans="1:33" ht="24.95" customHeight="1">
      <c r="A1184" s="513">
        <v>1171</v>
      </c>
      <c r="B1184" s="987" t="str">
        <f>IF(基本情報入力シート!C1223="","",基本情報入力シート!C1223)</f>
        <v/>
      </c>
      <c r="C1184" s="988"/>
      <c r="D1184" s="988"/>
      <c r="E1184" s="988"/>
      <c r="F1184" s="988"/>
      <c r="G1184" s="988"/>
      <c r="H1184" s="988"/>
      <c r="I1184" s="989"/>
      <c r="J1184" s="482" t="str">
        <f>IF(基本情報入力シート!M1223="","",基本情報入力シート!M1223)</f>
        <v/>
      </c>
      <c r="K1184" s="482" t="str">
        <f>IF(基本情報入力シート!R1223="","",基本情報入力シート!R1223)</f>
        <v/>
      </c>
      <c r="L1184" s="482" t="str">
        <f>IF(基本情報入力シート!W1223="","",基本情報入力シート!W1223)</f>
        <v/>
      </c>
      <c r="M1184" s="517" t="str">
        <f>IF(基本情報入力シート!X1223="","",基本情報入力シート!X1223)</f>
        <v/>
      </c>
      <c r="N1184" s="518" t="str">
        <f>IF(基本情報入力シート!Y1223="","",基本情報入力シート!Y1223)</f>
        <v/>
      </c>
      <c r="O1184" s="106"/>
      <c r="P1184" s="1082"/>
      <c r="Q1184" s="1083"/>
      <c r="R1184" s="519" t="str">
        <f>IFERROR(IF('別紙様式3-2（４・５月）'!Z1186="ベア加算","",P1184*VLOOKUP(N1184,【参考】数式用!$AD$2:$AH$27,MATCH(O1184,【参考】数式用!$K$4:$N$4,0)+1,0)),"")</f>
        <v/>
      </c>
      <c r="S1184" s="139"/>
      <c r="T1184" s="1084"/>
      <c r="U1184" s="1085"/>
      <c r="V1184" s="515" t="str">
        <f>IFERROR(P1184*VLOOKUP(AF1184,【参考】数式用4!$DC$3:$DZ$106,MATCH(N1184,【参考】数式用4!$DC$2:$DZ$2,0)),"")</f>
        <v/>
      </c>
      <c r="W1184" s="107"/>
      <c r="X1184" s="138"/>
      <c r="Y1184" s="1086" t="str">
        <f>IFERROR(IF('別紙様式3-2（４・５月）'!Z1186="ベア加算","",W1184*VLOOKUP(N1184,【参考】数式用!$AD$2:$AH$27,MATCH(O1184,【参考】数式用!$K$4:$N$4,0)+1,0)),"")</f>
        <v/>
      </c>
      <c r="Z1184" s="1086"/>
      <c r="AA1184" s="139"/>
      <c r="AB1184" s="142"/>
      <c r="AC1184" s="520" t="str">
        <f>IFERROR(X1184*VLOOKUP(AG1184,【参考】数式用4!$DC$3:$DZ$106,MATCH(N1184,【参考】数式用4!$DC$2:$DZ$2,0)),"")</f>
        <v/>
      </c>
      <c r="AD1184" s="477" t="str">
        <f t="shared" si="40"/>
        <v/>
      </c>
      <c r="AE1184" s="478" t="str">
        <f t="shared" si="41"/>
        <v/>
      </c>
      <c r="AF1184" s="512" t="str">
        <f>IF(O1184="","",'別紙様式3-2（４・５月）'!O1186&amp;'別紙様式3-2（４・５月）'!P1186&amp;'別紙様式3-2（４・５月）'!Q1186&amp;"から"&amp;O1184)</f>
        <v/>
      </c>
      <c r="AG1184" s="512" t="str">
        <f>IF(OR(W1184="",W1184="―"),"",'別紙様式3-2（４・５月）'!O1186&amp;'別紙様式3-2（４・５月）'!P1186&amp;'別紙様式3-2（４・５月）'!Q1186&amp;"から"&amp;W1184)</f>
        <v/>
      </c>
    </row>
    <row r="1185" spans="1:33" ht="24.95" customHeight="1">
      <c r="A1185" s="513">
        <v>1172</v>
      </c>
      <c r="B1185" s="987" t="str">
        <f>IF(基本情報入力シート!C1224="","",基本情報入力シート!C1224)</f>
        <v/>
      </c>
      <c r="C1185" s="988"/>
      <c r="D1185" s="988"/>
      <c r="E1185" s="988"/>
      <c r="F1185" s="988"/>
      <c r="G1185" s="988"/>
      <c r="H1185" s="988"/>
      <c r="I1185" s="989"/>
      <c r="J1185" s="482" t="str">
        <f>IF(基本情報入力シート!M1224="","",基本情報入力シート!M1224)</f>
        <v/>
      </c>
      <c r="K1185" s="482" t="str">
        <f>IF(基本情報入力シート!R1224="","",基本情報入力シート!R1224)</f>
        <v/>
      </c>
      <c r="L1185" s="482" t="str">
        <f>IF(基本情報入力シート!W1224="","",基本情報入力シート!W1224)</f>
        <v/>
      </c>
      <c r="M1185" s="517" t="str">
        <f>IF(基本情報入力シート!X1224="","",基本情報入力シート!X1224)</f>
        <v/>
      </c>
      <c r="N1185" s="518" t="str">
        <f>IF(基本情報入力シート!Y1224="","",基本情報入力シート!Y1224)</f>
        <v/>
      </c>
      <c r="O1185" s="106"/>
      <c r="P1185" s="1082"/>
      <c r="Q1185" s="1083"/>
      <c r="R1185" s="519" t="str">
        <f>IFERROR(IF('別紙様式3-2（４・５月）'!Z1187="ベア加算","",P1185*VLOOKUP(N1185,【参考】数式用!$AD$2:$AH$27,MATCH(O1185,【参考】数式用!$K$4:$N$4,0)+1,0)),"")</f>
        <v/>
      </c>
      <c r="S1185" s="139"/>
      <c r="T1185" s="1084"/>
      <c r="U1185" s="1085"/>
      <c r="V1185" s="515" t="str">
        <f>IFERROR(P1185*VLOOKUP(AF1185,【参考】数式用4!$DC$3:$DZ$106,MATCH(N1185,【参考】数式用4!$DC$2:$DZ$2,0)),"")</f>
        <v/>
      </c>
      <c r="W1185" s="107"/>
      <c r="X1185" s="138"/>
      <c r="Y1185" s="1086" t="str">
        <f>IFERROR(IF('別紙様式3-2（４・５月）'!Z1187="ベア加算","",W1185*VLOOKUP(N1185,【参考】数式用!$AD$2:$AH$27,MATCH(O1185,【参考】数式用!$K$4:$N$4,0)+1,0)),"")</f>
        <v/>
      </c>
      <c r="Z1185" s="1086"/>
      <c r="AA1185" s="139"/>
      <c r="AB1185" s="142"/>
      <c r="AC1185" s="520" t="str">
        <f>IFERROR(X1185*VLOOKUP(AG1185,【参考】数式用4!$DC$3:$DZ$106,MATCH(N1185,【参考】数式用4!$DC$2:$DZ$2,0)),"")</f>
        <v/>
      </c>
      <c r="AD1185" s="477" t="str">
        <f t="shared" si="40"/>
        <v/>
      </c>
      <c r="AE1185" s="478" t="str">
        <f t="shared" si="41"/>
        <v/>
      </c>
      <c r="AF1185" s="512" t="str">
        <f>IF(O1185="","",'別紙様式3-2（４・５月）'!O1187&amp;'別紙様式3-2（４・５月）'!P1187&amp;'別紙様式3-2（４・５月）'!Q1187&amp;"から"&amp;O1185)</f>
        <v/>
      </c>
      <c r="AG1185" s="512" t="str">
        <f>IF(OR(W1185="",W1185="―"),"",'別紙様式3-2（４・５月）'!O1187&amp;'別紙様式3-2（４・５月）'!P1187&amp;'別紙様式3-2（４・５月）'!Q1187&amp;"から"&amp;W1185)</f>
        <v/>
      </c>
    </row>
    <row r="1186" spans="1:33" ht="24.95" customHeight="1">
      <c r="A1186" s="513">
        <v>1173</v>
      </c>
      <c r="B1186" s="987" t="str">
        <f>IF(基本情報入力シート!C1225="","",基本情報入力シート!C1225)</f>
        <v/>
      </c>
      <c r="C1186" s="988"/>
      <c r="D1186" s="988"/>
      <c r="E1186" s="988"/>
      <c r="F1186" s="988"/>
      <c r="G1186" s="988"/>
      <c r="H1186" s="988"/>
      <c r="I1186" s="989"/>
      <c r="J1186" s="482" t="str">
        <f>IF(基本情報入力シート!M1225="","",基本情報入力シート!M1225)</f>
        <v/>
      </c>
      <c r="K1186" s="482" t="str">
        <f>IF(基本情報入力シート!R1225="","",基本情報入力シート!R1225)</f>
        <v/>
      </c>
      <c r="L1186" s="482" t="str">
        <f>IF(基本情報入力シート!W1225="","",基本情報入力シート!W1225)</f>
        <v/>
      </c>
      <c r="M1186" s="517" t="str">
        <f>IF(基本情報入力シート!X1225="","",基本情報入力シート!X1225)</f>
        <v/>
      </c>
      <c r="N1186" s="518" t="str">
        <f>IF(基本情報入力シート!Y1225="","",基本情報入力シート!Y1225)</f>
        <v/>
      </c>
      <c r="O1186" s="106"/>
      <c r="P1186" s="1082"/>
      <c r="Q1186" s="1083"/>
      <c r="R1186" s="519" t="str">
        <f>IFERROR(IF('別紙様式3-2（４・５月）'!Z1188="ベア加算","",P1186*VLOOKUP(N1186,【参考】数式用!$AD$2:$AH$27,MATCH(O1186,【参考】数式用!$K$4:$N$4,0)+1,0)),"")</f>
        <v/>
      </c>
      <c r="S1186" s="139"/>
      <c r="T1186" s="1084"/>
      <c r="U1186" s="1085"/>
      <c r="V1186" s="515" t="str">
        <f>IFERROR(P1186*VLOOKUP(AF1186,【参考】数式用4!$DC$3:$DZ$106,MATCH(N1186,【参考】数式用4!$DC$2:$DZ$2,0)),"")</f>
        <v/>
      </c>
      <c r="W1186" s="107"/>
      <c r="X1186" s="138"/>
      <c r="Y1186" s="1086" t="str">
        <f>IFERROR(IF('別紙様式3-2（４・５月）'!Z1188="ベア加算","",W1186*VLOOKUP(N1186,【参考】数式用!$AD$2:$AH$27,MATCH(O1186,【参考】数式用!$K$4:$N$4,0)+1,0)),"")</f>
        <v/>
      </c>
      <c r="Z1186" s="1086"/>
      <c r="AA1186" s="139"/>
      <c r="AB1186" s="142"/>
      <c r="AC1186" s="520" t="str">
        <f>IFERROR(X1186*VLOOKUP(AG1186,【参考】数式用4!$DC$3:$DZ$106,MATCH(N1186,【参考】数式用4!$DC$2:$DZ$2,0)),"")</f>
        <v/>
      </c>
      <c r="AD1186" s="477" t="str">
        <f t="shared" si="40"/>
        <v/>
      </c>
      <c r="AE1186" s="478" t="str">
        <f t="shared" si="41"/>
        <v/>
      </c>
      <c r="AF1186" s="512" t="str">
        <f>IF(O1186="","",'別紙様式3-2（４・５月）'!O1188&amp;'別紙様式3-2（４・５月）'!P1188&amp;'別紙様式3-2（４・５月）'!Q1188&amp;"から"&amp;O1186)</f>
        <v/>
      </c>
      <c r="AG1186" s="512" t="str">
        <f>IF(OR(W1186="",W1186="―"),"",'別紙様式3-2（４・５月）'!O1188&amp;'別紙様式3-2（４・５月）'!P1188&amp;'別紙様式3-2（４・５月）'!Q1188&amp;"から"&amp;W1186)</f>
        <v/>
      </c>
    </row>
    <row r="1187" spans="1:33" ht="24.95" customHeight="1">
      <c r="A1187" s="513">
        <v>1174</v>
      </c>
      <c r="B1187" s="987" t="str">
        <f>IF(基本情報入力シート!C1226="","",基本情報入力シート!C1226)</f>
        <v/>
      </c>
      <c r="C1187" s="988"/>
      <c r="D1187" s="988"/>
      <c r="E1187" s="988"/>
      <c r="F1187" s="988"/>
      <c r="G1187" s="988"/>
      <c r="H1187" s="988"/>
      <c r="I1187" s="989"/>
      <c r="J1187" s="482" t="str">
        <f>IF(基本情報入力シート!M1226="","",基本情報入力シート!M1226)</f>
        <v/>
      </c>
      <c r="K1187" s="482" t="str">
        <f>IF(基本情報入力シート!R1226="","",基本情報入力シート!R1226)</f>
        <v/>
      </c>
      <c r="L1187" s="482" t="str">
        <f>IF(基本情報入力シート!W1226="","",基本情報入力シート!W1226)</f>
        <v/>
      </c>
      <c r="M1187" s="517" t="str">
        <f>IF(基本情報入力シート!X1226="","",基本情報入力シート!X1226)</f>
        <v/>
      </c>
      <c r="N1187" s="518" t="str">
        <f>IF(基本情報入力シート!Y1226="","",基本情報入力シート!Y1226)</f>
        <v/>
      </c>
      <c r="O1187" s="106"/>
      <c r="P1187" s="1082"/>
      <c r="Q1187" s="1083"/>
      <c r="R1187" s="519" t="str">
        <f>IFERROR(IF('別紙様式3-2（４・５月）'!Z1189="ベア加算","",P1187*VLOOKUP(N1187,【参考】数式用!$AD$2:$AH$27,MATCH(O1187,【参考】数式用!$K$4:$N$4,0)+1,0)),"")</f>
        <v/>
      </c>
      <c r="S1187" s="139"/>
      <c r="T1187" s="1084"/>
      <c r="U1187" s="1085"/>
      <c r="V1187" s="515" t="str">
        <f>IFERROR(P1187*VLOOKUP(AF1187,【参考】数式用4!$DC$3:$DZ$106,MATCH(N1187,【参考】数式用4!$DC$2:$DZ$2,0)),"")</f>
        <v/>
      </c>
      <c r="W1187" s="107"/>
      <c r="X1187" s="138"/>
      <c r="Y1187" s="1086" t="str">
        <f>IFERROR(IF('別紙様式3-2（４・５月）'!Z1189="ベア加算","",W1187*VLOOKUP(N1187,【参考】数式用!$AD$2:$AH$27,MATCH(O1187,【参考】数式用!$K$4:$N$4,0)+1,0)),"")</f>
        <v/>
      </c>
      <c r="Z1187" s="1086"/>
      <c r="AA1187" s="139"/>
      <c r="AB1187" s="142"/>
      <c r="AC1187" s="520" t="str">
        <f>IFERROR(X1187*VLOOKUP(AG1187,【参考】数式用4!$DC$3:$DZ$106,MATCH(N1187,【参考】数式用4!$DC$2:$DZ$2,0)),"")</f>
        <v/>
      </c>
      <c r="AD1187" s="477" t="str">
        <f t="shared" si="40"/>
        <v/>
      </c>
      <c r="AE1187" s="478" t="str">
        <f t="shared" si="41"/>
        <v/>
      </c>
      <c r="AF1187" s="512" t="str">
        <f>IF(O1187="","",'別紙様式3-2（４・５月）'!O1189&amp;'別紙様式3-2（４・５月）'!P1189&amp;'別紙様式3-2（４・５月）'!Q1189&amp;"から"&amp;O1187)</f>
        <v/>
      </c>
      <c r="AG1187" s="512" t="str">
        <f>IF(OR(W1187="",W1187="―"),"",'別紙様式3-2（４・５月）'!O1189&amp;'別紙様式3-2（４・５月）'!P1189&amp;'別紙様式3-2（４・５月）'!Q1189&amp;"から"&amp;W1187)</f>
        <v/>
      </c>
    </row>
    <row r="1188" spans="1:33" ht="24.95" customHeight="1">
      <c r="A1188" s="513">
        <v>1175</v>
      </c>
      <c r="B1188" s="987" t="str">
        <f>IF(基本情報入力シート!C1227="","",基本情報入力シート!C1227)</f>
        <v/>
      </c>
      <c r="C1188" s="988"/>
      <c r="D1188" s="988"/>
      <c r="E1188" s="988"/>
      <c r="F1188" s="988"/>
      <c r="G1188" s="988"/>
      <c r="H1188" s="988"/>
      <c r="I1188" s="989"/>
      <c r="J1188" s="482" t="str">
        <f>IF(基本情報入力シート!M1227="","",基本情報入力シート!M1227)</f>
        <v/>
      </c>
      <c r="K1188" s="482" t="str">
        <f>IF(基本情報入力シート!R1227="","",基本情報入力シート!R1227)</f>
        <v/>
      </c>
      <c r="L1188" s="482" t="str">
        <f>IF(基本情報入力シート!W1227="","",基本情報入力シート!W1227)</f>
        <v/>
      </c>
      <c r="M1188" s="517" t="str">
        <f>IF(基本情報入力シート!X1227="","",基本情報入力シート!X1227)</f>
        <v/>
      </c>
      <c r="N1188" s="518" t="str">
        <f>IF(基本情報入力シート!Y1227="","",基本情報入力シート!Y1227)</f>
        <v/>
      </c>
      <c r="O1188" s="106"/>
      <c r="P1188" s="1082"/>
      <c r="Q1188" s="1083"/>
      <c r="R1188" s="519" t="str">
        <f>IFERROR(IF('別紙様式3-2（４・５月）'!Z1190="ベア加算","",P1188*VLOOKUP(N1188,【参考】数式用!$AD$2:$AH$27,MATCH(O1188,【参考】数式用!$K$4:$N$4,0)+1,0)),"")</f>
        <v/>
      </c>
      <c r="S1188" s="139"/>
      <c r="T1188" s="1084"/>
      <c r="U1188" s="1085"/>
      <c r="V1188" s="515" t="str">
        <f>IFERROR(P1188*VLOOKUP(AF1188,【参考】数式用4!$DC$3:$DZ$106,MATCH(N1188,【参考】数式用4!$DC$2:$DZ$2,0)),"")</f>
        <v/>
      </c>
      <c r="W1188" s="107"/>
      <c r="X1188" s="138"/>
      <c r="Y1188" s="1086" t="str">
        <f>IFERROR(IF('別紙様式3-2（４・５月）'!Z1190="ベア加算","",W1188*VLOOKUP(N1188,【参考】数式用!$AD$2:$AH$27,MATCH(O1188,【参考】数式用!$K$4:$N$4,0)+1,0)),"")</f>
        <v/>
      </c>
      <c r="Z1188" s="1086"/>
      <c r="AA1188" s="139"/>
      <c r="AB1188" s="142"/>
      <c r="AC1188" s="520" t="str">
        <f>IFERROR(X1188*VLOOKUP(AG1188,【参考】数式用4!$DC$3:$DZ$106,MATCH(N1188,【参考】数式用4!$DC$2:$DZ$2,0)),"")</f>
        <v/>
      </c>
      <c r="AD1188" s="477" t="str">
        <f t="shared" si="40"/>
        <v/>
      </c>
      <c r="AE1188" s="478" t="str">
        <f t="shared" si="41"/>
        <v/>
      </c>
      <c r="AF1188" s="512" t="str">
        <f>IF(O1188="","",'別紙様式3-2（４・５月）'!O1190&amp;'別紙様式3-2（４・５月）'!P1190&amp;'別紙様式3-2（４・５月）'!Q1190&amp;"から"&amp;O1188)</f>
        <v/>
      </c>
      <c r="AG1188" s="512" t="str">
        <f>IF(OR(W1188="",W1188="―"),"",'別紙様式3-2（４・５月）'!O1190&amp;'別紙様式3-2（４・５月）'!P1190&amp;'別紙様式3-2（４・５月）'!Q1190&amp;"から"&amp;W1188)</f>
        <v/>
      </c>
    </row>
    <row r="1189" spans="1:33" ht="24.95" customHeight="1">
      <c r="A1189" s="513">
        <v>1176</v>
      </c>
      <c r="B1189" s="987" t="str">
        <f>IF(基本情報入力シート!C1228="","",基本情報入力シート!C1228)</f>
        <v/>
      </c>
      <c r="C1189" s="988"/>
      <c r="D1189" s="988"/>
      <c r="E1189" s="988"/>
      <c r="F1189" s="988"/>
      <c r="G1189" s="988"/>
      <c r="H1189" s="988"/>
      <c r="I1189" s="989"/>
      <c r="J1189" s="482" t="str">
        <f>IF(基本情報入力シート!M1228="","",基本情報入力シート!M1228)</f>
        <v/>
      </c>
      <c r="K1189" s="482" t="str">
        <f>IF(基本情報入力シート!R1228="","",基本情報入力シート!R1228)</f>
        <v/>
      </c>
      <c r="L1189" s="482" t="str">
        <f>IF(基本情報入力シート!W1228="","",基本情報入力シート!W1228)</f>
        <v/>
      </c>
      <c r="M1189" s="517" t="str">
        <f>IF(基本情報入力シート!X1228="","",基本情報入力シート!X1228)</f>
        <v/>
      </c>
      <c r="N1189" s="518" t="str">
        <f>IF(基本情報入力シート!Y1228="","",基本情報入力シート!Y1228)</f>
        <v/>
      </c>
      <c r="O1189" s="106"/>
      <c r="P1189" s="1082"/>
      <c r="Q1189" s="1083"/>
      <c r="R1189" s="519" t="str">
        <f>IFERROR(IF('別紙様式3-2（４・５月）'!Z1191="ベア加算","",P1189*VLOOKUP(N1189,【参考】数式用!$AD$2:$AH$27,MATCH(O1189,【参考】数式用!$K$4:$N$4,0)+1,0)),"")</f>
        <v/>
      </c>
      <c r="S1189" s="139"/>
      <c r="T1189" s="1084"/>
      <c r="U1189" s="1085"/>
      <c r="V1189" s="515" t="str">
        <f>IFERROR(P1189*VLOOKUP(AF1189,【参考】数式用4!$DC$3:$DZ$106,MATCH(N1189,【参考】数式用4!$DC$2:$DZ$2,0)),"")</f>
        <v/>
      </c>
      <c r="W1189" s="107"/>
      <c r="X1189" s="138"/>
      <c r="Y1189" s="1086" t="str">
        <f>IFERROR(IF('別紙様式3-2（４・５月）'!Z1191="ベア加算","",W1189*VLOOKUP(N1189,【参考】数式用!$AD$2:$AH$27,MATCH(O1189,【参考】数式用!$K$4:$N$4,0)+1,0)),"")</f>
        <v/>
      </c>
      <c r="Z1189" s="1086"/>
      <c r="AA1189" s="139"/>
      <c r="AB1189" s="142"/>
      <c r="AC1189" s="520" t="str">
        <f>IFERROR(X1189*VLOOKUP(AG1189,【参考】数式用4!$DC$3:$DZ$106,MATCH(N1189,【参考】数式用4!$DC$2:$DZ$2,0)),"")</f>
        <v/>
      </c>
      <c r="AD1189" s="477" t="str">
        <f t="shared" si="40"/>
        <v/>
      </c>
      <c r="AE1189" s="478" t="str">
        <f t="shared" si="41"/>
        <v/>
      </c>
      <c r="AF1189" s="512" t="str">
        <f>IF(O1189="","",'別紙様式3-2（４・５月）'!O1191&amp;'別紙様式3-2（４・５月）'!P1191&amp;'別紙様式3-2（４・５月）'!Q1191&amp;"から"&amp;O1189)</f>
        <v/>
      </c>
      <c r="AG1189" s="512" t="str">
        <f>IF(OR(W1189="",W1189="―"),"",'別紙様式3-2（４・５月）'!O1191&amp;'別紙様式3-2（４・５月）'!P1191&amp;'別紙様式3-2（４・５月）'!Q1191&amp;"から"&amp;W1189)</f>
        <v/>
      </c>
    </row>
    <row r="1190" spans="1:33" ht="24.95" customHeight="1">
      <c r="A1190" s="513">
        <v>1177</v>
      </c>
      <c r="B1190" s="987" t="str">
        <f>IF(基本情報入力シート!C1229="","",基本情報入力シート!C1229)</f>
        <v/>
      </c>
      <c r="C1190" s="988"/>
      <c r="D1190" s="988"/>
      <c r="E1190" s="988"/>
      <c r="F1190" s="988"/>
      <c r="G1190" s="988"/>
      <c r="H1190" s="988"/>
      <c r="I1190" s="989"/>
      <c r="J1190" s="482" t="str">
        <f>IF(基本情報入力シート!M1229="","",基本情報入力シート!M1229)</f>
        <v/>
      </c>
      <c r="K1190" s="482" t="str">
        <f>IF(基本情報入力シート!R1229="","",基本情報入力シート!R1229)</f>
        <v/>
      </c>
      <c r="L1190" s="482" t="str">
        <f>IF(基本情報入力シート!W1229="","",基本情報入力シート!W1229)</f>
        <v/>
      </c>
      <c r="M1190" s="517" t="str">
        <f>IF(基本情報入力シート!X1229="","",基本情報入力シート!X1229)</f>
        <v/>
      </c>
      <c r="N1190" s="518" t="str">
        <f>IF(基本情報入力シート!Y1229="","",基本情報入力シート!Y1229)</f>
        <v/>
      </c>
      <c r="O1190" s="106"/>
      <c r="P1190" s="1082"/>
      <c r="Q1190" s="1083"/>
      <c r="R1190" s="519" t="str">
        <f>IFERROR(IF('別紙様式3-2（４・５月）'!Z1192="ベア加算","",P1190*VLOOKUP(N1190,【参考】数式用!$AD$2:$AH$27,MATCH(O1190,【参考】数式用!$K$4:$N$4,0)+1,0)),"")</f>
        <v/>
      </c>
      <c r="S1190" s="139"/>
      <c r="T1190" s="1084"/>
      <c r="U1190" s="1085"/>
      <c r="V1190" s="515" t="str">
        <f>IFERROR(P1190*VLOOKUP(AF1190,【参考】数式用4!$DC$3:$DZ$106,MATCH(N1190,【参考】数式用4!$DC$2:$DZ$2,0)),"")</f>
        <v/>
      </c>
      <c r="W1190" s="107"/>
      <c r="X1190" s="138"/>
      <c r="Y1190" s="1086" t="str">
        <f>IFERROR(IF('別紙様式3-2（４・５月）'!Z1192="ベア加算","",W1190*VLOOKUP(N1190,【参考】数式用!$AD$2:$AH$27,MATCH(O1190,【参考】数式用!$K$4:$N$4,0)+1,0)),"")</f>
        <v/>
      </c>
      <c r="Z1190" s="1086"/>
      <c r="AA1190" s="139"/>
      <c r="AB1190" s="142"/>
      <c r="AC1190" s="520" t="str">
        <f>IFERROR(X1190*VLOOKUP(AG1190,【参考】数式用4!$DC$3:$DZ$106,MATCH(N1190,【参考】数式用4!$DC$2:$DZ$2,0)),"")</f>
        <v/>
      </c>
      <c r="AD1190" s="477" t="str">
        <f t="shared" si="40"/>
        <v/>
      </c>
      <c r="AE1190" s="478" t="str">
        <f t="shared" si="41"/>
        <v/>
      </c>
      <c r="AF1190" s="512" t="str">
        <f>IF(O1190="","",'別紙様式3-2（４・５月）'!O1192&amp;'別紙様式3-2（４・５月）'!P1192&amp;'別紙様式3-2（４・５月）'!Q1192&amp;"から"&amp;O1190)</f>
        <v/>
      </c>
      <c r="AG1190" s="512" t="str">
        <f>IF(OR(W1190="",W1190="―"),"",'別紙様式3-2（４・５月）'!O1192&amp;'別紙様式3-2（４・５月）'!P1192&amp;'別紙様式3-2（４・５月）'!Q1192&amp;"から"&amp;W1190)</f>
        <v/>
      </c>
    </row>
    <row r="1191" spans="1:33" ht="24.95" customHeight="1">
      <c r="A1191" s="513">
        <v>1178</v>
      </c>
      <c r="B1191" s="987" t="str">
        <f>IF(基本情報入力シート!C1230="","",基本情報入力シート!C1230)</f>
        <v/>
      </c>
      <c r="C1191" s="988"/>
      <c r="D1191" s="988"/>
      <c r="E1191" s="988"/>
      <c r="F1191" s="988"/>
      <c r="G1191" s="988"/>
      <c r="H1191" s="988"/>
      <c r="I1191" s="989"/>
      <c r="J1191" s="482" t="str">
        <f>IF(基本情報入力シート!M1230="","",基本情報入力シート!M1230)</f>
        <v/>
      </c>
      <c r="K1191" s="482" t="str">
        <f>IF(基本情報入力シート!R1230="","",基本情報入力シート!R1230)</f>
        <v/>
      </c>
      <c r="L1191" s="482" t="str">
        <f>IF(基本情報入力シート!W1230="","",基本情報入力シート!W1230)</f>
        <v/>
      </c>
      <c r="M1191" s="517" t="str">
        <f>IF(基本情報入力シート!X1230="","",基本情報入力シート!X1230)</f>
        <v/>
      </c>
      <c r="N1191" s="518" t="str">
        <f>IF(基本情報入力シート!Y1230="","",基本情報入力シート!Y1230)</f>
        <v/>
      </c>
      <c r="O1191" s="106"/>
      <c r="P1191" s="1082"/>
      <c r="Q1191" s="1083"/>
      <c r="R1191" s="519" t="str">
        <f>IFERROR(IF('別紙様式3-2（４・５月）'!Z1193="ベア加算","",P1191*VLOOKUP(N1191,【参考】数式用!$AD$2:$AH$27,MATCH(O1191,【参考】数式用!$K$4:$N$4,0)+1,0)),"")</f>
        <v/>
      </c>
      <c r="S1191" s="139"/>
      <c r="T1191" s="1084"/>
      <c r="U1191" s="1085"/>
      <c r="V1191" s="515" t="str">
        <f>IFERROR(P1191*VLOOKUP(AF1191,【参考】数式用4!$DC$3:$DZ$106,MATCH(N1191,【参考】数式用4!$DC$2:$DZ$2,0)),"")</f>
        <v/>
      </c>
      <c r="W1191" s="107"/>
      <c r="X1191" s="138"/>
      <c r="Y1191" s="1086" t="str">
        <f>IFERROR(IF('別紙様式3-2（４・５月）'!Z1193="ベア加算","",W1191*VLOOKUP(N1191,【参考】数式用!$AD$2:$AH$27,MATCH(O1191,【参考】数式用!$K$4:$N$4,0)+1,0)),"")</f>
        <v/>
      </c>
      <c r="Z1191" s="1086"/>
      <c r="AA1191" s="139"/>
      <c r="AB1191" s="142"/>
      <c r="AC1191" s="520" t="str">
        <f>IFERROR(X1191*VLOOKUP(AG1191,【参考】数式用4!$DC$3:$DZ$106,MATCH(N1191,【参考】数式用4!$DC$2:$DZ$2,0)),"")</f>
        <v/>
      </c>
      <c r="AD1191" s="477" t="str">
        <f t="shared" si="40"/>
        <v/>
      </c>
      <c r="AE1191" s="478" t="str">
        <f t="shared" si="41"/>
        <v/>
      </c>
      <c r="AF1191" s="512" t="str">
        <f>IF(O1191="","",'別紙様式3-2（４・５月）'!O1193&amp;'別紙様式3-2（４・５月）'!P1193&amp;'別紙様式3-2（４・５月）'!Q1193&amp;"から"&amp;O1191)</f>
        <v/>
      </c>
      <c r="AG1191" s="512" t="str">
        <f>IF(OR(W1191="",W1191="―"),"",'別紙様式3-2（４・５月）'!O1193&amp;'別紙様式3-2（４・５月）'!P1193&amp;'別紙様式3-2（４・５月）'!Q1193&amp;"から"&amp;W1191)</f>
        <v/>
      </c>
    </row>
    <row r="1192" spans="1:33" ht="24.95" customHeight="1">
      <c r="A1192" s="513">
        <v>1179</v>
      </c>
      <c r="B1192" s="987" t="str">
        <f>IF(基本情報入力シート!C1231="","",基本情報入力シート!C1231)</f>
        <v/>
      </c>
      <c r="C1192" s="988"/>
      <c r="D1192" s="988"/>
      <c r="E1192" s="988"/>
      <c r="F1192" s="988"/>
      <c r="G1192" s="988"/>
      <c r="H1192" s="988"/>
      <c r="I1192" s="989"/>
      <c r="J1192" s="482" t="str">
        <f>IF(基本情報入力シート!M1231="","",基本情報入力シート!M1231)</f>
        <v/>
      </c>
      <c r="K1192" s="482" t="str">
        <f>IF(基本情報入力シート!R1231="","",基本情報入力シート!R1231)</f>
        <v/>
      </c>
      <c r="L1192" s="482" t="str">
        <f>IF(基本情報入力シート!W1231="","",基本情報入力シート!W1231)</f>
        <v/>
      </c>
      <c r="M1192" s="517" t="str">
        <f>IF(基本情報入力シート!X1231="","",基本情報入力シート!X1231)</f>
        <v/>
      </c>
      <c r="N1192" s="518" t="str">
        <f>IF(基本情報入力シート!Y1231="","",基本情報入力シート!Y1231)</f>
        <v/>
      </c>
      <c r="O1192" s="106"/>
      <c r="P1192" s="1082"/>
      <c r="Q1192" s="1083"/>
      <c r="R1192" s="519" t="str">
        <f>IFERROR(IF('別紙様式3-2（４・５月）'!Z1194="ベア加算","",P1192*VLOOKUP(N1192,【参考】数式用!$AD$2:$AH$27,MATCH(O1192,【参考】数式用!$K$4:$N$4,0)+1,0)),"")</f>
        <v/>
      </c>
      <c r="S1192" s="139"/>
      <c r="T1192" s="1084"/>
      <c r="U1192" s="1085"/>
      <c r="V1192" s="515" t="str">
        <f>IFERROR(P1192*VLOOKUP(AF1192,【参考】数式用4!$DC$3:$DZ$106,MATCH(N1192,【参考】数式用4!$DC$2:$DZ$2,0)),"")</f>
        <v/>
      </c>
      <c r="W1192" s="107"/>
      <c r="X1192" s="138"/>
      <c r="Y1192" s="1086" t="str">
        <f>IFERROR(IF('別紙様式3-2（４・５月）'!Z1194="ベア加算","",W1192*VLOOKUP(N1192,【参考】数式用!$AD$2:$AH$27,MATCH(O1192,【参考】数式用!$K$4:$N$4,0)+1,0)),"")</f>
        <v/>
      </c>
      <c r="Z1192" s="1086"/>
      <c r="AA1192" s="139"/>
      <c r="AB1192" s="142"/>
      <c r="AC1192" s="520" t="str">
        <f>IFERROR(X1192*VLOOKUP(AG1192,【参考】数式用4!$DC$3:$DZ$106,MATCH(N1192,【参考】数式用4!$DC$2:$DZ$2,0)),"")</f>
        <v/>
      </c>
      <c r="AD1192" s="477" t="str">
        <f t="shared" si="40"/>
        <v/>
      </c>
      <c r="AE1192" s="478" t="str">
        <f t="shared" si="41"/>
        <v/>
      </c>
      <c r="AF1192" s="512" t="str">
        <f>IF(O1192="","",'別紙様式3-2（４・５月）'!O1194&amp;'別紙様式3-2（４・５月）'!P1194&amp;'別紙様式3-2（４・５月）'!Q1194&amp;"から"&amp;O1192)</f>
        <v/>
      </c>
      <c r="AG1192" s="512" t="str">
        <f>IF(OR(W1192="",W1192="―"),"",'別紙様式3-2（４・５月）'!O1194&amp;'別紙様式3-2（４・５月）'!P1194&amp;'別紙様式3-2（４・５月）'!Q1194&amp;"から"&amp;W1192)</f>
        <v/>
      </c>
    </row>
    <row r="1193" spans="1:33" ht="24.95" customHeight="1">
      <c r="A1193" s="513">
        <v>1180</v>
      </c>
      <c r="B1193" s="987" t="str">
        <f>IF(基本情報入力シート!C1232="","",基本情報入力シート!C1232)</f>
        <v/>
      </c>
      <c r="C1193" s="988"/>
      <c r="D1193" s="988"/>
      <c r="E1193" s="988"/>
      <c r="F1193" s="988"/>
      <c r="G1193" s="988"/>
      <c r="H1193" s="988"/>
      <c r="I1193" s="989"/>
      <c r="J1193" s="482" t="str">
        <f>IF(基本情報入力シート!M1232="","",基本情報入力シート!M1232)</f>
        <v/>
      </c>
      <c r="K1193" s="482" t="str">
        <f>IF(基本情報入力シート!R1232="","",基本情報入力シート!R1232)</f>
        <v/>
      </c>
      <c r="L1193" s="482" t="str">
        <f>IF(基本情報入力シート!W1232="","",基本情報入力シート!W1232)</f>
        <v/>
      </c>
      <c r="M1193" s="517" t="str">
        <f>IF(基本情報入力シート!X1232="","",基本情報入力シート!X1232)</f>
        <v/>
      </c>
      <c r="N1193" s="518" t="str">
        <f>IF(基本情報入力シート!Y1232="","",基本情報入力シート!Y1232)</f>
        <v/>
      </c>
      <c r="O1193" s="106"/>
      <c r="P1193" s="1082"/>
      <c r="Q1193" s="1083"/>
      <c r="R1193" s="519" t="str">
        <f>IFERROR(IF('別紙様式3-2（４・５月）'!Z1195="ベア加算","",P1193*VLOOKUP(N1193,【参考】数式用!$AD$2:$AH$27,MATCH(O1193,【参考】数式用!$K$4:$N$4,0)+1,0)),"")</f>
        <v/>
      </c>
      <c r="S1193" s="139"/>
      <c r="T1193" s="1084"/>
      <c r="U1193" s="1085"/>
      <c r="V1193" s="515" t="str">
        <f>IFERROR(P1193*VLOOKUP(AF1193,【参考】数式用4!$DC$3:$DZ$106,MATCH(N1193,【参考】数式用4!$DC$2:$DZ$2,0)),"")</f>
        <v/>
      </c>
      <c r="W1193" s="107"/>
      <c r="X1193" s="138"/>
      <c r="Y1193" s="1086" t="str">
        <f>IFERROR(IF('別紙様式3-2（４・５月）'!Z1195="ベア加算","",W1193*VLOOKUP(N1193,【参考】数式用!$AD$2:$AH$27,MATCH(O1193,【参考】数式用!$K$4:$N$4,0)+1,0)),"")</f>
        <v/>
      </c>
      <c r="Z1193" s="1086"/>
      <c r="AA1193" s="139"/>
      <c r="AB1193" s="142"/>
      <c r="AC1193" s="520" t="str">
        <f>IFERROR(X1193*VLOOKUP(AG1193,【参考】数式用4!$DC$3:$DZ$106,MATCH(N1193,【参考】数式用4!$DC$2:$DZ$2,0)),"")</f>
        <v/>
      </c>
      <c r="AD1193" s="477" t="str">
        <f t="shared" si="40"/>
        <v/>
      </c>
      <c r="AE1193" s="478" t="str">
        <f t="shared" si="41"/>
        <v/>
      </c>
      <c r="AF1193" s="512" t="str">
        <f>IF(O1193="","",'別紙様式3-2（４・５月）'!O1195&amp;'別紙様式3-2（４・５月）'!P1195&amp;'別紙様式3-2（４・５月）'!Q1195&amp;"から"&amp;O1193)</f>
        <v/>
      </c>
      <c r="AG1193" s="512" t="str">
        <f>IF(OR(W1193="",W1193="―"),"",'別紙様式3-2（４・５月）'!O1195&amp;'別紙様式3-2（４・５月）'!P1195&amp;'別紙様式3-2（４・５月）'!Q1195&amp;"から"&amp;W1193)</f>
        <v/>
      </c>
    </row>
    <row r="1194" spans="1:33" ht="24.95" customHeight="1">
      <c r="A1194" s="513">
        <v>1181</v>
      </c>
      <c r="B1194" s="987" t="str">
        <f>IF(基本情報入力シート!C1233="","",基本情報入力シート!C1233)</f>
        <v/>
      </c>
      <c r="C1194" s="988"/>
      <c r="D1194" s="988"/>
      <c r="E1194" s="988"/>
      <c r="F1194" s="988"/>
      <c r="G1194" s="988"/>
      <c r="H1194" s="988"/>
      <c r="I1194" s="989"/>
      <c r="J1194" s="482" t="str">
        <f>IF(基本情報入力シート!M1233="","",基本情報入力シート!M1233)</f>
        <v/>
      </c>
      <c r="K1194" s="482" t="str">
        <f>IF(基本情報入力シート!R1233="","",基本情報入力シート!R1233)</f>
        <v/>
      </c>
      <c r="L1194" s="482" t="str">
        <f>IF(基本情報入力シート!W1233="","",基本情報入力シート!W1233)</f>
        <v/>
      </c>
      <c r="M1194" s="517" t="str">
        <f>IF(基本情報入力シート!X1233="","",基本情報入力シート!X1233)</f>
        <v/>
      </c>
      <c r="N1194" s="518" t="str">
        <f>IF(基本情報入力シート!Y1233="","",基本情報入力シート!Y1233)</f>
        <v/>
      </c>
      <c r="O1194" s="106"/>
      <c r="P1194" s="1082"/>
      <c r="Q1194" s="1083"/>
      <c r="R1194" s="519" t="str">
        <f>IFERROR(IF('別紙様式3-2（４・５月）'!Z1196="ベア加算","",P1194*VLOOKUP(N1194,【参考】数式用!$AD$2:$AH$27,MATCH(O1194,【参考】数式用!$K$4:$N$4,0)+1,0)),"")</f>
        <v/>
      </c>
      <c r="S1194" s="139"/>
      <c r="T1194" s="1084"/>
      <c r="U1194" s="1085"/>
      <c r="V1194" s="515" t="str">
        <f>IFERROR(P1194*VLOOKUP(AF1194,【参考】数式用4!$DC$3:$DZ$106,MATCH(N1194,【参考】数式用4!$DC$2:$DZ$2,0)),"")</f>
        <v/>
      </c>
      <c r="W1194" s="107"/>
      <c r="X1194" s="138"/>
      <c r="Y1194" s="1086" t="str">
        <f>IFERROR(IF('別紙様式3-2（４・５月）'!Z1196="ベア加算","",W1194*VLOOKUP(N1194,【参考】数式用!$AD$2:$AH$27,MATCH(O1194,【参考】数式用!$K$4:$N$4,0)+1,0)),"")</f>
        <v/>
      </c>
      <c r="Z1194" s="1086"/>
      <c r="AA1194" s="139"/>
      <c r="AB1194" s="142"/>
      <c r="AC1194" s="520" t="str">
        <f>IFERROR(X1194*VLOOKUP(AG1194,【参考】数式用4!$DC$3:$DZ$106,MATCH(N1194,【参考】数式用4!$DC$2:$DZ$2,0)),"")</f>
        <v/>
      </c>
      <c r="AD1194" s="477" t="str">
        <f t="shared" si="40"/>
        <v/>
      </c>
      <c r="AE1194" s="478" t="str">
        <f t="shared" si="41"/>
        <v/>
      </c>
      <c r="AF1194" s="512" t="str">
        <f>IF(O1194="","",'別紙様式3-2（４・５月）'!O1196&amp;'別紙様式3-2（４・５月）'!P1196&amp;'別紙様式3-2（４・５月）'!Q1196&amp;"から"&amp;O1194)</f>
        <v/>
      </c>
      <c r="AG1194" s="512" t="str">
        <f>IF(OR(W1194="",W1194="―"),"",'別紙様式3-2（４・５月）'!O1196&amp;'別紙様式3-2（４・５月）'!P1196&amp;'別紙様式3-2（４・５月）'!Q1196&amp;"から"&amp;W1194)</f>
        <v/>
      </c>
    </row>
    <row r="1195" spans="1:33" ht="24.95" customHeight="1">
      <c r="A1195" s="513">
        <v>1182</v>
      </c>
      <c r="B1195" s="987" t="str">
        <f>IF(基本情報入力シート!C1234="","",基本情報入力シート!C1234)</f>
        <v/>
      </c>
      <c r="C1195" s="988"/>
      <c r="D1195" s="988"/>
      <c r="E1195" s="988"/>
      <c r="F1195" s="988"/>
      <c r="G1195" s="988"/>
      <c r="H1195" s="988"/>
      <c r="I1195" s="989"/>
      <c r="J1195" s="482" t="str">
        <f>IF(基本情報入力シート!M1234="","",基本情報入力シート!M1234)</f>
        <v/>
      </c>
      <c r="K1195" s="482" t="str">
        <f>IF(基本情報入力シート!R1234="","",基本情報入力シート!R1234)</f>
        <v/>
      </c>
      <c r="L1195" s="482" t="str">
        <f>IF(基本情報入力シート!W1234="","",基本情報入力シート!W1234)</f>
        <v/>
      </c>
      <c r="M1195" s="517" t="str">
        <f>IF(基本情報入力シート!X1234="","",基本情報入力シート!X1234)</f>
        <v/>
      </c>
      <c r="N1195" s="518" t="str">
        <f>IF(基本情報入力シート!Y1234="","",基本情報入力シート!Y1234)</f>
        <v/>
      </c>
      <c r="O1195" s="106"/>
      <c r="P1195" s="1082"/>
      <c r="Q1195" s="1083"/>
      <c r="R1195" s="519" t="str">
        <f>IFERROR(IF('別紙様式3-2（４・５月）'!Z1197="ベア加算","",P1195*VLOOKUP(N1195,【参考】数式用!$AD$2:$AH$27,MATCH(O1195,【参考】数式用!$K$4:$N$4,0)+1,0)),"")</f>
        <v/>
      </c>
      <c r="S1195" s="139"/>
      <c r="T1195" s="1084"/>
      <c r="U1195" s="1085"/>
      <c r="V1195" s="515" t="str">
        <f>IFERROR(P1195*VLOOKUP(AF1195,【参考】数式用4!$DC$3:$DZ$106,MATCH(N1195,【参考】数式用4!$DC$2:$DZ$2,0)),"")</f>
        <v/>
      </c>
      <c r="W1195" s="107"/>
      <c r="X1195" s="138"/>
      <c r="Y1195" s="1086" t="str">
        <f>IFERROR(IF('別紙様式3-2（４・５月）'!Z1197="ベア加算","",W1195*VLOOKUP(N1195,【参考】数式用!$AD$2:$AH$27,MATCH(O1195,【参考】数式用!$K$4:$N$4,0)+1,0)),"")</f>
        <v/>
      </c>
      <c r="Z1195" s="1086"/>
      <c r="AA1195" s="139"/>
      <c r="AB1195" s="142"/>
      <c r="AC1195" s="520" t="str">
        <f>IFERROR(X1195*VLOOKUP(AG1195,【参考】数式用4!$DC$3:$DZ$106,MATCH(N1195,【参考】数式用4!$DC$2:$DZ$2,0)),"")</f>
        <v/>
      </c>
      <c r="AD1195" s="477" t="str">
        <f t="shared" si="40"/>
        <v/>
      </c>
      <c r="AE1195" s="478" t="str">
        <f t="shared" si="41"/>
        <v/>
      </c>
      <c r="AF1195" s="512" t="str">
        <f>IF(O1195="","",'別紙様式3-2（４・５月）'!O1197&amp;'別紙様式3-2（４・５月）'!P1197&amp;'別紙様式3-2（４・５月）'!Q1197&amp;"から"&amp;O1195)</f>
        <v/>
      </c>
      <c r="AG1195" s="512" t="str">
        <f>IF(OR(W1195="",W1195="―"),"",'別紙様式3-2（４・５月）'!O1197&amp;'別紙様式3-2（４・５月）'!P1197&amp;'別紙様式3-2（４・５月）'!Q1197&amp;"から"&amp;W1195)</f>
        <v/>
      </c>
    </row>
    <row r="1196" spans="1:33" ht="24.95" customHeight="1">
      <c r="A1196" s="513">
        <v>1183</v>
      </c>
      <c r="B1196" s="987" t="str">
        <f>IF(基本情報入力シート!C1235="","",基本情報入力シート!C1235)</f>
        <v/>
      </c>
      <c r="C1196" s="988"/>
      <c r="D1196" s="988"/>
      <c r="E1196" s="988"/>
      <c r="F1196" s="988"/>
      <c r="G1196" s="988"/>
      <c r="H1196" s="988"/>
      <c r="I1196" s="989"/>
      <c r="J1196" s="482" t="str">
        <f>IF(基本情報入力シート!M1235="","",基本情報入力シート!M1235)</f>
        <v/>
      </c>
      <c r="K1196" s="482" t="str">
        <f>IF(基本情報入力シート!R1235="","",基本情報入力シート!R1235)</f>
        <v/>
      </c>
      <c r="L1196" s="482" t="str">
        <f>IF(基本情報入力シート!W1235="","",基本情報入力シート!W1235)</f>
        <v/>
      </c>
      <c r="M1196" s="517" t="str">
        <f>IF(基本情報入力シート!X1235="","",基本情報入力シート!X1235)</f>
        <v/>
      </c>
      <c r="N1196" s="518" t="str">
        <f>IF(基本情報入力シート!Y1235="","",基本情報入力シート!Y1235)</f>
        <v/>
      </c>
      <c r="O1196" s="106"/>
      <c r="P1196" s="1082"/>
      <c r="Q1196" s="1083"/>
      <c r="R1196" s="519" t="str">
        <f>IFERROR(IF('別紙様式3-2（４・５月）'!Z1198="ベア加算","",P1196*VLOOKUP(N1196,【参考】数式用!$AD$2:$AH$27,MATCH(O1196,【参考】数式用!$K$4:$N$4,0)+1,0)),"")</f>
        <v/>
      </c>
      <c r="S1196" s="139"/>
      <c r="T1196" s="1084"/>
      <c r="U1196" s="1085"/>
      <c r="V1196" s="515" t="str">
        <f>IFERROR(P1196*VLOOKUP(AF1196,【参考】数式用4!$DC$3:$DZ$106,MATCH(N1196,【参考】数式用4!$DC$2:$DZ$2,0)),"")</f>
        <v/>
      </c>
      <c r="W1196" s="107"/>
      <c r="X1196" s="138"/>
      <c r="Y1196" s="1086" t="str">
        <f>IFERROR(IF('別紙様式3-2（４・５月）'!Z1198="ベア加算","",W1196*VLOOKUP(N1196,【参考】数式用!$AD$2:$AH$27,MATCH(O1196,【参考】数式用!$K$4:$N$4,0)+1,0)),"")</f>
        <v/>
      </c>
      <c r="Z1196" s="1086"/>
      <c r="AA1196" s="139"/>
      <c r="AB1196" s="142"/>
      <c r="AC1196" s="520" t="str">
        <f>IFERROR(X1196*VLOOKUP(AG1196,【参考】数式用4!$DC$3:$DZ$106,MATCH(N1196,【参考】数式用4!$DC$2:$DZ$2,0)),"")</f>
        <v/>
      </c>
      <c r="AD1196" s="477" t="str">
        <f t="shared" si="40"/>
        <v/>
      </c>
      <c r="AE1196" s="478" t="str">
        <f t="shared" si="41"/>
        <v/>
      </c>
      <c r="AF1196" s="512" t="str">
        <f>IF(O1196="","",'別紙様式3-2（４・５月）'!O1198&amp;'別紙様式3-2（４・５月）'!P1198&amp;'別紙様式3-2（４・５月）'!Q1198&amp;"から"&amp;O1196)</f>
        <v/>
      </c>
      <c r="AG1196" s="512" t="str">
        <f>IF(OR(W1196="",W1196="―"),"",'別紙様式3-2（４・５月）'!O1198&amp;'別紙様式3-2（４・５月）'!P1198&amp;'別紙様式3-2（４・５月）'!Q1198&amp;"から"&amp;W1196)</f>
        <v/>
      </c>
    </row>
    <row r="1197" spans="1:33" ht="24.95" customHeight="1">
      <c r="A1197" s="513">
        <v>1184</v>
      </c>
      <c r="B1197" s="987" t="str">
        <f>IF(基本情報入力シート!C1236="","",基本情報入力シート!C1236)</f>
        <v/>
      </c>
      <c r="C1197" s="988"/>
      <c r="D1197" s="988"/>
      <c r="E1197" s="988"/>
      <c r="F1197" s="988"/>
      <c r="G1197" s="988"/>
      <c r="H1197" s="988"/>
      <c r="I1197" s="989"/>
      <c r="J1197" s="482" t="str">
        <f>IF(基本情報入力シート!M1236="","",基本情報入力シート!M1236)</f>
        <v/>
      </c>
      <c r="K1197" s="482" t="str">
        <f>IF(基本情報入力シート!R1236="","",基本情報入力シート!R1236)</f>
        <v/>
      </c>
      <c r="L1197" s="482" t="str">
        <f>IF(基本情報入力シート!W1236="","",基本情報入力シート!W1236)</f>
        <v/>
      </c>
      <c r="M1197" s="517" t="str">
        <f>IF(基本情報入力シート!X1236="","",基本情報入力シート!X1236)</f>
        <v/>
      </c>
      <c r="N1197" s="518" t="str">
        <f>IF(基本情報入力シート!Y1236="","",基本情報入力シート!Y1236)</f>
        <v/>
      </c>
      <c r="O1197" s="106"/>
      <c r="P1197" s="1082"/>
      <c r="Q1197" s="1083"/>
      <c r="R1197" s="519" t="str">
        <f>IFERROR(IF('別紙様式3-2（４・５月）'!Z1199="ベア加算","",P1197*VLOOKUP(N1197,【参考】数式用!$AD$2:$AH$27,MATCH(O1197,【参考】数式用!$K$4:$N$4,0)+1,0)),"")</f>
        <v/>
      </c>
      <c r="S1197" s="139"/>
      <c r="T1197" s="1084"/>
      <c r="U1197" s="1085"/>
      <c r="V1197" s="515" t="str">
        <f>IFERROR(P1197*VLOOKUP(AF1197,【参考】数式用4!$DC$3:$DZ$106,MATCH(N1197,【参考】数式用4!$DC$2:$DZ$2,0)),"")</f>
        <v/>
      </c>
      <c r="W1197" s="107"/>
      <c r="X1197" s="138"/>
      <c r="Y1197" s="1086" t="str">
        <f>IFERROR(IF('別紙様式3-2（４・５月）'!Z1199="ベア加算","",W1197*VLOOKUP(N1197,【参考】数式用!$AD$2:$AH$27,MATCH(O1197,【参考】数式用!$K$4:$N$4,0)+1,0)),"")</f>
        <v/>
      </c>
      <c r="Z1197" s="1086"/>
      <c r="AA1197" s="139"/>
      <c r="AB1197" s="142"/>
      <c r="AC1197" s="520" t="str">
        <f>IFERROR(X1197*VLOOKUP(AG1197,【参考】数式用4!$DC$3:$DZ$106,MATCH(N1197,【参考】数式用4!$DC$2:$DZ$2,0)),"")</f>
        <v/>
      </c>
      <c r="AD1197" s="477" t="str">
        <f t="shared" si="40"/>
        <v/>
      </c>
      <c r="AE1197" s="478" t="str">
        <f t="shared" si="41"/>
        <v/>
      </c>
      <c r="AF1197" s="512" t="str">
        <f>IF(O1197="","",'別紙様式3-2（４・５月）'!O1199&amp;'別紙様式3-2（４・５月）'!P1199&amp;'別紙様式3-2（４・５月）'!Q1199&amp;"から"&amp;O1197)</f>
        <v/>
      </c>
      <c r="AG1197" s="512" t="str">
        <f>IF(OR(W1197="",W1197="―"),"",'別紙様式3-2（４・５月）'!O1199&amp;'別紙様式3-2（４・５月）'!P1199&amp;'別紙様式3-2（４・５月）'!Q1199&amp;"から"&amp;W1197)</f>
        <v/>
      </c>
    </row>
    <row r="1198" spans="1:33" ht="24.95" customHeight="1">
      <c r="A1198" s="513">
        <v>1185</v>
      </c>
      <c r="B1198" s="987" t="str">
        <f>IF(基本情報入力シート!C1237="","",基本情報入力シート!C1237)</f>
        <v/>
      </c>
      <c r="C1198" s="988"/>
      <c r="D1198" s="988"/>
      <c r="E1198" s="988"/>
      <c r="F1198" s="988"/>
      <c r="G1198" s="988"/>
      <c r="H1198" s="988"/>
      <c r="I1198" s="989"/>
      <c r="J1198" s="482" t="str">
        <f>IF(基本情報入力シート!M1237="","",基本情報入力シート!M1237)</f>
        <v/>
      </c>
      <c r="K1198" s="482" t="str">
        <f>IF(基本情報入力シート!R1237="","",基本情報入力シート!R1237)</f>
        <v/>
      </c>
      <c r="L1198" s="482" t="str">
        <f>IF(基本情報入力シート!W1237="","",基本情報入力シート!W1237)</f>
        <v/>
      </c>
      <c r="M1198" s="517" t="str">
        <f>IF(基本情報入力シート!X1237="","",基本情報入力シート!X1237)</f>
        <v/>
      </c>
      <c r="N1198" s="518" t="str">
        <f>IF(基本情報入力シート!Y1237="","",基本情報入力シート!Y1237)</f>
        <v/>
      </c>
      <c r="O1198" s="106"/>
      <c r="P1198" s="1082"/>
      <c r="Q1198" s="1083"/>
      <c r="R1198" s="519" t="str">
        <f>IFERROR(IF('別紙様式3-2（４・５月）'!Z1200="ベア加算","",P1198*VLOOKUP(N1198,【参考】数式用!$AD$2:$AH$27,MATCH(O1198,【参考】数式用!$K$4:$N$4,0)+1,0)),"")</f>
        <v/>
      </c>
      <c r="S1198" s="139"/>
      <c r="T1198" s="1084"/>
      <c r="U1198" s="1085"/>
      <c r="V1198" s="515" t="str">
        <f>IFERROR(P1198*VLOOKUP(AF1198,【参考】数式用4!$DC$3:$DZ$106,MATCH(N1198,【参考】数式用4!$DC$2:$DZ$2,0)),"")</f>
        <v/>
      </c>
      <c r="W1198" s="107"/>
      <c r="X1198" s="138"/>
      <c r="Y1198" s="1086" t="str">
        <f>IFERROR(IF('別紙様式3-2（４・５月）'!Z1200="ベア加算","",W1198*VLOOKUP(N1198,【参考】数式用!$AD$2:$AH$27,MATCH(O1198,【参考】数式用!$K$4:$N$4,0)+1,0)),"")</f>
        <v/>
      </c>
      <c r="Z1198" s="1086"/>
      <c r="AA1198" s="139"/>
      <c r="AB1198" s="142"/>
      <c r="AC1198" s="520" t="str">
        <f>IFERROR(X1198*VLOOKUP(AG1198,【参考】数式用4!$DC$3:$DZ$106,MATCH(N1198,【参考】数式用4!$DC$2:$DZ$2,0)),"")</f>
        <v/>
      </c>
      <c r="AD1198" s="477" t="str">
        <f t="shared" si="40"/>
        <v/>
      </c>
      <c r="AE1198" s="478" t="str">
        <f t="shared" si="41"/>
        <v/>
      </c>
      <c r="AF1198" s="512" t="str">
        <f>IF(O1198="","",'別紙様式3-2（４・５月）'!O1200&amp;'別紙様式3-2（４・５月）'!P1200&amp;'別紙様式3-2（４・５月）'!Q1200&amp;"から"&amp;O1198)</f>
        <v/>
      </c>
      <c r="AG1198" s="512" t="str">
        <f>IF(OR(W1198="",W1198="―"),"",'別紙様式3-2（４・５月）'!O1200&amp;'別紙様式3-2（４・５月）'!P1200&amp;'別紙様式3-2（４・５月）'!Q1200&amp;"から"&amp;W1198)</f>
        <v/>
      </c>
    </row>
    <row r="1199" spans="1:33" ht="24.95" customHeight="1">
      <c r="A1199" s="513">
        <v>1186</v>
      </c>
      <c r="B1199" s="987" t="str">
        <f>IF(基本情報入力シート!C1238="","",基本情報入力シート!C1238)</f>
        <v/>
      </c>
      <c r="C1199" s="988"/>
      <c r="D1199" s="988"/>
      <c r="E1199" s="988"/>
      <c r="F1199" s="988"/>
      <c r="G1199" s="988"/>
      <c r="H1199" s="988"/>
      <c r="I1199" s="989"/>
      <c r="J1199" s="482" t="str">
        <f>IF(基本情報入力シート!M1238="","",基本情報入力シート!M1238)</f>
        <v/>
      </c>
      <c r="K1199" s="482" t="str">
        <f>IF(基本情報入力シート!R1238="","",基本情報入力シート!R1238)</f>
        <v/>
      </c>
      <c r="L1199" s="482" t="str">
        <f>IF(基本情報入力シート!W1238="","",基本情報入力シート!W1238)</f>
        <v/>
      </c>
      <c r="M1199" s="517" t="str">
        <f>IF(基本情報入力シート!X1238="","",基本情報入力シート!X1238)</f>
        <v/>
      </c>
      <c r="N1199" s="518" t="str">
        <f>IF(基本情報入力シート!Y1238="","",基本情報入力シート!Y1238)</f>
        <v/>
      </c>
      <c r="O1199" s="106"/>
      <c r="P1199" s="1082"/>
      <c r="Q1199" s="1083"/>
      <c r="R1199" s="519" t="str">
        <f>IFERROR(IF('別紙様式3-2（４・５月）'!Z1201="ベア加算","",P1199*VLOOKUP(N1199,【参考】数式用!$AD$2:$AH$27,MATCH(O1199,【参考】数式用!$K$4:$N$4,0)+1,0)),"")</f>
        <v/>
      </c>
      <c r="S1199" s="139"/>
      <c r="T1199" s="1084"/>
      <c r="U1199" s="1085"/>
      <c r="V1199" s="515" t="str">
        <f>IFERROR(P1199*VLOOKUP(AF1199,【参考】数式用4!$DC$3:$DZ$106,MATCH(N1199,【参考】数式用4!$DC$2:$DZ$2,0)),"")</f>
        <v/>
      </c>
      <c r="W1199" s="107"/>
      <c r="X1199" s="138"/>
      <c r="Y1199" s="1086" t="str">
        <f>IFERROR(IF('別紙様式3-2（４・５月）'!Z1201="ベア加算","",W1199*VLOOKUP(N1199,【参考】数式用!$AD$2:$AH$27,MATCH(O1199,【参考】数式用!$K$4:$N$4,0)+1,0)),"")</f>
        <v/>
      </c>
      <c r="Z1199" s="1086"/>
      <c r="AA1199" s="139"/>
      <c r="AB1199" s="142"/>
      <c r="AC1199" s="520" t="str">
        <f>IFERROR(X1199*VLOOKUP(AG1199,【参考】数式用4!$DC$3:$DZ$106,MATCH(N1199,【参考】数式用4!$DC$2:$DZ$2,0)),"")</f>
        <v/>
      </c>
      <c r="AD1199" s="477" t="str">
        <f t="shared" si="40"/>
        <v/>
      </c>
      <c r="AE1199" s="478" t="str">
        <f t="shared" si="41"/>
        <v/>
      </c>
      <c r="AF1199" s="512" t="str">
        <f>IF(O1199="","",'別紙様式3-2（４・５月）'!O1201&amp;'別紙様式3-2（４・５月）'!P1201&amp;'別紙様式3-2（４・５月）'!Q1201&amp;"から"&amp;O1199)</f>
        <v/>
      </c>
      <c r="AG1199" s="512" t="str">
        <f>IF(OR(W1199="",W1199="―"),"",'別紙様式3-2（４・５月）'!O1201&amp;'別紙様式3-2（４・５月）'!P1201&amp;'別紙様式3-2（４・５月）'!Q1201&amp;"から"&amp;W1199)</f>
        <v/>
      </c>
    </row>
    <row r="1200" spans="1:33" ht="24.95" customHeight="1">
      <c r="A1200" s="513">
        <v>1187</v>
      </c>
      <c r="B1200" s="987" t="str">
        <f>IF(基本情報入力シート!C1239="","",基本情報入力シート!C1239)</f>
        <v/>
      </c>
      <c r="C1200" s="988"/>
      <c r="D1200" s="988"/>
      <c r="E1200" s="988"/>
      <c r="F1200" s="988"/>
      <c r="G1200" s="988"/>
      <c r="H1200" s="988"/>
      <c r="I1200" s="989"/>
      <c r="J1200" s="482" t="str">
        <f>IF(基本情報入力シート!M1239="","",基本情報入力シート!M1239)</f>
        <v/>
      </c>
      <c r="K1200" s="482" t="str">
        <f>IF(基本情報入力シート!R1239="","",基本情報入力シート!R1239)</f>
        <v/>
      </c>
      <c r="L1200" s="482" t="str">
        <f>IF(基本情報入力シート!W1239="","",基本情報入力シート!W1239)</f>
        <v/>
      </c>
      <c r="M1200" s="517" t="str">
        <f>IF(基本情報入力シート!X1239="","",基本情報入力シート!X1239)</f>
        <v/>
      </c>
      <c r="N1200" s="518" t="str">
        <f>IF(基本情報入力シート!Y1239="","",基本情報入力シート!Y1239)</f>
        <v/>
      </c>
      <c r="O1200" s="106"/>
      <c r="P1200" s="1082"/>
      <c r="Q1200" s="1083"/>
      <c r="R1200" s="519" t="str">
        <f>IFERROR(IF('別紙様式3-2（４・５月）'!Z1202="ベア加算","",P1200*VLOOKUP(N1200,【参考】数式用!$AD$2:$AH$27,MATCH(O1200,【参考】数式用!$K$4:$N$4,0)+1,0)),"")</f>
        <v/>
      </c>
      <c r="S1200" s="139"/>
      <c r="T1200" s="1084"/>
      <c r="U1200" s="1085"/>
      <c r="V1200" s="515" t="str">
        <f>IFERROR(P1200*VLOOKUP(AF1200,【参考】数式用4!$DC$3:$DZ$106,MATCH(N1200,【参考】数式用4!$DC$2:$DZ$2,0)),"")</f>
        <v/>
      </c>
      <c r="W1200" s="107"/>
      <c r="X1200" s="138"/>
      <c r="Y1200" s="1086" t="str">
        <f>IFERROR(IF('別紙様式3-2（４・５月）'!Z1202="ベア加算","",W1200*VLOOKUP(N1200,【参考】数式用!$AD$2:$AH$27,MATCH(O1200,【参考】数式用!$K$4:$N$4,0)+1,0)),"")</f>
        <v/>
      </c>
      <c r="Z1200" s="1086"/>
      <c r="AA1200" s="139"/>
      <c r="AB1200" s="142"/>
      <c r="AC1200" s="520" t="str">
        <f>IFERROR(X1200*VLOOKUP(AG1200,【参考】数式用4!$DC$3:$DZ$106,MATCH(N1200,【参考】数式用4!$DC$2:$DZ$2,0)),"")</f>
        <v/>
      </c>
      <c r="AD1200" s="477" t="str">
        <f t="shared" si="40"/>
        <v/>
      </c>
      <c r="AE1200" s="478" t="str">
        <f t="shared" si="41"/>
        <v/>
      </c>
      <c r="AF1200" s="512" t="str">
        <f>IF(O1200="","",'別紙様式3-2（４・５月）'!O1202&amp;'別紙様式3-2（４・５月）'!P1202&amp;'別紙様式3-2（４・５月）'!Q1202&amp;"から"&amp;O1200)</f>
        <v/>
      </c>
      <c r="AG1200" s="512" t="str">
        <f>IF(OR(W1200="",W1200="―"),"",'別紙様式3-2（４・５月）'!O1202&amp;'別紙様式3-2（４・５月）'!P1202&amp;'別紙様式3-2（４・５月）'!Q1202&amp;"から"&amp;W1200)</f>
        <v/>
      </c>
    </row>
    <row r="1201" spans="1:33" ht="24.95" customHeight="1">
      <c r="A1201" s="513">
        <v>1188</v>
      </c>
      <c r="B1201" s="987" t="str">
        <f>IF(基本情報入力シート!C1240="","",基本情報入力シート!C1240)</f>
        <v/>
      </c>
      <c r="C1201" s="988"/>
      <c r="D1201" s="988"/>
      <c r="E1201" s="988"/>
      <c r="F1201" s="988"/>
      <c r="G1201" s="988"/>
      <c r="H1201" s="988"/>
      <c r="I1201" s="989"/>
      <c r="J1201" s="482" t="str">
        <f>IF(基本情報入力シート!M1240="","",基本情報入力シート!M1240)</f>
        <v/>
      </c>
      <c r="K1201" s="482" t="str">
        <f>IF(基本情報入力シート!R1240="","",基本情報入力シート!R1240)</f>
        <v/>
      </c>
      <c r="L1201" s="482" t="str">
        <f>IF(基本情報入力シート!W1240="","",基本情報入力シート!W1240)</f>
        <v/>
      </c>
      <c r="M1201" s="517" t="str">
        <f>IF(基本情報入力シート!X1240="","",基本情報入力シート!X1240)</f>
        <v/>
      </c>
      <c r="N1201" s="518" t="str">
        <f>IF(基本情報入力シート!Y1240="","",基本情報入力シート!Y1240)</f>
        <v/>
      </c>
      <c r="O1201" s="106"/>
      <c r="P1201" s="1082"/>
      <c r="Q1201" s="1083"/>
      <c r="R1201" s="519" t="str">
        <f>IFERROR(IF('別紙様式3-2（４・５月）'!Z1203="ベア加算","",P1201*VLOOKUP(N1201,【参考】数式用!$AD$2:$AH$27,MATCH(O1201,【参考】数式用!$K$4:$N$4,0)+1,0)),"")</f>
        <v/>
      </c>
      <c r="S1201" s="139"/>
      <c r="T1201" s="1084"/>
      <c r="U1201" s="1085"/>
      <c r="V1201" s="515" t="str">
        <f>IFERROR(P1201*VLOOKUP(AF1201,【参考】数式用4!$DC$3:$DZ$106,MATCH(N1201,【参考】数式用4!$DC$2:$DZ$2,0)),"")</f>
        <v/>
      </c>
      <c r="W1201" s="107"/>
      <c r="X1201" s="138"/>
      <c r="Y1201" s="1086" t="str">
        <f>IFERROR(IF('別紙様式3-2（４・５月）'!Z1203="ベア加算","",W1201*VLOOKUP(N1201,【参考】数式用!$AD$2:$AH$27,MATCH(O1201,【参考】数式用!$K$4:$N$4,0)+1,0)),"")</f>
        <v/>
      </c>
      <c r="Z1201" s="1086"/>
      <c r="AA1201" s="139"/>
      <c r="AB1201" s="142"/>
      <c r="AC1201" s="520" t="str">
        <f>IFERROR(X1201*VLOOKUP(AG1201,【参考】数式用4!$DC$3:$DZ$106,MATCH(N1201,【参考】数式用4!$DC$2:$DZ$2,0)),"")</f>
        <v/>
      </c>
      <c r="AD1201" s="477" t="str">
        <f t="shared" si="40"/>
        <v/>
      </c>
      <c r="AE1201" s="478" t="str">
        <f t="shared" si="41"/>
        <v/>
      </c>
      <c r="AF1201" s="512" t="str">
        <f>IF(O1201="","",'別紙様式3-2（４・５月）'!O1203&amp;'別紙様式3-2（４・５月）'!P1203&amp;'別紙様式3-2（４・５月）'!Q1203&amp;"から"&amp;O1201)</f>
        <v/>
      </c>
      <c r="AG1201" s="512" t="str">
        <f>IF(OR(W1201="",W1201="―"),"",'別紙様式3-2（４・５月）'!O1203&amp;'別紙様式3-2（４・５月）'!P1203&amp;'別紙様式3-2（４・５月）'!Q1203&amp;"から"&amp;W1201)</f>
        <v/>
      </c>
    </row>
    <row r="1202" spans="1:33" ht="24.95" customHeight="1">
      <c r="A1202" s="513">
        <v>1189</v>
      </c>
      <c r="B1202" s="987" t="str">
        <f>IF(基本情報入力シート!C1241="","",基本情報入力シート!C1241)</f>
        <v/>
      </c>
      <c r="C1202" s="988"/>
      <c r="D1202" s="988"/>
      <c r="E1202" s="988"/>
      <c r="F1202" s="988"/>
      <c r="G1202" s="988"/>
      <c r="H1202" s="988"/>
      <c r="I1202" s="989"/>
      <c r="J1202" s="482" t="str">
        <f>IF(基本情報入力シート!M1241="","",基本情報入力シート!M1241)</f>
        <v/>
      </c>
      <c r="K1202" s="482" t="str">
        <f>IF(基本情報入力シート!R1241="","",基本情報入力シート!R1241)</f>
        <v/>
      </c>
      <c r="L1202" s="482" t="str">
        <f>IF(基本情報入力シート!W1241="","",基本情報入力シート!W1241)</f>
        <v/>
      </c>
      <c r="M1202" s="517" t="str">
        <f>IF(基本情報入力シート!X1241="","",基本情報入力シート!X1241)</f>
        <v/>
      </c>
      <c r="N1202" s="518" t="str">
        <f>IF(基本情報入力シート!Y1241="","",基本情報入力シート!Y1241)</f>
        <v/>
      </c>
      <c r="O1202" s="106"/>
      <c r="P1202" s="1082"/>
      <c r="Q1202" s="1083"/>
      <c r="R1202" s="519" t="str">
        <f>IFERROR(IF('別紙様式3-2（４・５月）'!Z1204="ベア加算","",P1202*VLOOKUP(N1202,【参考】数式用!$AD$2:$AH$27,MATCH(O1202,【参考】数式用!$K$4:$N$4,0)+1,0)),"")</f>
        <v/>
      </c>
      <c r="S1202" s="139"/>
      <c r="T1202" s="1084"/>
      <c r="U1202" s="1085"/>
      <c r="V1202" s="515" t="str">
        <f>IFERROR(P1202*VLOOKUP(AF1202,【参考】数式用4!$DC$3:$DZ$106,MATCH(N1202,【参考】数式用4!$DC$2:$DZ$2,0)),"")</f>
        <v/>
      </c>
      <c r="W1202" s="107"/>
      <c r="X1202" s="138"/>
      <c r="Y1202" s="1086" t="str">
        <f>IFERROR(IF('別紙様式3-2（４・５月）'!Z1204="ベア加算","",W1202*VLOOKUP(N1202,【参考】数式用!$AD$2:$AH$27,MATCH(O1202,【参考】数式用!$K$4:$N$4,0)+1,0)),"")</f>
        <v/>
      </c>
      <c r="Z1202" s="1086"/>
      <c r="AA1202" s="139"/>
      <c r="AB1202" s="142"/>
      <c r="AC1202" s="520" t="str">
        <f>IFERROR(X1202*VLOOKUP(AG1202,【参考】数式用4!$DC$3:$DZ$106,MATCH(N1202,【参考】数式用4!$DC$2:$DZ$2,0)),"")</f>
        <v/>
      </c>
      <c r="AD1202" s="477" t="str">
        <f t="shared" si="40"/>
        <v/>
      </c>
      <c r="AE1202" s="478" t="str">
        <f t="shared" si="41"/>
        <v/>
      </c>
      <c r="AF1202" s="512" t="str">
        <f>IF(O1202="","",'別紙様式3-2（４・５月）'!O1204&amp;'別紙様式3-2（４・５月）'!P1204&amp;'別紙様式3-2（４・５月）'!Q1204&amp;"から"&amp;O1202)</f>
        <v/>
      </c>
      <c r="AG1202" s="512" t="str">
        <f>IF(OR(W1202="",W1202="―"),"",'別紙様式3-2（４・５月）'!O1204&amp;'別紙様式3-2（４・５月）'!P1204&amp;'別紙様式3-2（４・５月）'!Q1204&amp;"から"&amp;W1202)</f>
        <v/>
      </c>
    </row>
    <row r="1203" spans="1:33" ht="24.95" customHeight="1">
      <c r="A1203" s="513">
        <v>1190</v>
      </c>
      <c r="B1203" s="987" t="str">
        <f>IF(基本情報入力シート!C1242="","",基本情報入力シート!C1242)</f>
        <v/>
      </c>
      <c r="C1203" s="988"/>
      <c r="D1203" s="988"/>
      <c r="E1203" s="988"/>
      <c r="F1203" s="988"/>
      <c r="G1203" s="988"/>
      <c r="H1203" s="988"/>
      <c r="I1203" s="989"/>
      <c r="J1203" s="482" t="str">
        <f>IF(基本情報入力シート!M1242="","",基本情報入力シート!M1242)</f>
        <v/>
      </c>
      <c r="K1203" s="482" t="str">
        <f>IF(基本情報入力シート!R1242="","",基本情報入力シート!R1242)</f>
        <v/>
      </c>
      <c r="L1203" s="482" t="str">
        <f>IF(基本情報入力シート!W1242="","",基本情報入力シート!W1242)</f>
        <v/>
      </c>
      <c r="M1203" s="517" t="str">
        <f>IF(基本情報入力シート!X1242="","",基本情報入力シート!X1242)</f>
        <v/>
      </c>
      <c r="N1203" s="518" t="str">
        <f>IF(基本情報入力シート!Y1242="","",基本情報入力シート!Y1242)</f>
        <v/>
      </c>
      <c r="O1203" s="106"/>
      <c r="P1203" s="1082"/>
      <c r="Q1203" s="1083"/>
      <c r="R1203" s="519" t="str">
        <f>IFERROR(IF('別紙様式3-2（４・５月）'!Z1205="ベア加算","",P1203*VLOOKUP(N1203,【参考】数式用!$AD$2:$AH$27,MATCH(O1203,【参考】数式用!$K$4:$N$4,0)+1,0)),"")</f>
        <v/>
      </c>
      <c r="S1203" s="139"/>
      <c r="T1203" s="1084"/>
      <c r="U1203" s="1085"/>
      <c r="V1203" s="515" t="str">
        <f>IFERROR(P1203*VLOOKUP(AF1203,【参考】数式用4!$DC$3:$DZ$106,MATCH(N1203,【参考】数式用4!$DC$2:$DZ$2,0)),"")</f>
        <v/>
      </c>
      <c r="W1203" s="107"/>
      <c r="X1203" s="138"/>
      <c r="Y1203" s="1086" t="str">
        <f>IFERROR(IF('別紙様式3-2（４・５月）'!Z1205="ベア加算","",W1203*VLOOKUP(N1203,【参考】数式用!$AD$2:$AH$27,MATCH(O1203,【参考】数式用!$K$4:$N$4,0)+1,0)),"")</f>
        <v/>
      </c>
      <c r="Z1203" s="1086"/>
      <c r="AA1203" s="139"/>
      <c r="AB1203" s="142"/>
      <c r="AC1203" s="520" t="str">
        <f>IFERROR(X1203*VLOOKUP(AG1203,【参考】数式用4!$DC$3:$DZ$106,MATCH(N1203,【参考】数式用4!$DC$2:$DZ$2,0)),"")</f>
        <v/>
      </c>
      <c r="AD1203" s="477" t="str">
        <f t="shared" si="40"/>
        <v/>
      </c>
      <c r="AE1203" s="478" t="str">
        <f t="shared" si="41"/>
        <v/>
      </c>
      <c r="AF1203" s="512" t="str">
        <f>IF(O1203="","",'別紙様式3-2（４・５月）'!O1205&amp;'別紙様式3-2（４・５月）'!P1205&amp;'別紙様式3-2（４・５月）'!Q1205&amp;"から"&amp;O1203)</f>
        <v/>
      </c>
      <c r="AG1203" s="512" t="str">
        <f>IF(OR(W1203="",W1203="―"),"",'別紙様式3-2（４・５月）'!O1205&amp;'別紙様式3-2（４・５月）'!P1205&amp;'別紙様式3-2（４・５月）'!Q1205&amp;"から"&amp;W1203)</f>
        <v/>
      </c>
    </row>
    <row r="1204" spans="1:33" ht="24.95" customHeight="1">
      <c r="A1204" s="513">
        <v>1191</v>
      </c>
      <c r="B1204" s="987" t="str">
        <f>IF(基本情報入力シート!C1243="","",基本情報入力シート!C1243)</f>
        <v/>
      </c>
      <c r="C1204" s="988"/>
      <c r="D1204" s="988"/>
      <c r="E1204" s="988"/>
      <c r="F1204" s="988"/>
      <c r="G1204" s="988"/>
      <c r="H1204" s="988"/>
      <c r="I1204" s="989"/>
      <c r="J1204" s="482" t="str">
        <f>IF(基本情報入力シート!M1243="","",基本情報入力シート!M1243)</f>
        <v/>
      </c>
      <c r="K1204" s="482" t="str">
        <f>IF(基本情報入力シート!R1243="","",基本情報入力シート!R1243)</f>
        <v/>
      </c>
      <c r="L1204" s="482" t="str">
        <f>IF(基本情報入力シート!W1243="","",基本情報入力シート!W1243)</f>
        <v/>
      </c>
      <c r="M1204" s="517" t="str">
        <f>IF(基本情報入力シート!X1243="","",基本情報入力シート!X1243)</f>
        <v/>
      </c>
      <c r="N1204" s="518" t="str">
        <f>IF(基本情報入力シート!Y1243="","",基本情報入力シート!Y1243)</f>
        <v/>
      </c>
      <c r="O1204" s="106"/>
      <c r="P1204" s="1082"/>
      <c r="Q1204" s="1083"/>
      <c r="R1204" s="519" t="str">
        <f>IFERROR(IF('別紙様式3-2（４・５月）'!Z1206="ベア加算","",P1204*VLOOKUP(N1204,【参考】数式用!$AD$2:$AH$27,MATCH(O1204,【参考】数式用!$K$4:$N$4,0)+1,0)),"")</f>
        <v/>
      </c>
      <c r="S1204" s="139"/>
      <c r="T1204" s="1084"/>
      <c r="U1204" s="1085"/>
      <c r="V1204" s="515" t="str">
        <f>IFERROR(P1204*VLOOKUP(AF1204,【参考】数式用4!$DC$3:$DZ$106,MATCH(N1204,【参考】数式用4!$DC$2:$DZ$2,0)),"")</f>
        <v/>
      </c>
      <c r="W1204" s="107"/>
      <c r="X1204" s="138"/>
      <c r="Y1204" s="1086" t="str">
        <f>IFERROR(IF('別紙様式3-2（４・５月）'!Z1206="ベア加算","",W1204*VLOOKUP(N1204,【参考】数式用!$AD$2:$AH$27,MATCH(O1204,【参考】数式用!$K$4:$N$4,0)+1,0)),"")</f>
        <v/>
      </c>
      <c r="Z1204" s="1086"/>
      <c r="AA1204" s="139"/>
      <c r="AB1204" s="142"/>
      <c r="AC1204" s="520" t="str">
        <f>IFERROR(X1204*VLOOKUP(AG1204,【参考】数式用4!$DC$3:$DZ$106,MATCH(N1204,【参考】数式用4!$DC$2:$DZ$2,0)),"")</f>
        <v/>
      </c>
      <c r="AD1204" s="477" t="str">
        <f t="shared" si="40"/>
        <v/>
      </c>
      <c r="AE1204" s="478" t="str">
        <f t="shared" si="41"/>
        <v/>
      </c>
      <c r="AF1204" s="512" t="str">
        <f>IF(O1204="","",'別紙様式3-2（４・５月）'!O1206&amp;'別紙様式3-2（４・５月）'!P1206&amp;'別紙様式3-2（４・５月）'!Q1206&amp;"から"&amp;O1204)</f>
        <v/>
      </c>
      <c r="AG1204" s="512" t="str">
        <f>IF(OR(W1204="",W1204="―"),"",'別紙様式3-2（４・５月）'!O1206&amp;'別紙様式3-2（４・５月）'!P1206&amp;'別紙様式3-2（４・５月）'!Q1206&amp;"から"&amp;W1204)</f>
        <v/>
      </c>
    </row>
    <row r="1205" spans="1:33" ht="24.95" customHeight="1">
      <c r="A1205" s="513">
        <v>1192</v>
      </c>
      <c r="B1205" s="987" t="str">
        <f>IF(基本情報入力シート!C1244="","",基本情報入力シート!C1244)</f>
        <v/>
      </c>
      <c r="C1205" s="988"/>
      <c r="D1205" s="988"/>
      <c r="E1205" s="988"/>
      <c r="F1205" s="988"/>
      <c r="G1205" s="988"/>
      <c r="H1205" s="988"/>
      <c r="I1205" s="989"/>
      <c r="J1205" s="482" t="str">
        <f>IF(基本情報入力シート!M1244="","",基本情報入力シート!M1244)</f>
        <v/>
      </c>
      <c r="K1205" s="482" t="str">
        <f>IF(基本情報入力シート!R1244="","",基本情報入力シート!R1244)</f>
        <v/>
      </c>
      <c r="L1205" s="482" t="str">
        <f>IF(基本情報入力シート!W1244="","",基本情報入力シート!W1244)</f>
        <v/>
      </c>
      <c r="M1205" s="517" t="str">
        <f>IF(基本情報入力シート!X1244="","",基本情報入力シート!X1244)</f>
        <v/>
      </c>
      <c r="N1205" s="518" t="str">
        <f>IF(基本情報入力シート!Y1244="","",基本情報入力シート!Y1244)</f>
        <v/>
      </c>
      <c r="O1205" s="106"/>
      <c r="P1205" s="1082"/>
      <c r="Q1205" s="1083"/>
      <c r="R1205" s="519" t="str">
        <f>IFERROR(IF('別紙様式3-2（４・５月）'!Z1207="ベア加算","",P1205*VLOOKUP(N1205,【参考】数式用!$AD$2:$AH$27,MATCH(O1205,【参考】数式用!$K$4:$N$4,0)+1,0)),"")</f>
        <v/>
      </c>
      <c r="S1205" s="139"/>
      <c r="T1205" s="1084"/>
      <c r="U1205" s="1085"/>
      <c r="V1205" s="515" t="str">
        <f>IFERROR(P1205*VLOOKUP(AF1205,【参考】数式用4!$DC$3:$DZ$106,MATCH(N1205,【参考】数式用4!$DC$2:$DZ$2,0)),"")</f>
        <v/>
      </c>
      <c r="W1205" s="107"/>
      <c r="X1205" s="138"/>
      <c r="Y1205" s="1086" t="str">
        <f>IFERROR(IF('別紙様式3-2（４・５月）'!Z1207="ベア加算","",W1205*VLOOKUP(N1205,【参考】数式用!$AD$2:$AH$27,MATCH(O1205,【参考】数式用!$K$4:$N$4,0)+1,0)),"")</f>
        <v/>
      </c>
      <c r="Z1205" s="1086"/>
      <c r="AA1205" s="139"/>
      <c r="AB1205" s="142"/>
      <c r="AC1205" s="520" t="str">
        <f>IFERROR(X1205*VLOOKUP(AG1205,【参考】数式用4!$DC$3:$DZ$106,MATCH(N1205,【参考】数式用4!$DC$2:$DZ$2,0)),"")</f>
        <v/>
      </c>
      <c r="AD1205" s="477" t="str">
        <f t="shared" si="40"/>
        <v/>
      </c>
      <c r="AE1205" s="478" t="str">
        <f t="shared" si="41"/>
        <v/>
      </c>
      <c r="AF1205" s="512" t="str">
        <f>IF(O1205="","",'別紙様式3-2（４・５月）'!O1207&amp;'別紙様式3-2（４・５月）'!P1207&amp;'別紙様式3-2（４・５月）'!Q1207&amp;"から"&amp;O1205)</f>
        <v/>
      </c>
      <c r="AG1205" s="512" t="str">
        <f>IF(OR(W1205="",W1205="―"),"",'別紙様式3-2（４・５月）'!O1207&amp;'別紙様式3-2（４・５月）'!P1207&amp;'別紙様式3-2（４・５月）'!Q1207&amp;"から"&amp;W1205)</f>
        <v/>
      </c>
    </row>
    <row r="1206" spans="1:33" ht="24.95" customHeight="1">
      <c r="A1206" s="513">
        <v>1193</v>
      </c>
      <c r="B1206" s="987" t="str">
        <f>IF(基本情報入力シート!C1245="","",基本情報入力シート!C1245)</f>
        <v/>
      </c>
      <c r="C1206" s="988"/>
      <c r="D1206" s="988"/>
      <c r="E1206" s="988"/>
      <c r="F1206" s="988"/>
      <c r="G1206" s="988"/>
      <c r="H1206" s="988"/>
      <c r="I1206" s="989"/>
      <c r="J1206" s="482" t="str">
        <f>IF(基本情報入力シート!M1245="","",基本情報入力シート!M1245)</f>
        <v/>
      </c>
      <c r="K1206" s="482" t="str">
        <f>IF(基本情報入力シート!R1245="","",基本情報入力シート!R1245)</f>
        <v/>
      </c>
      <c r="L1206" s="482" t="str">
        <f>IF(基本情報入力シート!W1245="","",基本情報入力シート!W1245)</f>
        <v/>
      </c>
      <c r="M1206" s="517" t="str">
        <f>IF(基本情報入力シート!X1245="","",基本情報入力シート!X1245)</f>
        <v/>
      </c>
      <c r="N1206" s="518" t="str">
        <f>IF(基本情報入力シート!Y1245="","",基本情報入力シート!Y1245)</f>
        <v/>
      </c>
      <c r="O1206" s="106"/>
      <c r="P1206" s="1082"/>
      <c r="Q1206" s="1083"/>
      <c r="R1206" s="519" t="str">
        <f>IFERROR(IF('別紙様式3-2（４・５月）'!Z1208="ベア加算","",P1206*VLOOKUP(N1206,【参考】数式用!$AD$2:$AH$27,MATCH(O1206,【参考】数式用!$K$4:$N$4,0)+1,0)),"")</f>
        <v/>
      </c>
      <c r="S1206" s="139"/>
      <c r="T1206" s="1084"/>
      <c r="U1206" s="1085"/>
      <c r="V1206" s="515" t="str">
        <f>IFERROR(P1206*VLOOKUP(AF1206,【参考】数式用4!$DC$3:$DZ$106,MATCH(N1206,【参考】数式用4!$DC$2:$DZ$2,0)),"")</f>
        <v/>
      </c>
      <c r="W1206" s="107"/>
      <c r="X1206" s="138"/>
      <c r="Y1206" s="1086" t="str">
        <f>IFERROR(IF('別紙様式3-2（４・５月）'!Z1208="ベア加算","",W1206*VLOOKUP(N1206,【参考】数式用!$AD$2:$AH$27,MATCH(O1206,【参考】数式用!$K$4:$N$4,0)+1,0)),"")</f>
        <v/>
      </c>
      <c r="Z1206" s="1086"/>
      <c r="AA1206" s="139"/>
      <c r="AB1206" s="142"/>
      <c r="AC1206" s="520" t="str">
        <f>IFERROR(X1206*VLOOKUP(AG1206,【参考】数式用4!$DC$3:$DZ$106,MATCH(N1206,【参考】数式用4!$DC$2:$DZ$2,0)),"")</f>
        <v/>
      </c>
      <c r="AD1206" s="477" t="str">
        <f t="shared" si="40"/>
        <v/>
      </c>
      <c r="AE1206" s="478" t="str">
        <f t="shared" si="41"/>
        <v/>
      </c>
      <c r="AF1206" s="512" t="str">
        <f>IF(O1206="","",'別紙様式3-2（４・５月）'!O1208&amp;'別紙様式3-2（４・５月）'!P1208&amp;'別紙様式3-2（４・５月）'!Q1208&amp;"から"&amp;O1206)</f>
        <v/>
      </c>
      <c r="AG1206" s="512" t="str">
        <f>IF(OR(W1206="",W1206="―"),"",'別紙様式3-2（４・５月）'!O1208&amp;'別紙様式3-2（４・５月）'!P1208&amp;'別紙様式3-2（４・５月）'!Q1208&amp;"から"&amp;W1206)</f>
        <v/>
      </c>
    </row>
    <row r="1207" spans="1:33" ht="24.95" customHeight="1">
      <c r="A1207" s="513">
        <v>1194</v>
      </c>
      <c r="B1207" s="987" t="str">
        <f>IF(基本情報入力シート!C1246="","",基本情報入力シート!C1246)</f>
        <v/>
      </c>
      <c r="C1207" s="988"/>
      <c r="D1207" s="988"/>
      <c r="E1207" s="988"/>
      <c r="F1207" s="988"/>
      <c r="G1207" s="988"/>
      <c r="H1207" s="988"/>
      <c r="I1207" s="989"/>
      <c r="J1207" s="482" t="str">
        <f>IF(基本情報入力シート!M1246="","",基本情報入力シート!M1246)</f>
        <v/>
      </c>
      <c r="K1207" s="482" t="str">
        <f>IF(基本情報入力シート!R1246="","",基本情報入力シート!R1246)</f>
        <v/>
      </c>
      <c r="L1207" s="482" t="str">
        <f>IF(基本情報入力シート!W1246="","",基本情報入力シート!W1246)</f>
        <v/>
      </c>
      <c r="M1207" s="517" t="str">
        <f>IF(基本情報入力シート!X1246="","",基本情報入力シート!X1246)</f>
        <v/>
      </c>
      <c r="N1207" s="518" t="str">
        <f>IF(基本情報入力シート!Y1246="","",基本情報入力シート!Y1246)</f>
        <v/>
      </c>
      <c r="O1207" s="106"/>
      <c r="P1207" s="1082"/>
      <c r="Q1207" s="1083"/>
      <c r="R1207" s="519" t="str">
        <f>IFERROR(IF('別紙様式3-2（４・５月）'!Z1209="ベア加算","",P1207*VLOOKUP(N1207,【参考】数式用!$AD$2:$AH$27,MATCH(O1207,【参考】数式用!$K$4:$N$4,0)+1,0)),"")</f>
        <v/>
      </c>
      <c r="S1207" s="139"/>
      <c r="T1207" s="1084"/>
      <c r="U1207" s="1085"/>
      <c r="V1207" s="515" t="str">
        <f>IFERROR(P1207*VLOOKUP(AF1207,【参考】数式用4!$DC$3:$DZ$106,MATCH(N1207,【参考】数式用4!$DC$2:$DZ$2,0)),"")</f>
        <v/>
      </c>
      <c r="W1207" s="107"/>
      <c r="X1207" s="138"/>
      <c r="Y1207" s="1086" t="str">
        <f>IFERROR(IF('別紙様式3-2（４・５月）'!Z1209="ベア加算","",W1207*VLOOKUP(N1207,【参考】数式用!$AD$2:$AH$27,MATCH(O1207,【参考】数式用!$K$4:$N$4,0)+1,0)),"")</f>
        <v/>
      </c>
      <c r="Z1207" s="1086"/>
      <c r="AA1207" s="139"/>
      <c r="AB1207" s="142"/>
      <c r="AC1207" s="520" t="str">
        <f>IFERROR(X1207*VLOOKUP(AG1207,【参考】数式用4!$DC$3:$DZ$106,MATCH(N1207,【参考】数式用4!$DC$2:$DZ$2,0)),"")</f>
        <v/>
      </c>
      <c r="AD1207" s="477" t="str">
        <f t="shared" si="40"/>
        <v/>
      </c>
      <c r="AE1207" s="478" t="str">
        <f t="shared" si="41"/>
        <v/>
      </c>
      <c r="AF1207" s="512" t="str">
        <f>IF(O1207="","",'別紙様式3-2（４・５月）'!O1209&amp;'別紙様式3-2（４・５月）'!P1209&amp;'別紙様式3-2（４・５月）'!Q1209&amp;"から"&amp;O1207)</f>
        <v/>
      </c>
      <c r="AG1207" s="512" t="str">
        <f>IF(OR(W1207="",W1207="―"),"",'別紙様式3-2（４・５月）'!O1209&amp;'別紙様式3-2（４・５月）'!P1209&amp;'別紙様式3-2（４・５月）'!Q1209&amp;"から"&amp;W1207)</f>
        <v/>
      </c>
    </row>
    <row r="1208" spans="1:33" ht="24.95" customHeight="1">
      <c r="A1208" s="513">
        <v>1195</v>
      </c>
      <c r="B1208" s="987" t="str">
        <f>IF(基本情報入力シート!C1247="","",基本情報入力シート!C1247)</f>
        <v/>
      </c>
      <c r="C1208" s="988"/>
      <c r="D1208" s="988"/>
      <c r="E1208" s="988"/>
      <c r="F1208" s="988"/>
      <c r="G1208" s="988"/>
      <c r="H1208" s="988"/>
      <c r="I1208" s="989"/>
      <c r="J1208" s="482" t="str">
        <f>IF(基本情報入力シート!M1247="","",基本情報入力シート!M1247)</f>
        <v/>
      </c>
      <c r="K1208" s="482" t="str">
        <f>IF(基本情報入力シート!R1247="","",基本情報入力シート!R1247)</f>
        <v/>
      </c>
      <c r="L1208" s="482" t="str">
        <f>IF(基本情報入力シート!W1247="","",基本情報入力シート!W1247)</f>
        <v/>
      </c>
      <c r="M1208" s="517" t="str">
        <f>IF(基本情報入力シート!X1247="","",基本情報入力シート!X1247)</f>
        <v/>
      </c>
      <c r="N1208" s="518" t="str">
        <f>IF(基本情報入力シート!Y1247="","",基本情報入力シート!Y1247)</f>
        <v/>
      </c>
      <c r="O1208" s="106"/>
      <c r="P1208" s="1082"/>
      <c r="Q1208" s="1083"/>
      <c r="R1208" s="519" t="str">
        <f>IFERROR(IF('別紙様式3-2（４・５月）'!Z1210="ベア加算","",P1208*VLOOKUP(N1208,【参考】数式用!$AD$2:$AH$27,MATCH(O1208,【参考】数式用!$K$4:$N$4,0)+1,0)),"")</f>
        <v/>
      </c>
      <c r="S1208" s="139"/>
      <c r="T1208" s="1084"/>
      <c r="U1208" s="1085"/>
      <c r="V1208" s="515" t="str">
        <f>IFERROR(P1208*VLOOKUP(AF1208,【参考】数式用4!$DC$3:$DZ$106,MATCH(N1208,【参考】数式用4!$DC$2:$DZ$2,0)),"")</f>
        <v/>
      </c>
      <c r="W1208" s="107"/>
      <c r="X1208" s="138"/>
      <c r="Y1208" s="1086" t="str">
        <f>IFERROR(IF('別紙様式3-2（４・５月）'!Z1210="ベア加算","",W1208*VLOOKUP(N1208,【参考】数式用!$AD$2:$AH$27,MATCH(O1208,【参考】数式用!$K$4:$N$4,0)+1,0)),"")</f>
        <v/>
      </c>
      <c r="Z1208" s="1086"/>
      <c r="AA1208" s="139"/>
      <c r="AB1208" s="142"/>
      <c r="AC1208" s="520" t="str">
        <f>IFERROR(X1208*VLOOKUP(AG1208,【参考】数式用4!$DC$3:$DZ$106,MATCH(N1208,【参考】数式用4!$DC$2:$DZ$2,0)),"")</f>
        <v/>
      </c>
      <c r="AD1208" s="477" t="str">
        <f t="shared" si="40"/>
        <v/>
      </c>
      <c r="AE1208" s="478" t="str">
        <f t="shared" si="41"/>
        <v/>
      </c>
      <c r="AF1208" s="512" t="str">
        <f>IF(O1208="","",'別紙様式3-2（４・５月）'!O1210&amp;'別紙様式3-2（４・５月）'!P1210&amp;'別紙様式3-2（４・５月）'!Q1210&amp;"から"&amp;O1208)</f>
        <v/>
      </c>
      <c r="AG1208" s="512" t="str">
        <f>IF(OR(W1208="",W1208="―"),"",'別紙様式3-2（４・５月）'!O1210&amp;'別紙様式3-2（４・５月）'!P1210&amp;'別紙様式3-2（４・５月）'!Q1210&amp;"から"&amp;W1208)</f>
        <v/>
      </c>
    </row>
    <row r="1209" spans="1:33" ht="24.95" customHeight="1">
      <c r="A1209" s="513">
        <v>1196</v>
      </c>
      <c r="B1209" s="987" t="str">
        <f>IF(基本情報入力シート!C1248="","",基本情報入力シート!C1248)</f>
        <v/>
      </c>
      <c r="C1209" s="988"/>
      <c r="D1209" s="988"/>
      <c r="E1209" s="988"/>
      <c r="F1209" s="988"/>
      <c r="G1209" s="988"/>
      <c r="H1209" s="988"/>
      <c r="I1209" s="989"/>
      <c r="J1209" s="482" t="str">
        <f>IF(基本情報入力シート!M1248="","",基本情報入力シート!M1248)</f>
        <v/>
      </c>
      <c r="K1209" s="482" t="str">
        <f>IF(基本情報入力シート!R1248="","",基本情報入力シート!R1248)</f>
        <v/>
      </c>
      <c r="L1209" s="482" t="str">
        <f>IF(基本情報入力シート!W1248="","",基本情報入力シート!W1248)</f>
        <v/>
      </c>
      <c r="M1209" s="517" t="str">
        <f>IF(基本情報入力シート!X1248="","",基本情報入力シート!X1248)</f>
        <v/>
      </c>
      <c r="N1209" s="518" t="str">
        <f>IF(基本情報入力シート!Y1248="","",基本情報入力シート!Y1248)</f>
        <v/>
      </c>
      <c r="O1209" s="106"/>
      <c r="P1209" s="1082"/>
      <c r="Q1209" s="1083"/>
      <c r="R1209" s="519" t="str">
        <f>IFERROR(IF('別紙様式3-2（４・５月）'!Z1211="ベア加算","",P1209*VLOOKUP(N1209,【参考】数式用!$AD$2:$AH$27,MATCH(O1209,【参考】数式用!$K$4:$N$4,0)+1,0)),"")</f>
        <v/>
      </c>
      <c r="S1209" s="139"/>
      <c r="T1209" s="1084"/>
      <c r="U1209" s="1085"/>
      <c r="V1209" s="515" t="str">
        <f>IFERROR(P1209*VLOOKUP(AF1209,【参考】数式用4!$DC$3:$DZ$106,MATCH(N1209,【参考】数式用4!$DC$2:$DZ$2,0)),"")</f>
        <v/>
      </c>
      <c r="W1209" s="107"/>
      <c r="X1209" s="138"/>
      <c r="Y1209" s="1086" t="str">
        <f>IFERROR(IF('別紙様式3-2（４・５月）'!Z1211="ベア加算","",W1209*VLOOKUP(N1209,【参考】数式用!$AD$2:$AH$27,MATCH(O1209,【参考】数式用!$K$4:$N$4,0)+1,0)),"")</f>
        <v/>
      </c>
      <c r="Z1209" s="1086"/>
      <c r="AA1209" s="139"/>
      <c r="AB1209" s="142"/>
      <c r="AC1209" s="520" t="str">
        <f>IFERROR(X1209*VLOOKUP(AG1209,【参考】数式用4!$DC$3:$DZ$106,MATCH(N1209,【参考】数式用4!$DC$2:$DZ$2,0)),"")</f>
        <v/>
      </c>
      <c r="AD1209" s="477" t="str">
        <f t="shared" si="40"/>
        <v/>
      </c>
      <c r="AE1209" s="478" t="str">
        <f t="shared" si="41"/>
        <v/>
      </c>
      <c r="AF1209" s="512" t="str">
        <f>IF(O1209="","",'別紙様式3-2（４・５月）'!O1211&amp;'別紙様式3-2（４・５月）'!P1211&amp;'別紙様式3-2（４・５月）'!Q1211&amp;"から"&amp;O1209)</f>
        <v/>
      </c>
      <c r="AG1209" s="512" t="str">
        <f>IF(OR(W1209="",W1209="―"),"",'別紙様式3-2（４・５月）'!O1211&amp;'別紙様式3-2（４・５月）'!P1211&amp;'別紙様式3-2（４・５月）'!Q1211&amp;"から"&amp;W1209)</f>
        <v/>
      </c>
    </row>
    <row r="1210" spans="1:33" ht="24.95" customHeight="1">
      <c r="A1210" s="513">
        <v>1197</v>
      </c>
      <c r="B1210" s="987" t="str">
        <f>IF(基本情報入力シート!C1249="","",基本情報入力シート!C1249)</f>
        <v/>
      </c>
      <c r="C1210" s="988"/>
      <c r="D1210" s="988"/>
      <c r="E1210" s="988"/>
      <c r="F1210" s="988"/>
      <c r="G1210" s="988"/>
      <c r="H1210" s="988"/>
      <c r="I1210" s="989"/>
      <c r="J1210" s="482" t="str">
        <f>IF(基本情報入力シート!M1249="","",基本情報入力シート!M1249)</f>
        <v/>
      </c>
      <c r="K1210" s="482" t="str">
        <f>IF(基本情報入力シート!R1249="","",基本情報入力シート!R1249)</f>
        <v/>
      </c>
      <c r="L1210" s="482" t="str">
        <f>IF(基本情報入力シート!W1249="","",基本情報入力シート!W1249)</f>
        <v/>
      </c>
      <c r="M1210" s="517" t="str">
        <f>IF(基本情報入力シート!X1249="","",基本情報入力シート!X1249)</f>
        <v/>
      </c>
      <c r="N1210" s="518" t="str">
        <f>IF(基本情報入力シート!Y1249="","",基本情報入力シート!Y1249)</f>
        <v/>
      </c>
      <c r="O1210" s="106"/>
      <c r="P1210" s="1082"/>
      <c r="Q1210" s="1083"/>
      <c r="R1210" s="519" t="str">
        <f>IFERROR(IF('別紙様式3-2（４・５月）'!Z1212="ベア加算","",P1210*VLOOKUP(N1210,【参考】数式用!$AD$2:$AH$27,MATCH(O1210,【参考】数式用!$K$4:$N$4,0)+1,0)),"")</f>
        <v/>
      </c>
      <c r="S1210" s="139"/>
      <c r="T1210" s="1084"/>
      <c r="U1210" s="1085"/>
      <c r="V1210" s="515" t="str">
        <f>IFERROR(P1210*VLOOKUP(AF1210,【参考】数式用4!$DC$3:$DZ$106,MATCH(N1210,【参考】数式用4!$DC$2:$DZ$2,0)),"")</f>
        <v/>
      </c>
      <c r="W1210" s="107"/>
      <c r="X1210" s="138"/>
      <c r="Y1210" s="1086" t="str">
        <f>IFERROR(IF('別紙様式3-2（４・５月）'!Z1212="ベア加算","",W1210*VLOOKUP(N1210,【参考】数式用!$AD$2:$AH$27,MATCH(O1210,【参考】数式用!$K$4:$N$4,0)+1,0)),"")</f>
        <v/>
      </c>
      <c r="Z1210" s="1086"/>
      <c r="AA1210" s="139"/>
      <c r="AB1210" s="142"/>
      <c r="AC1210" s="520" t="str">
        <f>IFERROR(X1210*VLOOKUP(AG1210,【参考】数式用4!$DC$3:$DZ$106,MATCH(N1210,【参考】数式用4!$DC$2:$DZ$2,0)),"")</f>
        <v/>
      </c>
      <c r="AD1210" s="477" t="str">
        <f t="shared" ref="AD1210:AD1213" si="42">IF(OR(O1210="新加算Ⅰ",O1210="新加算Ⅱ",O1210="新加算Ⅴ（１）",O1210="新加算Ⅴ（２）",O1210="新加算Ⅴ（３）",O1210="新加算Ⅴ（４）",O1210="新加算Ⅴ（５）",O1210="新加算Ⅴ（６）",O1210="新加算Ⅴ（７）",O1210="新加算Ⅴ（９）",O1210="新加算Ⅴ（10）",O1210="新加算Ⅴ（12）"),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E1210" s="478" t="str">
        <f t="shared" ref="AE1210:AE1213" si="43">IF(OR(W1210="新加算Ⅰ",W1210="新加算Ⅱ"),IF(AND(N1210&lt;&gt;"訪問型サービス（総合事業）",N1210&lt;&gt;"通所型サービス（総合事業）",N1210&lt;&gt;"（介護予防）短期入所生活介護",N1210&lt;&gt;"（介護予防）短期入所療養介護（老健）",N1210&lt;&gt;"（介護予防）短期入所療養介護 （病院等（老健以外）)",N1210&lt;&gt;"（介護予防）短期入所療養介護（医療院）"),1,""),"")</f>
        <v/>
      </c>
      <c r="AF1210" s="512" t="str">
        <f>IF(O1210="","",'別紙様式3-2（４・５月）'!O1212&amp;'別紙様式3-2（４・５月）'!P1212&amp;'別紙様式3-2（４・５月）'!Q1212&amp;"から"&amp;O1210)</f>
        <v/>
      </c>
      <c r="AG1210" s="512" t="str">
        <f>IF(OR(W1210="",W1210="―"),"",'別紙様式3-2（４・５月）'!O1212&amp;'別紙様式3-2（４・５月）'!P1212&amp;'別紙様式3-2（４・５月）'!Q1212&amp;"から"&amp;W1210)</f>
        <v/>
      </c>
    </row>
    <row r="1211" spans="1:33" ht="24.95" customHeight="1">
      <c r="A1211" s="513">
        <v>1198</v>
      </c>
      <c r="B1211" s="987" t="str">
        <f>IF(基本情報入力シート!C1250="","",基本情報入力シート!C1250)</f>
        <v/>
      </c>
      <c r="C1211" s="988"/>
      <c r="D1211" s="988"/>
      <c r="E1211" s="988"/>
      <c r="F1211" s="988"/>
      <c r="G1211" s="988"/>
      <c r="H1211" s="988"/>
      <c r="I1211" s="989"/>
      <c r="J1211" s="482" t="str">
        <f>IF(基本情報入力シート!M1250="","",基本情報入力シート!M1250)</f>
        <v/>
      </c>
      <c r="K1211" s="482" t="str">
        <f>IF(基本情報入力シート!R1250="","",基本情報入力シート!R1250)</f>
        <v/>
      </c>
      <c r="L1211" s="482" t="str">
        <f>IF(基本情報入力シート!W1250="","",基本情報入力シート!W1250)</f>
        <v/>
      </c>
      <c r="M1211" s="517" t="str">
        <f>IF(基本情報入力シート!X1250="","",基本情報入力シート!X1250)</f>
        <v/>
      </c>
      <c r="N1211" s="518" t="str">
        <f>IF(基本情報入力シート!Y1250="","",基本情報入力シート!Y1250)</f>
        <v/>
      </c>
      <c r="O1211" s="106"/>
      <c r="P1211" s="1082"/>
      <c r="Q1211" s="1083"/>
      <c r="R1211" s="519" t="str">
        <f>IFERROR(IF('別紙様式3-2（４・５月）'!Z1213="ベア加算","",P1211*VLOOKUP(N1211,【参考】数式用!$AD$2:$AH$27,MATCH(O1211,【参考】数式用!$K$4:$N$4,0)+1,0)),"")</f>
        <v/>
      </c>
      <c r="S1211" s="139"/>
      <c r="T1211" s="1084"/>
      <c r="U1211" s="1085"/>
      <c r="V1211" s="515" t="str">
        <f>IFERROR(P1211*VLOOKUP(AF1211,【参考】数式用4!$DC$3:$DZ$106,MATCH(N1211,【参考】数式用4!$DC$2:$DZ$2,0)),"")</f>
        <v/>
      </c>
      <c r="W1211" s="107"/>
      <c r="X1211" s="138"/>
      <c r="Y1211" s="1086" t="str">
        <f>IFERROR(IF('別紙様式3-2（４・５月）'!Z1213="ベア加算","",W1211*VLOOKUP(N1211,【参考】数式用!$AD$2:$AH$27,MATCH(O1211,【参考】数式用!$K$4:$N$4,0)+1,0)),"")</f>
        <v/>
      </c>
      <c r="Z1211" s="1086"/>
      <c r="AA1211" s="139"/>
      <c r="AB1211" s="142"/>
      <c r="AC1211" s="520" t="str">
        <f>IFERROR(X1211*VLOOKUP(AG1211,【参考】数式用4!$DC$3:$DZ$106,MATCH(N1211,【参考】数式用4!$DC$2:$DZ$2,0)),"")</f>
        <v/>
      </c>
      <c r="AD1211" s="477" t="str">
        <f t="shared" si="42"/>
        <v/>
      </c>
      <c r="AE1211" s="478" t="str">
        <f t="shared" si="43"/>
        <v/>
      </c>
      <c r="AF1211" s="512" t="str">
        <f>IF(O1211="","",'別紙様式3-2（４・５月）'!O1213&amp;'別紙様式3-2（４・５月）'!P1213&amp;'別紙様式3-2（４・５月）'!Q1213&amp;"から"&amp;O1211)</f>
        <v/>
      </c>
      <c r="AG1211" s="512" t="str">
        <f>IF(OR(W1211="",W1211="―"),"",'別紙様式3-2（４・５月）'!O1213&amp;'別紙様式3-2（４・５月）'!P1213&amp;'別紙様式3-2（４・５月）'!Q1213&amp;"から"&amp;W1211)</f>
        <v/>
      </c>
    </row>
    <row r="1212" spans="1:33" ht="24.95" customHeight="1">
      <c r="A1212" s="513">
        <v>1199</v>
      </c>
      <c r="B1212" s="987" t="str">
        <f>IF(基本情報入力シート!C1251="","",基本情報入力シート!C1251)</f>
        <v/>
      </c>
      <c r="C1212" s="988"/>
      <c r="D1212" s="988"/>
      <c r="E1212" s="988"/>
      <c r="F1212" s="988"/>
      <c r="G1212" s="988"/>
      <c r="H1212" s="988"/>
      <c r="I1212" s="989"/>
      <c r="J1212" s="482" t="str">
        <f>IF(基本情報入力シート!M1251="","",基本情報入力シート!M1251)</f>
        <v/>
      </c>
      <c r="K1212" s="482" t="str">
        <f>IF(基本情報入力シート!R1251="","",基本情報入力シート!R1251)</f>
        <v/>
      </c>
      <c r="L1212" s="482" t="str">
        <f>IF(基本情報入力シート!W1251="","",基本情報入力シート!W1251)</f>
        <v/>
      </c>
      <c r="M1212" s="517" t="str">
        <f>IF(基本情報入力シート!X1251="","",基本情報入力シート!X1251)</f>
        <v/>
      </c>
      <c r="N1212" s="518" t="str">
        <f>IF(基本情報入力シート!Y1251="","",基本情報入力シート!Y1251)</f>
        <v/>
      </c>
      <c r="O1212" s="106"/>
      <c r="P1212" s="1082"/>
      <c r="Q1212" s="1083"/>
      <c r="R1212" s="519" t="str">
        <f>IFERROR(IF('別紙様式3-2（４・５月）'!Z1214="ベア加算","",P1212*VLOOKUP(N1212,【参考】数式用!$AD$2:$AH$27,MATCH(O1212,【参考】数式用!$K$4:$N$4,0)+1,0)),"")</f>
        <v/>
      </c>
      <c r="S1212" s="139"/>
      <c r="T1212" s="1084"/>
      <c r="U1212" s="1085"/>
      <c r="V1212" s="515" t="str">
        <f>IFERROR(P1212*VLOOKUP(AF1212,【参考】数式用4!$DC$3:$DZ$106,MATCH(N1212,【参考】数式用4!$DC$2:$DZ$2,0)),"")</f>
        <v/>
      </c>
      <c r="W1212" s="107"/>
      <c r="X1212" s="138"/>
      <c r="Y1212" s="1086" t="str">
        <f>IFERROR(IF('別紙様式3-2（４・５月）'!Z1214="ベア加算","",W1212*VLOOKUP(N1212,【参考】数式用!$AD$2:$AH$27,MATCH(O1212,【参考】数式用!$K$4:$N$4,0)+1,0)),"")</f>
        <v/>
      </c>
      <c r="Z1212" s="1086"/>
      <c r="AA1212" s="139"/>
      <c r="AB1212" s="142"/>
      <c r="AC1212" s="520" t="str">
        <f>IFERROR(X1212*VLOOKUP(AG1212,【参考】数式用4!$DC$3:$DZ$106,MATCH(N1212,【参考】数式用4!$DC$2:$DZ$2,0)),"")</f>
        <v/>
      </c>
      <c r="AD1212" s="477" t="str">
        <f t="shared" si="42"/>
        <v/>
      </c>
      <c r="AE1212" s="478" t="str">
        <f t="shared" si="43"/>
        <v/>
      </c>
      <c r="AF1212" s="512" t="str">
        <f>IF(O1212="","",'別紙様式3-2（４・５月）'!O1214&amp;'別紙様式3-2（４・５月）'!P1214&amp;'別紙様式3-2（４・５月）'!Q1214&amp;"から"&amp;O1212)</f>
        <v/>
      </c>
      <c r="AG1212" s="512" t="str">
        <f>IF(OR(W1212="",W1212="―"),"",'別紙様式3-2（４・５月）'!O1214&amp;'別紙様式3-2（４・５月）'!P1214&amp;'別紙様式3-2（４・５月）'!Q1214&amp;"から"&amp;W1212)</f>
        <v/>
      </c>
    </row>
    <row r="1213" spans="1:33" ht="24.95" customHeight="1" thickBot="1">
      <c r="A1213" s="521">
        <v>1200</v>
      </c>
      <c r="B1213" s="992" t="str">
        <f>IF(基本情報入力シート!C1252="","",基本情報入力シート!C1252)</f>
        <v/>
      </c>
      <c r="C1213" s="993"/>
      <c r="D1213" s="993"/>
      <c r="E1213" s="993"/>
      <c r="F1213" s="993"/>
      <c r="G1213" s="993"/>
      <c r="H1213" s="993"/>
      <c r="I1213" s="994"/>
      <c r="J1213" s="488" t="str">
        <f>IF(基本情報入力シート!M1252="","",基本情報入力シート!M1252)</f>
        <v/>
      </c>
      <c r="K1213" s="488" t="str">
        <f>IF(基本情報入力シート!R1252="","",基本情報入力シート!R1252)</f>
        <v/>
      </c>
      <c r="L1213" s="488" t="str">
        <f>IF(基本情報入力シート!W1252="","",基本情報入力シート!W1252)</f>
        <v/>
      </c>
      <c r="M1213" s="489" t="str">
        <f>IF(基本情報入力シート!X1252="","",基本情報入力シート!X1252)</f>
        <v/>
      </c>
      <c r="N1213" s="490" t="str">
        <f>IF(基本情報入力シート!Y1252="","",基本情報入力シート!Y1252)</f>
        <v/>
      </c>
      <c r="O1213" s="108"/>
      <c r="P1213" s="1087"/>
      <c r="Q1213" s="1088"/>
      <c r="R1213" s="522" t="str">
        <f>IFERROR(IF('別紙様式3-2（４・５月）'!Z1215="ベア加算","",P1213*VLOOKUP(N1213,【参考】数式用!$AD$2:$AH$27,MATCH(O1213,【参考】数式用!$K$4:$N$4,0)+1,0)),"")</f>
        <v/>
      </c>
      <c r="S1213" s="141"/>
      <c r="T1213" s="1089"/>
      <c r="U1213" s="1090"/>
      <c r="V1213" s="523" t="str">
        <f>IFERROR(P1213*VLOOKUP(AF1213,【参考】数式用4!$DC$3:$DZ$106,MATCH(N1213,【参考】数式用4!$DC$2:$DZ$2,0)),"")</f>
        <v/>
      </c>
      <c r="W1213" s="109"/>
      <c r="X1213" s="140"/>
      <c r="Y1213" s="1091" t="str">
        <f>IFERROR(IF('別紙様式3-2（４・５月）'!Z1215="ベア加算","",W1213*VLOOKUP(N1213,【参考】数式用!$AD$2:$AH$27,MATCH(O1213,【参考】数式用!$K$4:$N$4,0)+1,0)),"")</f>
        <v/>
      </c>
      <c r="Z1213" s="1091"/>
      <c r="AA1213" s="141"/>
      <c r="AB1213" s="153"/>
      <c r="AC1213" s="524" t="str">
        <f>IFERROR(X1213*VLOOKUP(AG1213,【参考】数式用4!$DC$3:$DZ$106,MATCH(N1213,【参考】数式用4!$DC$2:$DZ$2,0)),"")</f>
        <v/>
      </c>
      <c r="AD1213" s="477" t="str">
        <f t="shared" si="42"/>
        <v/>
      </c>
      <c r="AE1213" s="478" t="str">
        <f t="shared" si="43"/>
        <v/>
      </c>
      <c r="AF1213" s="512" t="str">
        <f>IF(O1213="","",'別紙様式3-2（４・５月）'!O1215&amp;'別紙様式3-2（４・５月）'!P1215&amp;'別紙様式3-2（４・５月）'!Q1215&amp;"から"&amp;O1213)</f>
        <v/>
      </c>
      <c r="AG1213" s="512" t="str">
        <f>IF(OR(W1213="",W1213="―"),"",'別紙様式3-2（４・５月）'!O1215&amp;'別紙様式3-2（４・５月）'!P1215&amp;'別紙様式3-2（４・５月）'!Q1215&amp;"から"&amp;W1213)</f>
        <v/>
      </c>
    </row>
  </sheetData>
  <sheetProtection algorithmName="SHA-512" hashValue="KZiTdEjIaJ5WwE7pWu3MDi7rakkS6gsC3wS00pTBnDzTOHey0X0tDqpPnV2WdJbNI/wocBa3Ga6aEn02s8fo6g==" saltValue="llVNY37LP6IKmccPz2vBPA==" spinCount="100000" sheet="1" formatCells="0" formatColumns="0" formatRows="0" sort="0" autoFilter="0"/>
  <autoFilter ref="B13:N12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8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B14:I14"/>
    <mergeCell ref="P14:Q14"/>
    <mergeCell ref="T14:U14"/>
    <mergeCell ref="B15:I15"/>
    <mergeCell ref="P15:Q15"/>
    <mergeCell ref="T15:U15"/>
    <mergeCell ref="S12:S13"/>
    <mergeCell ref="R12:R13"/>
    <mergeCell ref="Y14:Z14"/>
    <mergeCell ref="Y15:Z15"/>
    <mergeCell ref="AD10:AE12"/>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Y12:Z13"/>
    <mergeCell ref="B22:I22"/>
    <mergeCell ref="P22:Q22"/>
    <mergeCell ref="T22:U22"/>
    <mergeCell ref="B23:I23"/>
    <mergeCell ref="P23:Q23"/>
    <mergeCell ref="T23:U23"/>
    <mergeCell ref="B20:I20"/>
    <mergeCell ref="P20:Q20"/>
    <mergeCell ref="T20:U20"/>
    <mergeCell ref="B21:I21"/>
    <mergeCell ref="P21:Q21"/>
    <mergeCell ref="T21:U21"/>
    <mergeCell ref="B18:I18"/>
    <mergeCell ref="P18:Q18"/>
    <mergeCell ref="T18:U18"/>
    <mergeCell ref="B19:I19"/>
    <mergeCell ref="P19:Q19"/>
    <mergeCell ref="T19:U19"/>
    <mergeCell ref="B28:I28"/>
    <mergeCell ref="P28:Q28"/>
    <mergeCell ref="T28:U28"/>
    <mergeCell ref="B29:I29"/>
    <mergeCell ref="P29:Q29"/>
    <mergeCell ref="T29:U29"/>
    <mergeCell ref="B26:I26"/>
    <mergeCell ref="P26:Q26"/>
    <mergeCell ref="T26:U26"/>
    <mergeCell ref="B27:I27"/>
    <mergeCell ref="P27:Q27"/>
    <mergeCell ref="T27:U27"/>
    <mergeCell ref="B24:I24"/>
    <mergeCell ref="P24:Q24"/>
    <mergeCell ref="T24:U24"/>
    <mergeCell ref="B25:I25"/>
    <mergeCell ref="P25:Q25"/>
    <mergeCell ref="T25:U25"/>
    <mergeCell ref="B34:I34"/>
    <mergeCell ref="P34:Q34"/>
    <mergeCell ref="T34:U34"/>
    <mergeCell ref="B35:I35"/>
    <mergeCell ref="P35:Q35"/>
    <mergeCell ref="T35:U35"/>
    <mergeCell ref="B32:I32"/>
    <mergeCell ref="P32:Q32"/>
    <mergeCell ref="T32:U32"/>
    <mergeCell ref="B33:I33"/>
    <mergeCell ref="P33:Q33"/>
    <mergeCell ref="T33:U33"/>
    <mergeCell ref="B30:I30"/>
    <mergeCell ref="P30:Q30"/>
    <mergeCell ref="T30:U30"/>
    <mergeCell ref="B31:I31"/>
    <mergeCell ref="P31:Q31"/>
    <mergeCell ref="T31:U31"/>
    <mergeCell ref="B40:I40"/>
    <mergeCell ref="P40:Q40"/>
    <mergeCell ref="T40:U40"/>
    <mergeCell ref="B41:I41"/>
    <mergeCell ref="P41:Q41"/>
    <mergeCell ref="T41:U41"/>
    <mergeCell ref="B38:I38"/>
    <mergeCell ref="P38:Q38"/>
    <mergeCell ref="T38:U38"/>
    <mergeCell ref="B39:I39"/>
    <mergeCell ref="P39:Q39"/>
    <mergeCell ref="T39:U39"/>
    <mergeCell ref="B36:I36"/>
    <mergeCell ref="P36:Q36"/>
    <mergeCell ref="T36:U36"/>
    <mergeCell ref="B37:I37"/>
    <mergeCell ref="P37:Q37"/>
    <mergeCell ref="T37:U37"/>
    <mergeCell ref="B46:I46"/>
    <mergeCell ref="P46:Q46"/>
    <mergeCell ref="T46:U46"/>
    <mergeCell ref="B47:I47"/>
    <mergeCell ref="P47:Q47"/>
    <mergeCell ref="T47:U47"/>
    <mergeCell ref="B44:I44"/>
    <mergeCell ref="P44:Q44"/>
    <mergeCell ref="T44:U44"/>
    <mergeCell ref="B45:I45"/>
    <mergeCell ref="P45:Q45"/>
    <mergeCell ref="T45:U45"/>
    <mergeCell ref="B42:I42"/>
    <mergeCell ref="P42:Q42"/>
    <mergeCell ref="T42:U42"/>
    <mergeCell ref="B43:I43"/>
    <mergeCell ref="P43:Q43"/>
    <mergeCell ref="T43:U43"/>
    <mergeCell ref="B52:I52"/>
    <mergeCell ref="P52:Q52"/>
    <mergeCell ref="T52:U52"/>
    <mergeCell ref="B53:I53"/>
    <mergeCell ref="P53:Q53"/>
    <mergeCell ref="T53:U53"/>
    <mergeCell ref="B50:I50"/>
    <mergeCell ref="P50:Q50"/>
    <mergeCell ref="T50:U50"/>
    <mergeCell ref="B51:I51"/>
    <mergeCell ref="P51:Q51"/>
    <mergeCell ref="T51:U51"/>
    <mergeCell ref="B48:I48"/>
    <mergeCell ref="P48:Q48"/>
    <mergeCell ref="T48:U48"/>
    <mergeCell ref="B49:I49"/>
    <mergeCell ref="P49:Q49"/>
    <mergeCell ref="T49:U49"/>
    <mergeCell ref="B58:I58"/>
    <mergeCell ref="P58:Q58"/>
    <mergeCell ref="T58:U58"/>
    <mergeCell ref="B59:I59"/>
    <mergeCell ref="P59:Q59"/>
    <mergeCell ref="T59:U59"/>
    <mergeCell ref="B56:I56"/>
    <mergeCell ref="P56:Q56"/>
    <mergeCell ref="T56:U56"/>
    <mergeCell ref="B57:I57"/>
    <mergeCell ref="P57:Q57"/>
    <mergeCell ref="T57:U57"/>
    <mergeCell ref="B54:I54"/>
    <mergeCell ref="P54:Q54"/>
    <mergeCell ref="T54:U54"/>
    <mergeCell ref="B55:I55"/>
    <mergeCell ref="P55:Q55"/>
    <mergeCell ref="T55:U55"/>
    <mergeCell ref="B64:I64"/>
    <mergeCell ref="P64:Q64"/>
    <mergeCell ref="T64:U64"/>
    <mergeCell ref="B65:I65"/>
    <mergeCell ref="P65:Q65"/>
    <mergeCell ref="T65:U65"/>
    <mergeCell ref="B62:I62"/>
    <mergeCell ref="P62:Q62"/>
    <mergeCell ref="T62:U62"/>
    <mergeCell ref="B63:I63"/>
    <mergeCell ref="P63:Q63"/>
    <mergeCell ref="T63:U63"/>
    <mergeCell ref="B60:I60"/>
    <mergeCell ref="P60:Q60"/>
    <mergeCell ref="T60:U60"/>
    <mergeCell ref="B61:I61"/>
    <mergeCell ref="P61:Q61"/>
    <mergeCell ref="T61:U61"/>
    <mergeCell ref="B70:I70"/>
    <mergeCell ref="P70:Q70"/>
    <mergeCell ref="T70:U70"/>
    <mergeCell ref="B71:I71"/>
    <mergeCell ref="P71:Q71"/>
    <mergeCell ref="T71:U71"/>
    <mergeCell ref="B68:I68"/>
    <mergeCell ref="P68:Q68"/>
    <mergeCell ref="T68:U68"/>
    <mergeCell ref="B69:I69"/>
    <mergeCell ref="P69:Q69"/>
    <mergeCell ref="T69:U69"/>
    <mergeCell ref="B66:I66"/>
    <mergeCell ref="P66:Q66"/>
    <mergeCell ref="T66:U66"/>
    <mergeCell ref="B67:I67"/>
    <mergeCell ref="P67:Q67"/>
    <mergeCell ref="T67:U67"/>
    <mergeCell ref="B76:I76"/>
    <mergeCell ref="P76:Q76"/>
    <mergeCell ref="T76:U76"/>
    <mergeCell ref="B77:I77"/>
    <mergeCell ref="P77:Q77"/>
    <mergeCell ref="T77:U77"/>
    <mergeCell ref="B74:I74"/>
    <mergeCell ref="P74:Q74"/>
    <mergeCell ref="T74:U74"/>
    <mergeCell ref="B75:I75"/>
    <mergeCell ref="P75:Q75"/>
    <mergeCell ref="T75:U75"/>
    <mergeCell ref="B72:I72"/>
    <mergeCell ref="P72:Q72"/>
    <mergeCell ref="T72:U72"/>
    <mergeCell ref="B73:I73"/>
    <mergeCell ref="P73:Q73"/>
    <mergeCell ref="T73:U73"/>
    <mergeCell ref="B82:I82"/>
    <mergeCell ref="P82:Q82"/>
    <mergeCell ref="T82:U82"/>
    <mergeCell ref="B83:I83"/>
    <mergeCell ref="P83:Q83"/>
    <mergeCell ref="T83:U83"/>
    <mergeCell ref="B80:I80"/>
    <mergeCell ref="P80:Q80"/>
    <mergeCell ref="T80:U80"/>
    <mergeCell ref="B81:I81"/>
    <mergeCell ref="P81:Q81"/>
    <mergeCell ref="T81:U81"/>
    <mergeCell ref="B78:I78"/>
    <mergeCell ref="P78:Q78"/>
    <mergeCell ref="T78:U78"/>
    <mergeCell ref="B79:I79"/>
    <mergeCell ref="P79:Q79"/>
    <mergeCell ref="T79:U79"/>
    <mergeCell ref="B88:I88"/>
    <mergeCell ref="P88:Q88"/>
    <mergeCell ref="T88:U88"/>
    <mergeCell ref="B89:I89"/>
    <mergeCell ref="P89:Q89"/>
    <mergeCell ref="T89:U89"/>
    <mergeCell ref="B86:I86"/>
    <mergeCell ref="P86:Q86"/>
    <mergeCell ref="T86:U86"/>
    <mergeCell ref="B87:I87"/>
    <mergeCell ref="P87:Q87"/>
    <mergeCell ref="T87:U87"/>
    <mergeCell ref="B84:I84"/>
    <mergeCell ref="P84:Q84"/>
    <mergeCell ref="T84:U84"/>
    <mergeCell ref="B85:I85"/>
    <mergeCell ref="P85:Q85"/>
    <mergeCell ref="T85:U85"/>
    <mergeCell ref="B94:I94"/>
    <mergeCell ref="P94:Q94"/>
    <mergeCell ref="T94:U94"/>
    <mergeCell ref="B95:I95"/>
    <mergeCell ref="P95:Q95"/>
    <mergeCell ref="T95:U95"/>
    <mergeCell ref="B92:I92"/>
    <mergeCell ref="P92:Q92"/>
    <mergeCell ref="T92:U92"/>
    <mergeCell ref="B93:I93"/>
    <mergeCell ref="P93:Q93"/>
    <mergeCell ref="T93:U93"/>
    <mergeCell ref="B90:I90"/>
    <mergeCell ref="P90:Q90"/>
    <mergeCell ref="T90:U90"/>
    <mergeCell ref="B91:I91"/>
    <mergeCell ref="P91:Q91"/>
    <mergeCell ref="T91:U91"/>
    <mergeCell ref="B100:I100"/>
    <mergeCell ref="P100:Q100"/>
    <mergeCell ref="T100:U100"/>
    <mergeCell ref="B101:I101"/>
    <mergeCell ref="P101:Q101"/>
    <mergeCell ref="T101:U101"/>
    <mergeCell ref="B98:I98"/>
    <mergeCell ref="P98:Q98"/>
    <mergeCell ref="T98:U98"/>
    <mergeCell ref="B99:I99"/>
    <mergeCell ref="P99:Q99"/>
    <mergeCell ref="T99:U99"/>
    <mergeCell ref="B96:I96"/>
    <mergeCell ref="P96:Q96"/>
    <mergeCell ref="T96:U96"/>
    <mergeCell ref="B97:I97"/>
    <mergeCell ref="P97:Q97"/>
    <mergeCell ref="T97:U97"/>
    <mergeCell ref="P106:Q106"/>
    <mergeCell ref="T106:U106"/>
    <mergeCell ref="B107:I107"/>
    <mergeCell ref="P107:Q107"/>
    <mergeCell ref="T107:U107"/>
    <mergeCell ref="B104:I104"/>
    <mergeCell ref="P104:Q104"/>
    <mergeCell ref="T104:U104"/>
    <mergeCell ref="B105:I105"/>
    <mergeCell ref="P105:Q105"/>
    <mergeCell ref="T105:U105"/>
    <mergeCell ref="B102:I102"/>
    <mergeCell ref="P102:Q102"/>
    <mergeCell ref="T102:U102"/>
    <mergeCell ref="B103:I103"/>
    <mergeCell ref="P103:Q103"/>
    <mergeCell ref="T103:U103"/>
    <mergeCell ref="B114:I114"/>
    <mergeCell ref="P114:Q114"/>
    <mergeCell ref="T114:U114"/>
    <mergeCell ref="Y114:Z114"/>
    <mergeCell ref="B115:I115"/>
    <mergeCell ref="P115:Q115"/>
    <mergeCell ref="T115:U115"/>
    <mergeCell ref="Y115:Z115"/>
    <mergeCell ref="B116:I116"/>
    <mergeCell ref="P116:Q116"/>
    <mergeCell ref="T116:U116"/>
    <mergeCell ref="Y116:Z116"/>
    <mergeCell ref="AA7:AC8"/>
    <mergeCell ref="B112:I112"/>
    <mergeCell ref="P112:Q112"/>
    <mergeCell ref="T112:U112"/>
    <mergeCell ref="B113:I113"/>
    <mergeCell ref="P113:Q113"/>
    <mergeCell ref="T113:U113"/>
    <mergeCell ref="B110:I110"/>
    <mergeCell ref="P110:Q110"/>
    <mergeCell ref="T110:U110"/>
    <mergeCell ref="B111:I111"/>
    <mergeCell ref="P111:Q111"/>
    <mergeCell ref="T111:U111"/>
    <mergeCell ref="B108:I108"/>
    <mergeCell ref="P108:Q108"/>
    <mergeCell ref="T108:U108"/>
    <mergeCell ref="B109:I109"/>
    <mergeCell ref="P109:Q109"/>
    <mergeCell ref="T109:U109"/>
    <mergeCell ref="B106:I106"/>
    <mergeCell ref="B120:I120"/>
    <mergeCell ref="P120:Q120"/>
    <mergeCell ref="T120:U120"/>
    <mergeCell ref="Y120:Z120"/>
    <mergeCell ref="B121:I121"/>
    <mergeCell ref="P121:Q121"/>
    <mergeCell ref="T121:U121"/>
    <mergeCell ref="Y121:Z121"/>
    <mergeCell ref="B122:I122"/>
    <mergeCell ref="P122:Q122"/>
    <mergeCell ref="T122:U122"/>
    <mergeCell ref="Y122:Z122"/>
    <mergeCell ref="B117:I117"/>
    <mergeCell ref="P117:Q117"/>
    <mergeCell ref="T117:U117"/>
    <mergeCell ref="Y117:Z117"/>
    <mergeCell ref="B118:I118"/>
    <mergeCell ref="P118:Q118"/>
    <mergeCell ref="T118:U118"/>
    <mergeCell ref="Y118:Z118"/>
    <mergeCell ref="B119:I119"/>
    <mergeCell ref="P119:Q119"/>
    <mergeCell ref="T119:U119"/>
    <mergeCell ref="Y119:Z119"/>
    <mergeCell ref="B126:I126"/>
    <mergeCell ref="P126:Q126"/>
    <mergeCell ref="T126:U126"/>
    <mergeCell ref="Y126:Z126"/>
    <mergeCell ref="B127:I127"/>
    <mergeCell ref="P127:Q127"/>
    <mergeCell ref="T127:U127"/>
    <mergeCell ref="Y127:Z127"/>
    <mergeCell ref="B128:I128"/>
    <mergeCell ref="P128:Q128"/>
    <mergeCell ref="T128:U128"/>
    <mergeCell ref="Y128:Z128"/>
    <mergeCell ref="B123:I123"/>
    <mergeCell ref="P123:Q123"/>
    <mergeCell ref="T123:U123"/>
    <mergeCell ref="Y123:Z123"/>
    <mergeCell ref="B124:I124"/>
    <mergeCell ref="P124:Q124"/>
    <mergeCell ref="T124:U124"/>
    <mergeCell ref="Y124:Z124"/>
    <mergeCell ref="B125:I125"/>
    <mergeCell ref="P125:Q125"/>
    <mergeCell ref="T125:U125"/>
    <mergeCell ref="Y125:Z125"/>
    <mergeCell ref="B132:I132"/>
    <mergeCell ref="P132:Q132"/>
    <mergeCell ref="T132:U132"/>
    <mergeCell ref="Y132:Z132"/>
    <mergeCell ref="B133:I133"/>
    <mergeCell ref="P133:Q133"/>
    <mergeCell ref="T133:U133"/>
    <mergeCell ref="Y133:Z133"/>
    <mergeCell ref="B134:I134"/>
    <mergeCell ref="P134:Q134"/>
    <mergeCell ref="T134:U134"/>
    <mergeCell ref="Y134:Z134"/>
    <mergeCell ref="B129:I129"/>
    <mergeCell ref="P129:Q129"/>
    <mergeCell ref="T129:U129"/>
    <mergeCell ref="Y129:Z129"/>
    <mergeCell ref="B130:I130"/>
    <mergeCell ref="P130:Q130"/>
    <mergeCell ref="T130:U130"/>
    <mergeCell ref="Y130:Z130"/>
    <mergeCell ref="B131:I131"/>
    <mergeCell ref="P131:Q131"/>
    <mergeCell ref="T131:U131"/>
    <mergeCell ref="Y131:Z131"/>
    <mergeCell ref="B138:I138"/>
    <mergeCell ref="P138:Q138"/>
    <mergeCell ref="T138:U138"/>
    <mergeCell ref="Y138:Z138"/>
    <mergeCell ref="B139:I139"/>
    <mergeCell ref="P139:Q139"/>
    <mergeCell ref="T139:U139"/>
    <mergeCell ref="Y139:Z139"/>
    <mergeCell ref="B140:I140"/>
    <mergeCell ref="P140:Q140"/>
    <mergeCell ref="T140:U140"/>
    <mergeCell ref="Y140:Z140"/>
    <mergeCell ref="B135:I135"/>
    <mergeCell ref="P135:Q135"/>
    <mergeCell ref="T135:U135"/>
    <mergeCell ref="Y135:Z135"/>
    <mergeCell ref="B136:I136"/>
    <mergeCell ref="P136:Q136"/>
    <mergeCell ref="T136:U136"/>
    <mergeCell ref="Y136:Z136"/>
    <mergeCell ref="B137:I137"/>
    <mergeCell ref="P137:Q137"/>
    <mergeCell ref="T137:U137"/>
    <mergeCell ref="Y137:Z137"/>
    <mergeCell ref="B144:I144"/>
    <mergeCell ref="P144:Q144"/>
    <mergeCell ref="T144:U144"/>
    <mergeCell ref="Y144:Z144"/>
    <mergeCell ref="B145:I145"/>
    <mergeCell ref="P145:Q145"/>
    <mergeCell ref="T145:U145"/>
    <mergeCell ref="Y145:Z145"/>
    <mergeCell ref="B146:I146"/>
    <mergeCell ref="P146:Q146"/>
    <mergeCell ref="T146:U146"/>
    <mergeCell ref="Y146:Z146"/>
    <mergeCell ref="B141:I141"/>
    <mergeCell ref="P141:Q141"/>
    <mergeCell ref="T141:U141"/>
    <mergeCell ref="Y141:Z141"/>
    <mergeCell ref="B142:I142"/>
    <mergeCell ref="P142:Q142"/>
    <mergeCell ref="T142:U142"/>
    <mergeCell ref="Y142:Z142"/>
    <mergeCell ref="B143:I143"/>
    <mergeCell ref="P143:Q143"/>
    <mergeCell ref="T143:U143"/>
    <mergeCell ref="Y143:Z143"/>
    <mergeCell ref="B150:I150"/>
    <mergeCell ref="P150:Q150"/>
    <mergeCell ref="T150:U150"/>
    <mergeCell ref="Y150:Z150"/>
    <mergeCell ref="B151:I151"/>
    <mergeCell ref="P151:Q151"/>
    <mergeCell ref="T151:U151"/>
    <mergeCell ref="Y151:Z151"/>
    <mergeCell ref="B152:I152"/>
    <mergeCell ref="P152:Q152"/>
    <mergeCell ref="T152:U152"/>
    <mergeCell ref="Y152:Z152"/>
    <mergeCell ref="B147:I147"/>
    <mergeCell ref="P147:Q147"/>
    <mergeCell ref="T147:U147"/>
    <mergeCell ref="Y147:Z147"/>
    <mergeCell ref="B148:I148"/>
    <mergeCell ref="P148:Q148"/>
    <mergeCell ref="T148:U148"/>
    <mergeCell ref="Y148:Z148"/>
    <mergeCell ref="B149:I149"/>
    <mergeCell ref="P149:Q149"/>
    <mergeCell ref="T149:U149"/>
    <mergeCell ref="Y149:Z149"/>
    <mergeCell ref="B156:I156"/>
    <mergeCell ref="P156:Q156"/>
    <mergeCell ref="T156:U156"/>
    <mergeCell ref="Y156:Z156"/>
    <mergeCell ref="B157:I157"/>
    <mergeCell ref="P157:Q157"/>
    <mergeCell ref="T157:U157"/>
    <mergeCell ref="Y157:Z157"/>
    <mergeCell ref="B158:I158"/>
    <mergeCell ref="P158:Q158"/>
    <mergeCell ref="T158:U158"/>
    <mergeCell ref="Y158:Z158"/>
    <mergeCell ref="B153:I153"/>
    <mergeCell ref="P153:Q153"/>
    <mergeCell ref="T153:U153"/>
    <mergeCell ref="Y153:Z153"/>
    <mergeCell ref="B154:I154"/>
    <mergeCell ref="P154:Q154"/>
    <mergeCell ref="T154:U154"/>
    <mergeCell ref="Y154:Z154"/>
    <mergeCell ref="B155:I155"/>
    <mergeCell ref="P155:Q155"/>
    <mergeCell ref="T155:U155"/>
    <mergeCell ref="Y155:Z155"/>
    <mergeCell ref="B162:I162"/>
    <mergeCell ref="P162:Q162"/>
    <mergeCell ref="T162:U162"/>
    <mergeCell ref="Y162:Z162"/>
    <mergeCell ref="B163:I163"/>
    <mergeCell ref="P163:Q163"/>
    <mergeCell ref="T163:U163"/>
    <mergeCell ref="Y163:Z163"/>
    <mergeCell ref="B164:I164"/>
    <mergeCell ref="P164:Q164"/>
    <mergeCell ref="T164:U164"/>
    <mergeCell ref="Y164:Z164"/>
    <mergeCell ref="B159:I159"/>
    <mergeCell ref="P159:Q159"/>
    <mergeCell ref="T159:U159"/>
    <mergeCell ref="Y159:Z159"/>
    <mergeCell ref="B160:I160"/>
    <mergeCell ref="P160:Q160"/>
    <mergeCell ref="T160:U160"/>
    <mergeCell ref="Y160:Z160"/>
    <mergeCell ref="B161:I161"/>
    <mergeCell ref="P161:Q161"/>
    <mergeCell ref="T161:U161"/>
    <mergeCell ref="Y161:Z161"/>
    <mergeCell ref="B168:I168"/>
    <mergeCell ref="P168:Q168"/>
    <mergeCell ref="T168:U168"/>
    <mergeCell ref="Y168:Z168"/>
    <mergeCell ref="B169:I169"/>
    <mergeCell ref="P169:Q169"/>
    <mergeCell ref="T169:U169"/>
    <mergeCell ref="Y169:Z169"/>
    <mergeCell ref="B170:I170"/>
    <mergeCell ref="P170:Q170"/>
    <mergeCell ref="T170:U170"/>
    <mergeCell ref="Y170:Z170"/>
    <mergeCell ref="B165:I165"/>
    <mergeCell ref="P165:Q165"/>
    <mergeCell ref="T165:U165"/>
    <mergeCell ref="Y165:Z165"/>
    <mergeCell ref="B166:I166"/>
    <mergeCell ref="P166:Q166"/>
    <mergeCell ref="T166:U166"/>
    <mergeCell ref="Y166:Z166"/>
    <mergeCell ref="B167:I167"/>
    <mergeCell ref="P167:Q167"/>
    <mergeCell ref="T167:U167"/>
    <mergeCell ref="Y167:Z167"/>
    <mergeCell ref="B174:I174"/>
    <mergeCell ref="P174:Q174"/>
    <mergeCell ref="T174:U174"/>
    <mergeCell ref="Y174:Z174"/>
    <mergeCell ref="B175:I175"/>
    <mergeCell ref="P175:Q175"/>
    <mergeCell ref="T175:U175"/>
    <mergeCell ref="Y175:Z175"/>
    <mergeCell ref="B176:I176"/>
    <mergeCell ref="P176:Q176"/>
    <mergeCell ref="T176:U176"/>
    <mergeCell ref="Y176:Z176"/>
    <mergeCell ref="B171:I171"/>
    <mergeCell ref="P171:Q171"/>
    <mergeCell ref="T171:U171"/>
    <mergeCell ref="Y171:Z171"/>
    <mergeCell ref="B172:I172"/>
    <mergeCell ref="P172:Q172"/>
    <mergeCell ref="T172:U172"/>
    <mergeCell ref="Y172:Z172"/>
    <mergeCell ref="B173:I173"/>
    <mergeCell ref="P173:Q173"/>
    <mergeCell ref="T173:U173"/>
    <mergeCell ref="Y173:Z173"/>
    <mergeCell ref="B180:I180"/>
    <mergeCell ref="P180:Q180"/>
    <mergeCell ref="T180:U180"/>
    <mergeCell ref="Y180:Z180"/>
    <mergeCell ref="B181:I181"/>
    <mergeCell ref="P181:Q181"/>
    <mergeCell ref="T181:U181"/>
    <mergeCell ref="Y181:Z181"/>
    <mergeCell ref="B182:I182"/>
    <mergeCell ref="P182:Q182"/>
    <mergeCell ref="T182:U182"/>
    <mergeCell ref="Y182:Z182"/>
    <mergeCell ref="B177:I177"/>
    <mergeCell ref="P177:Q177"/>
    <mergeCell ref="T177:U177"/>
    <mergeCell ref="Y177:Z177"/>
    <mergeCell ref="B178:I178"/>
    <mergeCell ref="P178:Q178"/>
    <mergeCell ref="T178:U178"/>
    <mergeCell ref="Y178:Z178"/>
    <mergeCell ref="B179:I179"/>
    <mergeCell ref="P179:Q179"/>
    <mergeCell ref="T179:U179"/>
    <mergeCell ref="Y179:Z179"/>
    <mergeCell ref="B186:I186"/>
    <mergeCell ref="P186:Q186"/>
    <mergeCell ref="T186:U186"/>
    <mergeCell ref="Y186:Z186"/>
    <mergeCell ref="B187:I187"/>
    <mergeCell ref="P187:Q187"/>
    <mergeCell ref="T187:U187"/>
    <mergeCell ref="Y187:Z187"/>
    <mergeCell ref="B188:I188"/>
    <mergeCell ref="P188:Q188"/>
    <mergeCell ref="T188:U188"/>
    <mergeCell ref="Y188:Z188"/>
    <mergeCell ref="B183:I183"/>
    <mergeCell ref="P183:Q183"/>
    <mergeCell ref="T183:U183"/>
    <mergeCell ref="Y183:Z183"/>
    <mergeCell ref="B184:I184"/>
    <mergeCell ref="P184:Q184"/>
    <mergeCell ref="T184:U184"/>
    <mergeCell ref="Y184:Z184"/>
    <mergeCell ref="B185:I185"/>
    <mergeCell ref="P185:Q185"/>
    <mergeCell ref="T185:U185"/>
    <mergeCell ref="Y185:Z185"/>
    <mergeCell ref="B192:I192"/>
    <mergeCell ref="P192:Q192"/>
    <mergeCell ref="T192:U192"/>
    <mergeCell ref="Y192:Z192"/>
    <mergeCell ref="B193:I193"/>
    <mergeCell ref="P193:Q193"/>
    <mergeCell ref="T193:U193"/>
    <mergeCell ref="Y193:Z193"/>
    <mergeCell ref="B194:I194"/>
    <mergeCell ref="P194:Q194"/>
    <mergeCell ref="T194:U194"/>
    <mergeCell ref="Y194:Z194"/>
    <mergeCell ref="B189:I189"/>
    <mergeCell ref="P189:Q189"/>
    <mergeCell ref="T189:U189"/>
    <mergeCell ref="Y189:Z189"/>
    <mergeCell ref="B190:I190"/>
    <mergeCell ref="P190:Q190"/>
    <mergeCell ref="T190:U190"/>
    <mergeCell ref="Y190:Z190"/>
    <mergeCell ref="B191:I191"/>
    <mergeCell ref="P191:Q191"/>
    <mergeCell ref="T191:U191"/>
    <mergeCell ref="Y191:Z191"/>
    <mergeCell ref="B198:I198"/>
    <mergeCell ref="P198:Q198"/>
    <mergeCell ref="T198:U198"/>
    <mergeCell ref="Y198:Z198"/>
    <mergeCell ref="B199:I199"/>
    <mergeCell ref="P199:Q199"/>
    <mergeCell ref="T199:U199"/>
    <mergeCell ref="Y199:Z199"/>
    <mergeCell ref="B200:I200"/>
    <mergeCell ref="P200:Q200"/>
    <mergeCell ref="T200:U200"/>
    <mergeCell ref="Y200:Z200"/>
    <mergeCell ref="B195:I195"/>
    <mergeCell ref="P195:Q195"/>
    <mergeCell ref="T195:U195"/>
    <mergeCell ref="Y195:Z195"/>
    <mergeCell ref="B196:I196"/>
    <mergeCell ref="P196:Q196"/>
    <mergeCell ref="T196:U196"/>
    <mergeCell ref="Y196:Z196"/>
    <mergeCell ref="B197:I197"/>
    <mergeCell ref="P197:Q197"/>
    <mergeCell ref="T197:U197"/>
    <mergeCell ref="Y197:Z197"/>
    <mergeCell ref="B204:I204"/>
    <mergeCell ref="P204:Q204"/>
    <mergeCell ref="T204:U204"/>
    <mergeCell ref="Y204:Z204"/>
    <mergeCell ref="B205:I205"/>
    <mergeCell ref="P205:Q205"/>
    <mergeCell ref="T205:U205"/>
    <mergeCell ref="Y205:Z205"/>
    <mergeCell ref="B206:I206"/>
    <mergeCell ref="P206:Q206"/>
    <mergeCell ref="T206:U206"/>
    <mergeCell ref="Y206:Z206"/>
    <mergeCell ref="B201:I201"/>
    <mergeCell ref="P201:Q201"/>
    <mergeCell ref="T201:U201"/>
    <mergeCell ref="Y201:Z201"/>
    <mergeCell ref="B202:I202"/>
    <mergeCell ref="P202:Q202"/>
    <mergeCell ref="T202:U202"/>
    <mergeCell ref="Y202:Z202"/>
    <mergeCell ref="B203:I203"/>
    <mergeCell ref="P203:Q203"/>
    <mergeCell ref="T203:U203"/>
    <mergeCell ref="Y203:Z203"/>
    <mergeCell ref="B210:I210"/>
    <mergeCell ref="P210:Q210"/>
    <mergeCell ref="T210:U210"/>
    <mergeCell ref="Y210:Z210"/>
    <mergeCell ref="B211:I211"/>
    <mergeCell ref="P211:Q211"/>
    <mergeCell ref="T211:U211"/>
    <mergeCell ref="Y211:Z211"/>
    <mergeCell ref="B212:I212"/>
    <mergeCell ref="P212:Q212"/>
    <mergeCell ref="T212:U212"/>
    <mergeCell ref="Y212:Z212"/>
    <mergeCell ref="B207:I207"/>
    <mergeCell ref="P207:Q207"/>
    <mergeCell ref="T207:U207"/>
    <mergeCell ref="Y207:Z207"/>
    <mergeCell ref="B208:I208"/>
    <mergeCell ref="P208:Q208"/>
    <mergeCell ref="T208:U208"/>
    <mergeCell ref="Y208:Z208"/>
    <mergeCell ref="B209:I209"/>
    <mergeCell ref="P209:Q209"/>
    <mergeCell ref="T209:U209"/>
    <mergeCell ref="Y209:Z209"/>
    <mergeCell ref="B216:I216"/>
    <mergeCell ref="P216:Q216"/>
    <mergeCell ref="T216:U216"/>
    <mergeCell ref="Y216:Z216"/>
    <mergeCell ref="B217:I217"/>
    <mergeCell ref="P217:Q217"/>
    <mergeCell ref="T217:U217"/>
    <mergeCell ref="Y217:Z217"/>
    <mergeCell ref="B218:I218"/>
    <mergeCell ref="P218:Q218"/>
    <mergeCell ref="T218:U218"/>
    <mergeCell ref="Y218:Z218"/>
    <mergeCell ref="B213:I213"/>
    <mergeCell ref="P213:Q213"/>
    <mergeCell ref="T213:U213"/>
    <mergeCell ref="Y213:Z213"/>
    <mergeCell ref="B214:I214"/>
    <mergeCell ref="P214:Q214"/>
    <mergeCell ref="T214:U214"/>
    <mergeCell ref="Y214:Z214"/>
    <mergeCell ref="B215:I215"/>
    <mergeCell ref="P215:Q215"/>
    <mergeCell ref="T215:U215"/>
    <mergeCell ref="Y215:Z215"/>
    <mergeCell ref="B222:I222"/>
    <mergeCell ref="P222:Q222"/>
    <mergeCell ref="T222:U222"/>
    <mergeCell ref="Y222:Z222"/>
    <mergeCell ref="B223:I223"/>
    <mergeCell ref="P223:Q223"/>
    <mergeCell ref="T223:U223"/>
    <mergeCell ref="Y223:Z223"/>
    <mergeCell ref="B224:I224"/>
    <mergeCell ref="P224:Q224"/>
    <mergeCell ref="T224:U224"/>
    <mergeCell ref="Y224:Z224"/>
    <mergeCell ref="B219:I219"/>
    <mergeCell ref="P219:Q219"/>
    <mergeCell ref="T219:U219"/>
    <mergeCell ref="Y219:Z219"/>
    <mergeCell ref="B220:I220"/>
    <mergeCell ref="P220:Q220"/>
    <mergeCell ref="T220:U220"/>
    <mergeCell ref="Y220:Z220"/>
    <mergeCell ref="B221:I221"/>
    <mergeCell ref="P221:Q221"/>
    <mergeCell ref="T221:U221"/>
    <mergeCell ref="Y221:Z221"/>
    <mergeCell ref="B228:I228"/>
    <mergeCell ref="P228:Q228"/>
    <mergeCell ref="T228:U228"/>
    <mergeCell ref="Y228:Z228"/>
    <mergeCell ref="B229:I229"/>
    <mergeCell ref="P229:Q229"/>
    <mergeCell ref="T229:U229"/>
    <mergeCell ref="Y229:Z229"/>
    <mergeCell ref="B230:I230"/>
    <mergeCell ref="P230:Q230"/>
    <mergeCell ref="T230:U230"/>
    <mergeCell ref="Y230:Z230"/>
    <mergeCell ref="B225:I225"/>
    <mergeCell ref="P225:Q225"/>
    <mergeCell ref="T225:U225"/>
    <mergeCell ref="Y225:Z225"/>
    <mergeCell ref="B226:I226"/>
    <mergeCell ref="P226:Q226"/>
    <mergeCell ref="T226:U226"/>
    <mergeCell ref="Y226:Z226"/>
    <mergeCell ref="B227:I227"/>
    <mergeCell ref="P227:Q227"/>
    <mergeCell ref="T227:U227"/>
    <mergeCell ref="Y227:Z227"/>
    <mergeCell ref="B234:I234"/>
    <mergeCell ref="P234:Q234"/>
    <mergeCell ref="T234:U234"/>
    <mergeCell ref="Y234:Z234"/>
    <mergeCell ref="B235:I235"/>
    <mergeCell ref="P235:Q235"/>
    <mergeCell ref="T235:U235"/>
    <mergeCell ref="Y235:Z235"/>
    <mergeCell ref="B236:I236"/>
    <mergeCell ref="P236:Q236"/>
    <mergeCell ref="T236:U236"/>
    <mergeCell ref="Y236:Z236"/>
    <mergeCell ref="B231:I231"/>
    <mergeCell ref="P231:Q231"/>
    <mergeCell ref="T231:U231"/>
    <mergeCell ref="Y231:Z231"/>
    <mergeCell ref="B232:I232"/>
    <mergeCell ref="P232:Q232"/>
    <mergeCell ref="T232:U232"/>
    <mergeCell ref="Y232:Z232"/>
    <mergeCell ref="B233:I233"/>
    <mergeCell ref="P233:Q233"/>
    <mergeCell ref="T233:U233"/>
    <mergeCell ref="Y233:Z233"/>
    <mergeCell ref="B240:I240"/>
    <mergeCell ref="P240:Q240"/>
    <mergeCell ref="T240:U240"/>
    <mergeCell ref="Y240:Z240"/>
    <mergeCell ref="B241:I241"/>
    <mergeCell ref="P241:Q241"/>
    <mergeCell ref="T241:U241"/>
    <mergeCell ref="Y241:Z241"/>
    <mergeCell ref="B242:I242"/>
    <mergeCell ref="P242:Q242"/>
    <mergeCell ref="T242:U242"/>
    <mergeCell ref="Y242:Z242"/>
    <mergeCell ref="B237:I237"/>
    <mergeCell ref="P237:Q237"/>
    <mergeCell ref="T237:U237"/>
    <mergeCell ref="Y237:Z237"/>
    <mergeCell ref="B238:I238"/>
    <mergeCell ref="P238:Q238"/>
    <mergeCell ref="T238:U238"/>
    <mergeCell ref="Y238:Z238"/>
    <mergeCell ref="B239:I239"/>
    <mergeCell ref="P239:Q239"/>
    <mergeCell ref="T239:U239"/>
    <mergeCell ref="Y239:Z239"/>
    <mergeCell ref="B246:I246"/>
    <mergeCell ref="P246:Q246"/>
    <mergeCell ref="T246:U246"/>
    <mergeCell ref="Y246:Z246"/>
    <mergeCell ref="B247:I247"/>
    <mergeCell ref="P247:Q247"/>
    <mergeCell ref="T247:U247"/>
    <mergeCell ref="Y247:Z247"/>
    <mergeCell ref="B248:I248"/>
    <mergeCell ref="P248:Q248"/>
    <mergeCell ref="T248:U248"/>
    <mergeCell ref="Y248:Z248"/>
    <mergeCell ref="B243:I243"/>
    <mergeCell ref="P243:Q243"/>
    <mergeCell ref="T243:U243"/>
    <mergeCell ref="Y243:Z243"/>
    <mergeCell ref="B244:I244"/>
    <mergeCell ref="P244:Q244"/>
    <mergeCell ref="T244:U244"/>
    <mergeCell ref="Y244:Z244"/>
    <mergeCell ref="B245:I245"/>
    <mergeCell ref="P245:Q245"/>
    <mergeCell ref="T245:U245"/>
    <mergeCell ref="Y245:Z245"/>
    <mergeCell ref="B252:I252"/>
    <mergeCell ref="P252:Q252"/>
    <mergeCell ref="T252:U252"/>
    <mergeCell ref="Y252:Z252"/>
    <mergeCell ref="B253:I253"/>
    <mergeCell ref="P253:Q253"/>
    <mergeCell ref="T253:U253"/>
    <mergeCell ref="Y253:Z253"/>
    <mergeCell ref="B254:I254"/>
    <mergeCell ref="P254:Q254"/>
    <mergeCell ref="T254:U254"/>
    <mergeCell ref="Y254:Z254"/>
    <mergeCell ref="B249:I249"/>
    <mergeCell ref="P249:Q249"/>
    <mergeCell ref="T249:U249"/>
    <mergeCell ref="Y249:Z249"/>
    <mergeCell ref="B250:I250"/>
    <mergeCell ref="P250:Q250"/>
    <mergeCell ref="T250:U250"/>
    <mergeCell ref="Y250:Z250"/>
    <mergeCell ref="B251:I251"/>
    <mergeCell ref="P251:Q251"/>
    <mergeCell ref="T251:U251"/>
    <mergeCell ref="Y251:Z251"/>
    <mergeCell ref="B258:I258"/>
    <mergeCell ref="P258:Q258"/>
    <mergeCell ref="T258:U258"/>
    <mergeCell ref="Y258:Z258"/>
    <mergeCell ref="B259:I259"/>
    <mergeCell ref="P259:Q259"/>
    <mergeCell ref="T259:U259"/>
    <mergeCell ref="Y259:Z259"/>
    <mergeCell ref="B260:I260"/>
    <mergeCell ref="P260:Q260"/>
    <mergeCell ref="T260:U260"/>
    <mergeCell ref="Y260:Z260"/>
    <mergeCell ref="B255:I255"/>
    <mergeCell ref="P255:Q255"/>
    <mergeCell ref="T255:U255"/>
    <mergeCell ref="Y255:Z255"/>
    <mergeCell ref="B256:I256"/>
    <mergeCell ref="P256:Q256"/>
    <mergeCell ref="T256:U256"/>
    <mergeCell ref="Y256:Z256"/>
    <mergeCell ref="B257:I257"/>
    <mergeCell ref="P257:Q257"/>
    <mergeCell ref="T257:U257"/>
    <mergeCell ref="Y257:Z257"/>
    <mergeCell ref="B264:I264"/>
    <mergeCell ref="P264:Q264"/>
    <mergeCell ref="T264:U264"/>
    <mergeCell ref="Y264:Z264"/>
    <mergeCell ref="B265:I265"/>
    <mergeCell ref="P265:Q265"/>
    <mergeCell ref="T265:U265"/>
    <mergeCell ref="Y265:Z265"/>
    <mergeCell ref="B266:I266"/>
    <mergeCell ref="P266:Q266"/>
    <mergeCell ref="T266:U266"/>
    <mergeCell ref="Y266:Z266"/>
    <mergeCell ref="B261:I261"/>
    <mergeCell ref="P261:Q261"/>
    <mergeCell ref="T261:U261"/>
    <mergeCell ref="Y261:Z261"/>
    <mergeCell ref="B262:I262"/>
    <mergeCell ref="P262:Q262"/>
    <mergeCell ref="T262:U262"/>
    <mergeCell ref="Y262:Z262"/>
    <mergeCell ref="B263:I263"/>
    <mergeCell ref="P263:Q263"/>
    <mergeCell ref="T263:U263"/>
    <mergeCell ref="Y263:Z263"/>
    <mergeCell ref="B270:I270"/>
    <mergeCell ref="P270:Q270"/>
    <mergeCell ref="T270:U270"/>
    <mergeCell ref="Y270:Z270"/>
    <mergeCell ref="B271:I271"/>
    <mergeCell ref="P271:Q271"/>
    <mergeCell ref="T271:U271"/>
    <mergeCell ref="Y271:Z271"/>
    <mergeCell ref="B272:I272"/>
    <mergeCell ref="P272:Q272"/>
    <mergeCell ref="T272:U272"/>
    <mergeCell ref="Y272:Z272"/>
    <mergeCell ref="B267:I267"/>
    <mergeCell ref="P267:Q267"/>
    <mergeCell ref="T267:U267"/>
    <mergeCell ref="Y267:Z267"/>
    <mergeCell ref="B268:I268"/>
    <mergeCell ref="P268:Q268"/>
    <mergeCell ref="T268:U268"/>
    <mergeCell ref="Y268:Z268"/>
    <mergeCell ref="B269:I269"/>
    <mergeCell ref="P269:Q269"/>
    <mergeCell ref="T269:U269"/>
    <mergeCell ref="Y269:Z269"/>
    <mergeCell ref="B276:I276"/>
    <mergeCell ref="P276:Q276"/>
    <mergeCell ref="T276:U276"/>
    <mergeCell ref="Y276:Z276"/>
    <mergeCell ref="B277:I277"/>
    <mergeCell ref="P277:Q277"/>
    <mergeCell ref="T277:U277"/>
    <mergeCell ref="Y277:Z277"/>
    <mergeCell ref="B278:I278"/>
    <mergeCell ref="P278:Q278"/>
    <mergeCell ref="T278:U278"/>
    <mergeCell ref="Y278:Z278"/>
    <mergeCell ref="B273:I273"/>
    <mergeCell ref="P273:Q273"/>
    <mergeCell ref="T273:U273"/>
    <mergeCell ref="Y273:Z273"/>
    <mergeCell ref="B274:I274"/>
    <mergeCell ref="P274:Q274"/>
    <mergeCell ref="T274:U274"/>
    <mergeCell ref="Y274:Z274"/>
    <mergeCell ref="B275:I275"/>
    <mergeCell ref="P275:Q275"/>
    <mergeCell ref="T275:U275"/>
    <mergeCell ref="Y275:Z275"/>
    <mergeCell ref="B282:I282"/>
    <mergeCell ref="P282:Q282"/>
    <mergeCell ref="T282:U282"/>
    <mergeCell ref="Y282:Z282"/>
    <mergeCell ref="B283:I283"/>
    <mergeCell ref="P283:Q283"/>
    <mergeCell ref="T283:U283"/>
    <mergeCell ref="Y283:Z283"/>
    <mergeCell ref="B284:I284"/>
    <mergeCell ref="P284:Q284"/>
    <mergeCell ref="T284:U284"/>
    <mergeCell ref="Y284:Z284"/>
    <mergeCell ref="B279:I279"/>
    <mergeCell ref="P279:Q279"/>
    <mergeCell ref="T279:U279"/>
    <mergeCell ref="Y279:Z279"/>
    <mergeCell ref="B280:I280"/>
    <mergeCell ref="P280:Q280"/>
    <mergeCell ref="T280:U280"/>
    <mergeCell ref="Y280:Z280"/>
    <mergeCell ref="B281:I281"/>
    <mergeCell ref="P281:Q281"/>
    <mergeCell ref="T281:U281"/>
    <mergeCell ref="Y281:Z281"/>
    <mergeCell ref="B288:I288"/>
    <mergeCell ref="P288:Q288"/>
    <mergeCell ref="T288:U288"/>
    <mergeCell ref="Y288:Z288"/>
    <mergeCell ref="B289:I289"/>
    <mergeCell ref="P289:Q289"/>
    <mergeCell ref="T289:U289"/>
    <mergeCell ref="Y289:Z289"/>
    <mergeCell ref="B290:I290"/>
    <mergeCell ref="P290:Q290"/>
    <mergeCell ref="T290:U290"/>
    <mergeCell ref="Y290:Z290"/>
    <mergeCell ref="B285:I285"/>
    <mergeCell ref="P285:Q285"/>
    <mergeCell ref="T285:U285"/>
    <mergeCell ref="Y285:Z285"/>
    <mergeCell ref="B286:I286"/>
    <mergeCell ref="P286:Q286"/>
    <mergeCell ref="T286:U286"/>
    <mergeCell ref="Y286:Z286"/>
    <mergeCell ref="B287:I287"/>
    <mergeCell ref="P287:Q287"/>
    <mergeCell ref="T287:U287"/>
    <mergeCell ref="Y287:Z287"/>
    <mergeCell ref="B294:I294"/>
    <mergeCell ref="P294:Q294"/>
    <mergeCell ref="T294:U294"/>
    <mergeCell ref="Y294:Z294"/>
    <mergeCell ref="B295:I295"/>
    <mergeCell ref="P295:Q295"/>
    <mergeCell ref="T295:U295"/>
    <mergeCell ref="Y295:Z295"/>
    <mergeCell ref="B296:I296"/>
    <mergeCell ref="P296:Q296"/>
    <mergeCell ref="T296:U296"/>
    <mergeCell ref="Y296:Z296"/>
    <mergeCell ref="B291:I291"/>
    <mergeCell ref="P291:Q291"/>
    <mergeCell ref="T291:U291"/>
    <mergeCell ref="Y291:Z291"/>
    <mergeCell ref="B292:I292"/>
    <mergeCell ref="P292:Q292"/>
    <mergeCell ref="T292:U292"/>
    <mergeCell ref="Y292:Z292"/>
    <mergeCell ref="B293:I293"/>
    <mergeCell ref="P293:Q293"/>
    <mergeCell ref="T293:U293"/>
    <mergeCell ref="Y293:Z293"/>
    <mergeCell ref="B300:I300"/>
    <mergeCell ref="P300:Q300"/>
    <mergeCell ref="T300:U300"/>
    <mergeCell ref="Y300:Z300"/>
    <mergeCell ref="B301:I301"/>
    <mergeCell ref="P301:Q301"/>
    <mergeCell ref="T301:U301"/>
    <mergeCell ref="Y301:Z301"/>
    <mergeCell ref="B302:I302"/>
    <mergeCell ref="P302:Q302"/>
    <mergeCell ref="T302:U302"/>
    <mergeCell ref="Y302:Z302"/>
    <mergeCell ref="B297:I297"/>
    <mergeCell ref="P297:Q297"/>
    <mergeCell ref="T297:U297"/>
    <mergeCell ref="Y297:Z297"/>
    <mergeCell ref="B298:I298"/>
    <mergeCell ref="P298:Q298"/>
    <mergeCell ref="T298:U298"/>
    <mergeCell ref="Y298:Z298"/>
    <mergeCell ref="B299:I299"/>
    <mergeCell ref="P299:Q299"/>
    <mergeCell ref="T299:U299"/>
    <mergeCell ref="Y299:Z299"/>
    <mergeCell ref="B306:I306"/>
    <mergeCell ref="P306:Q306"/>
    <mergeCell ref="T306:U306"/>
    <mergeCell ref="Y306:Z306"/>
    <mergeCell ref="B307:I307"/>
    <mergeCell ref="P307:Q307"/>
    <mergeCell ref="T307:U307"/>
    <mergeCell ref="Y307:Z307"/>
    <mergeCell ref="B308:I308"/>
    <mergeCell ref="P308:Q308"/>
    <mergeCell ref="T308:U308"/>
    <mergeCell ref="Y308:Z308"/>
    <mergeCell ref="B303:I303"/>
    <mergeCell ref="P303:Q303"/>
    <mergeCell ref="T303:U303"/>
    <mergeCell ref="Y303:Z303"/>
    <mergeCell ref="B304:I304"/>
    <mergeCell ref="P304:Q304"/>
    <mergeCell ref="T304:U304"/>
    <mergeCell ref="Y304:Z304"/>
    <mergeCell ref="B305:I305"/>
    <mergeCell ref="P305:Q305"/>
    <mergeCell ref="T305:U305"/>
    <mergeCell ref="Y305:Z305"/>
    <mergeCell ref="B312:I312"/>
    <mergeCell ref="P312:Q312"/>
    <mergeCell ref="T312:U312"/>
    <mergeCell ref="Y312:Z312"/>
    <mergeCell ref="B313:I313"/>
    <mergeCell ref="P313:Q313"/>
    <mergeCell ref="T313:U313"/>
    <mergeCell ref="Y313:Z313"/>
    <mergeCell ref="B314:I314"/>
    <mergeCell ref="P314:Q314"/>
    <mergeCell ref="T314:U314"/>
    <mergeCell ref="Y314:Z314"/>
    <mergeCell ref="B309:I309"/>
    <mergeCell ref="P309:Q309"/>
    <mergeCell ref="T309:U309"/>
    <mergeCell ref="Y309:Z309"/>
    <mergeCell ref="B310:I310"/>
    <mergeCell ref="P310:Q310"/>
    <mergeCell ref="T310:U310"/>
    <mergeCell ref="Y310:Z310"/>
    <mergeCell ref="B311:I311"/>
    <mergeCell ref="P311:Q311"/>
    <mergeCell ref="T311:U311"/>
    <mergeCell ref="Y311:Z311"/>
    <mergeCell ref="B318:I318"/>
    <mergeCell ref="P318:Q318"/>
    <mergeCell ref="T318:U318"/>
    <mergeCell ref="Y318:Z318"/>
    <mergeCell ref="B319:I319"/>
    <mergeCell ref="P319:Q319"/>
    <mergeCell ref="T319:U319"/>
    <mergeCell ref="Y319:Z319"/>
    <mergeCell ref="B320:I320"/>
    <mergeCell ref="P320:Q320"/>
    <mergeCell ref="T320:U320"/>
    <mergeCell ref="Y320:Z320"/>
    <mergeCell ref="B315:I315"/>
    <mergeCell ref="P315:Q315"/>
    <mergeCell ref="T315:U315"/>
    <mergeCell ref="Y315:Z315"/>
    <mergeCell ref="B316:I316"/>
    <mergeCell ref="P316:Q316"/>
    <mergeCell ref="T316:U316"/>
    <mergeCell ref="Y316:Z316"/>
    <mergeCell ref="B317:I317"/>
    <mergeCell ref="P317:Q317"/>
    <mergeCell ref="T317:U317"/>
    <mergeCell ref="Y317:Z317"/>
    <mergeCell ref="B324:I324"/>
    <mergeCell ref="P324:Q324"/>
    <mergeCell ref="T324:U324"/>
    <mergeCell ref="Y324:Z324"/>
    <mergeCell ref="B325:I325"/>
    <mergeCell ref="P325:Q325"/>
    <mergeCell ref="T325:U325"/>
    <mergeCell ref="Y325:Z325"/>
    <mergeCell ref="B326:I326"/>
    <mergeCell ref="P326:Q326"/>
    <mergeCell ref="T326:U326"/>
    <mergeCell ref="Y326:Z326"/>
    <mergeCell ref="B321:I321"/>
    <mergeCell ref="P321:Q321"/>
    <mergeCell ref="T321:U321"/>
    <mergeCell ref="Y321:Z321"/>
    <mergeCell ref="B322:I322"/>
    <mergeCell ref="P322:Q322"/>
    <mergeCell ref="T322:U322"/>
    <mergeCell ref="Y322:Z322"/>
    <mergeCell ref="B323:I323"/>
    <mergeCell ref="P323:Q323"/>
    <mergeCell ref="T323:U323"/>
    <mergeCell ref="Y323:Z323"/>
    <mergeCell ref="B330:I330"/>
    <mergeCell ref="P330:Q330"/>
    <mergeCell ref="T330:U330"/>
    <mergeCell ref="Y330:Z330"/>
    <mergeCell ref="B331:I331"/>
    <mergeCell ref="P331:Q331"/>
    <mergeCell ref="T331:U331"/>
    <mergeCell ref="Y331:Z331"/>
    <mergeCell ref="B332:I332"/>
    <mergeCell ref="P332:Q332"/>
    <mergeCell ref="T332:U332"/>
    <mergeCell ref="Y332:Z332"/>
    <mergeCell ref="B327:I327"/>
    <mergeCell ref="P327:Q327"/>
    <mergeCell ref="T327:U327"/>
    <mergeCell ref="Y327:Z327"/>
    <mergeCell ref="B328:I328"/>
    <mergeCell ref="P328:Q328"/>
    <mergeCell ref="T328:U328"/>
    <mergeCell ref="Y328:Z328"/>
    <mergeCell ref="B329:I329"/>
    <mergeCell ref="P329:Q329"/>
    <mergeCell ref="T329:U329"/>
    <mergeCell ref="Y329:Z329"/>
    <mergeCell ref="B336:I336"/>
    <mergeCell ref="P336:Q336"/>
    <mergeCell ref="T336:U336"/>
    <mergeCell ref="Y336:Z336"/>
    <mergeCell ref="B337:I337"/>
    <mergeCell ref="P337:Q337"/>
    <mergeCell ref="T337:U337"/>
    <mergeCell ref="Y337:Z337"/>
    <mergeCell ref="B338:I338"/>
    <mergeCell ref="P338:Q338"/>
    <mergeCell ref="T338:U338"/>
    <mergeCell ref="Y338:Z338"/>
    <mergeCell ref="B333:I333"/>
    <mergeCell ref="P333:Q333"/>
    <mergeCell ref="T333:U333"/>
    <mergeCell ref="Y333:Z333"/>
    <mergeCell ref="B334:I334"/>
    <mergeCell ref="P334:Q334"/>
    <mergeCell ref="T334:U334"/>
    <mergeCell ref="Y334:Z334"/>
    <mergeCell ref="B335:I335"/>
    <mergeCell ref="P335:Q335"/>
    <mergeCell ref="T335:U335"/>
    <mergeCell ref="Y335:Z335"/>
    <mergeCell ref="B342:I342"/>
    <mergeCell ref="P342:Q342"/>
    <mergeCell ref="T342:U342"/>
    <mergeCell ref="Y342:Z342"/>
    <mergeCell ref="B343:I343"/>
    <mergeCell ref="P343:Q343"/>
    <mergeCell ref="T343:U343"/>
    <mergeCell ref="Y343:Z343"/>
    <mergeCell ref="B344:I344"/>
    <mergeCell ref="P344:Q344"/>
    <mergeCell ref="T344:U344"/>
    <mergeCell ref="Y344:Z344"/>
    <mergeCell ref="B339:I339"/>
    <mergeCell ref="P339:Q339"/>
    <mergeCell ref="T339:U339"/>
    <mergeCell ref="Y339:Z339"/>
    <mergeCell ref="B340:I340"/>
    <mergeCell ref="P340:Q340"/>
    <mergeCell ref="T340:U340"/>
    <mergeCell ref="Y340:Z340"/>
    <mergeCell ref="B341:I341"/>
    <mergeCell ref="P341:Q341"/>
    <mergeCell ref="T341:U341"/>
    <mergeCell ref="Y341:Z341"/>
    <mergeCell ref="B348:I348"/>
    <mergeCell ref="P348:Q348"/>
    <mergeCell ref="T348:U348"/>
    <mergeCell ref="Y348:Z348"/>
    <mergeCell ref="B349:I349"/>
    <mergeCell ref="P349:Q349"/>
    <mergeCell ref="T349:U349"/>
    <mergeCell ref="Y349:Z349"/>
    <mergeCell ref="B350:I350"/>
    <mergeCell ref="P350:Q350"/>
    <mergeCell ref="T350:U350"/>
    <mergeCell ref="Y350:Z350"/>
    <mergeCell ref="B345:I345"/>
    <mergeCell ref="P345:Q345"/>
    <mergeCell ref="T345:U345"/>
    <mergeCell ref="Y345:Z345"/>
    <mergeCell ref="B346:I346"/>
    <mergeCell ref="P346:Q346"/>
    <mergeCell ref="T346:U346"/>
    <mergeCell ref="Y346:Z346"/>
    <mergeCell ref="B347:I347"/>
    <mergeCell ref="P347:Q347"/>
    <mergeCell ref="T347:U347"/>
    <mergeCell ref="Y347:Z347"/>
    <mergeCell ref="B354:I354"/>
    <mergeCell ref="P354:Q354"/>
    <mergeCell ref="T354:U354"/>
    <mergeCell ref="Y354:Z354"/>
    <mergeCell ref="B355:I355"/>
    <mergeCell ref="P355:Q355"/>
    <mergeCell ref="T355:U355"/>
    <mergeCell ref="Y355:Z355"/>
    <mergeCell ref="B356:I356"/>
    <mergeCell ref="P356:Q356"/>
    <mergeCell ref="T356:U356"/>
    <mergeCell ref="Y356:Z356"/>
    <mergeCell ref="B351:I351"/>
    <mergeCell ref="P351:Q351"/>
    <mergeCell ref="T351:U351"/>
    <mergeCell ref="Y351:Z351"/>
    <mergeCell ref="B352:I352"/>
    <mergeCell ref="P352:Q352"/>
    <mergeCell ref="T352:U352"/>
    <mergeCell ref="Y352:Z352"/>
    <mergeCell ref="B353:I353"/>
    <mergeCell ref="P353:Q353"/>
    <mergeCell ref="T353:U353"/>
    <mergeCell ref="Y353:Z353"/>
    <mergeCell ref="B360:I360"/>
    <mergeCell ref="P360:Q360"/>
    <mergeCell ref="T360:U360"/>
    <mergeCell ref="Y360:Z360"/>
    <mergeCell ref="B361:I361"/>
    <mergeCell ref="P361:Q361"/>
    <mergeCell ref="T361:U361"/>
    <mergeCell ref="Y361:Z361"/>
    <mergeCell ref="B362:I362"/>
    <mergeCell ref="P362:Q362"/>
    <mergeCell ref="T362:U362"/>
    <mergeCell ref="Y362:Z362"/>
    <mergeCell ref="B357:I357"/>
    <mergeCell ref="P357:Q357"/>
    <mergeCell ref="T357:U357"/>
    <mergeCell ref="Y357:Z357"/>
    <mergeCell ref="B358:I358"/>
    <mergeCell ref="P358:Q358"/>
    <mergeCell ref="T358:U358"/>
    <mergeCell ref="Y358:Z358"/>
    <mergeCell ref="B359:I359"/>
    <mergeCell ref="P359:Q359"/>
    <mergeCell ref="T359:U359"/>
    <mergeCell ref="Y359:Z359"/>
    <mergeCell ref="B366:I366"/>
    <mergeCell ref="P366:Q366"/>
    <mergeCell ref="T366:U366"/>
    <mergeCell ref="Y366:Z366"/>
    <mergeCell ref="B367:I367"/>
    <mergeCell ref="P367:Q367"/>
    <mergeCell ref="T367:U367"/>
    <mergeCell ref="Y367:Z367"/>
    <mergeCell ref="B368:I368"/>
    <mergeCell ref="P368:Q368"/>
    <mergeCell ref="T368:U368"/>
    <mergeCell ref="Y368:Z368"/>
    <mergeCell ref="B363:I363"/>
    <mergeCell ref="P363:Q363"/>
    <mergeCell ref="T363:U363"/>
    <mergeCell ref="Y363:Z363"/>
    <mergeCell ref="B364:I364"/>
    <mergeCell ref="P364:Q364"/>
    <mergeCell ref="T364:U364"/>
    <mergeCell ref="Y364:Z364"/>
    <mergeCell ref="B365:I365"/>
    <mergeCell ref="P365:Q365"/>
    <mergeCell ref="T365:U365"/>
    <mergeCell ref="Y365:Z365"/>
    <mergeCell ref="B372:I372"/>
    <mergeCell ref="P372:Q372"/>
    <mergeCell ref="T372:U372"/>
    <mergeCell ref="Y372:Z372"/>
    <mergeCell ref="B373:I373"/>
    <mergeCell ref="P373:Q373"/>
    <mergeCell ref="T373:U373"/>
    <mergeCell ref="Y373:Z373"/>
    <mergeCell ref="B374:I374"/>
    <mergeCell ref="P374:Q374"/>
    <mergeCell ref="T374:U374"/>
    <mergeCell ref="Y374:Z374"/>
    <mergeCell ref="B369:I369"/>
    <mergeCell ref="P369:Q369"/>
    <mergeCell ref="T369:U369"/>
    <mergeCell ref="Y369:Z369"/>
    <mergeCell ref="B370:I370"/>
    <mergeCell ref="P370:Q370"/>
    <mergeCell ref="T370:U370"/>
    <mergeCell ref="Y370:Z370"/>
    <mergeCell ref="B371:I371"/>
    <mergeCell ref="P371:Q371"/>
    <mergeCell ref="T371:U371"/>
    <mergeCell ref="Y371:Z371"/>
    <mergeCell ref="B378:I378"/>
    <mergeCell ref="P378:Q378"/>
    <mergeCell ref="T378:U378"/>
    <mergeCell ref="Y378:Z378"/>
    <mergeCell ref="B379:I379"/>
    <mergeCell ref="P379:Q379"/>
    <mergeCell ref="T379:U379"/>
    <mergeCell ref="Y379:Z379"/>
    <mergeCell ref="B380:I380"/>
    <mergeCell ref="P380:Q380"/>
    <mergeCell ref="T380:U380"/>
    <mergeCell ref="Y380:Z380"/>
    <mergeCell ref="B375:I375"/>
    <mergeCell ref="P375:Q375"/>
    <mergeCell ref="T375:U375"/>
    <mergeCell ref="Y375:Z375"/>
    <mergeCell ref="B376:I376"/>
    <mergeCell ref="P376:Q376"/>
    <mergeCell ref="T376:U376"/>
    <mergeCell ref="Y376:Z376"/>
    <mergeCell ref="B377:I377"/>
    <mergeCell ref="P377:Q377"/>
    <mergeCell ref="T377:U377"/>
    <mergeCell ref="Y377:Z377"/>
    <mergeCell ref="B384:I384"/>
    <mergeCell ref="P384:Q384"/>
    <mergeCell ref="T384:U384"/>
    <mergeCell ref="Y384:Z384"/>
    <mergeCell ref="B385:I385"/>
    <mergeCell ref="P385:Q385"/>
    <mergeCell ref="T385:U385"/>
    <mergeCell ref="Y385:Z385"/>
    <mergeCell ref="B386:I386"/>
    <mergeCell ref="P386:Q386"/>
    <mergeCell ref="T386:U386"/>
    <mergeCell ref="Y386:Z386"/>
    <mergeCell ref="B381:I381"/>
    <mergeCell ref="P381:Q381"/>
    <mergeCell ref="T381:U381"/>
    <mergeCell ref="Y381:Z381"/>
    <mergeCell ref="B382:I382"/>
    <mergeCell ref="P382:Q382"/>
    <mergeCell ref="T382:U382"/>
    <mergeCell ref="Y382:Z382"/>
    <mergeCell ref="B383:I383"/>
    <mergeCell ref="P383:Q383"/>
    <mergeCell ref="T383:U383"/>
    <mergeCell ref="Y383:Z383"/>
    <mergeCell ref="B390:I390"/>
    <mergeCell ref="P390:Q390"/>
    <mergeCell ref="T390:U390"/>
    <mergeCell ref="Y390:Z390"/>
    <mergeCell ref="B391:I391"/>
    <mergeCell ref="P391:Q391"/>
    <mergeCell ref="T391:U391"/>
    <mergeCell ref="Y391:Z391"/>
    <mergeCell ref="B392:I392"/>
    <mergeCell ref="P392:Q392"/>
    <mergeCell ref="T392:U392"/>
    <mergeCell ref="Y392:Z392"/>
    <mergeCell ref="B387:I387"/>
    <mergeCell ref="P387:Q387"/>
    <mergeCell ref="T387:U387"/>
    <mergeCell ref="Y387:Z387"/>
    <mergeCell ref="B388:I388"/>
    <mergeCell ref="P388:Q388"/>
    <mergeCell ref="T388:U388"/>
    <mergeCell ref="Y388:Z388"/>
    <mergeCell ref="B389:I389"/>
    <mergeCell ref="P389:Q389"/>
    <mergeCell ref="T389:U389"/>
    <mergeCell ref="Y389:Z389"/>
    <mergeCell ref="B396:I396"/>
    <mergeCell ref="P396:Q396"/>
    <mergeCell ref="T396:U396"/>
    <mergeCell ref="Y396:Z396"/>
    <mergeCell ref="B397:I397"/>
    <mergeCell ref="P397:Q397"/>
    <mergeCell ref="T397:U397"/>
    <mergeCell ref="Y397:Z397"/>
    <mergeCell ref="B398:I398"/>
    <mergeCell ref="P398:Q398"/>
    <mergeCell ref="T398:U398"/>
    <mergeCell ref="Y398:Z398"/>
    <mergeCell ref="B393:I393"/>
    <mergeCell ref="P393:Q393"/>
    <mergeCell ref="T393:U393"/>
    <mergeCell ref="Y393:Z393"/>
    <mergeCell ref="B394:I394"/>
    <mergeCell ref="P394:Q394"/>
    <mergeCell ref="T394:U394"/>
    <mergeCell ref="Y394:Z394"/>
    <mergeCell ref="B395:I395"/>
    <mergeCell ref="P395:Q395"/>
    <mergeCell ref="T395:U395"/>
    <mergeCell ref="Y395:Z395"/>
    <mergeCell ref="B402:I402"/>
    <mergeCell ref="P402:Q402"/>
    <mergeCell ref="T402:U402"/>
    <mergeCell ref="Y402:Z402"/>
    <mergeCell ref="B403:I403"/>
    <mergeCell ref="P403:Q403"/>
    <mergeCell ref="T403:U403"/>
    <mergeCell ref="Y403:Z403"/>
    <mergeCell ref="B404:I404"/>
    <mergeCell ref="P404:Q404"/>
    <mergeCell ref="T404:U404"/>
    <mergeCell ref="Y404:Z404"/>
    <mergeCell ref="B399:I399"/>
    <mergeCell ref="P399:Q399"/>
    <mergeCell ref="T399:U399"/>
    <mergeCell ref="Y399:Z399"/>
    <mergeCell ref="B400:I400"/>
    <mergeCell ref="P400:Q400"/>
    <mergeCell ref="T400:U400"/>
    <mergeCell ref="Y400:Z400"/>
    <mergeCell ref="B401:I401"/>
    <mergeCell ref="P401:Q401"/>
    <mergeCell ref="T401:U401"/>
    <mergeCell ref="Y401:Z401"/>
    <mergeCell ref="B408:I408"/>
    <mergeCell ref="P408:Q408"/>
    <mergeCell ref="T408:U408"/>
    <mergeCell ref="Y408:Z408"/>
    <mergeCell ref="B409:I409"/>
    <mergeCell ref="P409:Q409"/>
    <mergeCell ref="T409:U409"/>
    <mergeCell ref="Y409:Z409"/>
    <mergeCell ref="B410:I410"/>
    <mergeCell ref="P410:Q410"/>
    <mergeCell ref="T410:U410"/>
    <mergeCell ref="Y410:Z410"/>
    <mergeCell ref="B405:I405"/>
    <mergeCell ref="P405:Q405"/>
    <mergeCell ref="T405:U405"/>
    <mergeCell ref="Y405:Z405"/>
    <mergeCell ref="B406:I406"/>
    <mergeCell ref="P406:Q406"/>
    <mergeCell ref="T406:U406"/>
    <mergeCell ref="Y406:Z406"/>
    <mergeCell ref="B407:I407"/>
    <mergeCell ref="P407:Q407"/>
    <mergeCell ref="T407:U407"/>
    <mergeCell ref="Y407:Z407"/>
    <mergeCell ref="B414:I414"/>
    <mergeCell ref="P414:Q414"/>
    <mergeCell ref="T414:U414"/>
    <mergeCell ref="Y414:Z414"/>
    <mergeCell ref="B415:I415"/>
    <mergeCell ref="P415:Q415"/>
    <mergeCell ref="T415:U415"/>
    <mergeCell ref="Y415:Z415"/>
    <mergeCell ref="B416:I416"/>
    <mergeCell ref="P416:Q416"/>
    <mergeCell ref="T416:U416"/>
    <mergeCell ref="Y416:Z416"/>
    <mergeCell ref="B411:I411"/>
    <mergeCell ref="P411:Q411"/>
    <mergeCell ref="T411:U411"/>
    <mergeCell ref="Y411:Z411"/>
    <mergeCell ref="B412:I412"/>
    <mergeCell ref="P412:Q412"/>
    <mergeCell ref="T412:U412"/>
    <mergeCell ref="Y412:Z412"/>
    <mergeCell ref="B413:I413"/>
    <mergeCell ref="P413:Q413"/>
    <mergeCell ref="T413:U413"/>
    <mergeCell ref="Y413:Z413"/>
    <mergeCell ref="B420:I420"/>
    <mergeCell ref="P420:Q420"/>
    <mergeCell ref="T420:U420"/>
    <mergeCell ref="Y420:Z420"/>
    <mergeCell ref="B421:I421"/>
    <mergeCell ref="P421:Q421"/>
    <mergeCell ref="T421:U421"/>
    <mergeCell ref="Y421:Z421"/>
    <mergeCell ref="B422:I422"/>
    <mergeCell ref="P422:Q422"/>
    <mergeCell ref="T422:U422"/>
    <mergeCell ref="Y422:Z422"/>
    <mergeCell ref="B417:I417"/>
    <mergeCell ref="P417:Q417"/>
    <mergeCell ref="T417:U417"/>
    <mergeCell ref="Y417:Z417"/>
    <mergeCell ref="B418:I418"/>
    <mergeCell ref="P418:Q418"/>
    <mergeCell ref="T418:U418"/>
    <mergeCell ref="Y418:Z418"/>
    <mergeCell ref="B419:I419"/>
    <mergeCell ref="P419:Q419"/>
    <mergeCell ref="T419:U419"/>
    <mergeCell ref="Y419:Z419"/>
    <mergeCell ref="B426:I426"/>
    <mergeCell ref="P426:Q426"/>
    <mergeCell ref="T426:U426"/>
    <mergeCell ref="Y426:Z426"/>
    <mergeCell ref="B427:I427"/>
    <mergeCell ref="P427:Q427"/>
    <mergeCell ref="T427:U427"/>
    <mergeCell ref="Y427:Z427"/>
    <mergeCell ref="B428:I428"/>
    <mergeCell ref="P428:Q428"/>
    <mergeCell ref="T428:U428"/>
    <mergeCell ref="Y428:Z428"/>
    <mergeCell ref="B423:I423"/>
    <mergeCell ref="P423:Q423"/>
    <mergeCell ref="T423:U423"/>
    <mergeCell ref="Y423:Z423"/>
    <mergeCell ref="B424:I424"/>
    <mergeCell ref="P424:Q424"/>
    <mergeCell ref="T424:U424"/>
    <mergeCell ref="Y424:Z424"/>
    <mergeCell ref="B425:I425"/>
    <mergeCell ref="P425:Q425"/>
    <mergeCell ref="T425:U425"/>
    <mergeCell ref="Y425:Z425"/>
    <mergeCell ref="B432:I432"/>
    <mergeCell ref="P432:Q432"/>
    <mergeCell ref="T432:U432"/>
    <mergeCell ref="Y432:Z432"/>
    <mergeCell ref="B433:I433"/>
    <mergeCell ref="P433:Q433"/>
    <mergeCell ref="T433:U433"/>
    <mergeCell ref="Y433:Z433"/>
    <mergeCell ref="B434:I434"/>
    <mergeCell ref="P434:Q434"/>
    <mergeCell ref="T434:U434"/>
    <mergeCell ref="Y434:Z434"/>
    <mergeCell ref="B429:I429"/>
    <mergeCell ref="P429:Q429"/>
    <mergeCell ref="T429:U429"/>
    <mergeCell ref="Y429:Z429"/>
    <mergeCell ref="B430:I430"/>
    <mergeCell ref="P430:Q430"/>
    <mergeCell ref="T430:U430"/>
    <mergeCell ref="Y430:Z430"/>
    <mergeCell ref="B431:I431"/>
    <mergeCell ref="P431:Q431"/>
    <mergeCell ref="T431:U431"/>
    <mergeCell ref="Y431:Z431"/>
    <mergeCell ref="B438:I438"/>
    <mergeCell ref="P438:Q438"/>
    <mergeCell ref="T438:U438"/>
    <mergeCell ref="Y438:Z438"/>
    <mergeCell ref="B439:I439"/>
    <mergeCell ref="P439:Q439"/>
    <mergeCell ref="T439:U439"/>
    <mergeCell ref="Y439:Z439"/>
    <mergeCell ref="B440:I440"/>
    <mergeCell ref="P440:Q440"/>
    <mergeCell ref="T440:U440"/>
    <mergeCell ref="Y440:Z440"/>
    <mergeCell ref="B435:I435"/>
    <mergeCell ref="P435:Q435"/>
    <mergeCell ref="T435:U435"/>
    <mergeCell ref="Y435:Z435"/>
    <mergeCell ref="B436:I436"/>
    <mergeCell ref="P436:Q436"/>
    <mergeCell ref="T436:U436"/>
    <mergeCell ref="Y436:Z436"/>
    <mergeCell ref="B437:I437"/>
    <mergeCell ref="P437:Q437"/>
    <mergeCell ref="T437:U437"/>
    <mergeCell ref="Y437:Z437"/>
    <mergeCell ref="B444:I444"/>
    <mergeCell ref="P444:Q444"/>
    <mergeCell ref="T444:U444"/>
    <mergeCell ref="Y444:Z444"/>
    <mergeCell ref="B445:I445"/>
    <mergeCell ref="P445:Q445"/>
    <mergeCell ref="T445:U445"/>
    <mergeCell ref="Y445:Z445"/>
    <mergeCell ref="B446:I446"/>
    <mergeCell ref="P446:Q446"/>
    <mergeCell ref="T446:U446"/>
    <mergeCell ref="Y446:Z446"/>
    <mergeCell ref="B441:I441"/>
    <mergeCell ref="P441:Q441"/>
    <mergeCell ref="T441:U441"/>
    <mergeCell ref="Y441:Z441"/>
    <mergeCell ref="B442:I442"/>
    <mergeCell ref="P442:Q442"/>
    <mergeCell ref="T442:U442"/>
    <mergeCell ref="Y442:Z442"/>
    <mergeCell ref="B443:I443"/>
    <mergeCell ref="P443:Q443"/>
    <mergeCell ref="T443:U443"/>
    <mergeCell ref="Y443:Z443"/>
    <mergeCell ref="B450:I450"/>
    <mergeCell ref="P450:Q450"/>
    <mergeCell ref="T450:U450"/>
    <mergeCell ref="Y450:Z450"/>
    <mergeCell ref="B451:I451"/>
    <mergeCell ref="P451:Q451"/>
    <mergeCell ref="T451:U451"/>
    <mergeCell ref="Y451:Z451"/>
    <mergeCell ref="B452:I452"/>
    <mergeCell ref="P452:Q452"/>
    <mergeCell ref="T452:U452"/>
    <mergeCell ref="Y452:Z452"/>
    <mergeCell ref="B447:I447"/>
    <mergeCell ref="P447:Q447"/>
    <mergeCell ref="T447:U447"/>
    <mergeCell ref="Y447:Z447"/>
    <mergeCell ref="B448:I448"/>
    <mergeCell ref="P448:Q448"/>
    <mergeCell ref="T448:U448"/>
    <mergeCell ref="Y448:Z448"/>
    <mergeCell ref="B449:I449"/>
    <mergeCell ref="P449:Q449"/>
    <mergeCell ref="T449:U449"/>
    <mergeCell ref="Y449:Z449"/>
    <mergeCell ref="B456:I456"/>
    <mergeCell ref="P456:Q456"/>
    <mergeCell ref="T456:U456"/>
    <mergeCell ref="Y456:Z456"/>
    <mergeCell ref="B457:I457"/>
    <mergeCell ref="P457:Q457"/>
    <mergeCell ref="T457:U457"/>
    <mergeCell ref="Y457:Z457"/>
    <mergeCell ref="B458:I458"/>
    <mergeCell ref="P458:Q458"/>
    <mergeCell ref="T458:U458"/>
    <mergeCell ref="Y458:Z458"/>
    <mergeCell ref="B453:I453"/>
    <mergeCell ref="P453:Q453"/>
    <mergeCell ref="T453:U453"/>
    <mergeCell ref="Y453:Z453"/>
    <mergeCell ref="B454:I454"/>
    <mergeCell ref="P454:Q454"/>
    <mergeCell ref="T454:U454"/>
    <mergeCell ref="Y454:Z454"/>
    <mergeCell ref="B455:I455"/>
    <mergeCell ref="P455:Q455"/>
    <mergeCell ref="T455:U455"/>
    <mergeCell ref="Y455:Z455"/>
    <mergeCell ref="B462:I462"/>
    <mergeCell ref="P462:Q462"/>
    <mergeCell ref="T462:U462"/>
    <mergeCell ref="Y462:Z462"/>
    <mergeCell ref="B463:I463"/>
    <mergeCell ref="P463:Q463"/>
    <mergeCell ref="T463:U463"/>
    <mergeCell ref="Y463:Z463"/>
    <mergeCell ref="B464:I464"/>
    <mergeCell ref="P464:Q464"/>
    <mergeCell ref="T464:U464"/>
    <mergeCell ref="Y464:Z464"/>
    <mergeCell ref="B459:I459"/>
    <mergeCell ref="P459:Q459"/>
    <mergeCell ref="T459:U459"/>
    <mergeCell ref="Y459:Z459"/>
    <mergeCell ref="B460:I460"/>
    <mergeCell ref="P460:Q460"/>
    <mergeCell ref="T460:U460"/>
    <mergeCell ref="Y460:Z460"/>
    <mergeCell ref="B461:I461"/>
    <mergeCell ref="P461:Q461"/>
    <mergeCell ref="T461:U461"/>
    <mergeCell ref="Y461:Z461"/>
    <mergeCell ref="B468:I468"/>
    <mergeCell ref="P468:Q468"/>
    <mergeCell ref="T468:U468"/>
    <mergeCell ref="Y468:Z468"/>
    <mergeCell ref="B469:I469"/>
    <mergeCell ref="P469:Q469"/>
    <mergeCell ref="T469:U469"/>
    <mergeCell ref="Y469:Z469"/>
    <mergeCell ref="B470:I470"/>
    <mergeCell ref="P470:Q470"/>
    <mergeCell ref="T470:U470"/>
    <mergeCell ref="Y470:Z470"/>
    <mergeCell ref="B465:I465"/>
    <mergeCell ref="P465:Q465"/>
    <mergeCell ref="T465:U465"/>
    <mergeCell ref="Y465:Z465"/>
    <mergeCell ref="B466:I466"/>
    <mergeCell ref="P466:Q466"/>
    <mergeCell ref="T466:U466"/>
    <mergeCell ref="Y466:Z466"/>
    <mergeCell ref="B467:I467"/>
    <mergeCell ref="P467:Q467"/>
    <mergeCell ref="T467:U467"/>
    <mergeCell ref="Y467:Z467"/>
    <mergeCell ref="B474:I474"/>
    <mergeCell ref="P474:Q474"/>
    <mergeCell ref="T474:U474"/>
    <mergeCell ref="Y474:Z474"/>
    <mergeCell ref="B475:I475"/>
    <mergeCell ref="P475:Q475"/>
    <mergeCell ref="T475:U475"/>
    <mergeCell ref="Y475:Z475"/>
    <mergeCell ref="B476:I476"/>
    <mergeCell ref="P476:Q476"/>
    <mergeCell ref="T476:U476"/>
    <mergeCell ref="Y476:Z476"/>
    <mergeCell ref="B471:I471"/>
    <mergeCell ref="P471:Q471"/>
    <mergeCell ref="T471:U471"/>
    <mergeCell ref="Y471:Z471"/>
    <mergeCell ref="B472:I472"/>
    <mergeCell ref="P472:Q472"/>
    <mergeCell ref="T472:U472"/>
    <mergeCell ref="Y472:Z472"/>
    <mergeCell ref="B473:I473"/>
    <mergeCell ref="P473:Q473"/>
    <mergeCell ref="T473:U473"/>
    <mergeCell ref="Y473:Z473"/>
    <mergeCell ref="B480:I480"/>
    <mergeCell ref="P480:Q480"/>
    <mergeCell ref="T480:U480"/>
    <mergeCell ref="Y480:Z480"/>
    <mergeCell ref="B481:I481"/>
    <mergeCell ref="P481:Q481"/>
    <mergeCell ref="T481:U481"/>
    <mergeCell ref="Y481:Z481"/>
    <mergeCell ref="B482:I482"/>
    <mergeCell ref="P482:Q482"/>
    <mergeCell ref="T482:U482"/>
    <mergeCell ref="Y482:Z482"/>
    <mergeCell ref="B477:I477"/>
    <mergeCell ref="P477:Q477"/>
    <mergeCell ref="T477:U477"/>
    <mergeCell ref="Y477:Z477"/>
    <mergeCell ref="B478:I478"/>
    <mergeCell ref="P478:Q478"/>
    <mergeCell ref="T478:U478"/>
    <mergeCell ref="Y478:Z478"/>
    <mergeCell ref="B479:I479"/>
    <mergeCell ref="P479:Q479"/>
    <mergeCell ref="T479:U479"/>
    <mergeCell ref="Y479:Z479"/>
    <mergeCell ref="B486:I486"/>
    <mergeCell ref="P486:Q486"/>
    <mergeCell ref="T486:U486"/>
    <mergeCell ref="Y486:Z486"/>
    <mergeCell ref="B487:I487"/>
    <mergeCell ref="P487:Q487"/>
    <mergeCell ref="T487:U487"/>
    <mergeCell ref="Y487:Z487"/>
    <mergeCell ref="B488:I488"/>
    <mergeCell ref="P488:Q488"/>
    <mergeCell ref="T488:U488"/>
    <mergeCell ref="Y488:Z488"/>
    <mergeCell ref="B483:I483"/>
    <mergeCell ref="P483:Q483"/>
    <mergeCell ref="T483:U483"/>
    <mergeCell ref="Y483:Z483"/>
    <mergeCell ref="B484:I484"/>
    <mergeCell ref="P484:Q484"/>
    <mergeCell ref="T484:U484"/>
    <mergeCell ref="Y484:Z484"/>
    <mergeCell ref="B485:I485"/>
    <mergeCell ref="P485:Q485"/>
    <mergeCell ref="T485:U485"/>
    <mergeCell ref="Y485:Z485"/>
    <mergeCell ref="B492:I492"/>
    <mergeCell ref="P492:Q492"/>
    <mergeCell ref="T492:U492"/>
    <mergeCell ref="Y492:Z492"/>
    <mergeCell ref="B493:I493"/>
    <mergeCell ref="P493:Q493"/>
    <mergeCell ref="T493:U493"/>
    <mergeCell ref="Y493:Z493"/>
    <mergeCell ref="B494:I494"/>
    <mergeCell ref="P494:Q494"/>
    <mergeCell ref="T494:U494"/>
    <mergeCell ref="Y494:Z494"/>
    <mergeCell ref="B489:I489"/>
    <mergeCell ref="P489:Q489"/>
    <mergeCell ref="T489:U489"/>
    <mergeCell ref="Y489:Z489"/>
    <mergeCell ref="B490:I490"/>
    <mergeCell ref="P490:Q490"/>
    <mergeCell ref="T490:U490"/>
    <mergeCell ref="Y490:Z490"/>
    <mergeCell ref="B491:I491"/>
    <mergeCell ref="P491:Q491"/>
    <mergeCell ref="T491:U491"/>
    <mergeCell ref="Y491:Z491"/>
    <mergeCell ref="B498:I498"/>
    <mergeCell ref="P498:Q498"/>
    <mergeCell ref="T498:U498"/>
    <mergeCell ref="Y498:Z498"/>
    <mergeCell ref="B499:I499"/>
    <mergeCell ref="P499:Q499"/>
    <mergeCell ref="T499:U499"/>
    <mergeCell ref="Y499:Z499"/>
    <mergeCell ref="B500:I500"/>
    <mergeCell ref="P500:Q500"/>
    <mergeCell ref="T500:U500"/>
    <mergeCell ref="Y500:Z500"/>
    <mergeCell ref="B495:I495"/>
    <mergeCell ref="P495:Q495"/>
    <mergeCell ref="T495:U495"/>
    <mergeCell ref="Y495:Z495"/>
    <mergeCell ref="B496:I496"/>
    <mergeCell ref="P496:Q496"/>
    <mergeCell ref="T496:U496"/>
    <mergeCell ref="Y496:Z496"/>
    <mergeCell ref="B497:I497"/>
    <mergeCell ref="P497:Q497"/>
    <mergeCell ref="T497:U497"/>
    <mergeCell ref="Y497:Z497"/>
    <mergeCell ref="B504:I504"/>
    <mergeCell ref="P504:Q504"/>
    <mergeCell ref="T504:U504"/>
    <mergeCell ref="Y504:Z504"/>
    <mergeCell ref="B505:I505"/>
    <mergeCell ref="P505:Q505"/>
    <mergeCell ref="T505:U505"/>
    <mergeCell ref="Y505:Z505"/>
    <mergeCell ref="B506:I506"/>
    <mergeCell ref="P506:Q506"/>
    <mergeCell ref="T506:U506"/>
    <mergeCell ref="Y506:Z506"/>
    <mergeCell ref="B501:I501"/>
    <mergeCell ref="P501:Q501"/>
    <mergeCell ref="T501:U501"/>
    <mergeCell ref="Y501:Z501"/>
    <mergeCell ref="B502:I502"/>
    <mergeCell ref="P502:Q502"/>
    <mergeCell ref="T502:U502"/>
    <mergeCell ref="Y502:Z502"/>
    <mergeCell ref="B503:I503"/>
    <mergeCell ref="P503:Q503"/>
    <mergeCell ref="T503:U503"/>
    <mergeCell ref="Y503:Z503"/>
    <mergeCell ref="B510:I510"/>
    <mergeCell ref="P510:Q510"/>
    <mergeCell ref="T510:U510"/>
    <mergeCell ref="Y510:Z510"/>
    <mergeCell ref="B511:I511"/>
    <mergeCell ref="P511:Q511"/>
    <mergeCell ref="T511:U511"/>
    <mergeCell ref="Y511:Z511"/>
    <mergeCell ref="B512:I512"/>
    <mergeCell ref="P512:Q512"/>
    <mergeCell ref="T512:U512"/>
    <mergeCell ref="Y512:Z512"/>
    <mergeCell ref="B507:I507"/>
    <mergeCell ref="P507:Q507"/>
    <mergeCell ref="T507:U507"/>
    <mergeCell ref="Y507:Z507"/>
    <mergeCell ref="B508:I508"/>
    <mergeCell ref="P508:Q508"/>
    <mergeCell ref="T508:U508"/>
    <mergeCell ref="Y508:Z508"/>
    <mergeCell ref="B509:I509"/>
    <mergeCell ref="P509:Q509"/>
    <mergeCell ref="T509:U509"/>
    <mergeCell ref="Y509:Z509"/>
    <mergeCell ref="B516:I516"/>
    <mergeCell ref="P516:Q516"/>
    <mergeCell ref="T516:U516"/>
    <mergeCell ref="Y516:Z516"/>
    <mergeCell ref="B517:I517"/>
    <mergeCell ref="P517:Q517"/>
    <mergeCell ref="T517:U517"/>
    <mergeCell ref="Y517:Z517"/>
    <mergeCell ref="B518:I518"/>
    <mergeCell ref="P518:Q518"/>
    <mergeCell ref="T518:U518"/>
    <mergeCell ref="Y518:Z518"/>
    <mergeCell ref="B513:I513"/>
    <mergeCell ref="P513:Q513"/>
    <mergeCell ref="T513:U513"/>
    <mergeCell ref="Y513:Z513"/>
    <mergeCell ref="B514:I514"/>
    <mergeCell ref="P514:Q514"/>
    <mergeCell ref="T514:U514"/>
    <mergeCell ref="Y514:Z514"/>
    <mergeCell ref="B515:I515"/>
    <mergeCell ref="P515:Q515"/>
    <mergeCell ref="T515:U515"/>
    <mergeCell ref="Y515:Z515"/>
    <mergeCell ref="B522:I522"/>
    <mergeCell ref="P522:Q522"/>
    <mergeCell ref="T522:U522"/>
    <mergeCell ref="Y522:Z522"/>
    <mergeCell ref="B523:I523"/>
    <mergeCell ref="P523:Q523"/>
    <mergeCell ref="T523:U523"/>
    <mergeCell ref="Y523:Z523"/>
    <mergeCell ref="B524:I524"/>
    <mergeCell ref="P524:Q524"/>
    <mergeCell ref="T524:U524"/>
    <mergeCell ref="Y524:Z524"/>
    <mergeCell ref="B519:I519"/>
    <mergeCell ref="P519:Q519"/>
    <mergeCell ref="T519:U519"/>
    <mergeCell ref="Y519:Z519"/>
    <mergeCell ref="B520:I520"/>
    <mergeCell ref="P520:Q520"/>
    <mergeCell ref="T520:U520"/>
    <mergeCell ref="Y520:Z520"/>
    <mergeCell ref="B521:I521"/>
    <mergeCell ref="P521:Q521"/>
    <mergeCell ref="T521:U521"/>
    <mergeCell ref="Y521:Z521"/>
    <mergeCell ref="B528:I528"/>
    <mergeCell ref="P528:Q528"/>
    <mergeCell ref="T528:U528"/>
    <mergeCell ref="Y528:Z528"/>
    <mergeCell ref="B529:I529"/>
    <mergeCell ref="P529:Q529"/>
    <mergeCell ref="T529:U529"/>
    <mergeCell ref="Y529:Z529"/>
    <mergeCell ref="B530:I530"/>
    <mergeCell ref="P530:Q530"/>
    <mergeCell ref="T530:U530"/>
    <mergeCell ref="Y530:Z530"/>
    <mergeCell ref="B525:I525"/>
    <mergeCell ref="P525:Q525"/>
    <mergeCell ref="T525:U525"/>
    <mergeCell ref="Y525:Z525"/>
    <mergeCell ref="B526:I526"/>
    <mergeCell ref="P526:Q526"/>
    <mergeCell ref="T526:U526"/>
    <mergeCell ref="Y526:Z526"/>
    <mergeCell ref="B527:I527"/>
    <mergeCell ref="P527:Q527"/>
    <mergeCell ref="T527:U527"/>
    <mergeCell ref="Y527:Z527"/>
    <mergeCell ref="B534:I534"/>
    <mergeCell ref="P534:Q534"/>
    <mergeCell ref="T534:U534"/>
    <mergeCell ref="Y534:Z534"/>
    <mergeCell ref="B535:I535"/>
    <mergeCell ref="P535:Q535"/>
    <mergeCell ref="T535:U535"/>
    <mergeCell ref="Y535:Z535"/>
    <mergeCell ref="B536:I536"/>
    <mergeCell ref="P536:Q536"/>
    <mergeCell ref="T536:U536"/>
    <mergeCell ref="Y536:Z536"/>
    <mergeCell ref="B531:I531"/>
    <mergeCell ref="P531:Q531"/>
    <mergeCell ref="T531:U531"/>
    <mergeCell ref="Y531:Z531"/>
    <mergeCell ref="B532:I532"/>
    <mergeCell ref="P532:Q532"/>
    <mergeCell ref="T532:U532"/>
    <mergeCell ref="Y532:Z532"/>
    <mergeCell ref="B533:I533"/>
    <mergeCell ref="P533:Q533"/>
    <mergeCell ref="T533:U533"/>
    <mergeCell ref="Y533:Z533"/>
    <mergeCell ref="B540:I540"/>
    <mergeCell ref="P540:Q540"/>
    <mergeCell ref="T540:U540"/>
    <mergeCell ref="Y540:Z540"/>
    <mergeCell ref="B541:I541"/>
    <mergeCell ref="P541:Q541"/>
    <mergeCell ref="T541:U541"/>
    <mergeCell ref="Y541:Z541"/>
    <mergeCell ref="B542:I542"/>
    <mergeCell ref="P542:Q542"/>
    <mergeCell ref="T542:U542"/>
    <mergeCell ref="Y542:Z542"/>
    <mergeCell ref="B537:I537"/>
    <mergeCell ref="P537:Q537"/>
    <mergeCell ref="T537:U537"/>
    <mergeCell ref="Y537:Z537"/>
    <mergeCell ref="B538:I538"/>
    <mergeCell ref="P538:Q538"/>
    <mergeCell ref="T538:U538"/>
    <mergeCell ref="Y538:Z538"/>
    <mergeCell ref="B539:I539"/>
    <mergeCell ref="P539:Q539"/>
    <mergeCell ref="T539:U539"/>
    <mergeCell ref="Y539:Z539"/>
    <mergeCell ref="B546:I546"/>
    <mergeCell ref="P546:Q546"/>
    <mergeCell ref="T546:U546"/>
    <mergeCell ref="Y546:Z546"/>
    <mergeCell ref="B547:I547"/>
    <mergeCell ref="P547:Q547"/>
    <mergeCell ref="T547:U547"/>
    <mergeCell ref="Y547:Z547"/>
    <mergeCell ref="B548:I548"/>
    <mergeCell ref="P548:Q548"/>
    <mergeCell ref="T548:U548"/>
    <mergeCell ref="Y548:Z548"/>
    <mergeCell ref="B543:I543"/>
    <mergeCell ref="P543:Q543"/>
    <mergeCell ref="T543:U543"/>
    <mergeCell ref="Y543:Z543"/>
    <mergeCell ref="B544:I544"/>
    <mergeCell ref="P544:Q544"/>
    <mergeCell ref="T544:U544"/>
    <mergeCell ref="Y544:Z544"/>
    <mergeCell ref="B545:I545"/>
    <mergeCell ref="P545:Q545"/>
    <mergeCell ref="T545:U545"/>
    <mergeCell ref="Y545:Z545"/>
    <mergeCell ref="B552:I552"/>
    <mergeCell ref="P552:Q552"/>
    <mergeCell ref="T552:U552"/>
    <mergeCell ref="Y552:Z552"/>
    <mergeCell ref="B553:I553"/>
    <mergeCell ref="P553:Q553"/>
    <mergeCell ref="T553:U553"/>
    <mergeCell ref="Y553:Z553"/>
    <mergeCell ref="B554:I554"/>
    <mergeCell ref="P554:Q554"/>
    <mergeCell ref="T554:U554"/>
    <mergeCell ref="Y554:Z554"/>
    <mergeCell ref="B549:I549"/>
    <mergeCell ref="P549:Q549"/>
    <mergeCell ref="T549:U549"/>
    <mergeCell ref="Y549:Z549"/>
    <mergeCell ref="B550:I550"/>
    <mergeCell ref="P550:Q550"/>
    <mergeCell ref="T550:U550"/>
    <mergeCell ref="Y550:Z550"/>
    <mergeCell ref="B551:I551"/>
    <mergeCell ref="P551:Q551"/>
    <mergeCell ref="T551:U551"/>
    <mergeCell ref="Y551:Z551"/>
    <mergeCell ref="B558:I558"/>
    <mergeCell ref="P558:Q558"/>
    <mergeCell ref="T558:U558"/>
    <mergeCell ref="Y558:Z558"/>
    <mergeCell ref="B559:I559"/>
    <mergeCell ref="P559:Q559"/>
    <mergeCell ref="T559:U559"/>
    <mergeCell ref="Y559:Z559"/>
    <mergeCell ref="B560:I560"/>
    <mergeCell ref="P560:Q560"/>
    <mergeCell ref="T560:U560"/>
    <mergeCell ref="Y560:Z560"/>
    <mergeCell ref="B555:I555"/>
    <mergeCell ref="P555:Q555"/>
    <mergeCell ref="T555:U555"/>
    <mergeCell ref="Y555:Z555"/>
    <mergeCell ref="B556:I556"/>
    <mergeCell ref="P556:Q556"/>
    <mergeCell ref="T556:U556"/>
    <mergeCell ref="Y556:Z556"/>
    <mergeCell ref="B557:I557"/>
    <mergeCell ref="P557:Q557"/>
    <mergeCell ref="T557:U557"/>
    <mergeCell ref="Y557:Z557"/>
    <mergeCell ref="B564:I564"/>
    <mergeCell ref="P564:Q564"/>
    <mergeCell ref="T564:U564"/>
    <mergeCell ref="Y564:Z564"/>
    <mergeCell ref="B565:I565"/>
    <mergeCell ref="P565:Q565"/>
    <mergeCell ref="T565:U565"/>
    <mergeCell ref="Y565:Z565"/>
    <mergeCell ref="B566:I566"/>
    <mergeCell ref="P566:Q566"/>
    <mergeCell ref="T566:U566"/>
    <mergeCell ref="Y566:Z566"/>
    <mergeCell ref="B561:I561"/>
    <mergeCell ref="P561:Q561"/>
    <mergeCell ref="T561:U561"/>
    <mergeCell ref="Y561:Z561"/>
    <mergeCell ref="B562:I562"/>
    <mergeCell ref="P562:Q562"/>
    <mergeCell ref="T562:U562"/>
    <mergeCell ref="Y562:Z562"/>
    <mergeCell ref="B563:I563"/>
    <mergeCell ref="P563:Q563"/>
    <mergeCell ref="T563:U563"/>
    <mergeCell ref="Y563:Z563"/>
    <mergeCell ref="B570:I570"/>
    <mergeCell ref="P570:Q570"/>
    <mergeCell ref="T570:U570"/>
    <mergeCell ref="Y570:Z570"/>
    <mergeCell ref="B571:I571"/>
    <mergeCell ref="P571:Q571"/>
    <mergeCell ref="T571:U571"/>
    <mergeCell ref="Y571:Z571"/>
    <mergeCell ref="B572:I572"/>
    <mergeCell ref="P572:Q572"/>
    <mergeCell ref="T572:U572"/>
    <mergeCell ref="Y572:Z572"/>
    <mergeCell ref="B567:I567"/>
    <mergeCell ref="P567:Q567"/>
    <mergeCell ref="T567:U567"/>
    <mergeCell ref="Y567:Z567"/>
    <mergeCell ref="B568:I568"/>
    <mergeCell ref="P568:Q568"/>
    <mergeCell ref="T568:U568"/>
    <mergeCell ref="Y568:Z568"/>
    <mergeCell ref="B569:I569"/>
    <mergeCell ref="P569:Q569"/>
    <mergeCell ref="T569:U569"/>
    <mergeCell ref="Y569:Z569"/>
    <mergeCell ref="B576:I576"/>
    <mergeCell ref="P576:Q576"/>
    <mergeCell ref="T576:U576"/>
    <mergeCell ref="Y576:Z576"/>
    <mergeCell ref="B577:I577"/>
    <mergeCell ref="P577:Q577"/>
    <mergeCell ref="T577:U577"/>
    <mergeCell ref="Y577:Z577"/>
    <mergeCell ref="B578:I578"/>
    <mergeCell ref="P578:Q578"/>
    <mergeCell ref="T578:U578"/>
    <mergeCell ref="Y578:Z578"/>
    <mergeCell ref="B573:I573"/>
    <mergeCell ref="P573:Q573"/>
    <mergeCell ref="T573:U573"/>
    <mergeCell ref="Y573:Z573"/>
    <mergeCell ref="B574:I574"/>
    <mergeCell ref="P574:Q574"/>
    <mergeCell ref="T574:U574"/>
    <mergeCell ref="Y574:Z574"/>
    <mergeCell ref="B575:I575"/>
    <mergeCell ref="P575:Q575"/>
    <mergeCell ref="T575:U575"/>
    <mergeCell ref="Y575:Z575"/>
    <mergeCell ref="B582:I582"/>
    <mergeCell ref="P582:Q582"/>
    <mergeCell ref="T582:U582"/>
    <mergeCell ref="Y582:Z582"/>
    <mergeCell ref="B583:I583"/>
    <mergeCell ref="P583:Q583"/>
    <mergeCell ref="T583:U583"/>
    <mergeCell ref="Y583:Z583"/>
    <mergeCell ref="B584:I584"/>
    <mergeCell ref="P584:Q584"/>
    <mergeCell ref="T584:U584"/>
    <mergeCell ref="Y584:Z584"/>
    <mergeCell ref="B579:I579"/>
    <mergeCell ref="P579:Q579"/>
    <mergeCell ref="T579:U579"/>
    <mergeCell ref="Y579:Z579"/>
    <mergeCell ref="B580:I580"/>
    <mergeCell ref="P580:Q580"/>
    <mergeCell ref="T580:U580"/>
    <mergeCell ref="Y580:Z580"/>
    <mergeCell ref="B581:I581"/>
    <mergeCell ref="P581:Q581"/>
    <mergeCell ref="T581:U581"/>
    <mergeCell ref="Y581:Z581"/>
    <mergeCell ref="B588:I588"/>
    <mergeCell ref="P588:Q588"/>
    <mergeCell ref="T588:U588"/>
    <mergeCell ref="Y588:Z588"/>
    <mergeCell ref="B589:I589"/>
    <mergeCell ref="P589:Q589"/>
    <mergeCell ref="T589:U589"/>
    <mergeCell ref="Y589:Z589"/>
    <mergeCell ref="B590:I590"/>
    <mergeCell ref="P590:Q590"/>
    <mergeCell ref="T590:U590"/>
    <mergeCell ref="Y590:Z590"/>
    <mergeCell ref="B585:I585"/>
    <mergeCell ref="P585:Q585"/>
    <mergeCell ref="T585:U585"/>
    <mergeCell ref="Y585:Z585"/>
    <mergeCell ref="B586:I586"/>
    <mergeCell ref="P586:Q586"/>
    <mergeCell ref="T586:U586"/>
    <mergeCell ref="Y586:Z586"/>
    <mergeCell ref="B587:I587"/>
    <mergeCell ref="P587:Q587"/>
    <mergeCell ref="T587:U587"/>
    <mergeCell ref="Y587:Z587"/>
    <mergeCell ref="B594:I594"/>
    <mergeCell ref="P594:Q594"/>
    <mergeCell ref="T594:U594"/>
    <mergeCell ref="Y594:Z594"/>
    <mergeCell ref="B595:I595"/>
    <mergeCell ref="P595:Q595"/>
    <mergeCell ref="T595:U595"/>
    <mergeCell ref="Y595:Z595"/>
    <mergeCell ref="B596:I596"/>
    <mergeCell ref="P596:Q596"/>
    <mergeCell ref="T596:U596"/>
    <mergeCell ref="Y596:Z596"/>
    <mergeCell ref="B591:I591"/>
    <mergeCell ref="P591:Q591"/>
    <mergeCell ref="T591:U591"/>
    <mergeCell ref="Y591:Z591"/>
    <mergeCell ref="B592:I592"/>
    <mergeCell ref="P592:Q592"/>
    <mergeCell ref="T592:U592"/>
    <mergeCell ref="Y592:Z592"/>
    <mergeCell ref="B593:I593"/>
    <mergeCell ref="P593:Q593"/>
    <mergeCell ref="T593:U593"/>
    <mergeCell ref="Y593:Z593"/>
    <mergeCell ref="B600:I600"/>
    <mergeCell ref="P600:Q600"/>
    <mergeCell ref="T600:U600"/>
    <mergeCell ref="Y600:Z600"/>
    <mergeCell ref="B601:I601"/>
    <mergeCell ref="P601:Q601"/>
    <mergeCell ref="T601:U601"/>
    <mergeCell ref="Y601:Z601"/>
    <mergeCell ref="B602:I602"/>
    <mergeCell ref="P602:Q602"/>
    <mergeCell ref="T602:U602"/>
    <mergeCell ref="Y602:Z602"/>
    <mergeCell ref="B597:I597"/>
    <mergeCell ref="P597:Q597"/>
    <mergeCell ref="T597:U597"/>
    <mergeCell ref="Y597:Z597"/>
    <mergeCell ref="B598:I598"/>
    <mergeCell ref="P598:Q598"/>
    <mergeCell ref="T598:U598"/>
    <mergeCell ref="Y598:Z598"/>
    <mergeCell ref="B599:I599"/>
    <mergeCell ref="P599:Q599"/>
    <mergeCell ref="T599:U599"/>
    <mergeCell ref="Y599:Z599"/>
    <mergeCell ref="B606:I606"/>
    <mergeCell ref="P606:Q606"/>
    <mergeCell ref="T606:U606"/>
    <mergeCell ref="Y606:Z606"/>
    <mergeCell ref="B607:I607"/>
    <mergeCell ref="P607:Q607"/>
    <mergeCell ref="T607:U607"/>
    <mergeCell ref="Y607:Z607"/>
    <mergeCell ref="B608:I608"/>
    <mergeCell ref="P608:Q608"/>
    <mergeCell ref="T608:U608"/>
    <mergeCell ref="Y608:Z608"/>
    <mergeCell ref="B603:I603"/>
    <mergeCell ref="P603:Q603"/>
    <mergeCell ref="T603:U603"/>
    <mergeCell ref="Y603:Z603"/>
    <mergeCell ref="B604:I604"/>
    <mergeCell ref="P604:Q604"/>
    <mergeCell ref="T604:U604"/>
    <mergeCell ref="Y604:Z604"/>
    <mergeCell ref="B605:I605"/>
    <mergeCell ref="P605:Q605"/>
    <mergeCell ref="T605:U605"/>
    <mergeCell ref="Y605:Z605"/>
    <mergeCell ref="B612:I612"/>
    <mergeCell ref="P612:Q612"/>
    <mergeCell ref="T612:U612"/>
    <mergeCell ref="Y612:Z612"/>
    <mergeCell ref="B613:I613"/>
    <mergeCell ref="P613:Q613"/>
    <mergeCell ref="T613:U613"/>
    <mergeCell ref="Y613:Z613"/>
    <mergeCell ref="B614:I614"/>
    <mergeCell ref="P614:Q614"/>
    <mergeCell ref="T614:U614"/>
    <mergeCell ref="Y614:Z614"/>
    <mergeCell ref="B609:I609"/>
    <mergeCell ref="P609:Q609"/>
    <mergeCell ref="T609:U609"/>
    <mergeCell ref="Y609:Z609"/>
    <mergeCell ref="B610:I610"/>
    <mergeCell ref="P610:Q610"/>
    <mergeCell ref="T610:U610"/>
    <mergeCell ref="Y610:Z610"/>
    <mergeCell ref="B611:I611"/>
    <mergeCell ref="P611:Q611"/>
    <mergeCell ref="T611:U611"/>
    <mergeCell ref="Y611:Z611"/>
    <mergeCell ref="B618:I618"/>
    <mergeCell ref="P618:Q618"/>
    <mergeCell ref="T618:U618"/>
    <mergeCell ref="Y618:Z618"/>
    <mergeCell ref="B619:I619"/>
    <mergeCell ref="P619:Q619"/>
    <mergeCell ref="T619:U619"/>
    <mergeCell ref="Y619:Z619"/>
    <mergeCell ref="B620:I620"/>
    <mergeCell ref="P620:Q620"/>
    <mergeCell ref="T620:U620"/>
    <mergeCell ref="Y620:Z620"/>
    <mergeCell ref="B615:I615"/>
    <mergeCell ref="P615:Q615"/>
    <mergeCell ref="T615:U615"/>
    <mergeCell ref="Y615:Z615"/>
    <mergeCell ref="B616:I616"/>
    <mergeCell ref="P616:Q616"/>
    <mergeCell ref="T616:U616"/>
    <mergeCell ref="Y616:Z616"/>
    <mergeCell ref="B617:I617"/>
    <mergeCell ref="P617:Q617"/>
    <mergeCell ref="T617:U617"/>
    <mergeCell ref="Y617:Z617"/>
    <mergeCell ref="B624:I624"/>
    <mergeCell ref="P624:Q624"/>
    <mergeCell ref="T624:U624"/>
    <mergeCell ref="Y624:Z624"/>
    <mergeCell ref="B625:I625"/>
    <mergeCell ref="P625:Q625"/>
    <mergeCell ref="T625:U625"/>
    <mergeCell ref="Y625:Z625"/>
    <mergeCell ref="B626:I626"/>
    <mergeCell ref="P626:Q626"/>
    <mergeCell ref="T626:U626"/>
    <mergeCell ref="Y626:Z626"/>
    <mergeCell ref="B621:I621"/>
    <mergeCell ref="P621:Q621"/>
    <mergeCell ref="T621:U621"/>
    <mergeCell ref="Y621:Z621"/>
    <mergeCell ref="B622:I622"/>
    <mergeCell ref="P622:Q622"/>
    <mergeCell ref="T622:U622"/>
    <mergeCell ref="Y622:Z622"/>
    <mergeCell ref="B623:I623"/>
    <mergeCell ref="P623:Q623"/>
    <mergeCell ref="T623:U623"/>
    <mergeCell ref="Y623:Z623"/>
    <mergeCell ref="B630:I630"/>
    <mergeCell ref="P630:Q630"/>
    <mergeCell ref="T630:U630"/>
    <mergeCell ref="Y630:Z630"/>
    <mergeCell ref="B631:I631"/>
    <mergeCell ref="P631:Q631"/>
    <mergeCell ref="T631:U631"/>
    <mergeCell ref="Y631:Z631"/>
    <mergeCell ref="B632:I632"/>
    <mergeCell ref="P632:Q632"/>
    <mergeCell ref="T632:U632"/>
    <mergeCell ref="Y632:Z632"/>
    <mergeCell ref="B627:I627"/>
    <mergeCell ref="P627:Q627"/>
    <mergeCell ref="T627:U627"/>
    <mergeCell ref="Y627:Z627"/>
    <mergeCell ref="B628:I628"/>
    <mergeCell ref="P628:Q628"/>
    <mergeCell ref="T628:U628"/>
    <mergeCell ref="Y628:Z628"/>
    <mergeCell ref="B629:I629"/>
    <mergeCell ref="P629:Q629"/>
    <mergeCell ref="T629:U629"/>
    <mergeCell ref="Y629:Z629"/>
    <mergeCell ref="B636:I636"/>
    <mergeCell ref="P636:Q636"/>
    <mergeCell ref="T636:U636"/>
    <mergeCell ref="Y636:Z636"/>
    <mergeCell ref="B637:I637"/>
    <mergeCell ref="P637:Q637"/>
    <mergeCell ref="T637:U637"/>
    <mergeCell ref="Y637:Z637"/>
    <mergeCell ref="B638:I638"/>
    <mergeCell ref="P638:Q638"/>
    <mergeCell ref="T638:U638"/>
    <mergeCell ref="Y638:Z638"/>
    <mergeCell ref="B633:I633"/>
    <mergeCell ref="P633:Q633"/>
    <mergeCell ref="T633:U633"/>
    <mergeCell ref="Y633:Z633"/>
    <mergeCell ref="B634:I634"/>
    <mergeCell ref="P634:Q634"/>
    <mergeCell ref="T634:U634"/>
    <mergeCell ref="Y634:Z634"/>
    <mergeCell ref="B635:I635"/>
    <mergeCell ref="P635:Q635"/>
    <mergeCell ref="T635:U635"/>
    <mergeCell ref="Y635:Z635"/>
    <mergeCell ref="B642:I642"/>
    <mergeCell ref="P642:Q642"/>
    <mergeCell ref="T642:U642"/>
    <mergeCell ref="Y642:Z642"/>
    <mergeCell ref="B643:I643"/>
    <mergeCell ref="P643:Q643"/>
    <mergeCell ref="T643:U643"/>
    <mergeCell ref="Y643:Z643"/>
    <mergeCell ref="B644:I644"/>
    <mergeCell ref="P644:Q644"/>
    <mergeCell ref="T644:U644"/>
    <mergeCell ref="Y644:Z644"/>
    <mergeCell ref="B639:I639"/>
    <mergeCell ref="P639:Q639"/>
    <mergeCell ref="T639:U639"/>
    <mergeCell ref="Y639:Z639"/>
    <mergeCell ref="B640:I640"/>
    <mergeCell ref="P640:Q640"/>
    <mergeCell ref="T640:U640"/>
    <mergeCell ref="Y640:Z640"/>
    <mergeCell ref="B641:I641"/>
    <mergeCell ref="P641:Q641"/>
    <mergeCell ref="T641:U641"/>
    <mergeCell ref="Y641:Z641"/>
    <mergeCell ref="B648:I648"/>
    <mergeCell ref="P648:Q648"/>
    <mergeCell ref="T648:U648"/>
    <mergeCell ref="Y648:Z648"/>
    <mergeCell ref="B649:I649"/>
    <mergeCell ref="P649:Q649"/>
    <mergeCell ref="T649:U649"/>
    <mergeCell ref="Y649:Z649"/>
    <mergeCell ref="B650:I650"/>
    <mergeCell ref="P650:Q650"/>
    <mergeCell ref="T650:U650"/>
    <mergeCell ref="Y650:Z650"/>
    <mergeCell ref="B645:I645"/>
    <mergeCell ref="P645:Q645"/>
    <mergeCell ref="T645:U645"/>
    <mergeCell ref="Y645:Z645"/>
    <mergeCell ref="B646:I646"/>
    <mergeCell ref="P646:Q646"/>
    <mergeCell ref="T646:U646"/>
    <mergeCell ref="Y646:Z646"/>
    <mergeCell ref="B647:I647"/>
    <mergeCell ref="P647:Q647"/>
    <mergeCell ref="T647:U647"/>
    <mergeCell ref="Y647:Z647"/>
    <mergeCell ref="B654:I654"/>
    <mergeCell ref="P654:Q654"/>
    <mergeCell ref="T654:U654"/>
    <mergeCell ref="Y654:Z654"/>
    <mergeCell ref="B655:I655"/>
    <mergeCell ref="P655:Q655"/>
    <mergeCell ref="T655:U655"/>
    <mergeCell ref="Y655:Z655"/>
    <mergeCell ref="B656:I656"/>
    <mergeCell ref="P656:Q656"/>
    <mergeCell ref="T656:U656"/>
    <mergeCell ref="Y656:Z656"/>
    <mergeCell ref="B651:I651"/>
    <mergeCell ref="P651:Q651"/>
    <mergeCell ref="T651:U651"/>
    <mergeCell ref="Y651:Z651"/>
    <mergeCell ref="B652:I652"/>
    <mergeCell ref="P652:Q652"/>
    <mergeCell ref="T652:U652"/>
    <mergeCell ref="Y652:Z652"/>
    <mergeCell ref="B653:I653"/>
    <mergeCell ref="P653:Q653"/>
    <mergeCell ref="T653:U653"/>
    <mergeCell ref="Y653:Z653"/>
    <mergeCell ref="B660:I660"/>
    <mergeCell ref="P660:Q660"/>
    <mergeCell ref="T660:U660"/>
    <mergeCell ref="Y660:Z660"/>
    <mergeCell ref="B661:I661"/>
    <mergeCell ref="P661:Q661"/>
    <mergeCell ref="T661:U661"/>
    <mergeCell ref="Y661:Z661"/>
    <mergeCell ref="B662:I662"/>
    <mergeCell ref="P662:Q662"/>
    <mergeCell ref="T662:U662"/>
    <mergeCell ref="Y662:Z662"/>
    <mergeCell ref="B657:I657"/>
    <mergeCell ref="P657:Q657"/>
    <mergeCell ref="T657:U657"/>
    <mergeCell ref="Y657:Z657"/>
    <mergeCell ref="B658:I658"/>
    <mergeCell ref="P658:Q658"/>
    <mergeCell ref="T658:U658"/>
    <mergeCell ref="Y658:Z658"/>
    <mergeCell ref="B659:I659"/>
    <mergeCell ref="P659:Q659"/>
    <mergeCell ref="T659:U659"/>
    <mergeCell ref="Y659:Z659"/>
    <mergeCell ref="B666:I666"/>
    <mergeCell ref="P666:Q666"/>
    <mergeCell ref="T666:U666"/>
    <mergeCell ref="Y666:Z666"/>
    <mergeCell ref="B667:I667"/>
    <mergeCell ref="P667:Q667"/>
    <mergeCell ref="T667:U667"/>
    <mergeCell ref="Y667:Z667"/>
    <mergeCell ref="B668:I668"/>
    <mergeCell ref="P668:Q668"/>
    <mergeCell ref="T668:U668"/>
    <mergeCell ref="Y668:Z668"/>
    <mergeCell ref="B663:I663"/>
    <mergeCell ref="P663:Q663"/>
    <mergeCell ref="T663:U663"/>
    <mergeCell ref="Y663:Z663"/>
    <mergeCell ref="B664:I664"/>
    <mergeCell ref="P664:Q664"/>
    <mergeCell ref="T664:U664"/>
    <mergeCell ref="Y664:Z664"/>
    <mergeCell ref="B665:I665"/>
    <mergeCell ref="P665:Q665"/>
    <mergeCell ref="T665:U665"/>
    <mergeCell ref="Y665:Z665"/>
    <mergeCell ref="B672:I672"/>
    <mergeCell ref="P672:Q672"/>
    <mergeCell ref="T672:U672"/>
    <mergeCell ref="Y672:Z672"/>
    <mergeCell ref="B673:I673"/>
    <mergeCell ref="P673:Q673"/>
    <mergeCell ref="T673:U673"/>
    <mergeCell ref="Y673:Z673"/>
    <mergeCell ref="B674:I674"/>
    <mergeCell ref="P674:Q674"/>
    <mergeCell ref="T674:U674"/>
    <mergeCell ref="Y674:Z674"/>
    <mergeCell ref="B669:I669"/>
    <mergeCell ref="P669:Q669"/>
    <mergeCell ref="T669:U669"/>
    <mergeCell ref="Y669:Z669"/>
    <mergeCell ref="B670:I670"/>
    <mergeCell ref="P670:Q670"/>
    <mergeCell ref="T670:U670"/>
    <mergeCell ref="Y670:Z670"/>
    <mergeCell ref="B671:I671"/>
    <mergeCell ref="P671:Q671"/>
    <mergeCell ref="T671:U671"/>
    <mergeCell ref="Y671:Z671"/>
    <mergeCell ref="B678:I678"/>
    <mergeCell ref="P678:Q678"/>
    <mergeCell ref="T678:U678"/>
    <mergeCell ref="Y678:Z678"/>
    <mergeCell ref="B679:I679"/>
    <mergeCell ref="P679:Q679"/>
    <mergeCell ref="T679:U679"/>
    <mergeCell ref="Y679:Z679"/>
    <mergeCell ref="B680:I680"/>
    <mergeCell ref="P680:Q680"/>
    <mergeCell ref="T680:U680"/>
    <mergeCell ref="Y680:Z680"/>
    <mergeCell ref="B675:I675"/>
    <mergeCell ref="P675:Q675"/>
    <mergeCell ref="T675:U675"/>
    <mergeCell ref="Y675:Z675"/>
    <mergeCell ref="B676:I676"/>
    <mergeCell ref="P676:Q676"/>
    <mergeCell ref="T676:U676"/>
    <mergeCell ref="Y676:Z676"/>
    <mergeCell ref="B677:I677"/>
    <mergeCell ref="P677:Q677"/>
    <mergeCell ref="T677:U677"/>
    <mergeCell ref="Y677:Z677"/>
    <mergeCell ref="B684:I684"/>
    <mergeCell ref="P684:Q684"/>
    <mergeCell ref="T684:U684"/>
    <mergeCell ref="Y684:Z684"/>
    <mergeCell ref="B685:I685"/>
    <mergeCell ref="P685:Q685"/>
    <mergeCell ref="T685:U685"/>
    <mergeCell ref="Y685:Z685"/>
    <mergeCell ref="B686:I686"/>
    <mergeCell ref="P686:Q686"/>
    <mergeCell ref="T686:U686"/>
    <mergeCell ref="Y686:Z686"/>
    <mergeCell ref="B681:I681"/>
    <mergeCell ref="P681:Q681"/>
    <mergeCell ref="T681:U681"/>
    <mergeCell ref="Y681:Z681"/>
    <mergeCell ref="B682:I682"/>
    <mergeCell ref="P682:Q682"/>
    <mergeCell ref="T682:U682"/>
    <mergeCell ref="Y682:Z682"/>
    <mergeCell ref="B683:I683"/>
    <mergeCell ref="P683:Q683"/>
    <mergeCell ref="T683:U683"/>
    <mergeCell ref="Y683:Z683"/>
    <mergeCell ref="B690:I690"/>
    <mergeCell ref="P690:Q690"/>
    <mergeCell ref="T690:U690"/>
    <mergeCell ref="Y690:Z690"/>
    <mergeCell ref="B691:I691"/>
    <mergeCell ref="P691:Q691"/>
    <mergeCell ref="T691:U691"/>
    <mergeCell ref="Y691:Z691"/>
    <mergeCell ref="B692:I692"/>
    <mergeCell ref="P692:Q692"/>
    <mergeCell ref="T692:U692"/>
    <mergeCell ref="Y692:Z692"/>
    <mergeCell ref="B687:I687"/>
    <mergeCell ref="P687:Q687"/>
    <mergeCell ref="T687:U687"/>
    <mergeCell ref="Y687:Z687"/>
    <mergeCell ref="B688:I688"/>
    <mergeCell ref="P688:Q688"/>
    <mergeCell ref="T688:U688"/>
    <mergeCell ref="Y688:Z688"/>
    <mergeCell ref="B689:I689"/>
    <mergeCell ref="P689:Q689"/>
    <mergeCell ref="T689:U689"/>
    <mergeCell ref="Y689:Z689"/>
    <mergeCell ref="B696:I696"/>
    <mergeCell ref="P696:Q696"/>
    <mergeCell ref="T696:U696"/>
    <mergeCell ref="Y696:Z696"/>
    <mergeCell ref="B697:I697"/>
    <mergeCell ref="P697:Q697"/>
    <mergeCell ref="T697:U697"/>
    <mergeCell ref="Y697:Z697"/>
    <mergeCell ref="B698:I698"/>
    <mergeCell ref="P698:Q698"/>
    <mergeCell ref="T698:U698"/>
    <mergeCell ref="Y698:Z698"/>
    <mergeCell ref="B693:I693"/>
    <mergeCell ref="P693:Q693"/>
    <mergeCell ref="T693:U693"/>
    <mergeCell ref="Y693:Z693"/>
    <mergeCell ref="B694:I694"/>
    <mergeCell ref="P694:Q694"/>
    <mergeCell ref="T694:U694"/>
    <mergeCell ref="Y694:Z694"/>
    <mergeCell ref="B695:I695"/>
    <mergeCell ref="P695:Q695"/>
    <mergeCell ref="T695:U695"/>
    <mergeCell ref="Y695:Z695"/>
    <mergeCell ref="B702:I702"/>
    <mergeCell ref="P702:Q702"/>
    <mergeCell ref="T702:U702"/>
    <mergeCell ref="Y702:Z702"/>
    <mergeCell ref="B703:I703"/>
    <mergeCell ref="P703:Q703"/>
    <mergeCell ref="T703:U703"/>
    <mergeCell ref="Y703:Z703"/>
    <mergeCell ref="B704:I704"/>
    <mergeCell ref="P704:Q704"/>
    <mergeCell ref="T704:U704"/>
    <mergeCell ref="Y704:Z704"/>
    <mergeCell ref="B699:I699"/>
    <mergeCell ref="P699:Q699"/>
    <mergeCell ref="T699:U699"/>
    <mergeCell ref="Y699:Z699"/>
    <mergeCell ref="B700:I700"/>
    <mergeCell ref="P700:Q700"/>
    <mergeCell ref="T700:U700"/>
    <mergeCell ref="Y700:Z700"/>
    <mergeCell ref="B701:I701"/>
    <mergeCell ref="P701:Q701"/>
    <mergeCell ref="T701:U701"/>
    <mergeCell ref="Y701:Z701"/>
    <mergeCell ref="B708:I708"/>
    <mergeCell ref="P708:Q708"/>
    <mergeCell ref="T708:U708"/>
    <mergeCell ref="Y708:Z708"/>
    <mergeCell ref="B709:I709"/>
    <mergeCell ref="P709:Q709"/>
    <mergeCell ref="T709:U709"/>
    <mergeCell ref="Y709:Z709"/>
    <mergeCell ref="B710:I710"/>
    <mergeCell ref="P710:Q710"/>
    <mergeCell ref="T710:U710"/>
    <mergeCell ref="Y710:Z710"/>
    <mergeCell ref="B705:I705"/>
    <mergeCell ref="P705:Q705"/>
    <mergeCell ref="T705:U705"/>
    <mergeCell ref="Y705:Z705"/>
    <mergeCell ref="B706:I706"/>
    <mergeCell ref="P706:Q706"/>
    <mergeCell ref="T706:U706"/>
    <mergeCell ref="Y706:Z706"/>
    <mergeCell ref="B707:I707"/>
    <mergeCell ref="P707:Q707"/>
    <mergeCell ref="T707:U707"/>
    <mergeCell ref="Y707:Z707"/>
    <mergeCell ref="B714:I714"/>
    <mergeCell ref="P714:Q714"/>
    <mergeCell ref="T714:U714"/>
    <mergeCell ref="Y714:Z714"/>
    <mergeCell ref="B715:I715"/>
    <mergeCell ref="P715:Q715"/>
    <mergeCell ref="T715:U715"/>
    <mergeCell ref="Y715:Z715"/>
    <mergeCell ref="B716:I716"/>
    <mergeCell ref="P716:Q716"/>
    <mergeCell ref="T716:U716"/>
    <mergeCell ref="Y716:Z716"/>
    <mergeCell ref="B711:I711"/>
    <mergeCell ref="P711:Q711"/>
    <mergeCell ref="T711:U711"/>
    <mergeCell ref="Y711:Z711"/>
    <mergeCell ref="B712:I712"/>
    <mergeCell ref="P712:Q712"/>
    <mergeCell ref="T712:U712"/>
    <mergeCell ref="Y712:Z712"/>
    <mergeCell ref="B713:I713"/>
    <mergeCell ref="P713:Q713"/>
    <mergeCell ref="T713:U713"/>
    <mergeCell ref="Y713:Z713"/>
    <mergeCell ref="B720:I720"/>
    <mergeCell ref="P720:Q720"/>
    <mergeCell ref="T720:U720"/>
    <mergeCell ref="Y720:Z720"/>
    <mergeCell ref="B721:I721"/>
    <mergeCell ref="P721:Q721"/>
    <mergeCell ref="T721:U721"/>
    <mergeCell ref="Y721:Z721"/>
    <mergeCell ref="B722:I722"/>
    <mergeCell ref="P722:Q722"/>
    <mergeCell ref="T722:U722"/>
    <mergeCell ref="Y722:Z722"/>
    <mergeCell ref="B717:I717"/>
    <mergeCell ref="P717:Q717"/>
    <mergeCell ref="T717:U717"/>
    <mergeCell ref="Y717:Z717"/>
    <mergeCell ref="B718:I718"/>
    <mergeCell ref="P718:Q718"/>
    <mergeCell ref="T718:U718"/>
    <mergeCell ref="Y718:Z718"/>
    <mergeCell ref="B719:I719"/>
    <mergeCell ref="P719:Q719"/>
    <mergeCell ref="T719:U719"/>
    <mergeCell ref="Y719:Z719"/>
    <mergeCell ref="B726:I726"/>
    <mergeCell ref="P726:Q726"/>
    <mergeCell ref="T726:U726"/>
    <mergeCell ref="Y726:Z726"/>
    <mergeCell ref="B727:I727"/>
    <mergeCell ref="P727:Q727"/>
    <mergeCell ref="T727:U727"/>
    <mergeCell ref="Y727:Z727"/>
    <mergeCell ref="B728:I728"/>
    <mergeCell ref="P728:Q728"/>
    <mergeCell ref="T728:U728"/>
    <mergeCell ref="Y728:Z728"/>
    <mergeCell ref="B723:I723"/>
    <mergeCell ref="P723:Q723"/>
    <mergeCell ref="T723:U723"/>
    <mergeCell ref="Y723:Z723"/>
    <mergeCell ref="B724:I724"/>
    <mergeCell ref="P724:Q724"/>
    <mergeCell ref="T724:U724"/>
    <mergeCell ref="Y724:Z724"/>
    <mergeCell ref="B725:I725"/>
    <mergeCell ref="P725:Q725"/>
    <mergeCell ref="T725:U725"/>
    <mergeCell ref="Y725:Z725"/>
    <mergeCell ref="B732:I732"/>
    <mergeCell ref="P732:Q732"/>
    <mergeCell ref="T732:U732"/>
    <mergeCell ref="Y732:Z732"/>
    <mergeCell ref="B733:I733"/>
    <mergeCell ref="P733:Q733"/>
    <mergeCell ref="T733:U733"/>
    <mergeCell ref="Y733:Z733"/>
    <mergeCell ref="B734:I734"/>
    <mergeCell ref="P734:Q734"/>
    <mergeCell ref="T734:U734"/>
    <mergeCell ref="Y734:Z734"/>
    <mergeCell ref="B729:I729"/>
    <mergeCell ref="P729:Q729"/>
    <mergeCell ref="T729:U729"/>
    <mergeCell ref="Y729:Z729"/>
    <mergeCell ref="B730:I730"/>
    <mergeCell ref="P730:Q730"/>
    <mergeCell ref="T730:U730"/>
    <mergeCell ref="Y730:Z730"/>
    <mergeCell ref="B731:I731"/>
    <mergeCell ref="P731:Q731"/>
    <mergeCell ref="T731:U731"/>
    <mergeCell ref="Y731:Z731"/>
    <mergeCell ref="B738:I738"/>
    <mergeCell ref="P738:Q738"/>
    <mergeCell ref="T738:U738"/>
    <mergeCell ref="Y738:Z738"/>
    <mergeCell ref="B739:I739"/>
    <mergeCell ref="P739:Q739"/>
    <mergeCell ref="T739:U739"/>
    <mergeCell ref="Y739:Z739"/>
    <mergeCell ref="B740:I740"/>
    <mergeCell ref="P740:Q740"/>
    <mergeCell ref="T740:U740"/>
    <mergeCell ref="Y740:Z740"/>
    <mergeCell ref="B735:I735"/>
    <mergeCell ref="P735:Q735"/>
    <mergeCell ref="T735:U735"/>
    <mergeCell ref="Y735:Z735"/>
    <mergeCell ref="B736:I736"/>
    <mergeCell ref="P736:Q736"/>
    <mergeCell ref="T736:U736"/>
    <mergeCell ref="Y736:Z736"/>
    <mergeCell ref="B737:I737"/>
    <mergeCell ref="P737:Q737"/>
    <mergeCell ref="T737:U737"/>
    <mergeCell ref="Y737:Z737"/>
    <mergeCell ref="B744:I744"/>
    <mergeCell ref="P744:Q744"/>
    <mergeCell ref="T744:U744"/>
    <mergeCell ref="Y744:Z744"/>
    <mergeCell ref="B745:I745"/>
    <mergeCell ref="P745:Q745"/>
    <mergeCell ref="T745:U745"/>
    <mergeCell ref="Y745:Z745"/>
    <mergeCell ref="B746:I746"/>
    <mergeCell ref="P746:Q746"/>
    <mergeCell ref="T746:U746"/>
    <mergeCell ref="Y746:Z746"/>
    <mergeCell ref="B741:I741"/>
    <mergeCell ref="P741:Q741"/>
    <mergeCell ref="T741:U741"/>
    <mergeCell ref="Y741:Z741"/>
    <mergeCell ref="B742:I742"/>
    <mergeCell ref="P742:Q742"/>
    <mergeCell ref="T742:U742"/>
    <mergeCell ref="Y742:Z742"/>
    <mergeCell ref="B743:I743"/>
    <mergeCell ref="P743:Q743"/>
    <mergeCell ref="T743:U743"/>
    <mergeCell ref="Y743:Z743"/>
    <mergeCell ref="B750:I750"/>
    <mergeCell ref="P750:Q750"/>
    <mergeCell ref="T750:U750"/>
    <mergeCell ref="Y750:Z750"/>
    <mergeCell ref="B751:I751"/>
    <mergeCell ref="P751:Q751"/>
    <mergeCell ref="T751:U751"/>
    <mergeCell ref="Y751:Z751"/>
    <mergeCell ref="B752:I752"/>
    <mergeCell ref="P752:Q752"/>
    <mergeCell ref="T752:U752"/>
    <mergeCell ref="Y752:Z752"/>
    <mergeCell ref="B747:I747"/>
    <mergeCell ref="P747:Q747"/>
    <mergeCell ref="T747:U747"/>
    <mergeCell ref="Y747:Z747"/>
    <mergeCell ref="B748:I748"/>
    <mergeCell ref="P748:Q748"/>
    <mergeCell ref="T748:U748"/>
    <mergeCell ref="Y748:Z748"/>
    <mergeCell ref="B749:I749"/>
    <mergeCell ref="P749:Q749"/>
    <mergeCell ref="T749:U749"/>
    <mergeCell ref="Y749:Z749"/>
    <mergeCell ref="B756:I756"/>
    <mergeCell ref="P756:Q756"/>
    <mergeCell ref="T756:U756"/>
    <mergeCell ref="Y756:Z756"/>
    <mergeCell ref="B757:I757"/>
    <mergeCell ref="P757:Q757"/>
    <mergeCell ref="T757:U757"/>
    <mergeCell ref="Y757:Z757"/>
    <mergeCell ref="B758:I758"/>
    <mergeCell ref="P758:Q758"/>
    <mergeCell ref="T758:U758"/>
    <mergeCell ref="Y758:Z758"/>
    <mergeCell ref="B753:I753"/>
    <mergeCell ref="P753:Q753"/>
    <mergeCell ref="T753:U753"/>
    <mergeCell ref="Y753:Z753"/>
    <mergeCell ref="B754:I754"/>
    <mergeCell ref="P754:Q754"/>
    <mergeCell ref="T754:U754"/>
    <mergeCell ref="Y754:Z754"/>
    <mergeCell ref="B755:I755"/>
    <mergeCell ref="P755:Q755"/>
    <mergeCell ref="T755:U755"/>
    <mergeCell ref="Y755:Z755"/>
    <mergeCell ref="B762:I762"/>
    <mergeCell ref="P762:Q762"/>
    <mergeCell ref="T762:U762"/>
    <mergeCell ref="Y762:Z762"/>
    <mergeCell ref="B763:I763"/>
    <mergeCell ref="P763:Q763"/>
    <mergeCell ref="T763:U763"/>
    <mergeCell ref="Y763:Z763"/>
    <mergeCell ref="B764:I764"/>
    <mergeCell ref="P764:Q764"/>
    <mergeCell ref="T764:U764"/>
    <mergeCell ref="Y764:Z764"/>
    <mergeCell ref="B759:I759"/>
    <mergeCell ref="P759:Q759"/>
    <mergeCell ref="T759:U759"/>
    <mergeCell ref="Y759:Z759"/>
    <mergeCell ref="B760:I760"/>
    <mergeCell ref="P760:Q760"/>
    <mergeCell ref="T760:U760"/>
    <mergeCell ref="Y760:Z760"/>
    <mergeCell ref="B761:I761"/>
    <mergeCell ref="P761:Q761"/>
    <mergeCell ref="T761:U761"/>
    <mergeCell ref="Y761:Z761"/>
    <mergeCell ref="B768:I768"/>
    <mergeCell ref="P768:Q768"/>
    <mergeCell ref="T768:U768"/>
    <mergeCell ref="Y768:Z768"/>
    <mergeCell ref="B769:I769"/>
    <mergeCell ref="P769:Q769"/>
    <mergeCell ref="T769:U769"/>
    <mergeCell ref="Y769:Z769"/>
    <mergeCell ref="B770:I770"/>
    <mergeCell ref="P770:Q770"/>
    <mergeCell ref="T770:U770"/>
    <mergeCell ref="Y770:Z770"/>
    <mergeCell ref="B765:I765"/>
    <mergeCell ref="P765:Q765"/>
    <mergeCell ref="T765:U765"/>
    <mergeCell ref="Y765:Z765"/>
    <mergeCell ref="B766:I766"/>
    <mergeCell ref="P766:Q766"/>
    <mergeCell ref="T766:U766"/>
    <mergeCell ref="Y766:Z766"/>
    <mergeCell ref="B767:I767"/>
    <mergeCell ref="P767:Q767"/>
    <mergeCell ref="T767:U767"/>
    <mergeCell ref="Y767:Z767"/>
    <mergeCell ref="B774:I774"/>
    <mergeCell ref="P774:Q774"/>
    <mergeCell ref="T774:U774"/>
    <mergeCell ref="Y774:Z774"/>
    <mergeCell ref="B775:I775"/>
    <mergeCell ref="P775:Q775"/>
    <mergeCell ref="T775:U775"/>
    <mergeCell ref="Y775:Z775"/>
    <mergeCell ref="B776:I776"/>
    <mergeCell ref="P776:Q776"/>
    <mergeCell ref="T776:U776"/>
    <mergeCell ref="Y776:Z776"/>
    <mergeCell ref="B771:I771"/>
    <mergeCell ref="P771:Q771"/>
    <mergeCell ref="T771:U771"/>
    <mergeCell ref="Y771:Z771"/>
    <mergeCell ref="B772:I772"/>
    <mergeCell ref="P772:Q772"/>
    <mergeCell ref="T772:U772"/>
    <mergeCell ref="Y772:Z772"/>
    <mergeCell ref="B773:I773"/>
    <mergeCell ref="P773:Q773"/>
    <mergeCell ref="T773:U773"/>
    <mergeCell ref="Y773:Z773"/>
    <mergeCell ref="B780:I780"/>
    <mergeCell ref="P780:Q780"/>
    <mergeCell ref="T780:U780"/>
    <mergeCell ref="Y780:Z780"/>
    <mergeCell ref="B781:I781"/>
    <mergeCell ref="P781:Q781"/>
    <mergeCell ref="T781:U781"/>
    <mergeCell ref="Y781:Z781"/>
    <mergeCell ref="B782:I782"/>
    <mergeCell ref="P782:Q782"/>
    <mergeCell ref="T782:U782"/>
    <mergeCell ref="Y782:Z782"/>
    <mergeCell ref="B777:I777"/>
    <mergeCell ref="P777:Q777"/>
    <mergeCell ref="T777:U777"/>
    <mergeCell ref="Y777:Z777"/>
    <mergeCell ref="B778:I778"/>
    <mergeCell ref="P778:Q778"/>
    <mergeCell ref="T778:U778"/>
    <mergeCell ref="Y778:Z778"/>
    <mergeCell ref="B779:I779"/>
    <mergeCell ref="P779:Q779"/>
    <mergeCell ref="T779:U779"/>
    <mergeCell ref="Y779:Z779"/>
    <mergeCell ref="B786:I786"/>
    <mergeCell ref="P786:Q786"/>
    <mergeCell ref="T786:U786"/>
    <mergeCell ref="Y786:Z786"/>
    <mergeCell ref="B787:I787"/>
    <mergeCell ref="P787:Q787"/>
    <mergeCell ref="T787:U787"/>
    <mergeCell ref="Y787:Z787"/>
    <mergeCell ref="B788:I788"/>
    <mergeCell ref="P788:Q788"/>
    <mergeCell ref="T788:U788"/>
    <mergeCell ref="Y788:Z788"/>
    <mergeCell ref="B783:I783"/>
    <mergeCell ref="P783:Q783"/>
    <mergeCell ref="T783:U783"/>
    <mergeCell ref="Y783:Z783"/>
    <mergeCell ref="B784:I784"/>
    <mergeCell ref="P784:Q784"/>
    <mergeCell ref="T784:U784"/>
    <mergeCell ref="Y784:Z784"/>
    <mergeCell ref="B785:I785"/>
    <mergeCell ref="P785:Q785"/>
    <mergeCell ref="T785:U785"/>
    <mergeCell ref="Y785:Z785"/>
    <mergeCell ref="B792:I792"/>
    <mergeCell ref="P792:Q792"/>
    <mergeCell ref="T792:U792"/>
    <mergeCell ref="Y792:Z792"/>
    <mergeCell ref="B793:I793"/>
    <mergeCell ref="P793:Q793"/>
    <mergeCell ref="T793:U793"/>
    <mergeCell ref="Y793:Z793"/>
    <mergeCell ref="B794:I794"/>
    <mergeCell ref="P794:Q794"/>
    <mergeCell ref="T794:U794"/>
    <mergeCell ref="Y794:Z794"/>
    <mergeCell ref="B789:I789"/>
    <mergeCell ref="P789:Q789"/>
    <mergeCell ref="T789:U789"/>
    <mergeCell ref="Y789:Z789"/>
    <mergeCell ref="B790:I790"/>
    <mergeCell ref="P790:Q790"/>
    <mergeCell ref="T790:U790"/>
    <mergeCell ref="Y790:Z790"/>
    <mergeCell ref="B791:I791"/>
    <mergeCell ref="P791:Q791"/>
    <mergeCell ref="T791:U791"/>
    <mergeCell ref="Y791:Z791"/>
    <mergeCell ref="B798:I798"/>
    <mergeCell ref="P798:Q798"/>
    <mergeCell ref="T798:U798"/>
    <mergeCell ref="Y798:Z798"/>
    <mergeCell ref="B799:I799"/>
    <mergeCell ref="P799:Q799"/>
    <mergeCell ref="T799:U799"/>
    <mergeCell ref="Y799:Z799"/>
    <mergeCell ref="B800:I800"/>
    <mergeCell ref="P800:Q800"/>
    <mergeCell ref="T800:U800"/>
    <mergeCell ref="Y800:Z800"/>
    <mergeCell ref="B795:I795"/>
    <mergeCell ref="P795:Q795"/>
    <mergeCell ref="T795:U795"/>
    <mergeCell ref="Y795:Z795"/>
    <mergeCell ref="B796:I796"/>
    <mergeCell ref="P796:Q796"/>
    <mergeCell ref="T796:U796"/>
    <mergeCell ref="Y796:Z796"/>
    <mergeCell ref="B797:I797"/>
    <mergeCell ref="P797:Q797"/>
    <mergeCell ref="T797:U797"/>
    <mergeCell ref="Y797:Z797"/>
    <mergeCell ref="B804:I804"/>
    <mergeCell ref="P804:Q804"/>
    <mergeCell ref="T804:U804"/>
    <mergeCell ref="Y804:Z804"/>
    <mergeCell ref="B805:I805"/>
    <mergeCell ref="P805:Q805"/>
    <mergeCell ref="T805:U805"/>
    <mergeCell ref="Y805:Z805"/>
    <mergeCell ref="B806:I806"/>
    <mergeCell ref="P806:Q806"/>
    <mergeCell ref="T806:U806"/>
    <mergeCell ref="Y806:Z806"/>
    <mergeCell ref="B801:I801"/>
    <mergeCell ref="P801:Q801"/>
    <mergeCell ref="T801:U801"/>
    <mergeCell ref="Y801:Z801"/>
    <mergeCell ref="B802:I802"/>
    <mergeCell ref="P802:Q802"/>
    <mergeCell ref="T802:U802"/>
    <mergeCell ref="Y802:Z802"/>
    <mergeCell ref="B803:I803"/>
    <mergeCell ref="P803:Q803"/>
    <mergeCell ref="T803:U803"/>
    <mergeCell ref="Y803:Z803"/>
    <mergeCell ref="B810:I810"/>
    <mergeCell ref="P810:Q810"/>
    <mergeCell ref="T810:U810"/>
    <mergeCell ref="Y810:Z810"/>
    <mergeCell ref="B811:I811"/>
    <mergeCell ref="P811:Q811"/>
    <mergeCell ref="T811:U811"/>
    <mergeCell ref="Y811:Z811"/>
    <mergeCell ref="B812:I812"/>
    <mergeCell ref="P812:Q812"/>
    <mergeCell ref="T812:U812"/>
    <mergeCell ref="Y812:Z812"/>
    <mergeCell ref="B807:I807"/>
    <mergeCell ref="P807:Q807"/>
    <mergeCell ref="T807:U807"/>
    <mergeCell ref="Y807:Z807"/>
    <mergeCell ref="B808:I808"/>
    <mergeCell ref="P808:Q808"/>
    <mergeCell ref="T808:U808"/>
    <mergeCell ref="Y808:Z808"/>
    <mergeCell ref="B809:I809"/>
    <mergeCell ref="P809:Q809"/>
    <mergeCell ref="T809:U809"/>
    <mergeCell ref="Y809:Z809"/>
    <mergeCell ref="B816:I816"/>
    <mergeCell ref="P816:Q816"/>
    <mergeCell ref="T816:U816"/>
    <mergeCell ref="Y816:Z816"/>
    <mergeCell ref="B817:I817"/>
    <mergeCell ref="P817:Q817"/>
    <mergeCell ref="T817:U817"/>
    <mergeCell ref="Y817:Z817"/>
    <mergeCell ref="B818:I818"/>
    <mergeCell ref="P818:Q818"/>
    <mergeCell ref="T818:U818"/>
    <mergeCell ref="Y818:Z818"/>
    <mergeCell ref="B813:I813"/>
    <mergeCell ref="P813:Q813"/>
    <mergeCell ref="T813:U813"/>
    <mergeCell ref="Y813:Z813"/>
    <mergeCell ref="B814:I814"/>
    <mergeCell ref="P814:Q814"/>
    <mergeCell ref="T814:U814"/>
    <mergeCell ref="Y814:Z814"/>
    <mergeCell ref="B815:I815"/>
    <mergeCell ref="P815:Q815"/>
    <mergeCell ref="T815:U815"/>
    <mergeCell ref="Y815:Z815"/>
    <mergeCell ref="B822:I822"/>
    <mergeCell ref="P822:Q822"/>
    <mergeCell ref="T822:U822"/>
    <mergeCell ref="Y822:Z822"/>
    <mergeCell ref="B823:I823"/>
    <mergeCell ref="P823:Q823"/>
    <mergeCell ref="T823:U823"/>
    <mergeCell ref="Y823:Z823"/>
    <mergeCell ref="B824:I824"/>
    <mergeCell ref="P824:Q824"/>
    <mergeCell ref="T824:U824"/>
    <mergeCell ref="Y824:Z824"/>
    <mergeCell ref="B819:I819"/>
    <mergeCell ref="P819:Q819"/>
    <mergeCell ref="T819:U819"/>
    <mergeCell ref="Y819:Z819"/>
    <mergeCell ref="B820:I820"/>
    <mergeCell ref="P820:Q820"/>
    <mergeCell ref="T820:U820"/>
    <mergeCell ref="Y820:Z820"/>
    <mergeCell ref="B821:I821"/>
    <mergeCell ref="P821:Q821"/>
    <mergeCell ref="T821:U821"/>
    <mergeCell ref="Y821:Z821"/>
    <mergeCell ref="B828:I828"/>
    <mergeCell ref="P828:Q828"/>
    <mergeCell ref="T828:U828"/>
    <mergeCell ref="Y828:Z828"/>
    <mergeCell ref="B829:I829"/>
    <mergeCell ref="P829:Q829"/>
    <mergeCell ref="T829:U829"/>
    <mergeCell ref="Y829:Z829"/>
    <mergeCell ref="B830:I830"/>
    <mergeCell ref="P830:Q830"/>
    <mergeCell ref="T830:U830"/>
    <mergeCell ref="Y830:Z830"/>
    <mergeCell ref="B825:I825"/>
    <mergeCell ref="P825:Q825"/>
    <mergeCell ref="T825:U825"/>
    <mergeCell ref="Y825:Z825"/>
    <mergeCell ref="B826:I826"/>
    <mergeCell ref="P826:Q826"/>
    <mergeCell ref="T826:U826"/>
    <mergeCell ref="Y826:Z826"/>
    <mergeCell ref="B827:I827"/>
    <mergeCell ref="P827:Q827"/>
    <mergeCell ref="T827:U827"/>
    <mergeCell ref="Y827:Z827"/>
    <mergeCell ref="B834:I834"/>
    <mergeCell ref="P834:Q834"/>
    <mergeCell ref="T834:U834"/>
    <mergeCell ref="Y834:Z834"/>
    <mergeCell ref="B835:I835"/>
    <mergeCell ref="P835:Q835"/>
    <mergeCell ref="T835:U835"/>
    <mergeCell ref="Y835:Z835"/>
    <mergeCell ref="B836:I836"/>
    <mergeCell ref="P836:Q836"/>
    <mergeCell ref="T836:U836"/>
    <mergeCell ref="Y836:Z836"/>
    <mergeCell ref="B831:I831"/>
    <mergeCell ref="P831:Q831"/>
    <mergeCell ref="T831:U831"/>
    <mergeCell ref="Y831:Z831"/>
    <mergeCell ref="B832:I832"/>
    <mergeCell ref="P832:Q832"/>
    <mergeCell ref="T832:U832"/>
    <mergeCell ref="Y832:Z832"/>
    <mergeCell ref="B833:I833"/>
    <mergeCell ref="P833:Q833"/>
    <mergeCell ref="T833:U833"/>
    <mergeCell ref="Y833:Z833"/>
    <mergeCell ref="B840:I840"/>
    <mergeCell ref="P840:Q840"/>
    <mergeCell ref="T840:U840"/>
    <mergeCell ref="Y840:Z840"/>
    <mergeCell ref="B841:I841"/>
    <mergeCell ref="P841:Q841"/>
    <mergeCell ref="T841:U841"/>
    <mergeCell ref="Y841:Z841"/>
    <mergeCell ref="B842:I842"/>
    <mergeCell ref="P842:Q842"/>
    <mergeCell ref="T842:U842"/>
    <mergeCell ref="Y842:Z842"/>
    <mergeCell ref="B837:I837"/>
    <mergeCell ref="P837:Q837"/>
    <mergeCell ref="T837:U837"/>
    <mergeCell ref="Y837:Z837"/>
    <mergeCell ref="B838:I838"/>
    <mergeCell ref="P838:Q838"/>
    <mergeCell ref="T838:U838"/>
    <mergeCell ref="Y838:Z838"/>
    <mergeCell ref="B839:I839"/>
    <mergeCell ref="P839:Q839"/>
    <mergeCell ref="T839:U839"/>
    <mergeCell ref="Y839:Z839"/>
    <mergeCell ref="B846:I846"/>
    <mergeCell ref="P846:Q846"/>
    <mergeCell ref="T846:U846"/>
    <mergeCell ref="Y846:Z846"/>
    <mergeCell ref="B847:I847"/>
    <mergeCell ref="P847:Q847"/>
    <mergeCell ref="T847:U847"/>
    <mergeCell ref="Y847:Z847"/>
    <mergeCell ref="B848:I848"/>
    <mergeCell ref="P848:Q848"/>
    <mergeCell ref="T848:U848"/>
    <mergeCell ref="Y848:Z848"/>
    <mergeCell ref="B843:I843"/>
    <mergeCell ref="P843:Q843"/>
    <mergeCell ref="T843:U843"/>
    <mergeCell ref="Y843:Z843"/>
    <mergeCell ref="B844:I844"/>
    <mergeCell ref="P844:Q844"/>
    <mergeCell ref="T844:U844"/>
    <mergeCell ref="Y844:Z844"/>
    <mergeCell ref="B845:I845"/>
    <mergeCell ref="P845:Q845"/>
    <mergeCell ref="T845:U845"/>
    <mergeCell ref="Y845:Z845"/>
    <mergeCell ref="B852:I852"/>
    <mergeCell ref="P852:Q852"/>
    <mergeCell ref="T852:U852"/>
    <mergeCell ref="Y852:Z852"/>
    <mergeCell ref="B853:I853"/>
    <mergeCell ref="P853:Q853"/>
    <mergeCell ref="T853:U853"/>
    <mergeCell ref="Y853:Z853"/>
    <mergeCell ref="B854:I854"/>
    <mergeCell ref="P854:Q854"/>
    <mergeCell ref="T854:U854"/>
    <mergeCell ref="Y854:Z854"/>
    <mergeCell ref="B849:I849"/>
    <mergeCell ref="P849:Q849"/>
    <mergeCell ref="T849:U849"/>
    <mergeCell ref="Y849:Z849"/>
    <mergeCell ref="B850:I850"/>
    <mergeCell ref="P850:Q850"/>
    <mergeCell ref="T850:U850"/>
    <mergeCell ref="Y850:Z850"/>
    <mergeCell ref="B851:I851"/>
    <mergeCell ref="P851:Q851"/>
    <mergeCell ref="T851:U851"/>
    <mergeCell ref="Y851:Z851"/>
    <mergeCell ref="B858:I858"/>
    <mergeCell ref="P858:Q858"/>
    <mergeCell ref="T858:U858"/>
    <mergeCell ref="Y858:Z858"/>
    <mergeCell ref="B859:I859"/>
    <mergeCell ref="P859:Q859"/>
    <mergeCell ref="T859:U859"/>
    <mergeCell ref="Y859:Z859"/>
    <mergeCell ref="B860:I860"/>
    <mergeCell ref="P860:Q860"/>
    <mergeCell ref="T860:U860"/>
    <mergeCell ref="Y860:Z860"/>
    <mergeCell ref="B855:I855"/>
    <mergeCell ref="P855:Q855"/>
    <mergeCell ref="T855:U855"/>
    <mergeCell ref="Y855:Z855"/>
    <mergeCell ref="B856:I856"/>
    <mergeCell ref="P856:Q856"/>
    <mergeCell ref="T856:U856"/>
    <mergeCell ref="Y856:Z856"/>
    <mergeCell ref="B857:I857"/>
    <mergeCell ref="P857:Q857"/>
    <mergeCell ref="T857:U857"/>
    <mergeCell ref="Y857:Z857"/>
    <mergeCell ref="B864:I864"/>
    <mergeCell ref="P864:Q864"/>
    <mergeCell ref="T864:U864"/>
    <mergeCell ref="Y864:Z864"/>
    <mergeCell ref="B865:I865"/>
    <mergeCell ref="P865:Q865"/>
    <mergeCell ref="T865:U865"/>
    <mergeCell ref="Y865:Z865"/>
    <mergeCell ref="B866:I866"/>
    <mergeCell ref="P866:Q866"/>
    <mergeCell ref="T866:U866"/>
    <mergeCell ref="Y866:Z866"/>
    <mergeCell ref="B861:I861"/>
    <mergeCell ref="P861:Q861"/>
    <mergeCell ref="T861:U861"/>
    <mergeCell ref="Y861:Z861"/>
    <mergeCell ref="B862:I862"/>
    <mergeCell ref="P862:Q862"/>
    <mergeCell ref="T862:U862"/>
    <mergeCell ref="Y862:Z862"/>
    <mergeCell ref="B863:I863"/>
    <mergeCell ref="P863:Q863"/>
    <mergeCell ref="T863:U863"/>
    <mergeCell ref="Y863:Z863"/>
    <mergeCell ref="B870:I870"/>
    <mergeCell ref="P870:Q870"/>
    <mergeCell ref="T870:U870"/>
    <mergeCell ref="Y870:Z870"/>
    <mergeCell ref="B871:I871"/>
    <mergeCell ref="P871:Q871"/>
    <mergeCell ref="T871:U871"/>
    <mergeCell ref="Y871:Z871"/>
    <mergeCell ref="B872:I872"/>
    <mergeCell ref="P872:Q872"/>
    <mergeCell ref="T872:U872"/>
    <mergeCell ref="Y872:Z872"/>
    <mergeCell ref="B867:I867"/>
    <mergeCell ref="P867:Q867"/>
    <mergeCell ref="T867:U867"/>
    <mergeCell ref="Y867:Z867"/>
    <mergeCell ref="B868:I868"/>
    <mergeCell ref="P868:Q868"/>
    <mergeCell ref="T868:U868"/>
    <mergeCell ref="Y868:Z868"/>
    <mergeCell ref="B869:I869"/>
    <mergeCell ref="P869:Q869"/>
    <mergeCell ref="T869:U869"/>
    <mergeCell ref="Y869:Z869"/>
    <mergeCell ref="B876:I876"/>
    <mergeCell ref="P876:Q876"/>
    <mergeCell ref="T876:U876"/>
    <mergeCell ref="Y876:Z876"/>
    <mergeCell ref="B877:I877"/>
    <mergeCell ref="P877:Q877"/>
    <mergeCell ref="T877:U877"/>
    <mergeCell ref="Y877:Z877"/>
    <mergeCell ref="B878:I878"/>
    <mergeCell ref="P878:Q878"/>
    <mergeCell ref="T878:U878"/>
    <mergeCell ref="Y878:Z878"/>
    <mergeCell ref="B873:I873"/>
    <mergeCell ref="P873:Q873"/>
    <mergeCell ref="T873:U873"/>
    <mergeCell ref="Y873:Z873"/>
    <mergeCell ref="B874:I874"/>
    <mergeCell ref="P874:Q874"/>
    <mergeCell ref="T874:U874"/>
    <mergeCell ref="Y874:Z874"/>
    <mergeCell ref="B875:I875"/>
    <mergeCell ref="P875:Q875"/>
    <mergeCell ref="T875:U875"/>
    <mergeCell ref="Y875:Z875"/>
    <mergeCell ref="B882:I882"/>
    <mergeCell ref="P882:Q882"/>
    <mergeCell ref="T882:U882"/>
    <mergeCell ref="Y882:Z882"/>
    <mergeCell ref="B883:I883"/>
    <mergeCell ref="P883:Q883"/>
    <mergeCell ref="T883:U883"/>
    <mergeCell ref="Y883:Z883"/>
    <mergeCell ref="B884:I884"/>
    <mergeCell ref="P884:Q884"/>
    <mergeCell ref="T884:U884"/>
    <mergeCell ref="Y884:Z884"/>
    <mergeCell ref="B879:I879"/>
    <mergeCell ref="P879:Q879"/>
    <mergeCell ref="T879:U879"/>
    <mergeCell ref="Y879:Z879"/>
    <mergeCell ref="B880:I880"/>
    <mergeCell ref="P880:Q880"/>
    <mergeCell ref="T880:U880"/>
    <mergeCell ref="Y880:Z880"/>
    <mergeCell ref="B881:I881"/>
    <mergeCell ref="P881:Q881"/>
    <mergeCell ref="T881:U881"/>
    <mergeCell ref="Y881:Z881"/>
    <mergeCell ref="B888:I888"/>
    <mergeCell ref="P888:Q888"/>
    <mergeCell ref="T888:U888"/>
    <mergeCell ref="Y888:Z888"/>
    <mergeCell ref="B889:I889"/>
    <mergeCell ref="P889:Q889"/>
    <mergeCell ref="T889:U889"/>
    <mergeCell ref="Y889:Z889"/>
    <mergeCell ref="B890:I890"/>
    <mergeCell ref="P890:Q890"/>
    <mergeCell ref="T890:U890"/>
    <mergeCell ref="Y890:Z890"/>
    <mergeCell ref="B885:I885"/>
    <mergeCell ref="P885:Q885"/>
    <mergeCell ref="T885:U885"/>
    <mergeCell ref="Y885:Z885"/>
    <mergeCell ref="B886:I886"/>
    <mergeCell ref="P886:Q886"/>
    <mergeCell ref="T886:U886"/>
    <mergeCell ref="Y886:Z886"/>
    <mergeCell ref="B887:I887"/>
    <mergeCell ref="P887:Q887"/>
    <mergeCell ref="T887:U887"/>
    <mergeCell ref="Y887:Z887"/>
    <mergeCell ref="B894:I894"/>
    <mergeCell ref="P894:Q894"/>
    <mergeCell ref="T894:U894"/>
    <mergeCell ref="Y894:Z894"/>
    <mergeCell ref="B895:I895"/>
    <mergeCell ref="P895:Q895"/>
    <mergeCell ref="T895:U895"/>
    <mergeCell ref="Y895:Z895"/>
    <mergeCell ref="B896:I896"/>
    <mergeCell ref="P896:Q896"/>
    <mergeCell ref="T896:U896"/>
    <mergeCell ref="Y896:Z896"/>
    <mergeCell ref="B891:I891"/>
    <mergeCell ref="P891:Q891"/>
    <mergeCell ref="T891:U891"/>
    <mergeCell ref="Y891:Z891"/>
    <mergeCell ref="B892:I892"/>
    <mergeCell ref="P892:Q892"/>
    <mergeCell ref="T892:U892"/>
    <mergeCell ref="Y892:Z892"/>
    <mergeCell ref="B893:I893"/>
    <mergeCell ref="P893:Q893"/>
    <mergeCell ref="T893:U893"/>
    <mergeCell ref="Y893:Z893"/>
    <mergeCell ref="B900:I900"/>
    <mergeCell ref="P900:Q900"/>
    <mergeCell ref="T900:U900"/>
    <mergeCell ref="Y900:Z900"/>
    <mergeCell ref="B901:I901"/>
    <mergeCell ref="P901:Q901"/>
    <mergeCell ref="T901:U901"/>
    <mergeCell ref="Y901:Z901"/>
    <mergeCell ref="B902:I902"/>
    <mergeCell ref="P902:Q902"/>
    <mergeCell ref="T902:U902"/>
    <mergeCell ref="Y902:Z902"/>
    <mergeCell ref="B897:I897"/>
    <mergeCell ref="P897:Q897"/>
    <mergeCell ref="T897:U897"/>
    <mergeCell ref="Y897:Z897"/>
    <mergeCell ref="B898:I898"/>
    <mergeCell ref="P898:Q898"/>
    <mergeCell ref="T898:U898"/>
    <mergeCell ref="Y898:Z898"/>
    <mergeCell ref="B899:I899"/>
    <mergeCell ref="P899:Q899"/>
    <mergeCell ref="T899:U899"/>
    <mergeCell ref="Y899:Z899"/>
    <mergeCell ref="B906:I906"/>
    <mergeCell ref="P906:Q906"/>
    <mergeCell ref="T906:U906"/>
    <mergeCell ref="Y906:Z906"/>
    <mergeCell ref="B907:I907"/>
    <mergeCell ref="P907:Q907"/>
    <mergeCell ref="T907:U907"/>
    <mergeCell ref="Y907:Z907"/>
    <mergeCell ref="B908:I908"/>
    <mergeCell ref="P908:Q908"/>
    <mergeCell ref="T908:U908"/>
    <mergeCell ref="Y908:Z908"/>
    <mergeCell ref="B903:I903"/>
    <mergeCell ref="P903:Q903"/>
    <mergeCell ref="T903:U903"/>
    <mergeCell ref="Y903:Z903"/>
    <mergeCell ref="B904:I904"/>
    <mergeCell ref="P904:Q904"/>
    <mergeCell ref="T904:U904"/>
    <mergeCell ref="Y904:Z904"/>
    <mergeCell ref="B905:I905"/>
    <mergeCell ref="P905:Q905"/>
    <mergeCell ref="T905:U905"/>
    <mergeCell ref="Y905:Z905"/>
    <mergeCell ref="B912:I912"/>
    <mergeCell ref="P912:Q912"/>
    <mergeCell ref="T912:U912"/>
    <mergeCell ref="Y912:Z912"/>
    <mergeCell ref="B913:I913"/>
    <mergeCell ref="P913:Q913"/>
    <mergeCell ref="T913:U913"/>
    <mergeCell ref="Y913:Z913"/>
    <mergeCell ref="B914:I914"/>
    <mergeCell ref="P914:Q914"/>
    <mergeCell ref="T914:U914"/>
    <mergeCell ref="Y914:Z914"/>
    <mergeCell ref="B909:I909"/>
    <mergeCell ref="P909:Q909"/>
    <mergeCell ref="T909:U909"/>
    <mergeCell ref="Y909:Z909"/>
    <mergeCell ref="B910:I910"/>
    <mergeCell ref="P910:Q910"/>
    <mergeCell ref="T910:U910"/>
    <mergeCell ref="Y910:Z910"/>
    <mergeCell ref="B911:I911"/>
    <mergeCell ref="P911:Q911"/>
    <mergeCell ref="T911:U911"/>
    <mergeCell ref="Y911:Z911"/>
    <mergeCell ref="B918:I918"/>
    <mergeCell ref="P918:Q918"/>
    <mergeCell ref="T918:U918"/>
    <mergeCell ref="Y918:Z918"/>
    <mergeCell ref="B919:I919"/>
    <mergeCell ref="P919:Q919"/>
    <mergeCell ref="T919:U919"/>
    <mergeCell ref="Y919:Z919"/>
    <mergeCell ref="B920:I920"/>
    <mergeCell ref="P920:Q920"/>
    <mergeCell ref="T920:U920"/>
    <mergeCell ref="Y920:Z920"/>
    <mergeCell ref="B915:I915"/>
    <mergeCell ref="P915:Q915"/>
    <mergeCell ref="T915:U915"/>
    <mergeCell ref="Y915:Z915"/>
    <mergeCell ref="B916:I916"/>
    <mergeCell ref="P916:Q916"/>
    <mergeCell ref="T916:U916"/>
    <mergeCell ref="Y916:Z916"/>
    <mergeCell ref="B917:I917"/>
    <mergeCell ref="P917:Q917"/>
    <mergeCell ref="T917:U917"/>
    <mergeCell ref="Y917:Z917"/>
    <mergeCell ref="B924:I924"/>
    <mergeCell ref="P924:Q924"/>
    <mergeCell ref="T924:U924"/>
    <mergeCell ref="Y924:Z924"/>
    <mergeCell ref="B925:I925"/>
    <mergeCell ref="P925:Q925"/>
    <mergeCell ref="T925:U925"/>
    <mergeCell ref="Y925:Z925"/>
    <mergeCell ref="B926:I926"/>
    <mergeCell ref="P926:Q926"/>
    <mergeCell ref="T926:U926"/>
    <mergeCell ref="Y926:Z926"/>
    <mergeCell ref="B921:I921"/>
    <mergeCell ref="P921:Q921"/>
    <mergeCell ref="T921:U921"/>
    <mergeCell ref="Y921:Z921"/>
    <mergeCell ref="B922:I922"/>
    <mergeCell ref="P922:Q922"/>
    <mergeCell ref="T922:U922"/>
    <mergeCell ref="Y922:Z922"/>
    <mergeCell ref="B923:I923"/>
    <mergeCell ref="P923:Q923"/>
    <mergeCell ref="T923:U923"/>
    <mergeCell ref="Y923:Z923"/>
    <mergeCell ref="B930:I930"/>
    <mergeCell ref="P930:Q930"/>
    <mergeCell ref="T930:U930"/>
    <mergeCell ref="Y930:Z930"/>
    <mergeCell ref="B931:I931"/>
    <mergeCell ref="P931:Q931"/>
    <mergeCell ref="T931:U931"/>
    <mergeCell ref="Y931:Z931"/>
    <mergeCell ref="B932:I932"/>
    <mergeCell ref="P932:Q932"/>
    <mergeCell ref="T932:U932"/>
    <mergeCell ref="Y932:Z932"/>
    <mergeCell ref="B927:I927"/>
    <mergeCell ref="P927:Q927"/>
    <mergeCell ref="T927:U927"/>
    <mergeCell ref="Y927:Z927"/>
    <mergeCell ref="B928:I928"/>
    <mergeCell ref="P928:Q928"/>
    <mergeCell ref="T928:U928"/>
    <mergeCell ref="Y928:Z928"/>
    <mergeCell ref="B929:I929"/>
    <mergeCell ref="P929:Q929"/>
    <mergeCell ref="T929:U929"/>
    <mergeCell ref="Y929:Z929"/>
    <mergeCell ref="B936:I936"/>
    <mergeCell ref="P936:Q936"/>
    <mergeCell ref="T936:U936"/>
    <mergeCell ref="Y936:Z936"/>
    <mergeCell ref="B937:I937"/>
    <mergeCell ref="P937:Q937"/>
    <mergeCell ref="T937:U937"/>
    <mergeCell ref="Y937:Z937"/>
    <mergeCell ref="B938:I938"/>
    <mergeCell ref="P938:Q938"/>
    <mergeCell ref="T938:U938"/>
    <mergeCell ref="Y938:Z938"/>
    <mergeCell ref="B933:I933"/>
    <mergeCell ref="P933:Q933"/>
    <mergeCell ref="T933:U933"/>
    <mergeCell ref="Y933:Z933"/>
    <mergeCell ref="B934:I934"/>
    <mergeCell ref="P934:Q934"/>
    <mergeCell ref="T934:U934"/>
    <mergeCell ref="Y934:Z934"/>
    <mergeCell ref="B935:I935"/>
    <mergeCell ref="P935:Q935"/>
    <mergeCell ref="T935:U935"/>
    <mergeCell ref="Y935:Z935"/>
    <mergeCell ref="B942:I942"/>
    <mergeCell ref="P942:Q942"/>
    <mergeCell ref="T942:U942"/>
    <mergeCell ref="Y942:Z942"/>
    <mergeCell ref="B943:I943"/>
    <mergeCell ref="P943:Q943"/>
    <mergeCell ref="T943:U943"/>
    <mergeCell ref="Y943:Z943"/>
    <mergeCell ref="B944:I944"/>
    <mergeCell ref="P944:Q944"/>
    <mergeCell ref="T944:U944"/>
    <mergeCell ref="Y944:Z944"/>
    <mergeCell ref="B939:I939"/>
    <mergeCell ref="P939:Q939"/>
    <mergeCell ref="T939:U939"/>
    <mergeCell ref="Y939:Z939"/>
    <mergeCell ref="B940:I940"/>
    <mergeCell ref="P940:Q940"/>
    <mergeCell ref="T940:U940"/>
    <mergeCell ref="Y940:Z940"/>
    <mergeCell ref="B941:I941"/>
    <mergeCell ref="P941:Q941"/>
    <mergeCell ref="T941:U941"/>
    <mergeCell ref="Y941:Z941"/>
    <mergeCell ref="B948:I948"/>
    <mergeCell ref="P948:Q948"/>
    <mergeCell ref="T948:U948"/>
    <mergeCell ref="Y948:Z948"/>
    <mergeCell ref="B949:I949"/>
    <mergeCell ref="P949:Q949"/>
    <mergeCell ref="T949:U949"/>
    <mergeCell ref="Y949:Z949"/>
    <mergeCell ref="B950:I950"/>
    <mergeCell ref="P950:Q950"/>
    <mergeCell ref="T950:U950"/>
    <mergeCell ref="Y950:Z950"/>
    <mergeCell ref="B945:I945"/>
    <mergeCell ref="P945:Q945"/>
    <mergeCell ref="T945:U945"/>
    <mergeCell ref="Y945:Z945"/>
    <mergeCell ref="B946:I946"/>
    <mergeCell ref="P946:Q946"/>
    <mergeCell ref="T946:U946"/>
    <mergeCell ref="Y946:Z946"/>
    <mergeCell ref="B947:I947"/>
    <mergeCell ref="P947:Q947"/>
    <mergeCell ref="T947:U947"/>
    <mergeCell ref="Y947:Z947"/>
    <mergeCell ref="B954:I954"/>
    <mergeCell ref="P954:Q954"/>
    <mergeCell ref="T954:U954"/>
    <mergeCell ref="Y954:Z954"/>
    <mergeCell ref="B955:I955"/>
    <mergeCell ref="P955:Q955"/>
    <mergeCell ref="T955:U955"/>
    <mergeCell ref="Y955:Z955"/>
    <mergeCell ref="B956:I956"/>
    <mergeCell ref="P956:Q956"/>
    <mergeCell ref="T956:U956"/>
    <mergeCell ref="Y956:Z956"/>
    <mergeCell ref="B951:I951"/>
    <mergeCell ref="P951:Q951"/>
    <mergeCell ref="T951:U951"/>
    <mergeCell ref="Y951:Z951"/>
    <mergeCell ref="B952:I952"/>
    <mergeCell ref="P952:Q952"/>
    <mergeCell ref="T952:U952"/>
    <mergeCell ref="Y952:Z952"/>
    <mergeCell ref="B953:I953"/>
    <mergeCell ref="P953:Q953"/>
    <mergeCell ref="T953:U953"/>
    <mergeCell ref="Y953:Z953"/>
    <mergeCell ref="B960:I960"/>
    <mergeCell ref="P960:Q960"/>
    <mergeCell ref="T960:U960"/>
    <mergeCell ref="Y960:Z960"/>
    <mergeCell ref="B961:I961"/>
    <mergeCell ref="P961:Q961"/>
    <mergeCell ref="T961:U961"/>
    <mergeCell ref="Y961:Z961"/>
    <mergeCell ref="B962:I962"/>
    <mergeCell ref="P962:Q962"/>
    <mergeCell ref="T962:U962"/>
    <mergeCell ref="Y962:Z962"/>
    <mergeCell ref="B957:I957"/>
    <mergeCell ref="P957:Q957"/>
    <mergeCell ref="T957:U957"/>
    <mergeCell ref="Y957:Z957"/>
    <mergeCell ref="B958:I958"/>
    <mergeCell ref="P958:Q958"/>
    <mergeCell ref="T958:U958"/>
    <mergeCell ref="Y958:Z958"/>
    <mergeCell ref="B959:I959"/>
    <mergeCell ref="P959:Q959"/>
    <mergeCell ref="T959:U959"/>
    <mergeCell ref="Y959:Z959"/>
    <mergeCell ref="B966:I966"/>
    <mergeCell ref="P966:Q966"/>
    <mergeCell ref="T966:U966"/>
    <mergeCell ref="Y966:Z966"/>
    <mergeCell ref="B967:I967"/>
    <mergeCell ref="P967:Q967"/>
    <mergeCell ref="T967:U967"/>
    <mergeCell ref="Y967:Z967"/>
    <mergeCell ref="B968:I968"/>
    <mergeCell ref="P968:Q968"/>
    <mergeCell ref="T968:U968"/>
    <mergeCell ref="Y968:Z968"/>
    <mergeCell ref="B963:I963"/>
    <mergeCell ref="P963:Q963"/>
    <mergeCell ref="T963:U963"/>
    <mergeCell ref="Y963:Z963"/>
    <mergeCell ref="B964:I964"/>
    <mergeCell ref="P964:Q964"/>
    <mergeCell ref="T964:U964"/>
    <mergeCell ref="Y964:Z964"/>
    <mergeCell ref="B965:I965"/>
    <mergeCell ref="P965:Q965"/>
    <mergeCell ref="T965:U965"/>
    <mergeCell ref="Y965:Z965"/>
    <mergeCell ref="B972:I972"/>
    <mergeCell ref="P972:Q972"/>
    <mergeCell ref="T972:U972"/>
    <mergeCell ref="Y972:Z972"/>
    <mergeCell ref="B973:I973"/>
    <mergeCell ref="P973:Q973"/>
    <mergeCell ref="T973:U973"/>
    <mergeCell ref="Y973:Z973"/>
    <mergeCell ref="B974:I974"/>
    <mergeCell ref="P974:Q974"/>
    <mergeCell ref="T974:U974"/>
    <mergeCell ref="Y974:Z974"/>
    <mergeCell ref="B969:I969"/>
    <mergeCell ref="P969:Q969"/>
    <mergeCell ref="T969:U969"/>
    <mergeCell ref="Y969:Z969"/>
    <mergeCell ref="B970:I970"/>
    <mergeCell ref="P970:Q970"/>
    <mergeCell ref="T970:U970"/>
    <mergeCell ref="Y970:Z970"/>
    <mergeCell ref="B971:I971"/>
    <mergeCell ref="P971:Q971"/>
    <mergeCell ref="T971:U971"/>
    <mergeCell ref="Y971:Z971"/>
    <mergeCell ref="B978:I978"/>
    <mergeCell ref="P978:Q978"/>
    <mergeCell ref="T978:U978"/>
    <mergeCell ref="Y978:Z978"/>
    <mergeCell ref="B979:I979"/>
    <mergeCell ref="P979:Q979"/>
    <mergeCell ref="T979:U979"/>
    <mergeCell ref="Y979:Z979"/>
    <mergeCell ref="B980:I980"/>
    <mergeCell ref="P980:Q980"/>
    <mergeCell ref="T980:U980"/>
    <mergeCell ref="Y980:Z980"/>
    <mergeCell ref="B975:I975"/>
    <mergeCell ref="P975:Q975"/>
    <mergeCell ref="T975:U975"/>
    <mergeCell ref="Y975:Z975"/>
    <mergeCell ref="B976:I976"/>
    <mergeCell ref="P976:Q976"/>
    <mergeCell ref="T976:U976"/>
    <mergeCell ref="Y976:Z976"/>
    <mergeCell ref="B977:I977"/>
    <mergeCell ref="P977:Q977"/>
    <mergeCell ref="T977:U977"/>
    <mergeCell ref="Y977:Z977"/>
    <mergeCell ref="B984:I984"/>
    <mergeCell ref="P984:Q984"/>
    <mergeCell ref="T984:U984"/>
    <mergeCell ref="Y984:Z984"/>
    <mergeCell ref="B985:I985"/>
    <mergeCell ref="P985:Q985"/>
    <mergeCell ref="T985:U985"/>
    <mergeCell ref="Y985:Z985"/>
    <mergeCell ref="B986:I986"/>
    <mergeCell ref="P986:Q986"/>
    <mergeCell ref="T986:U986"/>
    <mergeCell ref="Y986:Z986"/>
    <mergeCell ref="B981:I981"/>
    <mergeCell ref="P981:Q981"/>
    <mergeCell ref="T981:U981"/>
    <mergeCell ref="Y981:Z981"/>
    <mergeCell ref="B982:I982"/>
    <mergeCell ref="P982:Q982"/>
    <mergeCell ref="T982:U982"/>
    <mergeCell ref="Y982:Z982"/>
    <mergeCell ref="B983:I983"/>
    <mergeCell ref="P983:Q983"/>
    <mergeCell ref="T983:U983"/>
    <mergeCell ref="Y983:Z983"/>
    <mergeCell ref="B990:I990"/>
    <mergeCell ref="P990:Q990"/>
    <mergeCell ref="T990:U990"/>
    <mergeCell ref="Y990:Z990"/>
    <mergeCell ref="B991:I991"/>
    <mergeCell ref="P991:Q991"/>
    <mergeCell ref="T991:U991"/>
    <mergeCell ref="Y991:Z991"/>
    <mergeCell ref="B992:I992"/>
    <mergeCell ref="P992:Q992"/>
    <mergeCell ref="T992:U992"/>
    <mergeCell ref="Y992:Z992"/>
    <mergeCell ref="B987:I987"/>
    <mergeCell ref="P987:Q987"/>
    <mergeCell ref="T987:U987"/>
    <mergeCell ref="Y987:Z987"/>
    <mergeCell ref="B988:I988"/>
    <mergeCell ref="P988:Q988"/>
    <mergeCell ref="T988:U988"/>
    <mergeCell ref="Y988:Z988"/>
    <mergeCell ref="B989:I989"/>
    <mergeCell ref="P989:Q989"/>
    <mergeCell ref="T989:U989"/>
    <mergeCell ref="Y989:Z989"/>
    <mergeCell ref="B996:I996"/>
    <mergeCell ref="P996:Q996"/>
    <mergeCell ref="T996:U996"/>
    <mergeCell ref="Y996:Z996"/>
    <mergeCell ref="B997:I997"/>
    <mergeCell ref="P997:Q997"/>
    <mergeCell ref="T997:U997"/>
    <mergeCell ref="Y997:Z997"/>
    <mergeCell ref="B998:I998"/>
    <mergeCell ref="P998:Q998"/>
    <mergeCell ref="T998:U998"/>
    <mergeCell ref="Y998:Z998"/>
    <mergeCell ref="B993:I993"/>
    <mergeCell ref="P993:Q993"/>
    <mergeCell ref="T993:U993"/>
    <mergeCell ref="Y993:Z993"/>
    <mergeCell ref="B994:I994"/>
    <mergeCell ref="P994:Q994"/>
    <mergeCell ref="T994:U994"/>
    <mergeCell ref="Y994:Z994"/>
    <mergeCell ref="B995:I995"/>
    <mergeCell ref="P995:Q995"/>
    <mergeCell ref="T995:U995"/>
    <mergeCell ref="Y995:Z995"/>
    <mergeCell ref="B1002:I1002"/>
    <mergeCell ref="P1002:Q1002"/>
    <mergeCell ref="T1002:U1002"/>
    <mergeCell ref="Y1002:Z1002"/>
    <mergeCell ref="B1003:I1003"/>
    <mergeCell ref="P1003:Q1003"/>
    <mergeCell ref="T1003:U1003"/>
    <mergeCell ref="Y1003:Z1003"/>
    <mergeCell ref="B1004:I1004"/>
    <mergeCell ref="P1004:Q1004"/>
    <mergeCell ref="T1004:U1004"/>
    <mergeCell ref="Y1004:Z1004"/>
    <mergeCell ref="B999:I999"/>
    <mergeCell ref="P999:Q999"/>
    <mergeCell ref="T999:U999"/>
    <mergeCell ref="Y999:Z999"/>
    <mergeCell ref="B1000:I1000"/>
    <mergeCell ref="P1000:Q1000"/>
    <mergeCell ref="T1000:U1000"/>
    <mergeCell ref="Y1000:Z1000"/>
    <mergeCell ref="B1001:I1001"/>
    <mergeCell ref="P1001:Q1001"/>
    <mergeCell ref="T1001:U1001"/>
    <mergeCell ref="Y1001:Z1001"/>
    <mergeCell ref="B1008:I1008"/>
    <mergeCell ref="P1008:Q1008"/>
    <mergeCell ref="T1008:U1008"/>
    <mergeCell ref="Y1008:Z1008"/>
    <mergeCell ref="B1009:I1009"/>
    <mergeCell ref="P1009:Q1009"/>
    <mergeCell ref="T1009:U1009"/>
    <mergeCell ref="Y1009:Z1009"/>
    <mergeCell ref="B1010:I1010"/>
    <mergeCell ref="P1010:Q1010"/>
    <mergeCell ref="T1010:U1010"/>
    <mergeCell ref="Y1010:Z1010"/>
    <mergeCell ref="B1005:I1005"/>
    <mergeCell ref="P1005:Q1005"/>
    <mergeCell ref="T1005:U1005"/>
    <mergeCell ref="Y1005:Z1005"/>
    <mergeCell ref="B1006:I1006"/>
    <mergeCell ref="P1006:Q1006"/>
    <mergeCell ref="T1006:U1006"/>
    <mergeCell ref="Y1006:Z1006"/>
    <mergeCell ref="B1007:I1007"/>
    <mergeCell ref="P1007:Q1007"/>
    <mergeCell ref="T1007:U1007"/>
    <mergeCell ref="Y1007:Z1007"/>
    <mergeCell ref="B1014:I1014"/>
    <mergeCell ref="P1014:Q1014"/>
    <mergeCell ref="T1014:U1014"/>
    <mergeCell ref="Y1014:Z1014"/>
    <mergeCell ref="B1015:I1015"/>
    <mergeCell ref="P1015:Q1015"/>
    <mergeCell ref="T1015:U1015"/>
    <mergeCell ref="Y1015:Z1015"/>
    <mergeCell ref="B1016:I1016"/>
    <mergeCell ref="P1016:Q1016"/>
    <mergeCell ref="T1016:U1016"/>
    <mergeCell ref="Y1016:Z1016"/>
    <mergeCell ref="B1011:I1011"/>
    <mergeCell ref="P1011:Q1011"/>
    <mergeCell ref="T1011:U1011"/>
    <mergeCell ref="Y1011:Z1011"/>
    <mergeCell ref="B1012:I1012"/>
    <mergeCell ref="P1012:Q1012"/>
    <mergeCell ref="T1012:U1012"/>
    <mergeCell ref="Y1012:Z1012"/>
    <mergeCell ref="B1013:I1013"/>
    <mergeCell ref="P1013:Q1013"/>
    <mergeCell ref="T1013:U1013"/>
    <mergeCell ref="Y1013:Z1013"/>
    <mergeCell ref="B1020:I1020"/>
    <mergeCell ref="P1020:Q1020"/>
    <mergeCell ref="T1020:U1020"/>
    <mergeCell ref="Y1020:Z1020"/>
    <mergeCell ref="B1021:I1021"/>
    <mergeCell ref="P1021:Q1021"/>
    <mergeCell ref="T1021:U1021"/>
    <mergeCell ref="Y1021:Z1021"/>
    <mergeCell ref="B1022:I1022"/>
    <mergeCell ref="P1022:Q1022"/>
    <mergeCell ref="T1022:U1022"/>
    <mergeCell ref="Y1022:Z1022"/>
    <mergeCell ref="B1017:I1017"/>
    <mergeCell ref="P1017:Q1017"/>
    <mergeCell ref="T1017:U1017"/>
    <mergeCell ref="Y1017:Z1017"/>
    <mergeCell ref="B1018:I1018"/>
    <mergeCell ref="P1018:Q1018"/>
    <mergeCell ref="T1018:U1018"/>
    <mergeCell ref="Y1018:Z1018"/>
    <mergeCell ref="B1019:I1019"/>
    <mergeCell ref="P1019:Q1019"/>
    <mergeCell ref="T1019:U1019"/>
    <mergeCell ref="Y1019:Z1019"/>
    <mergeCell ref="B1026:I1026"/>
    <mergeCell ref="P1026:Q1026"/>
    <mergeCell ref="T1026:U1026"/>
    <mergeCell ref="Y1026:Z1026"/>
    <mergeCell ref="B1027:I1027"/>
    <mergeCell ref="P1027:Q1027"/>
    <mergeCell ref="T1027:U1027"/>
    <mergeCell ref="Y1027:Z1027"/>
    <mergeCell ref="B1028:I1028"/>
    <mergeCell ref="P1028:Q1028"/>
    <mergeCell ref="T1028:U1028"/>
    <mergeCell ref="Y1028:Z1028"/>
    <mergeCell ref="B1023:I1023"/>
    <mergeCell ref="P1023:Q1023"/>
    <mergeCell ref="T1023:U1023"/>
    <mergeCell ref="Y1023:Z1023"/>
    <mergeCell ref="B1024:I1024"/>
    <mergeCell ref="P1024:Q1024"/>
    <mergeCell ref="T1024:U1024"/>
    <mergeCell ref="Y1024:Z1024"/>
    <mergeCell ref="B1025:I1025"/>
    <mergeCell ref="P1025:Q1025"/>
    <mergeCell ref="T1025:U1025"/>
    <mergeCell ref="Y1025:Z1025"/>
    <mergeCell ref="B1032:I1032"/>
    <mergeCell ref="P1032:Q1032"/>
    <mergeCell ref="T1032:U1032"/>
    <mergeCell ref="Y1032:Z1032"/>
    <mergeCell ref="B1033:I1033"/>
    <mergeCell ref="P1033:Q1033"/>
    <mergeCell ref="T1033:U1033"/>
    <mergeCell ref="Y1033:Z1033"/>
    <mergeCell ref="B1034:I1034"/>
    <mergeCell ref="P1034:Q1034"/>
    <mergeCell ref="T1034:U1034"/>
    <mergeCell ref="Y1034:Z1034"/>
    <mergeCell ref="B1029:I1029"/>
    <mergeCell ref="P1029:Q1029"/>
    <mergeCell ref="T1029:U1029"/>
    <mergeCell ref="Y1029:Z1029"/>
    <mergeCell ref="B1030:I1030"/>
    <mergeCell ref="P1030:Q1030"/>
    <mergeCell ref="T1030:U1030"/>
    <mergeCell ref="Y1030:Z1030"/>
    <mergeCell ref="B1031:I1031"/>
    <mergeCell ref="P1031:Q1031"/>
    <mergeCell ref="T1031:U1031"/>
    <mergeCell ref="Y1031:Z1031"/>
    <mergeCell ref="B1038:I1038"/>
    <mergeCell ref="P1038:Q1038"/>
    <mergeCell ref="T1038:U1038"/>
    <mergeCell ref="Y1038:Z1038"/>
    <mergeCell ref="B1039:I1039"/>
    <mergeCell ref="P1039:Q1039"/>
    <mergeCell ref="T1039:U1039"/>
    <mergeCell ref="Y1039:Z1039"/>
    <mergeCell ref="B1040:I1040"/>
    <mergeCell ref="P1040:Q1040"/>
    <mergeCell ref="T1040:U1040"/>
    <mergeCell ref="Y1040:Z1040"/>
    <mergeCell ref="B1035:I1035"/>
    <mergeCell ref="P1035:Q1035"/>
    <mergeCell ref="T1035:U1035"/>
    <mergeCell ref="Y1035:Z1035"/>
    <mergeCell ref="B1036:I1036"/>
    <mergeCell ref="P1036:Q1036"/>
    <mergeCell ref="T1036:U1036"/>
    <mergeCell ref="Y1036:Z1036"/>
    <mergeCell ref="B1037:I1037"/>
    <mergeCell ref="P1037:Q1037"/>
    <mergeCell ref="T1037:U1037"/>
    <mergeCell ref="Y1037:Z1037"/>
    <mergeCell ref="B1044:I1044"/>
    <mergeCell ref="P1044:Q1044"/>
    <mergeCell ref="T1044:U1044"/>
    <mergeCell ref="Y1044:Z1044"/>
    <mergeCell ref="B1045:I1045"/>
    <mergeCell ref="P1045:Q1045"/>
    <mergeCell ref="T1045:U1045"/>
    <mergeCell ref="Y1045:Z1045"/>
    <mergeCell ref="B1046:I1046"/>
    <mergeCell ref="P1046:Q1046"/>
    <mergeCell ref="T1046:U1046"/>
    <mergeCell ref="Y1046:Z1046"/>
    <mergeCell ref="B1041:I1041"/>
    <mergeCell ref="P1041:Q1041"/>
    <mergeCell ref="T1041:U1041"/>
    <mergeCell ref="Y1041:Z1041"/>
    <mergeCell ref="B1042:I1042"/>
    <mergeCell ref="P1042:Q1042"/>
    <mergeCell ref="T1042:U1042"/>
    <mergeCell ref="Y1042:Z1042"/>
    <mergeCell ref="B1043:I1043"/>
    <mergeCell ref="P1043:Q1043"/>
    <mergeCell ref="T1043:U1043"/>
    <mergeCell ref="Y1043:Z1043"/>
    <mergeCell ref="B1050:I1050"/>
    <mergeCell ref="P1050:Q1050"/>
    <mergeCell ref="T1050:U1050"/>
    <mergeCell ref="Y1050:Z1050"/>
    <mergeCell ref="B1051:I1051"/>
    <mergeCell ref="P1051:Q1051"/>
    <mergeCell ref="T1051:U1051"/>
    <mergeCell ref="Y1051:Z1051"/>
    <mergeCell ref="B1052:I1052"/>
    <mergeCell ref="P1052:Q1052"/>
    <mergeCell ref="T1052:U1052"/>
    <mergeCell ref="Y1052:Z1052"/>
    <mergeCell ref="B1047:I1047"/>
    <mergeCell ref="P1047:Q1047"/>
    <mergeCell ref="T1047:U1047"/>
    <mergeCell ref="Y1047:Z1047"/>
    <mergeCell ref="B1048:I1048"/>
    <mergeCell ref="P1048:Q1048"/>
    <mergeCell ref="T1048:U1048"/>
    <mergeCell ref="Y1048:Z1048"/>
    <mergeCell ref="B1049:I1049"/>
    <mergeCell ref="P1049:Q1049"/>
    <mergeCell ref="T1049:U1049"/>
    <mergeCell ref="Y1049:Z1049"/>
    <mergeCell ref="B1056:I1056"/>
    <mergeCell ref="P1056:Q1056"/>
    <mergeCell ref="T1056:U1056"/>
    <mergeCell ref="Y1056:Z1056"/>
    <mergeCell ref="B1057:I1057"/>
    <mergeCell ref="P1057:Q1057"/>
    <mergeCell ref="T1057:U1057"/>
    <mergeCell ref="Y1057:Z1057"/>
    <mergeCell ref="B1058:I1058"/>
    <mergeCell ref="P1058:Q1058"/>
    <mergeCell ref="T1058:U1058"/>
    <mergeCell ref="Y1058:Z1058"/>
    <mergeCell ref="B1053:I1053"/>
    <mergeCell ref="P1053:Q1053"/>
    <mergeCell ref="T1053:U1053"/>
    <mergeCell ref="Y1053:Z1053"/>
    <mergeCell ref="B1054:I1054"/>
    <mergeCell ref="P1054:Q1054"/>
    <mergeCell ref="T1054:U1054"/>
    <mergeCell ref="Y1054:Z1054"/>
    <mergeCell ref="B1055:I1055"/>
    <mergeCell ref="P1055:Q1055"/>
    <mergeCell ref="T1055:U1055"/>
    <mergeCell ref="Y1055:Z1055"/>
    <mergeCell ref="B1062:I1062"/>
    <mergeCell ref="P1062:Q1062"/>
    <mergeCell ref="T1062:U1062"/>
    <mergeCell ref="Y1062:Z1062"/>
    <mergeCell ref="B1063:I1063"/>
    <mergeCell ref="P1063:Q1063"/>
    <mergeCell ref="T1063:U1063"/>
    <mergeCell ref="Y1063:Z1063"/>
    <mergeCell ref="B1064:I1064"/>
    <mergeCell ref="P1064:Q1064"/>
    <mergeCell ref="T1064:U1064"/>
    <mergeCell ref="Y1064:Z1064"/>
    <mergeCell ref="B1059:I1059"/>
    <mergeCell ref="P1059:Q1059"/>
    <mergeCell ref="T1059:U1059"/>
    <mergeCell ref="Y1059:Z1059"/>
    <mergeCell ref="B1060:I1060"/>
    <mergeCell ref="P1060:Q1060"/>
    <mergeCell ref="T1060:U1060"/>
    <mergeCell ref="Y1060:Z1060"/>
    <mergeCell ref="B1061:I1061"/>
    <mergeCell ref="P1061:Q1061"/>
    <mergeCell ref="T1061:U1061"/>
    <mergeCell ref="Y1061:Z1061"/>
    <mergeCell ref="B1068:I1068"/>
    <mergeCell ref="P1068:Q1068"/>
    <mergeCell ref="T1068:U1068"/>
    <mergeCell ref="Y1068:Z1068"/>
    <mergeCell ref="B1069:I1069"/>
    <mergeCell ref="P1069:Q1069"/>
    <mergeCell ref="T1069:U1069"/>
    <mergeCell ref="Y1069:Z1069"/>
    <mergeCell ref="B1070:I1070"/>
    <mergeCell ref="P1070:Q1070"/>
    <mergeCell ref="T1070:U1070"/>
    <mergeCell ref="Y1070:Z1070"/>
    <mergeCell ref="B1065:I1065"/>
    <mergeCell ref="P1065:Q1065"/>
    <mergeCell ref="T1065:U1065"/>
    <mergeCell ref="Y1065:Z1065"/>
    <mergeCell ref="B1066:I1066"/>
    <mergeCell ref="P1066:Q1066"/>
    <mergeCell ref="T1066:U1066"/>
    <mergeCell ref="Y1066:Z1066"/>
    <mergeCell ref="B1067:I1067"/>
    <mergeCell ref="P1067:Q1067"/>
    <mergeCell ref="T1067:U1067"/>
    <mergeCell ref="Y1067:Z1067"/>
    <mergeCell ref="B1074:I1074"/>
    <mergeCell ref="P1074:Q1074"/>
    <mergeCell ref="T1074:U1074"/>
    <mergeCell ref="Y1074:Z1074"/>
    <mergeCell ref="B1075:I1075"/>
    <mergeCell ref="P1075:Q1075"/>
    <mergeCell ref="T1075:U1075"/>
    <mergeCell ref="Y1075:Z1075"/>
    <mergeCell ref="B1076:I1076"/>
    <mergeCell ref="P1076:Q1076"/>
    <mergeCell ref="T1076:U1076"/>
    <mergeCell ref="Y1076:Z1076"/>
    <mergeCell ref="B1071:I1071"/>
    <mergeCell ref="P1071:Q1071"/>
    <mergeCell ref="T1071:U1071"/>
    <mergeCell ref="Y1071:Z1071"/>
    <mergeCell ref="B1072:I1072"/>
    <mergeCell ref="P1072:Q1072"/>
    <mergeCell ref="T1072:U1072"/>
    <mergeCell ref="Y1072:Z1072"/>
    <mergeCell ref="B1073:I1073"/>
    <mergeCell ref="P1073:Q1073"/>
    <mergeCell ref="T1073:U1073"/>
    <mergeCell ref="Y1073:Z1073"/>
    <mergeCell ref="B1080:I1080"/>
    <mergeCell ref="P1080:Q1080"/>
    <mergeCell ref="T1080:U1080"/>
    <mergeCell ref="Y1080:Z1080"/>
    <mergeCell ref="B1081:I1081"/>
    <mergeCell ref="P1081:Q1081"/>
    <mergeCell ref="T1081:U1081"/>
    <mergeCell ref="Y1081:Z1081"/>
    <mergeCell ref="B1082:I1082"/>
    <mergeCell ref="P1082:Q1082"/>
    <mergeCell ref="T1082:U1082"/>
    <mergeCell ref="Y1082:Z1082"/>
    <mergeCell ref="B1077:I1077"/>
    <mergeCell ref="P1077:Q1077"/>
    <mergeCell ref="T1077:U1077"/>
    <mergeCell ref="Y1077:Z1077"/>
    <mergeCell ref="B1078:I1078"/>
    <mergeCell ref="P1078:Q1078"/>
    <mergeCell ref="T1078:U1078"/>
    <mergeCell ref="Y1078:Z1078"/>
    <mergeCell ref="B1079:I1079"/>
    <mergeCell ref="P1079:Q1079"/>
    <mergeCell ref="T1079:U1079"/>
    <mergeCell ref="Y1079:Z1079"/>
    <mergeCell ref="B1086:I1086"/>
    <mergeCell ref="P1086:Q1086"/>
    <mergeCell ref="T1086:U1086"/>
    <mergeCell ref="Y1086:Z1086"/>
    <mergeCell ref="B1087:I1087"/>
    <mergeCell ref="P1087:Q1087"/>
    <mergeCell ref="T1087:U1087"/>
    <mergeCell ref="Y1087:Z1087"/>
    <mergeCell ref="B1088:I1088"/>
    <mergeCell ref="P1088:Q1088"/>
    <mergeCell ref="T1088:U1088"/>
    <mergeCell ref="Y1088:Z1088"/>
    <mergeCell ref="B1083:I1083"/>
    <mergeCell ref="P1083:Q1083"/>
    <mergeCell ref="T1083:U1083"/>
    <mergeCell ref="Y1083:Z1083"/>
    <mergeCell ref="B1084:I1084"/>
    <mergeCell ref="P1084:Q1084"/>
    <mergeCell ref="T1084:U1084"/>
    <mergeCell ref="Y1084:Z1084"/>
    <mergeCell ref="B1085:I1085"/>
    <mergeCell ref="P1085:Q1085"/>
    <mergeCell ref="T1085:U1085"/>
    <mergeCell ref="Y1085:Z1085"/>
    <mergeCell ref="B1092:I1092"/>
    <mergeCell ref="P1092:Q1092"/>
    <mergeCell ref="T1092:U1092"/>
    <mergeCell ref="Y1092:Z1092"/>
    <mergeCell ref="B1093:I1093"/>
    <mergeCell ref="P1093:Q1093"/>
    <mergeCell ref="T1093:U1093"/>
    <mergeCell ref="Y1093:Z1093"/>
    <mergeCell ref="B1094:I1094"/>
    <mergeCell ref="P1094:Q1094"/>
    <mergeCell ref="T1094:U1094"/>
    <mergeCell ref="Y1094:Z1094"/>
    <mergeCell ref="B1089:I1089"/>
    <mergeCell ref="P1089:Q1089"/>
    <mergeCell ref="T1089:U1089"/>
    <mergeCell ref="Y1089:Z1089"/>
    <mergeCell ref="B1090:I1090"/>
    <mergeCell ref="P1090:Q1090"/>
    <mergeCell ref="T1090:U1090"/>
    <mergeCell ref="Y1090:Z1090"/>
    <mergeCell ref="B1091:I1091"/>
    <mergeCell ref="P1091:Q1091"/>
    <mergeCell ref="T1091:U1091"/>
    <mergeCell ref="Y1091:Z1091"/>
    <mergeCell ref="B1098:I1098"/>
    <mergeCell ref="P1098:Q1098"/>
    <mergeCell ref="T1098:U1098"/>
    <mergeCell ref="Y1098:Z1098"/>
    <mergeCell ref="B1099:I1099"/>
    <mergeCell ref="P1099:Q1099"/>
    <mergeCell ref="T1099:U1099"/>
    <mergeCell ref="Y1099:Z1099"/>
    <mergeCell ref="B1100:I1100"/>
    <mergeCell ref="P1100:Q1100"/>
    <mergeCell ref="T1100:U1100"/>
    <mergeCell ref="Y1100:Z1100"/>
    <mergeCell ref="B1095:I1095"/>
    <mergeCell ref="P1095:Q1095"/>
    <mergeCell ref="T1095:U1095"/>
    <mergeCell ref="Y1095:Z1095"/>
    <mergeCell ref="B1096:I1096"/>
    <mergeCell ref="P1096:Q1096"/>
    <mergeCell ref="T1096:U1096"/>
    <mergeCell ref="Y1096:Z1096"/>
    <mergeCell ref="B1097:I1097"/>
    <mergeCell ref="P1097:Q1097"/>
    <mergeCell ref="T1097:U1097"/>
    <mergeCell ref="Y1097:Z1097"/>
    <mergeCell ref="B1104:I1104"/>
    <mergeCell ref="P1104:Q1104"/>
    <mergeCell ref="T1104:U1104"/>
    <mergeCell ref="Y1104:Z1104"/>
    <mergeCell ref="B1105:I1105"/>
    <mergeCell ref="P1105:Q1105"/>
    <mergeCell ref="T1105:U1105"/>
    <mergeCell ref="Y1105:Z1105"/>
    <mergeCell ref="B1106:I1106"/>
    <mergeCell ref="P1106:Q1106"/>
    <mergeCell ref="T1106:U1106"/>
    <mergeCell ref="Y1106:Z1106"/>
    <mergeCell ref="B1101:I1101"/>
    <mergeCell ref="P1101:Q1101"/>
    <mergeCell ref="T1101:U1101"/>
    <mergeCell ref="Y1101:Z1101"/>
    <mergeCell ref="B1102:I1102"/>
    <mergeCell ref="P1102:Q1102"/>
    <mergeCell ref="T1102:U1102"/>
    <mergeCell ref="Y1102:Z1102"/>
    <mergeCell ref="B1103:I1103"/>
    <mergeCell ref="P1103:Q1103"/>
    <mergeCell ref="T1103:U1103"/>
    <mergeCell ref="Y1103:Z1103"/>
    <mergeCell ref="B1110:I1110"/>
    <mergeCell ref="P1110:Q1110"/>
    <mergeCell ref="T1110:U1110"/>
    <mergeCell ref="Y1110:Z1110"/>
    <mergeCell ref="B1111:I1111"/>
    <mergeCell ref="P1111:Q1111"/>
    <mergeCell ref="T1111:U1111"/>
    <mergeCell ref="Y1111:Z1111"/>
    <mergeCell ref="B1112:I1112"/>
    <mergeCell ref="P1112:Q1112"/>
    <mergeCell ref="T1112:U1112"/>
    <mergeCell ref="Y1112:Z1112"/>
    <mergeCell ref="B1107:I1107"/>
    <mergeCell ref="P1107:Q1107"/>
    <mergeCell ref="T1107:U1107"/>
    <mergeCell ref="Y1107:Z1107"/>
    <mergeCell ref="B1108:I1108"/>
    <mergeCell ref="P1108:Q1108"/>
    <mergeCell ref="T1108:U1108"/>
    <mergeCell ref="Y1108:Z1108"/>
    <mergeCell ref="B1109:I1109"/>
    <mergeCell ref="P1109:Q1109"/>
    <mergeCell ref="T1109:U1109"/>
    <mergeCell ref="Y1109:Z1109"/>
    <mergeCell ref="B1116:I1116"/>
    <mergeCell ref="P1116:Q1116"/>
    <mergeCell ref="T1116:U1116"/>
    <mergeCell ref="Y1116:Z1116"/>
    <mergeCell ref="B1117:I1117"/>
    <mergeCell ref="P1117:Q1117"/>
    <mergeCell ref="T1117:U1117"/>
    <mergeCell ref="Y1117:Z1117"/>
    <mergeCell ref="B1118:I1118"/>
    <mergeCell ref="P1118:Q1118"/>
    <mergeCell ref="T1118:U1118"/>
    <mergeCell ref="Y1118:Z1118"/>
    <mergeCell ref="B1113:I1113"/>
    <mergeCell ref="P1113:Q1113"/>
    <mergeCell ref="T1113:U1113"/>
    <mergeCell ref="Y1113:Z1113"/>
    <mergeCell ref="B1114:I1114"/>
    <mergeCell ref="P1114:Q1114"/>
    <mergeCell ref="T1114:U1114"/>
    <mergeCell ref="Y1114:Z1114"/>
    <mergeCell ref="B1115:I1115"/>
    <mergeCell ref="P1115:Q1115"/>
    <mergeCell ref="T1115:U1115"/>
    <mergeCell ref="Y1115:Z1115"/>
    <mergeCell ref="B1122:I1122"/>
    <mergeCell ref="P1122:Q1122"/>
    <mergeCell ref="T1122:U1122"/>
    <mergeCell ref="Y1122:Z1122"/>
    <mergeCell ref="B1123:I1123"/>
    <mergeCell ref="P1123:Q1123"/>
    <mergeCell ref="T1123:U1123"/>
    <mergeCell ref="Y1123:Z1123"/>
    <mergeCell ref="B1124:I1124"/>
    <mergeCell ref="P1124:Q1124"/>
    <mergeCell ref="T1124:U1124"/>
    <mergeCell ref="Y1124:Z1124"/>
    <mergeCell ref="B1119:I1119"/>
    <mergeCell ref="P1119:Q1119"/>
    <mergeCell ref="T1119:U1119"/>
    <mergeCell ref="Y1119:Z1119"/>
    <mergeCell ref="B1120:I1120"/>
    <mergeCell ref="P1120:Q1120"/>
    <mergeCell ref="T1120:U1120"/>
    <mergeCell ref="Y1120:Z1120"/>
    <mergeCell ref="B1121:I1121"/>
    <mergeCell ref="P1121:Q1121"/>
    <mergeCell ref="T1121:U1121"/>
    <mergeCell ref="Y1121:Z1121"/>
    <mergeCell ref="B1128:I1128"/>
    <mergeCell ref="P1128:Q1128"/>
    <mergeCell ref="T1128:U1128"/>
    <mergeCell ref="Y1128:Z1128"/>
    <mergeCell ref="B1129:I1129"/>
    <mergeCell ref="P1129:Q1129"/>
    <mergeCell ref="T1129:U1129"/>
    <mergeCell ref="Y1129:Z1129"/>
    <mergeCell ref="B1130:I1130"/>
    <mergeCell ref="P1130:Q1130"/>
    <mergeCell ref="T1130:U1130"/>
    <mergeCell ref="Y1130:Z1130"/>
    <mergeCell ref="B1125:I1125"/>
    <mergeCell ref="P1125:Q1125"/>
    <mergeCell ref="T1125:U1125"/>
    <mergeCell ref="Y1125:Z1125"/>
    <mergeCell ref="B1126:I1126"/>
    <mergeCell ref="P1126:Q1126"/>
    <mergeCell ref="T1126:U1126"/>
    <mergeCell ref="Y1126:Z1126"/>
    <mergeCell ref="B1127:I1127"/>
    <mergeCell ref="P1127:Q1127"/>
    <mergeCell ref="T1127:U1127"/>
    <mergeCell ref="Y1127:Z1127"/>
    <mergeCell ref="B1134:I1134"/>
    <mergeCell ref="P1134:Q1134"/>
    <mergeCell ref="T1134:U1134"/>
    <mergeCell ref="Y1134:Z1134"/>
    <mergeCell ref="B1135:I1135"/>
    <mergeCell ref="P1135:Q1135"/>
    <mergeCell ref="T1135:U1135"/>
    <mergeCell ref="Y1135:Z1135"/>
    <mergeCell ref="B1136:I1136"/>
    <mergeCell ref="P1136:Q1136"/>
    <mergeCell ref="T1136:U1136"/>
    <mergeCell ref="Y1136:Z1136"/>
    <mergeCell ref="B1131:I1131"/>
    <mergeCell ref="P1131:Q1131"/>
    <mergeCell ref="T1131:U1131"/>
    <mergeCell ref="Y1131:Z1131"/>
    <mergeCell ref="B1132:I1132"/>
    <mergeCell ref="P1132:Q1132"/>
    <mergeCell ref="T1132:U1132"/>
    <mergeCell ref="Y1132:Z1132"/>
    <mergeCell ref="B1133:I1133"/>
    <mergeCell ref="P1133:Q1133"/>
    <mergeCell ref="T1133:U1133"/>
    <mergeCell ref="Y1133:Z1133"/>
    <mergeCell ref="B1140:I1140"/>
    <mergeCell ref="P1140:Q1140"/>
    <mergeCell ref="T1140:U1140"/>
    <mergeCell ref="Y1140:Z1140"/>
    <mergeCell ref="B1141:I1141"/>
    <mergeCell ref="P1141:Q1141"/>
    <mergeCell ref="T1141:U1141"/>
    <mergeCell ref="Y1141:Z1141"/>
    <mergeCell ref="B1142:I1142"/>
    <mergeCell ref="P1142:Q1142"/>
    <mergeCell ref="T1142:U1142"/>
    <mergeCell ref="Y1142:Z1142"/>
    <mergeCell ref="B1137:I1137"/>
    <mergeCell ref="P1137:Q1137"/>
    <mergeCell ref="T1137:U1137"/>
    <mergeCell ref="Y1137:Z1137"/>
    <mergeCell ref="B1138:I1138"/>
    <mergeCell ref="P1138:Q1138"/>
    <mergeCell ref="T1138:U1138"/>
    <mergeCell ref="Y1138:Z1138"/>
    <mergeCell ref="B1139:I1139"/>
    <mergeCell ref="P1139:Q1139"/>
    <mergeCell ref="T1139:U1139"/>
    <mergeCell ref="Y1139:Z1139"/>
    <mergeCell ref="B1146:I1146"/>
    <mergeCell ref="P1146:Q1146"/>
    <mergeCell ref="T1146:U1146"/>
    <mergeCell ref="Y1146:Z1146"/>
    <mergeCell ref="B1147:I1147"/>
    <mergeCell ref="P1147:Q1147"/>
    <mergeCell ref="T1147:U1147"/>
    <mergeCell ref="Y1147:Z1147"/>
    <mergeCell ref="B1148:I1148"/>
    <mergeCell ref="P1148:Q1148"/>
    <mergeCell ref="T1148:U1148"/>
    <mergeCell ref="Y1148:Z1148"/>
    <mergeCell ref="B1143:I1143"/>
    <mergeCell ref="P1143:Q1143"/>
    <mergeCell ref="T1143:U1143"/>
    <mergeCell ref="Y1143:Z1143"/>
    <mergeCell ref="B1144:I1144"/>
    <mergeCell ref="P1144:Q1144"/>
    <mergeCell ref="T1144:U1144"/>
    <mergeCell ref="Y1144:Z1144"/>
    <mergeCell ref="B1145:I1145"/>
    <mergeCell ref="P1145:Q1145"/>
    <mergeCell ref="T1145:U1145"/>
    <mergeCell ref="Y1145:Z1145"/>
    <mergeCell ref="B1152:I1152"/>
    <mergeCell ref="P1152:Q1152"/>
    <mergeCell ref="T1152:U1152"/>
    <mergeCell ref="Y1152:Z1152"/>
    <mergeCell ref="B1153:I1153"/>
    <mergeCell ref="P1153:Q1153"/>
    <mergeCell ref="T1153:U1153"/>
    <mergeCell ref="Y1153:Z1153"/>
    <mergeCell ref="B1154:I1154"/>
    <mergeCell ref="P1154:Q1154"/>
    <mergeCell ref="T1154:U1154"/>
    <mergeCell ref="Y1154:Z1154"/>
    <mergeCell ref="B1149:I1149"/>
    <mergeCell ref="P1149:Q1149"/>
    <mergeCell ref="T1149:U1149"/>
    <mergeCell ref="Y1149:Z1149"/>
    <mergeCell ref="B1150:I1150"/>
    <mergeCell ref="P1150:Q1150"/>
    <mergeCell ref="T1150:U1150"/>
    <mergeCell ref="Y1150:Z1150"/>
    <mergeCell ref="B1151:I1151"/>
    <mergeCell ref="P1151:Q1151"/>
    <mergeCell ref="T1151:U1151"/>
    <mergeCell ref="Y1151:Z1151"/>
    <mergeCell ref="B1158:I1158"/>
    <mergeCell ref="P1158:Q1158"/>
    <mergeCell ref="T1158:U1158"/>
    <mergeCell ref="Y1158:Z1158"/>
    <mergeCell ref="B1159:I1159"/>
    <mergeCell ref="P1159:Q1159"/>
    <mergeCell ref="T1159:U1159"/>
    <mergeCell ref="Y1159:Z1159"/>
    <mergeCell ref="B1160:I1160"/>
    <mergeCell ref="P1160:Q1160"/>
    <mergeCell ref="T1160:U1160"/>
    <mergeCell ref="Y1160:Z1160"/>
    <mergeCell ref="B1155:I1155"/>
    <mergeCell ref="P1155:Q1155"/>
    <mergeCell ref="T1155:U1155"/>
    <mergeCell ref="Y1155:Z1155"/>
    <mergeCell ref="B1156:I1156"/>
    <mergeCell ref="P1156:Q1156"/>
    <mergeCell ref="T1156:U1156"/>
    <mergeCell ref="Y1156:Z1156"/>
    <mergeCell ref="B1157:I1157"/>
    <mergeCell ref="P1157:Q1157"/>
    <mergeCell ref="T1157:U1157"/>
    <mergeCell ref="Y1157:Z1157"/>
    <mergeCell ref="B1164:I1164"/>
    <mergeCell ref="P1164:Q1164"/>
    <mergeCell ref="T1164:U1164"/>
    <mergeCell ref="Y1164:Z1164"/>
    <mergeCell ref="B1165:I1165"/>
    <mergeCell ref="P1165:Q1165"/>
    <mergeCell ref="T1165:U1165"/>
    <mergeCell ref="Y1165:Z1165"/>
    <mergeCell ref="B1166:I1166"/>
    <mergeCell ref="P1166:Q1166"/>
    <mergeCell ref="T1166:U1166"/>
    <mergeCell ref="Y1166:Z1166"/>
    <mergeCell ref="B1161:I1161"/>
    <mergeCell ref="P1161:Q1161"/>
    <mergeCell ref="T1161:U1161"/>
    <mergeCell ref="Y1161:Z1161"/>
    <mergeCell ref="B1162:I1162"/>
    <mergeCell ref="P1162:Q1162"/>
    <mergeCell ref="T1162:U1162"/>
    <mergeCell ref="Y1162:Z1162"/>
    <mergeCell ref="B1163:I1163"/>
    <mergeCell ref="P1163:Q1163"/>
    <mergeCell ref="T1163:U1163"/>
    <mergeCell ref="Y1163:Z1163"/>
    <mergeCell ref="B1170:I1170"/>
    <mergeCell ref="P1170:Q1170"/>
    <mergeCell ref="T1170:U1170"/>
    <mergeCell ref="Y1170:Z1170"/>
    <mergeCell ref="B1171:I1171"/>
    <mergeCell ref="P1171:Q1171"/>
    <mergeCell ref="T1171:U1171"/>
    <mergeCell ref="Y1171:Z1171"/>
    <mergeCell ref="B1172:I1172"/>
    <mergeCell ref="P1172:Q1172"/>
    <mergeCell ref="T1172:U1172"/>
    <mergeCell ref="Y1172:Z1172"/>
    <mergeCell ref="B1167:I1167"/>
    <mergeCell ref="P1167:Q1167"/>
    <mergeCell ref="T1167:U1167"/>
    <mergeCell ref="Y1167:Z1167"/>
    <mergeCell ref="B1168:I1168"/>
    <mergeCell ref="P1168:Q1168"/>
    <mergeCell ref="T1168:U1168"/>
    <mergeCell ref="Y1168:Z1168"/>
    <mergeCell ref="B1169:I1169"/>
    <mergeCell ref="P1169:Q1169"/>
    <mergeCell ref="T1169:U1169"/>
    <mergeCell ref="Y1169:Z1169"/>
    <mergeCell ref="B1176:I1176"/>
    <mergeCell ref="P1176:Q1176"/>
    <mergeCell ref="T1176:U1176"/>
    <mergeCell ref="Y1176:Z1176"/>
    <mergeCell ref="B1177:I1177"/>
    <mergeCell ref="P1177:Q1177"/>
    <mergeCell ref="T1177:U1177"/>
    <mergeCell ref="Y1177:Z1177"/>
    <mergeCell ref="B1178:I1178"/>
    <mergeCell ref="P1178:Q1178"/>
    <mergeCell ref="T1178:U1178"/>
    <mergeCell ref="Y1178:Z1178"/>
    <mergeCell ref="B1173:I1173"/>
    <mergeCell ref="P1173:Q1173"/>
    <mergeCell ref="T1173:U1173"/>
    <mergeCell ref="Y1173:Z1173"/>
    <mergeCell ref="B1174:I1174"/>
    <mergeCell ref="P1174:Q1174"/>
    <mergeCell ref="T1174:U1174"/>
    <mergeCell ref="Y1174:Z1174"/>
    <mergeCell ref="B1175:I1175"/>
    <mergeCell ref="P1175:Q1175"/>
    <mergeCell ref="T1175:U1175"/>
    <mergeCell ref="Y1175:Z1175"/>
    <mergeCell ref="B1182:I1182"/>
    <mergeCell ref="P1182:Q1182"/>
    <mergeCell ref="T1182:U1182"/>
    <mergeCell ref="Y1182:Z1182"/>
    <mergeCell ref="B1183:I1183"/>
    <mergeCell ref="P1183:Q1183"/>
    <mergeCell ref="T1183:U1183"/>
    <mergeCell ref="Y1183:Z1183"/>
    <mergeCell ref="B1184:I1184"/>
    <mergeCell ref="P1184:Q1184"/>
    <mergeCell ref="T1184:U1184"/>
    <mergeCell ref="Y1184:Z1184"/>
    <mergeCell ref="B1179:I1179"/>
    <mergeCell ref="P1179:Q1179"/>
    <mergeCell ref="T1179:U1179"/>
    <mergeCell ref="Y1179:Z1179"/>
    <mergeCell ref="B1180:I1180"/>
    <mergeCell ref="P1180:Q1180"/>
    <mergeCell ref="T1180:U1180"/>
    <mergeCell ref="Y1180:Z1180"/>
    <mergeCell ref="B1181:I1181"/>
    <mergeCell ref="P1181:Q1181"/>
    <mergeCell ref="T1181:U1181"/>
    <mergeCell ref="Y1181:Z1181"/>
    <mergeCell ref="B1188:I1188"/>
    <mergeCell ref="P1188:Q1188"/>
    <mergeCell ref="T1188:U1188"/>
    <mergeCell ref="Y1188:Z1188"/>
    <mergeCell ref="B1189:I1189"/>
    <mergeCell ref="P1189:Q1189"/>
    <mergeCell ref="T1189:U1189"/>
    <mergeCell ref="Y1189:Z1189"/>
    <mergeCell ref="B1190:I1190"/>
    <mergeCell ref="P1190:Q1190"/>
    <mergeCell ref="T1190:U1190"/>
    <mergeCell ref="Y1190:Z1190"/>
    <mergeCell ref="B1185:I1185"/>
    <mergeCell ref="P1185:Q1185"/>
    <mergeCell ref="T1185:U1185"/>
    <mergeCell ref="Y1185:Z1185"/>
    <mergeCell ref="B1186:I1186"/>
    <mergeCell ref="P1186:Q1186"/>
    <mergeCell ref="T1186:U1186"/>
    <mergeCell ref="Y1186:Z1186"/>
    <mergeCell ref="B1187:I1187"/>
    <mergeCell ref="P1187:Q1187"/>
    <mergeCell ref="T1187:U1187"/>
    <mergeCell ref="Y1187:Z1187"/>
    <mergeCell ref="B1194:I1194"/>
    <mergeCell ref="P1194:Q1194"/>
    <mergeCell ref="T1194:U1194"/>
    <mergeCell ref="Y1194:Z1194"/>
    <mergeCell ref="B1195:I1195"/>
    <mergeCell ref="P1195:Q1195"/>
    <mergeCell ref="T1195:U1195"/>
    <mergeCell ref="Y1195:Z1195"/>
    <mergeCell ref="B1196:I1196"/>
    <mergeCell ref="P1196:Q1196"/>
    <mergeCell ref="T1196:U1196"/>
    <mergeCell ref="Y1196:Z1196"/>
    <mergeCell ref="B1191:I1191"/>
    <mergeCell ref="P1191:Q1191"/>
    <mergeCell ref="T1191:U1191"/>
    <mergeCell ref="Y1191:Z1191"/>
    <mergeCell ref="B1192:I1192"/>
    <mergeCell ref="P1192:Q1192"/>
    <mergeCell ref="T1192:U1192"/>
    <mergeCell ref="Y1192:Z1192"/>
    <mergeCell ref="B1193:I1193"/>
    <mergeCell ref="P1193:Q1193"/>
    <mergeCell ref="T1193:U1193"/>
    <mergeCell ref="Y1193:Z1193"/>
    <mergeCell ref="B1200:I1200"/>
    <mergeCell ref="P1200:Q1200"/>
    <mergeCell ref="T1200:U1200"/>
    <mergeCell ref="Y1200:Z1200"/>
    <mergeCell ref="B1201:I1201"/>
    <mergeCell ref="P1201:Q1201"/>
    <mergeCell ref="T1201:U1201"/>
    <mergeCell ref="Y1201:Z1201"/>
    <mergeCell ref="B1202:I1202"/>
    <mergeCell ref="P1202:Q1202"/>
    <mergeCell ref="T1202:U1202"/>
    <mergeCell ref="Y1202:Z1202"/>
    <mergeCell ref="B1197:I1197"/>
    <mergeCell ref="P1197:Q1197"/>
    <mergeCell ref="T1197:U1197"/>
    <mergeCell ref="Y1197:Z1197"/>
    <mergeCell ref="B1198:I1198"/>
    <mergeCell ref="P1198:Q1198"/>
    <mergeCell ref="T1198:U1198"/>
    <mergeCell ref="Y1198:Z1198"/>
    <mergeCell ref="B1199:I1199"/>
    <mergeCell ref="P1199:Q1199"/>
    <mergeCell ref="T1199:U1199"/>
    <mergeCell ref="Y1199:Z1199"/>
    <mergeCell ref="B1206:I1206"/>
    <mergeCell ref="P1206:Q1206"/>
    <mergeCell ref="T1206:U1206"/>
    <mergeCell ref="Y1206:Z1206"/>
    <mergeCell ref="B1207:I1207"/>
    <mergeCell ref="P1207:Q1207"/>
    <mergeCell ref="T1207:U1207"/>
    <mergeCell ref="Y1207:Z1207"/>
    <mergeCell ref="B1208:I1208"/>
    <mergeCell ref="P1208:Q1208"/>
    <mergeCell ref="T1208:U1208"/>
    <mergeCell ref="Y1208:Z1208"/>
    <mergeCell ref="B1203:I1203"/>
    <mergeCell ref="P1203:Q1203"/>
    <mergeCell ref="T1203:U1203"/>
    <mergeCell ref="Y1203:Z1203"/>
    <mergeCell ref="B1204:I1204"/>
    <mergeCell ref="P1204:Q1204"/>
    <mergeCell ref="T1204:U1204"/>
    <mergeCell ref="Y1204:Z1204"/>
    <mergeCell ref="B1205:I1205"/>
    <mergeCell ref="P1205:Q1205"/>
    <mergeCell ref="T1205:U1205"/>
    <mergeCell ref="Y1205:Z1205"/>
    <mergeCell ref="B1212:I1212"/>
    <mergeCell ref="P1212:Q1212"/>
    <mergeCell ref="T1212:U1212"/>
    <mergeCell ref="Y1212:Z1212"/>
    <mergeCell ref="B1213:I1213"/>
    <mergeCell ref="P1213:Q1213"/>
    <mergeCell ref="T1213:U1213"/>
    <mergeCell ref="Y1213:Z1213"/>
    <mergeCell ref="B1209:I1209"/>
    <mergeCell ref="P1209:Q1209"/>
    <mergeCell ref="T1209:U1209"/>
    <mergeCell ref="Y1209:Z1209"/>
    <mergeCell ref="B1210:I1210"/>
    <mergeCell ref="P1210:Q1210"/>
    <mergeCell ref="T1210:U1210"/>
    <mergeCell ref="Y1210:Z1210"/>
    <mergeCell ref="B1211:I1211"/>
    <mergeCell ref="P1211:Q1211"/>
    <mergeCell ref="T1211:U1211"/>
    <mergeCell ref="Y1211:Z1211"/>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213">
    <cfRule type="expression" dxfId="14" priority="11">
      <formula>OR(W14="",W14="ー")</formula>
    </cfRule>
  </conditionalFormatting>
  <conditionalFormatting sqref="AB14:AB12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213 W14:W1213">
    <cfRule type="expression" dxfId="12" priority="7">
      <formula>$N14=""</formula>
    </cfRule>
  </conditionalFormatting>
  <conditionalFormatting sqref="P14:P1213">
    <cfRule type="expression" dxfId="11" priority="6">
      <formula>O14=""</formula>
    </cfRule>
  </conditionalFormatting>
  <conditionalFormatting sqref="T14:V12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213">
    <cfRule type="expression" dxfId="9" priority="3">
      <formula>R14&lt;&gt;""</formula>
    </cfRule>
  </conditionalFormatting>
  <conditionalFormatting sqref="AA14:AA1213">
    <cfRule type="expression" dxfId="8" priority="42">
      <formula>Y14&lt;&gt;""</formula>
    </cfRule>
  </conditionalFormatting>
  <dataValidations xWindow="1015" yWindow="629" count="2">
    <dataValidation imeMode="halfAlpha" allowBlank="1" showInputMessage="1" showErrorMessage="1" sqref="B14:B1213" xr:uid="{64693CF5-7C22-4473-86B1-0A80DDE43DB4}"/>
    <dataValidation type="whole" operator="greaterThanOrEqual" allowBlank="1" showInputMessage="1" showErrorMessage="1" prompt="要件を満たす職員数を記入してください。" sqref="T14:U1213 AB14:AB12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W14:W1213</xm:sqref>
        </x14:dataValidation>
        <x14:dataValidation type="list" allowBlank="1" showInputMessage="1" showErrorMessage="1" xr:uid="{B784A8B4-F42E-41A2-B693-968F81972145}">
          <x14:formula1>
            <xm:f>【参考】数式用!$K$4:$AC$4</xm:f>
          </x14:formula1>
          <xm:sqref>O14:O1213</xm:sqref>
        </x14:dataValidation>
        <x14:dataValidation type="list" allowBlank="1" showInputMessage="1" showErrorMessage="1" xr:uid="{F3B9E123-754A-466C-B95F-CC4F526ED035}">
          <x14:formula1>
            <xm:f>【参考】数式用!$AJ$5:$AJ$6</xm:f>
          </x14:formula1>
          <xm:sqref>AA14:AA1213 S14:S1213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 customWidth="1"/>
    <col min="2" max="28" width="8" style="9" customWidth="1"/>
    <col min="29" max="29" width="9" style="9" customWidth="1"/>
    <col min="30" max="30" width="42.875" style="9" customWidth="1"/>
    <col min="31" max="35" width="9" style="9" customWidth="1"/>
    <col min="36" max="36" width="9" style="9"/>
    <col min="37" max="37" width="9" style="9" customWidth="1"/>
    <col min="38" max="38" width="9" style="9"/>
    <col min="39" max="40" width="9" style="9" customWidth="1"/>
    <col min="41" max="41" width="9.125" style="9" customWidth="1"/>
    <col min="42" max="42" width="9" style="9" customWidth="1"/>
    <col min="43" max="16384" width="9" style="9"/>
  </cols>
  <sheetData>
    <row r="1" spans="1:38" ht="14.25" thickBot="1">
      <c r="A1" s="8" t="s">
        <v>115</v>
      </c>
      <c r="B1" s="8"/>
      <c r="C1" s="8"/>
      <c r="D1" s="8"/>
      <c r="E1" s="8"/>
      <c r="AD1" s="78" t="s">
        <v>2061</v>
      </c>
      <c r="AE1"/>
      <c r="AF1"/>
      <c r="AG1"/>
      <c r="AH1"/>
      <c r="AJ1" s="75" t="s">
        <v>1992</v>
      </c>
      <c r="AL1" s="8" t="s">
        <v>2046</v>
      </c>
    </row>
    <row r="2" spans="1:38" ht="24.75" customHeight="1">
      <c r="A2" s="1173" t="s">
        <v>116</v>
      </c>
      <c r="B2" s="1190" t="s">
        <v>117</v>
      </c>
      <c r="C2" s="1191"/>
      <c r="D2" s="1191"/>
      <c r="E2" s="1192"/>
      <c r="F2" s="1176" t="s">
        <v>118</v>
      </c>
      <c r="G2" s="1177"/>
      <c r="H2" s="1178"/>
      <c r="I2" s="1173" t="s">
        <v>119</v>
      </c>
      <c r="J2" s="1179"/>
      <c r="K2" s="1181" t="s">
        <v>120</v>
      </c>
      <c r="L2" s="1182"/>
      <c r="M2" s="1182"/>
      <c r="N2" s="1182"/>
      <c r="O2" s="1182"/>
      <c r="P2" s="1182"/>
      <c r="Q2" s="1182"/>
      <c r="R2" s="1182"/>
      <c r="S2" s="1182"/>
      <c r="T2" s="1182"/>
      <c r="U2" s="1182"/>
      <c r="V2" s="1182"/>
      <c r="W2" s="1182"/>
      <c r="X2" s="1182"/>
      <c r="Y2" s="1182"/>
      <c r="Z2" s="1182"/>
      <c r="AA2" s="1182"/>
      <c r="AB2" s="1183"/>
      <c r="AC2" s="10"/>
      <c r="AD2" s="1170" t="s">
        <v>116</v>
      </c>
      <c r="AE2" s="1164" t="s">
        <v>1993</v>
      </c>
      <c r="AF2" s="1165"/>
      <c r="AG2" s="1165"/>
      <c r="AH2" s="1166"/>
      <c r="AI2" s="10"/>
      <c r="AJ2" s="76" t="s">
        <v>1980</v>
      </c>
      <c r="AK2" s="10"/>
      <c r="AL2" s="66" t="s">
        <v>2041</v>
      </c>
    </row>
    <row r="3" spans="1:38" ht="35.25" customHeight="1" thickBot="1">
      <c r="A3" s="1174"/>
      <c r="B3" s="1184" t="s">
        <v>2079</v>
      </c>
      <c r="C3" s="1185"/>
      <c r="D3" s="1185"/>
      <c r="E3" s="1186"/>
      <c r="F3" s="1184" t="s">
        <v>121</v>
      </c>
      <c r="G3" s="1185"/>
      <c r="H3" s="1186"/>
      <c r="I3" s="1175"/>
      <c r="J3" s="1180"/>
      <c r="K3" s="1187" t="s">
        <v>122</v>
      </c>
      <c r="L3" s="1188"/>
      <c r="M3" s="1188"/>
      <c r="N3" s="1188"/>
      <c r="O3" s="1188"/>
      <c r="P3" s="1188"/>
      <c r="Q3" s="1188"/>
      <c r="R3" s="1188"/>
      <c r="S3" s="1188"/>
      <c r="T3" s="1188"/>
      <c r="U3" s="1188"/>
      <c r="V3" s="1188"/>
      <c r="W3" s="1188"/>
      <c r="X3" s="1188"/>
      <c r="Y3" s="1188"/>
      <c r="Z3" s="1188"/>
      <c r="AA3" s="1188"/>
      <c r="AB3" s="1189"/>
      <c r="AC3" s="10"/>
      <c r="AD3" s="1171"/>
      <c r="AE3" s="1167"/>
      <c r="AF3" s="1168"/>
      <c r="AG3" s="1168"/>
      <c r="AH3" s="1169"/>
      <c r="AI3" s="10"/>
      <c r="AJ3" s="77"/>
      <c r="AK3" s="10"/>
      <c r="AL3" s="68" t="s">
        <v>2042</v>
      </c>
    </row>
    <row r="4" spans="1:38" ht="23.25" customHeight="1" thickBot="1">
      <c r="A4" s="1175"/>
      <c r="B4" s="11" t="s">
        <v>123</v>
      </c>
      <c r="C4" s="12" t="s">
        <v>124</v>
      </c>
      <c r="D4" s="12" t="s">
        <v>125</v>
      </c>
      <c r="E4" s="92" t="s">
        <v>2080</v>
      </c>
      <c r="F4" s="11" t="s">
        <v>126</v>
      </c>
      <c r="G4" s="13" t="s">
        <v>127</v>
      </c>
      <c r="H4" s="14" t="s">
        <v>128</v>
      </c>
      <c r="I4" s="15" t="s">
        <v>129</v>
      </c>
      <c r="J4" s="14" t="s">
        <v>130</v>
      </c>
      <c r="K4" s="16" t="s">
        <v>131</v>
      </c>
      <c r="L4" s="17" t="s">
        <v>132</v>
      </c>
      <c r="M4" s="17" t="s">
        <v>133</v>
      </c>
      <c r="N4" s="17" t="s">
        <v>134</v>
      </c>
      <c r="O4" s="17" t="s">
        <v>135</v>
      </c>
      <c r="P4" s="17" t="s">
        <v>136</v>
      </c>
      <c r="Q4" s="17" t="s">
        <v>137</v>
      </c>
      <c r="R4" s="17" t="s">
        <v>138</v>
      </c>
      <c r="S4" s="17" t="s">
        <v>139</v>
      </c>
      <c r="T4" s="17" t="s">
        <v>140</v>
      </c>
      <c r="U4" s="17" t="s">
        <v>141</v>
      </c>
      <c r="V4" s="17" t="s">
        <v>142</v>
      </c>
      <c r="W4" s="17" t="s">
        <v>143</v>
      </c>
      <c r="X4" s="17" t="s">
        <v>144</v>
      </c>
      <c r="Y4" s="17" t="s">
        <v>145</v>
      </c>
      <c r="Z4" s="17" t="s">
        <v>146</v>
      </c>
      <c r="AA4" s="17" t="s">
        <v>147</v>
      </c>
      <c r="AB4" s="18" t="s">
        <v>148</v>
      </c>
      <c r="AC4" s="10"/>
      <c r="AD4" s="1172"/>
      <c r="AE4" s="90" t="s">
        <v>131</v>
      </c>
      <c r="AF4" s="88" t="s">
        <v>132</v>
      </c>
      <c r="AG4" s="88" t="s">
        <v>133</v>
      </c>
      <c r="AH4" s="89" t="s">
        <v>134</v>
      </c>
      <c r="AI4" s="10"/>
      <c r="AJ4" s="10"/>
      <c r="AK4" s="10"/>
      <c r="AL4" s="68" t="s">
        <v>2043</v>
      </c>
    </row>
    <row r="5" spans="1:38" ht="13.5" customHeight="1">
      <c r="A5" s="19" t="s">
        <v>8</v>
      </c>
      <c r="B5" s="20">
        <v>0.13700000000000001</v>
      </c>
      <c r="C5" s="21">
        <v>0.1</v>
      </c>
      <c r="D5" s="22">
        <v>5.5E-2</v>
      </c>
      <c r="E5" s="24">
        <v>0</v>
      </c>
      <c r="F5" s="20">
        <v>6.3E-2</v>
      </c>
      <c r="G5" s="23">
        <v>4.2000000000000003E-2</v>
      </c>
      <c r="H5" s="24">
        <v>0</v>
      </c>
      <c r="I5" s="25">
        <v>2.4E-2</v>
      </c>
      <c r="J5" s="24">
        <v>0</v>
      </c>
      <c r="K5" s="26">
        <v>0.245</v>
      </c>
      <c r="L5" s="27">
        <v>0.224</v>
      </c>
      <c r="M5" s="27">
        <v>0.182</v>
      </c>
      <c r="N5" s="27">
        <v>0.14499999999999999</v>
      </c>
      <c r="O5" s="27">
        <v>0.221</v>
      </c>
      <c r="P5" s="27">
        <v>0.20799999999999999</v>
      </c>
      <c r="Q5" s="27">
        <v>0.2</v>
      </c>
      <c r="R5" s="27">
        <v>0.187</v>
      </c>
      <c r="S5" s="27">
        <v>0.184</v>
      </c>
      <c r="T5" s="27">
        <v>0.16300000000000001</v>
      </c>
      <c r="U5" s="27">
        <v>0.16299999999999998</v>
      </c>
      <c r="V5" s="27">
        <v>0.158</v>
      </c>
      <c r="W5" s="27">
        <v>0.14199999999999999</v>
      </c>
      <c r="X5" s="27">
        <v>0.13899999999999998</v>
      </c>
      <c r="Y5" s="27">
        <v>0.12100000000000001</v>
      </c>
      <c r="Z5" s="27">
        <v>0.11800000000000001</v>
      </c>
      <c r="AA5" s="27">
        <v>0.1</v>
      </c>
      <c r="AB5" s="28">
        <v>7.5999999999999998E-2</v>
      </c>
      <c r="AC5" s="10"/>
      <c r="AD5" s="19" t="s">
        <v>8</v>
      </c>
      <c r="AE5" s="85">
        <v>9.7000000000000003E-2</v>
      </c>
      <c r="AF5" s="83">
        <v>0.107</v>
      </c>
      <c r="AG5" s="83">
        <v>0.13100000000000001</v>
      </c>
      <c r="AH5" s="84">
        <v>0.16500000000000001</v>
      </c>
      <c r="AI5" s="10"/>
      <c r="AJ5" s="76" t="s">
        <v>105</v>
      </c>
      <c r="AK5" s="10"/>
      <c r="AL5" s="68" t="s">
        <v>2044</v>
      </c>
    </row>
    <row r="6" spans="1:38" ht="13.5" customHeight="1" thickBot="1">
      <c r="A6" s="31" t="s">
        <v>9</v>
      </c>
      <c r="B6" s="32">
        <v>0.13700000000000001</v>
      </c>
      <c r="C6" s="33">
        <v>0.1</v>
      </c>
      <c r="D6" s="29">
        <v>5.5E-2</v>
      </c>
      <c r="E6" s="30">
        <v>0</v>
      </c>
      <c r="F6" s="32">
        <v>6.3E-2</v>
      </c>
      <c r="G6" s="34">
        <v>4.2000000000000003E-2</v>
      </c>
      <c r="H6" s="30">
        <v>0</v>
      </c>
      <c r="I6" s="35">
        <v>2.4E-2</v>
      </c>
      <c r="J6" s="24">
        <v>0</v>
      </c>
      <c r="K6" s="36">
        <v>0.245</v>
      </c>
      <c r="L6" s="37">
        <v>0.224</v>
      </c>
      <c r="M6" s="37">
        <v>0.182</v>
      </c>
      <c r="N6" s="37">
        <v>0.14499999999999999</v>
      </c>
      <c r="O6" s="37">
        <v>0.221</v>
      </c>
      <c r="P6" s="37">
        <v>0.20799999999999999</v>
      </c>
      <c r="Q6" s="37">
        <v>0.2</v>
      </c>
      <c r="R6" s="37">
        <v>0.187</v>
      </c>
      <c r="S6" s="37">
        <v>0.184</v>
      </c>
      <c r="T6" s="37">
        <v>0.16300000000000001</v>
      </c>
      <c r="U6" s="37">
        <v>0.16299999999999998</v>
      </c>
      <c r="V6" s="37">
        <v>0.158</v>
      </c>
      <c r="W6" s="37">
        <v>0.14199999999999999</v>
      </c>
      <c r="X6" s="37">
        <v>0.13899999999999998</v>
      </c>
      <c r="Y6" s="37">
        <v>0.12100000000000001</v>
      </c>
      <c r="Z6" s="37">
        <v>0.11800000000000001</v>
      </c>
      <c r="AA6" s="37">
        <v>0.1</v>
      </c>
      <c r="AB6" s="38">
        <v>7.5999999999999998E-2</v>
      </c>
      <c r="AC6" s="10"/>
      <c r="AD6" s="31" t="s">
        <v>9</v>
      </c>
      <c r="AE6" s="86">
        <v>9.7000000000000003E-2</v>
      </c>
      <c r="AF6" s="79">
        <v>0.107</v>
      </c>
      <c r="AG6" s="79">
        <v>0.13100000000000001</v>
      </c>
      <c r="AH6" s="80">
        <v>0.16500000000000001</v>
      </c>
      <c r="AI6" s="10"/>
      <c r="AJ6" s="77"/>
      <c r="AK6" s="10"/>
      <c r="AL6" s="91" t="s">
        <v>2045</v>
      </c>
    </row>
    <row r="7" spans="1:38">
      <c r="A7" s="31" t="s">
        <v>149</v>
      </c>
      <c r="B7" s="32">
        <v>0.13700000000000001</v>
      </c>
      <c r="C7" s="33">
        <v>0.1</v>
      </c>
      <c r="D7" s="29">
        <v>5.5E-2</v>
      </c>
      <c r="E7" s="30">
        <v>0</v>
      </c>
      <c r="F7" s="32">
        <v>6.3E-2</v>
      </c>
      <c r="G7" s="34">
        <v>4.2000000000000003E-2</v>
      </c>
      <c r="H7" s="30">
        <v>0</v>
      </c>
      <c r="I7" s="35">
        <v>2.4E-2</v>
      </c>
      <c r="J7" s="24">
        <v>0</v>
      </c>
      <c r="K7" s="36">
        <v>0.245</v>
      </c>
      <c r="L7" s="37">
        <v>0.224</v>
      </c>
      <c r="M7" s="37">
        <v>0.182</v>
      </c>
      <c r="N7" s="37">
        <v>0.14499999999999999</v>
      </c>
      <c r="O7" s="37">
        <v>0.221</v>
      </c>
      <c r="P7" s="37">
        <v>0.20799999999999999</v>
      </c>
      <c r="Q7" s="37">
        <v>0.2</v>
      </c>
      <c r="R7" s="37">
        <v>0.187</v>
      </c>
      <c r="S7" s="37">
        <v>0.184</v>
      </c>
      <c r="T7" s="37">
        <v>0.16300000000000001</v>
      </c>
      <c r="U7" s="37">
        <v>0.16299999999999998</v>
      </c>
      <c r="V7" s="37">
        <v>0.158</v>
      </c>
      <c r="W7" s="37">
        <v>0.14199999999999999</v>
      </c>
      <c r="X7" s="37">
        <v>0.13899999999999998</v>
      </c>
      <c r="Y7" s="37">
        <v>0.12100000000000001</v>
      </c>
      <c r="Z7" s="37">
        <v>0.11800000000000001</v>
      </c>
      <c r="AA7" s="37">
        <v>0.1</v>
      </c>
      <c r="AB7" s="38">
        <v>7.5999999999999998E-2</v>
      </c>
      <c r="AC7" s="10"/>
      <c r="AD7" s="31" t="s">
        <v>149</v>
      </c>
      <c r="AE7" s="86">
        <v>9.7000000000000003E-2</v>
      </c>
      <c r="AF7" s="79">
        <v>0.107</v>
      </c>
      <c r="AG7" s="79">
        <v>0.13100000000000001</v>
      </c>
      <c r="AH7" s="80">
        <v>0.16500000000000001</v>
      </c>
      <c r="AI7" s="10"/>
      <c r="AJ7" s="10"/>
      <c r="AK7" s="10"/>
    </row>
    <row r="8" spans="1:38" ht="13.5" customHeight="1">
      <c r="A8" s="31" t="s">
        <v>150</v>
      </c>
      <c r="B8" s="32">
        <v>5.8000000000000003E-2</v>
      </c>
      <c r="C8" s="33">
        <v>4.2000000000000003E-2</v>
      </c>
      <c r="D8" s="29">
        <v>2.3E-2</v>
      </c>
      <c r="E8" s="30">
        <v>0</v>
      </c>
      <c r="F8" s="32">
        <v>2.1000000000000001E-2</v>
      </c>
      <c r="G8" s="34">
        <v>1.4999999999999999E-2</v>
      </c>
      <c r="H8" s="30">
        <v>0</v>
      </c>
      <c r="I8" s="35">
        <v>1.0999999999999999E-2</v>
      </c>
      <c r="J8" s="24">
        <v>0</v>
      </c>
      <c r="K8" s="36">
        <v>9.9999999999999992E-2</v>
      </c>
      <c r="L8" s="37">
        <v>9.4E-2</v>
      </c>
      <c r="M8" s="37">
        <v>7.9000000000000001E-2</v>
      </c>
      <c r="N8" s="37">
        <v>6.3E-2</v>
      </c>
      <c r="O8" s="37">
        <v>8.8999999999999996E-2</v>
      </c>
      <c r="P8" s="37">
        <v>8.3999999999999991E-2</v>
      </c>
      <c r="Q8" s="37">
        <v>8.3000000000000004E-2</v>
      </c>
      <c r="R8" s="37">
        <v>7.8E-2</v>
      </c>
      <c r="S8" s="37">
        <v>7.2999999999999995E-2</v>
      </c>
      <c r="T8" s="37">
        <v>6.7000000000000004E-2</v>
      </c>
      <c r="U8" s="37">
        <v>6.4999999999999988E-2</v>
      </c>
      <c r="V8" s="37">
        <v>6.8000000000000005E-2</v>
      </c>
      <c r="W8" s="37">
        <v>5.9000000000000004E-2</v>
      </c>
      <c r="X8" s="37">
        <v>5.3999999999999999E-2</v>
      </c>
      <c r="Y8" s="37">
        <v>5.2000000000000005E-2</v>
      </c>
      <c r="Z8" s="37">
        <v>4.8000000000000001E-2</v>
      </c>
      <c r="AA8" s="37">
        <v>4.4000000000000004E-2</v>
      </c>
      <c r="AB8" s="38">
        <v>3.3000000000000002E-2</v>
      </c>
      <c r="AC8" s="10"/>
      <c r="AD8" s="31" t="s">
        <v>150</v>
      </c>
      <c r="AE8" s="86">
        <v>0.11</v>
      </c>
      <c r="AF8" s="79">
        <v>0.11700000000000001</v>
      </c>
      <c r="AG8" s="79">
        <v>0.13900000000000001</v>
      </c>
      <c r="AH8" s="80">
        <v>0.17399999999999999</v>
      </c>
      <c r="AI8" s="10"/>
      <c r="AJ8" s="10"/>
      <c r="AK8" s="10"/>
    </row>
    <row r="9" spans="1:38" ht="13.5" customHeight="1">
      <c r="A9" s="31" t="s">
        <v>10</v>
      </c>
      <c r="B9" s="32">
        <v>5.8999999999999997E-2</v>
      </c>
      <c r="C9" s="33">
        <v>4.2999999999999997E-2</v>
      </c>
      <c r="D9" s="29">
        <v>2.3E-2</v>
      </c>
      <c r="E9" s="30">
        <v>0</v>
      </c>
      <c r="F9" s="32">
        <v>1.2E-2</v>
      </c>
      <c r="G9" s="34">
        <v>0.01</v>
      </c>
      <c r="H9" s="30">
        <v>0</v>
      </c>
      <c r="I9" s="35">
        <v>1.0999999999999999E-2</v>
      </c>
      <c r="J9" s="24">
        <v>0</v>
      </c>
      <c r="K9" s="36">
        <v>9.1999999999999985E-2</v>
      </c>
      <c r="L9" s="37">
        <v>8.9999999999999983E-2</v>
      </c>
      <c r="M9" s="37">
        <v>7.9999999999999988E-2</v>
      </c>
      <c r="N9" s="37">
        <v>6.3999999999999987E-2</v>
      </c>
      <c r="O9" s="37">
        <v>8.0999999999999989E-2</v>
      </c>
      <c r="P9" s="37">
        <v>7.5999999999999984E-2</v>
      </c>
      <c r="Q9" s="37">
        <v>7.8999999999999987E-2</v>
      </c>
      <c r="R9" s="37">
        <v>7.3999999999999996E-2</v>
      </c>
      <c r="S9" s="37">
        <v>6.4999999999999988E-2</v>
      </c>
      <c r="T9" s="37">
        <v>6.3E-2</v>
      </c>
      <c r="U9" s="37">
        <v>5.6000000000000001E-2</v>
      </c>
      <c r="V9" s="37">
        <v>6.8999999999999992E-2</v>
      </c>
      <c r="W9" s="37">
        <v>5.3999999999999999E-2</v>
      </c>
      <c r="X9" s="37">
        <v>4.5000000000000005E-2</v>
      </c>
      <c r="Y9" s="37">
        <v>5.2999999999999999E-2</v>
      </c>
      <c r="Z9" s="37">
        <v>4.3000000000000003E-2</v>
      </c>
      <c r="AA9" s="37">
        <v>4.4000000000000004E-2</v>
      </c>
      <c r="AB9" s="38">
        <v>3.3000000000000002E-2</v>
      </c>
      <c r="AC9" s="10"/>
      <c r="AD9" s="31" t="s">
        <v>10</v>
      </c>
      <c r="AE9" s="86">
        <v>0.11899999999999999</v>
      </c>
      <c r="AF9" s="79">
        <v>0.122</v>
      </c>
      <c r="AG9" s="79">
        <v>0.13700000000000001</v>
      </c>
      <c r="AH9" s="80">
        <v>0.17100000000000001</v>
      </c>
      <c r="AI9" s="10"/>
      <c r="AJ9" s="10"/>
      <c r="AK9" s="10"/>
    </row>
    <row r="10" spans="1:38" ht="13.5" customHeight="1">
      <c r="A10" s="31" t="s">
        <v>11</v>
      </c>
      <c r="B10" s="32">
        <v>5.8999999999999997E-2</v>
      </c>
      <c r="C10" s="33">
        <v>4.2999999999999997E-2</v>
      </c>
      <c r="D10" s="29">
        <v>2.3E-2</v>
      </c>
      <c r="E10" s="30">
        <v>0</v>
      </c>
      <c r="F10" s="32">
        <v>1.2E-2</v>
      </c>
      <c r="G10" s="34">
        <v>0.01</v>
      </c>
      <c r="H10" s="30">
        <v>0</v>
      </c>
      <c r="I10" s="35">
        <v>1.0999999999999999E-2</v>
      </c>
      <c r="J10" s="24">
        <v>0</v>
      </c>
      <c r="K10" s="36">
        <v>9.1999999999999985E-2</v>
      </c>
      <c r="L10" s="37">
        <v>8.9999999999999983E-2</v>
      </c>
      <c r="M10" s="37">
        <v>7.9999999999999988E-2</v>
      </c>
      <c r="N10" s="37">
        <v>6.3999999999999987E-2</v>
      </c>
      <c r="O10" s="37">
        <v>8.0999999999999989E-2</v>
      </c>
      <c r="P10" s="37">
        <v>7.5999999999999984E-2</v>
      </c>
      <c r="Q10" s="37">
        <v>7.8999999999999987E-2</v>
      </c>
      <c r="R10" s="37">
        <v>7.3999999999999996E-2</v>
      </c>
      <c r="S10" s="37">
        <v>6.4999999999999988E-2</v>
      </c>
      <c r="T10" s="37">
        <v>6.3E-2</v>
      </c>
      <c r="U10" s="37">
        <v>5.6000000000000001E-2</v>
      </c>
      <c r="V10" s="37">
        <v>6.8999999999999992E-2</v>
      </c>
      <c r="W10" s="37">
        <v>5.3999999999999999E-2</v>
      </c>
      <c r="X10" s="37">
        <v>4.5000000000000005E-2</v>
      </c>
      <c r="Y10" s="37">
        <v>5.2999999999999999E-2</v>
      </c>
      <c r="Z10" s="37">
        <v>4.3000000000000003E-2</v>
      </c>
      <c r="AA10" s="37">
        <v>4.4000000000000004E-2</v>
      </c>
      <c r="AB10" s="38">
        <v>3.3000000000000002E-2</v>
      </c>
      <c r="AC10" s="10"/>
      <c r="AD10" s="31" t="s">
        <v>11</v>
      </c>
      <c r="AE10" s="86">
        <v>0.11899999999999999</v>
      </c>
      <c r="AF10" s="79">
        <v>0.122</v>
      </c>
      <c r="AG10" s="79">
        <v>0.13700000000000001</v>
      </c>
      <c r="AH10" s="80">
        <v>0.17100000000000001</v>
      </c>
      <c r="AI10" s="10"/>
      <c r="AJ10" s="10"/>
      <c r="AK10" s="10"/>
    </row>
    <row r="11" spans="1:38" ht="13.5" customHeight="1">
      <c r="A11" s="31" t="s">
        <v>151</v>
      </c>
      <c r="B11" s="32">
        <v>4.7E-2</v>
      </c>
      <c r="C11" s="33">
        <v>3.4000000000000002E-2</v>
      </c>
      <c r="D11" s="29">
        <v>1.9E-2</v>
      </c>
      <c r="E11" s="30">
        <v>0</v>
      </c>
      <c r="F11" s="32">
        <v>0.02</v>
      </c>
      <c r="G11" s="34">
        <v>1.7000000000000001E-2</v>
      </c>
      <c r="H11" s="30">
        <v>0</v>
      </c>
      <c r="I11" s="35">
        <v>0.01</v>
      </c>
      <c r="J11" s="24">
        <v>0</v>
      </c>
      <c r="K11" s="36">
        <v>8.5999999999999993E-2</v>
      </c>
      <c r="L11" s="37">
        <v>8.299999999999999E-2</v>
      </c>
      <c r="M11" s="37">
        <v>6.6000000000000003E-2</v>
      </c>
      <c r="N11" s="37">
        <v>5.3000000000000005E-2</v>
      </c>
      <c r="O11" s="37">
        <v>7.5999999999999998E-2</v>
      </c>
      <c r="P11" s="37">
        <v>7.2999999999999995E-2</v>
      </c>
      <c r="Q11" s="37">
        <v>7.2999999999999995E-2</v>
      </c>
      <c r="R11" s="37">
        <v>7.0000000000000007E-2</v>
      </c>
      <c r="S11" s="37">
        <v>6.3E-2</v>
      </c>
      <c r="T11" s="37">
        <v>6.0000000000000005E-2</v>
      </c>
      <c r="U11" s="37">
        <v>5.8000000000000003E-2</v>
      </c>
      <c r="V11" s="37">
        <v>5.6000000000000001E-2</v>
      </c>
      <c r="W11" s="37">
        <v>5.5000000000000007E-2</v>
      </c>
      <c r="X11" s="37">
        <v>4.8000000000000001E-2</v>
      </c>
      <c r="Y11" s="37">
        <v>4.3000000000000003E-2</v>
      </c>
      <c r="Z11" s="37">
        <v>4.5000000000000005E-2</v>
      </c>
      <c r="AA11" s="37">
        <v>3.7999999999999999E-2</v>
      </c>
      <c r="AB11" s="38">
        <v>2.7999999999999997E-2</v>
      </c>
      <c r="AC11" s="10"/>
      <c r="AD11" s="31" t="s">
        <v>151</v>
      </c>
      <c r="AE11" s="86">
        <v>0.11600000000000001</v>
      </c>
      <c r="AF11" s="79">
        <v>0.12</v>
      </c>
      <c r="AG11" s="79">
        <v>0.151</v>
      </c>
      <c r="AH11" s="80">
        <v>0.188</v>
      </c>
      <c r="AI11" s="10"/>
      <c r="AJ11" s="10"/>
      <c r="AK11" s="10"/>
    </row>
    <row r="12" spans="1:38" ht="13.5" customHeight="1">
      <c r="A12" s="31" t="s">
        <v>152</v>
      </c>
      <c r="B12" s="32">
        <v>8.2000000000000003E-2</v>
      </c>
      <c r="C12" s="33">
        <v>0.06</v>
      </c>
      <c r="D12" s="29">
        <v>3.3000000000000002E-2</v>
      </c>
      <c r="E12" s="30">
        <v>0</v>
      </c>
      <c r="F12" s="32">
        <v>1.7999999999999999E-2</v>
      </c>
      <c r="G12" s="34">
        <v>1.2E-2</v>
      </c>
      <c r="H12" s="30">
        <v>0</v>
      </c>
      <c r="I12" s="35">
        <v>1.4999999999999999E-2</v>
      </c>
      <c r="J12" s="24">
        <v>0</v>
      </c>
      <c r="K12" s="36">
        <v>0.128</v>
      </c>
      <c r="L12" s="37">
        <v>0.122</v>
      </c>
      <c r="M12" s="37">
        <v>0.11</v>
      </c>
      <c r="N12" s="37">
        <v>8.7999999999999995E-2</v>
      </c>
      <c r="O12" s="37">
        <v>0.113</v>
      </c>
      <c r="P12" s="37">
        <v>0.106</v>
      </c>
      <c r="Q12" s="37">
        <v>0.107</v>
      </c>
      <c r="R12" s="37">
        <v>9.9999999999999992E-2</v>
      </c>
      <c r="S12" s="37">
        <v>9.0999999999999998E-2</v>
      </c>
      <c r="T12" s="37">
        <v>8.4999999999999992E-2</v>
      </c>
      <c r="U12" s="37">
        <v>7.9000000000000001E-2</v>
      </c>
      <c r="V12" s="37">
        <v>9.5000000000000001E-2</v>
      </c>
      <c r="W12" s="37">
        <v>7.2999999999999995E-2</v>
      </c>
      <c r="X12" s="37">
        <v>6.4000000000000001E-2</v>
      </c>
      <c r="Y12" s="37">
        <v>7.2999999999999995E-2</v>
      </c>
      <c r="Z12" s="37">
        <v>5.7999999999999996E-2</v>
      </c>
      <c r="AA12" s="37">
        <v>6.0999999999999999E-2</v>
      </c>
      <c r="AB12" s="38">
        <v>4.5999999999999999E-2</v>
      </c>
      <c r="AC12" s="10"/>
      <c r="AD12" s="31" t="s">
        <v>152</v>
      </c>
      <c r="AE12" s="86">
        <v>0.11700000000000001</v>
      </c>
      <c r="AF12" s="79">
        <v>0.122</v>
      </c>
      <c r="AG12" s="79">
        <v>0.13600000000000001</v>
      </c>
      <c r="AH12" s="80">
        <v>0.17</v>
      </c>
      <c r="AI12" s="10"/>
      <c r="AJ12" s="10"/>
      <c r="AK12" s="10"/>
    </row>
    <row r="13" spans="1:38" ht="13.5" customHeight="1">
      <c r="A13" s="31" t="s">
        <v>12</v>
      </c>
      <c r="B13" s="32">
        <v>8.2000000000000003E-2</v>
      </c>
      <c r="C13" s="33">
        <v>0.06</v>
      </c>
      <c r="D13" s="29">
        <v>3.3000000000000002E-2</v>
      </c>
      <c r="E13" s="30">
        <v>0</v>
      </c>
      <c r="F13" s="32">
        <v>1.7999999999999999E-2</v>
      </c>
      <c r="G13" s="34">
        <v>1.2E-2</v>
      </c>
      <c r="H13" s="30">
        <v>0</v>
      </c>
      <c r="I13" s="35">
        <v>1.4999999999999999E-2</v>
      </c>
      <c r="J13" s="24">
        <v>0</v>
      </c>
      <c r="K13" s="36">
        <v>0.128</v>
      </c>
      <c r="L13" s="37">
        <v>0.122</v>
      </c>
      <c r="M13" s="37">
        <v>0.11</v>
      </c>
      <c r="N13" s="37">
        <v>8.7999999999999995E-2</v>
      </c>
      <c r="O13" s="37">
        <v>0.113</v>
      </c>
      <c r="P13" s="37">
        <v>0.106</v>
      </c>
      <c r="Q13" s="37">
        <v>0.107</v>
      </c>
      <c r="R13" s="37">
        <v>9.9999999999999992E-2</v>
      </c>
      <c r="S13" s="37">
        <v>9.0999999999999998E-2</v>
      </c>
      <c r="T13" s="37">
        <v>8.4999999999999992E-2</v>
      </c>
      <c r="U13" s="37">
        <v>7.9000000000000001E-2</v>
      </c>
      <c r="V13" s="37">
        <v>9.5000000000000001E-2</v>
      </c>
      <c r="W13" s="37">
        <v>7.2999999999999995E-2</v>
      </c>
      <c r="X13" s="37">
        <v>6.4000000000000001E-2</v>
      </c>
      <c r="Y13" s="37">
        <v>7.2999999999999995E-2</v>
      </c>
      <c r="Z13" s="37">
        <v>5.7999999999999996E-2</v>
      </c>
      <c r="AA13" s="37">
        <v>6.0999999999999999E-2</v>
      </c>
      <c r="AB13" s="38">
        <v>4.5999999999999999E-2</v>
      </c>
      <c r="AC13" s="10"/>
      <c r="AD13" s="31" t="s">
        <v>12</v>
      </c>
      <c r="AE13" s="86">
        <v>0.11700000000000001</v>
      </c>
      <c r="AF13" s="79">
        <v>0.122</v>
      </c>
      <c r="AG13" s="79">
        <v>0.13600000000000001</v>
      </c>
      <c r="AH13" s="80">
        <v>0.17</v>
      </c>
      <c r="AI13" s="10"/>
      <c r="AJ13" s="10"/>
      <c r="AK13" s="10"/>
    </row>
    <row r="14" spans="1:38" ht="13.5" customHeight="1">
      <c r="A14" s="31" t="s">
        <v>153</v>
      </c>
      <c r="B14" s="32">
        <v>0.104</v>
      </c>
      <c r="C14" s="33">
        <v>7.5999999999999998E-2</v>
      </c>
      <c r="D14" s="29">
        <v>4.2000000000000003E-2</v>
      </c>
      <c r="E14" s="30">
        <v>0</v>
      </c>
      <c r="F14" s="32">
        <v>3.1E-2</v>
      </c>
      <c r="G14" s="34">
        <v>2.4E-2</v>
      </c>
      <c r="H14" s="30">
        <v>0</v>
      </c>
      <c r="I14" s="35">
        <v>2.3E-2</v>
      </c>
      <c r="J14" s="24">
        <v>0</v>
      </c>
      <c r="K14" s="36">
        <v>0.18099999999999999</v>
      </c>
      <c r="L14" s="37">
        <v>0.17399999999999999</v>
      </c>
      <c r="M14" s="37">
        <v>0.15</v>
      </c>
      <c r="N14" s="37">
        <v>0.122</v>
      </c>
      <c r="O14" s="37">
        <v>0.158</v>
      </c>
      <c r="P14" s="37">
        <v>0.153</v>
      </c>
      <c r="Q14" s="37">
        <v>0.151</v>
      </c>
      <c r="R14" s="37">
        <v>0.14599999999999999</v>
      </c>
      <c r="S14" s="37">
        <v>0.13</v>
      </c>
      <c r="T14" s="37">
        <v>0.123</v>
      </c>
      <c r="U14" s="37">
        <v>0.11899999999999999</v>
      </c>
      <c r="V14" s="37">
        <v>0.127</v>
      </c>
      <c r="W14" s="37">
        <v>0.11199999999999999</v>
      </c>
      <c r="X14" s="37">
        <v>9.6000000000000002E-2</v>
      </c>
      <c r="Y14" s="37">
        <v>9.9000000000000005E-2</v>
      </c>
      <c r="Z14" s="37">
        <v>8.8999999999999996E-2</v>
      </c>
      <c r="AA14" s="37">
        <v>8.7999999999999995E-2</v>
      </c>
      <c r="AB14" s="38">
        <v>6.5000000000000002E-2</v>
      </c>
      <c r="AC14" s="10"/>
      <c r="AD14" s="31" t="s">
        <v>153</v>
      </c>
      <c r="AE14" s="86">
        <v>0.127</v>
      </c>
      <c r="AF14" s="79">
        <v>0.13200000000000001</v>
      </c>
      <c r="AG14" s="79">
        <v>0.153</v>
      </c>
      <c r="AH14" s="80">
        <v>0.188</v>
      </c>
      <c r="AI14" s="10"/>
      <c r="AJ14" s="10"/>
      <c r="AK14" s="10"/>
    </row>
    <row r="15" spans="1:38" ht="13.5" customHeight="1">
      <c r="A15" s="31" t="s">
        <v>103</v>
      </c>
      <c r="B15" s="32">
        <v>0.10199999999999999</v>
      </c>
      <c r="C15" s="33">
        <v>7.3999999999999996E-2</v>
      </c>
      <c r="D15" s="29">
        <v>4.1000000000000002E-2</v>
      </c>
      <c r="E15" s="30">
        <v>0</v>
      </c>
      <c r="F15" s="32">
        <v>1.4999999999999999E-2</v>
      </c>
      <c r="G15" s="34">
        <v>1.2E-2</v>
      </c>
      <c r="H15" s="30">
        <v>0</v>
      </c>
      <c r="I15" s="35">
        <v>1.7000000000000001E-2</v>
      </c>
      <c r="J15" s="24">
        <v>0</v>
      </c>
      <c r="K15" s="36">
        <v>0.14900000000000002</v>
      </c>
      <c r="L15" s="37">
        <v>0.14600000000000002</v>
      </c>
      <c r="M15" s="37">
        <v>0.13400000000000001</v>
      </c>
      <c r="N15" s="37">
        <v>0.106</v>
      </c>
      <c r="O15" s="37">
        <v>0.13200000000000001</v>
      </c>
      <c r="P15" s="37">
        <v>0.121</v>
      </c>
      <c r="Q15" s="37">
        <v>0.129</v>
      </c>
      <c r="R15" s="37">
        <v>0.11799999999999999</v>
      </c>
      <c r="S15" s="37">
        <v>0.104</v>
      </c>
      <c r="T15" s="37">
        <v>0.10099999999999999</v>
      </c>
      <c r="U15" s="37">
        <v>8.8000000000000009E-2</v>
      </c>
      <c r="V15" s="37">
        <v>0.11699999999999999</v>
      </c>
      <c r="W15" s="37">
        <v>8.5000000000000006E-2</v>
      </c>
      <c r="X15" s="37">
        <v>7.1000000000000008E-2</v>
      </c>
      <c r="Y15" s="37">
        <v>8.8999999999999996E-2</v>
      </c>
      <c r="Z15" s="37">
        <v>6.8000000000000005E-2</v>
      </c>
      <c r="AA15" s="37">
        <v>7.3000000000000009E-2</v>
      </c>
      <c r="AB15" s="38">
        <v>5.6000000000000001E-2</v>
      </c>
      <c r="AC15" s="10"/>
      <c r="AD15" s="31" t="s">
        <v>103</v>
      </c>
      <c r="AE15" s="86">
        <v>0.114</v>
      </c>
      <c r="AF15" s="79">
        <v>0.11600000000000001</v>
      </c>
      <c r="AG15" s="79">
        <v>0.126</v>
      </c>
      <c r="AH15" s="80">
        <v>0.16</v>
      </c>
      <c r="AI15" s="10"/>
      <c r="AJ15" s="10"/>
      <c r="AK15" s="10"/>
    </row>
    <row r="16" spans="1:38" ht="13.5" customHeight="1">
      <c r="A16" s="31" t="s">
        <v>154</v>
      </c>
      <c r="B16" s="32">
        <v>0.10199999999999999</v>
      </c>
      <c r="C16" s="33">
        <v>7.3999999999999996E-2</v>
      </c>
      <c r="D16" s="29">
        <v>4.1000000000000002E-2</v>
      </c>
      <c r="E16" s="30">
        <v>0</v>
      </c>
      <c r="F16" s="32">
        <v>1.4999999999999999E-2</v>
      </c>
      <c r="G16" s="34">
        <v>1.2E-2</v>
      </c>
      <c r="H16" s="30">
        <v>0</v>
      </c>
      <c r="I16" s="35">
        <v>1.7000000000000001E-2</v>
      </c>
      <c r="J16" s="24">
        <v>0</v>
      </c>
      <c r="K16" s="36">
        <v>0.14900000000000002</v>
      </c>
      <c r="L16" s="37">
        <v>0.14600000000000002</v>
      </c>
      <c r="M16" s="37">
        <v>0.13400000000000001</v>
      </c>
      <c r="N16" s="37">
        <v>0.106</v>
      </c>
      <c r="O16" s="37">
        <v>0.13200000000000001</v>
      </c>
      <c r="P16" s="37">
        <v>0.121</v>
      </c>
      <c r="Q16" s="37">
        <v>0.129</v>
      </c>
      <c r="R16" s="37">
        <v>0.11799999999999999</v>
      </c>
      <c r="S16" s="37">
        <v>0.104</v>
      </c>
      <c r="T16" s="37">
        <v>0.10099999999999999</v>
      </c>
      <c r="U16" s="37">
        <v>8.8000000000000009E-2</v>
      </c>
      <c r="V16" s="37">
        <v>0.11699999999999999</v>
      </c>
      <c r="W16" s="37">
        <v>8.5000000000000006E-2</v>
      </c>
      <c r="X16" s="37">
        <v>7.1000000000000008E-2</v>
      </c>
      <c r="Y16" s="37">
        <v>8.8999999999999996E-2</v>
      </c>
      <c r="Z16" s="37">
        <v>6.8000000000000005E-2</v>
      </c>
      <c r="AA16" s="37">
        <v>7.3000000000000009E-2</v>
      </c>
      <c r="AB16" s="38">
        <v>5.6000000000000001E-2</v>
      </c>
      <c r="AC16" s="10"/>
      <c r="AD16" s="31" t="s">
        <v>154</v>
      </c>
      <c r="AE16" s="86">
        <v>0.114</v>
      </c>
      <c r="AF16" s="79">
        <v>0.11600000000000001</v>
      </c>
      <c r="AG16" s="79">
        <v>0.126</v>
      </c>
      <c r="AH16" s="80">
        <v>0.16</v>
      </c>
      <c r="AI16" s="10"/>
      <c r="AJ16" s="10"/>
      <c r="AK16" s="10"/>
    </row>
    <row r="17" spans="1:40" ht="13.5" customHeight="1">
      <c r="A17" s="31" t="s">
        <v>155</v>
      </c>
      <c r="B17" s="32">
        <v>0.111</v>
      </c>
      <c r="C17" s="33">
        <v>8.1000000000000003E-2</v>
      </c>
      <c r="D17" s="29">
        <v>4.4999999999999998E-2</v>
      </c>
      <c r="E17" s="30">
        <v>0</v>
      </c>
      <c r="F17" s="32">
        <v>3.1E-2</v>
      </c>
      <c r="G17" s="34">
        <v>2.3E-2</v>
      </c>
      <c r="H17" s="30">
        <v>0</v>
      </c>
      <c r="I17" s="35">
        <v>2.3E-2</v>
      </c>
      <c r="J17" s="24">
        <v>0</v>
      </c>
      <c r="K17" s="36">
        <v>0.186</v>
      </c>
      <c r="L17" s="37">
        <v>0.17799999999999999</v>
      </c>
      <c r="M17" s="37">
        <v>0.155</v>
      </c>
      <c r="N17" s="37">
        <v>0.125</v>
      </c>
      <c r="O17" s="37">
        <v>0.16300000000000001</v>
      </c>
      <c r="P17" s="37">
        <v>0.156</v>
      </c>
      <c r="Q17" s="37">
        <v>0.155</v>
      </c>
      <c r="R17" s="37">
        <v>0.14799999999999999</v>
      </c>
      <c r="S17" s="37">
        <v>0.13300000000000001</v>
      </c>
      <c r="T17" s="37">
        <v>0.125</v>
      </c>
      <c r="U17" s="37">
        <v>0.12000000000000001</v>
      </c>
      <c r="V17" s="37">
        <v>0.13200000000000001</v>
      </c>
      <c r="W17" s="37">
        <v>0.112</v>
      </c>
      <c r="X17" s="37">
        <v>9.7000000000000003E-2</v>
      </c>
      <c r="Y17" s="37">
        <v>0.10200000000000001</v>
      </c>
      <c r="Z17" s="37">
        <v>8.900000000000001E-2</v>
      </c>
      <c r="AA17" s="37">
        <v>8.900000000000001E-2</v>
      </c>
      <c r="AB17" s="38">
        <v>6.6000000000000003E-2</v>
      </c>
      <c r="AC17" s="10"/>
      <c r="AD17" s="31" t="s">
        <v>155</v>
      </c>
      <c r="AE17" s="86">
        <v>0.123</v>
      </c>
      <c r="AF17" s="79">
        <v>0.129</v>
      </c>
      <c r="AG17" s="79">
        <v>0.14799999999999999</v>
      </c>
      <c r="AH17" s="80">
        <v>0.184</v>
      </c>
      <c r="AI17" s="10"/>
      <c r="AJ17" s="10"/>
      <c r="AK17" s="10"/>
    </row>
    <row r="18" spans="1:40" ht="13.5" customHeight="1">
      <c r="A18" s="31" t="s">
        <v>156</v>
      </c>
      <c r="B18" s="32">
        <v>8.3000000000000004E-2</v>
      </c>
      <c r="C18" s="33">
        <v>0.06</v>
      </c>
      <c r="D18" s="29">
        <v>3.3000000000000002E-2</v>
      </c>
      <c r="E18" s="30">
        <v>0</v>
      </c>
      <c r="F18" s="32">
        <v>2.7E-2</v>
      </c>
      <c r="G18" s="34">
        <v>2.3E-2</v>
      </c>
      <c r="H18" s="30">
        <v>0</v>
      </c>
      <c r="I18" s="35">
        <v>1.6E-2</v>
      </c>
      <c r="J18" s="24">
        <v>0</v>
      </c>
      <c r="K18" s="36">
        <v>0.14000000000000001</v>
      </c>
      <c r="L18" s="37">
        <v>0.13600000000000001</v>
      </c>
      <c r="M18" s="37">
        <v>0.113</v>
      </c>
      <c r="N18" s="37">
        <v>0.09</v>
      </c>
      <c r="O18" s="37">
        <v>0.124</v>
      </c>
      <c r="P18" s="37">
        <v>0.11699999999999999</v>
      </c>
      <c r="Q18" s="37">
        <v>0.12000000000000001</v>
      </c>
      <c r="R18" s="37">
        <v>0.11299999999999999</v>
      </c>
      <c r="S18" s="37">
        <v>0.10099999999999999</v>
      </c>
      <c r="T18" s="37">
        <v>9.6999999999999989E-2</v>
      </c>
      <c r="U18" s="37">
        <v>0.09</v>
      </c>
      <c r="V18" s="37">
        <v>9.7000000000000003E-2</v>
      </c>
      <c r="W18" s="37">
        <v>8.6000000000000007E-2</v>
      </c>
      <c r="X18" s="37">
        <v>7.3999999999999996E-2</v>
      </c>
      <c r="Y18" s="37">
        <v>7.3999999999999996E-2</v>
      </c>
      <c r="Z18" s="37">
        <v>7.0000000000000007E-2</v>
      </c>
      <c r="AA18" s="37">
        <v>6.3E-2</v>
      </c>
      <c r="AB18" s="38">
        <v>4.7E-2</v>
      </c>
      <c r="AC18" s="10"/>
      <c r="AD18" s="31" t="s">
        <v>156</v>
      </c>
      <c r="AE18" s="86">
        <v>0.114</v>
      </c>
      <c r="AF18" s="79">
        <v>0.11700000000000001</v>
      </c>
      <c r="AG18" s="79">
        <v>0.14099999999999999</v>
      </c>
      <c r="AH18" s="80">
        <v>0.17699999999999999</v>
      </c>
      <c r="AI18" s="10"/>
      <c r="AJ18" s="10"/>
      <c r="AK18" s="10"/>
    </row>
    <row r="19" spans="1:40" ht="13.5" customHeight="1">
      <c r="A19" s="31" t="s">
        <v>13</v>
      </c>
      <c r="B19" s="32">
        <v>8.3000000000000004E-2</v>
      </c>
      <c r="C19" s="33">
        <v>0.06</v>
      </c>
      <c r="D19" s="29">
        <v>3.3000000000000002E-2</v>
      </c>
      <c r="E19" s="30">
        <v>0</v>
      </c>
      <c r="F19" s="32">
        <v>2.7E-2</v>
      </c>
      <c r="G19" s="34">
        <v>2.3E-2</v>
      </c>
      <c r="H19" s="30">
        <v>0</v>
      </c>
      <c r="I19" s="35">
        <v>1.6E-2</v>
      </c>
      <c r="J19" s="24">
        <v>0</v>
      </c>
      <c r="K19" s="36">
        <v>0.14000000000000001</v>
      </c>
      <c r="L19" s="37">
        <v>0.13600000000000001</v>
      </c>
      <c r="M19" s="37">
        <v>0.113</v>
      </c>
      <c r="N19" s="37">
        <v>0.09</v>
      </c>
      <c r="O19" s="37">
        <v>0.124</v>
      </c>
      <c r="P19" s="37">
        <v>0.11699999999999999</v>
      </c>
      <c r="Q19" s="37">
        <v>0.12000000000000001</v>
      </c>
      <c r="R19" s="37">
        <v>0.11299999999999999</v>
      </c>
      <c r="S19" s="37">
        <v>0.10099999999999999</v>
      </c>
      <c r="T19" s="37">
        <v>9.6999999999999989E-2</v>
      </c>
      <c r="U19" s="37">
        <v>0.09</v>
      </c>
      <c r="V19" s="37">
        <v>9.7000000000000003E-2</v>
      </c>
      <c r="W19" s="37">
        <v>8.6000000000000007E-2</v>
      </c>
      <c r="X19" s="37">
        <v>7.3999999999999996E-2</v>
      </c>
      <c r="Y19" s="37">
        <v>7.3999999999999996E-2</v>
      </c>
      <c r="Z19" s="37">
        <v>7.0000000000000007E-2</v>
      </c>
      <c r="AA19" s="37">
        <v>6.3E-2</v>
      </c>
      <c r="AB19" s="38">
        <v>4.7E-2</v>
      </c>
      <c r="AC19" s="10"/>
      <c r="AD19" s="31" t="s">
        <v>13</v>
      </c>
      <c r="AE19" s="86">
        <v>0.114</v>
      </c>
      <c r="AF19" s="79">
        <v>0.11700000000000001</v>
      </c>
      <c r="AG19" s="79">
        <v>0.14099999999999999</v>
      </c>
      <c r="AH19" s="80">
        <v>0.17699999999999999</v>
      </c>
      <c r="AI19" s="10"/>
      <c r="AJ19" s="10"/>
      <c r="AK19" s="10"/>
    </row>
    <row r="20" spans="1:40" ht="13.5" customHeight="1">
      <c r="A20" s="31" t="s">
        <v>102</v>
      </c>
      <c r="B20" s="32">
        <v>8.3000000000000004E-2</v>
      </c>
      <c r="C20" s="33">
        <v>0.06</v>
      </c>
      <c r="D20" s="29">
        <v>3.3000000000000002E-2</v>
      </c>
      <c r="E20" s="30">
        <v>0</v>
      </c>
      <c r="F20" s="32">
        <v>2.7E-2</v>
      </c>
      <c r="G20" s="34">
        <v>2.3E-2</v>
      </c>
      <c r="H20" s="30">
        <v>0</v>
      </c>
      <c r="I20" s="35">
        <v>1.6E-2</v>
      </c>
      <c r="J20" s="24">
        <v>0</v>
      </c>
      <c r="K20" s="36">
        <v>0.14000000000000001</v>
      </c>
      <c r="L20" s="37">
        <v>0.13600000000000001</v>
      </c>
      <c r="M20" s="37">
        <v>0.113</v>
      </c>
      <c r="N20" s="37">
        <v>0.09</v>
      </c>
      <c r="O20" s="37">
        <v>0.124</v>
      </c>
      <c r="P20" s="37">
        <v>0.11699999999999999</v>
      </c>
      <c r="Q20" s="37">
        <v>0.12000000000000001</v>
      </c>
      <c r="R20" s="37">
        <v>0.11299999999999999</v>
      </c>
      <c r="S20" s="37">
        <v>0.10099999999999999</v>
      </c>
      <c r="T20" s="37">
        <v>9.6999999999999989E-2</v>
      </c>
      <c r="U20" s="37">
        <v>0.09</v>
      </c>
      <c r="V20" s="37">
        <v>9.7000000000000003E-2</v>
      </c>
      <c r="W20" s="37">
        <v>8.6000000000000007E-2</v>
      </c>
      <c r="X20" s="37">
        <v>7.3999999999999996E-2</v>
      </c>
      <c r="Y20" s="37">
        <v>7.3999999999999996E-2</v>
      </c>
      <c r="Z20" s="37">
        <v>7.0000000000000007E-2</v>
      </c>
      <c r="AA20" s="37">
        <v>6.3E-2</v>
      </c>
      <c r="AB20" s="38">
        <v>4.7E-2</v>
      </c>
      <c r="AC20" s="10"/>
      <c r="AD20" s="31" t="s">
        <v>102</v>
      </c>
      <c r="AE20" s="86">
        <v>0.114</v>
      </c>
      <c r="AF20" s="79">
        <v>0.11700000000000001</v>
      </c>
      <c r="AG20" s="79">
        <v>0.14099999999999999</v>
      </c>
      <c r="AH20" s="80">
        <v>0.17699999999999999</v>
      </c>
      <c r="AI20" s="10"/>
      <c r="AJ20" s="10"/>
      <c r="AK20" s="10"/>
    </row>
    <row r="21" spans="1:40" ht="13.5" customHeight="1">
      <c r="A21" s="31" t="s">
        <v>157</v>
      </c>
      <c r="B21" s="32">
        <v>3.9E-2</v>
      </c>
      <c r="C21" s="33">
        <v>2.9000000000000001E-2</v>
      </c>
      <c r="D21" s="29">
        <v>1.6E-2</v>
      </c>
      <c r="E21" s="30">
        <v>0</v>
      </c>
      <c r="F21" s="32">
        <v>2.1000000000000001E-2</v>
      </c>
      <c r="G21" s="34">
        <v>1.7000000000000001E-2</v>
      </c>
      <c r="H21" s="30">
        <v>0</v>
      </c>
      <c r="I21" s="35">
        <v>8.0000000000000002E-3</v>
      </c>
      <c r="J21" s="24">
        <v>0</v>
      </c>
      <c r="K21" s="36">
        <v>7.5000000000000011E-2</v>
      </c>
      <c r="L21" s="37">
        <v>7.1000000000000008E-2</v>
      </c>
      <c r="M21" s="37">
        <v>5.3999999999999999E-2</v>
      </c>
      <c r="N21" s="37">
        <v>4.4000000000000004E-2</v>
      </c>
      <c r="O21" s="37">
        <v>6.7000000000000004E-2</v>
      </c>
      <c r="P21" s="37">
        <v>6.5000000000000002E-2</v>
      </c>
      <c r="Q21" s="37">
        <v>6.3E-2</v>
      </c>
      <c r="R21" s="37">
        <v>6.0999999999999999E-2</v>
      </c>
      <c r="S21" s="37">
        <v>5.7000000000000002E-2</v>
      </c>
      <c r="T21" s="37">
        <v>5.2999999999999999E-2</v>
      </c>
      <c r="U21" s="37">
        <v>5.2000000000000005E-2</v>
      </c>
      <c r="V21" s="37">
        <v>4.5999999999999999E-2</v>
      </c>
      <c r="W21" s="37">
        <v>4.8000000000000001E-2</v>
      </c>
      <c r="X21" s="37">
        <v>4.4000000000000004E-2</v>
      </c>
      <c r="Y21" s="37">
        <v>3.6000000000000004E-2</v>
      </c>
      <c r="Z21" s="37">
        <v>0.04</v>
      </c>
      <c r="AA21" s="37">
        <v>3.1E-2</v>
      </c>
      <c r="AB21" s="38">
        <v>2.3E-2</v>
      </c>
      <c r="AC21" s="10"/>
      <c r="AD21" s="31" t="s">
        <v>157</v>
      </c>
      <c r="AE21" s="86">
        <v>0.106</v>
      </c>
      <c r="AF21" s="79">
        <v>0.112</v>
      </c>
      <c r="AG21" s="79">
        <v>0.14799999999999999</v>
      </c>
      <c r="AH21" s="80">
        <v>0.18099999999999999</v>
      </c>
      <c r="AI21" s="10"/>
      <c r="AJ21" s="10"/>
      <c r="AK21" s="10"/>
    </row>
    <row r="22" spans="1:40" ht="13.5" customHeight="1">
      <c r="A22" s="31" t="s">
        <v>158</v>
      </c>
      <c r="B22" s="32">
        <v>3.9E-2</v>
      </c>
      <c r="C22" s="33">
        <v>2.9000000000000001E-2</v>
      </c>
      <c r="D22" s="29">
        <v>1.6E-2</v>
      </c>
      <c r="E22" s="30">
        <v>0</v>
      </c>
      <c r="F22" s="32">
        <v>2.1000000000000001E-2</v>
      </c>
      <c r="G22" s="34">
        <v>1.7000000000000001E-2</v>
      </c>
      <c r="H22" s="30">
        <v>0</v>
      </c>
      <c r="I22" s="35">
        <v>8.0000000000000002E-3</v>
      </c>
      <c r="J22" s="24">
        <v>0</v>
      </c>
      <c r="K22" s="36">
        <v>7.5000000000000011E-2</v>
      </c>
      <c r="L22" s="37">
        <v>7.1000000000000008E-2</v>
      </c>
      <c r="M22" s="37">
        <v>5.3999999999999999E-2</v>
      </c>
      <c r="N22" s="37">
        <v>4.4000000000000004E-2</v>
      </c>
      <c r="O22" s="37">
        <v>6.7000000000000004E-2</v>
      </c>
      <c r="P22" s="37">
        <v>6.5000000000000002E-2</v>
      </c>
      <c r="Q22" s="37">
        <v>6.3E-2</v>
      </c>
      <c r="R22" s="37">
        <v>6.0999999999999999E-2</v>
      </c>
      <c r="S22" s="37">
        <v>5.7000000000000002E-2</v>
      </c>
      <c r="T22" s="37">
        <v>5.2999999999999999E-2</v>
      </c>
      <c r="U22" s="37">
        <v>5.2000000000000005E-2</v>
      </c>
      <c r="V22" s="37">
        <v>4.5999999999999999E-2</v>
      </c>
      <c r="W22" s="37">
        <v>4.8000000000000001E-2</v>
      </c>
      <c r="X22" s="37">
        <v>4.4000000000000004E-2</v>
      </c>
      <c r="Y22" s="37">
        <v>3.6000000000000004E-2</v>
      </c>
      <c r="Z22" s="37">
        <v>0.04</v>
      </c>
      <c r="AA22" s="37">
        <v>3.1E-2</v>
      </c>
      <c r="AB22" s="38">
        <v>2.3E-2</v>
      </c>
      <c r="AC22" s="10"/>
      <c r="AD22" s="31" t="s">
        <v>158</v>
      </c>
      <c r="AE22" s="86">
        <v>0.106</v>
      </c>
      <c r="AF22" s="79">
        <v>0.112</v>
      </c>
      <c r="AG22" s="79">
        <v>0.14799999999999999</v>
      </c>
      <c r="AH22" s="80">
        <v>0.18099999999999999</v>
      </c>
      <c r="AI22" s="10"/>
      <c r="AJ22" s="10"/>
      <c r="AK22" s="10"/>
    </row>
    <row r="23" spans="1:40" ht="13.5" customHeight="1">
      <c r="A23" s="31" t="s">
        <v>159</v>
      </c>
      <c r="B23" s="32">
        <v>2.5999999999999999E-2</v>
      </c>
      <c r="C23" s="33">
        <v>1.9E-2</v>
      </c>
      <c r="D23" s="29">
        <v>0.01</v>
      </c>
      <c r="E23" s="30">
        <v>0</v>
      </c>
      <c r="F23" s="32">
        <v>1.4999999999999999E-2</v>
      </c>
      <c r="G23" s="34">
        <v>1.0999999999999999E-2</v>
      </c>
      <c r="H23" s="30">
        <v>0</v>
      </c>
      <c r="I23" s="35">
        <v>5.0000000000000001E-3</v>
      </c>
      <c r="J23" s="24">
        <v>0</v>
      </c>
      <c r="K23" s="36">
        <v>5.099999999999999E-2</v>
      </c>
      <c r="L23" s="37">
        <v>4.6999999999999993E-2</v>
      </c>
      <c r="M23" s="37">
        <v>3.5999999999999997E-2</v>
      </c>
      <c r="N23" s="37">
        <v>2.9000000000000001E-2</v>
      </c>
      <c r="O23" s="37">
        <v>4.5999999999999992E-2</v>
      </c>
      <c r="P23" s="37">
        <v>4.3999999999999997E-2</v>
      </c>
      <c r="Q23" s="37">
        <v>4.1999999999999996E-2</v>
      </c>
      <c r="R23" s="37">
        <v>3.9999999999999994E-2</v>
      </c>
      <c r="S23" s="37">
        <v>3.9E-2</v>
      </c>
      <c r="T23" s="37">
        <v>3.4999999999999996E-2</v>
      </c>
      <c r="U23" s="37">
        <v>3.5000000000000003E-2</v>
      </c>
      <c r="V23" s="37">
        <v>3.1E-2</v>
      </c>
      <c r="W23" s="37">
        <v>3.1E-2</v>
      </c>
      <c r="X23" s="37">
        <v>3.0000000000000002E-2</v>
      </c>
      <c r="Y23" s="37">
        <v>2.4E-2</v>
      </c>
      <c r="Z23" s="37">
        <v>2.5999999999999999E-2</v>
      </c>
      <c r="AA23" s="37">
        <v>0.02</v>
      </c>
      <c r="AB23" s="38">
        <v>1.4999999999999999E-2</v>
      </c>
      <c r="AC23" s="10"/>
      <c r="AD23" s="31" t="s">
        <v>159</v>
      </c>
      <c r="AE23" s="86">
        <v>9.8000000000000004E-2</v>
      </c>
      <c r="AF23" s="79">
        <v>0.106</v>
      </c>
      <c r="AG23" s="79">
        <v>0.13800000000000001</v>
      </c>
      <c r="AH23" s="80">
        <v>0.17199999999999999</v>
      </c>
      <c r="AI23" s="10"/>
      <c r="AJ23" s="10"/>
      <c r="AK23" s="10"/>
    </row>
    <row r="24" spans="1:40">
      <c r="A24" s="31" t="s">
        <v>160</v>
      </c>
      <c r="B24" s="32">
        <v>2.5999999999999999E-2</v>
      </c>
      <c r="C24" s="33">
        <v>1.9E-2</v>
      </c>
      <c r="D24" s="29">
        <v>0.01</v>
      </c>
      <c r="E24" s="30">
        <v>0</v>
      </c>
      <c r="F24" s="32">
        <v>1.4999999999999999E-2</v>
      </c>
      <c r="G24" s="34">
        <v>1.0999999999999999E-2</v>
      </c>
      <c r="H24" s="30">
        <v>0</v>
      </c>
      <c r="I24" s="35">
        <v>5.0000000000000001E-3</v>
      </c>
      <c r="J24" s="24">
        <v>0</v>
      </c>
      <c r="K24" s="36">
        <v>5.099999999999999E-2</v>
      </c>
      <c r="L24" s="37">
        <v>4.6999999999999993E-2</v>
      </c>
      <c r="M24" s="37">
        <v>3.5999999999999997E-2</v>
      </c>
      <c r="N24" s="37">
        <v>2.9000000000000001E-2</v>
      </c>
      <c r="O24" s="37">
        <v>4.5999999999999992E-2</v>
      </c>
      <c r="P24" s="37">
        <v>4.3999999999999997E-2</v>
      </c>
      <c r="Q24" s="37">
        <v>4.1999999999999996E-2</v>
      </c>
      <c r="R24" s="37">
        <v>3.9999999999999994E-2</v>
      </c>
      <c r="S24" s="37">
        <v>3.9E-2</v>
      </c>
      <c r="T24" s="37">
        <v>3.4999999999999996E-2</v>
      </c>
      <c r="U24" s="37">
        <v>3.5000000000000003E-2</v>
      </c>
      <c r="V24" s="37">
        <v>3.1E-2</v>
      </c>
      <c r="W24" s="37">
        <v>3.1E-2</v>
      </c>
      <c r="X24" s="37">
        <v>3.0000000000000002E-2</v>
      </c>
      <c r="Y24" s="37">
        <v>2.4E-2</v>
      </c>
      <c r="Z24" s="37">
        <v>2.5999999999999999E-2</v>
      </c>
      <c r="AA24" s="37">
        <v>0.02</v>
      </c>
      <c r="AB24" s="38">
        <v>1.4999999999999999E-2</v>
      </c>
      <c r="AC24" s="10"/>
      <c r="AD24" s="31" t="s">
        <v>160</v>
      </c>
      <c r="AE24" s="86">
        <v>9.8000000000000004E-2</v>
      </c>
      <c r="AF24" s="79">
        <v>0.106</v>
      </c>
      <c r="AG24" s="79">
        <v>0.13800000000000001</v>
      </c>
      <c r="AH24" s="80">
        <v>0.17199999999999999</v>
      </c>
      <c r="AI24" s="10"/>
      <c r="AJ24" s="10"/>
      <c r="AK24" s="10"/>
    </row>
    <row r="25" spans="1:40" ht="14.25" thickBot="1">
      <c r="A25" s="39" t="s">
        <v>161</v>
      </c>
      <c r="B25" s="40">
        <v>2.5999999999999999E-2</v>
      </c>
      <c r="C25" s="41">
        <v>1.9E-2</v>
      </c>
      <c r="D25" s="42">
        <v>0.01</v>
      </c>
      <c r="E25" s="45">
        <v>0</v>
      </c>
      <c r="F25" s="43">
        <v>1.4999999999999999E-2</v>
      </c>
      <c r="G25" s="44">
        <v>1.0999999999999999E-2</v>
      </c>
      <c r="H25" s="45">
        <v>0</v>
      </c>
      <c r="I25" s="46">
        <v>5.0000000000000001E-3</v>
      </c>
      <c r="J25" s="47">
        <v>0</v>
      </c>
      <c r="K25" s="48">
        <v>5.099999999999999E-2</v>
      </c>
      <c r="L25" s="49">
        <v>4.6999999999999993E-2</v>
      </c>
      <c r="M25" s="49">
        <v>3.5999999999999997E-2</v>
      </c>
      <c r="N25" s="49">
        <v>2.9000000000000001E-2</v>
      </c>
      <c r="O25" s="49">
        <v>4.5999999999999992E-2</v>
      </c>
      <c r="P25" s="49">
        <v>4.3999999999999997E-2</v>
      </c>
      <c r="Q25" s="49">
        <v>4.1999999999999996E-2</v>
      </c>
      <c r="R25" s="49">
        <v>3.9999999999999994E-2</v>
      </c>
      <c r="S25" s="49">
        <v>3.9E-2</v>
      </c>
      <c r="T25" s="49">
        <v>3.4999999999999996E-2</v>
      </c>
      <c r="U25" s="49">
        <v>3.5000000000000003E-2</v>
      </c>
      <c r="V25" s="49">
        <v>3.1E-2</v>
      </c>
      <c r="W25" s="49">
        <v>3.1E-2</v>
      </c>
      <c r="X25" s="49">
        <v>3.0000000000000002E-2</v>
      </c>
      <c r="Y25" s="49">
        <v>2.4E-2</v>
      </c>
      <c r="Z25" s="49">
        <v>2.5999999999999999E-2</v>
      </c>
      <c r="AA25" s="49">
        <v>0.02</v>
      </c>
      <c r="AB25" s="50">
        <v>1.4999999999999999E-2</v>
      </c>
      <c r="AC25" s="10"/>
      <c r="AD25" s="39" t="s">
        <v>161</v>
      </c>
      <c r="AE25" s="87">
        <v>9.8000000000000004E-2</v>
      </c>
      <c r="AF25" s="81">
        <v>0.106</v>
      </c>
      <c r="AG25" s="81">
        <v>0.13800000000000001</v>
      </c>
      <c r="AH25" s="82">
        <v>0.17199999999999999</v>
      </c>
      <c r="AI25" s="10"/>
      <c r="AJ25" s="10"/>
      <c r="AK25" s="10"/>
    </row>
    <row r="26" spans="1:40">
      <c r="A26" s="52" t="s">
        <v>162</v>
      </c>
      <c r="B26" s="53">
        <v>0.13700000000000001</v>
      </c>
      <c r="C26" s="54">
        <v>0.1</v>
      </c>
      <c r="D26" s="55">
        <v>5.5E-2</v>
      </c>
      <c r="E26" s="57">
        <v>0</v>
      </c>
      <c r="F26" s="53">
        <v>6.3E-2</v>
      </c>
      <c r="G26" s="56">
        <v>4.2000000000000003E-2</v>
      </c>
      <c r="H26" s="57">
        <v>0</v>
      </c>
      <c r="I26" s="58">
        <v>2.4E-2</v>
      </c>
      <c r="J26" s="57">
        <v>0</v>
      </c>
      <c r="K26" s="59">
        <v>0.245</v>
      </c>
      <c r="L26" s="60">
        <v>0.224</v>
      </c>
      <c r="M26" s="60">
        <v>0.182</v>
      </c>
      <c r="N26" s="60">
        <v>0.14499999999999999</v>
      </c>
      <c r="O26" s="60">
        <v>0.221</v>
      </c>
      <c r="P26" s="60">
        <v>0.20799999999999999</v>
      </c>
      <c r="Q26" s="60">
        <v>0.2</v>
      </c>
      <c r="R26" s="60">
        <v>0.187</v>
      </c>
      <c r="S26" s="60">
        <v>0.184</v>
      </c>
      <c r="T26" s="60">
        <v>0.16300000000000001</v>
      </c>
      <c r="U26" s="60">
        <v>0.16299999999999998</v>
      </c>
      <c r="V26" s="60">
        <v>0.158</v>
      </c>
      <c r="W26" s="60">
        <v>0.14199999999999999</v>
      </c>
      <c r="X26" s="60">
        <v>0.13899999999999998</v>
      </c>
      <c r="Y26" s="60">
        <v>0.12100000000000001</v>
      </c>
      <c r="Z26" s="60">
        <v>0.11800000000000001</v>
      </c>
      <c r="AA26" s="60">
        <v>0.1</v>
      </c>
      <c r="AB26" s="61">
        <v>7.5999999999999998E-2</v>
      </c>
      <c r="AC26" s="10"/>
      <c r="AD26" s="52" t="s">
        <v>162</v>
      </c>
      <c r="AE26" s="86">
        <v>9.7000000000000003E-2</v>
      </c>
      <c r="AF26" s="79">
        <v>0.107</v>
      </c>
      <c r="AG26" s="79">
        <v>0.13100000000000001</v>
      </c>
      <c r="AH26" s="80">
        <v>0.16500000000000001</v>
      </c>
      <c r="AI26" s="10"/>
      <c r="AJ26" s="10"/>
      <c r="AK26" s="10"/>
    </row>
    <row r="27" spans="1:40" ht="14.25" thickBot="1">
      <c r="A27" s="39" t="s">
        <v>163</v>
      </c>
      <c r="B27" s="40">
        <v>5.8999999999999997E-2</v>
      </c>
      <c r="C27" s="41">
        <v>4.2999999999999997E-2</v>
      </c>
      <c r="D27" s="42">
        <v>2.3E-2</v>
      </c>
      <c r="E27" s="51">
        <v>0</v>
      </c>
      <c r="F27" s="40">
        <v>1.2E-2</v>
      </c>
      <c r="G27" s="62">
        <v>0.01</v>
      </c>
      <c r="H27" s="51">
        <v>0</v>
      </c>
      <c r="I27" s="63">
        <v>1.0999999999999999E-2</v>
      </c>
      <c r="J27" s="51">
        <v>0</v>
      </c>
      <c r="K27" s="48">
        <v>9.1999999999999985E-2</v>
      </c>
      <c r="L27" s="49">
        <v>8.9999999999999983E-2</v>
      </c>
      <c r="M27" s="49">
        <v>7.9999999999999988E-2</v>
      </c>
      <c r="N27" s="49">
        <v>6.3999999999999987E-2</v>
      </c>
      <c r="O27" s="49">
        <v>8.0999999999999989E-2</v>
      </c>
      <c r="P27" s="49">
        <v>7.5999999999999984E-2</v>
      </c>
      <c r="Q27" s="49">
        <v>7.8999999999999987E-2</v>
      </c>
      <c r="R27" s="49">
        <v>7.3999999999999996E-2</v>
      </c>
      <c r="S27" s="49">
        <v>6.4999999999999988E-2</v>
      </c>
      <c r="T27" s="49">
        <v>6.3E-2</v>
      </c>
      <c r="U27" s="49">
        <v>5.6000000000000001E-2</v>
      </c>
      <c r="V27" s="49">
        <v>6.8999999999999992E-2</v>
      </c>
      <c r="W27" s="49">
        <v>5.3999999999999999E-2</v>
      </c>
      <c r="X27" s="49">
        <v>4.5000000000000005E-2</v>
      </c>
      <c r="Y27" s="49">
        <v>5.2999999999999999E-2</v>
      </c>
      <c r="Z27" s="49">
        <v>4.3000000000000003E-2</v>
      </c>
      <c r="AA27" s="49">
        <v>4.4000000000000004E-2</v>
      </c>
      <c r="AB27" s="50">
        <v>3.3000000000000002E-2</v>
      </c>
      <c r="AC27" s="10"/>
      <c r="AD27" s="39" t="s">
        <v>163</v>
      </c>
      <c r="AE27" s="87">
        <v>0.11899999999999999</v>
      </c>
      <c r="AF27" s="81">
        <v>0.122</v>
      </c>
      <c r="AG27" s="81">
        <v>0.13700000000000001</v>
      </c>
      <c r="AH27" s="82">
        <v>0.17100000000000001</v>
      </c>
      <c r="AI27" s="10"/>
      <c r="AJ27" s="10"/>
      <c r="AK27" s="10"/>
    </row>
    <row r="28" spans="1:4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4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M29" s="10"/>
      <c r="AN29" s="10"/>
    </row>
    <row r="30" spans="1:4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M30" s="10"/>
      <c r="AN30" s="10"/>
    </row>
    <row r="31" spans="1:4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M31" s="10"/>
      <c r="AN31" s="10"/>
    </row>
    <row r="32" spans="1:4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M32" s="10"/>
      <c r="AN32" s="10"/>
    </row>
    <row r="33" spans="11:4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M33" s="10"/>
      <c r="AN33" s="10"/>
    </row>
    <row r="34" spans="11:4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M34" s="10"/>
      <c r="AN34" s="10"/>
    </row>
    <row r="35" spans="11:4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M35" s="10"/>
      <c r="AN35" s="10"/>
    </row>
    <row r="36" spans="11:4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M36" s="10"/>
      <c r="AN36" s="10"/>
    </row>
    <row r="37" spans="11:4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M37" s="10"/>
      <c r="AN37" s="10"/>
    </row>
    <row r="38" spans="11:4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M38" s="10"/>
      <c r="AN38" s="10"/>
    </row>
    <row r="39" spans="11:4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M39" s="10"/>
      <c r="AN39" s="10"/>
    </row>
    <row r="40" spans="11:40">
      <c r="AD40" s="10"/>
      <c r="AE40" s="10"/>
      <c r="AF40" s="10"/>
      <c r="AG40" s="10"/>
      <c r="AH40" s="10"/>
    </row>
    <row r="41" spans="11:40">
      <c r="AD41" s="10"/>
      <c r="AE41" s="10"/>
      <c r="AF41" s="10"/>
      <c r="AG41" s="10"/>
      <c r="AH41" s="10"/>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election activeCell="AD7" sqref="AD7"/>
    </sheetView>
  </sheetViews>
  <sheetFormatPr defaultRowHeight="13.5"/>
  <cols>
    <col min="1" max="1" width="16.75" customWidth="1"/>
    <col min="3" max="3" width="14.5" style="9" customWidth="1"/>
    <col min="4" max="4" width="14.5" style="9" bestFit="1" customWidth="1"/>
  </cols>
  <sheetData>
    <row r="1" spans="1:4" ht="14.25" thickBot="1">
      <c r="A1" s="8" t="s">
        <v>1945</v>
      </c>
      <c r="C1" s="8" t="s">
        <v>1946</v>
      </c>
    </row>
    <row r="2" spans="1:4" ht="14.25" thickBot="1">
      <c r="A2" s="64" t="s">
        <v>51</v>
      </c>
      <c r="C2" s="64" t="s">
        <v>51</v>
      </c>
      <c r="D2" s="65" t="s">
        <v>181</v>
      </c>
    </row>
    <row r="3" spans="1:4">
      <c r="A3" s="72" t="s">
        <v>182</v>
      </c>
      <c r="C3" s="66" t="s">
        <v>182</v>
      </c>
      <c r="D3" s="67" t="s">
        <v>183</v>
      </c>
    </row>
    <row r="4" spans="1:4">
      <c r="A4" s="68" t="s">
        <v>368</v>
      </c>
      <c r="C4" s="68" t="s">
        <v>182</v>
      </c>
      <c r="D4" s="69" t="s">
        <v>184</v>
      </c>
    </row>
    <row r="5" spans="1:4">
      <c r="A5" s="68" t="s">
        <v>409</v>
      </c>
      <c r="C5" s="68" t="s">
        <v>182</v>
      </c>
      <c r="D5" s="69" t="s">
        <v>185</v>
      </c>
    </row>
    <row r="6" spans="1:4">
      <c r="A6" s="68" t="s">
        <v>443</v>
      </c>
      <c r="C6" s="68" t="s">
        <v>182</v>
      </c>
      <c r="D6" s="69" t="s">
        <v>186</v>
      </c>
    </row>
    <row r="7" spans="1:4">
      <c r="A7" s="68" t="s">
        <v>479</v>
      </c>
      <c r="C7" s="68" t="s">
        <v>182</v>
      </c>
      <c r="D7" s="69" t="s">
        <v>187</v>
      </c>
    </row>
    <row r="8" spans="1:4">
      <c r="A8" s="68" t="s">
        <v>505</v>
      </c>
      <c r="C8" s="68" t="s">
        <v>182</v>
      </c>
      <c r="D8" s="69" t="s">
        <v>188</v>
      </c>
    </row>
    <row r="9" spans="1:4">
      <c r="A9" s="68" t="s">
        <v>541</v>
      </c>
      <c r="C9" s="68" t="s">
        <v>182</v>
      </c>
      <c r="D9" s="69" t="s">
        <v>189</v>
      </c>
    </row>
    <row r="10" spans="1:4">
      <c r="A10" s="68" t="s">
        <v>599</v>
      </c>
      <c r="C10" s="68" t="s">
        <v>182</v>
      </c>
      <c r="D10" s="69" t="s">
        <v>190</v>
      </c>
    </row>
    <row r="11" spans="1:4">
      <c r="A11" s="68" t="s">
        <v>644</v>
      </c>
      <c r="C11" s="68" t="s">
        <v>182</v>
      </c>
      <c r="D11" s="69" t="s">
        <v>191</v>
      </c>
    </row>
    <row r="12" spans="1:4">
      <c r="A12" s="68" t="s">
        <v>670</v>
      </c>
      <c r="C12" s="68" t="s">
        <v>182</v>
      </c>
      <c r="D12" s="69" t="s">
        <v>192</v>
      </c>
    </row>
    <row r="13" spans="1:4">
      <c r="A13" s="68" t="s">
        <v>705</v>
      </c>
      <c r="C13" s="68" t="s">
        <v>182</v>
      </c>
      <c r="D13" s="69" t="s">
        <v>193</v>
      </c>
    </row>
    <row r="14" spans="1:4">
      <c r="A14" s="68" t="s">
        <v>768</v>
      </c>
      <c r="C14" s="68" t="s">
        <v>182</v>
      </c>
      <c r="D14" s="69" t="s">
        <v>194</v>
      </c>
    </row>
    <row r="15" spans="1:4">
      <c r="A15" s="68" t="s">
        <v>823</v>
      </c>
      <c r="C15" s="68" t="s">
        <v>182</v>
      </c>
      <c r="D15" s="69" t="s">
        <v>195</v>
      </c>
    </row>
    <row r="16" spans="1:4">
      <c r="A16" s="68" t="s">
        <v>886</v>
      </c>
      <c r="C16" s="68" t="s">
        <v>182</v>
      </c>
      <c r="D16" s="69" t="s">
        <v>196</v>
      </c>
    </row>
    <row r="17" spans="1:4">
      <c r="A17" s="68" t="s">
        <v>920</v>
      </c>
      <c r="C17" s="68" t="s">
        <v>182</v>
      </c>
      <c r="D17" s="69" t="s">
        <v>197</v>
      </c>
    </row>
    <row r="18" spans="1:4">
      <c r="A18" s="68" t="s">
        <v>951</v>
      </c>
      <c r="C18" s="68" t="s">
        <v>182</v>
      </c>
      <c r="D18" s="69" t="s">
        <v>198</v>
      </c>
    </row>
    <row r="19" spans="1:4">
      <c r="A19" s="68" t="s">
        <v>966</v>
      </c>
      <c r="C19" s="68" t="s">
        <v>182</v>
      </c>
      <c r="D19" s="69" t="s">
        <v>199</v>
      </c>
    </row>
    <row r="20" spans="1:4">
      <c r="A20" s="68" t="s">
        <v>986</v>
      </c>
      <c r="C20" s="68" t="s">
        <v>182</v>
      </c>
      <c r="D20" s="69" t="s">
        <v>200</v>
      </c>
    </row>
    <row r="21" spans="1:4">
      <c r="A21" s="68" t="s">
        <v>1003</v>
      </c>
      <c r="C21" s="68" t="s">
        <v>182</v>
      </c>
      <c r="D21" s="69" t="s">
        <v>201</v>
      </c>
    </row>
    <row r="22" spans="1:4">
      <c r="A22" s="68" t="s">
        <v>1030</v>
      </c>
      <c r="C22" s="68" t="s">
        <v>182</v>
      </c>
      <c r="D22" s="69" t="s">
        <v>202</v>
      </c>
    </row>
    <row r="23" spans="1:4">
      <c r="A23" s="68" t="s">
        <v>1105</v>
      </c>
      <c r="C23" s="68" t="s">
        <v>182</v>
      </c>
      <c r="D23" s="69" t="s">
        <v>203</v>
      </c>
    </row>
    <row r="24" spans="1:4">
      <c r="A24" s="68" t="s">
        <v>1147</v>
      </c>
      <c r="C24" s="68" t="s">
        <v>182</v>
      </c>
      <c r="D24" s="69" t="s">
        <v>204</v>
      </c>
    </row>
    <row r="25" spans="1:4">
      <c r="A25" s="68" t="s">
        <v>1181</v>
      </c>
      <c r="C25" s="68" t="s">
        <v>182</v>
      </c>
      <c r="D25" s="69" t="s">
        <v>205</v>
      </c>
    </row>
    <row r="26" spans="1:4">
      <c r="A26" s="68" t="s">
        <v>1235</v>
      </c>
      <c r="C26" s="68" t="s">
        <v>182</v>
      </c>
      <c r="D26" s="69" t="s">
        <v>206</v>
      </c>
    </row>
    <row r="27" spans="1:4">
      <c r="A27" s="68" t="s">
        <v>1263</v>
      </c>
      <c r="C27" s="68" t="s">
        <v>182</v>
      </c>
      <c r="D27" s="69" t="s">
        <v>207</v>
      </c>
    </row>
    <row r="28" spans="1:4">
      <c r="A28" s="68" t="s">
        <v>1283</v>
      </c>
      <c r="C28" s="68" t="s">
        <v>182</v>
      </c>
      <c r="D28" s="69" t="s">
        <v>208</v>
      </c>
    </row>
    <row r="29" spans="1:4">
      <c r="A29" s="68" t="s">
        <v>1310</v>
      </c>
      <c r="C29" s="68" t="s">
        <v>182</v>
      </c>
      <c r="D29" s="69" t="s">
        <v>209</v>
      </c>
    </row>
    <row r="30" spans="1:4">
      <c r="A30" s="68" t="s">
        <v>1354</v>
      </c>
      <c r="C30" s="68" t="s">
        <v>182</v>
      </c>
      <c r="D30" s="69" t="s">
        <v>210</v>
      </c>
    </row>
    <row r="31" spans="1:4">
      <c r="A31" s="68" t="s">
        <v>1395</v>
      </c>
      <c r="C31" s="68" t="s">
        <v>182</v>
      </c>
      <c r="D31" s="69" t="s">
        <v>211</v>
      </c>
    </row>
    <row r="32" spans="1:4">
      <c r="A32" s="68" t="s">
        <v>1433</v>
      </c>
      <c r="C32" s="68" t="s">
        <v>182</v>
      </c>
      <c r="D32" s="69" t="s">
        <v>212</v>
      </c>
    </row>
    <row r="33" spans="1:4">
      <c r="A33" s="68" t="s">
        <v>1462</v>
      </c>
      <c r="C33" s="68" t="s">
        <v>182</v>
      </c>
      <c r="D33" s="69" t="s">
        <v>213</v>
      </c>
    </row>
    <row r="34" spans="1:4">
      <c r="A34" s="68" t="s">
        <v>1480</v>
      </c>
      <c r="C34" s="68" t="s">
        <v>182</v>
      </c>
      <c r="D34" s="69" t="s">
        <v>214</v>
      </c>
    </row>
    <row r="35" spans="1:4">
      <c r="A35" s="68" t="s">
        <v>1499</v>
      </c>
      <c r="C35" s="68" t="s">
        <v>182</v>
      </c>
      <c r="D35" s="69" t="s">
        <v>215</v>
      </c>
    </row>
    <row r="36" spans="1:4">
      <c r="A36" s="68" t="s">
        <v>1527</v>
      </c>
      <c r="C36" s="68" t="s">
        <v>182</v>
      </c>
      <c r="D36" s="69" t="s">
        <v>216</v>
      </c>
    </row>
    <row r="37" spans="1:4">
      <c r="A37" s="68" t="s">
        <v>1550</v>
      </c>
      <c r="C37" s="68" t="s">
        <v>182</v>
      </c>
      <c r="D37" s="69" t="s">
        <v>217</v>
      </c>
    </row>
    <row r="38" spans="1:4">
      <c r="A38" s="68" t="s">
        <v>1570</v>
      </c>
      <c r="C38" s="68" t="s">
        <v>182</v>
      </c>
      <c r="D38" s="69" t="s">
        <v>218</v>
      </c>
    </row>
    <row r="39" spans="1:4">
      <c r="A39" s="68" t="s">
        <v>1595</v>
      </c>
      <c r="C39" s="68" t="s">
        <v>182</v>
      </c>
      <c r="D39" s="69" t="s">
        <v>219</v>
      </c>
    </row>
    <row r="40" spans="1:4">
      <c r="A40" s="68" t="s">
        <v>1613</v>
      </c>
      <c r="C40" s="68" t="s">
        <v>182</v>
      </c>
      <c r="D40" s="69" t="s">
        <v>220</v>
      </c>
    </row>
    <row r="41" spans="1:4">
      <c r="A41" s="68" t="s">
        <v>1633</v>
      </c>
      <c r="C41" s="68" t="s">
        <v>182</v>
      </c>
      <c r="D41" s="69" t="s">
        <v>221</v>
      </c>
    </row>
    <row r="42" spans="1:4">
      <c r="A42" s="68" t="s">
        <v>1668</v>
      </c>
      <c r="C42" s="68" t="s">
        <v>182</v>
      </c>
      <c r="D42" s="69" t="s">
        <v>222</v>
      </c>
    </row>
    <row r="43" spans="1:4">
      <c r="A43" s="68" t="s">
        <v>1728</v>
      </c>
      <c r="C43" s="68" t="s">
        <v>182</v>
      </c>
      <c r="D43" s="69" t="s">
        <v>223</v>
      </c>
    </row>
    <row r="44" spans="1:4">
      <c r="A44" s="68" t="s">
        <v>1749</v>
      </c>
      <c r="C44" s="68" t="s">
        <v>182</v>
      </c>
      <c r="D44" s="69" t="s">
        <v>224</v>
      </c>
    </row>
    <row r="45" spans="1:4">
      <c r="A45" s="68" t="s">
        <v>1771</v>
      </c>
      <c r="C45" s="68" t="s">
        <v>182</v>
      </c>
      <c r="D45" s="69" t="s">
        <v>225</v>
      </c>
    </row>
    <row r="46" spans="1:4">
      <c r="A46" s="68" t="s">
        <v>1814</v>
      </c>
      <c r="C46" s="68" t="s">
        <v>182</v>
      </c>
      <c r="D46" s="69" t="s">
        <v>226</v>
      </c>
    </row>
    <row r="47" spans="1:4">
      <c r="A47" s="68" t="s">
        <v>1833</v>
      </c>
      <c r="C47" s="68" t="s">
        <v>182</v>
      </c>
      <c r="D47" s="69" t="s">
        <v>227</v>
      </c>
    </row>
    <row r="48" spans="1:4">
      <c r="A48" s="68" t="s">
        <v>1859</v>
      </c>
      <c r="C48" s="68" t="s">
        <v>182</v>
      </c>
      <c r="D48" s="69" t="s">
        <v>228</v>
      </c>
    </row>
    <row r="49" spans="1:4" ht="14.25" thickBot="1">
      <c r="A49" s="70" t="s">
        <v>1903</v>
      </c>
      <c r="C49" s="68" t="s">
        <v>182</v>
      </c>
      <c r="D49" s="69" t="s">
        <v>229</v>
      </c>
    </row>
    <row r="50" spans="1:4">
      <c r="C50" s="68" t="s">
        <v>182</v>
      </c>
      <c r="D50" s="69" t="s">
        <v>230</v>
      </c>
    </row>
    <row r="51" spans="1:4">
      <c r="C51" s="68" t="s">
        <v>182</v>
      </c>
      <c r="D51" s="69" t="s">
        <v>231</v>
      </c>
    </row>
    <row r="52" spans="1:4">
      <c r="C52" s="68" t="s">
        <v>182</v>
      </c>
      <c r="D52" s="69" t="s">
        <v>232</v>
      </c>
    </row>
    <row r="53" spans="1:4">
      <c r="C53" s="68" t="s">
        <v>182</v>
      </c>
      <c r="D53" s="69" t="s">
        <v>233</v>
      </c>
    </row>
    <row r="54" spans="1:4">
      <c r="C54" s="68" t="s">
        <v>182</v>
      </c>
      <c r="D54" s="69" t="s">
        <v>234</v>
      </c>
    </row>
    <row r="55" spans="1:4">
      <c r="C55" s="68" t="s">
        <v>182</v>
      </c>
      <c r="D55" s="69" t="s">
        <v>235</v>
      </c>
    </row>
    <row r="56" spans="1:4">
      <c r="C56" s="68" t="s">
        <v>182</v>
      </c>
      <c r="D56" s="69" t="s">
        <v>236</v>
      </c>
    </row>
    <row r="57" spans="1:4">
      <c r="C57" s="68" t="s">
        <v>182</v>
      </c>
      <c r="D57" s="69" t="s">
        <v>237</v>
      </c>
    </row>
    <row r="58" spans="1:4">
      <c r="C58" s="68" t="s">
        <v>182</v>
      </c>
      <c r="D58" s="69" t="s">
        <v>238</v>
      </c>
    </row>
    <row r="59" spans="1:4">
      <c r="C59" s="68" t="s">
        <v>182</v>
      </c>
      <c r="D59" s="69" t="s">
        <v>239</v>
      </c>
    </row>
    <row r="60" spans="1:4">
      <c r="C60" s="68" t="s">
        <v>182</v>
      </c>
      <c r="D60" s="69" t="s">
        <v>240</v>
      </c>
    </row>
    <row r="61" spans="1:4">
      <c r="C61" s="68" t="s">
        <v>182</v>
      </c>
      <c r="D61" s="69" t="s">
        <v>241</v>
      </c>
    </row>
    <row r="62" spans="1:4">
      <c r="C62" s="68" t="s">
        <v>182</v>
      </c>
      <c r="D62" s="69" t="s">
        <v>242</v>
      </c>
    </row>
    <row r="63" spans="1:4">
      <c r="C63" s="68" t="s">
        <v>182</v>
      </c>
      <c r="D63" s="69" t="s">
        <v>243</v>
      </c>
    </row>
    <row r="64" spans="1:4">
      <c r="C64" s="68" t="s">
        <v>182</v>
      </c>
      <c r="D64" s="69" t="s">
        <v>244</v>
      </c>
    </row>
    <row r="65" spans="3:4">
      <c r="C65" s="68" t="s">
        <v>182</v>
      </c>
      <c r="D65" s="69" t="s">
        <v>245</v>
      </c>
    </row>
    <row r="66" spans="3:4">
      <c r="C66" s="68" t="s">
        <v>182</v>
      </c>
      <c r="D66" s="69" t="s">
        <v>246</v>
      </c>
    </row>
    <row r="67" spans="3:4">
      <c r="C67" s="68" t="s">
        <v>182</v>
      </c>
      <c r="D67" s="69" t="s">
        <v>247</v>
      </c>
    </row>
    <row r="68" spans="3:4">
      <c r="C68" s="68" t="s">
        <v>182</v>
      </c>
      <c r="D68" s="69" t="s">
        <v>248</v>
      </c>
    </row>
    <row r="69" spans="3:4">
      <c r="C69" s="68" t="s">
        <v>182</v>
      </c>
      <c r="D69" s="69" t="s">
        <v>249</v>
      </c>
    </row>
    <row r="70" spans="3:4">
      <c r="C70" s="68" t="s">
        <v>182</v>
      </c>
      <c r="D70" s="69" t="s">
        <v>250</v>
      </c>
    </row>
    <row r="71" spans="3:4">
      <c r="C71" s="68" t="s">
        <v>182</v>
      </c>
      <c r="D71" s="69" t="s">
        <v>251</v>
      </c>
    </row>
    <row r="72" spans="3:4">
      <c r="C72" s="68" t="s">
        <v>182</v>
      </c>
      <c r="D72" s="69" t="s">
        <v>252</v>
      </c>
    </row>
    <row r="73" spans="3:4">
      <c r="C73" s="68" t="s">
        <v>182</v>
      </c>
      <c r="D73" s="69" t="s">
        <v>253</v>
      </c>
    </row>
    <row r="74" spans="3:4">
      <c r="C74" s="68" t="s">
        <v>182</v>
      </c>
      <c r="D74" s="69" t="s">
        <v>254</v>
      </c>
    </row>
    <row r="75" spans="3:4">
      <c r="C75" s="68" t="s">
        <v>182</v>
      </c>
      <c r="D75" s="69" t="s">
        <v>255</v>
      </c>
    </row>
    <row r="76" spans="3:4">
      <c r="C76" s="68" t="s">
        <v>182</v>
      </c>
      <c r="D76" s="69" t="s">
        <v>256</v>
      </c>
    </row>
    <row r="77" spans="3:4">
      <c r="C77" s="68" t="s">
        <v>182</v>
      </c>
      <c r="D77" s="69" t="s">
        <v>257</v>
      </c>
    </row>
    <row r="78" spans="3:4">
      <c r="C78" s="68" t="s">
        <v>182</v>
      </c>
      <c r="D78" s="69" t="s">
        <v>258</v>
      </c>
    </row>
    <row r="79" spans="3:4">
      <c r="C79" s="68" t="s">
        <v>182</v>
      </c>
      <c r="D79" s="69" t="s">
        <v>259</v>
      </c>
    </row>
    <row r="80" spans="3:4">
      <c r="C80" s="68" t="s">
        <v>182</v>
      </c>
      <c r="D80" s="69" t="s">
        <v>260</v>
      </c>
    </row>
    <row r="81" spans="3:4">
      <c r="C81" s="68" t="s">
        <v>182</v>
      </c>
      <c r="D81" s="69" t="s">
        <v>261</v>
      </c>
    </row>
    <row r="82" spans="3:4">
      <c r="C82" s="68" t="s">
        <v>182</v>
      </c>
      <c r="D82" s="69" t="s">
        <v>262</v>
      </c>
    </row>
    <row r="83" spans="3:4">
      <c r="C83" s="68" t="s">
        <v>182</v>
      </c>
      <c r="D83" s="69" t="s">
        <v>263</v>
      </c>
    </row>
    <row r="84" spans="3:4">
      <c r="C84" s="68" t="s">
        <v>182</v>
      </c>
      <c r="D84" s="69" t="s">
        <v>264</v>
      </c>
    </row>
    <row r="85" spans="3:4">
      <c r="C85" s="68" t="s">
        <v>182</v>
      </c>
      <c r="D85" s="69" t="s">
        <v>265</v>
      </c>
    </row>
    <row r="86" spans="3:4">
      <c r="C86" s="68" t="s">
        <v>182</v>
      </c>
      <c r="D86" s="69" t="s">
        <v>266</v>
      </c>
    </row>
    <row r="87" spans="3:4">
      <c r="C87" s="68" t="s">
        <v>182</v>
      </c>
      <c r="D87" s="69" t="s">
        <v>267</v>
      </c>
    </row>
    <row r="88" spans="3:4">
      <c r="C88" s="68" t="s">
        <v>182</v>
      </c>
      <c r="D88" s="69" t="s">
        <v>268</v>
      </c>
    </row>
    <row r="89" spans="3:4">
      <c r="C89" s="68" t="s">
        <v>182</v>
      </c>
      <c r="D89" s="69" t="s">
        <v>269</v>
      </c>
    </row>
    <row r="90" spans="3:4">
      <c r="C90" s="68" t="s">
        <v>182</v>
      </c>
      <c r="D90" s="69" t="s">
        <v>270</v>
      </c>
    </row>
    <row r="91" spans="3:4">
      <c r="C91" s="68" t="s">
        <v>182</v>
      </c>
      <c r="D91" s="69" t="s">
        <v>271</v>
      </c>
    </row>
    <row r="92" spans="3:4">
      <c r="C92" s="68" t="s">
        <v>182</v>
      </c>
      <c r="D92" s="69" t="s">
        <v>272</v>
      </c>
    </row>
    <row r="93" spans="3:4">
      <c r="C93" s="68" t="s">
        <v>182</v>
      </c>
      <c r="D93" s="69" t="s">
        <v>273</v>
      </c>
    </row>
    <row r="94" spans="3:4">
      <c r="C94" s="68" t="s">
        <v>182</v>
      </c>
      <c r="D94" s="69" t="s">
        <v>274</v>
      </c>
    </row>
    <row r="95" spans="3:4">
      <c r="C95" s="68" t="s">
        <v>182</v>
      </c>
      <c r="D95" s="69" t="s">
        <v>275</v>
      </c>
    </row>
    <row r="96" spans="3:4">
      <c r="C96" s="68" t="s">
        <v>182</v>
      </c>
      <c r="D96" s="69" t="s">
        <v>276</v>
      </c>
    </row>
    <row r="97" spans="3:4">
      <c r="C97" s="68" t="s">
        <v>182</v>
      </c>
      <c r="D97" s="69" t="s">
        <v>277</v>
      </c>
    </row>
    <row r="98" spans="3:4">
      <c r="C98" s="68" t="s">
        <v>182</v>
      </c>
      <c r="D98" s="69" t="s">
        <v>278</v>
      </c>
    </row>
    <row r="99" spans="3:4">
      <c r="C99" s="68" t="s">
        <v>182</v>
      </c>
      <c r="D99" s="69" t="s">
        <v>279</v>
      </c>
    </row>
    <row r="100" spans="3:4">
      <c r="C100" s="68" t="s">
        <v>182</v>
      </c>
      <c r="D100" s="69" t="s">
        <v>280</v>
      </c>
    </row>
    <row r="101" spans="3:4">
      <c r="C101" s="68" t="s">
        <v>182</v>
      </c>
      <c r="D101" s="69" t="s">
        <v>281</v>
      </c>
    </row>
    <row r="102" spans="3:4">
      <c r="C102" s="68" t="s">
        <v>182</v>
      </c>
      <c r="D102" s="69" t="s">
        <v>282</v>
      </c>
    </row>
    <row r="103" spans="3:4">
      <c r="C103" s="68" t="s">
        <v>182</v>
      </c>
      <c r="D103" s="69" t="s">
        <v>283</v>
      </c>
    </row>
    <row r="104" spans="3:4">
      <c r="C104" s="68" t="s">
        <v>182</v>
      </c>
      <c r="D104" s="69" t="s">
        <v>284</v>
      </c>
    </row>
    <row r="105" spans="3:4">
      <c r="C105" s="68" t="s">
        <v>182</v>
      </c>
      <c r="D105" s="69" t="s">
        <v>285</v>
      </c>
    </row>
    <row r="106" spans="3:4">
      <c r="C106" s="68" t="s">
        <v>182</v>
      </c>
      <c r="D106" s="69" t="s">
        <v>286</v>
      </c>
    </row>
    <row r="107" spans="3:4">
      <c r="C107" s="68" t="s">
        <v>182</v>
      </c>
      <c r="D107" s="69" t="s">
        <v>287</v>
      </c>
    </row>
    <row r="108" spans="3:4">
      <c r="C108" s="68" t="s">
        <v>182</v>
      </c>
      <c r="D108" s="69" t="s">
        <v>288</v>
      </c>
    </row>
    <row r="109" spans="3:4">
      <c r="C109" s="68" t="s">
        <v>182</v>
      </c>
      <c r="D109" s="69" t="s">
        <v>289</v>
      </c>
    </row>
    <row r="110" spans="3:4">
      <c r="C110" s="68" t="s">
        <v>182</v>
      </c>
      <c r="D110" s="69" t="s">
        <v>290</v>
      </c>
    </row>
    <row r="111" spans="3:4">
      <c r="C111" s="68" t="s">
        <v>182</v>
      </c>
      <c r="D111" s="69" t="s">
        <v>291</v>
      </c>
    </row>
    <row r="112" spans="3:4">
      <c r="C112" s="68" t="s">
        <v>182</v>
      </c>
      <c r="D112" s="69" t="s">
        <v>292</v>
      </c>
    </row>
    <row r="113" spans="3:4">
      <c r="C113" s="68" t="s">
        <v>182</v>
      </c>
      <c r="D113" s="69" t="s">
        <v>293</v>
      </c>
    </row>
    <row r="114" spans="3:4">
      <c r="C114" s="68" t="s">
        <v>182</v>
      </c>
      <c r="D114" s="69" t="s">
        <v>294</v>
      </c>
    </row>
    <row r="115" spans="3:4">
      <c r="C115" s="68" t="s">
        <v>182</v>
      </c>
      <c r="D115" s="69" t="s">
        <v>295</v>
      </c>
    </row>
    <row r="116" spans="3:4">
      <c r="C116" s="68" t="s">
        <v>182</v>
      </c>
      <c r="D116" s="69" t="s">
        <v>296</v>
      </c>
    </row>
    <row r="117" spans="3:4">
      <c r="C117" s="68" t="s">
        <v>182</v>
      </c>
      <c r="D117" s="69" t="s">
        <v>297</v>
      </c>
    </row>
    <row r="118" spans="3:4">
      <c r="C118" s="68" t="s">
        <v>182</v>
      </c>
      <c r="D118" s="69" t="s">
        <v>298</v>
      </c>
    </row>
    <row r="119" spans="3:4">
      <c r="C119" s="68" t="s">
        <v>182</v>
      </c>
      <c r="D119" s="69" t="s">
        <v>299</v>
      </c>
    </row>
    <row r="120" spans="3:4">
      <c r="C120" s="68" t="s">
        <v>182</v>
      </c>
      <c r="D120" s="69" t="s">
        <v>300</v>
      </c>
    </row>
    <row r="121" spans="3:4">
      <c r="C121" s="68" t="s">
        <v>182</v>
      </c>
      <c r="D121" s="69" t="s">
        <v>301</v>
      </c>
    </row>
    <row r="122" spans="3:4">
      <c r="C122" s="68" t="s">
        <v>182</v>
      </c>
      <c r="D122" s="69" t="s">
        <v>302</v>
      </c>
    </row>
    <row r="123" spans="3:4">
      <c r="C123" s="68" t="s">
        <v>182</v>
      </c>
      <c r="D123" s="69" t="s">
        <v>303</v>
      </c>
    </row>
    <row r="124" spans="3:4">
      <c r="C124" s="68" t="s">
        <v>182</v>
      </c>
      <c r="D124" s="69" t="s">
        <v>304</v>
      </c>
    </row>
    <row r="125" spans="3:4">
      <c r="C125" s="68" t="s">
        <v>182</v>
      </c>
      <c r="D125" s="69" t="s">
        <v>305</v>
      </c>
    </row>
    <row r="126" spans="3:4">
      <c r="C126" s="68" t="s">
        <v>182</v>
      </c>
      <c r="D126" s="69" t="s">
        <v>306</v>
      </c>
    </row>
    <row r="127" spans="3:4">
      <c r="C127" s="68" t="s">
        <v>182</v>
      </c>
      <c r="D127" s="69" t="s">
        <v>307</v>
      </c>
    </row>
    <row r="128" spans="3:4">
      <c r="C128" s="68" t="s">
        <v>182</v>
      </c>
      <c r="D128" s="69" t="s">
        <v>308</v>
      </c>
    </row>
    <row r="129" spans="3:4">
      <c r="C129" s="68" t="s">
        <v>182</v>
      </c>
      <c r="D129" s="69" t="s">
        <v>309</v>
      </c>
    </row>
    <row r="130" spans="3:4">
      <c r="C130" s="68" t="s">
        <v>182</v>
      </c>
      <c r="D130" s="69" t="s">
        <v>310</v>
      </c>
    </row>
    <row r="131" spans="3:4">
      <c r="C131" s="68" t="s">
        <v>182</v>
      </c>
      <c r="D131" s="69" t="s">
        <v>311</v>
      </c>
    </row>
    <row r="132" spans="3:4">
      <c r="C132" s="68" t="s">
        <v>182</v>
      </c>
      <c r="D132" s="69" t="s">
        <v>312</v>
      </c>
    </row>
    <row r="133" spans="3:4">
      <c r="C133" s="68" t="s">
        <v>182</v>
      </c>
      <c r="D133" s="69" t="s">
        <v>313</v>
      </c>
    </row>
    <row r="134" spans="3:4">
      <c r="C134" s="68" t="s">
        <v>182</v>
      </c>
      <c r="D134" s="69" t="s">
        <v>314</v>
      </c>
    </row>
    <row r="135" spans="3:4">
      <c r="C135" s="68" t="s">
        <v>182</v>
      </c>
      <c r="D135" s="69" t="s">
        <v>315</v>
      </c>
    </row>
    <row r="136" spans="3:4">
      <c r="C136" s="68" t="s">
        <v>182</v>
      </c>
      <c r="D136" s="69" t="s">
        <v>316</v>
      </c>
    </row>
    <row r="137" spans="3:4">
      <c r="C137" s="68" t="s">
        <v>182</v>
      </c>
      <c r="D137" s="69" t="s">
        <v>317</v>
      </c>
    </row>
    <row r="138" spans="3:4">
      <c r="C138" s="68" t="s">
        <v>182</v>
      </c>
      <c r="D138" s="69" t="s">
        <v>318</v>
      </c>
    </row>
    <row r="139" spans="3:4">
      <c r="C139" s="68" t="s">
        <v>182</v>
      </c>
      <c r="D139" s="69" t="s">
        <v>319</v>
      </c>
    </row>
    <row r="140" spans="3:4">
      <c r="C140" s="68" t="s">
        <v>182</v>
      </c>
      <c r="D140" s="69" t="s">
        <v>320</v>
      </c>
    </row>
    <row r="141" spans="3:4">
      <c r="C141" s="68" t="s">
        <v>182</v>
      </c>
      <c r="D141" s="69" t="s">
        <v>321</v>
      </c>
    </row>
    <row r="142" spans="3:4">
      <c r="C142" s="68" t="s">
        <v>182</v>
      </c>
      <c r="D142" s="69" t="s">
        <v>322</v>
      </c>
    </row>
    <row r="143" spans="3:4">
      <c r="C143" s="68" t="s">
        <v>182</v>
      </c>
      <c r="D143" s="69" t="s">
        <v>323</v>
      </c>
    </row>
    <row r="144" spans="3:4">
      <c r="C144" s="68" t="s">
        <v>182</v>
      </c>
      <c r="D144" s="69" t="s">
        <v>324</v>
      </c>
    </row>
    <row r="145" spans="3:4">
      <c r="C145" s="68" t="s">
        <v>182</v>
      </c>
      <c r="D145" s="69" t="s">
        <v>325</v>
      </c>
    </row>
    <row r="146" spans="3:4">
      <c r="C146" s="68" t="s">
        <v>182</v>
      </c>
      <c r="D146" s="69" t="s">
        <v>326</v>
      </c>
    </row>
    <row r="147" spans="3:4">
      <c r="C147" s="68" t="s">
        <v>182</v>
      </c>
      <c r="D147" s="69" t="s">
        <v>327</v>
      </c>
    </row>
    <row r="148" spans="3:4">
      <c r="C148" s="68" t="s">
        <v>182</v>
      </c>
      <c r="D148" s="69" t="s">
        <v>328</v>
      </c>
    </row>
    <row r="149" spans="3:4">
      <c r="C149" s="68" t="s">
        <v>182</v>
      </c>
      <c r="D149" s="69" t="s">
        <v>329</v>
      </c>
    </row>
    <row r="150" spans="3:4">
      <c r="C150" s="68" t="s">
        <v>182</v>
      </c>
      <c r="D150" s="69" t="s">
        <v>330</v>
      </c>
    </row>
    <row r="151" spans="3:4">
      <c r="C151" s="68" t="s">
        <v>182</v>
      </c>
      <c r="D151" s="69" t="s">
        <v>331</v>
      </c>
    </row>
    <row r="152" spans="3:4">
      <c r="C152" s="68" t="s">
        <v>182</v>
      </c>
      <c r="D152" s="69" t="s">
        <v>332</v>
      </c>
    </row>
    <row r="153" spans="3:4">
      <c r="C153" s="68" t="s">
        <v>182</v>
      </c>
      <c r="D153" s="69" t="s">
        <v>333</v>
      </c>
    </row>
    <row r="154" spans="3:4">
      <c r="C154" s="68" t="s">
        <v>182</v>
      </c>
      <c r="D154" s="69" t="s">
        <v>334</v>
      </c>
    </row>
    <row r="155" spans="3:4">
      <c r="C155" s="68" t="s">
        <v>182</v>
      </c>
      <c r="D155" s="69" t="s">
        <v>335</v>
      </c>
    </row>
    <row r="156" spans="3:4">
      <c r="C156" s="68" t="s">
        <v>182</v>
      </c>
      <c r="D156" s="69" t="s">
        <v>336</v>
      </c>
    </row>
    <row r="157" spans="3:4">
      <c r="C157" s="68" t="s">
        <v>182</v>
      </c>
      <c r="D157" s="69" t="s">
        <v>337</v>
      </c>
    </row>
    <row r="158" spans="3:4">
      <c r="C158" s="68" t="s">
        <v>182</v>
      </c>
      <c r="D158" s="69" t="s">
        <v>338</v>
      </c>
    </row>
    <row r="159" spans="3:4">
      <c r="C159" s="68" t="s">
        <v>182</v>
      </c>
      <c r="D159" s="69" t="s">
        <v>339</v>
      </c>
    </row>
    <row r="160" spans="3:4">
      <c r="C160" s="68" t="s">
        <v>182</v>
      </c>
      <c r="D160" s="69" t="s">
        <v>340</v>
      </c>
    </row>
    <row r="161" spans="3:4">
      <c r="C161" s="68" t="s">
        <v>182</v>
      </c>
      <c r="D161" s="69" t="s">
        <v>341</v>
      </c>
    </row>
    <row r="162" spans="3:4">
      <c r="C162" s="68" t="s">
        <v>182</v>
      </c>
      <c r="D162" s="69" t="s">
        <v>342</v>
      </c>
    </row>
    <row r="163" spans="3:4">
      <c r="C163" s="68" t="s">
        <v>182</v>
      </c>
      <c r="D163" s="69" t="s">
        <v>343</v>
      </c>
    </row>
    <row r="164" spans="3:4">
      <c r="C164" s="68" t="s">
        <v>182</v>
      </c>
      <c r="D164" s="69" t="s">
        <v>344</v>
      </c>
    </row>
    <row r="165" spans="3:4">
      <c r="C165" s="68" t="s">
        <v>182</v>
      </c>
      <c r="D165" s="69" t="s">
        <v>345</v>
      </c>
    </row>
    <row r="166" spans="3:4">
      <c r="C166" s="68" t="s">
        <v>182</v>
      </c>
      <c r="D166" s="69" t="s">
        <v>346</v>
      </c>
    </row>
    <row r="167" spans="3:4">
      <c r="C167" s="68" t="s">
        <v>182</v>
      </c>
      <c r="D167" s="69" t="s">
        <v>347</v>
      </c>
    </row>
    <row r="168" spans="3:4">
      <c r="C168" s="68" t="s">
        <v>182</v>
      </c>
      <c r="D168" s="69" t="s">
        <v>348</v>
      </c>
    </row>
    <row r="169" spans="3:4">
      <c r="C169" s="68" t="s">
        <v>182</v>
      </c>
      <c r="D169" s="69" t="s">
        <v>349</v>
      </c>
    </row>
    <row r="170" spans="3:4">
      <c r="C170" s="68" t="s">
        <v>182</v>
      </c>
      <c r="D170" s="69" t="s">
        <v>350</v>
      </c>
    </row>
    <row r="171" spans="3:4">
      <c r="C171" s="68" t="s">
        <v>182</v>
      </c>
      <c r="D171" s="69" t="s">
        <v>351</v>
      </c>
    </row>
    <row r="172" spans="3:4">
      <c r="C172" s="68" t="s">
        <v>182</v>
      </c>
      <c r="D172" s="69" t="s">
        <v>352</v>
      </c>
    </row>
    <row r="173" spans="3:4">
      <c r="C173" s="68" t="s">
        <v>182</v>
      </c>
      <c r="D173" s="69" t="s">
        <v>353</v>
      </c>
    </row>
    <row r="174" spans="3:4">
      <c r="C174" s="68" t="s">
        <v>182</v>
      </c>
      <c r="D174" s="69" t="s">
        <v>354</v>
      </c>
    </row>
    <row r="175" spans="3:4">
      <c r="C175" s="68" t="s">
        <v>182</v>
      </c>
      <c r="D175" s="69" t="s">
        <v>355</v>
      </c>
    </row>
    <row r="176" spans="3:4">
      <c r="C176" s="68" t="s">
        <v>182</v>
      </c>
      <c r="D176" s="69" t="s">
        <v>356</v>
      </c>
    </row>
    <row r="177" spans="3:4">
      <c r="C177" s="68" t="s">
        <v>182</v>
      </c>
      <c r="D177" s="69" t="s">
        <v>357</v>
      </c>
    </row>
    <row r="178" spans="3:4">
      <c r="C178" s="68" t="s">
        <v>182</v>
      </c>
      <c r="D178" s="69" t="s">
        <v>358</v>
      </c>
    </row>
    <row r="179" spans="3:4">
      <c r="C179" s="68" t="s">
        <v>182</v>
      </c>
      <c r="D179" s="69" t="s">
        <v>359</v>
      </c>
    </row>
    <row r="180" spans="3:4">
      <c r="C180" s="68" t="s">
        <v>182</v>
      </c>
      <c r="D180" s="69" t="s">
        <v>360</v>
      </c>
    </row>
    <row r="181" spans="3:4">
      <c r="C181" s="68" t="s">
        <v>182</v>
      </c>
      <c r="D181" s="69" t="s">
        <v>361</v>
      </c>
    </row>
    <row r="182" spans="3:4">
      <c r="C182" s="68" t="s">
        <v>182</v>
      </c>
      <c r="D182" s="69" t="s">
        <v>362</v>
      </c>
    </row>
    <row r="183" spans="3:4">
      <c r="C183" s="68" t="s">
        <v>182</v>
      </c>
      <c r="D183" s="69" t="s">
        <v>363</v>
      </c>
    </row>
    <row r="184" spans="3:4">
      <c r="C184" s="68" t="s">
        <v>182</v>
      </c>
      <c r="D184" s="69" t="s">
        <v>364</v>
      </c>
    </row>
    <row r="185" spans="3:4">
      <c r="C185" s="68" t="s">
        <v>182</v>
      </c>
      <c r="D185" s="69" t="s">
        <v>365</v>
      </c>
    </row>
    <row r="186" spans="3:4">
      <c r="C186" s="68" t="s">
        <v>182</v>
      </c>
      <c r="D186" s="69" t="s">
        <v>366</v>
      </c>
    </row>
    <row r="187" spans="3:4">
      <c r="C187" s="68" t="s">
        <v>182</v>
      </c>
      <c r="D187" s="69" t="s">
        <v>367</v>
      </c>
    </row>
    <row r="188" spans="3:4">
      <c r="C188" s="68" t="s">
        <v>368</v>
      </c>
      <c r="D188" s="69" t="s">
        <v>369</v>
      </c>
    </row>
    <row r="189" spans="3:4">
      <c r="C189" s="68" t="s">
        <v>368</v>
      </c>
      <c r="D189" s="69" t="s">
        <v>370</v>
      </c>
    </row>
    <row r="190" spans="3:4">
      <c r="C190" s="68" t="s">
        <v>368</v>
      </c>
      <c r="D190" s="69" t="s">
        <v>371</v>
      </c>
    </row>
    <row r="191" spans="3:4">
      <c r="C191" s="68" t="s">
        <v>368</v>
      </c>
      <c r="D191" s="69" t="s">
        <v>372</v>
      </c>
    </row>
    <row r="192" spans="3:4">
      <c r="C192" s="68" t="s">
        <v>368</v>
      </c>
      <c r="D192" s="69" t="s">
        <v>373</v>
      </c>
    </row>
    <row r="193" spans="3:4">
      <c r="C193" s="68" t="s">
        <v>368</v>
      </c>
      <c r="D193" s="69" t="s">
        <v>374</v>
      </c>
    </row>
    <row r="194" spans="3:4">
      <c r="C194" s="68" t="s">
        <v>368</v>
      </c>
      <c r="D194" s="69" t="s">
        <v>375</v>
      </c>
    </row>
    <row r="195" spans="3:4">
      <c r="C195" s="68" t="s">
        <v>368</v>
      </c>
      <c r="D195" s="69" t="s">
        <v>376</v>
      </c>
    </row>
    <row r="196" spans="3:4">
      <c r="C196" s="68" t="s">
        <v>368</v>
      </c>
      <c r="D196" s="69" t="s">
        <v>377</v>
      </c>
    </row>
    <row r="197" spans="3:4">
      <c r="C197" s="68" t="s">
        <v>368</v>
      </c>
      <c r="D197" s="69" t="s">
        <v>378</v>
      </c>
    </row>
    <row r="198" spans="3:4">
      <c r="C198" s="68" t="s">
        <v>368</v>
      </c>
      <c r="D198" s="69" t="s">
        <v>379</v>
      </c>
    </row>
    <row r="199" spans="3:4">
      <c r="C199" s="68" t="s">
        <v>368</v>
      </c>
      <c r="D199" s="69" t="s">
        <v>380</v>
      </c>
    </row>
    <row r="200" spans="3:4">
      <c r="C200" s="68" t="s">
        <v>368</v>
      </c>
      <c r="D200" s="69" t="s">
        <v>381</v>
      </c>
    </row>
    <row r="201" spans="3:4">
      <c r="C201" s="68" t="s">
        <v>368</v>
      </c>
      <c r="D201" s="69" t="s">
        <v>382</v>
      </c>
    </row>
    <row r="202" spans="3:4">
      <c r="C202" s="68" t="s">
        <v>368</v>
      </c>
      <c r="D202" s="69" t="s">
        <v>383</v>
      </c>
    </row>
    <row r="203" spans="3:4">
      <c r="C203" s="68" t="s">
        <v>368</v>
      </c>
      <c r="D203" s="69" t="s">
        <v>384</v>
      </c>
    </row>
    <row r="204" spans="3:4">
      <c r="C204" s="68" t="s">
        <v>368</v>
      </c>
      <c r="D204" s="69" t="s">
        <v>385</v>
      </c>
    </row>
    <row r="205" spans="3:4">
      <c r="C205" s="68" t="s">
        <v>368</v>
      </c>
      <c r="D205" s="69" t="s">
        <v>386</v>
      </c>
    </row>
    <row r="206" spans="3:4">
      <c r="C206" s="68" t="s">
        <v>368</v>
      </c>
      <c r="D206" s="69" t="s">
        <v>387</v>
      </c>
    </row>
    <row r="207" spans="3:4">
      <c r="C207" s="68" t="s">
        <v>368</v>
      </c>
      <c r="D207" s="69" t="s">
        <v>388</v>
      </c>
    </row>
    <row r="208" spans="3:4">
      <c r="C208" s="68" t="s">
        <v>368</v>
      </c>
      <c r="D208" s="69" t="s">
        <v>389</v>
      </c>
    </row>
    <row r="209" spans="3:4">
      <c r="C209" s="68" t="s">
        <v>368</v>
      </c>
      <c r="D209" s="69" t="s">
        <v>390</v>
      </c>
    </row>
    <row r="210" spans="3:4">
      <c r="C210" s="68" t="s">
        <v>368</v>
      </c>
      <c r="D210" s="69" t="s">
        <v>391</v>
      </c>
    </row>
    <row r="211" spans="3:4">
      <c r="C211" s="68" t="s">
        <v>368</v>
      </c>
      <c r="D211" s="69" t="s">
        <v>392</v>
      </c>
    </row>
    <row r="212" spans="3:4">
      <c r="C212" s="68" t="s">
        <v>368</v>
      </c>
      <c r="D212" s="69" t="s">
        <v>393</v>
      </c>
    </row>
    <row r="213" spans="3:4">
      <c r="C213" s="68" t="s">
        <v>368</v>
      </c>
      <c r="D213" s="69" t="s">
        <v>394</v>
      </c>
    </row>
    <row r="214" spans="3:4">
      <c r="C214" s="68" t="s">
        <v>368</v>
      </c>
      <c r="D214" s="69" t="s">
        <v>395</v>
      </c>
    </row>
    <row r="215" spans="3:4">
      <c r="C215" s="68" t="s">
        <v>368</v>
      </c>
      <c r="D215" s="69" t="s">
        <v>396</v>
      </c>
    </row>
    <row r="216" spans="3:4">
      <c r="C216" s="68" t="s">
        <v>368</v>
      </c>
      <c r="D216" s="69" t="s">
        <v>397</v>
      </c>
    </row>
    <row r="217" spans="3:4">
      <c r="C217" s="68" t="s">
        <v>368</v>
      </c>
      <c r="D217" s="69" t="s">
        <v>398</v>
      </c>
    </row>
    <row r="218" spans="3:4">
      <c r="C218" s="68" t="s">
        <v>368</v>
      </c>
      <c r="D218" s="69" t="s">
        <v>399</v>
      </c>
    </row>
    <row r="219" spans="3:4">
      <c r="C219" s="68" t="s">
        <v>368</v>
      </c>
      <c r="D219" s="69" t="s">
        <v>400</v>
      </c>
    </row>
    <row r="220" spans="3:4">
      <c r="C220" s="68" t="s">
        <v>368</v>
      </c>
      <c r="D220" s="69" t="s">
        <v>401</v>
      </c>
    </row>
    <row r="221" spans="3:4">
      <c r="C221" s="68" t="s">
        <v>368</v>
      </c>
      <c r="D221" s="69" t="s">
        <v>402</v>
      </c>
    </row>
    <row r="222" spans="3:4">
      <c r="C222" s="68" t="s">
        <v>368</v>
      </c>
      <c r="D222" s="69" t="s">
        <v>403</v>
      </c>
    </row>
    <row r="223" spans="3:4">
      <c r="C223" s="68" t="s">
        <v>368</v>
      </c>
      <c r="D223" s="69" t="s">
        <v>404</v>
      </c>
    </row>
    <row r="224" spans="3:4">
      <c r="C224" s="68" t="s">
        <v>368</v>
      </c>
      <c r="D224" s="69" t="s">
        <v>405</v>
      </c>
    </row>
    <row r="225" spans="3:4">
      <c r="C225" s="68" t="s">
        <v>368</v>
      </c>
      <c r="D225" s="69" t="s">
        <v>406</v>
      </c>
    </row>
    <row r="226" spans="3:4">
      <c r="C226" s="68" t="s">
        <v>368</v>
      </c>
      <c r="D226" s="69" t="s">
        <v>407</v>
      </c>
    </row>
    <row r="227" spans="3:4">
      <c r="C227" s="68" t="s">
        <v>368</v>
      </c>
      <c r="D227" s="69" t="s">
        <v>408</v>
      </c>
    </row>
    <row r="228" spans="3:4">
      <c r="C228" s="68" t="s">
        <v>409</v>
      </c>
      <c r="D228" s="69" t="s">
        <v>410</v>
      </c>
    </row>
    <row r="229" spans="3:4">
      <c r="C229" s="68" t="s">
        <v>409</v>
      </c>
      <c r="D229" s="69" t="s">
        <v>411</v>
      </c>
    </row>
    <row r="230" spans="3:4">
      <c r="C230" s="68" t="s">
        <v>409</v>
      </c>
      <c r="D230" s="69" t="s">
        <v>412</v>
      </c>
    </row>
    <row r="231" spans="3:4">
      <c r="C231" s="68" t="s">
        <v>409</v>
      </c>
      <c r="D231" s="69" t="s">
        <v>413</v>
      </c>
    </row>
    <row r="232" spans="3:4">
      <c r="C232" s="68" t="s">
        <v>409</v>
      </c>
      <c r="D232" s="69" t="s">
        <v>414</v>
      </c>
    </row>
    <row r="233" spans="3:4">
      <c r="C233" s="68" t="s">
        <v>409</v>
      </c>
      <c r="D233" s="69" t="s">
        <v>415</v>
      </c>
    </row>
    <row r="234" spans="3:4">
      <c r="C234" s="68" t="s">
        <v>409</v>
      </c>
      <c r="D234" s="69" t="s">
        <v>416</v>
      </c>
    </row>
    <row r="235" spans="3:4">
      <c r="C235" s="68" t="s">
        <v>409</v>
      </c>
      <c r="D235" s="69" t="s">
        <v>417</v>
      </c>
    </row>
    <row r="236" spans="3:4">
      <c r="C236" s="68" t="s">
        <v>409</v>
      </c>
      <c r="D236" s="69" t="s">
        <v>418</v>
      </c>
    </row>
    <row r="237" spans="3:4">
      <c r="C237" s="68" t="s">
        <v>409</v>
      </c>
      <c r="D237" s="69" t="s">
        <v>419</v>
      </c>
    </row>
    <row r="238" spans="3:4">
      <c r="C238" s="68" t="s">
        <v>409</v>
      </c>
      <c r="D238" s="69" t="s">
        <v>420</v>
      </c>
    </row>
    <row r="239" spans="3:4">
      <c r="C239" s="68" t="s">
        <v>409</v>
      </c>
      <c r="D239" s="69" t="s">
        <v>421</v>
      </c>
    </row>
    <row r="240" spans="3:4">
      <c r="C240" s="68" t="s">
        <v>409</v>
      </c>
      <c r="D240" s="69" t="s">
        <v>422</v>
      </c>
    </row>
    <row r="241" spans="3:4">
      <c r="C241" s="68" t="s">
        <v>409</v>
      </c>
      <c r="D241" s="69" t="s">
        <v>423</v>
      </c>
    </row>
    <row r="242" spans="3:4">
      <c r="C242" s="68" t="s">
        <v>409</v>
      </c>
      <c r="D242" s="69" t="s">
        <v>424</v>
      </c>
    </row>
    <row r="243" spans="3:4">
      <c r="C243" s="68" t="s">
        <v>409</v>
      </c>
      <c r="D243" s="69" t="s">
        <v>425</v>
      </c>
    </row>
    <row r="244" spans="3:4">
      <c r="C244" s="68" t="s">
        <v>409</v>
      </c>
      <c r="D244" s="69" t="s">
        <v>426</v>
      </c>
    </row>
    <row r="245" spans="3:4">
      <c r="C245" s="68" t="s">
        <v>409</v>
      </c>
      <c r="D245" s="69" t="s">
        <v>427</v>
      </c>
    </row>
    <row r="246" spans="3:4">
      <c r="C246" s="68" t="s">
        <v>409</v>
      </c>
      <c r="D246" s="69" t="s">
        <v>428</v>
      </c>
    </row>
    <row r="247" spans="3:4">
      <c r="C247" s="68" t="s">
        <v>409</v>
      </c>
      <c r="D247" s="69" t="s">
        <v>429</v>
      </c>
    </row>
    <row r="248" spans="3:4">
      <c r="C248" s="68" t="s">
        <v>409</v>
      </c>
      <c r="D248" s="69" t="s">
        <v>430</v>
      </c>
    </row>
    <row r="249" spans="3:4">
      <c r="C249" s="68" t="s">
        <v>409</v>
      </c>
      <c r="D249" s="69" t="s">
        <v>431</v>
      </c>
    </row>
    <row r="250" spans="3:4">
      <c r="C250" s="68" t="s">
        <v>409</v>
      </c>
      <c r="D250" s="69" t="s">
        <v>432</v>
      </c>
    </row>
    <row r="251" spans="3:4">
      <c r="C251" s="68" t="s">
        <v>409</v>
      </c>
      <c r="D251" s="69" t="s">
        <v>433</v>
      </c>
    </row>
    <row r="252" spans="3:4">
      <c r="C252" s="68" t="s">
        <v>409</v>
      </c>
      <c r="D252" s="69" t="s">
        <v>434</v>
      </c>
    </row>
    <row r="253" spans="3:4">
      <c r="C253" s="68" t="s">
        <v>409</v>
      </c>
      <c r="D253" s="69" t="s">
        <v>435</v>
      </c>
    </row>
    <row r="254" spans="3:4">
      <c r="C254" s="68" t="s">
        <v>409</v>
      </c>
      <c r="D254" s="69" t="s">
        <v>436</v>
      </c>
    </row>
    <row r="255" spans="3:4">
      <c r="C255" s="68" t="s">
        <v>409</v>
      </c>
      <c r="D255" s="69" t="s">
        <v>437</v>
      </c>
    </row>
    <row r="256" spans="3:4">
      <c r="C256" s="68" t="s">
        <v>409</v>
      </c>
      <c r="D256" s="69" t="s">
        <v>438</v>
      </c>
    </row>
    <row r="257" spans="3:4">
      <c r="C257" s="68" t="s">
        <v>409</v>
      </c>
      <c r="D257" s="69" t="s">
        <v>439</v>
      </c>
    </row>
    <row r="258" spans="3:4">
      <c r="C258" s="68" t="s">
        <v>409</v>
      </c>
      <c r="D258" s="69" t="s">
        <v>440</v>
      </c>
    </row>
    <row r="259" spans="3:4">
      <c r="C259" s="68" t="s">
        <v>409</v>
      </c>
      <c r="D259" s="69" t="s">
        <v>441</v>
      </c>
    </row>
    <row r="260" spans="3:4">
      <c r="C260" s="68" t="s">
        <v>409</v>
      </c>
      <c r="D260" s="69" t="s">
        <v>442</v>
      </c>
    </row>
    <row r="261" spans="3:4">
      <c r="C261" s="68" t="s">
        <v>443</v>
      </c>
      <c r="D261" s="69" t="s">
        <v>444</v>
      </c>
    </row>
    <row r="262" spans="3:4">
      <c r="C262" s="68" t="s">
        <v>443</v>
      </c>
      <c r="D262" s="69" t="s">
        <v>445</v>
      </c>
    </row>
    <row r="263" spans="3:4">
      <c r="C263" s="68" t="s">
        <v>443</v>
      </c>
      <c r="D263" s="69" t="s">
        <v>446</v>
      </c>
    </row>
    <row r="264" spans="3:4">
      <c r="C264" s="68" t="s">
        <v>443</v>
      </c>
      <c r="D264" s="69" t="s">
        <v>447</v>
      </c>
    </row>
    <row r="265" spans="3:4">
      <c r="C265" s="68" t="s">
        <v>443</v>
      </c>
      <c r="D265" s="69" t="s">
        <v>448</v>
      </c>
    </row>
    <row r="266" spans="3:4">
      <c r="C266" s="68" t="s">
        <v>443</v>
      </c>
      <c r="D266" s="69" t="s">
        <v>449</v>
      </c>
    </row>
    <row r="267" spans="3:4">
      <c r="C267" s="68" t="s">
        <v>443</v>
      </c>
      <c r="D267" s="69" t="s">
        <v>450</v>
      </c>
    </row>
    <row r="268" spans="3:4">
      <c r="C268" s="68" t="s">
        <v>443</v>
      </c>
      <c r="D268" s="69" t="s">
        <v>451</v>
      </c>
    </row>
    <row r="269" spans="3:4">
      <c r="C269" s="68" t="s">
        <v>443</v>
      </c>
      <c r="D269" s="69" t="s">
        <v>452</v>
      </c>
    </row>
    <row r="270" spans="3:4">
      <c r="C270" s="68" t="s">
        <v>443</v>
      </c>
      <c r="D270" s="69" t="s">
        <v>453</v>
      </c>
    </row>
    <row r="271" spans="3:4">
      <c r="C271" s="68" t="s">
        <v>443</v>
      </c>
      <c r="D271" s="69" t="s">
        <v>454</v>
      </c>
    </row>
    <row r="272" spans="3:4">
      <c r="C272" s="68" t="s">
        <v>443</v>
      </c>
      <c r="D272" s="69" t="s">
        <v>455</v>
      </c>
    </row>
    <row r="273" spans="3:4">
      <c r="C273" s="68" t="s">
        <v>443</v>
      </c>
      <c r="D273" s="69" t="s">
        <v>456</v>
      </c>
    </row>
    <row r="274" spans="3:4">
      <c r="C274" s="68" t="s">
        <v>443</v>
      </c>
      <c r="D274" s="69" t="s">
        <v>457</v>
      </c>
    </row>
    <row r="275" spans="3:4">
      <c r="C275" s="68" t="s">
        <v>443</v>
      </c>
      <c r="D275" s="69" t="s">
        <v>458</v>
      </c>
    </row>
    <row r="276" spans="3:4">
      <c r="C276" s="68" t="s">
        <v>443</v>
      </c>
      <c r="D276" s="69" t="s">
        <v>459</v>
      </c>
    </row>
    <row r="277" spans="3:4">
      <c r="C277" s="68" t="s">
        <v>443</v>
      </c>
      <c r="D277" s="69" t="s">
        <v>460</v>
      </c>
    </row>
    <row r="278" spans="3:4">
      <c r="C278" s="68" t="s">
        <v>443</v>
      </c>
      <c r="D278" s="69" t="s">
        <v>461</v>
      </c>
    </row>
    <row r="279" spans="3:4">
      <c r="C279" s="68" t="s">
        <v>443</v>
      </c>
      <c r="D279" s="69" t="s">
        <v>462</v>
      </c>
    </row>
    <row r="280" spans="3:4">
      <c r="C280" s="68" t="s">
        <v>443</v>
      </c>
      <c r="D280" s="69" t="s">
        <v>463</v>
      </c>
    </row>
    <row r="281" spans="3:4">
      <c r="C281" s="68" t="s">
        <v>443</v>
      </c>
      <c r="D281" s="69" t="s">
        <v>464</v>
      </c>
    </row>
    <row r="282" spans="3:4">
      <c r="C282" s="68" t="s">
        <v>443</v>
      </c>
      <c r="D282" s="69" t="s">
        <v>465</v>
      </c>
    </row>
    <row r="283" spans="3:4">
      <c r="C283" s="68" t="s">
        <v>443</v>
      </c>
      <c r="D283" s="69" t="s">
        <v>466</v>
      </c>
    </row>
    <row r="284" spans="3:4">
      <c r="C284" s="68" t="s">
        <v>443</v>
      </c>
      <c r="D284" s="69" t="s">
        <v>467</v>
      </c>
    </row>
    <row r="285" spans="3:4">
      <c r="C285" s="68" t="s">
        <v>443</v>
      </c>
      <c r="D285" s="69" t="s">
        <v>468</v>
      </c>
    </row>
    <row r="286" spans="3:4">
      <c r="C286" s="68" t="s">
        <v>443</v>
      </c>
      <c r="D286" s="69" t="s">
        <v>469</v>
      </c>
    </row>
    <row r="287" spans="3:4">
      <c r="C287" s="68" t="s">
        <v>443</v>
      </c>
      <c r="D287" s="69" t="s">
        <v>470</v>
      </c>
    </row>
    <row r="288" spans="3:4">
      <c r="C288" s="68" t="s">
        <v>443</v>
      </c>
      <c r="D288" s="69" t="s">
        <v>471</v>
      </c>
    </row>
    <row r="289" spans="3:4">
      <c r="C289" s="68" t="s">
        <v>443</v>
      </c>
      <c r="D289" s="69" t="s">
        <v>472</v>
      </c>
    </row>
    <row r="290" spans="3:4">
      <c r="C290" s="68" t="s">
        <v>443</v>
      </c>
      <c r="D290" s="69" t="s">
        <v>473</v>
      </c>
    </row>
    <row r="291" spans="3:4">
      <c r="C291" s="68" t="s">
        <v>443</v>
      </c>
      <c r="D291" s="69" t="s">
        <v>474</v>
      </c>
    </row>
    <row r="292" spans="3:4">
      <c r="C292" s="68" t="s">
        <v>443</v>
      </c>
      <c r="D292" s="69" t="s">
        <v>475</v>
      </c>
    </row>
    <row r="293" spans="3:4">
      <c r="C293" s="68" t="s">
        <v>443</v>
      </c>
      <c r="D293" s="69" t="s">
        <v>476</v>
      </c>
    </row>
    <row r="294" spans="3:4">
      <c r="C294" s="68" t="s">
        <v>443</v>
      </c>
      <c r="D294" s="69" t="s">
        <v>477</v>
      </c>
    </row>
    <row r="295" spans="3:4">
      <c r="C295" s="68" t="s">
        <v>443</v>
      </c>
      <c r="D295" s="69" t="s">
        <v>478</v>
      </c>
    </row>
    <row r="296" spans="3:4">
      <c r="C296" s="68" t="s">
        <v>479</v>
      </c>
      <c r="D296" s="69" t="s">
        <v>480</v>
      </c>
    </row>
    <row r="297" spans="3:4">
      <c r="C297" s="68" t="s">
        <v>479</v>
      </c>
      <c r="D297" s="69" t="s">
        <v>481</v>
      </c>
    </row>
    <row r="298" spans="3:4">
      <c r="C298" s="68" t="s">
        <v>479</v>
      </c>
      <c r="D298" s="69" t="s">
        <v>482</v>
      </c>
    </row>
    <row r="299" spans="3:4">
      <c r="C299" s="68" t="s">
        <v>479</v>
      </c>
      <c r="D299" s="69" t="s">
        <v>483</v>
      </c>
    </row>
    <row r="300" spans="3:4">
      <c r="C300" s="68" t="s">
        <v>479</v>
      </c>
      <c r="D300" s="69" t="s">
        <v>484</v>
      </c>
    </row>
    <row r="301" spans="3:4">
      <c r="C301" s="68" t="s">
        <v>479</v>
      </c>
      <c r="D301" s="69" t="s">
        <v>485</v>
      </c>
    </row>
    <row r="302" spans="3:4">
      <c r="C302" s="68" t="s">
        <v>479</v>
      </c>
      <c r="D302" s="69" t="s">
        <v>486</v>
      </c>
    </row>
    <row r="303" spans="3:4">
      <c r="C303" s="68" t="s">
        <v>479</v>
      </c>
      <c r="D303" s="69" t="s">
        <v>487</v>
      </c>
    </row>
    <row r="304" spans="3:4">
      <c r="C304" s="68" t="s">
        <v>479</v>
      </c>
      <c r="D304" s="69" t="s">
        <v>488</v>
      </c>
    </row>
    <row r="305" spans="3:4">
      <c r="C305" s="68" t="s">
        <v>479</v>
      </c>
      <c r="D305" s="69" t="s">
        <v>489</v>
      </c>
    </row>
    <row r="306" spans="3:4">
      <c r="C306" s="68" t="s">
        <v>479</v>
      </c>
      <c r="D306" s="69" t="s">
        <v>490</v>
      </c>
    </row>
    <row r="307" spans="3:4">
      <c r="C307" s="68" t="s">
        <v>479</v>
      </c>
      <c r="D307" s="69" t="s">
        <v>491</v>
      </c>
    </row>
    <row r="308" spans="3:4">
      <c r="C308" s="68" t="s">
        <v>479</v>
      </c>
      <c r="D308" s="69" t="s">
        <v>492</v>
      </c>
    </row>
    <row r="309" spans="3:4">
      <c r="C309" s="68" t="s">
        <v>479</v>
      </c>
      <c r="D309" s="69" t="s">
        <v>493</v>
      </c>
    </row>
    <row r="310" spans="3:4">
      <c r="C310" s="68" t="s">
        <v>479</v>
      </c>
      <c r="D310" s="69" t="s">
        <v>494</v>
      </c>
    </row>
    <row r="311" spans="3:4">
      <c r="C311" s="68" t="s">
        <v>479</v>
      </c>
      <c r="D311" s="69" t="s">
        <v>495</v>
      </c>
    </row>
    <row r="312" spans="3:4">
      <c r="C312" s="68" t="s">
        <v>479</v>
      </c>
      <c r="D312" s="69" t="s">
        <v>496</v>
      </c>
    </row>
    <row r="313" spans="3:4">
      <c r="C313" s="68" t="s">
        <v>479</v>
      </c>
      <c r="D313" s="69" t="s">
        <v>497</v>
      </c>
    </row>
    <row r="314" spans="3:4">
      <c r="C314" s="68" t="s">
        <v>479</v>
      </c>
      <c r="D314" s="69" t="s">
        <v>498</v>
      </c>
    </row>
    <row r="315" spans="3:4">
      <c r="C315" s="68" t="s">
        <v>479</v>
      </c>
      <c r="D315" s="69" t="s">
        <v>499</v>
      </c>
    </row>
    <row r="316" spans="3:4">
      <c r="C316" s="68" t="s">
        <v>479</v>
      </c>
      <c r="D316" s="69" t="s">
        <v>500</v>
      </c>
    </row>
    <row r="317" spans="3:4">
      <c r="C317" s="68" t="s">
        <v>479</v>
      </c>
      <c r="D317" s="69" t="s">
        <v>501</v>
      </c>
    </row>
    <row r="318" spans="3:4">
      <c r="C318" s="68" t="s">
        <v>479</v>
      </c>
      <c r="D318" s="69" t="s">
        <v>502</v>
      </c>
    </row>
    <row r="319" spans="3:4">
      <c r="C319" s="68" t="s">
        <v>479</v>
      </c>
      <c r="D319" s="69" t="s">
        <v>503</v>
      </c>
    </row>
    <row r="320" spans="3:4">
      <c r="C320" s="68" t="s">
        <v>479</v>
      </c>
      <c r="D320" s="69" t="s">
        <v>504</v>
      </c>
    </row>
    <row r="321" spans="3:4">
      <c r="C321" s="68" t="s">
        <v>505</v>
      </c>
      <c r="D321" s="69" t="s">
        <v>506</v>
      </c>
    </row>
    <row r="322" spans="3:4">
      <c r="C322" s="68" t="s">
        <v>505</v>
      </c>
      <c r="D322" s="69" t="s">
        <v>507</v>
      </c>
    </row>
    <row r="323" spans="3:4">
      <c r="C323" s="68" t="s">
        <v>505</v>
      </c>
      <c r="D323" s="69" t="s">
        <v>508</v>
      </c>
    </row>
    <row r="324" spans="3:4">
      <c r="C324" s="68" t="s">
        <v>505</v>
      </c>
      <c r="D324" s="69" t="s">
        <v>509</v>
      </c>
    </row>
    <row r="325" spans="3:4">
      <c r="C325" s="68" t="s">
        <v>505</v>
      </c>
      <c r="D325" s="69" t="s">
        <v>510</v>
      </c>
    </row>
    <row r="326" spans="3:4">
      <c r="C326" s="68" t="s">
        <v>505</v>
      </c>
      <c r="D326" s="69" t="s">
        <v>511</v>
      </c>
    </row>
    <row r="327" spans="3:4">
      <c r="C327" s="68" t="s">
        <v>505</v>
      </c>
      <c r="D327" s="69" t="s">
        <v>512</v>
      </c>
    </row>
    <row r="328" spans="3:4">
      <c r="C328" s="68" t="s">
        <v>505</v>
      </c>
      <c r="D328" s="69" t="s">
        <v>513</v>
      </c>
    </row>
    <row r="329" spans="3:4">
      <c r="C329" s="68" t="s">
        <v>505</v>
      </c>
      <c r="D329" s="69" t="s">
        <v>514</v>
      </c>
    </row>
    <row r="330" spans="3:4">
      <c r="C330" s="68" t="s">
        <v>505</v>
      </c>
      <c r="D330" s="69" t="s">
        <v>515</v>
      </c>
    </row>
    <row r="331" spans="3:4">
      <c r="C331" s="68" t="s">
        <v>505</v>
      </c>
      <c r="D331" s="69" t="s">
        <v>516</v>
      </c>
    </row>
    <row r="332" spans="3:4">
      <c r="C332" s="68" t="s">
        <v>505</v>
      </c>
      <c r="D332" s="69" t="s">
        <v>517</v>
      </c>
    </row>
    <row r="333" spans="3:4">
      <c r="C333" s="68" t="s">
        <v>505</v>
      </c>
      <c r="D333" s="69" t="s">
        <v>518</v>
      </c>
    </row>
    <row r="334" spans="3:4">
      <c r="C334" s="68" t="s">
        <v>505</v>
      </c>
      <c r="D334" s="69" t="s">
        <v>519</v>
      </c>
    </row>
    <row r="335" spans="3:4">
      <c r="C335" s="68" t="s">
        <v>505</v>
      </c>
      <c r="D335" s="69" t="s">
        <v>520</v>
      </c>
    </row>
    <row r="336" spans="3:4">
      <c r="C336" s="68" t="s">
        <v>505</v>
      </c>
      <c r="D336" s="69" t="s">
        <v>521</v>
      </c>
    </row>
    <row r="337" spans="3:4">
      <c r="C337" s="68" t="s">
        <v>505</v>
      </c>
      <c r="D337" s="69" t="s">
        <v>522</v>
      </c>
    </row>
    <row r="338" spans="3:4">
      <c r="C338" s="68" t="s">
        <v>505</v>
      </c>
      <c r="D338" s="69" t="s">
        <v>523</v>
      </c>
    </row>
    <row r="339" spans="3:4">
      <c r="C339" s="68" t="s">
        <v>505</v>
      </c>
      <c r="D339" s="69" t="s">
        <v>524</v>
      </c>
    </row>
    <row r="340" spans="3:4">
      <c r="C340" s="68" t="s">
        <v>505</v>
      </c>
      <c r="D340" s="69" t="s">
        <v>525</v>
      </c>
    </row>
    <row r="341" spans="3:4">
      <c r="C341" s="68" t="s">
        <v>505</v>
      </c>
      <c r="D341" s="69" t="s">
        <v>526</v>
      </c>
    </row>
    <row r="342" spans="3:4">
      <c r="C342" s="68" t="s">
        <v>505</v>
      </c>
      <c r="D342" s="69" t="s">
        <v>527</v>
      </c>
    </row>
    <row r="343" spans="3:4">
      <c r="C343" s="68" t="s">
        <v>505</v>
      </c>
      <c r="D343" s="69" t="s">
        <v>528</v>
      </c>
    </row>
    <row r="344" spans="3:4">
      <c r="C344" s="68" t="s">
        <v>505</v>
      </c>
      <c r="D344" s="69" t="s">
        <v>529</v>
      </c>
    </row>
    <row r="345" spans="3:4">
      <c r="C345" s="68" t="s">
        <v>505</v>
      </c>
      <c r="D345" s="69" t="s">
        <v>530</v>
      </c>
    </row>
    <row r="346" spans="3:4">
      <c r="C346" s="68" t="s">
        <v>505</v>
      </c>
      <c r="D346" s="69" t="s">
        <v>531</v>
      </c>
    </row>
    <row r="347" spans="3:4">
      <c r="C347" s="68" t="s">
        <v>505</v>
      </c>
      <c r="D347" s="69" t="s">
        <v>532</v>
      </c>
    </row>
    <row r="348" spans="3:4">
      <c r="C348" s="68" t="s">
        <v>505</v>
      </c>
      <c r="D348" s="69" t="s">
        <v>533</v>
      </c>
    </row>
    <row r="349" spans="3:4">
      <c r="C349" s="68" t="s">
        <v>505</v>
      </c>
      <c r="D349" s="69" t="s">
        <v>534</v>
      </c>
    </row>
    <row r="350" spans="3:4">
      <c r="C350" s="68" t="s">
        <v>505</v>
      </c>
      <c r="D350" s="69" t="s">
        <v>535</v>
      </c>
    </row>
    <row r="351" spans="3:4">
      <c r="C351" s="68" t="s">
        <v>505</v>
      </c>
      <c r="D351" s="69" t="s">
        <v>536</v>
      </c>
    </row>
    <row r="352" spans="3:4">
      <c r="C352" s="68" t="s">
        <v>505</v>
      </c>
      <c r="D352" s="69" t="s">
        <v>537</v>
      </c>
    </row>
    <row r="353" spans="3:4">
      <c r="C353" s="68" t="s">
        <v>505</v>
      </c>
      <c r="D353" s="69" t="s">
        <v>538</v>
      </c>
    </row>
    <row r="354" spans="3:4">
      <c r="C354" s="68" t="s">
        <v>505</v>
      </c>
      <c r="D354" s="69" t="s">
        <v>539</v>
      </c>
    </row>
    <row r="355" spans="3:4">
      <c r="C355" s="68" t="s">
        <v>505</v>
      </c>
      <c r="D355" s="69" t="s">
        <v>540</v>
      </c>
    </row>
    <row r="356" spans="3:4">
      <c r="C356" s="68" t="s">
        <v>541</v>
      </c>
      <c r="D356" s="69" t="s">
        <v>542</v>
      </c>
    </row>
    <row r="357" spans="3:4">
      <c r="C357" s="68" t="s">
        <v>541</v>
      </c>
      <c r="D357" s="69" t="s">
        <v>543</v>
      </c>
    </row>
    <row r="358" spans="3:4">
      <c r="C358" s="68" t="s">
        <v>541</v>
      </c>
      <c r="D358" s="69" t="s">
        <v>544</v>
      </c>
    </row>
    <row r="359" spans="3:4">
      <c r="C359" s="68" t="s">
        <v>541</v>
      </c>
      <c r="D359" s="69" t="s">
        <v>545</v>
      </c>
    </row>
    <row r="360" spans="3:4">
      <c r="C360" s="68" t="s">
        <v>541</v>
      </c>
      <c r="D360" s="69" t="s">
        <v>546</v>
      </c>
    </row>
    <row r="361" spans="3:4">
      <c r="C361" s="68" t="s">
        <v>541</v>
      </c>
      <c r="D361" s="69" t="s">
        <v>547</v>
      </c>
    </row>
    <row r="362" spans="3:4">
      <c r="C362" s="68" t="s">
        <v>541</v>
      </c>
      <c r="D362" s="69" t="s">
        <v>548</v>
      </c>
    </row>
    <row r="363" spans="3:4">
      <c r="C363" s="68" t="s">
        <v>541</v>
      </c>
      <c r="D363" s="69" t="s">
        <v>549</v>
      </c>
    </row>
    <row r="364" spans="3:4">
      <c r="C364" s="68" t="s">
        <v>541</v>
      </c>
      <c r="D364" s="69" t="s">
        <v>550</v>
      </c>
    </row>
    <row r="365" spans="3:4">
      <c r="C365" s="68" t="s">
        <v>541</v>
      </c>
      <c r="D365" s="69" t="s">
        <v>551</v>
      </c>
    </row>
    <row r="366" spans="3:4">
      <c r="C366" s="68" t="s">
        <v>541</v>
      </c>
      <c r="D366" s="69" t="s">
        <v>552</v>
      </c>
    </row>
    <row r="367" spans="3:4">
      <c r="C367" s="68" t="s">
        <v>541</v>
      </c>
      <c r="D367" s="69" t="s">
        <v>214</v>
      </c>
    </row>
    <row r="368" spans="3:4">
      <c r="C368" s="68" t="s">
        <v>541</v>
      </c>
      <c r="D368" s="69" t="s">
        <v>553</v>
      </c>
    </row>
    <row r="369" spans="3:4">
      <c r="C369" s="68" t="s">
        <v>541</v>
      </c>
      <c r="D369" s="69" t="s">
        <v>554</v>
      </c>
    </row>
    <row r="370" spans="3:4">
      <c r="C370" s="68" t="s">
        <v>541</v>
      </c>
      <c r="D370" s="69" t="s">
        <v>555</v>
      </c>
    </row>
    <row r="371" spans="3:4">
      <c r="C371" s="68" t="s">
        <v>541</v>
      </c>
      <c r="D371" s="69" t="s">
        <v>556</v>
      </c>
    </row>
    <row r="372" spans="3:4">
      <c r="C372" s="68" t="s">
        <v>541</v>
      </c>
      <c r="D372" s="69" t="s">
        <v>557</v>
      </c>
    </row>
    <row r="373" spans="3:4">
      <c r="C373" s="68" t="s">
        <v>541</v>
      </c>
      <c r="D373" s="69" t="s">
        <v>558</v>
      </c>
    </row>
    <row r="374" spans="3:4">
      <c r="C374" s="68" t="s">
        <v>541</v>
      </c>
      <c r="D374" s="69" t="s">
        <v>559</v>
      </c>
    </row>
    <row r="375" spans="3:4">
      <c r="C375" s="68" t="s">
        <v>541</v>
      </c>
      <c r="D375" s="69" t="s">
        <v>560</v>
      </c>
    </row>
    <row r="376" spans="3:4">
      <c r="C376" s="68" t="s">
        <v>541</v>
      </c>
      <c r="D376" s="69" t="s">
        <v>561</v>
      </c>
    </row>
    <row r="377" spans="3:4">
      <c r="C377" s="68" t="s">
        <v>541</v>
      </c>
      <c r="D377" s="69" t="s">
        <v>562</v>
      </c>
    </row>
    <row r="378" spans="3:4">
      <c r="C378" s="68" t="s">
        <v>541</v>
      </c>
      <c r="D378" s="69" t="s">
        <v>563</v>
      </c>
    </row>
    <row r="379" spans="3:4">
      <c r="C379" s="68" t="s">
        <v>541</v>
      </c>
      <c r="D379" s="69" t="s">
        <v>564</v>
      </c>
    </row>
    <row r="380" spans="3:4">
      <c r="C380" s="68" t="s">
        <v>541</v>
      </c>
      <c r="D380" s="69" t="s">
        <v>565</v>
      </c>
    </row>
    <row r="381" spans="3:4">
      <c r="C381" s="68" t="s">
        <v>541</v>
      </c>
      <c r="D381" s="69" t="s">
        <v>566</v>
      </c>
    </row>
    <row r="382" spans="3:4">
      <c r="C382" s="68" t="s">
        <v>541</v>
      </c>
      <c r="D382" s="69" t="s">
        <v>567</v>
      </c>
    </row>
    <row r="383" spans="3:4">
      <c r="C383" s="68" t="s">
        <v>541</v>
      </c>
      <c r="D383" s="69" t="s">
        <v>568</v>
      </c>
    </row>
    <row r="384" spans="3:4">
      <c r="C384" s="68" t="s">
        <v>541</v>
      </c>
      <c r="D384" s="69" t="s">
        <v>569</v>
      </c>
    </row>
    <row r="385" spans="3:4">
      <c r="C385" s="68" t="s">
        <v>541</v>
      </c>
      <c r="D385" s="69" t="s">
        <v>570</v>
      </c>
    </row>
    <row r="386" spans="3:4">
      <c r="C386" s="68" t="s">
        <v>541</v>
      </c>
      <c r="D386" s="69" t="s">
        <v>571</v>
      </c>
    </row>
    <row r="387" spans="3:4">
      <c r="C387" s="68" t="s">
        <v>541</v>
      </c>
      <c r="D387" s="69" t="s">
        <v>526</v>
      </c>
    </row>
    <row r="388" spans="3:4">
      <c r="C388" s="68" t="s">
        <v>541</v>
      </c>
      <c r="D388" s="69" t="s">
        <v>572</v>
      </c>
    </row>
    <row r="389" spans="3:4">
      <c r="C389" s="68" t="s">
        <v>541</v>
      </c>
      <c r="D389" s="69" t="s">
        <v>573</v>
      </c>
    </row>
    <row r="390" spans="3:4">
      <c r="C390" s="68" t="s">
        <v>541</v>
      </c>
      <c r="D390" s="69" t="s">
        <v>574</v>
      </c>
    </row>
    <row r="391" spans="3:4">
      <c r="C391" s="68" t="s">
        <v>541</v>
      </c>
      <c r="D391" s="69" t="s">
        <v>575</v>
      </c>
    </row>
    <row r="392" spans="3:4">
      <c r="C392" s="68" t="s">
        <v>541</v>
      </c>
      <c r="D392" s="69" t="s">
        <v>576</v>
      </c>
    </row>
    <row r="393" spans="3:4">
      <c r="C393" s="68" t="s">
        <v>541</v>
      </c>
      <c r="D393" s="69" t="s">
        <v>577</v>
      </c>
    </row>
    <row r="394" spans="3:4">
      <c r="C394" s="68" t="s">
        <v>541</v>
      </c>
      <c r="D394" s="69" t="s">
        <v>578</v>
      </c>
    </row>
    <row r="395" spans="3:4">
      <c r="C395" s="68" t="s">
        <v>541</v>
      </c>
      <c r="D395" s="69" t="s">
        <v>579</v>
      </c>
    </row>
    <row r="396" spans="3:4">
      <c r="C396" s="68" t="s">
        <v>541</v>
      </c>
      <c r="D396" s="69" t="s">
        <v>580</v>
      </c>
    </row>
    <row r="397" spans="3:4">
      <c r="C397" s="68" t="s">
        <v>541</v>
      </c>
      <c r="D397" s="69" t="s">
        <v>581</v>
      </c>
    </row>
    <row r="398" spans="3:4">
      <c r="C398" s="68" t="s">
        <v>541</v>
      </c>
      <c r="D398" s="69" t="s">
        <v>582</v>
      </c>
    </row>
    <row r="399" spans="3:4">
      <c r="C399" s="68" t="s">
        <v>541</v>
      </c>
      <c r="D399" s="69" t="s">
        <v>583</v>
      </c>
    </row>
    <row r="400" spans="3:4">
      <c r="C400" s="68" t="s">
        <v>541</v>
      </c>
      <c r="D400" s="69" t="s">
        <v>584</v>
      </c>
    </row>
    <row r="401" spans="3:4">
      <c r="C401" s="68" t="s">
        <v>541</v>
      </c>
      <c r="D401" s="69" t="s">
        <v>585</v>
      </c>
    </row>
    <row r="402" spans="3:4">
      <c r="C402" s="68" t="s">
        <v>541</v>
      </c>
      <c r="D402" s="69" t="s">
        <v>586</v>
      </c>
    </row>
    <row r="403" spans="3:4">
      <c r="C403" s="68" t="s">
        <v>541</v>
      </c>
      <c r="D403" s="69" t="s">
        <v>587</v>
      </c>
    </row>
    <row r="404" spans="3:4">
      <c r="C404" s="68" t="s">
        <v>541</v>
      </c>
      <c r="D404" s="69" t="s">
        <v>588</v>
      </c>
    </row>
    <row r="405" spans="3:4">
      <c r="C405" s="68" t="s">
        <v>541</v>
      </c>
      <c r="D405" s="69" t="s">
        <v>589</v>
      </c>
    </row>
    <row r="406" spans="3:4">
      <c r="C406" s="68" t="s">
        <v>541</v>
      </c>
      <c r="D406" s="69" t="s">
        <v>590</v>
      </c>
    </row>
    <row r="407" spans="3:4">
      <c r="C407" s="68" t="s">
        <v>541</v>
      </c>
      <c r="D407" s="69" t="s">
        <v>591</v>
      </c>
    </row>
    <row r="408" spans="3:4">
      <c r="C408" s="68" t="s">
        <v>541</v>
      </c>
      <c r="D408" s="69" t="s">
        <v>592</v>
      </c>
    </row>
    <row r="409" spans="3:4">
      <c r="C409" s="68" t="s">
        <v>541</v>
      </c>
      <c r="D409" s="69" t="s">
        <v>593</v>
      </c>
    </row>
    <row r="410" spans="3:4">
      <c r="C410" s="68" t="s">
        <v>541</v>
      </c>
      <c r="D410" s="69" t="s">
        <v>594</v>
      </c>
    </row>
    <row r="411" spans="3:4">
      <c r="C411" s="68" t="s">
        <v>541</v>
      </c>
      <c r="D411" s="69" t="s">
        <v>595</v>
      </c>
    </row>
    <row r="412" spans="3:4">
      <c r="C412" s="68" t="s">
        <v>541</v>
      </c>
      <c r="D412" s="69" t="s">
        <v>596</v>
      </c>
    </row>
    <row r="413" spans="3:4">
      <c r="C413" s="68" t="s">
        <v>541</v>
      </c>
      <c r="D413" s="69" t="s">
        <v>597</v>
      </c>
    </row>
    <row r="414" spans="3:4">
      <c r="C414" s="68" t="s">
        <v>541</v>
      </c>
      <c r="D414" s="69" t="s">
        <v>598</v>
      </c>
    </row>
    <row r="415" spans="3:4">
      <c r="C415" s="68" t="s">
        <v>599</v>
      </c>
      <c r="D415" s="69" t="s">
        <v>600</v>
      </c>
    </row>
    <row r="416" spans="3:4">
      <c r="C416" s="68" t="s">
        <v>599</v>
      </c>
      <c r="D416" s="69" t="s">
        <v>601</v>
      </c>
    </row>
    <row r="417" spans="3:4">
      <c r="C417" s="68" t="s">
        <v>599</v>
      </c>
      <c r="D417" s="69" t="s">
        <v>602</v>
      </c>
    </row>
    <row r="418" spans="3:4">
      <c r="C418" s="68" t="s">
        <v>599</v>
      </c>
      <c r="D418" s="69" t="s">
        <v>603</v>
      </c>
    </row>
    <row r="419" spans="3:4">
      <c r="C419" s="68" t="s">
        <v>599</v>
      </c>
      <c r="D419" s="69" t="s">
        <v>604</v>
      </c>
    </row>
    <row r="420" spans="3:4">
      <c r="C420" s="68" t="s">
        <v>599</v>
      </c>
      <c r="D420" s="69" t="s">
        <v>605</v>
      </c>
    </row>
    <row r="421" spans="3:4">
      <c r="C421" s="68" t="s">
        <v>599</v>
      </c>
      <c r="D421" s="69" t="s">
        <v>606</v>
      </c>
    </row>
    <row r="422" spans="3:4">
      <c r="C422" s="68" t="s">
        <v>599</v>
      </c>
      <c r="D422" s="69" t="s">
        <v>607</v>
      </c>
    </row>
    <row r="423" spans="3:4">
      <c r="C423" s="68" t="s">
        <v>599</v>
      </c>
      <c r="D423" s="69" t="s">
        <v>608</v>
      </c>
    </row>
    <row r="424" spans="3:4">
      <c r="C424" s="68" t="s">
        <v>599</v>
      </c>
      <c r="D424" s="69" t="s">
        <v>609</v>
      </c>
    </row>
    <row r="425" spans="3:4">
      <c r="C425" s="68" t="s">
        <v>599</v>
      </c>
      <c r="D425" s="69" t="s">
        <v>610</v>
      </c>
    </row>
    <row r="426" spans="3:4">
      <c r="C426" s="68" t="s">
        <v>599</v>
      </c>
      <c r="D426" s="69" t="s">
        <v>611</v>
      </c>
    </row>
    <row r="427" spans="3:4">
      <c r="C427" s="68" t="s">
        <v>599</v>
      </c>
      <c r="D427" s="69" t="s">
        <v>612</v>
      </c>
    </row>
    <row r="428" spans="3:4">
      <c r="C428" s="68" t="s">
        <v>599</v>
      </c>
      <c r="D428" s="69" t="s">
        <v>613</v>
      </c>
    </row>
    <row r="429" spans="3:4">
      <c r="C429" s="68" t="s">
        <v>599</v>
      </c>
      <c r="D429" s="69" t="s">
        <v>614</v>
      </c>
    </row>
    <row r="430" spans="3:4">
      <c r="C430" s="68" t="s">
        <v>599</v>
      </c>
      <c r="D430" s="69" t="s">
        <v>615</v>
      </c>
    </row>
    <row r="431" spans="3:4">
      <c r="C431" s="68" t="s">
        <v>599</v>
      </c>
      <c r="D431" s="69" t="s">
        <v>616</v>
      </c>
    </row>
    <row r="432" spans="3:4">
      <c r="C432" s="68" t="s">
        <v>599</v>
      </c>
      <c r="D432" s="69" t="s">
        <v>617</v>
      </c>
    </row>
    <row r="433" spans="3:4">
      <c r="C433" s="68" t="s">
        <v>599</v>
      </c>
      <c r="D433" s="69" t="s">
        <v>618</v>
      </c>
    </row>
    <row r="434" spans="3:4">
      <c r="C434" s="68" t="s">
        <v>599</v>
      </c>
      <c r="D434" s="69" t="s">
        <v>619</v>
      </c>
    </row>
    <row r="435" spans="3:4">
      <c r="C435" s="68" t="s">
        <v>599</v>
      </c>
      <c r="D435" s="69" t="s">
        <v>620</v>
      </c>
    </row>
    <row r="436" spans="3:4">
      <c r="C436" s="68" t="s">
        <v>599</v>
      </c>
      <c r="D436" s="69" t="s">
        <v>621</v>
      </c>
    </row>
    <row r="437" spans="3:4">
      <c r="C437" s="68" t="s">
        <v>599</v>
      </c>
      <c r="D437" s="69" t="s">
        <v>622</v>
      </c>
    </row>
    <row r="438" spans="3:4">
      <c r="C438" s="68" t="s">
        <v>599</v>
      </c>
      <c r="D438" s="69" t="s">
        <v>623</v>
      </c>
    </row>
    <row r="439" spans="3:4">
      <c r="C439" s="68" t="s">
        <v>599</v>
      </c>
      <c r="D439" s="69" t="s">
        <v>624</v>
      </c>
    </row>
    <row r="440" spans="3:4">
      <c r="C440" s="68" t="s">
        <v>599</v>
      </c>
      <c r="D440" s="69" t="s">
        <v>625</v>
      </c>
    </row>
    <row r="441" spans="3:4">
      <c r="C441" s="68" t="s">
        <v>599</v>
      </c>
      <c r="D441" s="69" t="s">
        <v>626</v>
      </c>
    </row>
    <row r="442" spans="3:4">
      <c r="C442" s="68" t="s">
        <v>599</v>
      </c>
      <c r="D442" s="69" t="s">
        <v>627</v>
      </c>
    </row>
    <row r="443" spans="3:4">
      <c r="C443" s="68" t="s">
        <v>599</v>
      </c>
      <c r="D443" s="69" t="s">
        <v>628</v>
      </c>
    </row>
    <row r="444" spans="3:4">
      <c r="C444" s="68" t="s">
        <v>599</v>
      </c>
      <c r="D444" s="69" t="s">
        <v>629</v>
      </c>
    </row>
    <row r="445" spans="3:4">
      <c r="C445" s="68" t="s">
        <v>599</v>
      </c>
      <c r="D445" s="69" t="s">
        <v>630</v>
      </c>
    </row>
    <row r="446" spans="3:4">
      <c r="C446" s="68" t="s">
        <v>599</v>
      </c>
      <c r="D446" s="69" t="s">
        <v>631</v>
      </c>
    </row>
    <row r="447" spans="3:4">
      <c r="C447" s="68" t="s">
        <v>599</v>
      </c>
      <c r="D447" s="69" t="s">
        <v>632</v>
      </c>
    </row>
    <row r="448" spans="3:4">
      <c r="C448" s="68" t="s">
        <v>599</v>
      </c>
      <c r="D448" s="69" t="s">
        <v>633</v>
      </c>
    </row>
    <row r="449" spans="3:4">
      <c r="C449" s="68" t="s">
        <v>599</v>
      </c>
      <c r="D449" s="69" t="s">
        <v>634</v>
      </c>
    </row>
    <row r="450" spans="3:4">
      <c r="C450" s="68" t="s">
        <v>599</v>
      </c>
      <c r="D450" s="69" t="s">
        <v>635</v>
      </c>
    </row>
    <row r="451" spans="3:4">
      <c r="C451" s="68" t="s">
        <v>599</v>
      </c>
      <c r="D451" s="69" t="s">
        <v>636</v>
      </c>
    </row>
    <row r="452" spans="3:4">
      <c r="C452" s="68" t="s">
        <v>599</v>
      </c>
      <c r="D452" s="69" t="s">
        <v>637</v>
      </c>
    </row>
    <row r="453" spans="3:4">
      <c r="C453" s="68" t="s">
        <v>599</v>
      </c>
      <c r="D453" s="69" t="s">
        <v>638</v>
      </c>
    </row>
    <row r="454" spans="3:4">
      <c r="C454" s="68" t="s">
        <v>599</v>
      </c>
      <c r="D454" s="69" t="s">
        <v>639</v>
      </c>
    </row>
    <row r="455" spans="3:4">
      <c r="C455" s="68" t="s">
        <v>599</v>
      </c>
      <c r="D455" s="69" t="s">
        <v>640</v>
      </c>
    </row>
    <row r="456" spans="3:4">
      <c r="C456" s="68" t="s">
        <v>599</v>
      </c>
      <c r="D456" s="69" t="s">
        <v>641</v>
      </c>
    </row>
    <row r="457" spans="3:4">
      <c r="C457" s="68" t="s">
        <v>599</v>
      </c>
      <c r="D457" s="69" t="s">
        <v>642</v>
      </c>
    </row>
    <row r="458" spans="3:4">
      <c r="C458" s="68" t="s">
        <v>599</v>
      </c>
      <c r="D458" s="69" t="s">
        <v>643</v>
      </c>
    </row>
    <row r="459" spans="3:4">
      <c r="C459" s="68" t="s">
        <v>644</v>
      </c>
      <c r="D459" s="69" t="s">
        <v>645</v>
      </c>
    </row>
    <row r="460" spans="3:4">
      <c r="C460" s="68" t="s">
        <v>644</v>
      </c>
      <c r="D460" s="69" t="s">
        <v>646</v>
      </c>
    </row>
    <row r="461" spans="3:4">
      <c r="C461" s="68" t="s">
        <v>644</v>
      </c>
      <c r="D461" s="69" t="s">
        <v>647</v>
      </c>
    </row>
    <row r="462" spans="3:4">
      <c r="C462" s="68" t="s">
        <v>644</v>
      </c>
      <c r="D462" s="69" t="s">
        <v>648</v>
      </c>
    </row>
    <row r="463" spans="3:4">
      <c r="C463" s="68" t="s">
        <v>644</v>
      </c>
      <c r="D463" s="69" t="s">
        <v>649</v>
      </c>
    </row>
    <row r="464" spans="3:4">
      <c r="C464" s="68" t="s">
        <v>644</v>
      </c>
      <c r="D464" s="69" t="s">
        <v>650</v>
      </c>
    </row>
    <row r="465" spans="3:4">
      <c r="C465" s="68" t="s">
        <v>644</v>
      </c>
      <c r="D465" s="69" t="s">
        <v>651</v>
      </c>
    </row>
    <row r="466" spans="3:4">
      <c r="C466" s="68" t="s">
        <v>644</v>
      </c>
      <c r="D466" s="69" t="s">
        <v>652</v>
      </c>
    </row>
    <row r="467" spans="3:4">
      <c r="C467" s="68" t="s">
        <v>644</v>
      </c>
      <c r="D467" s="69" t="s">
        <v>653</v>
      </c>
    </row>
    <row r="468" spans="3:4">
      <c r="C468" s="68" t="s">
        <v>644</v>
      </c>
      <c r="D468" s="69" t="s">
        <v>654</v>
      </c>
    </row>
    <row r="469" spans="3:4">
      <c r="C469" s="68" t="s">
        <v>644</v>
      </c>
      <c r="D469" s="69" t="s">
        <v>655</v>
      </c>
    </row>
    <row r="470" spans="3:4">
      <c r="C470" s="68" t="s">
        <v>644</v>
      </c>
      <c r="D470" s="69" t="s">
        <v>656</v>
      </c>
    </row>
    <row r="471" spans="3:4">
      <c r="C471" s="68" t="s">
        <v>644</v>
      </c>
      <c r="D471" s="69" t="s">
        <v>657</v>
      </c>
    </row>
    <row r="472" spans="3:4">
      <c r="C472" s="68" t="s">
        <v>644</v>
      </c>
      <c r="D472" s="69" t="s">
        <v>658</v>
      </c>
    </row>
    <row r="473" spans="3:4">
      <c r="C473" s="68" t="s">
        <v>644</v>
      </c>
      <c r="D473" s="69" t="s">
        <v>659</v>
      </c>
    </row>
    <row r="474" spans="3:4">
      <c r="C474" s="68" t="s">
        <v>644</v>
      </c>
      <c r="D474" s="69" t="s">
        <v>660</v>
      </c>
    </row>
    <row r="475" spans="3:4">
      <c r="C475" s="68" t="s">
        <v>644</v>
      </c>
      <c r="D475" s="69" t="s">
        <v>661</v>
      </c>
    </row>
    <row r="476" spans="3:4">
      <c r="C476" s="68" t="s">
        <v>644</v>
      </c>
      <c r="D476" s="69" t="s">
        <v>662</v>
      </c>
    </row>
    <row r="477" spans="3:4">
      <c r="C477" s="68" t="s">
        <v>644</v>
      </c>
      <c r="D477" s="69" t="s">
        <v>663</v>
      </c>
    </row>
    <row r="478" spans="3:4">
      <c r="C478" s="68" t="s">
        <v>644</v>
      </c>
      <c r="D478" s="69" t="s">
        <v>664</v>
      </c>
    </row>
    <row r="479" spans="3:4">
      <c r="C479" s="68" t="s">
        <v>644</v>
      </c>
      <c r="D479" s="69" t="s">
        <v>665</v>
      </c>
    </row>
    <row r="480" spans="3:4">
      <c r="C480" s="68" t="s">
        <v>644</v>
      </c>
      <c r="D480" s="69" t="s">
        <v>666</v>
      </c>
    </row>
    <row r="481" spans="3:4">
      <c r="C481" s="68" t="s">
        <v>644</v>
      </c>
      <c r="D481" s="69" t="s">
        <v>667</v>
      </c>
    </row>
    <row r="482" spans="3:4">
      <c r="C482" s="68" t="s">
        <v>644</v>
      </c>
      <c r="D482" s="69" t="s">
        <v>668</v>
      </c>
    </row>
    <row r="483" spans="3:4">
      <c r="C483" s="68" t="s">
        <v>644</v>
      </c>
      <c r="D483" s="69" t="s">
        <v>669</v>
      </c>
    </row>
    <row r="484" spans="3:4">
      <c r="C484" s="68" t="s">
        <v>670</v>
      </c>
      <c r="D484" s="69" t="s">
        <v>671</v>
      </c>
    </row>
    <row r="485" spans="3:4">
      <c r="C485" s="68" t="s">
        <v>670</v>
      </c>
      <c r="D485" s="69" t="s">
        <v>672</v>
      </c>
    </row>
    <row r="486" spans="3:4">
      <c r="C486" s="68" t="s">
        <v>670</v>
      </c>
      <c r="D486" s="69" t="s">
        <v>673</v>
      </c>
    </row>
    <row r="487" spans="3:4">
      <c r="C487" s="68" t="s">
        <v>670</v>
      </c>
      <c r="D487" s="69" t="s">
        <v>674</v>
      </c>
    </row>
    <row r="488" spans="3:4">
      <c r="C488" s="68" t="s">
        <v>670</v>
      </c>
      <c r="D488" s="69" t="s">
        <v>675</v>
      </c>
    </row>
    <row r="489" spans="3:4">
      <c r="C489" s="68" t="s">
        <v>670</v>
      </c>
      <c r="D489" s="69" t="s">
        <v>676</v>
      </c>
    </row>
    <row r="490" spans="3:4">
      <c r="C490" s="68" t="s">
        <v>670</v>
      </c>
      <c r="D490" s="69" t="s">
        <v>677</v>
      </c>
    </row>
    <row r="491" spans="3:4">
      <c r="C491" s="68" t="s">
        <v>670</v>
      </c>
      <c r="D491" s="69" t="s">
        <v>678</v>
      </c>
    </row>
    <row r="492" spans="3:4">
      <c r="C492" s="68" t="s">
        <v>670</v>
      </c>
      <c r="D492" s="69" t="s">
        <v>679</v>
      </c>
    </row>
    <row r="493" spans="3:4">
      <c r="C493" s="68" t="s">
        <v>670</v>
      </c>
      <c r="D493" s="69" t="s">
        <v>680</v>
      </c>
    </row>
    <row r="494" spans="3:4">
      <c r="C494" s="68" t="s">
        <v>670</v>
      </c>
      <c r="D494" s="69" t="s">
        <v>681</v>
      </c>
    </row>
    <row r="495" spans="3:4">
      <c r="C495" s="68" t="s">
        <v>670</v>
      </c>
      <c r="D495" s="69" t="s">
        <v>682</v>
      </c>
    </row>
    <row r="496" spans="3:4">
      <c r="C496" s="68" t="s">
        <v>670</v>
      </c>
      <c r="D496" s="69" t="s">
        <v>683</v>
      </c>
    </row>
    <row r="497" spans="3:4">
      <c r="C497" s="68" t="s">
        <v>670</v>
      </c>
      <c r="D497" s="69" t="s">
        <v>684</v>
      </c>
    </row>
    <row r="498" spans="3:4">
      <c r="C498" s="68" t="s">
        <v>670</v>
      </c>
      <c r="D498" s="69" t="s">
        <v>685</v>
      </c>
    </row>
    <row r="499" spans="3:4">
      <c r="C499" s="68" t="s">
        <v>670</v>
      </c>
      <c r="D499" s="69" t="s">
        <v>686</v>
      </c>
    </row>
    <row r="500" spans="3:4">
      <c r="C500" s="68" t="s">
        <v>670</v>
      </c>
      <c r="D500" s="69" t="s">
        <v>687</v>
      </c>
    </row>
    <row r="501" spans="3:4">
      <c r="C501" s="68" t="s">
        <v>670</v>
      </c>
      <c r="D501" s="69" t="s">
        <v>688</v>
      </c>
    </row>
    <row r="502" spans="3:4">
      <c r="C502" s="68" t="s">
        <v>670</v>
      </c>
      <c r="D502" s="69" t="s">
        <v>689</v>
      </c>
    </row>
    <row r="503" spans="3:4">
      <c r="C503" s="68" t="s">
        <v>670</v>
      </c>
      <c r="D503" s="69" t="s">
        <v>690</v>
      </c>
    </row>
    <row r="504" spans="3:4">
      <c r="C504" s="68" t="s">
        <v>670</v>
      </c>
      <c r="D504" s="69" t="s">
        <v>691</v>
      </c>
    </row>
    <row r="505" spans="3:4">
      <c r="C505" s="68" t="s">
        <v>670</v>
      </c>
      <c r="D505" s="69" t="s">
        <v>692</v>
      </c>
    </row>
    <row r="506" spans="3:4">
      <c r="C506" s="68" t="s">
        <v>670</v>
      </c>
      <c r="D506" s="69" t="s">
        <v>693</v>
      </c>
    </row>
    <row r="507" spans="3:4">
      <c r="C507" s="68" t="s">
        <v>670</v>
      </c>
      <c r="D507" s="69" t="s">
        <v>694</v>
      </c>
    </row>
    <row r="508" spans="3:4">
      <c r="C508" s="68" t="s">
        <v>670</v>
      </c>
      <c r="D508" s="69" t="s">
        <v>695</v>
      </c>
    </row>
    <row r="509" spans="3:4">
      <c r="C509" s="68" t="s">
        <v>670</v>
      </c>
      <c r="D509" s="69" t="s">
        <v>696</v>
      </c>
    </row>
    <row r="510" spans="3:4">
      <c r="C510" s="68" t="s">
        <v>670</v>
      </c>
      <c r="D510" s="69" t="s">
        <v>697</v>
      </c>
    </row>
    <row r="511" spans="3:4">
      <c r="C511" s="68" t="s">
        <v>670</v>
      </c>
      <c r="D511" s="69" t="s">
        <v>572</v>
      </c>
    </row>
    <row r="512" spans="3:4">
      <c r="C512" s="68" t="s">
        <v>670</v>
      </c>
      <c r="D512" s="69" t="s">
        <v>698</v>
      </c>
    </row>
    <row r="513" spans="3:5">
      <c r="C513" s="68" t="s">
        <v>670</v>
      </c>
      <c r="D513" s="69" t="s">
        <v>699</v>
      </c>
    </row>
    <row r="514" spans="3:5">
      <c r="C514" s="68" t="s">
        <v>670</v>
      </c>
      <c r="D514" s="69" t="s">
        <v>700</v>
      </c>
    </row>
    <row r="515" spans="3:5">
      <c r="C515" s="68" t="s">
        <v>670</v>
      </c>
      <c r="D515" s="69" t="s">
        <v>701</v>
      </c>
    </row>
    <row r="516" spans="3:5">
      <c r="C516" s="68" t="s">
        <v>670</v>
      </c>
      <c r="D516" s="69" t="s">
        <v>702</v>
      </c>
    </row>
    <row r="517" spans="3:5">
      <c r="C517" s="68" t="s">
        <v>670</v>
      </c>
      <c r="D517" s="69" t="s">
        <v>703</v>
      </c>
    </row>
    <row r="518" spans="3:5">
      <c r="C518" s="68" t="s">
        <v>670</v>
      </c>
      <c r="D518" s="69" t="s">
        <v>704</v>
      </c>
      <c r="E518" s="73"/>
    </row>
    <row r="519" spans="3:5">
      <c r="C519" s="68" t="s">
        <v>705</v>
      </c>
      <c r="D519" s="69" t="s">
        <v>706</v>
      </c>
    </row>
    <row r="520" spans="3:5">
      <c r="C520" s="68" t="s">
        <v>705</v>
      </c>
      <c r="D520" s="69" t="s">
        <v>707</v>
      </c>
    </row>
    <row r="521" spans="3:5">
      <c r="C521" s="68" t="s">
        <v>705</v>
      </c>
      <c r="D521" s="69" t="s">
        <v>708</v>
      </c>
    </row>
    <row r="522" spans="3:5">
      <c r="C522" s="68" t="s">
        <v>705</v>
      </c>
      <c r="D522" s="69" t="s">
        <v>709</v>
      </c>
    </row>
    <row r="523" spans="3:5">
      <c r="C523" s="68" t="s">
        <v>705</v>
      </c>
      <c r="D523" s="69" t="s">
        <v>710</v>
      </c>
    </row>
    <row r="524" spans="3:5">
      <c r="C524" s="68" t="s">
        <v>705</v>
      </c>
      <c r="D524" s="69" t="s">
        <v>711</v>
      </c>
    </row>
    <row r="525" spans="3:5">
      <c r="C525" s="68" t="s">
        <v>705</v>
      </c>
      <c r="D525" s="69" t="s">
        <v>712</v>
      </c>
    </row>
    <row r="526" spans="3:5">
      <c r="C526" s="68" t="s">
        <v>705</v>
      </c>
      <c r="D526" s="69" t="s">
        <v>713</v>
      </c>
    </row>
    <row r="527" spans="3:5">
      <c r="C527" s="68" t="s">
        <v>705</v>
      </c>
      <c r="D527" s="69" t="s">
        <v>714</v>
      </c>
    </row>
    <row r="528" spans="3:5">
      <c r="C528" s="68" t="s">
        <v>705</v>
      </c>
      <c r="D528" s="69" t="s">
        <v>715</v>
      </c>
    </row>
    <row r="529" spans="3:4">
      <c r="C529" s="68" t="s">
        <v>705</v>
      </c>
      <c r="D529" s="69" t="s">
        <v>716</v>
      </c>
    </row>
    <row r="530" spans="3:4">
      <c r="C530" s="68" t="s">
        <v>705</v>
      </c>
      <c r="D530" s="69" t="s">
        <v>717</v>
      </c>
    </row>
    <row r="531" spans="3:4">
      <c r="C531" s="68" t="s">
        <v>705</v>
      </c>
      <c r="D531" s="69" t="s">
        <v>718</v>
      </c>
    </row>
    <row r="532" spans="3:4">
      <c r="C532" s="68" t="s">
        <v>705</v>
      </c>
      <c r="D532" s="69" t="s">
        <v>719</v>
      </c>
    </row>
    <row r="533" spans="3:4">
      <c r="C533" s="68" t="s">
        <v>705</v>
      </c>
      <c r="D533" s="69" t="s">
        <v>720</v>
      </c>
    </row>
    <row r="534" spans="3:4">
      <c r="C534" s="68" t="s">
        <v>705</v>
      </c>
      <c r="D534" s="69" t="s">
        <v>721</v>
      </c>
    </row>
    <row r="535" spans="3:4">
      <c r="C535" s="68" t="s">
        <v>705</v>
      </c>
      <c r="D535" s="69" t="s">
        <v>722</v>
      </c>
    </row>
    <row r="536" spans="3:4">
      <c r="C536" s="68" t="s">
        <v>705</v>
      </c>
      <c r="D536" s="69" t="s">
        <v>723</v>
      </c>
    </row>
    <row r="537" spans="3:4">
      <c r="C537" s="68" t="s">
        <v>705</v>
      </c>
      <c r="D537" s="69" t="s">
        <v>724</v>
      </c>
    </row>
    <row r="538" spans="3:4">
      <c r="C538" s="68" t="s">
        <v>705</v>
      </c>
      <c r="D538" s="69" t="s">
        <v>725</v>
      </c>
    </row>
    <row r="539" spans="3:4">
      <c r="C539" s="68" t="s">
        <v>705</v>
      </c>
      <c r="D539" s="69" t="s">
        <v>726</v>
      </c>
    </row>
    <row r="540" spans="3:4">
      <c r="C540" s="68" t="s">
        <v>705</v>
      </c>
      <c r="D540" s="69" t="s">
        <v>727</v>
      </c>
    </row>
    <row r="541" spans="3:4">
      <c r="C541" s="68" t="s">
        <v>705</v>
      </c>
      <c r="D541" s="69" t="s">
        <v>728</v>
      </c>
    </row>
    <row r="542" spans="3:4">
      <c r="C542" s="68" t="s">
        <v>705</v>
      </c>
      <c r="D542" s="69" t="s">
        <v>729</v>
      </c>
    </row>
    <row r="543" spans="3:4">
      <c r="C543" s="68" t="s">
        <v>705</v>
      </c>
      <c r="D543" s="69" t="s">
        <v>730</v>
      </c>
    </row>
    <row r="544" spans="3:4">
      <c r="C544" s="68" t="s">
        <v>705</v>
      </c>
      <c r="D544" s="69" t="s">
        <v>731</v>
      </c>
    </row>
    <row r="545" spans="3:4">
      <c r="C545" s="68" t="s">
        <v>705</v>
      </c>
      <c r="D545" s="69" t="s">
        <v>732</v>
      </c>
    </row>
    <row r="546" spans="3:4">
      <c r="C546" s="68" t="s">
        <v>705</v>
      </c>
      <c r="D546" s="69" t="s">
        <v>733</v>
      </c>
    </row>
    <row r="547" spans="3:4">
      <c r="C547" s="68" t="s">
        <v>705</v>
      </c>
      <c r="D547" s="69" t="s">
        <v>734</v>
      </c>
    </row>
    <row r="548" spans="3:4">
      <c r="C548" s="68" t="s">
        <v>705</v>
      </c>
      <c r="D548" s="69" t="s">
        <v>735</v>
      </c>
    </row>
    <row r="549" spans="3:4">
      <c r="C549" s="68" t="s">
        <v>705</v>
      </c>
      <c r="D549" s="69" t="s">
        <v>736</v>
      </c>
    </row>
    <row r="550" spans="3:4">
      <c r="C550" s="68" t="s">
        <v>705</v>
      </c>
      <c r="D550" s="69" t="s">
        <v>737</v>
      </c>
    </row>
    <row r="551" spans="3:4">
      <c r="C551" s="68" t="s">
        <v>705</v>
      </c>
      <c r="D551" s="69" t="s">
        <v>738</v>
      </c>
    </row>
    <row r="552" spans="3:4">
      <c r="C552" s="68" t="s">
        <v>705</v>
      </c>
      <c r="D552" s="69" t="s">
        <v>739</v>
      </c>
    </row>
    <row r="553" spans="3:4">
      <c r="C553" s="68" t="s">
        <v>705</v>
      </c>
      <c r="D553" s="69" t="s">
        <v>740</v>
      </c>
    </row>
    <row r="554" spans="3:4">
      <c r="C554" s="68" t="s">
        <v>705</v>
      </c>
      <c r="D554" s="69" t="s">
        <v>741</v>
      </c>
    </row>
    <row r="555" spans="3:4">
      <c r="C555" s="68" t="s">
        <v>705</v>
      </c>
      <c r="D555" s="69" t="s">
        <v>742</v>
      </c>
    </row>
    <row r="556" spans="3:4">
      <c r="C556" s="68" t="s">
        <v>705</v>
      </c>
      <c r="D556" s="69" t="s">
        <v>743</v>
      </c>
    </row>
    <row r="557" spans="3:4">
      <c r="C557" s="68" t="s">
        <v>705</v>
      </c>
      <c r="D557" s="69" t="s">
        <v>744</v>
      </c>
    </row>
    <row r="558" spans="3:4">
      <c r="C558" s="68" t="s">
        <v>705</v>
      </c>
      <c r="D558" s="69" t="s">
        <v>745</v>
      </c>
    </row>
    <row r="559" spans="3:4">
      <c r="C559" s="68" t="s">
        <v>705</v>
      </c>
      <c r="D559" s="69" t="s">
        <v>746</v>
      </c>
    </row>
    <row r="560" spans="3:4">
      <c r="C560" s="68" t="s">
        <v>705</v>
      </c>
      <c r="D560" s="69" t="s">
        <v>747</v>
      </c>
    </row>
    <row r="561" spans="3:4">
      <c r="C561" s="68" t="s">
        <v>705</v>
      </c>
      <c r="D561" s="69" t="s">
        <v>748</v>
      </c>
    </row>
    <row r="562" spans="3:4">
      <c r="C562" s="68" t="s">
        <v>705</v>
      </c>
      <c r="D562" s="69" t="s">
        <v>749</v>
      </c>
    </row>
    <row r="563" spans="3:4">
      <c r="C563" s="68" t="s">
        <v>705</v>
      </c>
      <c r="D563" s="69" t="s">
        <v>750</v>
      </c>
    </row>
    <row r="564" spans="3:4">
      <c r="C564" s="68" t="s">
        <v>705</v>
      </c>
      <c r="D564" s="69" t="s">
        <v>751</v>
      </c>
    </row>
    <row r="565" spans="3:4">
      <c r="C565" s="68" t="s">
        <v>705</v>
      </c>
      <c r="D565" s="69" t="s">
        <v>752</v>
      </c>
    </row>
    <row r="566" spans="3:4">
      <c r="C566" s="68" t="s">
        <v>705</v>
      </c>
      <c r="D566" s="69" t="s">
        <v>753</v>
      </c>
    </row>
    <row r="567" spans="3:4">
      <c r="C567" s="68" t="s">
        <v>705</v>
      </c>
      <c r="D567" s="69" t="s">
        <v>754</v>
      </c>
    </row>
    <row r="568" spans="3:4">
      <c r="C568" s="68" t="s">
        <v>705</v>
      </c>
      <c r="D568" s="69" t="s">
        <v>755</v>
      </c>
    </row>
    <row r="569" spans="3:4">
      <c r="C569" s="68" t="s">
        <v>705</v>
      </c>
      <c r="D569" s="69" t="s">
        <v>756</v>
      </c>
    </row>
    <row r="570" spans="3:4">
      <c r="C570" s="68" t="s">
        <v>705</v>
      </c>
      <c r="D570" s="69" t="s">
        <v>757</v>
      </c>
    </row>
    <row r="571" spans="3:4">
      <c r="C571" s="68" t="s">
        <v>705</v>
      </c>
      <c r="D571" s="69" t="s">
        <v>758</v>
      </c>
    </row>
    <row r="572" spans="3:4">
      <c r="C572" s="68" t="s">
        <v>705</v>
      </c>
      <c r="D572" s="69" t="s">
        <v>759</v>
      </c>
    </row>
    <row r="573" spans="3:4">
      <c r="C573" s="68" t="s">
        <v>705</v>
      </c>
      <c r="D573" s="69" t="s">
        <v>760</v>
      </c>
    </row>
    <row r="574" spans="3:4">
      <c r="C574" s="68" t="s">
        <v>705</v>
      </c>
      <c r="D574" s="69" t="s">
        <v>761</v>
      </c>
    </row>
    <row r="575" spans="3:4">
      <c r="C575" s="68" t="s">
        <v>705</v>
      </c>
      <c r="D575" s="69" t="s">
        <v>476</v>
      </c>
    </row>
    <row r="576" spans="3:4">
      <c r="C576" s="68" t="s">
        <v>705</v>
      </c>
      <c r="D576" s="69" t="s">
        <v>762</v>
      </c>
    </row>
    <row r="577" spans="3:4">
      <c r="C577" s="68" t="s">
        <v>705</v>
      </c>
      <c r="D577" s="69" t="s">
        <v>763</v>
      </c>
    </row>
    <row r="578" spans="3:4">
      <c r="C578" s="68" t="s">
        <v>705</v>
      </c>
      <c r="D578" s="69" t="s">
        <v>764</v>
      </c>
    </row>
    <row r="579" spans="3:4">
      <c r="C579" s="68" t="s">
        <v>705</v>
      </c>
      <c r="D579" s="69" t="s">
        <v>765</v>
      </c>
    </row>
    <row r="580" spans="3:4">
      <c r="C580" s="68" t="s">
        <v>705</v>
      </c>
      <c r="D580" s="69" t="s">
        <v>766</v>
      </c>
    </row>
    <row r="581" spans="3:4">
      <c r="C581" s="68" t="s">
        <v>705</v>
      </c>
      <c r="D581" s="69" t="s">
        <v>767</v>
      </c>
    </row>
    <row r="582" spans="3:4">
      <c r="C582" s="68" t="s">
        <v>768</v>
      </c>
      <c r="D582" s="69" t="s">
        <v>769</v>
      </c>
    </row>
    <row r="583" spans="3:4">
      <c r="C583" s="68" t="s">
        <v>768</v>
      </c>
      <c r="D583" s="69" t="s">
        <v>770</v>
      </c>
    </row>
    <row r="584" spans="3:4">
      <c r="C584" s="68" t="s">
        <v>768</v>
      </c>
      <c r="D584" s="69" t="s">
        <v>771</v>
      </c>
    </row>
    <row r="585" spans="3:4">
      <c r="C585" s="68" t="s">
        <v>768</v>
      </c>
      <c r="D585" s="69" t="s">
        <v>772</v>
      </c>
    </row>
    <row r="586" spans="3:4">
      <c r="C586" s="68" t="s">
        <v>768</v>
      </c>
      <c r="D586" s="69" t="s">
        <v>773</v>
      </c>
    </row>
    <row r="587" spans="3:4">
      <c r="C587" s="68" t="s">
        <v>768</v>
      </c>
      <c r="D587" s="69" t="s">
        <v>774</v>
      </c>
    </row>
    <row r="588" spans="3:4">
      <c r="C588" s="68" t="s">
        <v>768</v>
      </c>
      <c r="D588" s="69" t="s">
        <v>775</v>
      </c>
    </row>
    <row r="589" spans="3:4">
      <c r="C589" s="68" t="s">
        <v>768</v>
      </c>
      <c r="D589" s="69" t="s">
        <v>776</v>
      </c>
    </row>
    <row r="590" spans="3:4">
      <c r="C590" s="68" t="s">
        <v>768</v>
      </c>
      <c r="D590" s="69" t="s">
        <v>777</v>
      </c>
    </row>
    <row r="591" spans="3:4">
      <c r="C591" s="68" t="s">
        <v>768</v>
      </c>
      <c r="D591" s="69" t="s">
        <v>778</v>
      </c>
    </row>
    <row r="592" spans="3:4">
      <c r="C592" s="68" t="s">
        <v>768</v>
      </c>
      <c r="D592" s="69" t="s">
        <v>779</v>
      </c>
    </row>
    <row r="593" spans="3:4">
      <c r="C593" s="68" t="s">
        <v>768</v>
      </c>
      <c r="D593" s="69" t="s">
        <v>780</v>
      </c>
    </row>
    <row r="594" spans="3:4">
      <c r="C594" s="68" t="s">
        <v>768</v>
      </c>
      <c r="D594" s="69" t="s">
        <v>781</v>
      </c>
    </row>
    <row r="595" spans="3:4">
      <c r="C595" s="68" t="s">
        <v>768</v>
      </c>
      <c r="D595" s="69" t="s">
        <v>782</v>
      </c>
    </row>
    <row r="596" spans="3:4">
      <c r="C596" s="68" t="s">
        <v>768</v>
      </c>
      <c r="D596" s="69" t="s">
        <v>783</v>
      </c>
    </row>
    <row r="597" spans="3:4">
      <c r="C597" s="68" t="s">
        <v>768</v>
      </c>
      <c r="D597" s="69" t="s">
        <v>784</v>
      </c>
    </row>
    <row r="598" spans="3:4">
      <c r="C598" s="68" t="s">
        <v>768</v>
      </c>
      <c r="D598" s="69" t="s">
        <v>785</v>
      </c>
    </row>
    <row r="599" spans="3:4">
      <c r="C599" s="68" t="s">
        <v>768</v>
      </c>
      <c r="D599" s="69" t="s">
        <v>786</v>
      </c>
    </row>
    <row r="600" spans="3:4">
      <c r="C600" s="68" t="s">
        <v>768</v>
      </c>
      <c r="D600" s="69" t="s">
        <v>787</v>
      </c>
    </row>
    <row r="601" spans="3:4">
      <c r="C601" s="68" t="s">
        <v>768</v>
      </c>
      <c r="D601" s="69" t="s">
        <v>788</v>
      </c>
    </row>
    <row r="602" spans="3:4">
      <c r="C602" s="68" t="s">
        <v>768</v>
      </c>
      <c r="D602" s="69" t="s">
        <v>789</v>
      </c>
    </row>
    <row r="603" spans="3:4">
      <c r="C603" s="68" t="s">
        <v>768</v>
      </c>
      <c r="D603" s="69" t="s">
        <v>790</v>
      </c>
    </row>
    <row r="604" spans="3:4">
      <c r="C604" s="68" t="s">
        <v>768</v>
      </c>
      <c r="D604" s="69" t="s">
        <v>791</v>
      </c>
    </row>
    <row r="605" spans="3:4">
      <c r="C605" s="68" t="s">
        <v>768</v>
      </c>
      <c r="D605" s="69" t="s">
        <v>792</v>
      </c>
    </row>
    <row r="606" spans="3:4">
      <c r="C606" s="68" t="s">
        <v>768</v>
      </c>
      <c r="D606" s="69" t="s">
        <v>793</v>
      </c>
    </row>
    <row r="607" spans="3:4">
      <c r="C607" s="68" t="s">
        <v>768</v>
      </c>
      <c r="D607" s="69" t="s">
        <v>794</v>
      </c>
    </row>
    <row r="608" spans="3:4">
      <c r="C608" s="68" t="s">
        <v>768</v>
      </c>
      <c r="D608" s="69" t="s">
        <v>795</v>
      </c>
    </row>
    <row r="609" spans="3:4">
      <c r="C609" s="68" t="s">
        <v>768</v>
      </c>
      <c r="D609" s="69" t="s">
        <v>796</v>
      </c>
    </row>
    <row r="610" spans="3:4">
      <c r="C610" s="68" t="s">
        <v>768</v>
      </c>
      <c r="D610" s="69" t="s">
        <v>797</v>
      </c>
    </row>
    <row r="611" spans="3:4">
      <c r="C611" s="68" t="s">
        <v>768</v>
      </c>
      <c r="D611" s="69" t="s">
        <v>798</v>
      </c>
    </row>
    <row r="612" spans="3:4">
      <c r="C612" s="68" t="s">
        <v>768</v>
      </c>
      <c r="D612" s="69" t="s">
        <v>799</v>
      </c>
    </row>
    <row r="613" spans="3:4">
      <c r="C613" s="68" t="s">
        <v>768</v>
      </c>
      <c r="D613" s="69" t="s">
        <v>800</v>
      </c>
    </row>
    <row r="614" spans="3:4">
      <c r="C614" s="68" t="s">
        <v>768</v>
      </c>
      <c r="D614" s="69" t="s">
        <v>801</v>
      </c>
    </row>
    <row r="615" spans="3:4">
      <c r="C615" s="68" t="s">
        <v>768</v>
      </c>
      <c r="D615" s="69" t="s">
        <v>802</v>
      </c>
    </row>
    <row r="616" spans="3:4">
      <c r="C616" s="68" t="s">
        <v>768</v>
      </c>
      <c r="D616" s="69" t="s">
        <v>803</v>
      </c>
    </row>
    <row r="617" spans="3:4">
      <c r="C617" s="68" t="s">
        <v>768</v>
      </c>
      <c r="D617" s="69" t="s">
        <v>804</v>
      </c>
    </row>
    <row r="618" spans="3:4">
      <c r="C618" s="68" t="s">
        <v>768</v>
      </c>
      <c r="D618" s="69" t="s">
        <v>805</v>
      </c>
    </row>
    <row r="619" spans="3:4">
      <c r="C619" s="68" t="s">
        <v>768</v>
      </c>
      <c r="D619" s="69" t="s">
        <v>806</v>
      </c>
    </row>
    <row r="620" spans="3:4">
      <c r="C620" s="68" t="s">
        <v>768</v>
      </c>
      <c r="D620" s="69" t="s">
        <v>807</v>
      </c>
    </row>
    <row r="621" spans="3:4">
      <c r="C621" s="68" t="s">
        <v>768</v>
      </c>
      <c r="D621" s="69" t="s">
        <v>808</v>
      </c>
    </row>
    <row r="622" spans="3:4">
      <c r="C622" s="68" t="s">
        <v>768</v>
      </c>
      <c r="D622" s="69" t="s">
        <v>809</v>
      </c>
    </row>
    <row r="623" spans="3:4">
      <c r="C623" s="68" t="s">
        <v>768</v>
      </c>
      <c r="D623" s="69" t="s">
        <v>810</v>
      </c>
    </row>
    <row r="624" spans="3:4">
      <c r="C624" s="68" t="s">
        <v>768</v>
      </c>
      <c r="D624" s="69" t="s">
        <v>811</v>
      </c>
    </row>
    <row r="625" spans="3:4">
      <c r="C625" s="68" t="s">
        <v>768</v>
      </c>
      <c r="D625" s="69" t="s">
        <v>812</v>
      </c>
    </row>
    <row r="626" spans="3:4">
      <c r="C626" s="68" t="s">
        <v>768</v>
      </c>
      <c r="D626" s="69" t="s">
        <v>813</v>
      </c>
    </row>
    <row r="627" spans="3:4">
      <c r="C627" s="68" t="s">
        <v>768</v>
      </c>
      <c r="D627" s="69" t="s">
        <v>814</v>
      </c>
    </row>
    <row r="628" spans="3:4">
      <c r="C628" s="68" t="s">
        <v>768</v>
      </c>
      <c r="D628" s="69" t="s">
        <v>815</v>
      </c>
    </row>
    <row r="629" spans="3:4">
      <c r="C629" s="68" t="s">
        <v>768</v>
      </c>
      <c r="D629" s="69" t="s">
        <v>816</v>
      </c>
    </row>
    <row r="630" spans="3:4">
      <c r="C630" s="68" t="s">
        <v>768</v>
      </c>
      <c r="D630" s="69" t="s">
        <v>817</v>
      </c>
    </row>
    <row r="631" spans="3:4">
      <c r="C631" s="68" t="s">
        <v>768</v>
      </c>
      <c r="D631" s="69" t="s">
        <v>818</v>
      </c>
    </row>
    <row r="632" spans="3:4">
      <c r="C632" s="68" t="s">
        <v>768</v>
      </c>
      <c r="D632" s="69" t="s">
        <v>819</v>
      </c>
    </row>
    <row r="633" spans="3:4">
      <c r="C633" s="68" t="s">
        <v>768</v>
      </c>
      <c r="D633" s="69" t="s">
        <v>820</v>
      </c>
    </row>
    <row r="634" spans="3:4">
      <c r="C634" s="68" t="s">
        <v>768</v>
      </c>
      <c r="D634" s="69" t="s">
        <v>821</v>
      </c>
    </row>
    <row r="635" spans="3:4">
      <c r="C635" s="68" t="s">
        <v>768</v>
      </c>
      <c r="D635" s="69" t="s">
        <v>822</v>
      </c>
    </row>
    <row r="636" spans="3:4">
      <c r="C636" s="68" t="s">
        <v>823</v>
      </c>
      <c r="D636" s="69" t="s">
        <v>824</v>
      </c>
    </row>
    <row r="637" spans="3:4">
      <c r="C637" s="68" t="s">
        <v>823</v>
      </c>
      <c r="D637" s="69" t="s">
        <v>825</v>
      </c>
    </row>
    <row r="638" spans="3:4">
      <c r="C638" s="68" t="s">
        <v>823</v>
      </c>
      <c r="D638" s="69" t="s">
        <v>826</v>
      </c>
    </row>
    <row r="639" spans="3:4">
      <c r="C639" s="68" t="s">
        <v>823</v>
      </c>
      <c r="D639" s="69" t="s">
        <v>827</v>
      </c>
    </row>
    <row r="640" spans="3:4">
      <c r="C640" s="68" t="s">
        <v>823</v>
      </c>
      <c r="D640" s="69" t="s">
        <v>828</v>
      </c>
    </row>
    <row r="641" spans="3:4">
      <c r="C641" s="68" t="s">
        <v>823</v>
      </c>
      <c r="D641" s="69" t="s">
        <v>829</v>
      </c>
    </row>
    <row r="642" spans="3:4">
      <c r="C642" s="68" t="s">
        <v>823</v>
      </c>
      <c r="D642" s="69" t="s">
        <v>830</v>
      </c>
    </row>
    <row r="643" spans="3:4">
      <c r="C643" s="68" t="s">
        <v>823</v>
      </c>
      <c r="D643" s="69" t="s">
        <v>831</v>
      </c>
    </row>
    <row r="644" spans="3:4">
      <c r="C644" s="68" t="s">
        <v>823</v>
      </c>
      <c r="D644" s="69" t="s">
        <v>832</v>
      </c>
    </row>
    <row r="645" spans="3:4">
      <c r="C645" s="68" t="s">
        <v>823</v>
      </c>
      <c r="D645" s="69" t="s">
        <v>833</v>
      </c>
    </row>
    <row r="646" spans="3:4">
      <c r="C646" s="68" t="s">
        <v>823</v>
      </c>
      <c r="D646" s="69" t="s">
        <v>834</v>
      </c>
    </row>
    <row r="647" spans="3:4">
      <c r="C647" s="68" t="s">
        <v>823</v>
      </c>
      <c r="D647" s="69" t="s">
        <v>835</v>
      </c>
    </row>
    <row r="648" spans="3:4">
      <c r="C648" s="68" t="s">
        <v>823</v>
      </c>
      <c r="D648" s="69" t="s">
        <v>836</v>
      </c>
    </row>
    <row r="649" spans="3:4">
      <c r="C649" s="68" t="s">
        <v>823</v>
      </c>
      <c r="D649" s="69" t="s">
        <v>837</v>
      </c>
    </row>
    <row r="650" spans="3:4">
      <c r="C650" s="68" t="s">
        <v>823</v>
      </c>
      <c r="D650" s="69" t="s">
        <v>838</v>
      </c>
    </row>
    <row r="651" spans="3:4">
      <c r="C651" s="68" t="s">
        <v>823</v>
      </c>
      <c r="D651" s="69" t="s">
        <v>839</v>
      </c>
    </row>
    <row r="652" spans="3:4">
      <c r="C652" s="68" t="s">
        <v>823</v>
      </c>
      <c r="D652" s="69" t="s">
        <v>840</v>
      </c>
    </row>
    <row r="653" spans="3:4">
      <c r="C653" s="68" t="s">
        <v>823</v>
      </c>
      <c r="D653" s="69" t="s">
        <v>841</v>
      </c>
    </row>
    <row r="654" spans="3:4">
      <c r="C654" s="68" t="s">
        <v>823</v>
      </c>
      <c r="D654" s="69" t="s">
        <v>842</v>
      </c>
    </row>
    <row r="655" spans="3:4">
      <c r="C655" s="68" t="s">
        <v>823</v>
      </c>
      <c r="D655" s="69" t="s">
        <v>843</v>
      </c>
    </row>
    <row r="656" spans="3:4">
      <c r="C656" s="68" t="s">
        <v>823</v>
      </c>
      <c r="D656" s="69" t="s">
        <v>844</v>
      </c>
    </row>
    <row r="657" spans="3:4">
      <c r="C657" s="68" t="s">
        <v>823</v>
      </c>
      <c r="D657" s="69" t="s">
        <v>845</v>
      </c>
    </row>
    <row r="658" spans="3:4">
      <c r="C658" s="68" t="s">
        <v>823</v>
      </c>
      <c r="D658" s="69" t="s">
        <v>846</v>
      </c>
    </row>
    <row r="659" spans="3:4">
      <c r="C659" s="68" t="s">
        <v>823</v>
      </c>
      <c r="D659" s="69" t="s">
        <v>847</v>
      </c>
    </row>
    <row r="660" spans="3:4">
      <c r="C660" s="68" t="s">
        <v>823</v>
      </c>
      <c r="D660" s="69" t="s">
        <v>848</v>
      </c>
    </row>
    <row r="661" spans="3:4">
      <c r="C661" s="68" t="s">
        <v>823</v>
      </c>
      <c r="D661" s="69" t="s">
        <v>849</v>
      </c>
    </row>
    <row r="662" spans="3:4">
      <c r="C662" s="68" t="s">
        <v>823</v>
      </c>
      <c r="D662" s="69" t="s">
        <v>850</v>
      </c>
    </row>
    <row r="663" spans="3:4">
      <c r="C663" s="68" t="s">
        <v>823</v>
      </c>
      <c r="D663" s="69" t="s">
        <v>851</v>
      </c>
    </row>
    <row r="664" spans="3:4">
      <c r="C664" s="68" t="s">
        <v>823</v>
      </c>
      <c r="D664" s="69" t="s">
        <v>852</v>
      </c>
    </row>
    <row r="665" spans="3:4">
      <c r="C665" s="68" t="s">
        <v>823</v>
      </c>
      <c r="D665" s="69" t="s">
        <v>853</v>
      </c>
    </row>
    <row r="666" spans="3:4">
      <c r="C666" s="68" t="s">
        <v>823</v>
      </c>
      <c r="D666" s="69" t="s">
        <v>854</v>
      </c>
    </row>
    <row r="667" spans="3:4">
      <c r="C667" s="68" t="s">
        <v>823</v>
      </c>
      <c r="D667" s="69" t="s">
        <v>855</v>
      </c>
    </row>
    <row r="668" spans="3:4">
      <c r="C668" s="68" t="s">
        <v>823</v>
      </c>
      <c r="D668" s="69" t="s">
        <v>856</v>
      </c>
    </row>
    <row r="669" spans="3:4">
      <c r="C669" s="68" t="s">
        <v>823</v>
      </c>
      <c r="D669" s="69" t="s">
        <v>857</v>
      </c>
    </row>
    <row r="670" spans="3:4">
      <c r="C670" s="68" t="s">
        <v>823</v>
      </c>
      <c r="D670" s="69" t="s">
        <v>858</v>
      </c>
    </row>
    <row r="671" spans="3:4">
      <c r="C671" s="68" t="s">
        <v>823</v>
      </c>
      <c r="D671" s="69" t="s">
        <v>859</v>
      </c>
    </row>
    <row r="672" spans="3:4">
      <c r="C672" s="68" t="s">
        <v>823</v>
      </c>
      <c r="D672" s="69" t="s">
        <v>860</v>
      </c>
    </row>
    <row r="673" spans="3:4">
      <c r="C673" s="68" t="s">
        <v>823</v>
      </c>
      <c r="D673" s="69" t="s">
        <v>861</v>
      </c>
    </row>
    <row r="674" spans="3:4">
      <c r="C674" s="68" t="s">
        <v>823</v>
      </c>
      <c r="D674" s="69" t="s">
        <v>862</v>
      </c>
    </row>
    <row r="675" spans="3:4">
      <c r="C675" s="68" t="s">
        <v>823</v>
      </c>
      <c r="D675" s="69" t="s">
        <v>863</v>
      </c>
    </row>
    <row r="676" spans="3:4">
      <c r="C676" s="68" t="s">
        <v>823</v>
      </c>
      <c r="D676" s="69" t="s">
        <v>864</v>
      </c>
    </row>
    <row r="677" spans="3:4">
      <c r="C677" s="68" t="s">
        <v>823</v>
      </c>
      <c r="D677" s="69" t="s">
        <v>865</v>
      </c>
    </row>
    <row r="678" spans="3:4">
      <c r="C678" s="68" t="s">
        <v>823</v>
      </c>
      <c r="D678" s="69" t="s">
        <v>866</v>
      </c>
    </row>
    <row r="679" spans="3:4">
      <c r="C679" s="68" t="s">
        <v>823</v>
      </c>
      <c r="D679" s="69" t="s">
        <v>867</v>
      </c>
    </row>
    <row r="680" spans="3:4">
      <c r="C680" s="68" t="s">
        <v>823</v>
      </c>
      <c r="D680" s="69" t="s">
        <v>868</v>
      </c>
    </row>
    <row r="681" spans="3:4">
      <c r="C681" s="68" t="s">
        <v>823</v>
      </c>
      <c r="D681" s="69" t="s">
        <v>869</v>
      </c>
    </row>
    <row r="682" spans="3:4">
      <c r="C682" s="68" t="s">
        <v>823</v>
      </c>
      <c r="D682" s="69" t="s">
        <v>870</v>
      </c>
    </row>
    <row r="683" spans="3:4">
      <c r="C683" s="68" t="s">
        <v>823</v>
      </c>
      <c r="D683" s="69" t="s">
        <v>871</v>
      </c>
    </row>
    <row r="684" spans="3:4">
      <c r="C684" s="68" t="s">
        <v>823</v>
      </c>
      <c r="D684" s="69" t="s">
        <v>872</v>
      </c>
    </row>
    <row r="685" spans="3:4">
      <c r="C685" s="68" t="s">
        <v>823</v>
      </c>
      <c r="D685" s="69" t="s">
        <v>873</v>
      </c>
    </row>
    <row r="686" spans="3:4">
      <c r="C686" s="68" t="s">
        <v>823</v>
      </c>
      <c r="D686" s="69" t="s">
        <v>874</v>
      </c>
    </row>
    <row r="687" spans="3:4">
      <c r="C687" s="68" t="s">
        <v>823</v>
      </c>
      <c r="D687" s="69" t="s">
        <v>875</v>
      </c>
    </row>
    <row r="688" spans="3:4">
      <c r="C688" s="68" t="s">
        <v>823</v>
      </c>
      <c r="D688" s="69" t="s">
        <v>876</v>
      </c>
    </row>
    <row r="689" spans="3:4">
      <c r="C689" s="68" t="s">
        <v>823</v>
      </c>
      <c r="D689" s="69" t="s">
        <v>877</v>
      </c>
    </row>
    <row r="690" spans="3:4">
      <c r="C690" s="68" t="s">
        <v>823</v>
      </c>
      <c r="D690" s="69" t="s">
        <v>878</v>
      </c>
    </row>
    <row r="691" spans="3:4">
      <c r="C691" s="68" t="s">
        <v>823</v>
      </c>
      <c r="D691" s="69" t="s">
        <v>879</v>
      </c>
    </row>
    <row r="692" spans="3:4">
      <c r="C692" s="68" t="s">
        <v>823</v>
      </c>
      <c r="D692" s="69" t="s">
        <v>880</v>
      </c>
    </row>
    <row r="693" spans="3:4">
      <c r="C693" s="68" t="s">
        <v>823</v>
      </c>
      <c r="D693" s="69" t="s">
        <v>881</v>
      </c>
    </row>
    <row r="694" spans="3:4">
      <c r="C694" s="68" t="s">
        <v>823</v>
      </c>
      <c r="D694" s="69" t="s">
        <v>882</v>
      </c>
    </row>
    <row r="695" spans="3:4">
      <c r="C695" s="68" t="s">
        <v>823</v>
      </c>
      <c r="D695" s="69" t="s">
        <v>883</v>
      </c>
    </row>
    <row r="696" spans="3:4">
      <c r="C696" s="68" t="s">
        <v>823</v>
      </c>
      <c r="D696" s="69" t="s">
        <v>884</v>
      </c>
    </row>
    <row r="697" spans="3:4">
      <c r="C697" s="68" t="s">
        <v>823</v>
      </c>
      <c r="D697" s="69" t="s">
        <v>885</v>
      </c>
    </row>
    <row r="698" spans="3:4">
      <c r="C698" s="68" t="s">
        <v>886</v>
      </c>
      <c r="D698" s="69" t="s">
        <v>887</v>
      </c>
    </row>
    <row r="699" spans="3:4">
      <c r="C699" s="68" t="s">
        <v>886</v>
      </c>
      <c r="D699" s="69" t="s">
        <v>888</v>
      </c>
    </row>
    <row r="700" spans="3:4">
      <c r="C700" s="68" t="s">
        <v>886</v>
      </c>
      <c r="D700" s="69" t="s">
        <v>889</v>
      </c>
    </row>
    <row r="701" spans="3:4">
      <c r="C701" s="68" t="s">
        <v>886</v>
      </c>
      <c r="D701" s="69" t="s">
        <v>890</v>
      </c>
    </row>
    <row r="702" spans="3:4">
      <c r="C702" s="68" t="s">
        <v>886</v>
      </c>
      <c r="D702" s="69" t="s">
        <v>891</v>
      </c>
    </row>
    <row r="703" spans="3:4">
      <c r="C703" s="68" t="s">
        <v>886</v>
      </c>
      <c r="D703" s="69" t="s">
        <v>892</v>
      </c>
    </row>
    <row r="704" spans="3:4">
      <c r="C704" s="68" t="s">
        <v>886</v>
      </c>
      <c r="D704" s="69" t="s">
        <v>893</v>
      </c>
    </row>
    <row r="705" spans="3:4">
      <c r="C705" s="68" t="s">
        <v>886</v>
      </c>
      <c r="D705" s="69" t="s">
        <v>894</v>
      </c>
    </row>
    <row r="706" spans="3:4">
      <c r="C706" s="68" t="s">
        <v>886</v>
      </c>
      <c r="D706" s="69" t="s">
        <v>895</v>
      </c>
    </row>
    <row r="707" spans="3:4">
      <c r="C707" s="68" t="s">
        <v>886</v>
      </c>
      <c r="D707" s="69" t="s">
        <v>896</v>
      </c>
    </row>
    <row r="708" spans="3:4">
      <c r="C708" s="68" t="s">
        <v>886</v>
      </c>
      <c r="D708" s="69" t="s">
        <v>897</v>
      </c>
    </row>
    <row r="709" spans="3:4">
      <c r="C709" s="68" t="s">
        <v>886</v>
      </c>
      <c r="D709" s="69" t="s">
        <v>898</v>
      </c>
    </row>
    <row r="710" spans="3:4">
      <c r="C710" s="68" t="s">
        <v>886</v>
      </c>
      <c r="D710" s="69" t="s">
        <v>899</v>
      </c>
    </row>
    <row r="711" spans="3:4">
      <c r="C711" s="68" t="s">
        <v>886</v>
      </c>
      <c r="D711" s="69" t="s">
        <v>900</v>
      </c>
    </row>
    <row r="712" spans="3:4">
      <c r="C712" s="68" t="s">
        <v>886</v>
      </c>
      <c r="D712" s="69" t="s">
        <v>901</v>
      </c>
    </row>
    <row r="713" spans="3:4">
      <c r="C713" s="68" t="s">
        <v>886</v>
      </c>
      <c r="D713" s="69" t="s">
        <v>902</v>
      </c>
    </row>
    <row r="714" spans="3:4">
      <c r="C714" s="68" t="s">
        <v>886</v>
      </c>
      <c r="D714" s="69" t="s">
        <v>903</v>
      </c>
    </row>
    <row r="715" spans="3:4">
      <c r="C715" s="68" t="s">
        <v>886</v>
      </c>
      <c r="D715" s="69" t="s">
        <v>904</v>
      </c>
    </row>
    <row r="716" spans="3:4">
      <c r="C716" s="68" t="s">
        <v>886</v>
      </c>
      <c r="D716" s="69" t="s">
        <v>905</v>
      </c>
    </row>
    <row r="717" spans="3:4">
      <c r="C717" s="68" t="s">
        <v>886</v>
      </c>
      <c r="D717" s="69" t="s">
        <v>906</v>
      </c>
    </row>
    <row r="718" spans="3:4">
      <c r="C718" s="68" t="s">
        <v>886</v>
      </c>
      <c r="D718" s="69" t="s">
        <v>907</v>
      </c>
    </row>
    <row r="719" spans="3:4">
      <c r="C719" s="68" t="s">
        <v>886</v>
      </c>
      <c r="D719" s="69" t="s">
        <v>908</v>
      </c>
    </row>
    <row r="720" spans="3:4">
      <c r="C720" s="68" t="s">
        <v>886</v>
      </c>
      <c r="D720" s="69" t="s">
        <v>909</v>
      </c>
    </row>
    <row r="721" spans="3:4">
      <c r="C721" s="68" t="s">
        <v>886</v>
      </c>
      <c r="D721" s="69" t="s">
        <v>910</v>
      </c>
    </row>
    <row r="722" spans="3:4">
      <c r="C722" s="68" t="s">
        <v>886</v>
      </c>
      <c r="D722" s="69" t="s">
        <v>911</v>
      </c>
    </row>
    <row r="723" spans="3:4">
      <c r="C723" s="68" t="s">
        <v>886</v>
      </c>
      <c r="D723" s="69" t="s">
        <v>912</v>
      </c>
    </row>
    <row r="724" spans="3:4">
      <c r="C724" s="68" t="s">
        <v>886</v>
      </c>
      <c r="D724" s="69" t="s">
        <v>913</v>
      </c>
    </row>
    <row r="725" spans="3:4">
      <c r="C725" s="68" t="s">
        <v>886</v>
      </c>
      <c r="D725" s="69" t="s">
        <v>914</v>
      </c>
    </row>
    <row r="726" spans="3:4">
      <c r="C726" s="68" t="s">
        <v>886</v>
      </c>
      <c r="D726" s="69" t="s">
        <v>915</v>
      </c>
    </row>
    <row r="727" spans="3:4">
      <c r="C727" s="68" t="s">
        <v>886</v>
      </c>
      <c r="D727" s="69" t="s">
        <v>916</v>
      </c>
    </row>
    <row r="728" spans="3:4">
      <c r="C728" s="68" t="s">
        <v>886</v>
      </c>
      <c r="D728" s="69" t="s">
        <v>917</v>
      </c>
    </row>
    <row r="729" spans="3:4">
      <c r="C729" s="68" t="s">
        <v>886</v>
      </c>
      <c r="D729" s="69" t="s">
        <v>918</v>
      </c>
    </row>
    <row r="730" spans="3:4">
      <c r="C730" s="68" t="s">
        <v>886</v>
      </c>
      <c r="D730" s="69" t="s">
        <v>919</v>
      </c>
    </row>
    <row r="731" spans="3:4">
      <c r="C731" s="68" t="s">
        <v>920</v>
      </c>
      <c r="D731" s="69" t="s">
        <v>921</v>
      </c>
    </row>
    <row r="732" spans="3:4">
      <c r="C732" s="68" t="s">
        <v>920</v>
      </c>
      <c r="D732" s="69" t="s">
        <v>922</v>
      </c>
    </row>
    <row r="733" spans="3:4">
      <c r="C733" s="68" t="s">
        <v>920</v>
      </c>
      <c r="D733" s="69" t="s">
        <v>923</v>
      </c>
    </row>
    <row r="734" spans="3:4">
      <c r="C734" s="68" t="s">
        <v>920</v>
      </c>
      <c r="D734" s="69" t="s">
        <v>924</v>
      </c>
    </row>
    <row r="735" spans="3:4">
      <c r="C735" s="68" t="s">
        <v>920</v>
      </c>
      <c r="D735" s="69" t="s">
        <v>925</v>
      </c>
    </row>
    <row r="736" spans="3:4">
      <c r="C736" s="68" t="s">
        <v>920</v>
      </c>
      <c r="D736" s="69" t="s">
        <v>926</v>
      </c>
    </row>
    <row r="737" spans="3:4">
      <c r="C737" s="68" t="s">
        <v>920</v>
      </c>
      <c r="D737" s="69" t="s">
        <v>927</v>
      </c>
    </row>
    <row r="738" spans="3:4">
      <c r="C738" s="68" t="s">
        <v>920</v>
      </c>
      <c r="D738" s="69" t="s">
        <v>928</v>
      </c>
    </row>
    <row r="739" spans="3:4">
      <c r="C739" s="68" t="s">
        <v>920</v>
      </c>
      <c r="D739" s="69" t="s">
        <v>929</v>
      </c>
    </row>
    <row r="740" spans="3:4">
      <c r="C740" s="68" t="s">
        <v>920</v>
      </c>
      <c r="D740" s="69" t="s">
        <v>930</v>
      </c>
    </row>
    <row r="741" spans="3:4">
      <c r="C741" s="68" t="s">
        <v>920</v>
      </c>
      <c r="D741" s="69" t="s">
        <v>931</v>
      </c>
    </row>
    <row r="742" spans="3:4">
      <c r="C742" s="68" t="s">
        <v>920</v>
      </c>
      <c r="D742" s="69" t="s">
        <v>932</v>
      </c>
    </row>
    <row r="743" spans="3:4">
      <c r="C743" s="68" t="s">
        <v>920</v>
      </c>
      <c r="D743" s="69" t="s">
        <v>933</v>
      </c>
    </row>
    <row r="744" spans="3:4">
      <c r="C744" s="68" t="s">
        <v>920</v>
      </c>
      <c r="D744" s="69" t="s">
        <v>934</v>
      </c>
    </row>
    <row r="745" spans="3:4">
      <c r="C745" s="68" t="s">
        <v>920</v>
      </c>
      <c r="D745" s="69" t="s">
        <v>935</v>
      </c>
    </row>
    <row r="746" spans="3:4">
      <c r="C746" s="68" t="s">
        <v>920</v>
      </c>
      <c r="D746" s="69" t="s">
        <v>936</v>
      </c>
    </row>
    <row r="747" spans="3:4">
      <c r="C747" s="68" t="s">
        <v>920</v>
      </c>
      <c r="D747" s="69" t="s">
        <v>937</v>
      </c>
    </row>
    <row r="748" spans="3:4">
      <c r="C748" s="68" t="s">
        <v>920</v>
      </c>
      <c r="D748" s="69" t="s">
        <v>938</v>
      </c>
    </row>
    <row r="749" spans="3:4">
      <c r="C749" s="68" t="s">
        <v>920</v>
      </c>
      <c r="D749" s="69" t="s">
        <v>939</v>
      </c>
    </row>
    <row r="750" spans="3:4">
      <c r="C750" s="68" t="s">
        <v>920</v>
      </c>
      <c r="D750" s="69" t="s">
        <v>940</v>
      </c>
    </row>
    <row r="751" spans="3:4">
      <c r="C751" s="68" t="s">
        <v>920</v>
      </c>
      <c r="D751" s="69" t="s">
        <v>941</v>
      </c>
    </row>
    <row r="752" spans="3:4">
      <c r="C752" s="68" t="s">
        <v>920</v>
      </c>
      <c r="D752" s="69" t="s">
        <v>942</v>
      </c>
    </row>
    <row r="753" spans="3:4">
      <c r="C753" s="68" t="s">
        <v>920</v>
      </c>
      <c r="D753" s="69" t="s">
        <v>943</v>
      </c>
    </row>
    <row r="754" spans="3:4">
      <c r="C754" s="68" t="s">
        <v>920</v>
      </c>
      <c r="D754" s="69" t="s">
        <v>944</v>
      </c>
    </row>
    <row r="755" spans="3:4">
      <c r="C755" s="68" t="s">
        <v>920</v>
      </c>
      <c r="D755" s="69" t="s">
        <v>945</v>
      </c>
    </row>
    <row r="756" spans="3:4">
      <c r="C756" s="68" t="s">
        <v>920</v>
      </c>
      <c r="D756" s="69" t="s">
        <v>946</v>
      </c>
    </row>
    <row r="757" spans="3:4">
      <c r="C757" s="68" t="s">
        <v>920</v>
      </c>
      <c r="D757" s="69" t="s">
        <v>947</v>
      </c>
    </row>
    <row r="758" spans="3:4">
      <c r="C758" s="68" t="s">
        <v>920</v>
      </c>
      <c r="D758" s="69" t="s">
        <v>948</v>
      </c>
    </row>
    <row r="759" spans="3:4">
      <c r="C759" s="68" t="s">
        <v>920</v>
      </c>
      <c r="D759" s="69" t="s">
        <v>949</v>
      </c>
    </row>
    <row r="760" spans="3:4">
      <c r="C760" s="68" t="s">
        <v>920</v>
      </c>
      <c r="D760" s="69" t="s">
        <v>950</v>
      </c>
    </row>
    <row r="761" spans="3:4">
      <c r="C761" s="68" t="s">
        <v>951</v>
      </c>
      <c r="D761" s="69" t="s">
        <v>952</v>
      </c>
    </row>
    <row r="762" spans="3:4">
      <c r="C762" s="68" t="s">
        <v>951</v>
      </c>
      <c r="D762" s="69" t="s">
        <v>953</v>
      </c>
    </row>
    <row r="763" spans="3:4">
      <c r="C763" s="68" t="s">
        <v>951</v>
      </c>
      <c r="D763" s="69" t="s">
        <v>954</v>
      </c>
    </row>
    <row r="764" spans="3:4">
      <c r="C764" s="68" t="s">
        <v>951</v>
      </c>
      <c r="D764" s="69" t="s">
        <v>955</v>
      </c>
    </row>
    <row r="765" spans="3:4">
      <c r="C765" s="68" t="s">
        <v>951</v>
      </c>
      <c r="D765" s="69" t="s">
        <v>956</v>
      </c>
    </row>
    <row r="766" spans="3:4">
      <c r="C766" s="68" t="s">
        <v>951</v>
      </c>
      <c r="D766" s="69" t="s">
        <v>957</v>
      </c>
    </row>
    <row r="767" spans="3:4">
      <c r="C767" s="68" t="s">
        <v>951</v>
      </c>
      <c r="D767" s="69" t="s">
        <v>958</v>
      </c>
    </row>
    <row r="768" spans="3:4">
      <c r="C768" s="68" t="s">
        <v>951</v>
      </c>
      <c r="D768" s="69" t="s">
        <v>959</v>
      </c>
    </row>
    <row r="769" spans="3:4">
      <c r="C769" s="68" t="s">
        <v>951</v>
      </c>
      <c r="D769" s="69" t="s">
        <v>960</v>
      </c>
    </row>
    <row r="770" spans="3:4">
      <c r="C770" s="68" t="s">
        <v>951</v>
      </c>
      <c r="D770" s="69" t="s">
        <v>961</v>
      </c>
    </row>
    <row r="771" spans="3:4">
      <c r="C771" s="68" t="s">
        <v>951</v>
      </c>
      <c r="D771" s="69" t="s">
        <v>962</v>
      </c>
    </row>
    <row r="772" spans="3:4">
      <c r="C772" s="68" t="s">
        <v>951</v>
      </c>
      <c r="D772" s="69" t="s">
        <v>963</v>
      </c>
    </row>
    <row r="773" spans="3:4">
      <c r="C773" s="68" t="s">
        <v>951</v>
      </c>
      <c r="D773" s="69" t="s">
        <v>964</v>
      </c>
    </row>
    <row r="774" spans="3:4">
      <c r="C774" s="68" t="s">
        <v>951</v>
      </c>
      <c r="D774" s="69" t="s">
        <v>965</v>
      </c>
    </row>
    <row r="775" spans="3:4">
      <c r="C775" s="68" t="s">
        <v>951</v>
      </c>
      <c r="D775" s="69" t="s">
        <v>523</v>
      </c>
    </row>
    <row r="776" spans="3:4">
      <c r="C776" s="68" t="s">
        <v>966</v>
      </c>
      <c r="D776" s="69" t="s">
        <v>967</v>
      </c>
    </row>
    <row r="777" spans="3:4">
      <c r="C777" s="68" t="s">
        <v>966</v>
      </c>
      <c r="D777" s="69" t="s">
        <v>968</v>
      </c>
    </row>
    <row r="778" spans="3:4">
      <c r="C778" s="68" t="s">
        <v>966</v>
      </c>
      <c r="D778" s="69" t="s">
        <v>969</v>
      </c>
    </row>
    <row r="779" spans="3:4">
      <c r="C779" s="68" t="s">
        <v>966</v>
      </c>
      <c r="D779" s="69" t="s">
        <v>970</v>
      </c>
    </row>
    <row r="780" spans="3:4">
      <c r="C780" s="68" t="s">
        <v>966</v>
      </c>
      <c r="D780" s="69" t="s">
        <v>971</v>
      </c>
    </row>
    <row r="781" spans="3:4">
      <c r="C781" s="68" t="s">
        <v>966</v>
      </c>
      <c r="D781" s="69" t="s">
        <v>972</v>
      </c>
    </row>
    <row r="782" spans="3:4">
      <c r="C782" s="68" t="s">
        <v>966</v>
      </c>
      <c r="D782" s="69" t="s">
        <v>973</v>
      </c>
    </row>
    <row r="783" spans="3:4">
      <c r="C783" s="68" t="s">
        <v>966</v>
      </c>
      <c r="D783" s="69" t="s">
        <v>974</v>
      </c>
    </row>
    <row r="784" spans="3:4">
      <c r="C784" s="68" t="s">
        <v>966</v>
      </c>
      <c r="D784" s="69" t="s">
        <v>975</v>
      </c>
    </row>
    <row r="785" spans="3:4">
      <c r="C785" s="68" t="s">
        <v>966</v>
      </c>
      <c r="D785" s="69" t="s">
        <v>976</v>
      </c>
    </row>
    <row r="786" spans="3:4">
      <c r="C786" s="68" t="s">
        <v>966</v>
      </c>
      <c r="D786" s="69" t="s">
        <v>977</v>
      </c>
    </row>
    <row r="787" spans="3:4">
      <c r="C787" s="68" t="s">
        <v>966</v>
      </c>
      <c r="D787" s="69" t="s">
        <v>978</v>
      </c>
    </row>
    <row r="788" spans="3:4">
      <c r="C788" s="68" t="s">
        <v>966</v>
      </c>
      <c r="D788" s="69" t="s">
        <v>979</v>
      </c>
    </row>
    <row r="789" spans="3:4">
      <c r="C789" s="68" t="s">
        <v>966</v>
      </c>
      <c r="D789" s="69" t="s">
        <v>980</v>
      </c>
    </row>
    <row r="790" spans="3:4">
      <c r="C790" s="68" t="s">
        <v>966</v>
      </c>
      <c r="D790" s="69" t="s">
        <v>981</v>
      </c>
    </row>
    <row r="791" spans="3:4">
      <c r="C791" s="68" t="s">
        <v>966</v>
      </c>
      <c r="D791" s="69" t="s">
        <v>982</v>
      </c>
    </row>
    <row r="792" spans="3:4">
      <c r="C792" s="68" t="s">
        <v>966</v>
      </c>
      <c r="D792" s="69" t="s">
        <v>983</v>
      </c>
    </row>
    <row r="793" spans="3:4">
      <c r="C793" s="68" t="s">
        <v>966</v>
      </c>
      <c r="D793" s="69" t="s">
        <v>984</v>
      </c>
    </row>
    <row r="794" spans="3:4">
      <c r="C794" s="68" t="s">
        <v>966</v>
      </c>
      <c r="D794" s="69" t="s">
        <v>985</v>
      </c>
    </row>
    <row r="795" spans="3:4">
      <c r="C795" s="68" t="s">
        <v>986</v>
      </c>
      <c r="D795" s="69" t="s">
        <v>987</v>
      </c>
    </row>
    <row r="796" spans="3:4">
      <c r="C796" s="68" t="s">
        <v>986</v>
      </c>
      <c r="D796" s="69" t="s">
        <v>988</v>
      </c>
    </row>
    <row r="797" spans="3:4">
      <c r="C797" s="68" t="s">
        <v>986</v>
      </c>
      <c r="D797" s="69" t="s">
        <v>989</v>
      </c>
    </row>
    <row r="798" spans="3:4">
      <c r="C798" s="68" t="s">
        <v>986</v>
      </c>
      <c r="D798" s="69" t="s">
        <v>990</v>
      </c>
    </row>
    <row r="799" spans="3:4">
      <c r="C799" s="68" t="s">
        <v>986</v>
      </c>
      <c r="D799" s="69" t="s">
        <v>991</v>
      </c>
    </row>
    <row r="800" spans="3:4">
      <c r="C800" s="68" t="s">
        <v>986</v>
      </c>
      <c r="D800" s="69" t="s">
        <v>992</v>
      </c>
    </row>
    <row r="801" spans="3:4">
      <c r="C801" s="68" t="s">
        <v>986</v>
      </c>
      <c r="D801" s="69" t="s">
        <v>993</v>
      </c>
    </row>
    <row r="802" spans="3:4">
      <c r="C802" s="68" t="s">
        <v>986</v>
      </c>
      <c r="D802" s="69" t="s">
        <v>994</v>
      </c>
    </row>
    <row r="803" spans="3:4">
      <c r="C803" s="68" t="s">
        <v>986</v>
      </c>
      <c r="D803" s="69" t="s">
        <v>995</v>
      </c>
    </row>
    <row r="804" spans="3:4">
      <c r="C804" s="68" t="s">
        <v>986</v>
      </c>
      <c r="D804" s="69" t="s">
        <v>996</v>
      </c>
    </row>
    <row r="805" spans="3:4">
      <c r="C805" s="68" t="s">
        <v>986</v>
      </c>
      <c r="D805" s="69" t="s">
        <v>345</v>
      </c>
    </row>
    <row r="806" spans="3:4">
      <c r="C806" s="68" t="s">
        <v>986</v>
      </c>
      <c r="D806" s="69" t="s">
        <v>997</v>
      </c>
    </row>
    <row r="807" spans="3:4">
      <c r="C807" s="68" t="s">
        <v>986</v>
      </c>
      <c r="D807" s="69" t="s">
        <v>998</v>
      </c>
    </row>
    <row r="808" spans="3:4">
      <c r="C808" s="68" t="s">
        <v>986</v>
      </c>
      <c r="D808" s="69" t="s">
        <v>999</v>
      </c>
    </row>
    <row r="809" spans="3:4">
      <c r="C809" s="68" t="s">
        <v>986</v>
      </c>
      <c r="D809" s="69" t="s">
        <v>1000</v>
      </c>
    </row>
    <row r="810" spans="3:4">
      <c r="C810" s="68" t="s">
        <v>986</v>
      </c>
      <c r="D810" s="69" t="s">
        <v>1001</v>
      </c>
    </row>
    <row r="811" spans="3:4">
      <c r="C811" s="68" t="s">
        <v>986</v>
      </c>
      <c r="D811" s="69" t="s">
        <v>1002</v>
      </c>
    </row>
    <row r="812" spans="3:4">
      <c r="C812" s="68" t="s">
        <v>1003</v>
      </c>
      <c r="D812" s="69" t="s">
        <v>1004</v>
      </c>
    </row>
    <row r="813" spans="3:4">
      <c r="C813" s="68" t="s">
        <v>1003</v>
      </c>
      <c r="D813" s="69" t="s">
        <v>1005</v>
      </c>
    </row>
    <row r="814" spans="3:4">
      <c r="C814" s="68" t="s">
        <v>1003</v>
      </c>
      <c r="D814" s="69" t="s">
        <v>1006</v>
      </c>
    </row>
    <row r="815" spans="3:4">
      <c r="C815" s="68" t="s">
        <v>1003</v>
      </c>
      <c r="D815" s="69" t="s">
        <v>1007</v>
      </c>
    </row>
    <row r="816" spans="3:4">
      <c r="C816" s="68" t="s">
        <v>1003</v>
      </c>
      <c r="D816" s="69" t="s">
        <v>1008</v>
      </c>
    </row>
    <row r="817" spans="3:4">
      <c r="C817" s="68" t="s">
        <v>1003</v>
      </c>
      <c r="D817" s="69" t="s">
        <v>1009</v>
      </c>
    </row>
    <row r="818" spans="3:4">
      <c r="C818" s="68" t="s">
        <v>1003</v>
      </c>
      <c r="D818" s="69" t="s">
        <v>1010</v>
      </c>
    </row>
    <row r="819" spans="3:4">
      <c r="C819" s="68" t="s">
        <v>1003</v>
      </c>
      <c r="D819" s="69" t="s">
        <v>1011</v>
      </c>
    </row>
    <row r="820" spans="3:4">
      <c r="C820" s="68" t="s">
        <v>1003</v>
      </c>
      <c r="D820" s="69" t="s">
        <v>1012</v>
      </c>
    </row>
    <row r="821" spans="3:4">
      <c r="C821" s="68" t="s">
        <v>1003</v>
      </c>
      <c r="D821" s="69" t="s">
        <v>1013</v>
      </c>
    </row>
    <row r="822" spans="3:4">
      <c r="C822" s="68" t="s">
        <v>1003</v>
      </c>
      <c r="D822" s="69" t="s">
        <v>1014</v>
      </c>
    </row>
    <row r="823" spans="3:4">
      <c r="C823" s="68" t="s">
        <v>1003</v>
      </c>
      <c r="D823" s="69" t="s">
        <v>1015</v>
      </c>
    </row>
    <row r="824" spans="3:4">
      <c r="C824" s="68" t="s">
        <v>1003</v>
      </c>
      <c r="D824" s="69" t="s">
        <v>1016</v>
      </c>
    </row>
    <row r="825" spans="3:4">
      <c r="C825" s="68" t="s">
        <v>1003</v>
      </c>
      <c r="D825" s="69" t="s">
        <v>1017</v>
      </c>
    </row>
    <row r="826" spans="3:4">
      <c r="C826" s="68" t="s">
        <v>1003</v>
      </c>
      <c r="D826" s="69" t="s">
        <v>1018</v>
      </c>
    </row>
    <row r="827" spans="3:4">
      <c r="C827" s="68" t="s">
        <v>1003</v>
      </c>
      <c r="D827" s="69" t="s">
        <v>1019</v>
      </c>
    </row>
    <row r="828" spans="3:4">
      <c r="C828" s="68" t="s">
        <v>1003</v>
      </c>
      <c r="D828" s="69" t="s">
        <v>406</v>
      </c>
    </row>
    <row r="829" spans="3:4">
      <c r="C829" s="68" t="s">
        <v>1003</v>
      </c>
      <c r="D829" s="69" t="s">
        <v>1020</v>
      </c>
    </row>
    <row r="830" spans="3:4">
      <c r="C830" s="68" t="s">
        <v>1003</v>
      </c>
      <c r="D830" s="69" t="s">
        <v>1021</v>
      </c>
    </row>
    <row r="831" spans="3:4">
      <c r="C831" s="68" t="s">
        <v>1003</v>
      </c>
      <c r="D831" s="69" t="s">
        <v>1022</v>
      </c>
    </row>
    <row r="832" spans="3:4">
      <c r="C832" s="68" t="s">
        <v>1003</v>
      </c>
      <c r="D832" s="69" t="s">
        <v>1023</v>
      </c>
    </row>
    <row r="833" spans="3:4">
      <c r="C833" s="68" t="s">
        <v>1003</v>
      </c>
      <c r="D833" s="69" t="s">
        <v>1024</v>
      </c>
    </row>
    <row r="834" spans="3:4">
      <c r="C834" s="68" t="s">
        <v>1003</v>
      </c>
      <c r="D834" s="69" t="s">
        <v>1025</v>
      </c>
    </row>
    <row r="835" spans="3:4">
      <c r="C835" s="68" t="s">
        <v>1003</v>
      </c>
      <c r="D835" s="69" t="s">
        <v>1026</v>
      </c>
    </row>
    <row r="836" spans="3:4">
      <c r="C836" s="68" t="s">
        <v>1003</v>
      </c>
      <c r="D836" s="69" t="s">
        <v>1027</v>
      </c>
    </row>
    <row r="837" spans="3:4">
      <c r="C837" s="68" t="s">
        <v>1003</v>
      </c>
      <c r="D837" s="69" t="s">
        <v>1028</v>
      </c>
    </row>
    <row r="838" spans="3:4">
      <c r="C838" s="68" t="s">
        <v>1003</v>
      </c>
      <c r="D838" s="69" t="s">
        <v>1029</v>
      </c>
    </row>
    <row r="839" spans="3:4">
      <c r="C839" s="68" t="s">
        <v>1030</v>
      </c>
      <c r="D839" s="69" t="s">
        <v>1031</v>
      </c>
    </row>
    <row r="840" spans="3:4">
      <c r="C840" s="68" t="s">
        <v>1030</v>
      </c>
      <c r="D840" s="69" t="s">
        <v>1032</v>
      </c>
    </row>
    <row r="841" spans="3:4">
      <c r="C841" s="68" t="s">
        <v>1030</v>
      </c>
      <c r="D841" s="69" t="s">
        <v>1033</v>
      </c>
    </row>
    <row r="842" spans="3:4">
      <c r="C842" s="68" t="s">
        <v>1030</v>
      </c>
      <c r="D842" s="69" t="s">
        <v>1034</v>
      </c>
    </row>
    <row r="843" spans="3:4">
      <c r="C843" s="68" t="s">
        <v>1030</v>
      </c>
      <c r="D843" s="69" t="s">
        <v>1035</v>
      </c>
    </row>
    <row r="844" spans="3:4">
      <c r="C844" s="68" t="s">
        <v>1030</v>
      </c>
      <c r="D844" s="69" t="s">
        <v>1036</v>
      </c>
    </row>
    <row r="845" spans="3:4">
      <c r="C845" s="68" t="s">
        <v>1030</v>
      </c>
      <c r="D845" s="69" t="s">
        <v>1037</v>
      </c>
    </row>
    <row r="846" spans="3:4">
      <c r="C846" s="68" t="s">
        <v>1030</v>
      </c>
      <c r="D846" s="69" t="s">
        <v>1038</v>
      </c>
    </row>
    <row r="847" spans="3:4">
      <c r="C847" s="68" t="s">
        <v>1030</v>
      </c>
      <c r="D847" s="69" t="s">
        <v>1039</v>
      </c>
    </row>
    <row r="848" spans="3:4">
      <c r="C848" s="68" t="s">
        <v>1030</v>
      </c>
      <c r="D848" s="69" t="s">
        <v>1040</v>
      </c>
    </row>
    <row r="849" spans="3:4">
      <c r="C849" s="68" t="s">
        <v>1030</v>
      </c>
      <c r="D849" s="69" t="s">
        <v>1041</v>
      </c>
    </row>
    <row r="850" spans="3:4">
      <c r="C850" s="68" t="s">
        <v>1030</v>
      </c>
      <c r="D850" s="69" t="s">
        <v>1042</v>
      </c>
    </row>
    <row r="851" spans="3:4">
      <c r="C851" s="68" t="s">
        <v>1030</v>
      </c>
      <c r="D851" s="69" t="s">
        <v>1043</v>
      </c>
    </row>
    <row r="852" spans="3:4">
      <c r="C852" s="68" t="s">
        <v>1030</v>
      </c>
      <c r="D852" s="69" t="s">
        <v>1044</v>
      </c>
    </row>
    <row r="853" spans="3:4">
      <c r="C853" s="68" t="s">
        <v>1030</v>
      </c>
      <c r="D853" s="69" t="s">
        <v>1045</v>
      </c>
    </row>
    <row r="854" spans="3:4">
      <c r="C854" s="68" t="s">
        <v>1030</v>
      </c>
      <c r="D854" s="69" t="s">
        <v>1046</v>
      </c>
    </row>
    <row r="855" spans="3:4">
      <c r="C855" s="68" t="s">
        <v>1030</v>
      </c>
      <c r="D855" s="69" t="s">
        <v>1047</v>
      </c>
    </row>
    <row r="856" spans="3:4">
      <c r="C856" s="68" t="s">
        <v>1030</v>
      </c>
      <c r="D856" s="69" t="s">
        <v>1048</v>
      </c>
    </row>
    <row r="857" spans="3:4">
      <c r="C857" s="68" t="s">
        <v>1030</v>
      </c>
      <c r="D857" s="69" t="s">
        <v>1049</v>
      </c>
    </row>
    <row r="858" spans="3:4">
      <c r="C858" s="68" t="s">
        <v>1030</v>
      </c>
      <c r="D858" s="69" t="s">
        <v>1050</v>
      </c>
    </row>
    <row r="859" spans="3:4">
      <c r="C859" s="68" t="s">
        <v>1030</v>
      </c>
      <c r="D859" s="69" t="s">
        <v>1051</v>
      </c>
    </row>
    <row r="860" spans="3:4">
      <c r="C860" s="68" t="s">
        <v>1030</v>
      </c>
      <c r="D860" s="69" t="s">
        <v>688</v>
      </c>
    </row>
    <row r="861" spans="3:4">
      <c r="C861" s="68" t="s">
        <v>1030</v>
      </c>
      <c r="D861" s="69" t="s">
        <v>1052</v>
      </c>
    </row>
    <row r="862" spans="3:4">
      <c r="C862" s="68" t="s">
        <v>1030</v>
      </c>
      <c r="D862" s="69" t="s">
        <v>1053</v>
      </c>
    </row>
    <row r="863" spans="3:4">
      <c r="C863" s="68" t="s">
        <v>1030</v>
      </c>
      <c r="D863" s="69" t="s">
        <v>1054</v>
      </c>
    </row>
    <row r="864" spans="3:4">
      <c r="C864" s="68" t="s">
        <v>1030</v>
      </c>
      <c r="D864" s="69" t="s">
        <v>1055</v>
      </c>
    </row>
    <row r="865" spans="3:4">
      <c r="C865" s="68" t="s">
        <v>1030</v>
      </c>
      <c r="D865" s="69" t="s">
        <v>1056</v>
      </c>
    </row>
    <row r="866" spans="3:4">
      <c r="C866" s="68" t="s">
        <v>1030</v>
      </c>
      <c r="D866" s="69" t="s">
        <v>1057</v>
      </c>
    </row>
    <row r="867" spans="3:4">
      <c r="C867" s="68" t="s">
        <v>1030</v>
      </c>
      <c r="D867" s="69" t="s">
        <v>1058</v>
      </c>
    </row>
    <row r="868" spans="3:4">
      <c r="C868" s="68" t="s">
        <v>1030</v>
      </c>
      <c r="D868" s="69" t="s">
        <v>1059</v>
      </c>
    </row>
    <row r="869" spans="3:4">
      <c r="C869" s="68" t="s">
        <v>1030</v>
      </c>
      <c r="D869" s="69" t="s">
        <v>1060</v>
      </c>
    </row>
    <row r="870" spans="3:4">
      <c r="C870" s="68" t="s">
        <v>1030</v>
      </c>
      <c r="D870" s="69" t="s">
        <v>1061</v>
      </c>
    </row>
    <row r="871" spans="3:4">
      <c r="C871" s="68" t="s">
        <v>1030</v>
      </c>
      <c r="D871" s="69" t="s">
        <v>1062</v>
      </c>
    </row>
    <row r="872" spans="3:4">
      <c r="C872" s="68" t="s">
        <v>1030</v>
      </c>
      <c r="D872" s="69" t="s">
        <v>1063</v>
      </c>
    </row>
    <row r="873" spans="3:4">
      <c r="C873" s="68" t="s">
        <v>1030</v>
      </c>
      <c r="D873" s="69" t="s">
        <v>1064</v>
      </c>
    </row>
    <row r="874" spans="3:4">
      <c r="C874" s="68" t="s">
        <v>1030</v>
      </c>
      <c r="D874" s="69" t="s">
        <v>1065</v>
      </c>
    </row>
    <row r="875" spans="3:4">
      <c r="C875" s="68" t="s">
        <v>1030</v>
      </c>
      <c r="D875" s="69" t="s">
        <v>1066</v>
      </c>
    </row>
    <row r="876" spans="3:4">
      <c r="C876" s="68" t="s">
        <v>1030</v>
      </c>
      <c r="D876" s="69" t="s">
        <v>1067</v>
      </c>
    </row>
    <row r="877" spans="3:4">
      <c r="C877" s="68" t="s">
        <v>1030</v>
      </c>
      <c r="D877" s="69" t="s">
        <v>1068</v>
      </c>
    </row>
    <row r="878" spans="3:4">
      <c r="C878" s="68" t="s">
        <v>1030</v>
      </c>
      <c r="D878" s="69" t="s">
        <v>1069</v>
      </c>
    </row>
    <row r="879" spans="3:4">
      <c r="C879" s="68" t="s">
        <v>1030</v>
      </c>
      <c r="D879" s="69" t="s">
        <v>1070</v>
      </c>
    </row>
    <row r="880" spans="3:4">
      <c r="C880" s="68" t="s">
        <v>1030</v>
      </c>
      <c r="D880" s="69" t="s">
        <v>1071</v>
      </c>
    </row>
    <row r="881" spans="3:4">
      <c r="C881" s="68" t="s">
        <v>1030</v>
      </c>
      <c r="D881" s="69" t="s">
        <v>1072</v>
      </c>
    </row>
    <row r="882" spans="3:4">
      <c r="C882" s="68" t="s">
        <v>1030</v>
      </c>
      <c r="D882" s="69" t="s">
        <v>1073</v>
      </c>
    </row>
    <row r="883" spans="3:4">
      <c r="C883" s="68" t="s">
        <v>1030</v>
      </c>
      <c r="D883" s="69" t="s">
        <v>1074</v>
      </c>
    </row>
    <row r="884" spans="3:4">
      <c r="C884" s="68" t="s">
        <v>1030</v>
      </c>
      <c r="D884" s="69" t="s">
        <v>1075</v>
      </c>
    </row>
    <row r="885" spans="3:4">
      <c r="C885" s="68" t="s">
        <v>1030</v>
      </c>
      <c r="D885" s="69" t="s">
        <v>1076</v>
      </c>
    </row>
    <row r="886" spans="3:4">
      <c r="C886" s="68" t="s">
        <v>1030</v>
      </c>
      <c r="D886" s="69" t="s">
        <v>1077</v>
      </c>
    </row>
    <row r="887" spans="3:4">
      <c r="C887" s="68" t="s">
        <v>1030</v>
      </c>
      <c r="D887" s="69" t="s">
        <v>1078</v>
      </c>
    </row>
    <row r="888" spans="3:4">
      <c r="C888" s="68" t="s">
        <v>1030</v>
      </c>
      <c r="D888" s="69" t="s">
        <v>1079</v>
      </c>
    </row>
    <row r="889" spans="3:4">
      <c r="C889" s="68" t="s">
        <v>1030</v>
      </c>
      <c r="D889" s="69" t="s">
        <v>1080</v>
      </c>
    </row>
    <row r="890" spans="3:4">
      <c r="C890" s="68" t="s">
        <v>1030</v>
      </c>
      <c r="D890" s="69" t="s">
        <v>1081</v>
      </c>
    </row>
    <row r="891" spans="3:4">
      <c r="C891" s="68" t="s">
        <v>1030</v>
      </c>
      <c r="D891" s="69" t="s">
        <v>1082</v>
      </c>
    </row>
    <row r="892" spans="3:4">
      <c r="C892" s="68" t="s">
        <v>1030</v>
      </c>
      <c r="D892" s="69" t="s">
        <v>1083</v>
      </c>
    </row>
    <row r="893" spans="3:4">
      <c r="C893" s="68" t="s">
        <v>1030</v>
      </c>
      <c r="D893" s="69" t="s">
        <v>1084</v>
      </c>
    </row>
    <row r="894" spans="3:4">
      <c r="C894" s="68" t="s">
        <v>1030</v>
      </c>
      <c r="D894" s="69" t="s">
        <v>1085</v>
      </c>
    </row>
    <row r="895" spans="3:4">
      <c r="C895" s="68" t="s">
        <v>1030</v>
      </c>
      <c r="D895" s="69" t="s">
        <v>1086</v>
      </c>
    </row>
    <row r="896" spans="3:4">
      <c r="C896" s="68" t="s">
        <v>1030</v>
      </c>
      <c r="D896" s="69" t="s">
        <v>1087</v>
      </c>
    </row>
    <row r="897" spans="3:4">
      <c r="C897" s="68" t="s">
        <v>1030</v>
      </c>
      <c r="D897" s="69" t="s">
        <v>1088</v>
      </c>
    </row>
    <row r="898" spans="3:4">
      <c r="C898" s="68" t="s">
        <v>1030</v>
      </c>
      <c r="D898" s="69" t="s">
        <v>1089</v>
      </c>
    </row>
    <row r="899" spans="3:4">
      <c r="C899" s="68" t="s">
        <v>1030</v>
      </c>
      <c r="D899" s="69" t="s">
        <v>1090</v>
      </c>
    </row>
    <row r="900" spans="3:4">
      <c r="C900" s="68" t="s">
        <v>1030</v>
      </c>
      <c r="D900" s="69" t="s">
        <v>1091</v>
      </c>
    </row>
    <row r="901" spans="3:4">
      <c r="C901" s="68" t="s">
        <v>1030</v>
      </c>
      <c r="D901" s="69" t="s">
        <v>1092</v>
      </c>
    </row>
    <row r="902" spans="3:4">
      <c r="C902" s="68" t="s">
        <v>1030</v>
      </c>
      <c r="D902" s="69" t="s">
        <v>345</v>
      </c>
    </row>
    <row r="903" spans="3:4">
      <c r="C903" s="68" t="s">
        <v>1030</v>
      </c>
      <c r="D903" s="69" t="s">
        <v>1093</v>
      </c>
    </row>
    <row r="904" spans="3:4">
      <c r="C904" s="68" t="s">
        <v>1030</v>
      </c>
      <c r="D904" s="69" t="s">
        <v>1094</v>
      </c>
    </row>
    <row r="905" spans="3:4">
      <c r="C905" s="68" t="s">
        <v>1030</v>
      </c>
      <c r="D905" s="69" t="s">
        <v>1095</v>
      </c>
    </row>
    <row r="906" spans="3:4">
      <c r="C906" s="68" t="s">
        <v>1030</v>
      </c>
      <c r="D906" s="69" t="s">
        <v>1096</v>
      </c>
    </row>
    <row r="907" spans="3:4">
      <c r="C907" s="68" t="s">
        <v>1030</v>
      </c>
      <c r="D907" s="69" t="s">
        <v>1097</v>
      </c>
    </row>
    <row r="908" spans="3:4">
      <c r="C908" s="68" t="s">
        <v>1030</v>
      </c>
      <c r="D908" s="69" t="s">
        <v>694</v>
      </c>
    </row>
    <row r="909" spans="3:4">
      <c r="C909" s="68" t="s">
        <v>1030</v>
      </c>
      <c r="D909" s="69" t="s">
        <v>1098</v>
      </c>
    </row>
    <row r="910" spans="3:4">
      <c r="C910" s="68" t="s">
        <v>1030</v>
      </c>
      <c r="D910" s="69" t="s">
        <v>1099</v>
      </c>
    </row>
    <row r="911" spans="3:4">
      <c r="C911" s="68" t="s">
        <v>1030</v>
      </c>
      <c r="D911" s="69" t="s">
        <v>1100</v>
      </c>
    </row>
    <row r="912" spans="3:4">
      <c r="C912" s="68" t="s">
        <v>1030</v>
      </c>
      <c r="D912" s="69" t="s">
        <v>1101</v>
      </c>
    </row>
    <row r="913" spans="3:5">
      <c r="C913" s="68" t="s">
        <v>1030</v>
      </c>
      <c r="D913" s="69" t="s">
        <v>1102</v>
      </c>
    </row>
    <row r="914" spans="3:5">
      <c r="C914" s="68" t="s">
        <v>1030</v>
      </c>
      <c r="D914" s="69" t="s">
        <v>1103</v>
      </c>
    </row>
    <row r="915" spans="3:5">
      <c r="C915" s="68" t="s">
        <v>1030</v>
      </c>
      <c r="D915" s="69" t="s">
        <v>1104</v>
      </c>
      <c r="E915" s="73"/>
    </row>
    <row r="916" spans="3:5">
      <c r="C916" s="68" t="s">
        <v>1105</v>
      </c>
      <c r="D916" s="69" t="s">
        <v>1106</v>
      </c>
    </row>
    <row r="917" spans="3:5">
      <c r="C917" s="68" t="s">
        <v>1105</v>
      </c>
      <c r="D917" s="69" t="s">
        <v>1107</v>
      </c>
    </row>
    <row r="918" spans="3:5">
      <c r="C918" s="68" t="s">
        <v>1105</v>
      </c>
      <c r="D918" s="69" t="s">
        <v>1108</v>
      </c>
    </row>
    <row r="919" spans="3:5">
      <c r="C919" s="68" t="s">
        <v>1105</v>
      </c>
      <c r="D919" s="69" t="s">
        <v>1109</v>
      </c>
    </row>
    <row r="920" spans="3:5">
      <c r="C920" s="68" t="s">
        <v>1105</v>
      </c>
      <c r="D920" s="69" t="s">
        <v>1110</v>
      </c>
    </row>
    <row r="921" spans="3:5">
      <c r="C921" s="68" t="s">
        <v>1105</v>
      </c>
      <c r="D921" s="69" t="s">
        <v>1111</v>
      </c>
    </row>
    <row r="922" spans="3:5">
      <c r="C922" s="68" t="s">
        <v>1105</v>
      </c>
      <c r="D922" s="69" t="s">
        <v>1112</v>
      </c>
    </row>
    <row r="923" spans="3:5">
      <c r="C923" s="68" t="s">
        <v>1105</v>
      </c>
      <c r="D923" s="69" t="s">
        <v>1113</v>
      </c>
    </row>
    <row r="924" spans="3:5">
      <c r="C924" s="68" t="s">
        <v>1105</v>
      </c>
      <c r="D924" s="69" t="s">
        <v>1114</v>
      </c>
    </row>
    <row r="925" spans="3:5">
      <c r="C925" s="68" t="s">
        <v>1105</v>
      </c>
      <c r="D925" s="69" t="s">
        <v>1115</v>
      </c>
    </row>
    <row r="926" spans="3:5">
      <c r="C926" s="68" t="s">
        <v>1105</v>
      </c>
      <c r="D926" s="69" t="s">
        <v>1116</v>
      </c>
    </row>
    <row r="927" spans="3:5">
      <c r="C927" s="68" t="s">
        <v>1105</v>
      </c>
      <c r="D927" s="69" t="s">
        <v>1117</v>
      </c>
    </row>
    <row r="928" spans="3:5">
      <c r="C928" s="68" t="s">
        <v>1105</v>
      </c>
      <c r="D928" s="69" t="s">
        <v>1118</v>
      </c>
    </row>
    <row r="929" spans="3:4">
      <c r="C929" s="68" t="s">
        <v>1105</v>
      </c>
      <c r="D929" s="69" t="s">
        <v>1119</v>
      </c>
    </row>
    <row r="930" spans="3:4">
      <c r="C930" s="68" t="s">
        <v>1105</v>
      </c>
      <c r="D930" s="69" t="s">
        <v>1120</v>
      </c>
    </row>
    <row r="931" spans="3:4">
      <c r="C931" s="68" t="s">
        <v>1105</v>
      </c>
      <c r="D931" s="69" t="s">
        <v>1121</v>
      </c>
    </row>
    <row r="932" spans="3:4">
      <c r="C932" s="68" t="s">
        <v>1105</v>
      </c>
      <c r="D932" s="69" t="s">
        <v>1122</v>
      </c>
    </row>
    <row r="933" spans="3:4">
      <c r="C933" s="68" t="s">
        <v>1105</v>
      </c>
      <c r="D933" s="69" t="s">
        <v>1123</v>
      </c>
    </row>
    <row r="934" spans="3:4">
      <c r="C934" s="68" t="s">
        <v>1105</v>
      </c>
      <c r="D934" s="69" t="s">
        <v>1124</v>
      </c>
    </row>
    <row r="935" spans="3:4">
      <c r="C935" s="68" t="s">
        <v>1105</v>
      </c>
      <c r="D935" s="69" t="s">
        <v>1125</v>
      </c>
    </row>
    <row r="936" spans="3:4">
      <c r="C936" s="68" t="s">
        <v>1105</v>
      </c>
      <c r="D936" s="69" t="s">
        <v>1126</v>
      </c>
    </row>
    <row r="937" spans="3:4">
      <c r="C937" s="68" t="s">
        <v>1105</v>
      </c>
      <c r="D937" s="69" t="s">
        <v>1127</v>
      </c>
    </row>
    <row r="938" spans="3:4">
      <c r="C938" s="68" t="s">
        <v>1105</v>
      </c>
      <c r="D938" s="69" t="s">
        <v>1128</v>
      </c>
    </row>
    <row r="939" spans="3:4">
      <c r="C939" s="68" t="s">
        <v>1105</v>
      </c>
      <c r="D939" s="69" t="s">
        <v>1129</v>
      </c>
    </row>
    <row r="940" spans="3:4">
      <c r="C940" s="68" t="s">
        <v>1105</v>
      </c>
      <c r="D940" s="69" t="s">
        <v>1130</v>
      </c>
    </row>
    <row r="941" spans="3:4">
      <c r="C941" s="68" t="s">
        <v>1105</v>
      </c>
      <c r="D941" s="69" t="s">
        <v>1131</v>
      </c>
    </row>
    <row r="942" spans="3:4">
      <c r="C942" s="68" t="s">
        <v>1105</v>
      </c>
      <c r="D942" s="69" t="s">
        <v>1132</v>
      </c>
    </row>
    <row r="943" spans="3:4">
      <c r="C943" s="68" t="s">
        <v>1105</v>
      </c>
      <c r="D943" s="69" t="s">
        <v>1133</v>
      </c>
    </row>
    <row r="944" spans="3:4">
      <c r="C944" s="68" t="s">
        <v>1105</v>
      </c>
      <c r="D944" s="69" t="s">
        <v>1134</v>
      </c>
    </row>
    <row r="945" spans="3:4">
      <c r="C945" s="68" t="s">
        <v>1105</v>
      </c>
      <c r="D945" s="69" t="s">
        <v>1135</v>
      </c>
    </row>
    <row r="946" spans="3:4">
      <c r="C946" s="68" t="s">
        <v>1105</v>
      </c>
      <c r="D946" s="69" t="s">
        <v>1136</v>
      </c>
    </row>
    <row r="947" spans="3:4">
      <c r="C947" s="68" t="s">
        <v>1105</v>
      </c>
      <c r="D947" s="69" t="s">
        <v>345</v>
      </c>
    </row>
    <row r="948" spans="3:4">
      <c r="C948" s="68" t="s">
        <v>1105</v>
      </c>
      <c r="D948" s="69" t="s">
        <v>1137</v>
      </c>
    </row>
    <row r="949" spans="3:4">
      <c r="C949" s="68" t="s">
        <v>1105</v>
      </c>
      <c r="D949" s="69" t="s">
        <v>1138</v>
      </c>
    </row>
    <row r="950" spans="3:4">
      <c r="C950" s="68" t="s">
        <v>1105</v>
      </c>
      <c r="D950" s="69" t="s">
        <v>1139</v>
      </c>
    </row>
    <row r="951" spans="3:4">
      <c r="C951" s="68" t="s">
        <v>1105</v>
      </c>
      <c r="D951" s="69" t="s">
        <v>1140</v>
      </c>
    </row>
    <row r="952" spans="3:4">
      <c r="C952" s="68" t="s">
        <v>1105</v>
      </c>
      <c r="D952" s="69" t="s">
        <v>1141</v>
      </c>
    </row>
    <row r="953" spans="3:4">
      <c r="C953" s="68" t="s">
        <v>1105</v>
      </c>
      <c r="D953" s="69" t="s">
        <v>1142</v>
      </c>
    </row>
    <row r="954" spans="3:4">
      <c r="C954" s="68" t="s">
        <v>1105</v>
      </c>
      <c r="D954" s="69" t="s">
        <v>1143</v>
      </c>
    </row>
    <row r="955" spans="3:4">
      <c r="C955" s="68" t="s">
        <v>1105</v>
      </c>
      <c r="D955" s="69" t="s">
        <v>1144</v>
      </c>
    </row>
    <row r="956" spans="3:4">
      <c r="C956" s="68" t="s">
        <v>1105</v>
      </c>
      <c r="D956" s="69" t="s">
        <v>1145</v>
      </c>
    </row>
    <row r="957" spans="3:4">
      <c r="C957" s="68" t="s">
        <v>1105</v>
      </c>
      <c r="D957" s="69" t="s">
        <v>1146</v>
      </c>
    </row>
    <row r="958" spans="3:4">
      <c r="C958" s="68" t="s">
        <v>1147</v>
      </c>
      <c r="D958" s="69" t="s">
        <v>1148</v>
      </c>
    </row>
    <row r="959" spans="3:4">
      <c r="C959" s="68" t="s">
        <v>1147</v>
      </c>
      <c r="D959" s="69" t="s">
        <v>1149</v>
      </c>
    </row>
    <row r="960" spans="3:4">
      <c r="C960" s="68" t="s">
        <v>1147</v>
      </c>
      <c r="D960" s="69" t="s">
        <v>1150</v>
      </c>
    </row>
    <row r="961" spans="3:4">
      <c r="C961" s="68" t="s">
        <v>1147</v>
      </c>
      <c r="D961" s="69" t="s">
        <v>1151</v>
      </c>
    </row>
    <row r="962" spans="3:4">
      <c r="C962" s="68" t="s">
        <v>1147</v>
      </c>
      <c r="D962" s="69" t="s">
        <v>1152</v>
      </c>
    </row>
    <row r="963" spans="3:4">
      <c r="C963" s="68" t="s">
        <v>1147</v>
      </c>
      <c r="D963" s="69" t="s">
        <v>1153</v>
      </c>
    </row>
    <row r="964" spans="3:4">
      <c r="C964" s="68" t="s">
        <v>1147</v>
      </c>
      <c r="D964" s="69" t="s">
        <v>1154</v>
      </c>
    </row>
    <row r="965" spans="3:4">
      <c r="C965" s="68" t="s">
        <v>1147</v>
      </c>
      <c r="D965" s="69" t="s">
        <v>1155</v>
      </c>
    </row>
    <row r="966" spans="3:4">
      <c r="C966" s="68" t="s">
        <v>1147</v>
      </c>
      <c r="D966" s="69" t="s">
        <v>1156</v>
      </c>
    </row>
    <row r="967" spans="3:4">
      <c r="C967" s="68" t="s">
        <v>1147</v>
      </c>
      <c r="D967" s="69" t="s">
        <v>1157</v>
      </c>
    </row>
    <row r="968" spans="3:4">
      <c r="C968" s="68" t="s">
        <v>1147</v>
      </c>
      <c r="D968" s="69" t="s">
        <v>1158</v>
      </c>
    </row>
    <row r="969" spans="3:4">
      <c r="C969" s="68" t="s">
        <v>1147</v>
      </c>
      <c r="D969" s="69" t="s">
        <v>1159</v>
      </c>
    </row>
    <row r="970" spans="3:4">
      <c r="C970" s="68" t="s">
        <v>1147</v>
      </c>
      <c r="D970" s="69" t="s">
        <v>1160</v>
      </c>
    </row>
    <row r="971" spans="3:4">
      <c r="C971" s="68" t="s">
        <v>1147</v>
      </c>
      <c r="D971" s="69" t="s">
        <v>1161</v>
      </c>
    </row>
    <row r="972" spans="3:4">
      <c r="C972" s="68" t="s">
        <v>1147</v>
      </c>
      <c r="D972" s="69" t="s">
        <v>1162</v>
      </c>
    </row>
    <row r="973" spans="3:4">
      <c r="C973" s="68" t="s">
        <v>1147</v>
      </c>
      <c r="D973" s="69" t="s">
        <v>1163</v>
      </c>
    </row>
    <row r="974" spans="3:4">
      <c r="C974" s="68" t="s">
        <v>1147</v>
      </c>
      <c r="D974" s="69" t="s">
        <v>1164</v>
      </c>
    </row>
    <row r="975" spans="3:4">
      <c r="C975" s="68" t="s">
        <v>1147</v>
      </c>
      <c r="D975" s="69" t="s">
        <v>1165</v>
      </c>
    </row>
    <row r="976" spans="3:4">
      <c r="C976" s="68" t="s">
        <v>1147</v>
      </c>
      <c r="D976" s="69" t="s">
        <v>1166</v>
      </c>
    </row>
    <row r="977" spans="3:4">
      <c r="C977" s="68" t="s">
        <v>1147</v>
      </c>
      <c r="D977" s="69" t="s">
        <v>1167</v>
      </c>
    </row>
    <row r="978" spans="3:4">
      <c r="C978" s="68" t="s">
        <v>1147</v>
      </c>
      <c r="D978" s="69" t="s">
        <v>1168</v>
      </c>
    </row>
    <row r="979" spans="3:4">
      <c r="C979" s="68" t="s">
        <v>1147</v>
      </c>
      <c r="D979" s="69" t="s">
        <v>1169</v>
      </c>
    </row>
    <row r="980" spans="3:4">
      <c r="C980" s="68" t="s">
        <v>1147</v>
      </c>
      <c r="D980" s="69" t="s">
        <v>1170</v>
      </c>
    </row>
    <row r="981" spans="3:4">
      <c r="C981" s="68" t="s">
        <v>1147</v>
      </c>
      <c r="D981" s="69" t="s">
        <v>1171</v>
      </c>
    </row>
    <row r="982" spans="3:4">
      <c r="C982" s="68" t="s">
        <v>1147</v>
      </c>
      <c r="D982" s="69" t="s">
        <v>1172</v>
      </c>
    </row>
    <row r="983" spans="3:4">
      <c r="C983" s="68" t="s">
        <v>1147</v>
      </c>
      <c r="D983" s="69" t="s">
        <v>1173</v>
      </c>
    </row>
    <row r="984" spans="3:4">
      <c r="C984" s="68" t="s">
        <v>1147</v>
      </c>
      <c r="D984" s="69" t="s">
        <v>1174</v>
      </c>
    </row>
    <row r="985" spans="3:4">
      <c r="C985" s="68" t="s">
        <v>1147</v>
      </c>
      <c r="D985" s="69" t="s">
        <v>1175</v>
      </c>
    </row>
    <row r="986" spans="3:4">
      <c r="C986" s="68" t="s">
        <v>1147</v>
      </c>
      <c r="D986" s="69" t="s">
        <v>1176</v>
      </c>
    </row>
    <row r="987" spans="3:4">
      <c r="C987" s="68" t="s">
        <v>1147</v>
      </c>
      <c r="D987" s="69" t="s">
        <v>338</v>
      </c>
    </row>
    <row r="988" spans="3:4">
      <c r="C988" s="68" t="s">
        <v>1147</v>
      </c>
      <c r="D988" s="69" t="s">
        <v>1177</v>
      </c>
    </row>
    <row r="989" spans="3:4">
      <c r="C989" s="68" t="s">
        <v>1147</v>
      </c>
      <c r="D989" s="69" t="s">
        <v>1178</v>
      </c>
    </row>
    <row r="990" spans="3:4">
      <c r="C990" s="68" t="s">
        <v>1147</v>
      </c>
      <c r="D990" s="69" t="s">
        <v>1179</v>
      </c>
    </row>
    <row r="991" spans="3:4">
      <c r="C991" s="68" t="s">
        <v>1147</v>
      </c>
      <c r="D991" s="69" t="s">
        <v>1180</v>
      </c>
    </row>
    <row r="992" spans="3:4">
      <c r="C992" s="68" t="s">
        <v>1147</v>
      </c>
      <c r="D992" s="69" t="s">
        <v>226</v>
      </c>
    </row>
    <row r="993" spans="3:4">
      <c r="C993" s="68" t="s">
        <v>1181</v>
      </c>
      <c r="D993" s="69" t="s">
        <v>1182</v>
      </c>
    </row>
    <row r="994" spans="3:4">
      <c r="C994" s="68" t="s">
        <v>1181</v>
      </c>
      <c r="D994" s="69" t="s">
        <v>1183</v>
      </c>
    </row>
    <row r="995" spans="3:4">
      <c r="C995" s="68" t="s">
        <v>1181</v>
      </c>
      <c r="D995" s="69" t="s">
        <v>1184</v>
      </c>
    </row>
    <row r="996" spans="3:4">
      <c r="C996" s="68" t="s">
        <v>1181</v>
      </c>
      <c r="D996" s="69" t="s">
        <v>1185</v>
      </c>
    </row>
    <row r="997" spans="3:4">
      <c r="C997" s="68" t="s">
        <v>1181</v>
      </c>
      <c r="D997" s="69" t="s">
        <v>1186</v>
      </c>
    </row>
    <row r="998" spans="3:4">
      <c r="C998" s="68" t="s">
        <v>1181</v>
      </c>
      <c r="D998" s="69" t="s">
        <v>1187</v>
      </c>
    </row>
    <row r="999" spans="3:4">
      <c r="C999" s="68" t="s">
        <v>1181</v>
      </c>
      <c r="D999" s="69" t="s">
        <v>1188</v>
      </c>
    </row>
    <row r="1000" spans="3:4">
      <c r="C1000" s="68" t="s">
        <v>1181</v>
      </c>
      <c r="D1000" s="69" t="s">
        <v>1189</v>
      </c>
    </row>
    <row r="1001" spans="3:4">
      <c r="C1001" s="68" t="s">
        <v>1181</v>
      </c>
      <c r="D1001" s="69" t="s">
        <v>1190</v>
      </c>
    </row>
    <row r="1002" spans="3:4">
      <c r="C1002" s="68" t="s">
        <v>1181</v>
      </c>
      <c r="D1002" s="69" t="s">
        <v>1191</v>
      </c>
    </row>
    <row r="1003" spans="3:4">
      <c r="C1003" s="68" t="s">
        <v>1181</v>
      </c>
      <c r="D1003" s="69" t="s">
        <v>1192</v>
      </c>
    </row>
    <row r="1004" spans="3:4">
      <c r="C1004" s="68" t="s">
        <v>1181</v>
      </c>
      <c r="D1004" s="69" t="s">
        <v>1193</v>
      </c>
    </row>
    <row r="1005" spans="3:4">
      <c r="C1005" s="68" t="s">
        <v>1181</v>
      </c>
      <c r="D1005" s="69" t="s">
        <v>1194</v>
      </c>
    </row>
    <row r="1006" spans="3:4">
      <c r="C1006" s="68" t="s">
        <v>1181</v>
      </c>
      <c r="D1006" s="69" t="s">
        <v>1195</v>
      </c>
    </row>
    <row r="1007" spans="3:4">
      <c r="C1007" s="68" t="s">
        <v>1181</v>
      </c>
      <c r="D1007" s="69" t="s">
        <v>1196</v>
      </c>
    </row>
    <row r="1008" spans="3:4">
      <c r="C1008" s="68" t="s">
        <v>1181</v>
      </c>
      <c r="D1008" s="69" t="s">
        <v>1197</v>
      </c>
    </row>
    <row r="1009" spans="3:4">
      <c r="C1009" s="68" t="s">
        <v>1181</v>
      </c>
      <c r="D1009" s="69" t="s">
        <v>1198</v>
      </c>
    </row>
    <row r="1010" spans="3:4">
      <c r="C1010" s="68" t="s">
        <v>1181</v>
      </c>
      <c r="D1010" s="69" t="s">
        <v>1199</v>
      </c>
    </row>
    <row r="1011" spans="3:4">
      <c r="C1011" s="68" t="s">
        <v>1181</v>
      </c>
      <c r="D1011" s="69" t="s">
        <v>1200</v>
      </c>
    </row>
    <row r="1012" spans="3:4">
      <c r="C1012" s="68" t="s">
        <v>1181</v>
      </c>
      <c r="D1012" s="69" t="s">
        <v>1201</v>
      </c>
    </row>
    <row r="1013" spans="3:4">
      <c r="C1013" s="68" t="s">
        <v>1181</v>
      </c>
      <c r="D1013" s="69" t="s">
        <v>1202</v>
      </c>
    </row>
    <row r="1014" spans="3:4">
      <c r="C1014" s="68" t="s">
        <v>1181</v>
      </c>
      <c r="D1014" s="69" t="s">
        <v>1203</v>
      </c>
    </row>
    <row r="1015" spans="3:4">
      <c r="C1015" s="68" t="s">
        <v>1181</v>
      </c>
      <c r="D1015" s="69" t="s">
        <v>1204</v>
      </c>
    </row>
    <row r="1016" spans="3:4">
      <c r="C1016" s="68" t="s">
        <v>1181</v>
      </c>
      <c r="D1016" s="69" t="s">
        <v>1205</v>
      </c>
    </row>
    <row r="1017" spans="3:4">
      <c r="C1017" s="68" t="s">
        <v>1181</v>
      </c>
      <c r="D1017" s="69" t="s">
        <v>1206</v>
      </c>
    </row>
    <row r="1018" spans="3:4">
      <c r="C1018" s="68" t="s">
        <v>1181</v>
      </c>
      <c r="D1018" s="69" t="s">
        <v>1207</v>
      </c>
    </row>
    <row r="1019" spans="3:4">
      <c r="C1019" s="68" t="s">
        <v>1181</v>
      </c>
      <c r="D1019" s="69" t="s">
        <v>1208</v>
      </c>
    </row>
    <row r="1020" spans="3:4">
      <c r="C1020" s="68" t="s">
        <v>1181</v>
      </c>
      <c r="D1020" s="69" t="s">
        <v>1209</v>
      </c>
    </row>
    <row r="1021" spans="3:4">
      <c r="C1021" s="68" t="s">
        <v>1181</v>
      </c>
      <c r="D1021" s="69" t="s">
        <v>1210</v>
      </c>
    </row>
    <row r="1022" spans="3:4">
      <c r="C1022" s="68" t="s">
        <v>1181</v>
      </c>
      <c r="D1022" s="69" t="s">
        <v>1211</v>
      </c>
    </row>
    <row r="1023" spans="3:4">
      <c r="C1023" s="68" t="s">
        <v>1181</v>
      </c>
      <c r="D1023" s="69" t="s">
        <v>1212</v>
      </c>
    </row>
    <row r="1024" spans="3:4">
      <c r="C1024" s="68" t="s">
        <v>1181</v>
      </c>
      <c r="D1024" s="69" t="s">
        <v>1213</v>
      </c>
    </row>
    <row r="1025" spans="3:4">
      <c r="C1025" s="68" t="s">
        <v>1181</v>
      </c>
      <c r="D1025" s="69" t="s">
        <v>1214</v>
      </c>
    </row>
    <row r="1026" spans="3:4">
      <c r="C1026" s="68" t="s">
        <v>1181</v>
      </c>
      <c r="D1026" s="69" t="s">
        <v>1215</v>
      </c>
    </row>
    <row r="1027" spans="3:4">
      <c r="C1027" s="68" t="s">
        <v>1181</v>
      </c>
      <c r="D1027" s="69" t="s">
        <v>1216</v>
      </c>
    </row>
    <row r="1028" spans="3:4">
      <c r="C1028" s="68" t="s">
        <v>1181</v>
      </c>
      <c r="D1028" s="69" t="s">
        <v>1217</v>
      </c>
    </row>
    <row r="1029" spans="3:4">
      <c r="C1029" s="68" t="s">
        <v>1181</v>
      </c>
      <c r="D1029" s="69" t="s">
        <v>1218</v>
      </c>
    </row>
    <row r="1030" spans="3:4">
      <c r="C1030" s="68" t="s">
        <v>1181</v>
      </c>
      <c r="D1030" s="69" t="s">
        <v>1219</v>
      </c>
    </row>
    <row r="1031" spans="3:4">
      <c r="C1031" s="68" t="s">
        <v>1181</v>
      </c>
      <c r="D1031" s="69" t="s">
        <v>1220</v>
      </c>
    </row>
    <row r="1032" spans="3:4">
      <c r="C1032" s="68" t="s">
        <v>1181</v>
      </c>
      <c r="D1032" s="69" t="s">
        <v>1221</v>
      </c>
    </row>
    <row r="1033" spans="3:4">
      <c r="C1033" s="68" t="s">
        <v>1181</v>
      </c>
      <c r="D1033" s="69" t="s">
        <v>1222</v>
      </c>
    </row>
    <row r="1034" spans="3:4">
      <c r="C1034" s="68" t="s">
        <v>1181</v>
      </c>
      <c r="D1034" s="69" t="s">
        <v>1223</v>
      </c>
    </row>
    <row r="1035" spans="3:4">
      <c r="C1035" s="68" t="s">
        <v>1181</v>
      </c>
      <c r="D1035" s="69" t="s">
        <v>1224</v>
      </c>
    </row>
    <row r="1036" spans="3:4">
      <c r="C1036" s="68" t="s">
        <v>1181</v>
      </c>
      <c r="D1036" s="69" t="s">
        <v>1225</v>
      </c>
    </row>
    <row r="1037" spans="3:4">
      <c r="C1037" s="68" t="s">
        <v>1181</v>
      </c>
      <c r="D1037" s="69" t="s">
        <v>1226</v>
      </c>
    </row>
    <row r="1038" spans="3:4">
      <c r="C1038" s="68" t="s">
        <v>1181</v>
      </c>
      <c r="D1038" s="69" t="s">
        <v>1227</v>
      </c>
    </row>
    <row r="1039" spans="3:4">
      <c r="C1039" s="68" t="s">
        <v>1181</v>
      </c>
      <c r="D1039" s="69" t="s">
        <v>1228</v>
      </c>
    </row>
    <row r="1040" spans="3:4">
      <c r="C1040" s="68" t="s">
        <v>1181</v>
      </c>
      <c r="D1040" s="69" t="s">
        <v>1229</v>
      </c>
    </row>
    <row r="1041" spans="3:4">
      <c r="C1041" s="68" t="s">
        <v>1181</v>
      </c>
      <c r="D1041" s="69" t="s">
        <v>999</v>
      </c>
    </row>
    <row r="1042" spans="3:4">
      <c r="C1042" s="68" t="s">
        <v>1181</v>
      </c>
      <c r="D1042" s="69" t="s">
        <v>1230</v>
      </c>
    </row>
    <row r="1043" spans="3:4">
      <c r="C1043" s="68" t="s">
        <v>1181</v>
      </c>
      <c r="D1043" s="69" t="s">
        <v>1231</v>
      </c>
    </row>
    <row r="1044" spans="3:4">
      <c r="C1044" s="68" t="s">
        <v>1181</v>
      </c>
      <c r="D1044" s="69" t="s">
        <v>1232</v>
      </c>
    </row>
    <row r="1045" spans="3:4">
      <c r="C1045" s="68" t="s">
        <v>1181</v>
      </c>
      <c r="D1045" s="69" t="s">
        <v>1233</v>
      </c>
    </row>
    <row r="1046" spans="3:4">
      <c r="C1046" s="68" t="s">
        <v>1181</v>
      </c>
      <c r="D1046" s="69" t="s">
        <v>1234</v>
      </c>
    </row>
    <row r="1047" spans="3:4">
      <c r="C1047" s="68" t="s">
        <v>1235</v>
      </c>
      <c r="D1047" s="69" t="s">
        <v>1236</v>
      </c>
    </row>
    <row r="1048" spans="3:4">
      <c r="C1048" s="68" t="s">
        <v>1235</v>
      </c>
      <c r="D1048" s="69" t="s">
        <v>1237</v>
      </c>
    </row>
    <row r="1049" spans="3:4">
      <c r="C1049" s="68" t="s">
        <v>1235</v>
      </c>
      <c r="D1049" s="69" t="s">
        <v>1238</v>
      </c>
    </row>
    <row r="1050" spans="3:4">
      <c r="C1050" s="68" t="s">
        <v>1235</v>
      </c>
      <c r="D1050" s="69" t="s">
        <v>1239</v>
      </c>
    </row>
    <row r="1051" spans="3:4">
      <c r="C1051" s="68" t="s">
        <v>1235</v>
      </c>
      <c r="D1051" s="69" t="s">
        <v>1240</v>
      </c>
    </row>
    <row r="1052" spans="3:4">
      <c r="C1052" s="68" t="s">
        <v>1235</v>
      </c>
      <c r="D1052" s="69" t="s">
        <v>1241</v>
      </c>
    </row>
    <row r="1053" spans="3:4">
      <c r="C1053" s="68" t="s">
        <v>1235</v>
      </c>
      <c r="D1053" s="69" t="s">
        <v>1242</v>
      </c>
    </row>
    <row r="1054" spans="3:4">
      <c r="C1054" s="68" t="s">
        <v>1235</v>
      </c>
      <c r="D1054" s="69" t="s">
        <v>1243</v>
      </c>
    </row>
    <row r="1055" spans="3:4">
      <c r="C1055" s="68" t="s">
        <v>1235</v>
      </c>
      <c r="D1055" s="69" t="s">
        <v>1244</v>
      </c>
    </row>
    <row r="1056" spans="3:4">
      <c r="C1056" s="68" t="s">
        <v>1235</v>
      </c>
      <c r="D1056" s="69" t="s">
        <v>1245</v>
      </c>
    </row>
    <row r="1057" spans="3:4">
      <c r="C1057" s="68" t="s">
        <v>1235</v>
      </c>
      <c r="D1057" s="69" t="s">
        <v>1246</v>
      </c>
    </row>
    <row r="1058" spans="3:4">
      <c r="C1058" s="68" t="s">
        <v>1235</v>
      </c>
      <c r="D1058" s="69" t="s">
        <v>1247</v>
      </c>
    </row>
    <row r="1059" spans="3:4">
      <c r="C1059" s="68" t="s">
        <v>1235</v>
      </c>
      <c r="D1059" s="69" t="s">
        <v>1248</v>
      </c>
    </row>
    <row r="1060" spans="3:4">
      <c r="C1060" s="68" t="s">
        <v>1235</v>
      </c>
      <c r="D1060" s="69" t="s">
        <v>1249</v>
      </c>
    </row>
    <row r="1061" spans="3:4">
      <c r="C1061" s="68" t="s">
        <v>1235</v>
      </c>
      <c r="D1061" s="69" t="s">
        <v>1250</v>
      </c>
    </row>
    <row r="1062" spans="3:4">
      <c r="C1062" s="68" t="s">
        <v>1235</v>
      </c>
      <c r="D1062" s="69" t="s">
        <v>1251</v>
      </c>
    </row>
    <row r="1063" spans="3:4">
      <c r="C1063" s="68" t="s">
        <v>1235</v>
      </c>
      <c r="D1063" s="69" t="s">
        <v>1252</v>
      </c>
    </row>
    <row r="1064" spans="3:4">
      <c r="C1064" s="68" t="s">
        <v>1235</v>
      </c>
      <c r="D1064" s="69" t="s">
        <v>523</v>
      </c>
    </row>
    <row r="1065" spans="3:4">
      <c r="C1065" s="68" t="s">
        <v>1235</v>
      </c>
      <c r="D1065" s="69" t="s">
        <v>1253</v>
      </c>
    </row>
    <row r="1066" spans="3:4">
      <c r="C1066" s="68" t="s">
        <v>1235</v>
      </c>
      <c r="D1066" s="69" t="s">
        <v>1254</v>
      </c>
    </row>
    <row r="1067" spans="3:4">
      <c r="C1067" s="68" t="s">
        <v>1235</v>
      </c>
      <c r="D1067" s="69" t="s">
        <v>701</v>
      </c>
    </row>
    <row r="1068" spans="3:4">
      <c r="C1068" s="68" t="s">
        <v>1235</v>
      </c>
      <c r="D1068" s="69" t="s">
        <v>1255</v>
      </c>
    </row>
    <row r="1069" spans="3:4">
      <c r="C1069" s="68" t="s">
        <v>1235</v>
      </c>
      <c r="D1069" s="69" t="s">
        <v>1256</v>
      </c>
    </row>
    <row r="1070" spans="3:4">
      <c r="C1070" s="68" t="s">
        <v>1235</v>
      </c>
      <c r="D1070" s="69" t="s">
        <v>1257</v>
      </c>
    </row>
    <row r="1071" spans="3:4">
      <c r="C1071" s="68" t="s">
        <v>1235</v>
      </c>
      <c r="D1071" s="69" t="s">
        <v>1258</v>
      </c>
    </row>
    <row r="1072" spans="3:4">
      <c r="C1072" s="68" t="s">
        <v>1235</v>
      </c>
      <c r="D1072" s="69" t="s">
        <v>1259</v>
      </c>
    </row>
    <row r="1073" spans="3:4">
      <c r="C1073" s="68" t="s">
        <v>1235</v>
      </c>
      <c r="D1073" s="69" t="s">
        <v>1260</v>
      </c>
    </row>
    <row r="1074" spans="3:4">
      <c r="C1074" s="68" t="s">
        <v>1235</v>
      </c>
      <c r="D1074" s="69" t="s">
        <v>1261</v>
      </c>
    </row>
    <row r="1075" spans="3:4">
      <c r="C1075" s="68" t="s">
        <v>1235</v>
      </c>
      <c r="D1075" s="69" t="s">
        <v>1262</v>
      </c>
    </row>
    <row r="1076" spans="3:4">
      <c r="C1076" s="68" t="s">
        <v>1263</v>
      </c>
      <c r="D1076" s="69" t="s">
        <v>1264</v>
      </c>
    </row>
    <row r="1077" spans="3:4">
      <c r="C1077" s="68" t="s">
        <v>1263</v>
      </c>
      <c r="D1077" s="69" t="s">
        <v>1265</v>
      </c>
    </row>
    <row r="1078" spans="3:4">
      <c r="C1078" s="68" t="s">
        <v>1263</v>
      </c>
      <c r="D1078" s="69" t="s">
        <v>1266</v>
      </c>
    </row>
    <row r="1079" spans="3:4">
      <c r="C1079" s="68" t="s">
        <v>1263</v>
      </c>
      <c r="D1079" s="69" t="s">
        <v>1267</v>
      </c>
    </row>
    <row r="1080" spans="3:4">
      <c r="C1080" s="68" t="s">
        <v>1263</v>
      </c>
      <c r="D1080" s="69" t="s">
        <v>1268</v>
      </c>
    </row>
    <row r="1081" spans="3:4">
      <c r="C1081" s="68" t="s">
        <v>1263</v>
      </c>
      <c r="D1081" s="69" t="s">
        <v>1269</v>
      </c>
    </row>
    <row r="1082" spans="3:4">
      <c r="C1082" s="68" t="s">
        <v>1263</v>
      </c>
      <c r="D1082" s="69" t="s">
        <v>1270</v>
      </c>
    </row>
    <row r="1083" spans="3:4">
      <c r="C1083" s="68" t="s">
        <v>1263</v>
      </c>
      <c r="D1083" s="69" t="s">
        <v>1271</v>
      </c>
    </row>
    <row r="1084" spans="3:4">
      <c r="C1084" s="68" t="s">
        <v>1263</v>
      </c>
      <c r="D1084" s="69" t="s">
        <v>1272</v>
      </c>
    </row>
    <row r="1085" spans="3:4">
      <c r="C1085" s="68" t="s">
        <v>1263</v>
      </c>
      <c r="D1085" s="69" t="s">
        <v>1273</v>
      </c>
    </row>
    <row r="1086" spans="3:4">
      <c r="C1086" s="68" t="s">
        <v>1263</v>
      </c>
      <c r="D1086" s="69" t="s">
        <v>1274</v>
      </c>
    </row>
    <row r="1087" spans="3:4">
      <c r="C1087" s="68" t="s">
        <v>1263</v>
      </c>
      <c r="D1087" s="69" t="s">
        <v>1275</v>
      </c>
    </row>
    <row r="1088" spans="3:4">
      <c r="C1088" s="68" t="s">
        <v>1263</v>
      </c>
      <c r="D1088" s="69" t="s">
        <v>1276</v>
      </c>
    </row>
    <row r="1089" spans="3:5">
      <c r="C1089" s="68" t="s">
        <v>1263</v>
      </c>
      <c r="D1089" s="69" t="s">
        <v>1277</v>
      </c>
    </row>
    <row r="1090" spans="3:5">
      <c r="C1090" s="68" t="s">
        <v>1263</v>
      </c>
      <c r="D1090" s="69" t="s">
        <v>1278</v>
      </c>
    </row>
    <row r="1091" spans="3:5">
      <c r="C1091" s="68" t="s">
        <v>1263</v>
      </c>
      <c r="D1091" s="69" t="s">
        <v>1279</v>
      </c>
    </row>
    <row r="1092" spans="3:5">
      <c r="C1092" s="68" t="s">
        <v>1263</v>
      </c>
      <c r="D1092" s="69" t="s">
        <v>1280</v>
      </c>
    </row>
    <row r="1093" spans="3:5">
      <c r="C1093" s="68" t="s">
        <v>1263</v>
      </c>
      <c r="D1093" s="69" t="s">
        <v>1281</v>
      </c>
    </row>
    <row r="1094" spans="3:5">
      <c r="C1094" s="68" t="s">
        <v>1263</v>
      </c>
      <c r="D1094" s="69" t="s">
        <v>1282</v>
      </c>
      <c r="E1094" s="73"/>
    </row>
    <row r="1095" spans="3:5">
      <c r="C1095" s="68" t="s">
        <v>1283</v>
      </c>
      <c r="D1095" s="69" t="s">
        <v>1284</v>
      </c>
    </row>
    <row r="1096" spans="3:5">
      <c r="C1096" s="68" t="s">
        <v>1283</v>
      </c>
      <c r="D1096" s="69" t="s">
        <v>1285</v>
      </c>
    </row>
    <row r="1097" spans="3:5">
      <c r="C1097" s="68" t="s">
        <v>1283</v>
      </c>
      <c r="D1097" s="69" t="s">
        <v>1286</v>
      </c>
    </row>
    <row r="1098" spans="3:5">
      <c r="C1098" s="68" t="s">
        <v>1283</v>
      </c>
      <c r="D1098" s="69" t="s">
        <v>1287</v>
      </c>
    </row>
    <row r="1099" spans="3:5">
      <c r="C1099" s="68" t="s">
        <v>1283</v>
      </c>
      <c r="D1099" s="69" t="s">
        <v>1288</v>
      </c>
    </row>
    <row r="1100" spans="3:5">
      <c r="C1100" s="68" t="s">
        <v>1283</v>
      </c>
      <c r="D1100" s="69" t="s">
        <v>1289</v>
      </c>
    </row>
    <row r="1101" spans="3:5">
      <c r="C1101" s="68" t="s">
        <v>1283</v>
      </c>
      <c r="D1101" s="69" t="s">
        <v>1290</v>
      </c>
    </row>
    <row r="1102" spans="3:5">
      <c r="C1102" s="68" t="s">
        <v>1283</v>
      </c>
      <c r="D1102" s="69" t="s">
        <v>1291</v>
      </c>
    </row>
    <row r="1103" spans="3:5">
      <c r="C1103" s="68" t="s">
        <v>1283</v>
      </c>
      <c r="D1103" s="69" t="s">
        <v>1292</v>
      </c>
    </row>
    <row r="1104" spans="3:5">
      <c r="C1104" s="68" t="s">
        <v>1283</v>
      </c>
      <c r="D1104" s="69" t="s">
        <v>1293</v>
      </c>
    </row>
    <row r="1105" spans="3:4">
      <c r="C1105" s="68" t="s">
        <v>1283</v>
      </c>
      <c r="D1105" s="69" t="s">
        <v>1294</v>
      </c>
    </row>
    <row r="1106" spans="3:4">
      <c r="C1106" s="68" t="s">
        <v>1283</v>
      </c>
      <c r="D1106" s="69" t="s">
        <v>1295</v>
      </c>
    </row>
    <row r="1107" spans="3:4">
      <c r="C1107" s="68" t="s">
        <v>1283</v>
      </c>
      <c r="D1107" s="69" t="s">
        <v>1296</v>
      </c>
    </row>
    <row r="1108" spans="3:4">
      <c r="C1108" s="68" t="s">
        <v>1283</v>
      </c>
      <c r="D1108" s="69" t="s">
        <v>1297</v>
      </c>
    </row>
    <row r="1109" spans="3:4">
      <c r="C1109" s="68" t="s">
        <v>1283</v>
      </c>
      <c r="D1109" s="69" t="s">
        <v>1298</v>
      </c>
    </row>
    <row r="1110" spans="3:4">
      <c r="C1110" s="68" t="s">
        <v>1283</v>
      </c>
      <c r="D1110" s="69" t="s">
        <v>1299</v>
      </c>
    </row>
    <row r="1111" spans="3:4">
      <c r="C1111" s="68" t="s">
        <v>1283</v>
      </c>
      <c r="D1111" s="69" t="s">
        <v>1300</v>
      </c>
    </row>
    <row r="1112" spans="3:4">
      <c r="C1112" s="68" t="s">
        <v>1283</v>
      </c>
      <c r="D1112" s="69" t="s">
        <v>1301</v>
      </c>
    </row>
    <row r="1113" spans="3:4">
      <c r="C1113" s="68" t="s">
        <v>1283</v>
      </c>
      <c r="D1113" s="69" t="s">
        <v>1302</v>
      </c>
    </row>
    <row r="1114" spans="3:4">
      <c r="C1114" s="68" t="s">
        <v>1283</v>
      </c>
      <c r="D1114" s="69" t="s">
        <v>1303</v>
      </c>
    </row>
    <row r="1115" spans="3:4">
      <c r="C1115" s="68" t="s">
        <v>1283</v>
      </c>
      <c r="D1115" s="69" t="s">
        <v>1304</v>
      </c>
    </row>
    <row r="1116" spans="3:4">
      <c r="C1116" s="68" t="s">
        <v>1283</v>
      </c>
      <c r="D1116" s="69" t="s">
        <v>1305</v>
      </c>
    </row>
    <row r="1117" spans="3:4">
      <c r="C1117" s="68" t="s">
        <v>1283</v>
      </c>
      <c r="D1117" s="69" t="s">
        <v>1306</v>
      </c>
    </row>
    <row r="1118" spans="3:4">
      <c r="C1118" s="68" t="s">
        <v>1283</v>
      </c>
      <c r="D1118" s="69" t="s">
        <v>1307</v>
      </c>
    </row>
    <row r="1119" spans="3:4">
      <c r="C1119" s="68" t="s">
        <v>1283</v>
      </c>
      <c r="D1119" s="69" t="s">
        <v>1308</v>
      </c>
    </row>
    <row r="1120" spans="3:4">
      <c r="C1120" s="68" t="s">
        <v>1283</v>
      </c>
      <c r="D1120" s="69" t="s">
        <v>1309</v>
      </c>
    </row>
    <row r="1121" spans="3:4">
      <c r="C1121" s="68" t="s">
        <v>1310</v>
      </c>
      <c r="D1121" s="69" t="s">
        <v>1311</v>
      </c>
    </row>
    <row r="1122" spans="3:4">
      <c r="C1122" s="68" t="s">
        <v>1310</v>
      </c>
      <c r="D1122" s="69" t="s">
        <v>1312</v>
      </c>
    </row>
    <row r="1123" spans="3:4">
      <c r="C1123" s="68" t="s">
        <v>1310</v>
      </c>
      <c r="D1123" s="69" t="s">
        <v>1313</v>
      </c>
    </row>
    <row r="1124" spans="3:4">
      <c r="C1124" s="68" t="s">
        <v>1310</v>
      </c>
      <c r="D1124" s="69" t="s">
        <v>1314</v>
      </c>
    </row>
    <row r="1125" spans="3:4">
      <c r="C1125" s="68" t="s">
        <v>1310</v>
      </c>
      <c r="D1125" s="69" t="s">
        <v>1315</v>
      </c>
    </row>
    <row r="1126" spans="3:4">
      <c r="C1126" s="68" t="s">
        <v>1310</v>
      </c>
      <c r="D1126" s="69" t="s">
        <v>1316</v>
      </c>
    </row>
    <row r="1127" spans="3:4">
      <c r="C1127" s="68" t="s">
        <v>1310</v>
      </c>
      <c r="D1127" s="69" t="s">
        <v>1317</v>
      </c>
    </row>
    <row r="1128" spans="3:4">
      <c r="C1128" s="68" t="s">
        <v>1310</v>
      </c>
      <c r="D1128" s="69" t="s">
        <v>1318</v>
      </c>
    </row>
    <row r="1129" spans="3:4">
      <c r="C1129" s="68" t="s">
        <v>1310</v>
      </c>
      <c r="D1129" s="69" t="s">
        <v>1319</v>
      </c>
    </row>
    <row r="1130" spans="3:4">
      <c r="C1130" s="68" t="s">
        <v>1310</v>
      </c>
      <c r="D1130" s="69" t="s">
        <v>1320</v>
      </c>
    </row>
    <row r="1131" spans="3:4">
      <c r="C1131" s="68" t="s">
        <v>1310</v>
      </c>
      <c r="D1131" s="69" t="s">
        <v>1321</v>
      </c>
    </row>
    <row r="1132" spans="3:4">
      <c r="C1132" s="68" t="s">
        <v>1310</v>
      </c>
      <c r="D1132" s="69" t="s">
        <v>1322</v>
      </c>
    </row>
    <row r="1133" spans="3:4">
      <c r="C1133" s="68" t="s">
        <v>1310</v>
      </c>
      <c r="D1133" s="69" t="s">
        <v>1323</v>
      </c>
    </row>
    <row r="1134" spans="3:4">
      <c r="C1134" s="68" t="s">
        <v>1310</v>
      </c>
      <c r="D1134" s="69" t="s">
        <v>1324</v>
      </c>
    </row>
    <row r="1135" spans="3:4">
      <c r="C1135" s="68" t="s">
        <v>1310</v>
      </c>
      <c r="D1135" s="69" t="s">
        <v>1325</v>
      </c>
    </row>
    <row r="1136" spans="3:4">
      <c r="C1136" s="68" t="s">
        <v>1310</v>
      </c>
      <c r="D1136" s="69" t="s">
        <v>1326</v>
      </c>
    </row>
    <row r="1137" spans="3:4">
      <c r="C1137" s="68" t="s">
        <v>1310</v>
      </c>
      <c r="D1137" s="69" t="s">
        <v>1327</v>
      </c>
    </row>
    <row r="1138" spans="3:4">
      <c r="C1138" s="68" t="s">
        <v>1310</v>
      </c>
      <c r="D1138" s="69" t="s">
        <v>1328</v>
      </c>
    </row>
    <row r="1139" spans="3:4">
      <c r="C1139" s="68" t="s">
        <v>1310</v>
      </c>
      <c r="D1139" s="69" t="s">
        <v>1329</v>
      </c>
    </row>
    <row r="1140" spans="3:4">
      <c r="C1140" s="68" t="s">
        <v>1310</v>
      </c>
      <c r="D1140" s="69" t="s">
        <v>1330</v>
      </c>
    </row>
    <row r="1141" spans="3:4">
      <c r="C1141" s="68" t="s">
        <v>1310</v>
      </c>
      <c r="D1141" s="69" t="s">
        <v>1331</v>
      </c>
    </row>
    <row r="1142" spans="3:4">
      <c r="C1142" s="68" t="s">
        <v>1310</v>
      </c>
      <c r="D1142" s="69" t="s">
        <v>1332</v>
      </c>
    </row>
    <row r="1143" spans="3:4">
      <c r="C1143" s="68" t="s">
        <v>1310</v>
      </c>
      <c r="D1143" s="69" t="s">
        <v>1333</v>
      </c>
    </row>
    <row r="1144" spans="3:4">
      <c r="C1144" s="68" t="s">
        <v>1310</v>
      </c>
      <c r="D1144" s="69" t="s">
        <v>1334</v>
      </c>
    </row>
    <row r="1145" spans="3:4">
      <c r="C1145" s="68" t="s">
        <v>1310</v>
      </c>
      <c r="D1145" s="69" t="s">
        <v>1335</v>
      </c>
    </row>
    <row r="1146" spans="3:4">
      <c r="C1146" s="68" t="s">
        <v>1310</v>
      </c>
      <c r="D1146" s="69" t="s">
        <v>1336</v>
      </c>
    </row>
    <row r="1147" spans="3:4">
      <c r="C1147" s="68" t="s">
        <v>1310</v>
      </c>
      <c r="D1147" s="69" t="s">
        <v>1337</v>
      </c>
    </row>
    <row r="1148" spans="3:4">
      <c r="C1148" s="68" t="s">
        <v>1310</v>
      </c>
      <c r="D1148" s="69" t="s">
        <v>1338</v>
      </c>
    </row>
    <row r="1149" spans="3:4">
      <c r="C1149" s="68" t="s">
        <v>1310</v>
      </c>
      <c r="D1149" s="69" t="s">
        <v>1339</v>
      </c>
    </row>
    <row r="1150" spans="3:4">
      <c r="C1150" s="68" t="s">
        <v>1310</v>
      </c>
      <c r="D1150" s="69" t="s">
        <v>1340</v>
      </c>
    </row>
    <row r="1151" spans="3:4">
      <c r="C1151" s="68" t="s">
        <v>1310</v>
      </c>
      <c r="D1151" s="69" t="s">
        <v>1341</v>
      </c>
    </row>
    <row r="1152" spans="3:4">
      <c r="C1152" s="68" t="s">
        <v>1310</v>
      </c>
      <c r="D1152" s="69" t="s">
        <v>1342</v>
      </c>
    </row>
    <row r="1153" spans="3:4">
      <c r="C1153" s="68" t="s">
        <v>1310</v>
      </c>
      <c r="D1153" s="69" t="s">
        <v>1343</v>
      </c>
    </row>
    <row r="1154" spans="3:4">
      <c r="C1154" s="68" t="s">
        <v>1310</v>
      </c>
      <c r="D1154" s="69" t="s">
        <v>1344</v>
      </c>
    </row>
    <row r="1155" spans="3:4">
      <c r="C1155" s="68" t="s">
        <v>1310</v>
      </c>
      <c r="D1155" s="69" t="s">
        <v>1345</v>
      </c>
    </row>
    <row r="1156" spans="3:4">
      <c r="C1156" s="68" t="s">
        <v>1310</v>
      </c>
      <c r="D1156" s="69" t="s">
        <v>1346</v>
      </c>
    </row>
    <row r="1157" spans="3:4">
      <c r="C1157" s="68" t="s">
        <v>1310</v>
      </c>
      <c r="D1157" s="69" t="s">
        <v>1347</v>
      </c>
    </row>
    <row r="1158" spans="3:4">
      <c r="C1158" s="68" t="s">
        <v>1310</v>
      </c>
      <c r="D1158" s="69" t="s">
        <v>1348</v>
      </c>
    </row>
    <row r="1159" spans="3:4">
      <c r="C1159" s="68" t="s">
        <v>1310</v>
      </c>
      <c r="D1159" s="69" t="s">
        <v>1349</v>
      </c>
    </row>
    <row r="1160" spans="3:4">
      <c r="C1160" s="68" t="s">
        <v>1310</v>
      </c>
      <c r="D1160" s="69" t="s">
        <v>1350</v>
      </c>
    </row>
    <row r="1161" spans="3:4">
      <c r="C1161" s="68" t="s">
        <v>1310</v>
      </c>
      <c r="D1161" s="69" t="s">
        <v>1351</v>
      </c>
    </row>
    <row r="1162" spans="3:4">
      <c r="C1162" s="68" t="s">
        <v>1310</v>
      </c>
      <c r="D1162" s="69" t="s">
        <v>1352</v>
      </c>
    </row>
    <row r="1163" spans="3:4">
      <c r="C1163" s="68" t="s">
        <v>1310</v>
      </c>
      <c r="D1163" s="69" t="s">
        <v>1353</v>
      </c>
    </row>
    <row r="1164" spans="3:4">
      <c r="C1164" s="68" t="s">
        <v>1354</v>
      </c>
      <c r="D1164" s="69" t="s">
        <v>1355</v>
      </c>
    </row>
    <row r="1165" spans="3:4">
      <c r="C1165" s="68" t="s">
        <v>1354</v>
      </c>
      <c r="D1165" s="69" t="s">
        <v>1356</v>
      </c>
    </row>
    <row r="1166" spans="3:4">
      <c r="C1166" s="68" t="s">
        <v>1354</v>
      </c>
      <c r="D1166" s="69" t="s">
        <v>1357</v>
      </c>
    </row>
    <row r="1167" spans="3:4">
      <c r="C1167" s="68" t="s">
        <v>1354</v>
      </c>
      <c r="D1167" s="69" t="s">
        <v>1358</v>
      </c>
    </row>
    <row r="1168" spans="3:4">
      <c r="C1168" s="68" t="s">
        <v>1354</v>
      </c>
      <c r="D1168" s="69" t="s">
        <v>1359</v>
      </c>
    </row>
    <row r="1169" spans="3:4">
      <c r="C1169" s="68" t="s">
        <v>1354</v>
      </c>
      <c r="D1169" s="69" t="s">
        <v>1360</v>
      </c>
    </row>
    <row r="1170" spans="3:4">
      <c r="C1170" s="68" t="s">
        <v>1354</v>
      </c>
      <c r="D1170" s="69" t="s">
        <v>1361</v>
      </c>
    </row>
    <row r="1171" spans="3:4">
      <c r="C1171" s="68" t="s">
        <v>1354</v>
      </c>
      <c r="D1171" s="69" t="s">
        <v>1362</v>
      </c>
    </row>
    <row r="1172" spans="3:4">
      <c r="C1172" s="68" t="s">
        <v>1354</v>
      </c>
      <c r="D1172" s="69" t="s">
        <v>1363</v>
      </c>
    </row>
    <row r="1173" spans="3:4">
      <c r="C1173" s="68" t="s">
        <v>1354</v>
      </c>
      <c r="D1173" s="69" t="s">
        <v>1364</v>
      </c>
    </row>
    <row r="1174" spans="3:4">
      <c r="C1174" s="68" t="s">
        <v>1354</v>
      </c>
      <c r="D1174" s="69" t="s">
        <v>1365</v>
      </c>
    </row>
    <row r="1175" spans="3:4">
      <c r="C1175" s="68" t="s">
        <v>1354</v>
      </c>
      <c r="D1175" s="69" t="s">
        <v>1366</v>
      </c>
    </row>
    <row r="1176" spans="3:4">
      <c r="C1176" s="68" t="s">
        <v>1354</v>
      </c>
      <c r="D1176" s="69" t="s">
        <v>1367</v>
      </c>
    </row>
    <row r="1177" spans="3:4">
      <c r="C1177" s="68" t="s">
        <v>1354</v>
      </c>
      <c r="D1177" s="69" t="s">
        <v>1368</v>
      </c>
    </row>
    <row r="1178" spans="3:4">
      <c r="C1178" s="68" t="s">
        <v>1354</v>
      </c>
      <c r="D1178" s="69" t="s">
        <v>1369</v>
      </c>
    </row>
    <row r="1179" spans="3:4">
      <c r="C1179" s="68" t="s">
        <v>1354</v>
      </c>
      <c r="D1179" s="69" t="s">
        <v>1370</v>
      </c>
    </row>
    <row r="1180" spans="3:4">
      <c r="C1180" s="68" t="s">
        <v>1354</v>
      </c>
      <c r="D1180" s="69" t="s">
        <v>1371</v>
      </c>
    </row>
    <row r="1181" spans="3:4">
      <c r="C1181" s="68" t="s">
        <v>1354</v>
      </c>
      <c r="D1181" s="69" t="s">
        <v>1372</v>
      </c>
    </row>
    <row r="1182" spans="3:4">
      <c r="C1182" s="68" t="s">
        <v>1354</v>
      </c>
      <c r="D1182" s="69" t="s">
        <v>1373</v>
      </c>
    </row>
    <row r="1183" spans="3:4">
      <c r="C1183" s="68" t="s">
        <v>1354</v>
      </c>
      <c r="D1183" s="69" t="s">
        <v>1374</v>
      </c>
    </row>
    <row r="1184" spans="3:4">
      <c r="C1184" s="68" t="s">
        <v>1354</v>
      </c>
      <c r="D1184" s="69" t="s">
        <v>1375</v>
      </c>
    </row>
    <row r="1185" spans="3:4">
      <c r="C1185" s="68" t="s">
        <v>1354</v>
      </c>
      <c r="D1185" s="69" t="s">
        <v>1376</v>
      </c>
    </row>
    <row r="1186" spans="3:4">
      <c r="C1186" s="68" t="s">
        <v>1354</v>
      </c>
      <c r="D1186" s="69" t="s">
        <v>1377</v>
      </c>
    </row>
    <row r="1187" spans="3:4">
      <c r="C1187" s="68" t="s">
        <v>1354</v>
      </c>
      <c r="D1187" s="69" t="s">
        <v>1378</v>
      </c>
    </row>
    <row r="1188" spans="3:4">
      <c r="C1188" s="68" t="s">
        <v>1354</v>
      </c>
      <c r="D1188" s="69" t="s">
        <v>1379</v>
      </c>
    </row>
    <row r="1189" spans="3:4">
      <c r="C1189" s="68" t="s">
        <v>1354</v>
      </c>
      <c r="D1189" s="69" t="s">
        <v>1380</v>
      </c>
    </row>
    <row r="1190" spans="3:4">
      <c r="C1190" s="68" t="s">
        <v>1354</v>
      </c>
      <c r="D1190" s="69" t="s">
        <v>1381</v>
      </c>
    </row>
    <row r="1191" spans="3:4">
      <c r="C1191" s="68" t="s">
        <v>1354</v>
      </c>
      <c r="D1191" s="69" t="s">
        <v>1382</v>
      </c>
    </row>
    <row r="1192" spans="3:4">
      <c r="C1192" s="68" t="s">
        <v>1354</v>
      </c>
      <c r="D1192" s="69" t="s">
        <v>1383</v>
      </c>
    </row>
    <row r="1193" spans="3:4">
      <c r="C1193" s="68" t="s">
        <v>1354</v>
      </c>
      <c r="D1193" s="69" t="s">
        <v>1384</v>
      </c>
    </row>
    <row r="1194" spans="3:4">
      <c r="C1194" s="68" t="s">
        <v>1354</v>
      </c>
      <c r="D1194" s="69" t="s">
        <v>1385</v>
      </c>
    </row>
    <row r="1195" spans="3:4">
      <c r="C1195" s="68" t="s">
        <v>1354</v>
      </c>
      <c r="D1195" s="69" t="s">
        <v>1386</v>
      </c>
    </row>
    <row r="1196" spans="3:4">
      <c r="C1196" s="68" t="s">
        <v>1354</v>
      </c>
      <c r="D1196" s="69" t="s">
        <v>1387</v>
      </c>
    </row>
    <row r="1197" spans="3:4">
      <c r="C1197" s="68" t="s">
        <v>1354</v>
      </c>
      <c r="D1197" s="69" t="s">
        <v>1388</v>
      </c>
    </row>
    <row r="1198" spans="3:4">
      <c r="C1198" s="68" t="s">
        <v>1354</v>
      </c>
      <c r="D1198" s="69" t="s">
        <v>1389</v>
      </c>
    </row>
    <row r="1199" spans="3:4">
      <c r="C1199" s="68" t="s">
        <v>1354</v>
      </c>
      <c r="D1199" s="69" t="s">
        <v>1390</v>
      </c>
    </row>
    <row r="1200" spans="3:4">
      <c r="C1200" s="68" t="s">
        <v>1354</v>
      </c>
      <c r="D1200" s="69" t="s">
        <v>1351</v>
      </c>
    </row>
    <row r="1201" spans="3:4">
      <c r="C1201" s="68" t="s">
        <v>1354</v>
      </c>
      <c r="D1201" s="69" t="s">
        <v>1391</v>
      </c>
    </row>
    <row r="1202" spans="3:4">
      <c r="C1202" s="68" t="s">
        <v>1354</v>
      </c>
      <c r="D1202" s="69" t="s">
        <v>1392</v>
      </c>
    </row>
    <row r="1203" spans="3:4">
      <c r="C1203" s="68" t="s">
        <v>1354</v>
      </c>
      <c r="D1203" s="69" t="s">
        <v>1393</v>
      </c>
    </row>
    <row r="1204" spans="3:4">
      <c r="C1204" s="68" t="s">
        <v>1354</v>
      </c>
      <c r="D1204" s="69" t="s">
        <v>1394</v>
      </c>
    </row>
    <row r="1205" spans="3:4">
      <c r="C1205" s="68" t="s">
        <v>1395</v>
      </c>
      <c r="D1205" s="69" t="s">
        <v>1396</v>
      </c>
    </row>
    <row r="1206" spans="3:4">
      <c r="C1206" s="68" t="s">
        <v>1395</v>
      </c>
      <c r="D1206" s="69" t="s">
        <v>1397</v>
      </c>
    </row>
    <row r="1207" spans="3:4">
      <c r="C1207" s="68" t="s">
        <v>1395</v>
      </c>
      <c r="D1207" s="69" t="s">
        <v>1398</v>
      </c>
    </row>
    <row r="1208" spans="3:4">
      <c r="C1208" s="68" t="s">
        <v>1395</v>
      </c>
      <c r="D1208" s="69" t="s">
        <v>1399</v>
      </c>
    </row>
    <row r="1209" spans="3:4">
      <c r="C1209" s="68" t="s">
        <v>1395</v>
      </c>
      <c r="D1209" s="69" t="s">
        <v>1400</v>
      </c>
    </row>
    <row r="1210" spans="3:4">
      <c r="C1210" s="68" t="s">
        <v>1395</v>
      </c>
      <c r="D1210" s="69" t="s">
        <v>1401</v>
      </c>
    </row>
    <row r="1211" spans="3:4">
      <c r="C1211" s="68" t="s">
        <v>1395</v>
      </c>
      <c r="D1211" s="69" t="s">
        <v>1402</v>
      </c>
    </row>
    <row r="1212" spans="3:4">
      <c r="C1212" s="68" t="s">
        <v>1395</v>
      </c>
      <c r="D1212" s="69" t="s">
        <v>1403</v>
      </c>
    </row>
    <row r="1213" spans="3:4">
      <c r="C1213" s="68" t="s">
        <v>1395</v>
      </c>
      <c r="D1213" s="69" t="s">
        <v>1404</v>
      </c>
    </row>
    <row r="1214" spans="3:4">
      <c r="C1214" s="68" t="s">
        <v>1395</v>
      </c>
      <c r="D1214" s="69" t="s">
        <v>1405</v>
      </c>
    </row>
    <row r="1215" spans="3:4">
      <c r="C1215" s="68" t="s">
        <v>1395</v>
      </c>
      <c r="D1215" s="69" t="s">
        <v>1406</v>
      </c>
    </row>
    <row r="1216" spans="3:4">
      <c r="C1216" s="68" t="s">
        <v>1395</v>
      </c>
      <c r="D1216" s="69" t="s">
        <v>1407</v>
      </c>
    </row>
    <row r="1217" spans="3:4">
      <c r="C1217" s="68" t="s">
        <v>1395</v>
      </c>
      <c r="D1217" s="69" t="s">
        <v>1408</v>
      </c>
    </row>
    <row r="1218" spans="3:4">
      <c r="C1218" s="68" t="s">
        <v>1395</v>
      </c>
      <c r="D1218" s="69" t="s">
        <v>1409</v>
      </c>
    </row>
    <row r="1219" spans="3:4">
      <c r="C1219" s="68" t="s">
        <v>1395</v>
      </c>
      <c r="D1219" s="69" t="s">
        <v>1410</v>
      </c>
    </row>
    <row r="1220" spans="3:4">
      <c r="C1220" s="68" t="s">
        <v>1395</v>
      </c>
      <c r="D1220" s="69" t="s">
        <v>1411</v>
      </c>
    </row>
    <row r="1221" spans="3:4">
      <c r="C1221" s="68" t="s">
        <v>1395</v>
      </c>
      <c r="D1221" s="69" t="s">
        <v>1412</v>
      </c>
    </row>
    <row r="1222" spans="3:4">
      <c r="C1222" s="68" t="s">
        <v>1395</v>
      </c>
      <c r="D1222" s="69" t="s">
        <v>534</v>
      </c>
    </row>
    <row r="1223" spans="3:4">
      <c r="C1223" s="68" t="s">
        <v>1395</v>
      </c>
      <c r="D1223" s="69" t="s">
        <v>1413</v>
      </c>
    </row>
    <row r="1224" spans="3:4">
      <c r="C1224" s="68" t="s">
        <v>1395</v>
      </c>
      <c r="D1224" s="69" t="s">
        <v>1414</v>
      </c>
    </row>
    <row r="1225" spans="3:4">
      <c r="C1225" s="68" t="s">
        <v>1395</v>
      </c>
      <c r="D1225" s="69" t="s">
        <v>1415</v>
      </c>
    </row>
    <row r="1226" spans="3:4">
      <c r="C1226" s="68" t="s">
        <v>1395</v>
      </c>
      <c r="D1226" s="69" t="s">
        <v>1416</v>
      </c>
    </row>
    <row r="1227" spans="3:4">
      <c r="C1227" s="68" t="s">
        <v>1395</v>
      </c>
      <c r="D1227" s="69" t="s">
        <v>1417</v>
      </c>
    </row>
    <row r="1228" spans="3:4">
      <c r="C1228" s="68" t="s">
        <v>1395</v>
      </c>
      <c r="D1228" s="69" t="s">
        <v>1418</v>
      </c>
    </row>
    <row r="1229" spans="3:4">
      <c r="C1229" s="68" t="s">
        <v>1395</v>
      </c>
      <c r="D1229" s="69" t="s">
        <v>1419</v>
      </c>
    </row>
    <row r="1230" spans="3:4">
      <c r="C1230" s="68" t="s">
        <v>1395</v>
      </c>
      <c r="D1230" s="69" t="s">
        <v>1420</v>
      </c>
    </row>
    <row r="1231" spans="3:4">
      <c r="C1231" s="68" t="s">
        <v>1395</v>
      </c>
      <c r="D1231" s="69" t="s">
        <v>1421</v>
      </c>
    </row>
    <row r="1232" spans="3:4">
      <c r="C1232" s="68" t="s">
        <v>1395</v>
      </c>
      <c r="D1232" s="69" t="s">
        <v>1422</v>
      </c>
    </row>
    <row r="1233" spans="3:4">
      <c r="C1233" s="68" t="s">
        <v>1395</v>
      </c>
      <c r="D1233" s="69" t="s">
        <v>1423</v>
      </c>
    </row>
    <row r="1234" spans="3:4">
      <c r="C1234" s="68" t="s">
        <v>1395</v>
      </c>
      <c r="D1234" s="69" t="s">
        <v>1424</v>
      </c>
    </row>
    <row r="1235" spans="3:4">
      <c r="C1235" s="68" t="s">
        <v>1395</v>
      </c>
      <c r="D1235" s="69" t="s">
        <v>1425</v>
      </c>
    </row>
    <row r="1236" spans="3:4">
      <c r="C1236" s="68" t="s">
        <v>1395</v>
      </c>
      <c r="D1236" s="69" t="s">
        <v>1426</v>
      </c>
    </row>
    <row r="1237" spans="3:4">
      <c r="C1237" s="68" t="s">
        <v>1395</v>
      </c>
      <c r="D1237" s="69" t="s">
        <v>1427</v>
      </c>
    </row>
    <row r="1238" spans="3:4">
      <c r="C1238" s="68" t="s">
        <v>1395</v>
      </c>
      <c r="D1238" s="69" t="s">
        <v>1428</v>
      </c>
    </row>
    <row r="1239" spans="3:4">
      <c r="C1239" s="68" t="s">
        <v>1395</v>
      </c>
      <c r="D1239" s="69" t="s">
        <v>1429</v>
      </c>
    </row>
    <row r="1240" spans="3:4">
      <c r="C1240" s="68" t="s">
        <v>1395</v>
      </c>
      <c r="D1240" s="69" t="s">
        <v>1430</v>
      </c>
    </row>
    <row r="1241" spans="3:4">
      <c r="C1241" s="68" t="s">
        <v>1395</v>
      </c>
      <c r="D1241" s="69" t="s">
        <v>1431</v>
      </c>
    </row>
    <row r="1242" spans="3:4">
      <c r="C1242" s="68" t="s">
        <v>1395</v>
      </c>
      <c r="D1242" s="69" t="s">
        <v>1051</v>
      </c>
    </row>
    <row r="1243" spans="3:4">
      <c r="C1243" s="68" t="s">
        <v>1395</v>
      </c>
      <c r="D1243" s="69" t="s">
        <v>1432</v>
      </c>
    </row>
    <row r="1244" spans="3:4">
      <c r="C1244" s="68" t="s">
        <v>1433</v>
      </c>
      <c r="D1244" s="69" t="s">
        <v>1434</v>
      </c>
    </row>
    <row r="1245" spans="3:4">
      <c r="C1245" s="68" t="s">
        <v>1433</v>
      </c>
      <c r="D1245" s="69" t="s">
        <v>1435</v>
      </c>
    </row>
    <row r="1246" spans="3:4">
      <c r="C1246" s="68" t="s">
        <v>1433</v>
      </c>
      <c r="D1246" s="69" t="s">
        <v>1436</v>
      </c>
    </row>
    <row r="1247" spans="3:4">
      <c r="C1247" s="68" t="s">
        <v>1433</v>
      </c>
      <c r="D1247" s="69" t="s">
        <v>1437</v>
      </c>
    </row>
    <row r="1248" spans="3:4">
      <c r="C1248" s="68" t="s">
        <v>1433</v>
      </c>
      <c r="D1248" s="69" t="s">
        <v>1438</v>
      </c>
    </row>
    <row r="1249" spans="3:4">
      <c r="C1249" s="68" t="s">
        <v>1433</v>
      </c>
      <c r="D1249" s="69" t="s">
        <v>1439</v>
      </c>
    </row>
    <row r="1250" spans="3:4">
      <c r="C1250" s="68" t="s">
        <v>1433</v>
      </c>
      <c r="D1250" s="69" t="s">
        <v>1440</v>
      </c>
    </row>
    <row r="1251" spans="3:4">
      <c r="C1251" s="68" t="s">
        <v>1433</v>
      </c>
      <c r="D1251" s="69" t="s">
        <v>1441</v>
      </c>
    </row>
    <row r="1252" spans="3:4">
      <c r="C1252" s="68" t="s">
        <v>1433</v>
      </c>
      <c r="D1252" s="69" t="s">
        <v>1442</v>
      </c>
    </row>
    <row r="1253" spans="3:4">
      <c r="C1253" s="68" t="s">
        <v>1433</v>
      </c>
      <c r="D1253" s="69" t="s">
        <v>1443</v>
      </c>
    </row>
    <row r="1254" spans="3:4">
      <c r="C1254" s="68" t="s">
        <v>1433</v>
      </c>
      <c r="D1254" s="69" t="s">
        <v>1444</v>
      </c>
    </row>
    <row r="1255" spans="3:4">
      <c r="C1255" s="68" t="s">
        <v>1433</v>
      </c>
      <c r="D1255" s="69" t="s">
        <v>1445</v>
      </c>
    </row>
    <row r="1256" spans="3:4">
      <c r="C1256" s="68" t="s">
        <v>1433</v>
      </c>
      <c r="D1256" s="69" t="s">
        <v>1446</v>
      </c>
    </row>
    <row r="1257" spans="3:4">
      <c r="C1257" s="68" t="s">
        <v>1433</v>
      </c>
      <c r="D1257" s="69" t="s">
        <v>1447</v>
      </c>
    </row>
    <row r="1258" spans="3:4">
      <c r="C1258" s="68" t="s">
        <v>1433</v>
      </c>
      <c r="D1258" s="69" t="s">
        <v>1448</v>
      </c>
    </row>
    <row r="1259" spans="3:4">
      <c r="C1259" s="68" t="s">
        <v>1433</v>
      </c>
      <c r="D1259" s="69" t="s">
        <v>1449</v>
      </c>
    </row>
    <row r="1260" spans="3:4">
      <c r="C1260" s="68" t="s">
        <v>1433</v>
      </c>
      <c r="D1260" s="69" t="s">
        <v>999</v>
      </c>
    </row>
    <row r="1261" spans="3:4">
      <c r="C1261" s="68" t="s">
        <v>1433</v>
      </c>
      <c r="D1261" s="69" t="s">
        <v>326</v>
      </c>
    </row>
    <row r="1262" spans="3:4">
      <c r="C1262" s="68" t="s">
        <v>1433</v>
      </c>
      <c r="D1262" s="69" t="s">
        <v>1450</v>
      </c>
    </row>
    <row r="1263" spans="3:4">
      <c r="C1263" s="68" t="s">
        <v>1433</v>
      </c>
      <c r="D1263" s="69" t="s">
        <v>1451</v>
      </c>
    </row>
    <row r="1264" spans="3:4">
      <c r="C1264" s="68" t="s">
        <v>1433</v>
      </c>
      <c r="D1264" s="69" t="s">
        <v>1452</v>
      </c>
    </row>
    <row r="1265" spans="3:4">
      <c r="C1265" s="68" t="s">
        <v>1433</v>
      </c>
      <c r="D1265" s="69" t="s">
        <v>1453</v>
      </c>
    </row>
    <row r="1266" spans="3:4">
      <c r="C1266" s="68" t="s">
        <v>1433</v>
      </c>
      <c r="D1266" s="69" t="s">
        <v>1454</v>
      </c>
    </row>
    <row r="1267" spans="3:4">
      <c r="C1267" s="68" t="s">
        <v>1433</v>
      </c>
      <c r="D1267" s="69" t="s">
        <v>1455</v>
      </c>
    </row>
    <row r="1268" spans="3:4">
      <c r="C1268" s="68" t="s">
        <v>1433</v>
      </c>
      <c r="D1268" s="69" t="s">
        <v>1456</v>
      </c>
    </row>
    <row r="1269" spans="3:4">
      <c r="C1269" s="68" t="s">
        <v>1433</v>
      </c>
      <c r="D1269" s="69" t="s">
        <v>1457</v>
      </c>
    </row>
    <row r="1270" spans="3:4">
      <c r="C1270" s="68" t="s">
        <v>1433</v>
      </c>
      <c r="D1270" s="69" t="s">
        <v>1458</v>
      </c>
    </row>
    <row r="1271" spans="3:4">
      <c r="C1271" s="68" t="s">
        <v>1433</v>
      </c>
      <c r="D1271" s="69" t="s">
        <v>1459</v>
      </c>
    </row>
    <row r="1272" spans="3:4">
      <c r="C1272" s="68" t="s">
        <v>1433</v>
      </c>
      <c r="D1272" s="69" t="s">
        <v>1460</v>
      </c>
    </row>
    <row r="1273" spans="3:4">
      <c r="C1273" s="68" t="s">
        <v>1433</v>
      </c>
      <c r="D1273" s="69" t="s">
        <v>1461</v>
      </c>
    </row>
    <row r="1274" spans="3:4">
      <c r="C1274" s="68" t="s">
        <v>1462</v>
      </c>
      <c r="D1274" s="69" t="s">
        <v>1463</v>
      </c>
    </row>
    <row r="1275" spans="3:4">
      <c r="C1275" s="68" t="s">
        <v>1462</v>
      </c>
      <c r="D1275" s="69" t="s">
        <v>1464</v>
      </c>
    </row>
    <row r="1276" spans="3:4">
      <c r="C1276" s="68" t="s">
        <v>1462</v>
      </c>
      <c r="D1276" s="69" t="s">
        <v>1465</v>
      </c>
    </row>
    <row r="1277" spans="3:4">
      <c r="C1277" s="68" t="s">
        <v>1462</v>
      </c>
      <c r="D1277" s="69" t="s">
        <v>1466</v>
      </c>
    </row>
    <row r="1278" spans="3:4">
      <c r="C1278" s="68" t="s">
        <v>1462</v>
      </c>
      <c r="D1278" s="69" t="s">
        <v>1467</v>
      </c>
    </row>
    <row r="1279" spans="3:4">
      <c r="C1279" s="68" t="s">
        <v>1462</v>
      </c>
      <c r="D1279" s="69" t="s">
        <v>1468</v>
      </c>
    </row>
    <row r="1280" spans="3:4">
      <c r="C1280" s="68" t="s">
        <v>1462</v>
      </c>
      <c r="D1280" s="69" t="s">
        <v>1469</v>
      </c>
    </row>
    <row r="1281" spans="3:4">
      <c r="C1281" s="68" t="s">
        <v>1462</v>
      </c>
      <c r="D1281" s="69" t="s">
        <v>1470</v>
      </c>
    </row>
    <row r="1282" spans="3:4">
      <c r="C1282" s="68" t="s">
        <v>1462</v>
      </c>
      <c r="D1282" s="69" t="s">
        <v>1471</v>
      </c>
    </row>
    <row r="1283" spans="3:4">
      <c r="C1283" s="68" t="s">
        <v>1462</v>
      </c>
      <c r="D1283" s="69" t="s">
        <v>1472</v>
      </c>
    </row>
    <row r="1284" spans="3:4">
      <c r="C1284" s="68" t="s">
        <v>1462</v>
      </c>
      <c r="D1284" s="69" t="s">
        <v>1473</v>
      </c>
    </row>
    <row r="1285" spans="3:4">
      <c r="C1285" s="68" t="s">
        <v>1462</v>
      </c>
      <c r="D1285" s="69" t="s">
        <v>1474</v>
      </c>
    </row>
    <row r="1286" spans="3:4">
      <c r="C1286" s="68" t="s">
        <v>1462</v>
      </c>
      <c r="D1286" s="69" t="s">
        <v>1475</v>
      </c>
    </row>
    <row r="1287" spans="3:4">
      <c r="C1287" s="68" t="s">
        <v>1462</v>
      </c>
      <c r="D1287" s="69" t="s">
        <v>1476</v>
      </c>
    </row>
    <row r="1288" spans="3:4">
      <c r="C1288" s="68" t="s">
        <v>1462</v>
      </c>
      <c r="D1288" s="69" t="s">
        <v>406</v>
      </c>
    </row>
    <row r="1289" spans="3:4">
      <c r="C1289" s="68" t="s">
        <v>1462</v>
      </c>
      <c r="D1289" s="69" t="s">
        <v>1477</v>
      </c>
    </row>
    <row r="1290" spans="3:4">
      <c r="C1290" s="68" t="s">
        <v>1462</v>
      </c>
      <c r="D1290" s="69" t="s">
        <v>1478</v>
      </c>
    </row>
    <row r="1291" spans="3:4">
      <c r="C1291" s="68" t="s">
        <v>1462</v>
      </c>
      <c r="D1291" s="69" t="s">
        <v>1277</v>
      </c>
    </row>
    <row r="1292" spans="3:4">
      <c r="C1292" s="68" t="s">
        <v>1462</v>
      </c>
      <c r="D1292" s="69" t="s">
        <v>1479</v>
      </c>
    </row>
    <row r="1293" spans="3:4">
      <c r="C1293" s="68" t="s">
        <v>1480</v>
      </c>
      <c r="D1293" s="69" t="s">
        <v>1481</v>
      </c>
    </row>
    <row r="1294" spans="3:4">
      <c r="C1294" s="68" t="s">
        <v>1480</v>
      </c>
      <c r="D1294" s="69" t="s">
        <v>1482</v>
      </c>
    </row>
    <row r="1295" spans="3:4">
      <c r="C1295" s="68" t="s">
        <v>1480</v>
      </c>
      <c r="D1295" s="69" t="s">
        <v>1483</v>
      </c>
    </row>
    <row r="1296" spans="3:4">
      <c r="C1296" s="68" t="s">
        <v>1480</v>
      </c>
      <c r="D1296" s="69" t="s">
        <v>1484</v>
      </c>
    </row>
    <row r="1297" spans="3:4">
      <c r="C1297" s="68" t="s">
        <v>1480</v>
      </c>
      <c r="D1297" s="69" t="s">
        <v>1485</v>
      </c>
    </row>
    <row r="1298" spans="3:4">
      <c r="C1298" s="68" t="s">
        <v>1480</v>
      </c>
      <c r="D1298" s="69" t="s">
        <v>1486</v>
      </c>
    </row>
    <row r="1299" spans="3:4">
      <c r="C1299" s="68" t="s">
        <v>1480</v>
      </c>
      <c r="D1299" s="69" t="s">
        <v>1487</v>
      </c>
    </row>
    <row r="1300" spans="3:4">
      <c r="C1300" s="68" t="s">
        <v>1480</v>
      </c>
      <c r="D1300" s="69" t="s">
        <v>1488</v>
      </c>
    </row>
    <row r="1301" spans="3:4">
      <c r="C1301" s="68" t="s">
        <v>1480</v>
      </c>
      <c r="D1301" s="69" t="s">
        <v>1489</v>
      </c>
    </row>
    <row r="1302" spans="3:4">
      <c r="C1302" s="68" t="s">
        <v>1480</v>
      </c>
      <c r="D1302" s="69" t="s">
        <v>1490</v>
      </c>
    </row>
    <row r="1303" spans="3:4">
      <c r="C1303" s="68" t="s">
        <v>1480</v>
      </c>
      <c r="D1303" s="69" t="s">
        <v>1491</v>
      </c>
    </row>
    <row r="1304" spans="3:4">
      <c r="C1304" s="68" t="s">
        <v>1480</v>
      </c>
      <c r="D1304" s="69" t="s">
        <v>502</v>
      </c>
    </row>
    <row r="1305" spans="3:4">
      <c r="C1305" s="68" t="s">
        <v>1480</v>
      </c>
      <c r="D1305" s="69" t="s">
        <v>1492</v>
      </c>
    </row>
    <row r="1306" spans="3:4">
      <c r="C1306" s="68" t="s">
        <v>1480</v>
      </c>
      <c r="D1306" s="69" t="s">
        <v>1493</v>
      </c>
    </row>
    <row r="1307" spans="3:4">
      <c r="C1307" s="68" t="s">
        <v>1480</v>
      </c>
      <c r="D1307" s="69" t="s">
        <v>1494</v>
      </c>
    </row>
    <row r="1308" spans="3:4">
      <c r="C1308" s="68" t="s">
        <v>1480</v>
      </c>
      <c r="D1308" s="69" t="s">
        <v>1495</v>
      </c>
    </row>
    <row r="1309" spans="3:4">
      <c r="C1309" s="68" t="s">
        <v>1480</v>
      </c>
      <c r="D1309" s="69" t="s">
        <v>1496</v>
      </c>
    </row>
    <row r="1310" spans="3:4">
      <c r="C1310" s="68" t="s">
        <v>1480</v>
      </c>
      <c r="D1310" s="69" t="s">
        <v>1497</v>
      </c>
    </row>
    <row r="1311" spans="3:4">
      <c r="C1311" s="68" t="s">
        <v>1480</v>
      </c>
      <c r="D1311" s="69" t="s">
        <v>1498</v>
      </c>
    </row>
    <row r="1312" spans="3:4">
      <c r="C1312" s="68" t="s">
        <v>1499</v>
      </c>
      <c r="D1312" s="69" t="s">
        <v>1500</v>
      </c>
    </row>
    <row r="1313" spans="3:4">
      <c r="C1313" s="68" t="s">
        <v>1499</v>
      </c>
      <c r="D1313" s="69" t="s">
        <v>1501</v>
      </c>
    </row>
    <row r="1314" spans="3:4">
      <c r="C1314" s="68" t="s">
        <v>1499</v>
      </c>
      <c r="D1314" s="69" t="s">
        <v>1502</v>
      </c>
    </row>
    <row r="1315" spans="3:4">
      <c r="C1315" s="68" t="s">
        <v>1499</v>
      </c>
      <c r="D1315" s="69" t="s">
        <v>1503</v>
      </c>
    </row>
    <row r="1316" spans="3:4">
      <c r="C1316" s="68" t="s">
        <v>1499</v>
      </c>
      <c r="D1316" s="69" t="s">
        <v>1504</v>
      </c>
    </row>
    <row r="1317" spans="3:4">
      <c r="C1317" s="68" t="s">
        <v>1499</v>
      </c>
      <c r="D1317" s="69" t="s">
        <v>1505</v>
      </c>
    </row>
    <row r="1318" spans="3:4">
      <c r="C1318" s="68" t="s">
        <v>1499</v>
      </c>
      <c r="D1318" s="69" t="s">
        <v>1506</v>
      </c>
    </row>
    <row r="1319" spans="3:4">
      <c r="C1319" s="68" t="s">
        <v>1499</v>
      </c>
      <c r="D1319" s="69" t="s">
        <v>1507</v>
      </c>
    </row>
    <row r="1320" spans="3:4">
      <c r="C1320" s="68" t="s">
        <v>1499</v>
      </c>
      <c r="D1320" s="69" t="s">
        <v>1508</v>
      </c>
    </row>
    <row r="1321" spans="3:4">
      <c r="C1321" s="68" t="s">
        <v>1499</v>
      </c>
      <c r="D1321" s="69" t="s">
        <v>1509</v>
      </c>
    </row>
    <row r="1322" spans="3:4">
      <c r="C1322" s="68" t="s">
        <v>1499</v>
      </c>
      <c r="D1322" s="69" t="s">
        <v>1510</v>
      </c>
    </row>
    <row r="1323" spans="3:4">
      <c r="C1323" s="68" t="s">
        <v>1499</v>
      </c>
      <c r="D1323" s="69" t="s">
        <v>1511</v>
      </c>
    </row>
    <row r="1324" spans="3:4">
      <c r="C1324" s="68" t="s">
        <v>1499</v>
      </c>
      <c r="D1324" s="69" t="s">
        <v>1512</v>
      </c>
    </row>
    <row r="1325" spans="3:4">
      <c r="C1325" s="68" t="s">
        <v>1499</v>
      </c>
      <c r="D1325" s="69" t="s">
        <v>1513</v>
      </c>
    </row>
    <row r="1326" spans="3:4">
      <c r="C1326" s="68" t="s">
        <v>1499</v>
      </c>
      <c r="D1326" s="69" t="s">
        <v>1514</v>
      </c>
    </row>
    <row r="1327" spans="3:4">
      <c r="C1327" s="68" t="s">
        <v>1499</v>
      </c>
      <c r="D1327" s="69" t="s">
        <v>1515</v>
      </c>
    </row>
    <row r="1328" spans="3:4">
      <c r="C1328" s="68" t="s">
        <v>1499</v>
      </c>
      <c r="D1328" s="69" t="s">
        <v>1516</v>
      </c>
    </row>
    <row r="1329" spans="3:4">
      <c r="C1329" s="68" t="s">
        <v>1499</v>
      </c>
      <c r="D1329" s="69" t="s">
        <v>1517</v>
      </c>
    </row>
    <row r="1330" spans="3:4">
      <c r="C1330" s="68" t="s">
        <v>1499</v>
      </c>
      <c r="D1330" s="69" t="s">
        <v>1518</v>
      </c>
    </row>
    <row r="1331" spans="3:4">
      <c r="C1331" s="68" t="s">
        <v>1499</v>
      </c>
      <c r="D1331" s="69" t="s">
        <v>1519</v>
      </c>
    </row>
    <row r="1332" spans="3:4">
      <c r="C1332" s="68" t="s">
        <v>1499</v>
      </c>
      <c r="D1332" s="69" t="s">
        <v>1520</v>
      </c>
    </row>
    <row r="1333" spans="3:4">
      <c r="C1333" s="68" t="s">
        <v>1499</v>
      </c>
      <c r="D1333" s="69" t="s">
        <v>1521</v>
      </c>
    </row>
    <row r="1334" spans="3:4">
      <c r="C1334" s="68" t="s">
        <v>1499</v>
      </c>
      <c r="D1334" s="69" t="s">
        <v>1522</v>
      </c>
    </row>
    <row r="1335" spans="3:4">
      <c r="C1335" s="68" t="s">
        <v>1499</v>
      </c>
      <c r="D1335" s="69" t="s">
        <v>1523</v>
      </c>
    </row>
    <row r="1336" spans="3:4">
      <c r="C1336" s="68" t="s">
        <v>1499</v>
      </c>
      <c r="D1336" s="69" t="s">
        <v>1524</v>
      </c>
    </row>
    <row r="1337" spans="3:4">
      <c r="C1337" s="68" t="s">
        <v>1499</v>
      </c>
      <c r="D1337" s="69" t="s">
        <v>1525</v>
      </c>
    </row>
    <row r="1338" spans="3:4">
      <c r="C1338" s="68" t="s">
        <v>1499</v>
      </c>
      <c r="D1338" s="69" t="s">
        <v>1526</v>
      </c>
    </row>
    <row r="1339" spans="3:4">
      <c r="C1339" s="68" t="s">
        <v>1527</v>
      </c>
      <c r="D1339" s="69" t="s">
        <v>1528</v>
      </c>
    </row>
    <row r="1340" spans="3:4">
      <c r="C1340" s="68" t="s">
        <v>1527</v>
      </c>
      <c r="D1340" s="69" t="s">
        <v>1529</v>
      </c>
    </row>
    <row r="1341" spans="3:4">
      <c r="C1341" s="68" t="s">
        <v>1527</v>
      </c>
      <c r="D1341" s="69" t="s">
        <v>1530</v>
      </c>
    </row>
    <row r="1342" spans="3:4">
      <c r="C1342" s="68" t="s">
        <v>1527</v>
      </c>
      <c r="D1342" s="69" t="s">
        <v>1531</v>
      </c>
    </row>
    <row r="1343" spans="3:4">
      <c r="C1343" s="68" t="s">
        <v>1527</v>
      </c>
      <c r="D1343" s="69" t="s">
        <v>1532</v>
      </c>
    </row>
    <row r="1344" spans="3:4">
      <c r="C1344" s="68" t="s">
        <v>1527</v>
      </c>
      <c r="D1344" s="69" t="s">
        <v>1533</v>
      </c>
    </row>
    <row r="1345" spans="3:4">
      <c r="C1345" s="68" t="s">
        <v>1527</v>
      </c>
      <c r="D1345" s="69" t="s">
        <v>852</v>
      </c>
    </row>
    <row r="1346" spans="3:4">
      <c r="C1346" s="68" t="s">
        <v>1527</v>
      </c>
      <c r="D1346" s="69" t="s">
        <v>1534</v>
      </c>
    </row>
    <row r="1347" spans="3:4">
      <c r="C1347" s="68" t="s">
        <v>1527</v>
      </c>
      <c r="D1347" s="69" t="s">
        <v>1535</v>
      </c>
    </row>
    <row r="1348" spans="3:4">
      <c r="C1348" s="68" t="s">
        <v>1527</v>
      </c>
      <c r="D1348" s="69" t="s">
        <v>1536</v>
      </c>
    </row>
    <row r="1349" spans="3:4">
      <c r="C1349" s="68" t="s">
        <v>1527</v>
      </c>
      <c r="D1349" s="69" t="s">
        <v>1537</v>
      </c>
    </row>
    <row r="1350" spans="3:4">
      <c r="C1350" s="68" t="s">
        <v>1527</v>
      </c>
      <c r="D1350" s="69" t="s">
        <v>1538</v>
      </c>
    </row>
    <row r="1351" spans="3:4">
      <c r="C1351" s="68" t="s">
        <v>1527</v>
      </c>
      <c r="D1351" s="69" t="s">
        <v>1539</v>
      </c>
    </row>
    <row r="1352" spans="3:4">
      <c r="C1352" s="68" t="s">
        <v>1527</v>
      </c>
      <c r="D1352" s="69" t="s">
        <v>1540</v>
      </c>
    </row>
    <row r="1353" spans="3:4">
      <c r="C1353" s="68" t="s">
        <v>1527</v>
      </c>
      <c r="D1353" s="69" t="s">
        <v>1541</v>
      </c>
    </row>
    <row r="1354" spans="3:4">
      <c r="C1354" s="68" t="s">
        <v>1527</v>
      </c>
      <c r="D1354" s="69" t="s">
        <v>1542</v>
      </c>
    </row>
    <row r="1355" spans="3:4">
      <c r="C1355" s="68" t="s">
        <v>1527</v>
      </c>
      <c r="D1355" s="69" t="s">
        <v>1543</v>
      </c>
    </row>
    <row r="1356" spans="3:4">
      <c r="C1356" s="68" t="s">
        <v>1527</v>
      </c>
      <c r="D1356" s="69" t="s">
        <v>1544</v>
      </c>
    </row>
    <row r="1357" spans="3:4">
      <c r="C1357" s="68" t="s">
        <v>1527</v>
      </c>
      <c r="D1357" s="69" t="s">
        <v>1545</v>
      </c>
    </row>
    <row r="1358" spans="3:4">
      <c r="C1358" s="68" t="s">
        <v>1527</v>
      </c>
      <c r="D1358" s="69" t="s">
        <v>1546</v>
      </c>
    </row>
    <row r="1359" spans="3:4">
      <c r="C1359" s="68" t="s">
        <v>1527</v>
      </c>
      <c r="D1359" s="69" t="s">
        <v>1547</v>
      </c>
    </row>
    <row r="1360" spans="3:4">
      <c r="C1360" s="68" t="s">
        <v>1527</v>
      </c>
      <c r="D1360" s="69" t="s">
        <v>1548</v>
      </c>
    </row>
    <row r="1361" spans="3:4">
      <c r="C1361" s="68" t="s">
        <v>1527</v>
      </c>
      <c r="D1361" s="69" t="s">
        <v>1549</v>
      </c>
    </row>
    <row r="1362" spans="3:4">
      <c r="C1362" s="68" t="s">
        <v>1550</v>
      </c>
      <c r="D1362" s="69" t="s">
        <v>1551</v>
      </c>
    </row>
    <row r="1363" spans="3:4">
      <c r="C1363" s="68" t="s">
        <v>1550</v>
      </c>
      <c r="D1363" s="69" t="s">
        <v>1552</v>
      </c>
    </row>
    <row r="1364" spans="3:4">
      <c r="C1364" s="68" t="s">
        <v>1550</v>
      </c>
      <c r="D1364" s="69" t="s">
        <v>1553</v>
      </c>
    </row>
    <row r="1365" spans="3:4">
      <c r="C1365" s="68" t="s">
        <v>1550</v>
      </c>
      <c r="D1365" s="69" t="s">
        <v>1554</v>
      </c>
    </row>
    <row r="1366" spans="3:4">
      <c r="C1366" s="68" t="s">
        <v>1550</v>
      </c>
      <c r="D1366" s="69" t="s">
        <v>1555</v>
      </c>
    </row>
    <row r="1367" spans="3:4">
      <c r="C1367" s="68" t="s">
        <v>1550</v>
      </c>
      <c r="D1367" s="69" t="s">
        <v>1556</v>
      </c>
    </row>
    <row r="1368" spans="3:4">
      <c r="C1368" s="68" t="s">
        <v>1550</v>
      </c>
      <c r="D1368" s="69" t="s">
        <v>1557</v>
      </c>
    </row>
    <row r="1369" spans="3:4">
      <c r="C1369" s="68" t="s">
        <v>1550</v>
      </c>
      <c r="D1369" s="69" t="s">
        <v>1558</v>
      </c>
    </row>
    <row r="1370" spans="3:4">
      <c r="C1370" s="68" t="s">
        <v>1550</v>
      </c>
      <c r="D1370" s="69" t="s">
        <v>1559</v>
      </c>
    </row>
    <row r="1371" spans="3:4">
      <c r="C1371" s="68" t="s">
        <v>1550</v>
      </c>
      <c r="D1371" s="69" t="s">
        <v>1560</v>
      </c>
    </row>
    <row r="1372" spans="3:4">
      <c r="C1372" s="68" t="s">
        <v>1550</v>
      </c>
      <c r="D1372" s="69" t="s">
        <v>1561</v>
      </c>
    </row>
    <row r="1373" spans="3:4">
      <c r="C1373" s="68" t="s">
        <v>1550</v>
      </c>
      <c r="D1373" s="69" t="s">
        <v>1562</v>
      </c>
    </row>
    <row r="1374" spans="3:4">
      <c r="C1374" s="68" t="s">
        <v>1550</v>
      </c>
      <c r="D1374" s="69" t="s">
        <v>1563</v>
      </c>
    </row>
    <row r="1375" spans="3:4">
      <c r="C1375" s="68" t="s">
        <v>1550</v>
      </c>
      <c r="D1375" s="69" t="s">
        <v>1564</v>
      </c>
    </row>
    <row r="1376" spans="3:4">
      <c r="C1376" s="68" t="s">
        <v>1550</v>
      </c>
      <c r="D1376" s="69" t="s">
        <v>1565</v>
      </c>
    </row>
    <row r="1377" spans="3:5">
      <c r="C1377" s="68" t="s">
        <v>1550</v>
      </c>
      <c r="D1377" s="69" t="s">
        <v>1566</v>
      </c>
    </row>
    <row r="1378" spans="3:5">
      <c r="C1378" s="68" t="s">
        <v>1550</v>
      </c>
      <c r="D1378" s="69" t="s">
        <v>1567</v>
      </c>
    </row>
    <row r="1379" spans="3:5">
      <c r="C1379" s="68" t="s">
        <v>1550</v>
      </c>
      <c r="D1379" s="69" t="s">
        <v>1568</v>
      </c>
    </row>
    <row r="1380" spans="3:5">
      <c r="C1380" s="68" t="s">
        <v>1550</v>
      </c>
      <c r="D1380" s="69" t="s">
        <v>1569</v>
      </c>
    </row>
    <row r="1381" spans="3:5">
      <c r="C1381" s="68" t="s">
        <v>1570</v>
      </c>
      <c r="D1381" s="69" t="s">
        <v>1571</v>
      </c>
      <c r="E1381" s="73"/>
    </row>
    <row r="1382" spans="3:5">
      <c r="C1382" s="68" t="s">
        <v>1570</v>
      </c>
      <c r="D1382" s="69" t="s">
        <v>1572</v>
      </c>
    </row>
    <row r="1383" spans="3:5">
      <c r="C1383" s="68" t="s">
        <v>1570</v>
      </c>
      <c r="D1383" s="69" t="s">
        <v>1573</v>
      </c>
    </row>
    <row r="1384" spans="3:5">
      <c r="C1384" s="68" t="s">
        <v>1570</v>
      </c>
      <c r="D1384" s="69" t="s">
        <v>1574</v>
      </c>
    </row>
    <row r="1385" spans="3:5">
      <c r="C1385" s="68" t="s">
        <v>1570</v>
      </c>
      <c r="D1385" s="69" t="s">
        <v>1575</v>
      </c>
    </row>
    <row r="1386" spans="3:5">
      <c r="C1386" s="68" t="s">
        <v>1570</v>
      </c>
      <c r="D1386" s="69" t="s">
        <v>1576</v>
      </c>
    </row>
    <row r="1387" spans="3:5">
      <c r="C1387" s="68" t="s">
        <v>1570</v>
      </c>
      <c r="D1387" s="69" t="s">
        <v>1577</v>
      </c>
    </row>
    <row r="1388" spans="3:5">
      <c r="C1388" s="68" t="s">
        <v>1570</v>
      </c>
      <c r="D1388" s="69" t="s">
        <v>1578</v>
      </c>
    </row>
    <row r="1389" spans="3:5">
      <c r="C1389" s="68" t="s">
        <v>1570</v>
      </c>
      <c r="D1389" s="69" t="s">
        <v>1579</v>
      </c>
    </row>
    <row r="1390" spans="3:5">
      <c r="C1390" s="68" t="s">
        <v>1570</v>
      </c>
      <c r="D1390" s="69" t="s">
        <v>1580</v>
      </c>
    </row>
    <row r="1391" spans="3:5">
      <c r="C1391" s="68" t="s">
        <v>1570</v>
      </c>
      <c r="D1391" s="69" t="s">
        <v>1581</v>
      </c>
    </row>
    <row r="1392" spans="3:5">
      <c r="C1392" s="68" t="s">
        <v>1570</v>
      </c>
      <c r="D1392" s="69" t="s">
        <v>1582</v>
      </c>
    </row>
    <row r="1393" spans="3:4">
      <c r="C1393" s="68" t="s">
        <v>1570</v>
      </c>
      <c r="D1393" s="69" t="s">
        <v>1583</v>
      </c>
    </row>
    <row r="1394" spans="3:4">
      <c r="C1394" s="68" t="s">
        <v>1570</v>
      </c>
      <c r="D1394" s="69" t="s">
        <v>1584</v>
      </c>
    </row>
    <row r="1395" spans="3:4">
      <c r="C1395" s="68" t="s">
        <v>1570</v>
      </c>
      <c r="D1395" s="69" t="s">
        <v>1585</v>
      </c>
    </row>
    <row r="1396" spans="3:4">
      <c r="C1396" s="68" t="s">
        <v>1570</v>
      </c>
      <c r="D1396" s="69" t="s">
        <v>1586</v>
      </c>
    </row>
    <row r="1397" spans="3:4">
      <c r="C1397" s="68" t="s">
        <v>1570</v>
      </c>
      <c r="D1397" s="69" t="s">
        <v>1587</v>
      </c>
    </row>
    <row r="1398" spans="3:4">
      <c r="C1398" s="68" t="s">
        <v>1570</v>
      </c>
      <c r="D1398" s="69" t="s">
        <v>1588</v>
      </c>
    </row>
    <row r="1399" spans="3:4">
      <c r="C1399" s="68" t="s">
        <v>1570</v>
      </c>
      <c r="D1399" s="69" t="s">
        <v>1589</v>
      </c>
    </row>
    <row r="1400" spans="3:4">
      <c r="C1400" s="68" t="s">
        <v>1570</v>
      </c>
      <c r="D1400" s="69" t="s">
        <v>1590</v>
      </c>
    </row>
    <row r="1401" spans="3:4">
      <c r="C1401" s="68" t="s">
        <v>1570</v>
      </c>
      <c r="D1401" s="69" t="s">
        <v>1591</v>
      </c>
    </row>
    <row r="1402" spans="3:4">
      <c r="C1402" s="68" t="s">
        <v>1570</v>
      </c>
      <c r="D1402" s="69" t="s">
        <v>1592</v>
      </c>
    </row>
    <row r="1403" spans="3:4">
      <c r="C1403" s="68" t="s">
        <v>1570</v>
      </c>
      <c r="D1403" s="69" t="s">
        <v>1593</v>
      </c>
    </row>
    <row r="1404" spans="3:4">
      <c r="C1404" s="68" t="s">
        <v>1570</v>
      </c>
      <c r="D1404" s="69" t="s">
        <v>1594</v>
      </c>
    </row>
    <row r="1405" spans="3:4">
      <c r="C1405" s="68" t="s">
        <v>1595</v>
      </c>
      <c r="D1405" s="69" t="s">
        <v>1596</v>
      </c>
    </row>
    <row r="1406" spans="3:4">
      <c r="C1406" s="68" t="s">
        <v>1595</v>
      </c>
      <c r="D1406" s="69" t="s">
        <v>1597</v>
      </c>
    </row>
    <row r="1407" spans="3:4">
      <c r="C1407" s="68" t="s">
        <v>1595</v>
      </c>
      <c r="D1407" s="69" t="s">
        <v>1598</v>
      </c>
    </row>
    <row r="1408" spans="3:4">
      <c r="C1408" s="68" t="s">
        <v>1595</v>
      </c>
      <c r="D1408" s="69" t="s">
        <v>1599</v>
      </c>
    </row>
    <row r="1409" spans="3:4">
      <c r="C1409" s="68" t="s">
        <v>1595</v>
      </c>
      <c r="D1409" s="69" t="s">
        <v>1600</v>
      </c>
    </row>
    <row r="1410" spans="3:4">
      <c r="C1410" s="68" t="s">
        <v>1595</v>
      </c>
      <c r="D1410" s="69" t="s">
        <v>1601</v>
      </c>
    </row>
    <row r="1411" spans="3:4">
      <c r="C1411" s="68" t="s">
        <v>1595</v>
      </c>
      <c r="D1411" s="69" t="s">
        <v>1602</v>
      </c>
    </row>
    <row r="1412" spans="3:4">
      <c r="C1412" s="68" t="s">
        <v>1595</v>
      </c>
      <c r="D1412" s="69" t="s">
        <v>1603</v>
      </c>
    </row>
    <row r="1413" spans="3:4">
      <c r="C1413" s="68" t="s">
        <v>1595</v>
      </c>
      <c r="D1413" s="69" t="s">
        <v>1604</v>
      </c>
    </row>
    <row r="1414" spans="3:4">
      <c r="C1414" s="68" t="s">
        <v>1595</v>
      </c>
      <c r="D1414" s="69" t="s">
        <v>1605</v>
      </c>
    </row>
    <row r="1415" spans="3:4">
      <c r="C1415" s="68" t="s">
        <v>1595</v>
      </c>
      <c r="D1415" s="69" t="s">
        <v>1606</v>
      </c>
    </row>
    <row r="1416" spans="3:4">
      <c r="C1416" s="68" t="s">
        <v>1595</v>
      </c>
      <c r="D1416" s="69" t="s">
        <v>1607</v>
      </c>
    </row>
    <row r="1417" spans="3:4">
      <c r="C1417" s="68" t="s">
        <v>1595</v>
      </c>
      <c r="D1417" s="69" t="s">
        <v>1608</v>
      </c>
    </row>
    <row r="1418" spans="3:4">
      <c r="C1418" s="68" t="s">
        <v>1595</v>
      </c>
      <c r="D1418" s="69" t="s">
        <v>1609</v>
      </c>
    </row>
    <row r="1419" spans="3:4">
      <c r="C1419" s="68" t="s">
        <v>1595</v>
      </c>
      <c r="D1419" s="69" t="s">
        <v>1610</v>
      </c>
    </row>
    <row r="1420" spans="3:4">
      <c r="C1420" s="68" t="s">
        <v>1595</v>
      </c>
      <c r="D1420" s="69" t="s">
        <v>1611</v>
      </c>
    </row>
    <row r="1421" spans="3:4">
      <c r="C1421" s="68" t="s">
        <v>1595</v>
      </c>
      <c r="D1421" s="69" t="s">
        <v>1612</v>
      </c>
    </row>
    <row r="1422" spans="3:4">
      <c r="C1422" s="68" t="s">
        <v>1613</v>
      </c>
      <c r="D1422" s="69" t="s">
        <v>1614</v>
      </c>
    </row>
    <row r="1423" spans="3:4">
      <c r="C1423" s="68" t="s">
        <v>1613</v>
      </c>
      <c r="D1423" s="69" t="s">
        <v>1615</v>
      </c>
    </row>
    <row r="1424" spans="3:4">
      <c r="C1424" s="68" t="s">
        <v>1613</v>
      </c>
      <c r="D1424" s="69" t="s">
        <v>1616</v>
      </c>
    </row>
    <row r="1425" spans="3:4">
      <c r="C1425" s="68" t="s">
        <v>1613</v>
      </c>
      <c r="D1425" s="69" t="s">
        <v>1617</v>
      </c>
    </row>
    <row r="1426" spans="3:4">
      <c r="C1426" s="68" t="s">
        <v>1613</v>
      </c>
      <c r="D1426" s="69" t="s">
        <v>1618</v>
      </c>
    </row>
    <row r="1427" spans="3:4">
      <c r="C1427" s="68" t="s">
        <v>1613</v>
      </c>
      <c r="D1427" s="69" t="s">
        <v>1619</v>
      </c>
    </row>
    <row r="1428" spans="3:4">
      <c r="C1428" s="68" t="s">
        <v>1613</v>
      </c>
      <c r="D1428" s="69" t="s">
        <v>1620</v>
      </c>
    </row>
    <row r="1429" spans="3:4">
      <c r="C1429" s="68" t="s">
        <v>1613</v>
      </c>
      <c r="D1429" s="69" t="s">
        <v>1621</v>
      </c>
    </row>
    <row r="1430" spans="3:4">
      <c r="C1430" s="68" t="s">
        <v>1613</v>
      </c>
      <c r="D1430" s="69" t="s">
        <v>1622</v>
      </c>
    </row>
    <row r="1431" spans="3:4">
      <c r="C1431" s="68" t="s">
        <v>1613</v>
      </c>
      <c r="D1431" s="69" t="s">
        <v>1623</v>
      </c>
    </row>
    <row r="1432" spans="3:4">
      <c r="C1432" s="68" t="s">
        <v>1613</v>
      </c>
      <c r="D1432" s="69" t="s">
        <v>1624</v>
      </c>
    </row>
    <row r="1433" spans="3:4">
      <c r="C1433" s="68" t="s">
        <v>1613</v>
      </c>
      <c r="D1433" s="69" t="s">
        <v>1625</v>
      </c>
    </row>
    <row r="1434" spans="3:4">
      <c r="C1434" s="68" t="s">
        <v>1613</v>
      </c>
      <c r="D1434" s="69" t="s">
        <v>1626</v>
      </c>
    </row>
    <row r="1435" spans="3:4">
      <c r="C1435" s="68" t="s">
        <v>1613</v>
      </c>
      <c r="D1435" s="69" t="s">
        <v>220</v>
      </c>
    </row>
    <row r="1436" spans="3:4">
      <c r="C1436" s="68" t="s">
        <v>1613</v>
      </c>
      <c r="D1436" s="69" t="s">
        <v>1627</v>
      </c>
    </row>
    <row r="1437" spans="3:4">
      <c r="C1437" s="68" t="s">
        <v>1613</v>
      </c>
      <c r="D1437" s="69" t="s">
        <v>1628</v>
      </c>
    </row>
    <row r="1438" spans="3:4">
      <c r="C1438" s="68" t="s">
        <v>1613</v>
      </c>
      <c r="D1438" s="69" t="s">
        <v>1629</v>
      </c>
    </row>
    <row r="1439" spans="3:4">
      <c r="C1439" s="68" t="s">
        <v>1613</v>
      </c>
      <c r="D1439" s="69" t="s">
        <v>1630</v>
      </c>
    </row>
    <row r="1440" spans="3:4">
      <c r="C1440" s="68" t="s">
        <v>1613</v>
      </c>
      <c r="D1440" s="69" t="s">
        <v>1631</v>
      </c>
    </row>
    <row r="1441" spans="3:4">
      <c r="C1441" s="68" t="s">
        <v>1613</v>
      </c>
      <c r="D1441" s="69" t="s">
        <v>1632</v>
      </c>
    </row>
    <row r="1442" spans="3:4">
      <c r="C1442" s="68" t="s">
        <v>1633</v>
      </c>
      <c r="D1442" s="69" t="s">
        <v>1634</v>
      </c>
    </row>
    <row r="1443" spans="3:4">
      <c r="C1443" s="68" t="s">
        <v>1633</v>
      </c>
      <c r="D1443" s="69" t="s">
        <v>1635</v>
      </c>
    </row>
    <row r="1444" spans="3:4">
      <c r="C1444" s="68" t="s">
        <v>1633</v>
      </c>
      <c r="D1444" s="69" t="s">
        <v>1636</v>
      </c>
    </row>
    <row r="1445" spans="3:4">
      <c r="C1445" s="68" t="s">
        <v>1633</v>
      </c>
      <c r="D1445" s="69" t="s">
        <v>1637</v>
      </c>
    </row>
    <row r="1446" spans="3:4">
      <c r="C1446" s="68" t="s">
        <v>1633</v>
      </c>
      <c r="D1446" s="69" t="s">
        <v>1638</v>
      </c>
    </row>
    <row r="1447" spans="3:4">
      <c r="C1447" s="68" t="s">
        <v>1633</v>
      </c>
      <c r="D1447" s="69" t="s">
        <v>1639</v>
      </c>
    </row>
    <row r="1448" spans="3:4">
      <c r="C1448" s="68" t="s">
        <v>1633</v>
      </c>
      <c r="D1448" s="69" t="s">
        <v>1640</v>
      </c>
    </row>
    <row r="1449" spans="3:4">
      <c r="C1449" s="68" t="s">
        <v>1633</v>
      </c>
      <c r="D1449" s="69" t="s">
        <v>1641</v>
      </c>
    </row>
    <row r="1450" spans="3:4">
      <c r="C1450" s="68" t="s">
        <v>1633</v>
      </c>
      <c r="D1450" s="69" t="s">
        <v>1642</v>
      </c>
    </row>
    <row r="1451" spans="3:4">
      <c r="C1451" s="68" t="s">
        <v>1633</v>
      </c>
      <c r="D1451" s="69" t="s">
        <v>1643</v>
      </c>
    </row>
    <row r="1452" spans="3:4">
      <c r="C1452" s="68" t="s">
        <v>1633</v>
      </c>
      <c r="D1452" s="69" t="s">
        <v>1644</v>
      </c>
    </row>
    <row r="1453" spans="3:4">
      <c r="C1453" s="68" t="s">
        <v>1633</v>
      </c>
      <c r="D1453" s="69" t="s">
        <v>1645</v>
      </c>
    </row>
    <row r="1454" spans="3:4">
      <c r="C1454" s="68" t="s">
        <v>1633</v>
      </c>
      <c r="D1454" s="69" t="s">
        <v>1646</v>
      </c>
    </row>
    <row r="1455" spans="3:4">
      <c r="C1455" s="68" t="s">
        <v>1633</v>
      </c>
      <c r="D1455" s="69" t="s">
        <v>1647</v>
      </c>
    </row>
    <row r="1456" spans="3:4">
      <c r="C1456" s="68" t="s">
        <v>1633</v>
      </c>
      <c r="D1456" s="69" t="s">
        <v>1648</v>
      </c>
    </row>
    <row r="1457" spans="3:4">
      <c r="C1457" s="68" t="s">
        <v>1633</v>
      </c>
      <c r="D1457" s="69" t="s">
        <v>1649</v>
      </c>
    </row>
    <row r="1458" spans="3:4">
      <c r="C1458" s="68" t="s">
        <v>1633</v>
      </c>
      <c r="D1458" s="69" t="s">
        <v>1650</v>
      </c>
    </row>
    <row r="1459" spans="3:4">
      <c r="C1459" s="68" t="s">
        <v>1633</v>
      </c>
      <c r="D1459" s="69" t="s">
        <v>1651</v>
      </c>
    </row>
    <row r="1460" spans="3:4">
      <c r="C1460" s="68" t="s">
        <v>1633</v>
      </c>
      <c r="D1460" s="69" t="s">
        <v>1652</v>
      </c>
    </row>
    <row r="1461" spans="3:4">
      <c r="C1461" s="68" t="s">
        <v>1633</v>
      </c>
      <c r="D1461" s="69" t="s">
        <v>1653</v>
      </c>
    </row>
    <row r="1462" spans="3:4">
      <c r="C1462" s="68" t="s">
        <v>1633</v>
      </c>
      <c r="D1462" s="69" t="s">
        <v>1654</v>
      </c>
    </row>
    <row r="1463" spans="3:4">
      <c r="C1463" s="68" t="s">
        <v>1633</v>
      </c>
      <c r="D1463" s="69" t="s">
        <v>1655</v>
      </c>
    </row>
    <row r="1464" spans="3:4">
      <c r="C1464" s="68" t="s">
        <v>1633</v>
      </c>
      <c r="D1464" s="69" t="s">
        <v>1656</v>
      </c>
    </row>
    <row r="1465" spans="3:4">
      <c r="C1465" s="68" t="s">
        <v>1633</v>
      </c>
      <c r="D1465" s="69" t="s">
        <v>1657</v>
      </c>
    </row>
    <row r="1466" spans="3:4">
      <c r="C1466" s="68" t="s">
        <v>1633</v>
      </c>
      <c r="D1466" s="69" t="s">
        <v>1658</v>
      </c>
    </row>
    <row r="1467" spans="3:4">
      <c r="C1467" s="68" t="s">
        <v>1633</v>
      </c>
      <c r="D1467" s="69" t="s">
        <v>1659</v>
      </c>
    </row>
    <row r="1468" spans="3:4">
      <c r="C1468" s="68" t="s">
        <v>1633</v>
      </c>
      <c r="D1468" s="69" t="s">
        <v>1660</v>
      </c>
    </row>
    <row r="1469" spans="3:4">
      <c r="C1469" s="68" t="s">
        <v>1633</v>
      </c>
      <c r="D1469" s="69" t="s">
        <v>1661</v>
      </c>
    </row>
    <row r="1470" spans="3:4">
      <c r="C1470" s="68" t="s">
        <v>1633</v>
      </c>
      <c r="D1470" s="69" t="s">
        <v>1662</v>
      </c>
    </row>
    <row r="1471" spans="3:4">
      <c r="C1471" s="68" t="s">
        <v>1633</v>
      </c>
      <c r="D1471" s="69" t="s">
        <v>1663</v>
      </c>
    </row>
    <row r="1472" spans="3:4">
      <c r="C1472" s="68" t="s">
        <v>1633</v>
      </c>
      <c r="D1472" s="69" t="s">
        <v>1664</v>
      </c>
    </row>
    <row r="1473" spans="3:4">
      <c r="C1473" s="68" t="s">
        <v>1633</v>
      </c>
      <c r="D1473" s="69" t="s">
        <v>1665</v>
      </c>
    </row>
    <row r="1474" spans="3:4">
      <c r="C1474" s="68" t="s">
        <v>1633</v>
      </c>
      <c r="D1474" s="69" t="s">
        <v>1666</v>
      </c>
    </row>
    <row r="1475" spans="3:4">
      <c r="C1475" s="68" t="s">
        <v>1633</v>
      </c>
      <c r="D1475" s="69" t="s">
        <v>1667</v>
      </c>
    </row>
    <row r="1476" spans="3:4">
      <c r="C1476" s="68" t="s">
        <v>1668</v>
      </c>
      <c r="D1476" s="69" t="s">
        <v>1669</v>
      </c>
    </row>
    <row r="1477" spans="3:4">
      <c r="C1477" s="68" t="s">
        <v>1668</v>
      </c>
      <c r="D1477" s="69" t="s">
        <v>1670</v>
      </c>
    </row>
    <row r="1478" spans="3:4">
      <c r="C1478" s="68" t="s">
        <v>1668</v>
      </c>
      <c r="D1478" s="69" t="s">
        <v>1671</v>
      </c>
    </row>
    <row r="1479" spans="3:4">
      <c r="C1479" s="68" t="s">
        <v>1668</v>
      </c>
      <c r="D1479" s="69" t="s">
        <v>1672</v>
      </c>
    </row>
    <row r="1480" spans="3:4">
      <c r="C1480" s="68" t="s">
        <v>1668</v>
      </c>
      <c r="D1480" s="69" t="s">
        <v>1673</v>
      </c>
    </row>
    <row r="1481" spans="3:4">
      <c r="C1481" s="68" t="s">
        <v>1668</v>
      </c>
      <c r="D1481" s="69" t="s">
        <v>1674</v>
      </c>
    </row>
    <row r="1482" spans="3:4">
      <c r="C1482" s="68" t="s">
        <v>1668</v>
      </c>
      <c r="D1482" s="69" t="s">
        <v>1675</v>
      </c>
    </row>
    <row r="1483" spans="3:4">
      <c r="C1483" s="68" t="s">
        <v>1668</v>
      </c>
      <c r="D1483" s="69" t="s">
        <v>1676</v>
      </c>
    </row>
    <row r="1484" spans="3:4">
      <c r="C1484" s="68" t="s">
        <v>1668</v>
      </c>
      <c r="D1484" s="69" t="s">
        <v>1677</v>
      </c>
    </row>
    <row r="1485" spans="3:4">
      <c r="C1485" s="68" t="s">
        <v>1668</v>
      </c>
      <c r="D1485" s="69" t="s">
        <v>1678</v>
      </c>
    </row>
    <row r="1486" spans="3:4">
      <c r="C1486" s="68" t="s">
        <v>1668</v>
      </c>
      <c r="D1486" s="69" t="s">
        <v>1679</v>
      </c>
    </row>
    <row r="1487" spans="3:4">
      <c r="C1487" s="68" t="s">
        <v>1668</v>
      </c>
      <c r="D1487" s="69" t="s">
        <v>1680</v>
      </c>
    </row>
    <row r="1488" spans="3:4">
      <c r="C1488" s="68" t="s">
        <v>1668</v>
      </c>
      <c r="D1488" s="69" t="s">
        <v>1681</v>
      </c>
    </row>
    <row r="1489" spans="3:4">
      <c r="C1489" s="68" t="s">
        <v>1668</v>
      </c>
      <c r="D1489" s="69" t="s">
        <v>1682</v>
      </c>
    </row>
    <row r="1490" spans="3:4">
      <c r="C1490" s="68" t="s">
        <v>1668</v>
      </c>
      <c r="D1490" s="69" t="s">
        <v>1683</v>
      </c>
    </row>
    <row r="1491" spans="3:4">
      <c r="C1491" s="68" t="s">
        <v>1668</v>
      </c>
      <c r="D1491" s="69" t="s">
        <v>1684</v>
      </c>
    </row>
    <row r="1492" spans="3:4">
      <c r="C1492" s="68" t="s">
        <v>1668</v>
      </c>
      <c r="D1492" s="69" t="s">
        <v>1685</v>
      </c>
    </row>
    <row r="1493" spans="3:4">
      <c r="C1493" s="68" t="s">
        <v>1668</v>
      </c>
      <c r="D1493" s="69" t="s">
        <v>1686</v>
      </c>
    </row>
    <row r="1494" spans="3:4">
      <c r="C1494" s="68" t="s">
        <v>1668</v>
      </c>
      <c r="D1494" s="69" t="s">
        <v>1687</v>
      </c>
    </row>
    <row r="1495" spans="3:4">
      <c r="C1495" s="68" t="s">
        <v>1668</v>
      </c>
      <c r="D1495" s="69" t="s">
        <v>1688</v>
      </c>
    </row>
    <row r="1496" spans="3:4">
      <c r="C1496" s="68" t="s">
        <v>1668</v>
      </c>
      <c r="D1496" s="69" t="s">
        <v>1689</v>
      </c>
    </row>
    <row r="1497" spans="3:4">
      <c r="C1497" s="68" t="s">
        <v>1668</v>
      </c>
      <c r="D1497" s="69" t="s">
        <v>1690</v>
      </c>
    </row>
    <row r="1498" spans="3:4">
      <c r="C1498" s="68" t="s">
        <v>1668</v>
      </c>
      <c r="D1498" s="69" t="s">
        <v>1691</v>
      </c>
    </row>
    <row r="1499" spans="3:4">
      <c r="C1499" s="68" t="s">
        <v>1668</v>
      </c>
      <c r="D1499" s="69" t="s">
        <v>1692</v>
      </c>
    </row>
    <row r="1500" spans="3:4">
      <c r="C1500" s="68" t="s">
        <v>1668</v>
      </c>
      <c r="D1500" s="69" t="s">
        <v>1693</v>
      </c>
    </row>
    <row r="1501" spans="3:4">
      <c r="C1501" s="68" t="s">
        <v>1668</v>
      </c>
      <c r="D1501" s="69" t="s">
        <v>1694</v>
      </c>
    </row>
    <row r="1502" spans="3:4">
      <c r="C1502" s="68" t="s">
        <v>1668</v>
      </c>
      <c r="D1502" s="69" t="s">
        <v>1695</v>
      </c>
    </row>
    <row r="1503" spans="3:4">
      <c r="C1503" s="68" t="s">
        <v>1668</v>
      </c>
      <c r="D1503" s="69" t="s">
        <v>1696</v>
      </c>
    </row>
    <row r="1504" spans="3:4">
      <c r="C1504" s="68" t="s">
        <v>1697</v>
      </c>
      <c r="D1504" s="69" t="s">
        <v>1698</v>
      </c>
    </row>
    <row r="1505" spans="3:4">
      <c r="C1505" s="68" t="s">
        <v>1668</v>
      </c>
      <c r="D1505" s="69" t="s">
        <v>1699</v>
      </c>
    </row>
    <row r="1506" spans="3:4">
      <c r="C1506" s="68" t="s">
        <v>1668</v>
      </c>
      <c r="D1506" s="69" t="s">
        <v>1700</v>
      </c>
    </row>
    <row r="1507" spans="3:4">
      <c r="C1507" s="68" t="s">
        <v>1668</v>
      </c>
      <c r="D1507" s="69" t="s">
        <v>1701</v>
      </c>
    </row>
    <row r="1508" spans="3:4">
      <c r="C1508" s="68" t="s">
        <v>1668</v>
      </c>
      <c r="D1508" s="69" t="s">
        <v>1702</v>
      </c>
    </row>
    <row r="1509" spans="3:4">
      <c r="C1509" s="68" t="s">
        <v>1668</v>
      </c>
      <c r="D1509" s="69" t="s">
        <v>1703</v>
      </c>
    </row>
    <row r="1510" spans="3:4">
      <c r="C1510" s="68" t="s">
        <v>1668</v>
      </c>
      <c r="D1510" s="69" t="s">
        <v>1704</v>
      </c>
    </row>
    <row r="1511" spans="3:4">
      <c r="C1511" s="68" t="s">
        <v>1668</v>
      </c>
      <c r="D1511" s="69" t="s">
        <v>1705</v>
      </c>
    </row>
    <row r="1512" spans="3:4">
      <c r="C1512" s="68" t="s">
        <v>1668</v>
      </c>
      <c r="D1512" s="69" t="s">
        <v>1706</v>
      </c>
    </row>
    <row r="1513" spans="3:4">
      <c r="C1513" s="68" t="s">
        <v>1668</v>
      </c>
      <c r="D1513" s="69" t="s">
        <v>1707</v>
      </c>
    </row>
    <row r="1514" spans="3:4">
      <c r="C1514" s="68" t="s">
        <v>1668</v>
      </c>
      <c r="D1514" s="69" t="s">
        <v>1708</v>
      </c>
    </row>
    <row r="1515" spans="3:4">
      <c r="C1515" s="68" t="s">
        <v>1668</v>
      </c>
      <c r="D1515" s="69" t="s">
        <v>1709</v>
      </c>
    </row>
    <row r="1516" spans="3:4">
      <c r="C1516" s="68" t="s">
        <v>1668</v>
      </c>
      <c r="D1516" s="69" t="s">
        <v>1710</v>
      </c>
    </row>
    <row r="1517" spans="3:4">
      <c r="C1517" s="68" t="s">
        <v>1668</v>
      </c>
      <c r="D1517" s="69" t="s">
        <v>1711</v>
      </c>
    </row>
    <row r="1518" spans="3:4">
      <c r="C1518" s="68" t="s">
        <v>1668</v>
      </c>
      <c r="D1518" s="69" t="s">
        <v>1712</v>
      </c>
    </row>
    <row r="1519" spans="3:4">
      <c r="C1519" s="68" t="s">
        <v>1668</v>
      </c>
      <c r="D1519" s="69" t="s">
        <v>1713</v>
      </c>
    </row>
    <row r="1520" spans="3:4">
      <c r="C1520" s="68" t="s">
        <v>1668</v>
      </c>
      <c r="D1520" s="69" t="s">
        <v>1714</v>
      </c>
    </row>
    <row r="1521" spans="3:4">
      <c r="C1521" s="68" t="s">
        <v>1668</v>
      </c>
      <c r="D1521" s="69" t="s">
        <v>1715</v>
      </c>
    </row>
    <row r="1522" spans="3:4">
      <c r="C1522" s="68" t="s">
        <v>1668</v>
      </c>
      <c r="D1522" s="69" t="s">
        <v>1716</v>
      </c>
    </row>
    <row r="1523" spans="3:4">
      <c r="C1523" s="68" t="s">
        <v>1668</v>
      </c>
      <c r="D1523" s="69" t="s">
        <v>1448</v>
      </c>
    </row>
    <row r="1524" spans="3:4">
      <c r="C1524" s="68" t="s">
        <v>1668</v>
      </c>
      <c r="D1524" s="69" t="s">
        <v>1717</v>
      </c>
    </row>
    <row r="1525" spans="3:4">
      <c r="C1525" s="68" t="s">
        <v>1668</v>
      </c>
      <c r="D1525" s="69" t="s">
        <v>1718</v>
      </c>
    </row>
    <row r="1526" spans="3:4">
      <c r="C1526" s="68" t="s">
        <v>1668</v>
      </c>
      <c r="D1526" s="69" t="s">
        <v>1719</v>
      </c>
    </row>
    <row r="1527" spans="3:4">
      <c r="C1527" s="68" t="s">
        <v>1668</v>
      </c>
      <c r="D1527" s="69" t="s">
        <v>463</v>
      </c>
    </row>
    <row r="1528" spans="3:4">
      <c r="C1528" s="68" t="s">
        <v>1668</v>
      </c>
      <c r="D1528" s="69" t="s">
        <v>1720</v>
      </c>
    </row>
    <row r="1529" spans="3:4">
      <c r="C1529" s="68" t="s">
        <v>1668</v>
      </c>
      <c r="D1529" s="69" t="s">
        <v>1721</v>
      </c>
    </row>
    <row r="1530" spans="3:4">
      <c r="C1530" s="68" t="s">
        <v>1668</v>
      </c>
      <c r="D1530" s="69" t="s">
        <v>1722</v>
      </c>
    </row>
    <row r="1531" spans="3:4">
      <c r="C1531" s="68" t="s">
        <v>1668</v>
      </c>
      <c r="D1531" s="69" t="s">
        <v>1723</v>
      </c>
    </row>
    <row r="1532" spans="3:4">
      <c r="C1532" s="68" t="s">
        <v>1668</v>
      </c>
      <c r="D1532" s="69" t="s">
        <v>1724</v>
      </c>
    </row>
    <row r="1533" spans="3:4">
      <c r="C1533" s="68" t="s">
        <v>1668</v>
      </c>
      <c r="D1533" s="69" t="s">
        <v>1725</v>
      </c>
    </row>
    <row r="1534" spans="3:4">
      <c r="C1534" s="68" t="s">
        <v>1668</v>
      </c>
      <c r="D1534" s="69" t="s">
        <v>1726</v>
      </c>
    </row>
    <row r="1535" spans="3:4">
      <c r="C1535" s="68" t="s">
        <v>1668</v>
      </c>
      <c r="D1535" s="69" t="s">
        <v>1727</v>
      </c>
    </row>
    <row r="1536" spans="3:4">
      <c r="C1536" s="68" t="s">
        <v>1728</v>
      </c>
      <c r="D1536" s="69" t="s">
        <v>1729</v>
      </c>
    </row>
    <row r="1537" spans="3:4">
      <c r="C1537" s="68" t="s">
        <v>1728</v>
      </c>
      <c r="D1537" s="69" t="s">
        <v>1730</v>
      </c>
    </row>
    <row r="1538" spans="3:4">
      <c r="C1538" s="68" t="s">
        <v>1728</v>
      </c>
      <c r="D1538" s="69" t="s">
        <v>1731</v>
      </c>
    </row>
    <row r="1539" spans="3:4">
      <c r="C1539" s="68" t="s">
        <v>1728</v>
      </c>
      <c r="D1539" s="69" t="s">
        <v>1732</v>
      </c>
    </row>
    <row r="1540" spans="3:4">
      <c r="C1540" s="68" t="s">
        <v>1728</v>
      </c>
      <c r="D1540" s="69" t="s">
        <v>1733</v>
      </c>
    </row>
    <row r="1541" spans="3:4">
      <c r="C1541" s="68" t="s">
        <v>1728</v>
      </c>
      <c r="D1541" s="69" t="s">
        <v>1734</v>
      </c>
    </row>
    <row r="1542" spans="3:4">
      <c r="C1542" s="68" t="s">
        <v>1728</v>
      </c>
      <c r="D1542" s="69" t="s">
        <v>1735</v>
      </c>
    </row>
    <row r="1543" spans="3:4">
      <c r="C1543" s="68" t="s">
        <v>1728</v>
      </c>
      <c r="D1543" s="69" t="s">
        <v>1736</v>
      </c>
    </row>
    <row r="1544" spans="3:4">
      <c r="C1544" s="68" t="s">
        <v>1728</v>
      </c>
      <c r="D1544" s="69" t="s">
        <v>1737</v>
      </c>
    </row>
    <row r="1545" spans="3:4">
      <c r="C1545" s="68" t="s">
        <v>1728</v>
      </c>
      <c r="D1545" s="69" t="s">
        <v>1738</v>
      </c>
    </row>
    <row r="1546" spans="3:4">
      <c r="C1546" s="68" t="s">
        <v>1728</v>
      </c>
      <c r="D1546" s="69" t="s">
        <v>1739</v>
      </c>
    </row>
    <row r="1547" spans="3:4">
      <c r="C1547" s="68" t="s">
        <v>1728</v>
      </c>
      <c r="D1547" s="69" t="s">
        <v>1740</v>
      </c>
    </row>
    <row r="1548" spans="3:4">
      <c r="C1548" s="68" t="s">
        <v>1728</v>
      </c>
      <c r="D1548" s="69" t="s">
        <v>1741</v>
      </c>
    </row>
    <row r="1549" spans="3:4">
      <c r="C1549" s="68" t="s">
        <v>1728</v>
      </c>
      <c r="D1549" s="69" t="s">
        <v>1742</v>
      </c>
    </row>
    <row r="1550" spans="3:4">
      <c r="C1550" s="68" t="s">
        <v>1728</v>
      </c>
      <c r="D1550" s="69" t="s">
        <v>1743</v>
      </c>
    </row>
    <row r="1551" spans="3:4">
      <c r="C1551" s="68" t="s">
        <v>1728</v>
      </c>
      <c r="D1551" s="69" t="s">
        <v>1744</v>
      </c>
    </row>
    <row r="1552" spans="3:4">
      <c r="C1552" s="68" t="s">
        <v>1728</v>
      </c>
      <c r="D1552" s="69" t="s">
        <v>1745</v>
      </c>
    </row>
    <row r="1553" spans="3:4">
      <c r="C1553" s="68" t="s">
        <v>1728</v>
      </c>
      <c r="D1553" s="69" t="s">
        <v>1746</v>
      </c>
    </row>
    <row r="1554" spans="3:4">
      <c r="C1554" s="68" t="s">
        <v>1728</v>
      </c>
      <c r="D1554" s="69" t="s">
        <v>1747</v>
      </c>
    </row>
    <row r="1555" spans="3:4">
      <c r="C1555" s="68" t="s">
        <v>1728</v>
      </c>
      <c r="D1555" s="69" t="s">
        <v>1748</v>
      </c>
    </row>
    <row r="1556" spans="3:4">
      <c r="C1556" s="68" t="s">
        <v>1749</v>
      </c>
      <c r="D1556" s="69" t="s">
        <v>1750</v>
      </c>
    </row>
    <row r="1557" spans="3:4">
      <c r="C1557" s="68" t="s">
        <v>1749</v>
      </c>
      <c r="D1557" s="69" t="s">
        <v>1751</v>
      </c>
    </row>
    <row r="1558" spans="3:4">
      <c r="C1558" s="68" t="s">
        <v>1749</v>
      </c>
      <c r="D1558" s="69" t="s">
        <v>1752</v>
      </c>
    </row>
    <row r="1559" spans="3:4">
      <c r="C1559" s="68" t="s">
        <v>1749</v>
      </c>
      <c r="D1559" s="69" t="s">
        <v>1753</v>
      </c>
    </row>
    <row r="1560" spans="3:4">
      <c r="C1560" s="68" t="s">
        <v>1749</v>
      </c>
      <c r="D1560" s="69" t="s">
        <v>1754</v>
      </c>
    </row>
    <row r="1561" spans="3:4">
      <c r="C1561" s="68" t="s">
        <v>1749</v>
      </c>
      <c r="D1561" s="69" t="s">
        <v>1755</v>
      </c>
    </row>
    <row r="1562" spans="3:4">
      <c r="C1562" s="68" t="s">
        <v>1749</v>
      </c>
      <c r="D1562" s="69" t="s">
        <v>1756</v>
      </c>
    </row>
    <row r="1563" spans="3:4">
      <c r="C1563" s="68" t="s">
        <v>1749</v>
      </c>
      <c r="D1563" s="69" t="s">
        <v>1757</v>
      </c>
    </row>
    <row r="1564" spans="3:4">
      <c r="C1564" s="68" t="s">
        <v>1749</v>
      </c>
      <c r="D1564" s="69" t="s">
        <v>1758</v>
      </c>
    </row>
    <row r="1565" spans="3:4">
      <c r="C1565" s="68" t="s">
        <v>1749</v>
      </c>
      <c r="D1565" s="69" t="s">
        <v>1759</v>
      </c>
    </row>
    <row r="1566" spans="3:4">
      <c r="C1566" s="68" t="s">
        <v>1749</v>
      </c>
      <c r="D1566" s="69" t="s">
        <v>1760</v>
      </c>
    </row>
    <row r="1567" spans="3:4">
      <c r="C1567" s="68" t="s">
        <v>1749</v>
      </c>
      <c r="D1567" s="69" t="s">
        <v>1761</v>
      </c>
    </row>
    <row r="1568" spans="3:4">
      <c r="C1568" s="68" t="s">
        <v>1749</v>
      </c>
      <c r="D1568" s="69" t="s">
        <v>1762</v>
      </c>
    </row>
    <row r="1569" spans="3:5">
      <c r="C1569" s="68" t="s">
        <v>1749</v>
      </c>
      <c r="D1569" s="69" t="s">
        <v>1763</v>
      </c>
    </row>
    <row r="1570" spans="3:5">
      <c r="C1570" s="68" t="s">
        <v>1749</v>
      </c>
      <c r="D1570" s="69" t="s">
        <v>1764</v>
      </c>
    </row>
    <row r="1571" spans="3:5">
      <c r="C1571" s="68" t="s">
        <v>1749</v>
      </c>
      <c r="D1571" s="69" t="s">
        <v>1765</v>
      </c>
    </row>
    <row r="1572" spans="3:5">
      <c r="C1572" s="68" t="s">
        <v>1749</v>
      </c>
      <c r="D1572" s="69" t="s">
        <v>1766</v>
      </c>
    </row>
    <row r="1573" spans="3:5">
      <c r="C1573" s="68" t="s">
        <v>1749</v>
      </c>
      <c r="D1573" s="69" t="s">
        <v>1767</v>
      </c>
    </row>
    <row r="1574" spans="3:5">
      <c r="C1574" s="68" t="s">
        <v>1749</v>
      </c>
      <c r="D1574" s="69" t="s">
        <v>1768</v>
      </c>
    </row>
    <row r="1575" spans="3:5">
      <c r="C1575" s="68" t="s">
        <v>1749</v>
      </c>
      <c r="D1575" s="69" t="s">
        <v>1769</v>
      </c>
    </row>
    <row r="1576" spans="3:5">
      <c r="C1576" s="68" t="s">
        <v>1749</v>
      </c>
      <c r="D1576" s="69" t="s">
        <v>1770</v>
      </c>
      <c r="E1576" s="73"/>
    </row>
    <row r="1577" spans="3:5">
      <c r="C1577" s="68" t="s">
        <v>1771</v>
      </c>
      <c r="D1577" s="69" t="s">
        <v>1772</v>
      </c>
    </row>
    <row r="1578" spans="3:5">
      <c r="C1578" s="68" t="s">
        <v>1771</v>
      </c>
      <c r="D1578" s="69" t="s">
        <v>1773</v>
      </c>
    </row>
    <row r="1579" spans="3:5">
      <c r="C1579" s="68" t="s">
        <v>1771</v>
      </c>
      <c r="D1579" s="69" t="s">
        <v>1774</v>
      </c>
    </row>
    <row r="1580" spans="3:5">
      <c r="C1580" s="68" t="s">
        <v>1771</v>
      </c>
      <c r="D1580" s="69" t="s">
        <v>1775</v>
      </c>
    </row>
    <row r="1581" spans="3:5">
      <c r="C1581" s="68" t="s">
        <v>1771</v>
      </c>
      <c r="D1581" s="69" t="s">
        <v>1776</v>
      </c>
    </row>
    <row r="1582" spans="3:5">
      <c r="C1582" s="68" t="s">
        <v>1771</v>
      </c>
      <c r="D1582" s="69" t="s">
        <v>1777</v>
      </c>
    </row>
    <row r="1583" spans="3:5">
      <c r="C1583" s="68" t="s">
        <v>1771</v>
      </c>
      <c r="D1583" s="69" t="s">
        <v>1778</v>
      </c>
    </row>
    <row r="1584" spans="3:5">
      <c r="C1584" s="68" t="s">
        <v>1771</v>
      </c>
      <c r="D1584" s="69" t="s">
        <v>1779</v>
      </c>
    </row>
    <row r="1585" spans="3:4">
      <c r="C1585" s="68" t="s">
        <v>1771</v>
      </c>
      <c r="D1585" s="69" t="s">
        <v>1780</v>
      </c>
    </row>
    <row r="1586" spans="3:4">
      <c r="C1586" s="68" t="s">
        <v>1771</v>
      </c>
      <c r="D1586" s="69" t="s">
        <v>1781</v>
      </c>
    </row>
    <row r="1587" spans="3:4">
      <c r="C1587" s="68" t="s">
        <v>1771</v>
      </c>
      <c r="D1587" s="69" t="s">
        <v>1782</v>
      </c>
    </row>
    <row r="1588" spans="3:4">
      <c r="C1588" s="68" t="s">
        <v>1771</v>
      </c>
      <c r="D1588" s="69" t="s">
        <v>1783</v>
      </c>
    </row>
    <row r="1589" spans="3:4">
      <c r="C1589" s="68" t="s">
        <v>1771</v>
      </c>
      <c r="D1589" s="69" t="s">
        <v>1784</v>
      </c>
    </row>
    <row r="1590" spans="3:4">
      <c r="C1590" s="68" t="s">
        <v>1771</v>
      </c>
      <c r="D1590" s="69" t="s">
        <v>1785</v>
      </c>
    </row>
    <row r="1591" spans="3:4">
      <c r="C1591" s="68" t="s">
        <v>1771</v>
      </c>
      <c r="D1591" s="69" t="s">
        <v>476</v>
      </c>
    </row>
    <row r="1592" spans="3:4">
      <c r="C1592" s="68" t="s">
        <v>1771</v>
      </c>
      <c r="D1592" s="69" t="s">
        <v>1786</v>
      </c>
    </row>
    <row r="1593" spans="3:4">
      <c r="C1593" s="68" t="s">
        <v>1771</v>
      </c>
      <c r="D1593" s="69" t="s">
        <v>1787</v>
      </c>
    </row>
    <row r="1594" spans="3:4">
      <c r="C1594" s="68" t="s">
        <v>1771</v>
      </c>
      <c r="D1594" s="69" t="s">
        <v>1788</v>
      </c>
    </row>
    <row r="1595" spans="3:4">
      <c r="C1595" s="68" t="s">
        <v>1771</v>
      </c>
      <c r="D1595" s="69" t="s">
        <v>1789</v>
      </c>
    </row>
    <row r="1596" spans="3:4">
      <c r="C1596" s="68" t="s">
        <v>1771</v>
      </c>
      <c r="D1596" s="69" t="s">
        <v>1790</v>
      </c>
    </row>
    <row r="1597" spans="3:4">
      <c r="C1597" s="68" t="s">
        <v>1771</v>
      </c>
      <c r="D1597" s="69" t="s">
        <v>1791</v>
      </c>
    </row>
    <row r="1598" spans="3:4">
      <c r="C1598" s="68" t="s">
        <v>1771</v>
      </c>
      <c r="D1598" s="69" t="s">
        <v>1792</v>
      </c>
    </row>
    <row r="1599" spans="3:4">
      <c r="C1599" s="68" t="s">
        <v>1771</v>
      </c>
      <c r="D1599" s="69" t="s">
        <v>535</v>
      </c>
    </row>
    <row r="1600" spans="3:4">
      <c r="C1600" s="68" t="s">
        <v>1771</v>
      </c>
      <c r="D1600" s="69" t="s">
        <v>1793</v>
      </c>
    </row>
    <row r="1601" spans="3:4">
      <c r="C1601" s="68" t="s">
        <v>1771</v>
      </c>
      <c r="D1601" s="69" t="s">
        <v>1070</v>
      </c>
    </row>
    <row r="1602" spans="3:4">
      <c r="C1602" s="68" t="s">
        <v>1771</v>
      </c>
      <c r="D1602" s="69" t="s">
        <v>1794</v>
      </c>
    </row>
    <row r="1603" spans="3:4">
      <c r="C1603" s="68" t="s">
        <v>1771</v>
      </c>
      <c r="D1603" s="69" t="s">
        <v>1795</v>
      </c>
    </row>
    <row r="1604" spans="3:4">
      <c r="C1604" s="68" t="s">
        <v>1771</v>
      </c>
      <c r="D1604" s="69" t="s">
        <v>1796</v>
      </c>
    </row>
    <row r="1605" spans="3:4">
      <c r="C1605" s="68" t="s">
        <v>1771</v>
      </c>
      <c r="D1605" s="69" t="s">
        <v>1797</v>
      </c>
    </row>
    <row r="1606" spans="3:4">
      <c r="C1606" s="68" t="s">
        <v>1771</v>
      </c>
      <c r="D1606" s="69" t="s">
        <v>1798</v>
      </c>
    </row>
    <row r="1607" spans="3:4">
      <c r="C1607" s="68" t="s">
        <v>1771</v>
      </c>
      <c r="D1607" s="69" t="s">
        <v>1799</v>
      </c>
    </row>
    <row r="1608" spans="3:4">
      <c r="C1608" s="68" t="s">
        <v>1771</v>
      </c>
      <c r="D1608" s="69" t="s">
        <v>1800</v>
      </c>
    </row>
    <row r="1609" spans="3:4">
      <c r="C1609" s="68" t="s">
        <v>1771</v>
      </c>
      <c r="D1609" s="69" t="s">
        <v>1801</v>
      </c>
    </row>
    <row r="1610" spans="3:4">
      <c r="C1610" s="68" t="s">
        <v>1771</v>
      </c>
      <c r="D1610" s="69" t="s">
        <v>1802</v>
      </c>
    </row>
    <row r="1611" spans="3:4">
      <c r="C1611" s="68" t="s">
        <v>1771</v>
      </c>
      <c r="D1611" s="69" t="s">
        <v>1803</v>
      </c>
    </row>
    <row r="1612" spans="3:4">
      <c r="C1612" s="68" t="s">
        <v>1771</v>
      </c>
      <c r="D1612" s="69" t="s">
        <v>1804</v>
      </c>
    </row>
    <row r="1613" spans="3:4">
      <c r="C1613" s="68" t="s">
        <v>1771</v>
      </c>
      <c r="D1613" s="69" t="s">
        <v>1805</v>
      </c>
    </row>
    <row r="1614" spans="3:4">
      <c r="C1614" s="68" t="s">
        <v>1771</v>
      </c>
      <c r="D1614" s="69" t="s">
        <v>1806</v>
      </c>
    </row>
    <row r="1615" spans="3:4">
      <c r="C1615" s="68" t="s">
        <v>1771</v>
      </c>
      <c r="D1615" s="69" t="s">
        <v>1807</v>
      </c>
    </row>
    <row r="1616" spans="3:4">
      <c r="C1616" s="68" t="s">
        <v>1771</v>
      </c>
      <c r="D1616" s="69" t="s">
        <v>1808</v>
      </c>
    </row>
    <row r="1617" spans="3:4">
      <c r="C1617" s="68" t="s">
        <v>1771</v>
      </c>
      <c r="D1617" s="69" t="s">
        <v>1809</v>
      </c>
    </row>
    <row r="1618" spans="3:4">
      <c r="C1618" s="68" t="s">
        <v>1771</v>
      </c>
      <c r="D1618" s="69" t="s">
        <v>1810</v>
      </c>
    </row>
    <row r="1619" spans="3:4">
      <c r="C1619" s="68" t="s">
        <v>1771</v>
      </c>
      <c r="D1619" s="69" t="s">
        <v>1811</v>
      </c>
    </row>
    <row r="1620" spans="3:4">
      <c r="C1620" s="68" t="s">
        <v>1771</v>
      </c>
      <c r="D1620" s="69" t="s">
        <v>1812</v>
      </c>
    </row>
    <row r="1621" spans="3:4">
      <c r="C1621" s="68" t="s">
        <v>1771</v>
      </c>
      <c r="D1621" s="69" t="s">
        <v>1813</v>
      </c>
    </row>
    <row r="1622" spans="3:4">
      <c r="C1622" s="68" t="s">
        <v>1814</v>
      </c>
      <c r="D1622" s="69" t="s">
        <v>1815</v>
      </c>
    </row>
    <row r="1623" spans="3:4">
      <c r="C1623" s="68" t="s">
        <v>1814</v>
      </c>
      <c r="D1623" s="69" t="s">
        <v>1816</v>
      </c>
    </row>
    <row r="1624" spans="3:4">
      <c r="C1624" s="68" t="s">
        <v>1814</v>
      </c>
      <c r="D1624" s="69" t="s">
        <v>1817</v>
      </c>
    </row>
    <row r="1625" spans="3:4">
      <c r="C1625" s="68" t="s">
        <v>1814</v>
      </c>
      <c r="D1625" s="69" t="s">
        <v>1818</v>
      </c>
    </row>
    <row r="1626" spans="3:4">
      <c r="C1626" s="68" t="s">
        <v>1814</v>
      </c>
      <c r="D1626" s="69" t="s">
        <v>1819</v>
      </c>
    </row>
    <row r="1627" spans="3:4">
      <c r="C1627" s="68" t="s">
        <v>1814</v>
      </c>
      <c r="D1627" s="69" t="s">
        <v>1820</v>
      </c>
    </row>
    <row r="1628" spans="3:4">
      <c r="C1628" s="68" t="s">
        <v>1814</v>
      </c>
      <c r="D1628" s="69" t="s">
        <v>1821</v>
      </c>
    </row>
    <row r="1629" spans="3:4">
      <c r="C1629" s="68" t="s">
        <v>1814</v>
      </c>
      <c r="D1629" s="69" t="s">
        <v>1822</v>
      </c>
    </row>
    <row r="1630" spans="3:4">
      <c r="C1630" s="68" t="s">
        <v>1814</v>
      </c>
      <c r="D1630" s="69" t="s">
        <v>1823</v>
      </c>
    </row>
    <row r="1631" spans="3:4">
      <c r="C1631" s="68" t="s">
        <v>1814</v>
      </c>
      <c r="D1631" s="69" t="s">
        <v>1824</v>
      </c>
    </row>
    <row r="1632" spans="3:4">
      <c r="C1632" s="68" t="s">
        <v>1814</v>
      </c>
      <c r="D1632" s="69" t="s">
        <v>1825</v>
      </c>
    </row>
    <row r="1633" spans="3:4">
      <c r="C1633" s="68" t="s">
        <v>1814</v>
      </c>
      <c r="D1633" s="69" t="s">
        <v>1826</v>
      </c>
    </row>
    <row r="1634" spans="3:4">
      <c r="C1634" s="68" t="s">
        <v>1814</v>
      </c>
      <c r="D1634" s="69" t="s">
        <v>1827</v>
      </c>
    </row>
    <row r="1635" spans="3:4">
      <c r="C1635" s="68" t="s">
        <v>1814</v>
      </c>
      <c r="D1635" s="69" t="s">
        <v>1828</v>
      </c>
    </row>
    <row r="1636" spans="3:4">
      <c r="C1636" s="68" t="s">
        <v>1814</v>
      </c>
      <c r="D1636" s="69" t="s">
        <v>1829</v>
      </c>
    </row>
    <row r="1637" spans="3:4">
      <c r="C1637" s="68" t="s">
        <v>1814</v>
      </c>
      <c r="D1637" s="69" t="s">
        <v>1830</v>
      </c>
    </row>
    <row r="1638" spans="3:4">
      <c r="C1638" s="68" t="s">
        <v>1814</v>
      </c>
      <c r="D1638" s="69" t="s">
        <v>1831</v>
      </c>
    </row>
    <row r="1639" spans="3:4">
      <c r="C1639" s="68" t="s">
        <v>1814</v>
      </c>
      <c r="D1639" s="69" t="s">
        <v>1832</v>
      </c>
    </row>
    <row r="1640" spans="3:4">
      <c r="C1640" s="68" t="s">
        <v>1833</v>
      </c>
      <c r="D1640" s="69" t="s">
        <v>1834</v>
      </c>
    </row>
    <row r="1641" spans="3:4">
      <c r="C1641" s="68" t="s">
        <v>1833</v>
      </c>
      <c r="D1641" s="69" t="s">
        <v>1835</v>
      </c>
    </row>
    <row r="1642" spans="3:4">
      <c r="C1642" s="68" t="s">
        <v>1833</v>
      </c>
      <c r="D1642" s="69" t="s">
        <v>1836</v>
      </c>
    </row>
    <row r="1643" spans="3:4">
      <c r="C1643" s="68" t="s">
        <v>1833</v>
      </c>
      <c r="D1643" s="69" t="s">
        <v>1837</v>
      </c>
    </row>
    <row r="1644" spans="3:4">
      <c r="C1644" s="68" t="s">
        <v>1833</v>
      </c>
      <c r="D1644" s="69" t="s">
        <v>1838</v>
      </c>
    </row>
    <row r="1645" spans="3:4">
      <c r="C1645" s="68" t="s">
        <v>1833</v>
      </c>
      <c r="D1645" s="69" t="s">
        <v>1839</v>
      </c>
    </row>
    <row r="1646" spans="3:4">
      <c r="C1646" s="68" t="s">
        <v>1833</v>
      </c>
      <c r="D1646" s="69" t="s">
        <v>1840</v>
      </c>
    </row>
    <row r="1647" spans="3:4">
      <c r="C1647" s="68" t="s">
        <v>1833</v>
      </c>
      <c r="D1647" s="69" t="s">
        <v>1841</v>
      </c>
    </row>
    <row r="1648" spans="3:4">
      <c r="C1648" s="68" t="s">
        <v>1833</v>
      </c>
      <c r="D1648" s="69" t="s">
        <v>1842</v>
      </c>
    </row>
    <row r="1649" spans="3:4">
      <c r="C1649" s="68" t="s">
        <v>1833</v>
      </c>
      <c r="D1649" s="69" t="s">
        <v>1843</v>
      </c>
    </row>
    <row r="1650" spans="3:4">
      <c r="C1650" s="68" t="s">
        <v>1833</v>
      </c>
      <c r="D1650" s="69" t="s">
        <v>1844</v>
      </c>
    </row>
    <row r="1651" spans="3:4">
      <c r="C1651" s="68" t="s">
        <v>1833</v>
      </c>
      <c r="D1651" s="69" t="s">
        <v>1845</v>
      </c>
    </row>
    <row r="1652" spans="3:4">
      <c r="C1652" s="68" t="s">
        <v>1833</v>
      </c>
      <c r="D1652" s="69" t="s">
        <v>1846</v>
      </c>
    </row>
    <row r="1653" spans="3:4">
      <c r="C1653" s="68" t="s">
        <v>1833</v>
      </c>
      <c r="D1653" s="69" t="s">
        <v>1847</v>
      </c>
    </row>
    <row r="1654" spans="3:4">
      <c r="C1654" s="68" t="s">
        <v>1833</v>
      </c>
      <c r="D1654" s="69" t="s">
        <v>1848</v>
      </c>
    </row>
    <row r="1655" spans="3:4">
      <c r="C1655" s="68" t="s">
        <v>1833</v>
      </c>
      <c r="D1655" s="69" t="s">
        <v>1849</v>
      </c>
    </row>
    <row r="1656" spans="3:4">
      <c r="C1656" s="68" t="s">
        <v>1833</v>
      </c>
      <c r="D1656" s="69" t="s">
        <v>1850</v>
      </c>
    </row>
    <row r="1657" spans="3:4">
      <c r="C1657" s="68" t="s">
        <v>1833</v>
      </c>
      <c r="D1657" s="69" t="s">
        <v>1851</v>
      </c>
    </row>
    <row r="1658" spans="3:4">
      <c r="C1658" s="68" t="s">
        <v>1833</v>
      </c>
      <c r="D1658" s="69" t="s">
        <v>1852</v>
      </c>
    </row>
    <row r="1659" spans="3:4">
      <c r="C1659" s="68" t="s">
        <v>1833</v>
      </c>
      <c r="D1659" s="69" t="s">
        <v>1853</v>
      </c>
    </row>
    <row r="1660" spans="3:4">
      <c r="C1660" s="68" t="s">
        <v>1833</v>
      </c>
      <c r="D1660" s="69" t="s">
        <v>1854</v>
      </c>
    </row>
    <row r="1661" spans="3:4">
      <c r="C1661" s="68" t="s">
        <v>1833</v>
      </c>
      <c r="D1661" s="69" t="s">
        <v>1855</v>
      </c>
    </row>
    <row r="1662" spans="3:4">
      <c r="C1662" s="68" t="s">
        <v>1833</v>
      </c>
      <c r="D1662" s="69" t="s">
        <v>502</v>
      </c>
    </row>
    <row r="1663" spans="3:4">
      <c r="C1663" s="68" t="s">
        <v>1833</v>
      </c>
      <c r="D1663" s="69" t="s">
        <v>1856</v>
      </c>
    </row>
    <row r="1664" spans="3:4">
      <c r="C1664" s="68" t="s">
        <v>1833</v>
      </c>
      <c r="D1664" s="69" t="s">
        <v>1857</v>
      </c>
    </row>
    <row r="1665" spans="3:4">
      <c r="C1665" s="68" t="s">
        <v>1833</v>
      </c>
      <c r="D1665" s="69" t="s">
        <v>1858</v>
      </c>
    </row>
    <row r="1666" spans="3:4">
      <c r="C1666" s="68" t="s">
        <v>1859</v>
      </c>
      <c r="D1666" s="69" t="s">
        <v>1860</v>
      </c>
    </row>
    <row r="1667" spans="3:4">
      <c r="C1667" s="68" t="s">
        <v>1859</v>
      </c>
      <c r="D1667" s="69" t="s">
        <v>1861</v>
      </c>
    </row>
    <row r="1668" spans="3:4">
      <c r="C1668" s="68" t="s">
        <v>1859</v>
      </c>
      <c r="D1668" s="69" t="s">
        <v>1862</v>
      </c>
    </row>
    <row r="1669" spans="3:4">
      <c r="C1669" s="68" t="s">
        <v>1859</v>
      </c>
      <c r="D1669" s="69" t="s">
        <v>1863</v>
      </c>
    </row>
    <row r="1670" spans="3:4">
      <c r="C1670" s="68" t="s">
        <v>1859</v>
      </c>
      <c r="D1670" s="69" t="s">
        <v>1864</v>
      </c>
    </row>
    <row r="1671" spans="3:4">
      <c r="C1671" s="68" t="s">
        <v>1859</v>
      </c>
      <c r="D1671" s="69" t="s">
        <v>1865</v>
      </c>
    </row>
    <row r="1672" spans="3:4">
      <c r="C1672" s="68" t="s">
        <v>1859</v>
      </c>
      <c r="D1672" s="69" t="s">
        <v>1866</v>
      </c>
    </row>
    <row r="1673" spans="3:4">
      <c r="C1673" s="68" t="s">
        <v>1859</v>
      </c>
      <c r="D1673" s="69" t="s">
        <v>1867</v>
      </c>
    </row>
    <row r="1674" spans="3:4">
      <c r="C1674" s="68" t="s">
        <v>1859</v>
      </c>
      <c r="D1674" s="69" t="s">
        <v>1868</v>
      </c>
    </row>
    <row r="1675" spans="3:4">
      <c r="C1675" s="68" t="s">
        <v>1859</v>
      </c>
      <c r="D1675" s="69" t="s">
        <v>1869</v>
      </c>
    </row>
    <row r="1676" spans="3:4">
      <c r="C1676" s="68" t="s">
        <v>1859</v>
      </c>
      <c r="D1676" s="69" t="s">
        <v>1870</v>
      </c>
    </row>
    <row r="1677" spans="3:4">
      <c r="C1677" s="68" t="s">
        <v>1859</v>
      </c>
      <c r="D1677" s="69" t="s">
        <v>1871</v>
      </c>
    </row>
    <row r="1678" spans="3:4">
      <c r="C1678" s="68" t="s">
        <v>1859</v>
      </c>
      <c r="D1678" s="69" t="s">
        <v>1872</v>
      </c>
    </row>
    <row r="1679" spans="3:4">
      <c r="C1679" s="68" t="s">
        <v>1859</v>
      </c>
      <c r="D1679" s="69" t="s">
        <v>1873</v>
      </c>
    </row>
    <row r="1680" spans="3:4">
      <c r="C1680" s="68" t="s">
        <v>1859</v>
      </c>
      <c r="D1680" s="69" t="s">
        <v>1874</v>
      </c>
    </row>
    <row r="1681" spans="3:4">
      <c r="C1681" s="68" t="s">
        <v>1859</v>
      </c>
      <c r="D1681" s="69" t="s">
        <v>1875</v>
      </c>
    </row>
    <row r="1682" spans="3:4">
      <c r="C1682" s="68" t="s">
        <v>1859</v>
      </c>
      <c r="D1682" s="69" t="s">
        <v>1876</v>
      </c>
    </row>
    <row r="1683" spans="3:4">
      <c r="C1683" s="68" t="s">
        <v>1859</v>
      </c>
      <c r="D1683" s="69" t="s">
        <v>1877</v>
      </c>
    </row>
    <row r="1684" spans="3:4">
      <c r="C1684" s="68" t="s">
        <v>1859</v>
      </c>
      <c r="D1684" s="69" t="s">
        <v>1878</v>
      </c>
    </row>
    <row r="1685" spans="3:4">
      <c r="C1685" s="68" t="s">
        <v>1859</v>
      </c>
      <c r="D1685" s="69" t="s">
        <v>1879</v>
      </c>
    </row>
    <row r="1686" spans="3:4">
      <c r="C1686" s="68" t="s">
        <v>1859</v>
      </c>
      <c r="D1686" s="69" t="s">
        <v>1880</v>
      </c>
    </row>
    <row r="1687" spans="3:4">
      <c r="C1687" s="68" t="s">
        <v>1859</v>
      </c>
      <c r="D1687" s="69" t="s">
        <v>1881</v>
      </c>
    </row>
    <row r="1688" spans="3:4">
      <c r="C1688" s="68" t="s">
        <v>1859</v>
      </c>
      <c r="D1688" s="69" t="s">
        <v>1882</v>
      </c>
    </row>
    <row r="1689" spans="3:4">
      <c r="C1689" s="68" t="s">
        <v>1859</v>
      </c>
      <c r="D1689" s="69" t="s">
        <v>1883</v>
      </c>
    </row>
    <row r="1690" spans="3:4">
      <c r="C1690" s="68" t="s">
        <v>1859</v>
      </c>
      <c r="D1690" s="69" t="s">
        <v>1884</v>
      </c>
    </row>
    <row r="1691" spans="3:4">
      <c r="C1691" s="68" t="s">
        <v>1859</v>
      </c>
      <c r="D1691" s="69" t="s">
        <v>1885</v>
      </c>
    </row>
    <row r="1692" spans="3:4">
      <c r="C1692" s="68" t="s">
        <v>1859</v>
      </c>
      <c r="D1692" s="69" t="s">
        <v>1886</v>
      </c>
    </row>
    <row r="1693" spans="3:4">
      <c r="C1693" s="68" t="s">
        <v>1859</v>
      </c>
      <c r="D1693" s="69" t="s">
        <v>1887</v>
      </c>
    </row>
    <row r="1694" spans="3:4">
      <c r="C1694" s="68" t="s">
        <v>1859</v>
      </c>
      <c r="D1694" s="69" t="s">
        <v>1888</v>
      </c>
    </row>
    <row r="1695" spans="3:4">
      <c r="C1695" s="68" t="s">
        <v>1859</v>
      </c>
      <c r="D1695" s="69" t="s">
        <v>1889</v>
      </c>
    </row>
    <row r="1696" spans="3:4">
      <c r="C1696" s="68" t="s">
        <v>1859</v>
      </c>
      <c r="D1696" s="69" t="s">
        <v>1890</v>
      </c>
    </row>
    <row r="1697" spans="3:4">
      <c r="C1697" s="68" t="s">
        <v>1859</v>
      </c>
      <c r="D1697" s="69" t="s">
        <v>1891</v>
      </c>
    </row>
    <row r="1698" spans="3:4">
      <c r="C1698" s="68" t="s">
        <v>1859</v>
      </c>
      <c r="D1698" s="69" t="s">
        <v>1892</v>
      </c>
    </row>
    <row r="1699" spans="3:4">
      <c r="C1699" s="68" t="s">
        <v>1859</v>
      </c>
      <c r="D1699" s="69" t="s">
        <v>1893</v>
      </c>
    </row>
    <row r="1700" spans="3:4">
      <c r="C1700" s="68" t="s">
        <v>1859</v>
      </c>
      <c r="D1700" s="69" t="s">
        <v>1894</v>
      </c>
    </row>
    <row r="1701" spans="3:4">
      <c r="C1701" s="68" t="s">
        <v>1859</v>
      </c>
      <c r="D1701" s="69" t="s">
        <v>1895</v>
      </c>
    </row>
    <row r="1702" spans="3:4">
      <c r="C1702" s="68" t="s">
        <v>1859</v>
      </c>
      <c r="D1702" s="69" t="s">
        <v>1896</v>
      </c>
    </row>
    <row r="1703" spans="3:4">
      <c r="C1703" s="68" t="s">
        <v>1859</v>
      </c>
      <c r="D1703" s="69" t="s">
        <v>1897</v>
      </c>
    </row>
    <row r="1704" spans="3:4">
      <c r="C1704" s="68" t="s">
        <v>1859</v>
      </c>
      <c r="D1704" s="69" t="s">
        <v>1898</v>
      </c>
    </row>
    <row r="1705" spans="3:4">
      <c r="C1705" s="68" t="s">
        <v>1859</v>
      </c>
      <c r="D1705" s="69" t="s">
        <v>1899</v>
      </c>
    </row>
    <row r="1706" spans="3:4">
      <c r="C1706" s="68" t="s">
        <v>1859</v>
      </c>
      <c r="D1706" s="69" t="s">
        <v>1900</v>
      </c>
    </row>
    <row r="1707" spans="3:4">
      <c r="C1707" s="68" t="s">
        <v>1859</v>
      </c>
      <c r="D1707" s="69" t="s">
        <v>1901</v>
      </c>
    </row>
    <row r="1708" spans="3:4">
      <c r="C1708" s="68" t="s">
        <v>1859</v>
      </c>
      <c r="D1708" s="69" t="s">
        <v>1902</v>
      </c>
    </row>
    <row r="1709" spans="3:4">
      <c r="C1709" s="68" t="s">
        <v>1903</v>
      </c>
      <c r="D1709" s="69" t="s">
        <v>1904</v>
      </c>
    </row>
    <row r="1710" spans="3:4">
      <c r="C1710" s="68" t="s">
        <v>1903</v>
      </c>
      <c r="D1710" s="69" t="s">
        <v>1905</v>
      </c>
    </row>
    <row r="1711" spans="3:4">
      <c r="C1711" s="68" t="s">
        <v>1903</v>
      </c>
      <c r="D1711" s="69" t="s">
        <v>1906</v>
      </c>
    </row>
    <row r="1712" spans="3:4">
      <c r="C1712" s="68" t="s">
        <v>1903</v>
      </c>
      <c r="D1712" s="69" t="s">
        <v>1907</v>
      </c>
    </row>
    <row r="1713" spans="3:4">
      <c r="C1713" s="68" t="s">
        <v>1903</v>
      </c>
      <c r="D1713" s="69" t="s">
        <v>1908</v>
      </c>
    </row>
    <row r="1714" spans="3:4">
      <c r="C1714" s="68" t="s">
        <v>1903</v>
      </c>
      <c r="D1714" s="69" t="s">
        <v>1909</v>
      </c>
    </row>
    <row r="1715" spans="3:4">
      <c r="C1715" s="68" t="s">
        <v>1903</v>
      </c>
      <c r="D1715" s="69" t="s">
        <v>1910</v>
      </c>
    </row>
    <row r="1716" spans="3:4">
      <c r="C1716" s="68" t="s">
        <v>1903</v>
      </c>
      <c r="D1716" s="69" t="s">
        <v>1911</v>
      </c>
    </row>
    <row r="1717" spans="3:4">
      <c r="C1717" s="68" t="s">
        <v>1903</v>
      </c>
      <c r="D1717" s="69" t="s">
        <v>1912</v>
      </c>
    </row>
    <row r="1718" spans="3:4">
      <c r="C1718" s="68" t="s">
        <v>1903</v>
      </c>
      <c r="D1718" s="69" t="s">
        <v>1913</v>
      </c>
    </row>
    <row r="1719" spans="3:4">
      <c r="C1719" s="68" t="s">
        <v>1903</v>
      </c>
      <c r="D1719" s="69" t="s">
        <v>1914</v>
      </c>
    </row>
    <row r="1720" spans="3:4">
      <c r="C1720" s="68" t="s">
        <v>1903</v>
      </c>
      <c r="D1720" s="69" t="s">
        <v>1915</v>
      </c>
    </row>
    <row r="1721" spans="3:4">
      <c r="C1721" s="68" t="s">
        <v>1903</v>
      </c>
      <c r="D1721" s="69" t="s">
        <v>1916</v>
      </c>
    </row>
    <row r="1722" spans="3:4">
      <c r="C1722" s="68" t="s">
        <v>1903</v>
      </c>
      <c r="D1722" s="69" t="s">
        <v>1917</v>
      </c>
    </row>
    <row r="1723" spans="3:4">
      <c r="C1723" s="68" t="s">
        <v>1903</v>
      </c>
      <c r="D1723" s="69" t="s">
        <v>1918</v>
      </c>
    </row>
    <row r="1724" spans="3:4">
      <c r="C1724" s="68" t="s">
        <v>1903</v>
      </c>
      <c r="D1724" s="69" t="s">
        <v>1919</v>
      </c>
    </row>
    <row r="1725" spans="3:4">
      <c r="C1725" s="68" t="s">
        <v>1903</v>
      </c>
      <c r="D1725" s="69" t="s">
        <v>1920</v>
      </c>
    </row>
    <row r="1726" spans="3:4">
      <c r="C1726" s="68" t="s">
        <v>1903</v>
      </c>
      <c r="D1726" s="69" t="s">
        <v>1921</v>
      </c>
    </row>
    <row r="1727" spans="3:4">
      <c r="C1727" s="68" t="s">
        <v>1903</v>
      </c>
      <c r="D1727" s="69" t="s">
        <v>1922</v>
      </c>
    </row>
    <row r="1728" spans="3:4">
      <c r="C1728" s="68" t="s">
        <v>1903</v>
      </c>
      <c r="D1728" s="69" t="s">
        <v>1923</v>
      </c>
    </row>
    <row r="1729" spans="3:4">
      <c r="C1729" s="68" t="s">
        <v>1903</v>
      </c>
      <c r="D1729" s="69" t="s">
        <v>1924</v>
      </c>
    </row>
    <row r="1730" spans="3:4">
      <c r="C1730" s="68" t="s">
        <v>1903</v>
      </c>
      <c r="D1730" s="69" t="s">
        <v>1925</v>
      </c>
    </row>
    <row r="1731" spans="3:4">
      <c r="C1731" s="68" t="s">
        <v>1903</v>
      </c>
      <c r="D1731" s="69" t="s">
        <v>1926</v>
      </c>
    </row>
    <row r="1732" spans="3:4">
      <c r="C1732" s="68" t="s">
        <v>1903</v>
      </c>
      <c r="D1732" s="69" t="s">
        <v>1927</v>
      </c>
    </row>
    <row r="1733" spans="3:4">
      <c r="C1733" s="68" t="s">
        <v>1903</v>
      </c>
      <c r="D1733" s="69" t="s">
        <v>1928</v>
      </c>
    </row>
    <row r="1734" spans="3:4">
      <c r="C1734" s="68" t="s">
        <v>1903</v>
      </c>
      <c r="D1734" s="69" t="s">
        <v>1929</v>
      </c>
    </row>
    <row r="1735" spans="3:4">
      <c r="C1735" s="68" t="s">
        <v>1903</v>
      </c>
      <c r="D1735" s="69" t="s">
        <v>1930</v>
      </c>
    </row>
    <row r="1736" spans="3:4">
      <c r="C1736" s="68" t="s">
        <v>1903</v>
      </c>
      <c r="D1736" s="69" t="s">
        <v>1931</v>
      </c>
    </row>
    <row r="1737" spans="3:4">
      <c r="C1737" s="68" t="s">
        <v>1903</v>
      </c>
      <c r="D1737" s="69" t="s">
        <v>1932</v>
      </c>
    </row>
    <row r="1738" spans="3:4">
      <c r="C1738" s="68" t="s">
        <v>1903</v>
      </c>
      <c r="D1738" s="69" t="s">
        <v>1933</v>
      </c>
    </row>
    <row r="1739" spans="3:4">
      <c r="C1739" s="68" t="s">
        <v>1903</v>
      </c>
      <c r="D1739" s="69" t="s">
        <v>1934</v>
      </c>
    </row>
    <row r="1740" spans="3:4">
      <c r="C1740" s="68" t="s">
        <v>1903</v>
      </c>
      <c r="D1740" s="69" t="s">
        <v>1935</v>
      </c>
    </row>
    <row r="1741" spans="3:4">
      <c r="C1741" s="68" t="s">
        <v>1903</v>
      </c>
      <c r="D1741" s="69" t="s">
        <v>1936</v>
      </c>
    </row>
    <row r="1742" spans="3:4">
      <c r="C1742" s="68" t="s">
        <v>1903</v>
      </c>
      <c r="D1742" s="69" t="s">
        <v>1937</v>
      </c>
    </row>
    <row r="1743" spans="3:4">
      <c r="C1743" s="68" t="s">
        <v>1903</v>
      </c>
      <c r="D1743" s="69" t="s">
        <v>1938</v>
      </c>
    </row>
    <row r="1744" spans="3:4">
      <c r="C1744" s="68" t="s">
        <v>1903</v>
      </c>
      <c r="D1744" s="69" t="s">
        <v>1939</v>
      </c>
    </row>
    <row r="1745" spans="3:4">
      <c r="C1745" s="68" t="s">
        <v>1903</v>
      </c>
      <c r="D1745" s="69" t="s">
        <v>1940</v>
      </c>
    </row>
    <row r="1746" spans="3:4">
      <c r="C1746" s="68" t="s">
        <v>1903</v>
      </c>
      <c r="D1746" s="69" t="s">
        <v>1941</v>
      </c>
    </row>
    <row r="1747" spans="3:4">
      <c r="C1747" s="68" t="s">
        <v>1903</v>
      </c>
      <c r="D1747" s="69" t="s">
        <v>1942</v>
      </c>
    </row>
    <row r="1748" spans="3:4">
      <c r="C1748" s="68" t="s">
        <v>1903</v>
      </c>
      <c r="D1748" s="69" t="s">
        <v>1943</v>
      </c>
    </row>
    <row r="1749" spans="3:4" ht="14.25" thickBot="1">
      <c r="C1749" s="70" t="s">
        <v>1903</v>
      </c>
      <c r="D1749" s="71"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0"/>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02" t="s">
        <v>2102</v>
      </c>
      <c r="AC2" s="102" t="s">
        <v>2101</v>
      </c>
      <c r="AD2" s="102" t="s">
        <v>2104</v>
      </c>
      <c r="AE2" s="94" t="s">
        <v>8</v>
      </c>
      <c r="AF2" s="94" t="s">
        <v>9</v>
      </c>
      <c r="AG2" s="94" t="s">
        <v>149</v>
      </c>
      <c r="AH2" s="94" t="s">
        <v>150</v>
      </c>
      <c r="AI2" s="94" t="s">
        <v>10</v>
      </c>
      <c r="AJ2" s="94" t="s">
        <v>11</v>
      </c>
      <c r="AK2" s="94" t="s">
        <v>151</v>
      </c>
      <c r="AL2" s="94" t="s">
        <v>152</v>
      </c>
      <c r="AM2" s="94" t="s">
        <v>12</v>
      </c>
      <c r="AN2" s="94" t="s">
        <v>153</v>
      </c>
      <c r="AO2" s="94" t="s">
        <v>103</v>
      </c>
      <c r="AP2" s="94" t="s">
        <v>154</v>
      </c>
      <c r="AQ2" s="94" t="s">
        <v>155</v>
      </c>
      <c r="AR2" s="94" t="s">
        <v>156</v>
      </c>
      <c r="AS2" s="94" t="s">
        <v>13</v>
      </c>
      <c r="AT2" s="94" t="s">
        <v>102</v>
      </c>
      <c r="AU2" s="94" t="s">
        <v>157</v>
      </c>
      <c r="AV2" s="94" t="s">
        <v>158</v>
      </c>
      <c r="AW2" s="94" t="s">
        <v>159</v>
      </c>
      <c r="AX2" s="94" t="s">
        <v>160</v>
      </c>
      <c r="AY2" s="94" t="s">
        <v>161</v>
      </c>
      <c r="AZ2" s="94" t="s">
        <v>162</v>
      </c>
      <c r="BA2" s="94" t="s">
        <v>163</v>
      </c>
    </row>
    <row r="3" spans="2:53">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7">
        <v>1</v>
      </c>
      <c r="AD3" s="97" t="str">
        <f>VLOOKUP(AB3,$B$3:$C$11,2)&amp;"から"&amp;VLOOKUP(AC3,$B$3:$C$11,2)</f>
        <v>処遇加算Ⅰから処遇加算Ⅰ</v>
      </c>
      <c r="AE3" s="101">
        <f>(D$3-D$3)/D$3</f>
        <v>0</v>
      </c>
      <c r="AF3" s="101">
        <f t="shared" ref="AF3:BA3" si="0">(E$3-E$3)/E$3</f>
        <v>0</v>
      </c>
      <c r="AG3" s="101">
        <f t="shared" si="0"/>
        <v>0</v>
      </c>
      <c r="AH3" s="101">
        <f t="shared" si="0"/>
        <v>0</v>
      </c>
      <c r="AI3" s="101">
        <f t="shared" si="0"/>
        <v>0</v>
      </c>
      <c r="AJ3" s="101">
        <f t="shared" si="0"/>
        <v>0</v>
      </c>
      <c r="AK3" s="101">
        <f t="shared" si="0"/>
        <v>0</v>
      </c>
      <c r="AL3" s="101">
        <f t="shared" si="0"/>
        <v>0</v>
      </c>
      <c r="AM3" s="101">
        <f t="shared" si="0"/>
        <v>0</v>
      </c>
      <c r="AN3" s="101">
        <f t="shared" si="0"/>
        <v>0</v>
      </c>
      <c r="AO3" s="101">
        <f t="shared" si="0"/>
        <v>0</v>
      </c>
      <c r="AP3" s="101">
        <f t="shared" si="0"/>
        <v>0</v>
      </c>
      <c r="AQ3" s="101">
        <f t="shared" si="0"/>
        <v>0</v>
      </c>
      <c r="AR3" s="101">
        <f t="shared" si="0"/>
        <v>0</v>
      </c>
      <c r="AS3" s="101">
        <f t="shared" si="0"/>
        <v>0</v>
      </c>
      <c r="AT3" s="101">
        <f t="shared" si="0"/>
        <v>0</v>
      </c>
      <c r="AU3" s="101">
        <f t="shared" si="0"/>
        <v>0</v>
      </c>
      <c r="AV3" s="101">
        <f t="shared" si="0"/>
        <v>0</v>
      </c>
      <c r="AW3" s="101">
        <f t="shared" si="0"/>
        <v>0</v>
      </c>
      <c r="AX3" s="101">
        <f t="shared" si="0"/>
        <v>0</v>
      </c>
      <c r="AY3" s="101">
        <f t="shared" si="0"/>
        <v>0</v>
      </c>
      <c r="AZ3" s="101">
        <f t="shared" si="0"/>
        <v>0</v>
      </c>
      <c r="BA3" s="101">
        <f t="shared" si="0"/>
        <v>0</v>
      </c>
    </row>
    <row r="4" spans="2:53">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1</v>
      </c>
      <c r="AC4" s="97">
        <v>2</v>
      </c>
      <c r="AD4" s="97" t="str">
        <f t="shared" ref="AD4:AD27" si="1">VLOOKUP(AB4,$B$3:$C$11,2)&amp;"から"&amp;VLOOKUP(AC4,$B$3:$C$11,2)</f>
        <v>処遇加算Ⅰから処遇加算Ⅱ</v>
      </c>
      <c r="AE4" s="101">
        <f>(D$4-D$3)/D$4</f>
        <v>-0.37000000000000005</v>
      </c>
      <c r="AF4" s="101">
        <f t="shared" ref="AF4:BA4" si="2">(E$4-E$3)/E$4</f>
        <v>-0.37000000000000005</v>
      </c>
      <c r="AG4" s="101">
        <f t="shared" si="2"/>
        <v>-0.37000000000000005</v>
      </c>
      <c r="AH4" s="101">
        <f t="shared" si="2"/>
        <v>-0.38095238095238093</v>
      </c>
      <c r="AI4" s="101">
        <f t="shared" si="2"/>
        <v>-0.372093023255814</v>
      </c>
      <c r="AJ4" s="101">
        <f t="shared" si="2"/>
        <v>-0.372093023255814</v>
      </c>
      <c r="AK4" s="101">
        <f t="shared" si="2"/>
        <v>-0.38235294117647051</v>
      </c>
      <c r="AL4" s="101">
        <f t="shared" si="2"/>
        <v>-0.36666666666666675</v>
      </c>
      <c r="AM4" s="101">
        <f t="shared" si="2"/>
        <v>-0.36666666666666675</v>
      </c>
      <c r="AN4" s="101">
        <f t="shared" si="2"/>
        <v>-0.36842105263157893</v>
      </c>
      <c r="AO4" s="101">
        <f t="shared" si="2"/>
        <v>-0.37837837837837834</v>
      </c>
      <c r="AP4" s="101">
        <f t="shared" si="2"/>
        <v>-0.37837837837837834</v>
      </c>
      <c r="AQ4" s="101">
        <f t="shared" si="2"/>
        <v>-0.37037037037037035</v>
      </c>
      <c r="AR4" s="101">
        <f t="shared" si="2"/>
        <v>-0.38333333333333347</v>
      </c>
      <c r="AS4" s="101">
        <f t="shared" si="2"/>
        <v>-0.38333333333333347</v>
      </c>
      <c r="AT4" s="101">
        <f t="shared" si="2"/>
        <v>-0.38333333333333347</v>
      </c>
      <c r="AU4" s="101">
        <f t="shared" si="2"/>
        <v>-0.34482758620689646</v>
      </c>
      <c r="AV4" s="101">
        <f t="shared" si="2"/>
        <v>-0.34482758620689646</v>
      </c>
      <c r="AW4" s="101">
        <f t="shared" si="2"/>
        <v>-0.36842105263157893</v>
      </c>
      <c r="AX4" s="101">
        <f t="shared" si="2"/>
        <v>-0.36842105263157893</v>
      </c>
      <c r="AY4" s="101">
        <f t="shared" si="2"/>
        <v>-0.36842105263157893</v>
      </c>
      <c r="AZ4" s="101">
        <f t="shared" si="2"/>
        <v>-0.37000000000000005</v>
      </c>
      <c r="BA4" s="101">
        <f t="shared" si="2"/>
        <v>-0.372093023255814</v>
      </c>
    </row>
    <row r="5" spans="2:53">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1</v>
      </c>
      <c r="AC5" s="97">
        <v>3</v>
      </c>
      <c r="AD5" s="97" t="str">
        <f t="shared" si="1"/>
        <v>処遇加算Ⅰから処遇加算Ⅲ</v>
      </c>
      <c r="AE5" s="101">
        <f>(D$5-D$3)/D$5</f>
        <v>-1.4909090909090912</v>
      </c>
      <c r="AF5" s="101">
        <f t="shared" ref="AF5:BA5" si="3">(E$5-E$3)/E$5</f>
        <v>-1.4909090909090912</v>
      </c>
      <c r="AG5" s="101">
        <f t="shared" si="3"/>
        <v>-1.4909090909090912</v>
      </c>
      <c r="AH5" s="101">
        <f t="shared" si="3"/>
        <v>-1.5217391304347827</v>
      </c>
      <c r="AI5" s="101">
        <f t="shared" si="3"/>
        <v>-1.5652173913043477</v>
      </c>
      <c r="AJ5" s="101">
        <f t="shared" si="3"/>
        <v>-1.5652173913043477</v>
      </c>
      <c r="AK5" s="101">
        <f t="shared" si="3"/>
        <v>-1.4736842105263159</v>
      </c>
      <c r="AL5" s="101">
        <f t="shared" si="3"/>
        <v>-1.4848484848484849</v>
      </c>
      <c r="AM5" s="101">
        <f t="shared" si="3"/>
        <v>-1.4848484848484849</v>
      </c>
      <c r="AN5" s="101">
        <f t="shared" si="3"/>
        <v>-1.4761904761904758</v>
      </c>
      <c r="AO5" s="101">
        <f t="shared" si="3"/>
        <v>-1.4878048780487803</v>
      </c>
      <c r="AP5" s="101">
        <f t="shared" si="3"/>
        <v>-1.4878048780487803</v>
      </c>
      <c r="AQ5" s="101">
        <f t="shared" si="3"/>
        <v>-1.4666666666666668</v>
      </c>
      <c r="AR5" s="101">
        <f t="shared" si="3"/>
        <v>-1.5151515151515151</v>
      </c>
      <c r="AS5" s="101">
        <f t="shared" si="3"/>
        <v>-1.5151515151515151</v>
      </c>
      <c r="AT5" s="101">
        <f t="shared" si="3"/>
        <v>-1.5151515151515151</v>
      </c>
      <c r="AU5" s="101">
        <f t="shared" si="3"/>
        <v>-1.4375</v>
      </c>
      <c r="AV5" s="101">
        <f t="shared" si="3"/>
        <v>-1.4375</v>
      </c>
      <c r="AW5" s="101">
        <f t="shared" si="3"/>
        <v>-1.6</v>
      </c>
      <c r="AX5" s="101">
        <f t="shared" si="3"/>
        <v>-1.6</v>
      </c>
      <c r="AY5" s="101">
        <f t="shared" si="3"/>
        <v>-1.6</v>
      </c>
      <c r="AZ5" s="101">
        <f t="shared" si="3"/>
        <v>-1.4909090909090912</v>
      </c>
      <c r="BA5" s="101">
        <f t="shared" si="3"/>
        <v>-1.5652173913043477</v>
      </c>
    </row>
    <row r="6" spans="2:53">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2</v>
      </c>
      <c r="AC6" s="97">
        <v>1</v>
      </c>
      <c r="AD6" s="97" t="str">
        <f t="shared" si="1"/>
        <v>処遇加算Ⅱから処遇加算Ⅰ</v>
      </c>
      <c r="AE6" s="101">
        <f>(D$3-D$4)/D$3</f>
        <v>0.27007299270072993</v>
      </c>
      <c r="AF6" s="101">
        <f t="shared" ref="AF6:BA6" si="4">(E$3-E$4)/E$3</f>
        <v>0.27007299270072993</v>
      </c>
      <c r="AG6" s="101">
        <f t="shared" si="4"/>
        <v>0.27007299270072993</v>
      </c>
      <c r="AH6" s="101">
        <f t="shared" si="4"/>
        <v>0.27586206896551724</v>
      </c>
      <c r="AI6" s="101">
        <f t="shared" si="4"/>
        <v>0.2711864406779661</v>
      </c>
      <c r="AJ6" s="101">
        <f t="shared" si="4"/>
        <v>0.2711864406779661</v>
      </c>
      <c r="AK6" s="101">
        <f t="shared" si="4"/>
        <v>0.27659574468085102</v>
      </c>
      <c r="AL6" s="101">
        <f t="shared" si="4"/>
        <v>0.26829268292682934</v>
      </c>
      <c r="AM6" s="101">
        <f t="shared" si="4"/>
        <v>0.26829268292682934</v>
      </c>
      <c r="AN6" s="101">
        <f t="shared" si="4"/>
        <v>0.26923076923076922</v>
      </c>
      <c r="AO6" s="101">
        <f t="shared" si="4"/>
        <v>0.2745098039215686</v>
      </c>
      <c r="AP6" s="101">
        <f t="shared" si="4"/>
        <v>0.2745098039215686</v>
      </c>
      <c r="AQ6" s="101">
        <f t="shared" si="4"/>
        <v>0.27027027027027023</v>
      </c>
      <c r="AR6" s="101">
        <f t="shared" si="4"/>
        <v>0.27710843373493982</v>
      </c>
      <c r="AS6" s="101">
        <f t="shared" si="4"/>
        <v>0.27710843373493982</v>
      </c>
      <c r="AT6" s="101">
        <f t="shared" si="4"/>
        <v>0.27710843373493982</v>
      </c>
      <c r="AU6" s="101">
        <f t="shared" si="4"/>
        <v>0.25641025641025639</v>
      </c>
      <c r="AV6" s="101">
        <f t="shared" si="4"/>
        <v>0.25641025641025639</v>
      </c>
      <c r="AW6" s="101">
        <f t="shared" si="4"/>
        <v>0.26923076923076922</v>
      </c>
      <c r="AX6" s="101">
        <f t="shared" si="4"/>
        <v>0.26923076923076922</v>
      </c>
      <c r="AY6" s="101">
        <f t="shared" si="4"/>
        <v>0.26923076923076922</v>
      </c>
      <c r="AZ6" s="101">
        <f t="shared" si="4"/>
        <v>0.27007299270072993</v>
      </c>
      <c r="BA6" s="101">
        <f t="shared" si="4"/>
        <v>0.2711864406779661</v>
      </c>
    </row>
    <row r="7" spans="2:53">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2</v>
      </c>
      <c r="AC7" s="97">
        <v>2</v>
      </c>
      <c r="AD7" s="97" t="str">
        <f t="shared" si="1"/>
        <v>処遇加算Ⅱから処遇加算Ⅱ</v>
      </c>
      <c r="AE7" s="101">
        <f>(D$4-D$4)/D$4</f>
        <v>0</v>
      </c>
      <c r="AF7" s="101">
        <f t="shared" ref="AF7:BA7" si="5">(E$4-E$4)/E$4</f>
        <v>0</v>
      </c>
      <c r="AG7" s="101">
        <f t="shared" si="5"/>
        <v>0</v>
      </c>
      <c r="AH7" s="101">
        <f t="shared" si="5"/>
        <v>0</v>
      </c>
      <c r="AI7" s="101">
        <f t="shared" si="5"/>
        <v>0</v>
      </c>
      <c r="AJ7" s="101">
        <f t="shared" si="5"/>
        <v>0</v>
      </c>
      <c r="AK7" s="101">
        <f t="shared" si="5"/>
        <v>0</v>
      </c>
      <c r="AL7" s="101">
        <f t="shared" si="5"/>
        <v>0</v>
      </c>
      <c r="AM7" s="101">
        <f t="shared" si="5"/>
        <v>0</v>
      </c>
      <c r="AN7" s="101">
        <f t="shared" si="5"/>
        <v>0</v>
      </c>
      <c r="AO7" s="101">
        <f t="shared" si="5"/>
        <v>0</v>
      </c>
      <c r="AP7" s="101">
        <f t="shared" si="5"/>
        <v>0</v>
      </c>
      <c r="AQ7" s="101">
        <f t="shared" si="5"/>
        <v>0</v>
      </c>
      <c r="AR7" s="101">
        <f t="shared" si="5"/>
        <v>0</v>
      </c>
      <c r="AS7" s="101">
        <f t="shared" si="5"/>
        <v>0</v>
      </c>
      <c r="AT7" s="101">
        <f t="shared" si="5"/>
        <v>0</v>
      </c>
      <c r="AU7" s="101">
        <f t="shared" si="5"/>
        <v>0</v>
      </c>
      <c r="AV7" s="101">
        <f t="shared" si="5"/>
        <v>0</v>
      </c>
      <c r="AW7" s="101">
        <f t="shared" si="5"/>
        <v>0</v>
      </c>
      <c r="AX7" s="101">
        <f t="shared" si="5"/>
        <v>0</v>
      </c>
      <c r="AY7" s="101">
        <f t="shared" si="5"/>
        <v>0</v>
      </c>
      <c r="AZ7" s="101">
        <f t="shared" si="5"/>
        <v>0</v>
      </c>
      <c r="BA7" s="101">
        <f t="shared" si="5"/>
        <v>0</v>
      </c>
    </row>
    <row r="8" spans="2:53">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2</v>
      </c>
      <c r="AC8" s="97">
        <v>3</v>
      </c>
      <c r="AD8" s="97" t="str">
        <f t="shared" si="1"/>
        <v>処遇加算Ⅱから処遇加算Ⅲ</v>
      </c>
      <c r="AE8" s="101">
        <f>(D$5-D$4)/D$5</f>
        <v>-0.81818181818181823</v>
      </c>
      <c r="AF8" s="101">
        <f t="shared" ref="AF8:BA8" si="6">(E$5-E$4)/E$5</f>
        <v>-0.81818181818181823</v>
      </c>
      <c r="AG8" s="101">
        <f t="shared" si="6"/>
        <v>-0.81818181818181823</v>
      </c>
      <c r="AH8" s="101">
        <f t="shared" si="6"/>
        <v>-0.82608695652173925</v>
      </c>
      <c r="AI8" s="101">
        <f t="shared" si="6"/>
        <v>-0.86956521739130421</v>
      </c>
      <c r="AJ8" s="101">
        <f t="shared" si="6"/>
        <v>-0.86956521739130421</v>
      </c>
      <c r="AK8" s="101">
        <f t="shared" si="6"/>
        <v>-0.78947368421052644</v>
      </c>
      <c r="AL8" s="101">
        <f t="shared" si="6"/>
        <v>-0.81818181818181801</v>
      </c>
      <c r="AM8" s="101">
        <f t="shared" si="6"/>
        <v>-0.81818181818181801</v>
      </c>
      <c r="AN8" s="101">
        <f t="shared" si="6"/>
        <v>-0.80952380952380931</v>
      </c>
      <c r="AO8" s="101">
        <f t="shared" si="6"/>
        <v>-0.80487804878048763</v>
      </c>
      <c r="AP8" s="101">
        <f t="shared" si="6"/>
        <v>-0.80487804878048763</v>
      </c>
      <c r="AQ8" s="101">
        <f t="shared" si="6"/>
        <v>-0.80000000000000016</v>
      </c>
      <c r="AR8" s="101">
        <f t="shared" si="6"/>
        <v>-0.81818181818181801</v>
      </c>
      <c r="AS8" s="101">
        <f t="shared" si="6"/>
        <v>-0.81818181818181801</v>
      </c>
      <c r="AT8" s="101">
        <f t="shared" si="6"/>
        <v>-0.81818181818181801</v>
      </c>
      <c r="AU8" s="101">
        <f t="shared" si="6"/>
        <v>-0.8125</v>
      </c>
      <c r="AV8" s="101">
        <f t="shared" si="6"/>
        <v>-0.8125</v>
      </c>
      <c r="AW8" s="101">
        <f t="shared" si="6"/>
        <v>-0.89999999999999991</v>
      </c>
      <c r="AX8" s="101">
        <f t="shared" si="6"/>
        <v>-0.89999999999999991</v>
      </c>
      <c r="AY8" s="101">
        <f t="shared" si="6"/>
        <v>-0.89999999999999991</v>
      </c>
      <c r="AZ8" s="101">
        <f t="shared" si="6"/>
        <v>-0.81818181818181823</v>
      </c>
      <c r="BA8" s="101">
        <f t="shared" si="6"/>
        <v>-0.86956521739130421</v>
      </c>
    </row>
    <row r="9" spans="2:53">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3</v>
      </c>
      <c r="AC9" s="97">
        <v>1</v>
      </c>
      <c r="AD9" s="97" t="str">
        <f t="shared" si="1"/>
        <v>処遇加算Ⅲから処遇加算Ⅰ</v>
      </c>
      <c r="AE9" s="101">
        <f>(D$3-D$5)/D$3</f>
        <v>0.59854014598540151</v>
      </c>
      <c r="AF9" s="101">
        <f t="shared" ref="AF9:BA9" si="7">(E$3-E$5)/E$3</f>
        <v>0.59854014598540151</v>
      </c>
      <c r="AG9" s="101">
        <f t="shared" si="7"/>
        <v>0.59854014598540151</v>
      </c>
      <c r="AH9" s="101">
        <f t="shared" si="7"/>
        <v>0.60344827586206895</v>
      </c>
      <c r="AI9" s="101">
        <f t="shared" si="7"/>
        <v>0.61016949152542377</v>
      </c>
      <c r="AJ9" s="101">
        <f t="shared" si="7"/>
        <v>0.61016949152542377</v>
      </c>
      <c r="AK9" s="101">
        <f t="shared" si="7"/>
        <v>0.5957446808510638</v>
      </c>
      <c r="AL9" s="101">
        <f t="shared" si="7"/>
        <v>0.59756097560975607</v>
      </c>
      <c r="AM9" s="101">
        <f t="shared" si="7"/>
        <v>0.59756097560975607</v>
      </c>
      <c r="AN9" s="101">
        <f t="shared" si="7"/>
        <v>0.59615384615384615</v>
      </c>
      <c r="AO9" s="101">
        <f t="shared" si="7"/>
        <v>0.59803921568627449</v>
      </c>
      <c r="AP9" s="101">
        <f t="shared" si="7"/>
        <v>0.59803921568627449</v>
      </c>
      <c r="AQ9" s="101">
        <f t="shared" si="7"/>
        <v>0.59459459459459463</v>
      </c>
      <c r="AR9" s="101">
        <f t="shared" si="7"/>
        <v>0.60240963855421692</v>
      </c>
      <c r="AS9" s="101">
        <f t="shared" si="7"/>
        <v>0.60240963855421692</v>
      </c>
      <c r="AT9" s="101">
        <f t="shared" si="7"/>
        <v>0.60240963855421692</v>
      </c>
      <c r="AU9" s="101">
        <f t="shared" si="7"/>
        <v>0.58974358974358976</v>
      </c>
      <c r="AV9" s="101">
        <f t="shared" si="7"/>
        <v>0.58974358974358976</v>
      </c>
      <c r="AW9" s="101">
        <f t="shared" si="7"/>
        <v>0.61538461538461542</v>
      </c>
      <c r="AX9" s="101">
        <f t="shared" si="7"/>
        <v>0.61538461538461542</v>
      </c>
      <c r="AY9" s="101">
        <f t="shared" si="7"/>
        <v>0.61538461538461542</v>
      </c>
      <c r="AZ9" s="101">
        <f t="shared" si="7"/>
        <v>0.59854014598540151</v>
      </c>
      <c r="BA9" s="101">
        <f t="shared" si="7"/>
        <v>0.61016949152542377</v>
      </c>
    </row>
    <row r="10" spans="2:53">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3</v>
      </c>
      <c r="AC10" s="97">
        <v>2</v>
      </c>
      <c r="AD10" s="97" t="str">
        <f t="shared" si="1"/>
        <v>処遇加算Ⅲから処遇加算Ⅱ</v>
      </c>
      <c r="AE10" s="101">
        <f>(D$4-D$5)/D$4</f>
        <v>0.45</v>
      </c>
      <c r="AF10" s="101">
        <f t="shared" ref="AF10:BA10" si="8">(E$4-E$5)/E$4</f>
        <v>0.45</v>
      </c>
      <c r="AG10" s="101">
        <f t="shared" si="8"/>
        <v>0.45</v>
      </c>
      <c r="AH10" s="101">
        <f t="shared" si="8"/>
        <v>0.45238095238095244</v>
      </c>
      <c r="AI10" s="101">
        <f t="shared" si="8"/>
        <v>0.46511627906976744</v>
      </c>
      <c r="AJ10" s="101">
        <f t="shared" si="8"/>
        <v>0.46511627906976744</v>
      </c>
      <c r="AK10" s="101">
        <f t="shared" si="8"/>
        <v>0.44117647058823534</v>
      </c>
      <c r="AL10" s="101">
        <f t="shared" si="8"/>
        <v>0.44999999999999996</v>
      </c>
      <c r="AM10" s="101">
        <f t="shared" si="8"/>
        <v>0.44999999999999996</v>
      </c>
      <c r="AN10" s="101">
        <f t="shared" si="8"/>
        <v>0.44736842105263153</v>
      </c>
      <c r="AO10" s="101">
        <f t="shared" si="8"/>
        <v>0.44594594594594589</v>
      </c>
      <c r="AP10" s="101">
        <f t="shared" si="8"/>
        <v>0.44594594594594589</v>
      </c>
      <c r="AQ10" s="101">
        <f t="shared" si="8"/>
        <v>0.44444444444444448</v>
      </c>
      <c r="AR10" s="101">
        <f t="shared" si="8"/>
        <v>0.44999999999999996</v>
      </c>
      <c r="AS10" s="101">
        <f t="shared" si="8"/>
        <v>0.44999999999999996</v>
      </c>
      <c r="AT10" s="101">
        <f t="shared" si="8"/>
        <v>0.44999999999999996</v>
      </c>
      <c r="AU10" s="101">
        <f t="shared" si="8"/>
        <v>0.44827586206896552</v>
      </c>
      <c r="AV10" s="101">
        <f t="shared" si="8"/>
        <v>0.44827586206896552</v>
      </c>
      <c r="AW10" s="101">
        <f t="shared" si="8"/>
        <v>0.47368421052631576</v>
      </c>
      <c r="AX10" s="101">
        <f t="shared" si="8"/>
        <v>0.47368421052631576</v>
      </c>
      <c r="AY10" s="101">
        <f t="shared" si="8"/>
        <v>0.47368421052631576</v>
      </c>
      <c r="AZ10" s="101">
        <f t="shared" si="8"/>
        <v>0.45</v>
      </c>
      <c r="BA10" s="101">
        <f t="shared" si="8"/>
        <v>0.46511627906976744</v>
      </c>
    </row>
    <row r="11" spans="2:53">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3</v>
      </c>
      <c r="AC11" s="97">
        <v>3</v>
      </c>
      <c r="AD11" s="97" t="str">
        <f t="shared" si="1"/>
        <v>処遇加算Ⅲから処遇加算Ⅲ</v>
      </c>
      <c r="AE11" s="101">
        <f>(D$5-D$5)/D$5</f>
        <v>0</v>
      </c>
      <c r="AF11" s="101">
        <f t="shared" ref="AF11:BA11" si="9">(E$5-E$5)/E$5</f>
        <v>0</v>
      </c>
      <c r="AG11" s="101">
        <f t="shared" si="9"/>
        <v>0</v>
      </c>
      <c r="AH11" s="101">
        <f t="shared" si="9"/>
        <v>0</v>
      </c>
      <c r="AI11" s="101">
        <f t="shared" si="9"/>
        <v>0</v>
      </c>
      <c r="AJ11" s="101">
        <f t="shared" si="9"/>
        <v>0</v>
      </c>
      <c r="AK11" s="101">
        <f t="shared" si="9"/>
        <v>0</v>
      </c>
      <c r="AL11" s="101">
        <f t="shared" si="9"/>
        <v>0</v>
      </c>
      <c r="AM11" s="101">
        <f t="shared" si="9"/>
        <v>0</v>
      </c>
      <c r="AN11" s="101">
        <f t="shared" si="9"/>
        <v>0</v>
      </c>
      <c r="AO11" s="101">
        <f t="shared" si="9"/>
        <v>0</v>
      </c>
      <c r="AP11" s="101">
        <f t="shared" si="9"/>
        <v>0</v>
      </c>
      <c r="AQ11" s="101">
        <f t="shared" si="9"/>
        <v>0</v>
      </c>
      <c r="AR11" s="101">
        <f t="shared" si="9"/>
        <v>0</v>
      </c>
      <c r="AS11" s="101">
        <f t="shared" si="9"/>
        <v>0</v>
      </c>
      <c r="AT11" s="101">
        <f t="shared" si="9"/>
        <v>0</v>
      </c>
      <c r="AU11" s="101">
        <f t="shared" si="9"/>
        <v>0</v>
      </c>
      <c r="AV11" s="101">
        <f t="shared" si="9"/>
        <v>0</v>
      </c>
      <c r="AW11" s="101">
        <f t="shared" si="9"/>
        <v>0</v>
      </c>
      <c r="AX11" s="101">
        <f t="shared" si="9"/>
        <v>0</v>
      </c>
      <c r="AY11" s="101">
        <f t="shared" si="9"/>
        <v>0</v>
      </c>
      <c r="AZ11" s="101">
        <f t="shared" si="9"/>
        <v>0</v>
      </c>
      <c r="BA11" s="101">
        <f t="shared" si="9"/>
        <v>0</v>
      </c>
    </row>
    <row r="12" spans="2:53">
      <c r="AB12" s="97">
        <v>4</v>
      </c>
      <c r="AC12" s="97">
        <v>1</v>
      </c>
      <c r="AD12" s="97" t="str">
        <f t="shared" si="1"/>
        <v>処遇加算なしから処遇加算Ⅰ</v>
      </c>
      <c r="AE12" s="101">
        <f>(D$3-D$6)/D$3</f>
        <v>1</v>
      </c>
      <c r="AF12" s="101">
        <f t="shared" ref="AF12:BA12" si="10">(E$3-E$6)/E$3</f>
        <v>1</v>
      </c>
      <c r="AG12" s="101">
        <f t="shared" si="10"/>
        <v>1</v>
      </c>
      <c r="AH12" s="101">
        <f t="shared" si="10"/>
        <v>1</v>
      </c>
      <c r="AI12" s="101">
        <f t="shared" si="10"/>
        <v>1</v>
      </c>
      <c r="AJ12" s="101">
        <f t="shared" si="10"/>
        <v>1</v>
      </c>
      <c r="AK12" s="101">
        <f t="shared" si="10"/>
        <v>1</v>
      </c>
      <c r="AL12" s="101">
        <f t="shared" si="10"/>
        <v>1</v>
      </c>
      <c r="AM12" s="101">
        <f t="shared" si="10"/>
        <v>1</v>
      </c>
      <c r="AN12" s="101">
        <f t="shared" si="10"/>
        <v>1</v>
      </c>
      <c r="AO12" s="101">
        <f t="shared" si="10"/>
        <v>1</v>
      </c>
      <c r="AP12" s="101">
        <f t="shared" si="10"/>
        <v>1</v>
      </c>
      <c r="AQ12" s="101">
        <f t="shared" si="10"/>
        <v>1</v>
      </c>
      <c r="AR12" s="101">
        <f t="shared" si="10"/>
        <v>1</v>
      </c>
      <c r="AS12" s="101">
        <f t="shared" si="10"/>
        <v>1</v>
      </c>
      <c r="AT12" s="101">
        <f t="shared" si="10"/>
        <v>1</v>
      </c>
      <c r="AU12" s="101">
        <f t="shared" si="10"/>
        <v>1</v>
      </c>
      <c r="AV12" s="101">
        <f t="shared" si="10"/>
        <v>1</v>
      </c>
      <c r="AW12" s="101">
        <f t="shared" si="10"/>
        <v>1</v>
      </c>
      <c r="AX12" s="101">
        <f t="shared" si="10"/>
        <v>1</v>
      </c>
      <c r="AY12" s="101">
        <f t="shared" si="10"/>
        <v>1</v>
      </c>
      <c r="AZ12" s="101">
        <f t="shared" si="10"/>
        <v>1</v>
      </c>
      <c r="BA12" s="101">
        <f t="shared" si="10"/>
        <v>1</v>
      </c>
    </row>
    <row r="13" spans="2:53">
      <c r="AB13" s="97">
        <v>4</v>
      </c>
      <c r="AC13" s="97">
        <v>2</v>
      </c>
      <c r="AD13" s="97" t="str">
        <f t="shared" si="1"/>
        <v>処遇加算なしから処遇加算Ⅱ</v>
      </c>
      <c r="AE13" s="101">
        <f>(D$4-D$6)/D$4</f>
        <v>1</v>
      </c>
      <c r="AF13" s="101">
        <f t="shared" ref="AF13:BA13" si="11">(E$4-E$6)/E$4</f>
        <v>1</v>
      </c>
      <c r="AG13" s="101">
        <f t="shared" si="11"/>
        <v>1</v>
      </c>
      <c r="AH13" s="101">
        <f t="shared" si="11"/>
        <v>1</v>
      </c>
      <c r="AI13" s="101">
        <f t="shared" si="11"/>
        <v>1</v>
      </c>
      <c r="AJ13" s="101">
        <f t="shared" si="11"/>
        <v>1</v>
      </c>
      <c r="AK13" s="101">
        <f t="shared" si="11"/>
        <v>1</v>
      </c>
      <c r="AL13" s="101">
        <f t="shared" si="11"/>
        <v>1</v>
      </c>
      <c r="AM13" s="101">
        <f t="shared" si="11"/>
        <v>1</v>
      </c>
      <c r="AN13" s="101">
        <f t="shared" si="11"/>
        <v>1</v>
      </c>
      <c r="AO13" s="101">
        <f t="shared" si="11"/>
        <v>1</v>
      </c>
      <c r="AP13" s="101">
        <f t="shared" si="11"/>
        <v>1</v>
      </c>
      <c r="AQ13" s="101">
        <f t="shared" si="11"/>
        <v>1</v>
      </c>
      <c r="AR13" s="101">
        <f t="shared" si="11"/>
        <v>1</v>
      </c>
      <c r="AS13" s="101">
        <f t="shared" si="11"/>
        <v>1</v>
      </c>
      <c r="AT13" s="101">
        <f t="shared" si="11"/>
        <v>1</v>
      </c>
      <c r="AU13" s="101">
        <f t="shared" si="11"/>
        <v>1</v>
      </c>
      <c r="AV13" s="101">
        <f t="shared" si="11"/>
        <v>1</v>
      </c>
      <c r="AW13" s="101">
        <f t="shared" si="11"/>
        <v>1</v>
      </c>
      <c r="AX13" s="101">
        <f t="shared" si="11"/>
        <v>1</v>
      </c>
      <c r="AY13" s="101">
        <f t="shared" si="11"/>
        <v>1</v>
      </c>
      <c r="AZ13" s="101">
        <f t="shared" si="11"/>
        <v>1</v>
      </c>
      <c r="BA13" s="101">
        <f t="shared" si="11"/>
        <v>1</v>
      </c>
    </row>
    <row r="14" spans="2:53">
      <c r="AB14" s="97">
        <v>4</v>
      </c>
      <c r="AC14" s="97">
        <v>3</v>
      </c>
      <c r="AD14" s="97" t="str">
        <f t="shared" si="1"/>
        <v>処遇加算なしから処遇加算Ⅲ</v>
      </c>
      <c r="AE14" s="101">
        <f>(D$5-D$6)/D$5</f>
        <v>1</v>
      </c>
      <c r="AF14" s="101">
        <f t="shared" ref="AF14:BA14" si="12">(E$5-E$6)/E$5</f>
        <v>1</v>
      </c>
      <c r="AG14" s="101">
        <f t="shared" si="12"/>
        <v>1</v>
      </c>
      <c r="AH14" s="101">
        <f t="shared" si="12"/>
        <v>1</v>
      </c>
      <c r="AI14" s="101">
        <f t="shared" si="12"/>
        <v>1</v>
      </c>
      <c r="AJ14" s="101">
        <f t="shared" si="12"/>
        <v>1</v>
      </c>
      <c r="AK14" s="101">
        <f t="shared" si="12"/>
        <v>1</v>
      </c>
      <c r="AL14" s="101">
        <f t="shared" si="12"/>
        <v>1</v>
      </c>
      <c r="AM14" s="101">
        <f t="shared" si="12"/>
        <v>1</v>
      </c>
      <c r="AN14" s="101">
        <f t="shared" si="12"/>
        <v>1</v>
      </c>
      <c r="AO14" s="101">
        <f t="shared" si="12"/>
        <v>1</v>
      </c>
      <c r="AP14" s="101">
        <f t="shared" si="12"/>
        <v>1</v>
      </c>
      <c r="AQ14" s="101">
        <f t="shared" si="12"/>
        <v>1</v>
      </c>
      <c r="AR14" s="101">
        <f t="shared" si="12"/>
        <v>1</v>
      </c>
      <c r="AS14" s="101">
        <f t="shared" si="12"/>
        <v>1</v>
      </c>
      <c r="AT14" s="101">
        <f t="shared" si="12"/>
        <v>1</v>
      </c>
      <c r="AU14" s="101">
        <f t="shared" si="12"/>
        <v>1</v>
      </c>
      <c r="AV14" s="101">
        <f t="shared" si="12"/>
        <v>1</v>
      </c>
      <c r="AW14" s="101">
        <f t="shared" si="12"/>
        <v>1</v>
      </c>
      <c r="AX14" s="101">
        <f t="shared" si="12"/>
        <v>1</v>
      </c>
      <c r="AY14" s="101">
        <f t="shared" si="12"/>
        <v>1</v>
      </c>
      <c r="AZ14" s="101">
        <f t="shared" si="12"/>
        <v>1</v>
      </c>
      <c r="BA14" s="101">
        <f t="shared" si="12"/>
        <v>1</v>
      </c>
    </row>
    <row r="15" spans="2:53">
      <c r="AB15" s="97">
        <v>5</v>
      </c>
      <c r="AC15" s="97">
        <v>5</v>
      </c>
      <c r="AD15" s="97" t="str">
        <f t="shared" si="1"/>
        <v>特定加算Ⅰから特定加算Ⅰ</v>
      </c>
      <c r="AE15" s="101">
        <f>(D$7-D$7)/D$7</f>
        <v>0</v>
      </c>
      <c r="AF15" s="101">
        <f t="shared" ref="AF15:BA15" si="13">(E$7-E$7)/E$7</f>
        <v>0</v>
      </c>
      <c r="AG15" s="101">
        <f t="shared" si="13"/>
        <v>0</v>
      </c>
      <c r="AH15" s="101">
        <f t="shared" si="13"/>
        <v>0</v>
      </c>
      <c r="AI15" s="101">
        <f t="shared" si="13"/>
        <v>0</v>
      </c>
      <c r="AJ15" s="101">
        <f t="shared" si="13"/>
        <v>0</v>
      </c>
      <c r="AK15" s="101">
        <f t="shared" si="13"/>
        <v>0</v>
      </c>
      <c r="AL15" s="101">
        <f t="shared" si="13"/>
        <v>0</v>
      </c>
      <c r="AM15" s="101">
        <f t="shared" si="13"/>
        <v>0</v>
      </c>
      <c r="AN15" s="101">
        <f t="shared" si="13"/>
        <v>0</v>
      </c>
      <c r="AO15" s="101">
        <f t="shared" si="13"/>
        <v>0</v>
      </c>
      <c r="AP15" s="101">
        <f t="shared" si="13"/>
        <v>0</v>
      </c>
      <c r="AQ15" s="101">
        <f t="shared" si="13"/>
        <v>0</v>
      </c>
      <c r="AR15" s="101">
        <f t="shared" si="13"/>
        <v>0</v>
      </c>
      <c r="AS15" s="101">
        <f t="shared" si="13"/>
        <v>0</v>
      </c>
      <c r="AT15" s="101">
        <f t="shared" si="13"/>
        <v>0</v>
      </c>
      <c r="AU15" s="101">
        <f t="shared" si="13"/>
        <v>0</v>
      </c>
      <c r="AV15" s="101">
        <f t="shared" si="13"/>
        <v>0</v>
      </c>
      <c r="AW15" s="101">
        <f t="shared" si="13"/>
        <v>0</v>
      </c>
      <c r="AX15" s="101">
        <f t="shared" si="13"/>
        <v>0</v>
      </c>
      <c r="AY15" s="101">
        <f t="shared" si="13"/>
        <v>0</v>
      </c>
      <c r="AZ15" s="101">
        <f t="shared" si="13"/>
        <v>0</v>
      </c>
      <c r="BA15" s="101">
        <f t="shared" si="13"/>
        <v>0</v>
      </c>
    </row>
    <row r="16" spans="2:53">
      <c r="AB16" s="97">
        <v>5</v>
      </c>
      <c r="AC16" s="97">
        <v>6</v>
      </c>
      <c r="AD16" s="97" t="str">
        <f t="shared" si="1"/>
        <v>特定加算Ⅰから特定加算Ⅱ</v>
      </c>
      <c r="AE16" s="101">
        <f>(D$8-D$7)/D$8</f>
        <v>-0.49999999999999994</v>
      </c>
      <c r="AF16" s="101">
        <f t="shared" ref="AF16:BA16" si="14">(E$8-E$7)/E$8</f>
        <v>-0.49999999999999994</v>
      </c>
      <c r="AG16" s="101">
        <f t="shared" si="14"/>
        <v>-0.49999999999999994</v>
      </c>
      <c r="AH16" s="101">
        <f t="shared" si="14"/>
        <v>-0.40000000000000013</v>
      </c>
      <c r="AI16" s="101">
        <f t="shared" si="14"/>
        <v>-0.2</v>
      </c>
      <c r="AJ16" s="101">
        <f t="shared" si="14"/>
        <v>-0.2</v>
      </c>
      <c r="AK16" s="101">
        <f t="shared" si="14"/>
        <v>-0.17647058823529405</v>
      </c>
      <c r="AL16" s="101">
        <f t="shared" si="14"/>
        <v>-0.49999999999999983</v>
      </c>
      <c r="AM16" s="101">
        <f t="shared" si="14"/>
        <v>-0.49999999999999983</v>
      </c>
      <c r="AN16" s="101">
        <f t="shared" si="14"/>
        <v>-0.29166666666666663</v>
      </c>
      <c r="AO16" s="101">
        <f t="shared" si="14"/>
        <v>-0.24999999999999992</v>
      </c>
      <c r="AP16" s="101">
        <f t="shared" si="14"/>
        <v>-0.24999999999999992</v>
      </c>
      <c r="AQ16" s="101">
        <f t="shared" si="14"/>
        <v>-0.34782608695652173</v>
      </c>
      <c r="AR16" s="101">
        <f t="shared" si="14"/>
        <v>-0.17391304347826086</v>
      </c>
      <c r="AS16" s="101">
        <f t="shared" si="14"/>
        <v>-0.17391304347826086</v>
      </c>
      <c r="AT16" s="101">
        <f t="shared" si="14"/>
        <v>-0.17391304347826086</v>
      </c>
      <c r="AU16" s="101">
        <f t="shared" si="14"/>
        <v>-0.23529411764705882</v>
      </c>
      <c r="AV16" s="101">
        <f t="shared" si="14"/>
        <v>-0.23529411764705882</v>
      </c>
      <c r="AW16" s="101">
        <f t="shared" si="14"/>
        <v>-0.36363636363636365</v>
      </c>
      <c r="AX16" s="101">
        <f t="shared" si="14"/>
        <v>-0.36363636363636365</v>
      </c>
      <c r="AY16" s="101">
        <f t="shared" si="14"/>
        <v>-0.36363636363636365</v>
      </c>
      <c r="AZ16" s="101">
        <f t="shared" si="14"/>
        <v>-0.49999999999999994</v>
      </c>
      <c r="BA16" s="101">
        <f t="shared" si="14"/>
        <v>-0.2</v>
      </c>
    </row>
    <row r="17" spans="28:53">
      <c r="AB17" s="97">
        <v>5</v>
      </c>
      <c r="AC17" s="97">
        <v>7</v>
      </c>
      <c r="AD17" s="97" t="str">
        <f t="shared" si="1"/>
        <v>特定加算Ⅰから特定加算なし</v>
      </c>
      <c r="AE17" s="101">
        <f>(D$9-D$7)/D$7</f>
        <v>-1</v>
      </c>
      <c r="AF17" s="101">
        <f t="shared" ref="AF17:BA17" si="15">(E$9-E$7)/E$7</f>
        <v>-1</v>
      </c>
      <c r="AG17" s="101">
        <f t="shared" si="15"/>
        <v>-1</v>
      </c>
      <c r="AH17" s="101">
        <f t="shared" si="15"/>
        <v>-1</v>
      </c>
      <c r="AI17" s="101">
        <f t="shared" si="15"/>
        <v>-1</v>
      </c>
      <c r="AJ17" s="101">
        <f t="shared" si="15"/>
        <v>-1</v>
      </c>
      <c r="AK17" s="101">
        <f t="shared" si="15"/>
        <v>-1</v>
      </c>
      <c r="AL17" s="101">
        <f t="shared" si="15"/>
        <v>-1</v>
      </c>
      <c r="AM17" s="101">
        <f t="shared" si="15"/>
        <v>-1</v>
      </c>
      <c r="AN17" s="101">
        <f t="shared" si="15"/>
        <v>-1</v>
      </c>
      <c r="AO17" s="101">
        <f t="shared" si="15"/>
        <v>-1</v>
      </c>
      <c r="AP17" s="101">
        <f t="shared" si="15"/>
        <v>-1</v>
      </c>
      <c r="AQ17" s="101">
        <f t="shared" si="15"/>
        <v>-1</v>
      </c>
      <c r="AR17" s="101">
        <f t="shared" si="15"/>
        <v>-1</v>
      </c>
      <c r="AS17" s="101">
        <f t="shared" si="15"/>
        <v>-1</v>
      </c>
      <c r="AT17" s="101">
        <f t="shared" si="15"/>
        <v>-1</v>
      </c>
      <c r="AU17" s="101">
        <f t="shared" si="15"/>
        <v>-1</v>
      </c>
      <c r="AV17" s="101">
        <f t="shared" si="15"/>
        <v>-1</v>
      </c>
      <c r="AW17" s="101">
        <f t="shared" si="15"/>
        <v>-1</v>
      </c>
      <c r="AX17" s="101">
        <f t="shared" si="15"/>
        <v>-1</v>
      </c>
      <c r="AY17" s="101">
        <f t="shared" si="15"/>
        <v>-1</v>
      </c>
      <c r="AZ17" s="101">
        <f t="shared" si="15"/>
        <v>-1</v>
      </c>
      <c r="BA17" s="101">
        <f t="shared" si="15"/>
        <v>-1</v>
      </c>
    </row>
    <row r="18" spans="28:53">
      <c r="AB18" s="97">
        <v>6</v>
      </c>
      <c r="AC18" s="97">
        <v>5</v>
      </c>
      <c r="AD18" s="97" t="str">
        <f t="shared" si="1"/>
        <v>特定加算Ⅱから特定加算Ⅰ</v>
      </c>
      <c r="AE18" s="101">
        <f>(D$7-D$8)/D$7</f>
        <v>0.33333333333333331</v>
      </c>
      <c r="AF18" s="101">
        <f t="shared" ref="AF18:BA18" si="16">(E$7-E$8)/E$7</f>
        <v>0.33333333333333331</v>
      </c>
      <c r="AG18" s="101">
        <f t="shared" si="16"/>
        <v>0.33333333333333331</v>
      </c>
      <c r="AH18" s="101">
        <f t="shared" si="16"/>
        <v>0.28571428571428581</v>
      </c>
      <c r="AI18" s="101">
        <f t="shared" si="16"/>
        <v>0.16666666666666666</v>
      </c>
      <c r="AJ18" s="101">
        <f t="shared" si="16"/>
        <v>0.16666666666666666</v>
      </c>
      <c r="AK18" s="101">
        <f t="shared" si="16"/>
        <v>0.14999999999999997</v>
      </c>
      <c r="AL18" s="101">
        <f t="shared" si="16"/>
        <v>0.33333333333333326</v>
      </c>
      <c r="AM18" s="101">
        <f t="shared" si="16"/>
        <v>0.33333333333333326</v>
      </c>
      <c r="AN18" s="101">
        <f t="shared" si="16"/>
        <v>0.22580645161290319</v>
      </c>
      <c r="AO18" s="101">
        <f t="shared" si="16"/>
        <v>0.19999999999999996</v>
      </c>
      <c r="AP18" s="101">
        <f t="shared" si="16"/>
        <v>0.19999999999999996</v>
      </c>
      <c r="AQ18" s="101">
        <f t="shared" si="16"/>
        <v>0.25806451612903225</v>
      </c>
      <c r="AR18" s="101">
        <f t="shared" si="16"/>
        <v>0.14814814814814814</v>
      </c>
      <c r="AS18" s="101">
        <f t="shared" si="16"/>
        <v>0.14814814814814814</v>
      </c>
      <c r="AT18" s="101">
        <f t="shared" si="16"/>
        <v>0.14814814814814814</v>
      </c>
      <c r="AU18" s="101">
        <f t="shared" si="16"/>
        <v>0.19047619047619047</v>
      </c>
      <c r="AV18" s="101">
        <f t="shared" si="16"/>
        <v>0.19047619047619047</v>
      </c>
      <c r="AW18" s="101">
        <f t="shared" si="16"/>
        <v>0.26666666666666666</v>
      </c>
      <c r="AX18" s="101">
        <f t="shared" si="16"/>
        <v>0.26666666666666666</v>
      </c>
      <c r="AY18" s="101">
        <f t="shared" si="16"/>
        <v>0.26666666666666666</v>
      </c>
      <c r="AZ18" s="101">
        <f t="shared" si="16"/>
        <v>0.33333333333333331</v>
      </c>
      <c r="BA18" s="101">
        <f t="shared" si="16"/>
        <v>0.16666666666666666</v>
      </c>
    </row>
    <row r="19" spans="28:53">
      <c r="AB19" s="97">
        <v>6</v>
      </c>
      <c r="AC19" s="97">
        <v>6</v>
      </c>
      <c r="AD19" s="97" t="str">
        <f t="shared" si="1"/>
        <v>特定加算Ⅱから特定加算Ⅱ</v>
      </c>
      <c r="AE19" s="101">
        <f>(D$8-D$8)/D$8</f>
        <v>0</v>
      </c>
      <c r="AF19" s="101">
        <f t="shared" ref="AF19:BA19" si="17">(E$8-E$8)/E$8</f>
        <v>0</v>
      </c>
      <c r="AG19" s="101">
        <f t="shared" si="17"/>
        <v>0</v>
      </c>
      <c r="AH19" s="101">
        <f t="shared" si="17"/>
        <v>0</v>
      </c>
      <c r="AI19" s="101">
        <f t="shared" si="17"/>
        <v>0</v>
      </c>
      <c r="AJ19" s="101">
        <f t="shared" si="17"/>
        <v>0</v>
      </c>
      <c r="AK19" s="101">
        <f t="shared" si="17"/>
        <v>0</v>
      </c>
      <c r="AL19" s="101">
        <f t="shared" si="17"/>
        <v>0</v>
      </c>
      <c r="AM19" s="101">
        <f t="shared" si="17"/>
        <v>0</v>
      </c>
      <c r="AN19" s="101">
        <f t="shared" si="17"/>
        <v>0</v>
      </c>
      <c r="AO19" s="101">
        <f t="shared" si="17"/>
        <v>0</v>
      </c>
      <c r="AP19" s="101">
        <f t="shared" si="17"/>
        <v>0</v>
      </c>
      <c r="AQ19" s="101">
        <f t="shared" si="17"/>
        <v>0</v>
      </c>
      <c r="AR19" s="101">
        <f t="shared" si="17"/>
        <v>0</v>
      </c>
      <c r="AS19" s="101">
        <f t="shared" si="17"/>
        <v>0</v>
      </c>
      <c r="AT19" s="101">
        <f t="shared" si="17"/>
        <v>0</v>
      </c>
      <c r="AU19" s="101">
        <f t="shared" si="17"/>
        <v>0</v>
      </c>
      <c r="AV19" s="101">
        <f t="shared" si="17"/>
        <v>0</v>
      </c>
      <c r="AW19" s="101">
        <f t="shared" si="17"/>
        <v>0</v>
      </c>
      <c r="AX19" s="101">
        <f t="shared" si="17"/>
        <v>0</v>
      </c>
      <c r="AY19" s="101">
        <f t="shared" si="17"/>
        <v>0</v>
      </c>
      <c r="AZ19" s="101">
        <f t="shared" si="17"/>
        <v>0</v>
      </c>
      <c r="BA19" s="101">
        <f t="shared" si="17"/>
        <v>0</v>
      </c>
    </row>
    <row r="20" spans="28:53">
      <c r="AB20" s="97">
        <v>6</v>
      </c>
      <c r="AC20" s="97">
        <v>7</v>
      </c>
      <c r="AD20" s="97" t="str">
        <f t="shared" si="1"/>
        <v>特定加算Ⅱから特定加算なし</v>
      </c>
      <c r="AE20" s="101">
        <f>(D$9-D$8)/D$8</f>
        <v>-1</v>
      </c>
      <c r="AF20" s="101">
        <f t="shared" ref="AF20:BA20" si="18">(E$9-E$8)/E$8</f>
        <v>-1</v>
      </c>
      <c r="AG20" s="101">
        <f t="shared" si="18"/>
        <v>-1</v>
      </c>
      <c r="AH20" s="101">
        <f t="shared" si="18"/>
        <v>-1</v>
      </c>
      <c r="AI20" s="101">
        <f t="shared" si="18"/>
        <v>-1</v>
      </c>
      <c r="AJ20" s="101">
        <f t="shared" si="18"/>
        <v>-1</v>
      </c>
      <c r="AK20" s="101">
        <f t="shared" si="18"/>
        <v>-1</v>
      </c>
      <c r="AL20" s="101">
        <f t="shared" si="18"/>
        <v>-1</v>
      </c>
      <c r="AM20" s="101">
        <f t="shared" si="18"/>
        <v>-1</v>
      </c>
      <c r="AN20" s="101">
        <f t="shared" si="18"/>
        <v>-1</v>
      </c>
      <c r="AO20" s="101">
        <f t="shared" si="18"/>
        <v>-1</v>
      </c>
      <c r="AP20" s="101">
        <f t="shared" si="18"/>
        <v>-1</v>
      </c>
      <c r="AQ20" s="101">
        <f t="shared" si="18"/>
        <v>-1</v>
      </c>
      <c r="AR20" s="101">
        <f t="shared" si="18"/>
        <v>-1</v>
      </c>
      <c r="AS20" s="101">
        <f t="shared" si="18"/>
        <v>-1</v>
      </c>
      <c r="AT20" s="101">
        <f t="shared" si="18"/>
        <v>-1</v>
      </c>
      <c r="AU20" s="101">
        <f t="shared" si="18"/>
        <v>-1</v>
      </c>
      <c r="AV20" s="101">
        <f t="shared" si="18"/>
        <v>-1</v>
      </c>
      <c r="AW20" s="101">
        <f t="shared" si="18"/>
        <v>-1</v>
      </c>
      <c r="AX20" s="101">
        <f t="shared" si="18"/>
        <v>-1</v>
      </c>
      <c r="AY20" s="101">
        <f t="shared" si="18"/>
        <v>-1</v>
      </c>
      <c r="AZ20" s="101">
        <f t="shared" si="18"/>
        <v>-1</v>
      </c>
      <c r="BA20" s="101">
        <f t="shared" si="18"/>
        <v>-1</v>
      </c>
    </row>
    <row r="21" spans="28:53">
      <c r="AB21" s="97">
        <v>7</v>
      </c>
      <c r="AC21" s="97">
        <v>5</v>
      </c>
      <c r="AD21" s="97" t="str">
        <f t="shared" si="1"/>
        <v>特定加算なしから特定加算Ⅰ</v>
      </c>
      <c r="AE21" s="101">
        <f>(D$7-D$9)/D$7</f>
        <v>1</v>
      </c>
      <c r="AF21" s="101">
        <f t="shared" ref="AF21:BA21" si="19">(E$7-E$9)/E$7</f>
        <v>1</v>
      </c>
      <c r="AG21" s="101">
        <f t="shared" si="19"/>
        <v>1</v>
      </c>
      <c r="AH21" s="101">
        <f t="shared" si="19"/>
        <v>1</v>
      </c>
      <c r="AI21" s="101">
        <f t="shared" si="19"/>
        <v>1</v>
      </c>
      <c r="AJ21" s="101">
        <f t="shared" si="19"/>
        <v>1</v>
      </c>
      <c r="AK21" s="101">
        <f t="shared" si="19"/>
        <v>1</v>
      </c>
      <c r="AL21" s="101">
        <f t="shared" si="19"/>
        <v>1</v>
      </c>
      <c r="AM21" s="101">
        <f t="shared" si="19"/>
        <v>1</v>
      </c>
      <c r="AN21" s="101">
        <f t="shared" si="19"/>
        <v>1</v>
      </c>
      <c r="AO21" s="101">
        <f t="shared" si="19"/>
        <v>1</v>
      </c>
      <c r="AP21" s="101">
        <f t="shared" si="19"/>
        <v>1</v>
      </c>
      <c r="AQ21" s="101">
        <f t="shared" si="19"/>
        <v>1</v>
      </c>
      <c r="AR21" s="101">
        <f t="shared" si="19"/>
        <v>1</v>
      </c>
      <c r="AS21" s="101">
        <f t="shared" si="19"/>
        <v>1</v>
      </c>
      <c r="AT21" s="101">
        <f t="shared" si="19"/>
        <v>1</v>
      </c>
      <c r="AU21" s="101">
        <f t="shared" si="19"/>
        <v>1</v>
      </c>
      <c r="AV21" s="101">
        <f t="shared" si="19"/>
        <v>1</v>
      </c>
      <c r="AW21" s="101">
        <f t="shared" si="19"/>
        <v>1</v>
      </c>
      <c r="AX21" s="101">
        <f t="shared" si="19"/>
        <v>1</v>
      </c>
      <c r="AY21" s="101">
        <f t="shared" si="19"/>
        <v>1</v>
      </c>
      <c r="AZ21" s="101">
        <f t="shared" si="19"/>
        <v>1</v>
      </c>
      <c r="BA21" s="101">
        <f t="shared" si="19"/>
        <v>1</v>
      </c>
    </row>
    <row r="22" spans="28:53">
      <c r="AB22" s="97">
        <v>7</v>
      </c>
      <c r="AC22" s="97">
        <v>6</v>
      </c>
      <c r="AD22" s="97" t="str">
        <f t="shared" si="1"/>
        <v>特定加算なしから特定加算Ⅱ</v>
      </c>
      <c r="AE22" s="101">
        <f>(D$8-D$9)/D$8</f>
        <v>1</v>
      </c>
      <c r="AF22" s="101">
        <f t="shared" ref="AF22:BA22" si="20">(E$8-E$9)/E$8</f>
        <v>1</v>
      </c>
      <c r="AG22" s="101">
        <f t="shared" si="20"/>
        <v>1</v>
      </c>
      <c r="AH22" s="101">
        <f t="shared" si="20"/>
        <v>1</v>
      </c>
      <c r="AI22" s="101">
        <f t="shared" si="20"/>
        <v>1</v>
      </c>
      <c r="AJ22" s="101">
        <f t="shared" si="20"/>
        <v>1</v>
      </c>
      <c r="AK22" s="101">
        <f t="shared" si="20"/>
        <v>1</v>
      </c>
      <c r="AL22" s="101">
        <f t="shared" si="20"/>
        <v>1</v>
      </c>
      <c r="AM22" s="101">
        <f t="shared" si="20"/>
        <v>1</v>
      </c>
      <c r="AN22" s="101">
        <f t="shared" si="20"/>
        <v>1</v>
      </c>
      <c r="AO22" s="101">
        <f t="shared" si="20"/>
        <v>1</v>
      </c>
      <c r="AP22" s="101">
        <f t="shared" si="20"/>
        <v>1</v>
      </c>
      <c r="AQ22" s="101">
        <f t="shared" si="20"/>
        <v>1</v>
      </c>
      <c r="AR22" s="101">
        <f t="shared" si="20"/>
        <v>1</v>
      </c>
      <c r="AS22" s="101">
        <f t="shared" si="20"/>
        <v>1</v>
      </c>
      <c r="AT22" s="101">
        <f t="shared" si="20"/>
        <v>1</v>
      </c>
      <c r="AU22" s="101">
        <f t="shared" si="20"/>
        <v>1</v>
      </c>
      <c r="AV22" s="101">
        <f t="shared" si="20"/>
        <v>1</v>
      </c>
      <c r="AW22" s="101">
        <f t="shared" si="20"/>
        <v>1</v>
      </c>
      <c r="AX22" s="101">
        <f t="shared" si="20"/>
        <v>1</v>
      </c>
      <c r="AY22" s="101">
        <f t="shared" si="20"/>
        <v>1</v>
      </c>
      <c r="AZ22" s="101">
        <f t="shared" si="20"/>
        <v>1</v>
      </c>
      <c r="BA22" s="101">
        <f t="shared" si="20"/>
        <v>1</v>
      </c>
    </row>
    <row r="23" spans="28:53">
      <c r="AB23" s="97">
        <v>7</v>
      </c>
      <c r="AC23" s="97">
        <v>7</v>
      </c>
      <c r="AD23" s="97" t="str">
        <f t="shared" si="1"/>
        <v>特定加算なしから特定加算なし</v>
      </c>
      <c r="AE23" s="535">
        <f>0</f>
        <v>0</v>
      </c>
      <c r="AF23" s="535">
        <f>0</f>
        <v>0</v>
      </c>
      <c r="AG23" s="535">
        <f>0</f>
        <v>0</v>
      </c>
      <c r="AH23" s="535">
        <f>0</f>
        <v>0</v>
      </c>
      <c r="AI23" s="535">
        <f>0</f>
        <v>0</v>
      </c>
      <c r="AJ23" s="535">
        <f>0</f>
        <v>0</v>
      </c>
      <c r="AK23" s="535">
        <f>0</f>
        <v>0</v>
      </c>
      <c r="AL23" s="535">
        <f>0</f>
        <v>0</v>
      </c>
      <c r="AM23" s="535">
        <f>0</f>
        <v>0</v>
      </c>
      <c r="AN23" s="535">
        <f>0</f>
        <v>0</v>
      </c>
      <c r="AO23" s="535">
        <f>0</f>
        <v>0</v>
      </c>
      <c r="AP23" s="535">
        <f>0</f>
        <v>0</v>
      </c>
      <c r="AQ23" s="535">
        <f>0</f>
        <v>0</v>
      </c>
      <c r="AR23" s="535">
        <f>0</f>
        <v>0</v>
      </c>
      <c r="AS23" s="535">
        <f>0</f>
        <v>0</v>
      </c>
      <c r="AT23" s="535">
        <f>0</f>
        <v>0</v>
      </c>
      <c r="AU23" s="535">
        <f>0</f>
        <v>0</v>
      </c>
      <c r="AV23" s="535">
        <f>0</f>
        <v>0</v>
      </c>
      <c r="AW23" s="535">
        <f>0</f>
        <v>0</v>
      </c>
      <c r="AX23" s="535">
        <f>0</f>
        <v>0</v>
      </c>
      <c r="AY23" s="535">
        <f>0</f>
        <v>0</v>
      </c>
      <c r="AZ23" s="535">
        <f>0</f>
        <v>0</v>
      </c>
      <c r="BA23" s="535">
        <f>0</f>
        <v>0</v>
      </c>
    </row>
    <row r="24" spans="28:53">
      <c r="AB24" s="97">
        <v>8</v>
      </c>
      <c r="AC24" s="97">
        <v>8</v>
      </c>
      <c r="AD24" s="97" t="str">
        <f t="shared" si="1"/>
        <v>ベア加算からベア加算</v>
      </c>
      <c r="AE24" s="101">
        <f>(D$10-D$10)/D$10</f>
        <v>0</v>
      </c>
      <c r="AF24" s="101">
        <f t="shared" ref="AF24:BA24" si="21">(E$10-E$10)/E$10</f>
        <v>0</v>
      </c>
      <c r="AG24" s="101">
        <f t="shared" si="21"/>
        <v>0</v>
      </c>
      <c r="AH24" s="101">
        <f t="shared" si="21"/>
        <v>0</v>
      </c>
      <c r="AI24" s="101">
        <f t="shared" si="21"/>
        <v>0</v>
      </c>
      <c r="AJ24" s="101">
        <f t="shared" si="21"/>
        <v>0</v>
      </c>
      <c r="AK24" s="101">
        <f t="shared" si="21"/>
        <v>0</v>
      </c>
      <c r="AL24" s="101">
        <f t="shared" si="21"/>
        <v>0</v>
      </c>
      <c r="AM24" s="101">
        <f t="shared" si="21"/>
        <v>0</v>
      </c>
      <c r="AN24" s="101">
        <f t="shared" si="21"/>
        <v>0</v>
      </c>
      <c r="AO24" s="101">
        <f t="shared" si="21"/>
        <v>0</v>
      </c>
      <c r="AP24" s="101">
        <f t="shared" si="21"/>
        <v>0</v>
      </c>
      <c r="AQ24" s="101">
        <f t="shared" si="21"/>
        <v>0</v>
      </c>
      <c r="AR24" s="101">
        <f t="shared" si="21"/>
        <v>0</v>
      </c>
      <c r="AS24" s="101">
        <f t="shared" si="21"/>
        <v>0</v>
      </c>
      <c r="AT24" s="101">
        <f t="shared" si="21"/>
        <v>0</v>
      </c>
      <c r="AU24" s="101">
        <f t="shared" si="21"/>
        <v>0</v>
      </c>
      <c r="AV24" s="101">
        <f t="shared" si="21"/>
        <v>0</v>
      </c>
      <c r="AW24" s="101">
        <f t="shared" si="21"/>
        <v>0</v>
      </c>
      <c r="AX24" s="101">
        <f t="shared" si="21"/>
        <v>0</v>
      </c>
      <c r="AY24" s="101">
        <f t="shared" si="21"/>
        <v>0</v>
      </c>
      <c r="AZ24" s="101">
        <f t="shared" si="21"/>
        <v>0</v>
      </c>
      <c r="BA24" s="101">
        <f t="shared" si="21"/>
        <v>0</v>
      </c>
    </row>
    <row r="25" spans="28:53">
      <c r="AB25" s="97">
        <v>8</v>
      </c>
      <c r="AC25" s="97">
        <v>9</v>
      </c>
      <c r="AD25" s="97" t="str">
        <f t="shared" si="1"/>
        <v>ベア加算からベア加算なし</v>
      </c>
      <c r="AE25" s="101">
        <f>(D$11-D$10)/D$10</f>
        <v>-1</v>
      </c>
      <c r="AF25" s="101">
        <f t="shared" ref="AF25:BA25" si="22">(E$11-E$10)/E$10</f>
        <v>-1</v>
      </c>
      <c r="AG25" s="101">
        <f t="shared" si="22"/>
        <v>-1</v>
      </c>
      <c r="AH25" s="101">
        <f t="shared" si="22"/>
        <v>-1</v>
      </c>
      <c r="AI25" s="101">
        <f t="shared" si="22"/>
        <v>-1</v>
      </c>
      <c r="AJ25" s="101">
        <f t="shared" si="22"/>
        <v>-1</v>
      </c>
      <c r="AK25" s="101">
        <f t="shared" si="22"/>
        <v>-1</v>
      </c>
      <c r="AL25" s="101">
        <f t="shared" si="22"/>
        <v>-1</v>
      </c>
      <c r="AM25" s="101">
        <f t="shared" si="22"/>
        <v>-1</v>
      </c>
      <c r="AN25" s="101">
        <f t="shared" si="22"/>
        <v>-1</v>
      </c>
      <c r="AO25" s="101">
        <f t="shared" si="22"/>
        <v>-1</v>
      </c>
      <c r="AP25" s="101">
        <f t="shared" si="22"/>
        <v>-1</v>
      </c>
      <c r="AQ25" s="101">
        <f t="shared" si="22"/>
        <v>-1</v>
      </c>
      <c r="AR25" s="101">
        <f t="shared" si="22"/>
        <v>-1</v>
      </c>
      <c r="AS25" s="101">
        <f t="shared" si="22"/>
        <v>-1</v>
      </c>
      <c r="AT25" s="101">
        <f t="shared" si="22"/>
        <v>-1</v>
      </c>
      <c r="AU25" s="101">
        <f t="shared" si="22"/>
        <v>-1</v>
      </c>
      <c r="AV25" s="101">
        <f t="shared" si="22"/>
        <v>-1</v>
      </c>
      <c r="AW25" s="101">
        <f t="shared" si="22"/>
        <v>-1</v>
      </c>
      <c r="AX25" s="101">
        <f t="shared" si="22"/>
        <v>-1</v>
      </c>
      <c r="AY25" s="101">
        <f t="shared" si="22"/>
        <v>-1</v>
      </c>
      <c r="AZ25" s="101">
        <f t="shared" si="22"/>
        <v>-1</v>
      </c>
      <c r="BA25" s="101">
        <f t="shared" si="22"/>
        <v>-1</v>
      </c>
    </row>
    <row r="26" spans="28:53">
      <c r="AB26" s="97">
        <v>9</v>
      </c>
      <c r="AC26" s="97">
        <v>8</v>
      </c>
      <c r="AD26" s="97" t="str">
        <f t="shared" si="1"/>
        <v>ベア加算なしからベア加算</v>
      </c>
      <c r="AE26" s="101">
        <f>(D$10-D$11)/D$10</f>
        <v>1</v>
      </c>
      <c r="AF26" s="101">
        <f t="shared" ref="AF26:BA26" si="23">(E$10-E$11)/E$10</f>
        <v>1</v>
      </c>
      <c r="AG26" s="101">
        <f t="shared" si="23"/>
        <v>1</v>
      </c>
      <c r="AH26" s="101">
        <f t="shared" si="23"/>
        <v>1</v>
      </c>
      <c r="AI26" s="101">
        <f t="shared" si="23"/>
        <v>1</v>
      </c>
      <c r="AJ26" s="101">
        <f t="shared" si="23"/>
        <v>1</v>
      </c>
      <c r="AK26" s="101">
        <f t="shared" si="23"/>
        <v>1</v>
      </c>
      <c r="AL26" s="101">
        <f t="shared" si="23"/>
        <v>1</v>
      </c>
      <c r="AM26" s="101">
        <f t="shared" si="23"/>
        <v>1</v>
      </c>
      <c r="AN26" s="101">
        <f t="shared" si="23"/>
        <v>1</v>
      </c>
      <c r="AO26" s="101">
        <f t="shared" si="23"/>
        <v>1</v>
      </c>
      <c r="AP26" s="101">
        <f t="shared" si="23"/>
        <v>1</v>
      </c>
      <c r="AQ26" s="101">
        <f t="shared" si="23"/>
        <v>1</v>
      </c>
      <c r="AR26" s="101">
        <f t="shared" si="23"/>
        <v>1</v>
      </c>
      <c r="AS26" s="101">
        <f t="shared" si="23"/>
        <v>1</v>
      </c>
      <c r="AT26" s="101">
        <f t="shared" si="23"/>
        <v>1</v>
      </c>
      <c r="AU26" s="101">
        <f t="shared" si="23"/>
        <v>1</v>
      </c>
      <c r="AV26" s="101">
        <f t="shared" si="23"/>
        <v>1</v>
      </c>
      <c r="AW26" s="101">
        <f t="shared" si="23"/>
        <v>1</v>
      </c>
      <c r="AX26" s="101">
        <f t="shared" si="23"/>
        <v>1</v>
      </c>
      <c r="AY26" s="101">
        <f t="shared" si="23"/>
        <v>1</v>
      </c>
      <c r="AZ26" s="101">
        <f t="shared" si="23"/>
        <v>1</v>
      </c>
      <c r="BA26" s="101">
        <f t="shared" si="23"/>
        <v>1</v>
      </c>
    </row>
    <row r="27" spans="28:53">
      <c r="AB27" s="97">
        <v>9</v>
      </c>
      <c r="AC27" s="97">
        <v>9</v>
      </c>
      <c r="AD27" s="97" t="str">
        <f t="shared" si="1"/>
        <v>ベア加算なしからベア加算なし</v>
      </c>
      <c r="AE27" s="535">
        <v>0</v>
      </c>
      <c r="AF27" s="535">
        <v>0</v>
      </c>
      <c r="AG27" s="535">
        <v>0</v>
      </c>
      <c r="AH27" s="535">
        <v>0</v>
      </c>
      <c r="AI27" s="535">
        <v>0</v>
      </c>
      <c r="AJ27" s="535">
        <v>0</v>
      </c>
      <c r="AK27" s="535">
        <v>0</v>
      </c>
      <c r="AL27" s="535">
        <v>0</v>
      </c>
      <c r="AM27" s="535">
        <v>0</v>
      </c>
      <c r="AN27" s="535">
        <v>0</v>
      </c>
      <c r="AO27" s="535">
        <v>0</v>
      </c>
      <c r="AP27" s="535">
        <v>0</v>
      </c>
      <c r="AQ27" s="535">
        <v>0</v>
      </c>
      <c r="AR27" s="535">
        <v>0</v>
      </c>
      <c r="AS27" s="535">
        <v>0</v>
      </c>
      <c r="AT27" s="535">
        <v>0</v>
      </c>
      <c r="AU27" s="535">
        <v>0</v>
      </c>
      <c r="AV27" s="535">
        <v>0</v>
      </c>
      <c r="AW27" s="535">
        <v>0</v>
      </c>
      <c r="AX27" s="535">
        <v>0</v>
      </c>
      <c r="AY27" s="535">
        <v>0</v>
      </c>
      <c r="AZ27" s="535">
        <v>0</v>
      </c>
      <c r="BA27" s="53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3"/>
      <c r="D2" s="94" t="s">
        <v>8</v>
      </c>
      <c r="E2" s="94" t="s">
        <v>9</v>
      </c>
      <c r="F2" s="94" t="s">
        <v>149</v>
      </c>
      <c r="G2" s="94" t="s">
        <v>150</v>
      </c>
      <c r="H2" s="94" t="s">
        <v>10</v>
      </c>
      <c r="I2" s="94" t="s">
        <v>11</v>
      </c>
      <c r="J2" s="94" t="s">
        <v>151</v>
      </c>
      <c r="K2" s="94" t="s">
        <v>152</v>
      </c>
      <c r="L2" s="94" t="s">
        <v>12</v>
      </c>
      <c r="M2" s="94" t="s">
        <v>153</v>
      </c>
      <c r="N2" s="94" t="s">
        <v>103</v>
      </c>
      <c r="O2" s="94" t="s">
        <v>154</v>
      </c>
      <c r="P2" s="94" t="s">
        <v>155</v>
      </c>
      <c r="Q2" s="94" t="s">
        <v>156</v>
      </c>
      <c r="R2" s="94" t="s">
        <v>13</v>
      </c>
      <c r="S2" s="94" t="s">
        <v>102</v>
      </c>
      <c r="T2" s="94" t="s">
        <v>157</v>
      </c>
      <c r="U2" s="94" t="s">
        <v>158</v>
      </c>
      <c r="V2" s="94" t="s">
        <v>159</v>
      </c>
      <c r="W2" s="94" t="s">
        <v>160</v>
      </c>
      <c r="X2" s="94" t="s">
        <v>161</v>
      </c>
      <c r="Y2" s="94" t="s">
        <v>162</v>
      </c>
      <c r="Z2" s="94" t="s">
        <v>163</v>
      </c>
      <c r="AB2" s="1193" t="s">
        <v>2100</v>
      </c>
      <c r="AC2" s="1193"/>
      <c r="AD2" s="94" t="s">
        <v>8</v>
      </c>
      <c r="AE2" s="94" t="s">
        <v>9</v>
      </c>
      <c r="AF2" s="94" t="s">
        <v>149</v>
      </c>
      <c r="AG2" s="94" t="s">
        <v>150</v>
      </c>
      <c r="AH2" s="94" t="s">
        <v>10</v>
      </c>
      <c r="AI2" s="94" t="s">
        <v>11</v>
      </c>
      <c r="AJ2" s="94" t="s">
        <v>151</v>
      </c>
      <c r="AK2" s="94" t="s">
        <v>152</v>
      </c>
      <c r="AL2" s="94" t="s">
        <v>12</v>
      </c>
      <c r="AM2" s="94" t="s">
        <v>153</v>
      </c>
      <c r="AN2" s="94" t="s">
        <v>103</v>
      </c>
      <c r="AO2" s="94" t="s">
        <v>154</v>
      </c>
      <c r="AP2" s="94" t="s">
        <v>155</v>
      </c>
      <c r="AQ2" s="94" t="s">
        <v>156</v>
      </c>
      <c r="AR2" s="94" t="s">
        <v>13</v>
      </c>
      <c r="AS2" s="94" t="s">
        <v>102</v>
      </c>
      <c r="AT2" s="94" t="s">
        <v>157</v>
      </c>
      <c r="AU2" s="94" t="s">
        <v>158</v>
      </c>
      <c r="AV2" s="94" t="s">
        <v>159</v>
      </c>
      <c r="AW2" s="94" t="s">
        <v>160</v>
      </c>
      <c r="AX2" s="94" t="s">
        <v>161</v>
      </c>
      <c r="AY2" s="94" t="s">
        <v>162</v>
      </c>
      <c r="AZ2" s="94" t="s">
        <v>163</v>
      </c>
      <c r="BB2" s="1194" t="s">
        <v>2107</v>
      </c>
      <c r="BC2" s="1194"/>
      <c r="BD2" s="94" t="s">
        <v>8</v>
      </c>
      <c r="BE2" s="94" t="s">
        <v>9</v>
      </c>
      <c r="BF2" s="94" t="s">
        <v>149</v>
      </c>
      <c r="BG2" s="94" t="s">
        <v>150</v>
      </c>
      <c r="BH2" s="94" t="s">
        <v>10</v>
      </c>
      <c r="BI2" s="94" t="s">
        <v>11</v>
      </c>
      <c r="BJ2" s="94" t="s">
        <v>151</v>
      </c>
      <c r="BK2" s="94" t="s">
        <v>152</v>
      </c>
      <c r="BL2" s="94" t="s">
        <v>12</v>
      </c>
      <c r="BM2" s="94" t="s">
        <v>153</v>
      </c>
      <c r="BN2" s="94" t="s">
        <v>103</v>
      </c>
      <c r="BO2" s="94" t="s">
        <v>154</v>
      </c>
      <c r="BP2" s="94" t="s">
        <v>155</v>
      </c>
      <c r="BQ2" s="94" t="s">
        <v>156</v>
      </c>
      <c r="BR2" s="94" t="s">
        <v>13</v>
      </c>
      <c r="BS2" s="94" t="s">
        <v>102</v>
      </c>
      <c r="BT2" s="94" t="s">
        <v>157</v>
      </c>
      <c r="BU2" s="94" t="s">
        <v>158</v>
      </c>
      <c r="BV2" s="94" t="s">
        <v>159</v>
      </c>
      <c r="BW2" s="94" t="s">
        <v>160</v>
      </c>
      <c r="BX2" s="94" t="s">
        <v>161</v>
      </c>
      <c r="BY2" s="94" t="s">
        <v>162</v>
      </c>
      <c r="BZ2" s="94" t="s">
        <v>163</v>
      </c>
      <c r="CB2" s="99" t="s">
        <v>2102</v>
      </c>
      <c r="CC2" s="99" t="s">
        <v>2108</v>
      </c>
      <c r="CD2" s="99" t="s">
        <v>2109</v>
      </c>
      <c r="CE2" s="94" t="s">
        <v>8</v>
      </c>
      <c r="CF2" s="94" t="s">
        <v>9</v>
      </c>
      <c r="CG2" s="94" t="s">
        <v>149</v>
      </c>
      <c r="CH2" s="94" t="s">
        <v>150</v>
      </c>
      <c r="CI2" s="94" t="s">
        <v>10</v>
      </c>
      <c r="CJ2" s="94" t="s">
        <v>11</v>
      </c>
      <c r="CK2" s="94" t="s">
        <v>151</v>
      </c>
      <c r="CL2" s="94" t="s">
        <v>152</v>
      </c>
      <c r="CM2" s="94" t="s">
        <v>12</v>
      </c>
      <c r="CN2" s="94" t="s">
        <v>153</v>
      </c>
      <c r="CO2" s="94" t="s">
        <v>103</v>
      </c>
      <c r="CP2" s="94" t="s">
        <v>154</v>
      </c>
      <c r="CQ2" s="94" t="s">
        <v>155</v>
      </c>
      <c r="CR2" s="94" t="s">
        <v>156</v>
      </c>
      <c r="CS2" s="94" t="s">
        <v>13</v>
      </c>
      <c r="CT2" s="94" t="s">
        <v>102</v>
      </c>
      <c r="CU2" s="94" t="s">
        <v>157</v>
      </c>
      <c r="CV2" s="94" t="s">
        <v>158</v>
      </c>
      <c r="CW2" s="94" t="s">
        <v>159</v>
      </c>
      <c r="CX2" s="94" t="s">
        <v>160</v>
      </c>
      <c r="CY2" s="94" t="s">
        <v>161</v>
      </c>
      <c r="CZ2" s="94" t="s">
        <v>162</v>
      </c>
      <c r="DA2" s="94" t="s">
        <v>163</v>
      </c>
      <c r="DC2" s="99" t="s">
        <v>2109</v>
      </c>
      <c r="DD2" s="94" t="s">
        <v>8</v>
      </c>
      <c r="DE2" s="94" t="s">
        <v>9</v>
      </c>
      <c r="DF2" s="94" t="s">
        <v>149</v>
      </c>
      <c r="DG2" s="94" t="s">
        <v>150</v>
      </c>
      <c r="DH2" s="94" t="s">
        <v>10</v>
      </c>
      <c r="DI2" s="94" t="s">
        <v>11</v>
      </c>
      <c r="DJ2" s="94" t="s">
        <v>151</v>
      </c>
      <c r="DK2" s="94" t="s">
        <v>152</v>
      </c>
      <c r="DL2" s="94" t="s">
        <v>12</v>
      </c>
      <c r="DM2" s="94" t="s">
        <v>153</v>
      </c>
      <c r="DN2" s="94" t="s">
        <v>103</v>
      </c>
      <c r="DO2" s="94" t="s">
        <v>154</v>
      </c>
      <c r="DP2" s="94" t="s">
        <v>155</v>
      </c>
      <c r="DQ2" s="94" t="s">
        <v>156</v>
      </c>
      <c r="DR2" s="94" t="s">
        <v>13</v>
      </c>
      <c r="DS2" s="94" t="s">
        <v>102</v>
      </c>
      <c r="DT2" s="94" t="s">
        <v>157</v>
      </c>
      <c r="DU2" s="94" t="s">
        <v>158</v>
      </c>
      <c r="DV2" s="94" t="s">
        <v>159</v>
      </c>
      <c r="DW2" s="94" t="s">
        <v>160</v>
      </c>
      <c r="DX2" s="94" t="s">
        <v>161</v>
      </c>
      <c r="DY2" s="94" t="s">
        <v>162</v>
      </c>
      <c r="DZ2" s="94" t="s">
        <v>163</v>
      </c>
    </row>
    <row r="3" spans="2:130">
      <c r="B3" s="100">
        <v>1</v>
      </c>
      <c r="C3" s="93" t="s">
        <v>123</v>
      </c>
      <c r="D3" s="33">
        <v>0.13700000000000001</v>
      </c>
      <c r="E3" s="33">
        <v>0.13700000000000001</v>
      </c>
      <c r="F3" s="33">
        <v>0.13700000000000001</v>
      </c>
      <c r="G3" s="33">
        <v>5.8000000000000003E-2</v>
      </c>
      <c r="H3" s="33">
        <v>5.8999999999999997E-2</v>
      </c>
      <c r="I3" s="33">
        <v>5.8999999999999997E-2</v>
      </c>
      <c r="J3" s="33">
        <v>4.7E-2</v>
      </c>
      <c r="K3" s="33">
        <v>8.2000000000000003E-2</v>
      </c>
      <c r="L3" s="33">
        <v>8.2000000000000003E-2</v>
      </c>
      <c r="M3" s="33">
        <v>0.104</v>
      </c>
      <c r="N3" s="33">
        <v>0.10199999999999999</v>
      </c>
      <c r="O3" s="33">
        <v>0.10199999999999999</v>
      </c>
      <c r="P3" s="33">
        <v>0.111</v>
      </c>
      <c r="Q3" s="33">
        <v>8.3000000000000004E-2</v>
      </c>
      <c r="R3" s="33">
        <v>8.3000000000000004E-2</v>
      </c>
      <c r="S3" s="33">
        <v>8.3000000000000004E-2</v>
      </c>
      <c r="T3" s="33">
        <v>3.9E-2</v>
      </c>
      <c r="U3" s="33">
        <v>3.9E-2</v>
      </c>
      <c r="V3" s="33">
        <v>2.5999999999999999E-2</v>
      </c>
      <c r="W3" s="33">
        <v>2.5999999999999999E-2</v>
      </c>
      <c r="X3" s="33">
        <v>2.5999999999999999E-2</v>
      </c>
      <c r="Y3" s="33">
        <v>0.13700000000000001</v>
      </c>
      <c r="Z3" s="33">
        <v>5.8999999999999997E-2</v>
      </c>
      <c r="AB3" s="97">
        <v>1</v>
      </c>
      <c r="AC3" s="95" t="s">
        <v>2081</v>
      </c>
      <c r="AD3" s="33">
        <f>D3+D7+D10</f>
        <v>0.224</v>
      </c>
      <c r="AE3" s="33">
        <f t="shared" ref="AE3:AZ3" si="0">E3+E7+E10</f>
        <v>0.224</v>
      </c>
      <c r="AF3" s="33">
        <f t="shared" si="0"/>
        <v>0.224</v>
      </c>
      <c r="AG3" s="33">
        <f t="shared" si="0"/>
        <v>0.09</v>
      </c>
      <c r="AH3" s="33">
        <f t="shared" si="0"/>
        <v>8.199999999999999E-2</v>
      </c>
      <c r="AI3" s="33">
        <f t="shared" si="0"/>
        <v>8.199999999999999E-2</v>
      </c>
      <c r="AJ3" s="33">
        <f t="shared" si="0"/>
        <v>7.6999999999999999E-2</v>
      </c>
      <c r="AK3" s="33">
        <f t="shared" si="0"/>
        <v>0.115</v>
      </c>
      <c r="AL3" s="33">
        <f t="shared" si="0"/>
        <v>0.115</v>
      </c>
      <c r="AM3" s="33">
        <f t="shared" si="0"/>
        <v>0.158</v>
      </c>
      <c r="AN3" s="33">
        <f t="shared" si="0"/>
        <v>0.13400000000000001</v>
      </c>
      <c r="AO3" s="33">
        <f t="shared" si="0"/>
        <v>0.13400000000000001</v>
      </c>
      <c r="AP3" s="33">
        <f t="shared" si="0"/>
        <v>0.16500000000000001</v>
      </c>
      <c r="AQ3" s="33">
        <f t="shared" si="0"/>
        <v>0.126</v>
      </c>
      <c r="AR3" s="33">
        <f t="shared" si="0"/>
        <v>0.126</v>
      </c>
      <c r="AS3" s="33">
        <f t="shared" si="0"/>
        <v>0.126</v>
      </c>
      <c r="AT3" s="33">
        <f t="shared" si="0"/>
        <v>6.8000000000000005E-2</v>
      </c>
      <c r="AU3" s="33">
        <f t="shared" si="0"/>
        <v>6.8000000000000005E-2</v>
      </c>
      <c r="AV3" s="33">
        <f t="shared" si="0"/>
        <v>4.5999999999999992E-2</v>
      </c>
      <c r="AW3" s="33">
        <f t="shared" si="0"/>
        <v>4.5999999999999992E-2</v>
      </c>
      <c r="AX3" s="33">
        <f t="shared" si="0"/>
        <v>4.5999999999999992E-2</v>
      </c>
      <c r="AY3" s="33">
        <f t="shared" si="0"/>
        <v>0.224</v>
      </c>
      <c r="AZ3" s="33">
        <f t="shared" si="0"/>
        <v>8.199999999999999E-2</v>
      </c>
      <c r="BB3" s="97">
        <v>1</v>
      </c>
      <c r="BC3" s="95" t="s">
        <v>131</v>
      </c>
      <c r="BD3" s="33">
        <v>0.245</v>
      </c>
      <c r="BE3" s="33">
        <v>0.245</v>
      </c>
      <c r="BF3" s="33">
        <v>0.245</v>
      </c>
      <c r="BG3" s="33">
        <v>9.9999999999999992E-2</v>
      </c>
      <c r="BH3" s="33">
        <v>9.1999999999999985E-2</v>
      </c>
      <c r="BI3" s="33">
        <v>9.1999999999999985E-2</v>
      </c>
      <c r="BJ3" s="33">
        <v>8.5999999999999993E-2</v>
      </c>
      <c r="BK3" s="33">
        <v>0.128</v>
      </c>
      <c r="BL3" s="33">
        <v>0.128</v>
      </c>
      <c r="BM3" s="33">
        <v>0.18099999999999999</v>
      </c>
      <c r="BN3" s="33">
        <v>0.14900000000000002</v>
      </c>
      <c r="BO3" s="33">
        <v>0.14900000000000002</v>
      </c>
      <c r="BP3" s="33">
        <v>0.186</v>
      </c>
      <c r="BQ3" s="33">
        <v>0.14000000000000001</v>
      </c>
      <c r="BR3" s="33">
        <v>0.14000000000000001</v>
      </c>
      <c r="BS3" s="33">
        <v>0.14000000000000001</v>
      </c>
      <c r="BT3" s="33">
        <v>7.5000000000000011E-2</v>
      </c>
      <c r="BU3" s="33">
        <v>7.5000000000000011E-2</v>
      </c>
      <c r="BV3" s="33">
        <v>5.099999999999999E-2</v>
      </c>
      <c r="BW3" s="33">
        <v>5.099999999999999E-2</v>
      </c>
      <c r="BX3" s="33">
        <v>5.099999999999999E-2</v>
      </c>
      <c r="BY3" s="33">
        <v>0.245</v>
      </c>
      <c r="BZ3" s="33">
        <v>9.1999999999999985E-2</v>
      </c>
      <c r="CB3" s="97">
        <v>1</v>
      </c>
      <c r="CC3" s="97">
        <v>1</v>
      </c>
      <c r="CD3" s="97" t="str">
        <f t="shared" ref="CD3:CD34" si="1">VLOOKUP(CB3,$AB$3:$AC$21,2)&amp;"から"&amp;VLOOKUP(CC3,$BB$3:$BC$20,2)</f>
        <v>処遇加算Ⅰ特定加算Ⅰベア加算から新加算Ⅰ</v>
      </c>
      <c r="CE3" s="101">
        <f t="shared" ref="CE3:CN6" si="2">BD3-AD$3</f>
        <v>2.0999999999999991E-2</v>
      </c>
      <c r="CF3" s="101">
        <f t="shared" si="2"/>
        <v>2.0999999999999991E-2</v>
      </c>
      <c r="CG3" s="101">
        <f t="shared" si="2"/>
        <v>2.0999999999999991E-2</v>
      </c>
      <c r="CH3" s="101">
        <f t="shared" si="2"/>
        <v>9.999999999999995E-3</v>
      </c>
      <c r="CI3" s="101">
        <f t="shared" si="2"/>
        <v>9.999999999999995E-3</v>
      </c>
      <c r="CJ3" s="101">
        <f t="shared" si="2"/>
        <v>9.999999999999995E-3</v>
      </c>
      <c r="CK3" s="101">
        <f t="shared" si="2"/>
        <v>8.9999999999999941E-3</v>
      </c>
      <c r="CL3" s="101">
        <f t="shared" si="2"/>
        <v>1.2999999999999998E-2</v>
      </c>
      <c r="CM3" s="101">
        <f t="shared" si="2"/>
        <v>1.2999999999999998E-2</v>
      </c>
      <c r="CN3" s="101">
        <f t="shared" si="2"/>
        <v>2.2999999999999993E-2</v>
      </c>
      <c r="CO3" s="101">
        <f t="shared" ref="CO3:CX6" si="3">BN3-AN$3</f>
        <v>1.5000000000000013E-2</v>
      </c>
      <c r="CP3" s="101">
        <f t="shared" si="3"/>
        <v>1.5000000000000013E-2</v>
      </c>
      <c r="CQ3" s="101">
        <f t="shared" si="3"/>
        <v>2.0999999999999991E-2</v>
      </c>
      <c r="CR3" s="101">
        <f t="shared" si="3"/>
        <v>1.4000000000000012E-2</v>
      </c>
      <c r="CS3" s="101">
        <f t="shared" si="3"/>
        <v>1.4000000000000012E-2</v>
      </c>
      <c r="CT3" s="101">
        <f t="shared" si="3"/>
        <v>1.4000000000000012E-2</v>
      </c>
      <c r="CU3" s="101">
        <f t="shared" si="3"/>
        <v>7.0000000000000062E-3</v>
      </c>
      <c r="CV3" s="101">
        <f t="shared" si="3"/>
        <v>7.0000000000000062E-3</v>
      </c>
      <c r="CW3" s="101">
        <f t="shared" si="3"/>
        <v>4.9999999999999975E-3</v>
      </c>
      <c r="CX3" s="101">
        <f t="shared" si="3"/>
        <v>4.9999999999999975E-3</v>
      </c>
      <c r="CY3" s="101">
        <f t="shared" ref="CY3:DA6" si="4">BX3-AX$3</f>
        <v>4.9999999999999975E-3</v>
      </c>
      <c r="CZ3" s="101">
        <f t="shared" si="4"/>
        <v>2.0999999999999991E-2</v>
      </c>
      <c r="DA3" s="101">
        <f t="shared" si="4"/>
        <v>9.999999999999995E-3</v>
      </c>
      <c r="DC3" s="97" t="s">
        <v>2110</v>
      </c>
      <c r="DD3" s="101">
        <f>CE3/BD3</f>
        <v>8.5714285714285673E-2</v>
      </c>
      <c r="DE3" s="101">
        <f t="shared" ref="DE3:DZ6" si="5">CF3/BE3</f>
        <v>8.5714285714285673E-2</v>
      </c>
      <c r="DF3" s="101">
        <f t="shared" si="5"/>
        <v>8.5714285714285673E-2</v>
      </c>
      <c r="DG3" s="101">
        <f t="shared" si="5"/>
        <v>9.9999999999999964E-2</v>
      </c>
      <c r="DH3" s="101">
        <f t="shared" si="5"/>
        <v>0.10869565217391301</v>
      </c>
      <c r="DI3" s="101">
        <f t="shared" si="5"/>
        <v>0.10869565217391301</v>
      </c>
      <c r="DJ3" s="101">
        <f t="shared" si="5"/>
        <v>0.10465116279069761</v>
      </c>
      <c r="DK3" s="101">
        <f t="shared" si="5"/>
        <v>0.10156249999999999</v>
      </c>
      <c r="DL3" s="101">
        <f t="shared" si="5"/>
        <v>0.10156249999999999</v>
      </c>
      <c r="DM3" s="101">
        <f t="shared" si="5"/>
        <v>0.12707182320441984</v>
      </c>
      <c r="DN3" s="101">
        <f t="shared" si="5"/>
        <v>0.10067114093959739</v>
      </c>
      <c r="DO3" s="101">
        <f t="shared" si="5"/>
        <v>0.10067114093959739</v>
      </c>
      <c r="DP3" s="101">
        <f t="shared" si="5"/>
        <v>0.11290322580645157</v>
      </c>
      <c r="DQ3" s="101">
        <f t="shared" si="5"/>
        <v>0.10000000000000007</v>
      </c>
      <c r="DR3" s="101">
        <f t="shared" si="5"/>
        <v>0.10000000000000007</v>
      </c>
      <c r="DS3" s="101">
        <f t="shared" si="5"/>
        <v>0.10000000000000007</v>
      </c>
      <c r="DT3" s="101">
        <f t="shared" si="5"/>
        <v>9.3333333333333407E-2</v>
      </c>
      <c r="DU3" s="101">
        <f t="shared" si="5"/>
        <v>9.3333333333333407E-2</v>
      </c>
      <c r="DV3" s="101">
        <f t="shared" si="5"/>
        <v>9.8039215686274481E-2</v>
      </c>
      <c r="DW3" s="101">
        <f t="shared" si="5"/>
        <v>9.8039215686274481E-2</v>
      </c>
      <c r="DX3" s="101">
        <f t="shared" si="5"/>
        <v>9.8039215686274481E-2</v>
      </c>
      <c r="DY3" s="101">
        <f t="shared" si="5"/>
        <v>8.5714285714285673E-2</v>
      </c>
      <c r="DZ3" s="101">
        <f t="shared" si="5"/>
        <v>0.10869565217391301</v>
      </c>
    </row>
    <row r="4" spans="2:130">
      <c r="B4" s="100">
        <v>2</v>
      </c>
      <c r="C4" s="93" t="s">
        <v>124</v>
      </c>
      <c r="D4" s="33">
        <v>0.1</v>
      </c>
      <c r="E4" s="33">
        <v>0.1</v>
      </c>
      <c r="F4" s="33">
        <v>0.1</v>
      </c>
      <c r="G4" s="33">
        <v>4.2000000000000003E-2</v>
      </c>
      <c r="H4" s="33">
        <v>4.2999999999999997E-2</v>
      </c>
      <c r="I4" s="33">
        <v>4.2999999999999997E-2</v>
      </c>
      <c r="J4" s="33">
        <v>3.4000000000000002E-2</v>
      </c>
      <c r="K4" s="33">
        <v>0.06</v>
      </c>
      <c r="L4" s="33">
        <v>0.06</v>
      </c>
      <c r="M4" s="33">
        <v>7.5999999999999998E-2</v>
      </c>
      <c r="N4" s="33">
        <v>7.3999999999999996E-2</v>
      </c>
      <c r="O4" s="33">
        <v>7.3999999999999996E-2</v>
      </c>
      <c r="P4" s="33">
        <v>8.1000000000000003E-2</v>
      </c>
      <c r="Q4" s="33">
        <v>0.06</v>
      </c>
      <c r="R4" s="33">
        <v>0.06</v>
      </c>
      <c r="S4" s="33">
        <v>0.06</v>
      </c>
      <c r="T4" s="33">
        <v>2.9000000000000001E-2</v>
      </c>
      <c r="U4" s="33">
        <v>2.9000000000000001E-2</v>
      </c>
      <c r="V4" s="33">
        <v>1.9E-2</v>
      </c>
      <c r="W4" s="33">
        <v>1.9E-2</v>
      </c>
      <c r="X4" s="33">
        <v>1.9E-2</v>
      </c>
      <c r="Y4" s="33">
        <v>0.1</v>
      </c>
      <c r="Z4" s="33">
        <v>4.2999999999999997E-2</v>
      </c>
      <c r="AB4" s="97">
        <v>2</v>
      </c>
      <c r="AC4" s="95" t="s">
        <v>2085</v>
      </c>
      <c r="AD4" s="33">
        <f>D3+D7+D11</f>
        <v>0.2</v>
      </c>
      <c r="AE4" s="33">
        <f t="shared" ref="AE4:AZ4" si="6">E3+E7+E11</f>
        <v>0.2</v>
      </c>
      <c r="AF4" s="33">
        <f t="shared" si="6"/>
        <v>0.2</v>
      </c>
      <c r="AG4" s="33">
        <f t="shared" si="6"/>
        <v>7.9000000000000001E-2</v>
      </c>
      <c r="AH4" s="33">
        <f t="shared" si="6"/>
        <v>7.0999999999999994E-2</v>
      </c>
      <c r="AI4" s="33">
        <f t="shared" si="6"/>
        <v>7.0999999999999994E-2</v>
      </c>
      <c r="AJ4" s="33">
        <f t="shared" si="6"/>
        <v>6.7000000000000004E-2</v>
      </c>
      <c r="AK4" s="33">
        <f t="shared" si="6"/>
        <v>0.1</v>
      </c>
      <c r="AL4" s="33">
        <f t="shared" si="6"/>
        <v>0.1</v>
      </c>
      <c r="AM4" s="33">
        <f t="shared" si="6"/>
        <v>0.13500000000000001</v>
      </c>
      <c r="AN4" s="33">
        <f t="shared" si="6"/>
        <v>0.11699999999999999</v>
      </c>
      <c r="AO4" s="33">
        <f t="shared" si="6"/>
        <v>0.11699999999999999</v>
      </c>
      <c r="AP4" s="33">
        <f t="shared" si="6"/>
        <v>0.14200000000000002</v>
      </c>
      <c r="AQ4" s="33">
        <f t="shared" si="6"/>
        <v>0.11</v>
      </c>
      <c r="AR4" s="33">
        <f t="shared" si="6"/>
        <v>0.11</v>
      </c>
      <c r="AS4" s="33">
        <f t="shared" si="6"/>
        <v>0.11</v>
      </c>
      <c r="AT4" s="33">
        <f t="shared" si="6"/>
        <v>0.06</v>
      </c>
      <c r="AU4" s="33">
        <f t="shared" si="6"/>
        <v>0.06</v>
      </c>
      <c r="AV4" s="33">
        <f t="shared" si="6"/>
        <v>4.0999999999999995E-2</v>
      </c>
      <c r="AW4" s="33">
        <f t="shared" si="6"/>
        <v>4.0999999999999995E-2</v>
      </c>
      <c r="AX4" s="33">
        <f t="shared" si="6"/>
        <v>4.0999999999999995E-2</v>
      </c>
      <c r="AY4" s="33">
        <f t="shared" si="6"/>
        <v>0.2</v>
      </c>
      <c r="AZ4" s="33">
        <f t="shared" si="6"/>
        <v>7.0999999999999994E-2</v>
      </c>
      <c r="BB4" s="97">
        <v>2</v>
      </c>
      <c r="BC4" s="95" t="s">
        <v>132</v>
      </c>
      <c r="BD4" s="33">
        <v>0.224</v>
      </c>
      <c r="BE4" s="33">
        <v>0.224</v>
      </c>
      <c r="BF4" s="33">
        <v>0.224</v>
      </c>
      <c r="BG4" s="33">
        <v>9.4E-2</v>
      </c>
      <c r="BH4" s="33">
        <v>8.9999999999999983E-2</v>
      </c>
      <c r="BI4" s="33">
        <v>8.9999999999999983E-2</v>
      </c>
      <c r="BJ4" s="33">
        <v>8.299999999999999E-2</v>
      </c>
      <c r="BK4" s="33">
        <v>0.122</v>
      </c>
      <c r="BL4" s="33">
        <v>0.122</v>
      </c>
      <c r="BM4" s="33">
        <v>0.17399999999999999</v>
      </c>
      <c r="BN4" s="33">
        <v>0.14600000000000002</v>
      </c>
      <c r="BO4" s="33">
        <v>0.14600000000000002</v>
      </c>
      <c r="BP4" s="33">
        <v>0.17799999999999999</v>
      </c>
      <c r="BQ4" s="33">
        <v>0.13600000000000001</v>
      </c>
      <c r="BR4" s="33">
        <v>0.13600000000000001</v>
      </c>
      <c r="BS4" s="33">
        <v>0.13600000000000001</v>
      </c>
      <c r="BT4" s="33">
        <v>7.1000000000000008E-2</v>
      </c>
      <c r="BU4" s="33">
        <v>7.1000000000000008E-2</v>
      </c>
      <c r="BV4" s="33">
        <v>4.6999999999999993E-2</v>
      </c>
      <c r="BW4" s="33">
        <v>4.6999999999999993E-2</v>
      </c>
      <c r="BX4" s="33">
        <v>4.6999999999999993E-2</v>
      </c>
      <c r="BY4" s="33">
        <v>0.224</v>
      </c>
      <c r="BZ4" s="33">
        <v>8.9999999999999983E-2</v>
      </c>
      <c r="CB4" s="97">
        <v>1</v>
      </c>
      <c r="CC4" s="97">
        <v>2</v>
      </c>
      <c r="CD4" s="97" t="str">
        <f t="shared" si="1"/>
        <v>処遇加算Ⅰ特定加算Ⅰベア加算から新加算Ⅱ</v>
      </c>
      <c r="CE4" s="101">
        <f t="shared" si="2"/>
        <v>0</v>
      </c>
      <c r="CF4" s="101">
        <f t="shared" si="2"/>
        <v>0</v>
      </c>
      <c r="CG4" s="101">
        <f t="shared" si="2"/>
        <v>0</v>
      </c>
      <c r="CH4" s="101">
        <f t="shared" si="2"/>
        <v>4.0000000000000036E-3</v>
      </c>
      <c r="CI4" s="101">
        <f t="shared" si="2"/>
        <v>7.9999999999999932E-3</v>
      </c>
      <c r="CJ4" s="101">
        <f t="shared" si="2"/>
        <v>7.9999999999999932E-3</v>
      </c>
      <c r="CK4" s="101">
        <f t="shared" si="2"/>
        <v>5.9999999999999915E-3</v>
      </c>
      <c r="CL4" s="101">
        <f t="shared" si="2"/>
        <v>6.9999999999999923E-3</v>
      </c>
      <c r="CM4" s="101">
        <f t="shared" si="2"/>
        <v>6.9999999999999923E-3</v>
      </c>
      <c r="CN4" s="101">
        <f t="shared" si="2"/>
        <v>1.5999999999999986E-2</v>
      </c>
      <c r="CO4" s="101">
        <f t="shared" si="3"/>
        <v>1.2000000000000011E-2</v>
      </c>
      <c r="CP4" s="101">
        <f t="shared" si="3"/>
        <v>1.2000000000000011E-2</v>
      </c>
      <c r="CQ4" s="101">
        <f t="shared" si="3"/>
        <v>1.2999999999999984E-2</v>
      </c>
      <c r="CR4" s="101">
        <f t="shared" si="3"/>
        <v>1.0000000000000009E-2</v>
      </c>
      <c r="CS4" s="101">
        <f t="shared" si="3"/>
        <v>1.0000000000000009E-2</v>
      </c>
      <c r="CT4" s="101">
        <f t="shared" si="3"/>
        <v>1.0000000000000009E-2</v>
      </c>
      <c r="CU4" s="101">
        <f t="shared" si="3"/>
        <v>3.0000000000000027E-3</v>
      </c>
      <c r="CV4" s="101">
        <f t="shared" si="3"/>
        <v>3.0000000000000027E-3</v>
      </c>
      <c r="CW4" s="101">
        <f t="shared" si="3"/>
        <v>1.0000000000000009E-3</v>
      </c>
      <c r="CX4" s="101">
        <f t="shared" si="3"/>
        <v>1.0000000000000009E-3</v>
      </c>
      <c r="CY4" s="101">
        <f t="shared" si="4"/>
        <v>1.0000000000000009E-3</v>
      </c>
      <c r="CZ4" s="101">
        <f t="shared" si="4"/>
        <v>0</v>
      </c>
      <c r="DA4" s="101">
        <f t="shared" si="4"/>
        <v>7.9999999999999932E-3</v>
      </c>
      <c r="DC4" s="97" t="s">
        <v>2111</v>
      </c>
      <c r="DD4" s="101">
        <f t="shared" ref="DD4:DD6" si="7">CE4/BD4</f>
        <v>0</v>
      </c>
      <c r="DE4" s="101">
        <f t="shared" si="5"/>
        <v>0</v>
      </c>
      <c r="DF4" s="101">
        <f t="shared" si="5"/>
        <v>0</v>
      </c>
      <c r="DG4" s="101">
        <f t="shared" si="5"/>
        <v>4.2553191489361743E-2</v>
      </c>
      <c r="DH4" s="101">
        <f t="shared" si="5"/>
        <v>8.8888888888888837E-2</v>
      </c>
      <c r="DI4" s="101">
        <f t="shared" si="5"/>
        <v>8.8888888888888837E-2</v>
      </c>
      <c r="DJ4" s="101">
        <f t="shared" si="5"/>
        <v>7.2289156626505924E-2</v>
      </c>
      <c r="DK4" s="101">
        <f t="shared" si="5"/>
        <v>5.7377049180327808E-2</v>
      </c>
      <c r="DL4" s="101">
        <f t="shared" si="5"/>
        <v>5.7377049180327808E-2</v>
      </c>
      <c r="DM4" s="101">
        <f t="shared" si="5"/>
        <v>9.1954022988505676E-2</v>
      </c>
      <c r="DN4" s="101">
        <f t="shared" si="5"/>
        <v>8.2191780821917873E-2</v>
      </c>
      <c r="DO4" s="101">
        <f t="shared" si="5"/>
        <v>8.2191780821917873E-2</v>
      </c>
      <c r="DP4" s="101">
        <f t="shared" si="5"/>
        <v>7.3033707865168454E-2</v>
      </c>
      <c r="DQ4" s="101">
        <f t="shared" si="5"/>
        <v>7.352941176470594E-2</v>
      </c>
      <c r="DR4" s="101">
        <f t="shared" si="5"/>
        <v>7.352941176470594E-2</v>
      </c>
      <c r="DS4" s="101">
        <f t="shared" si="5"/>
        <v>7.352941176470594E-2</v>
      </c>
      <c r="DT4" s="101">
        <f t="shared" si="5"/>
        <v>4.2253521126760597E-2</v>
      </c>
      <c r="DU4" s="101">
        <f t="shared" si="5"/>
        <v>4.2253521126760597E-2</v>
      </c>
      <c r="DV4" s="101">
        <f t="shared" si="5"/>
        <v>2.1276595744680871E-2</v>
      </c>
      <c r="DW4" s="101">
        <f t="shared" si="5"/>
        <v>2.1276595744680871E-2</v>
      </c>
      <c r="DX4" s="101">
        <f t="shared" si="5"/>
        <v>2.1276595744680871E-2</v>
      </c>
      <c r="DY4" s="101">
        <f t="shared" si="5"/>
        <v>0</v>
      </c>
      <c r="DZ4" s="101">
        <f t="shared" si="5"/>
        <v>8.8888888888888837E-2</v>
      </c>
    </row>
    <row r="5" spans="2:130">
      <c r="B5" s="100">
        <v>3</v>
      </c>
      <c r="C5" s="93" t="s">
        <v>125</v>
      </c>
      <c r="D5" s="33">
        <v>5.5E-2</v>
      </c>
      <c r="E5" s="33">
        <v>5.5E-2</v>
      </c>
      <c r="F5" s="33">
        <v>5.5E-2</v>
      </c>
      <c r="G5" s="33">
        <v>2.3E-2</v>
      </c>
      <c r="H5" s="33">
        <v>2.3E-2</v>
      </c>
      <c r="I5" s="33">
        <v>2.3E-2</v>
      </c>
      <c r="J5" s="33">
        <v>1.9E-2</v>
      </c>
      <c r="K5" s="33">
        <v>3.3000000000000002E-2</v>
      </c>
      <c r="L5" s="33">
        <v>3.3000000000000002E-2</v>
      </c>
      <c r="M5" s="33">
        <v>4.2000000000000003E-2</v>
      </c>
      <c r="N5" s="33">
        <v>4.1000000000000002E-2</v>
      </c>
      <c r="O5" s="33">
        <v>4.1000000000000002E-2</v>
      </c>
      <c r="P5" s="33">
        <v>4.4999999999999998E-2</v>
      </c>
      <c r="Q5" s="33">
        <v>3.3000000000000002E-2</v>
      </c>
      <c r="R5" s="33">
        <v>3.3000000000000002E-2</v>
      </c>
      <c r="S5" s="33">
        <v>3.3000000000000002E-2</v>
      </c>
      <c r="T5" s="33">
        <v>1.6E-2</v>
      </c>
      <c r="U5" s="33">
        <v>1.6E-2</v>
      </c>
      <c r="V5" s="33">
        <v>0.01</v>
      </c>
      <c r="W5" s="33">
        <v>0.01</v>
      </c>
      <c r="X5" s="33">
        <v>0.01</v>
      </c>
      <c r="Y5" s="33">
        <v>5.5E-2</v>
      </c>
      <c r="Z5" s="33">
        <v>2.3E-2</v>
      </c>
      <c r="AB5" s="97">
        <v>3</v>
      </c>
      <c r="AC5" s="95" t="s">
        <v>2082</v>
      </c>
      <c r="AD5" s="33">
        <f>D3+D8+D10</f>
        <v>0.20300000000000001</v>
      </c>
      <c r="AE5" s="33">
        <f t="shared" ref="AE5:AZ5" si="8">E3+E8+E10</f>
        <v>0.20300000000000001</v>
      </c>
      <c r="AF5" s="33">
        <f t="shared" si="8"/>
        <v>0.20300000000000001</v>
      </c>
      <c r="AG5" s="33">
        <f t="shared" si="8"/>
        <v>8.4000000000000005E-2</v>
      </c>
      <c r="AH5" s="33">
        <f t="shared" si="8"/>
        <v>7.9999999999999988E-2</v>
      </c>
      <c r="AI5" s="33">
        <f t="shared" si="8"/>
        <v>7.9999999999999988E-2</v>
      </c>
      <c r="AJ5" s="33">
        <f t="shared" si="8"/>
        <v>7.3999999999999996E-2</v>
      </c>
      <c r="AK5" s="33">
        <f t="shared" si="8"/>
        <v>0.109</v>
      </c>
      <c r="AL5" s="33">
        <f t="shared" si="8"/>
        <v>0.109</v>
      </c>
      <c r="AM5" s="33">
        <f t="shared" si="8"/>
        <v>0.151</v>
      </c>
      <c r="AN5" s="33">
        <f t="shared" si="8"/>
        <v>0.13100000000000001</v>
      </c>
      <c r="AO5" s="33">
        <f t="shared" si="8"/>
        <v>0.13100000000000001</v>
      </c>
      <c r="AP5" s="33">
        <f t="shared" si="8"/>
        <v>0.157</v>
      </c>
      <c r="AQ5" s="33">
        <f t="shared" si="8"/>
        <v>0.12200000000000001</v>
      </c>
      <c r="AR5" s="33">
        <f t="shared" si="8"/>
        <v>0.12200000000000001</v>
      </c>
      <c r="AS5" s="33">
        <f t="shared" si="8"/>
        <v>0.12200000000000001</v>
      </c>
      <c r="AT5" s="33">
        <f t="shared" si="8"/>
        <v>6.4000000000000001E-2</v>
      </c>
      <c r="AU5" s="33">
        <f t="shared" si="8"/>
        <v>6.4000000000000001E-2</v>
      </c>
      <c r="AV5" s="33">
        <f t="shared" si="8"/>
        <v>4.1999999999999996E-2</v>
      </c>
      <c r="AW5" s="33">
        <f t="shared" si="8"/>
        <v>4.1999999999999996E-2</v>
      </c>
      <c r="AX5" s="33">
        <f t="shared" si="8"/>
        <v>4.1999999999999996E-2</v>
      </c>
      <c r="AY5" s="33">
        <f t="shared" si="8"/>
        <v>0.20300000000000001</v>
      </c>
      <c r="AZ5" s="33">
        <f t="shared" si="8"/>
        <v>7.9999999999999988E-2</v>
      </c>
      <c r="BB5" s="97">
        <v>3</v>
      </c>
      <c r="BC5" s="95" t="s">
        <v>133</v>
      </c>
      <c r="BD5" s="33">
        <v>0.182</v>
      </c>
      <c r="BE5" s="33">
        <v>0.182</v>
      </c>
      <c r="BF5" s="33">
        <v>0.182</v>
      </c>
      <c r="BG5" s="33">
        <v>7.9000000000000001E-2</v>
      </c>
      <c r="BH5" s="33">
        <v>7.9999999999999988E-2</v>
      </c>
      <c r="BI5" s="33">
        <v>7.9999999999999988E-2</v>
      </c>
      <c r="BJ5" s="33">
        <v>6.6000000000000003E-2</v>
      </c>
      <c r="BK5" s="33">
        <v>0.11</v>
      </c>
      <c r="BL5" s="33">
        <v>0.11</v>
      </c>
      <c r="BM5" s="33">
        <v>0.15</v>
      </c>
      <c r="BN5" s="33">
        <v>0.13400000000000001</v>
      </c>
      <c r="BO5" s="33">
        <v>0.13400000000000001</v>
      </c>
      <c r="BP5" s="33">
        <v>0.155</v>
      </c>
      <c r="BQ5" s="33">
        <v>0.113</v>
      </c>
      <c r="BR5" s="33">
        <v>0.113</v>
      </c>
      <c r="BS5" s="33">
        <v>0.113</v>
      </c>
      <c r="BT5" s="33">
        <v>5.3999999999999999E-2</v>
      </c>
      <c r="BU5" s="33">
        <v>5.3999999999999999E-2</v>
      </c>
      <c r="BV5" s="33">
        <v>3.5999999999999997E-2</v>
      </c>
      <c r="BW5" s="33">
        <v>3.5999999999999997E-2</v>
      </c>
      <c r="BX5" s="33">
        <v>3.5999999999999997E-2</v>
      </c>
      <c r="BY5" s="33">
        <v>0.182</v>
      </c>
      <c r="BZ5" s="33">
        <v>7.9999999999999988E-2</v>
      </c>
      <c r="CB5" s="97">
        <v>1</v>
      </c>
      <c r="CC5" s="97">
        <v>3</v>
      </c>
      <c r="CD5" s="97" t="str">
        <f t="shared" si="1"/>
        <v>処遇加算Ⅰ特定加算Ⅰベア加算から新加算Ⅲ</v>
      </c>
      <c r="CE5" s="101">
        <f t="shared" si="2"/>
        <v>-4.200000000000001E-2</v>
      </c>
      <c r="CF5" s="101">
        <f t="shared" si="2"/>
        <v>-4.200000000000001E-2</v>
      </c>
      <c r="CG5" s="101">
        <f t="shared" si="2"/>
        <v>-4.200000000000001E-2</v>
      </c>
      <c r="CH5" s="101">
        <f t="shared" si="2"/>
        <v>-1.0999999999999996E-2</v>
      </c>
      <c r="CI5" s="101">
        <f t="shared" si="2"/>
        <v>-2.0000000000000018E-3</v>
      </c>
      <c r="CJ5" s="101">
        <f t="shared" si="2"/>
        <v>-2.0000000000000018E-3</v>
      </c>
      <c r="CK5" s="101">
        <f t="shared" si="2"/>
        <v>-1.0999999999999996E-2</v>
      </c>
      <c r="CL5" s="101">
        <f t="shared" si="2"/>
        <v>-5.0000000000000044E-3</v>
      </c>
      <c r="CM5" s="101">
        <f t="shared" si="2"/>
        <v>-5.0000000000000044E-3</v>
      </c>
      <c r="CN5" s="101">
        <f t="shared" si="2"/>
        <v>-8.0000000000000071E-3</v>
      </c>
      <c r="CO5" s="101">
        <f t="shared" si="3"/>
        <v>0</v>
      </c>
      <c r="CP5" s="101">
        <f t="shared" si="3"/>
        <v>0</v>
      </c>
      <c r="CQ5" s="101">
        <f t="shared" si="3"/>
        <v>-1.0000000000000009E-2</v>
      </c>
      <c r="CR5" s="101">
        <f t="shared" si="3"/>
        <v>-1.2999999999999998E-2</v>
      </c>
      <c r="CS5" s="101">
        <f t="shared" si="3"/>
        <v>-1.2999999999999998E-2</v>
      </c>
      <c r="CT5" s="101">
        <f t="shared" si="3"/>
        <v>-1.2999999999999998E-2</v>
      </c>
      <c r="CU5" s="101">
        <f t="shared" si="3"/>
        <v>-1.4000000000000005E-2</v>
      </c>
      <c r="CV5" s="101">
        <f t="shared" si="3"/>
        <v>-1.4000000000000005E-2</v>
      </c>
      <c r="CW5" s="101">
        <f t="shared" si="3"/>
        <v>-9.999999999999995E-3</v>
      </c>
      <c r="CX5" s="101">
        <f t="shared" si="3"/>
        <v>-9.999999999999995E-3</v>
      </c>
      <c r="CY5" s="101">
        <f t="shared" si="4"/>
        <v>-9.999999999999995E-3</v>
      </c>
      <c r="CZ5" s="101">
        <f t="shared" si="4"/>
        <v>-4.200000000000001E-2</v>
      </c>
      <c r="DA5" s="101">
        <f t="shared" si="4"/>
        <v>-2.0000000000000018E-3</v>
      </c>
      <c r="DC5" s="97" t="s">
        <v>2112</v>
      </c>
      <c r="DD5" s="101">
        <f t="shared" si="7"/>
        <v>-0.23076923076923084</v>
      </c>
      <c r="DE5" s="101">
        <f t="shared" si="5"/>
        <v>-0.23076923076923084</v>
      </c>
      <c r="DF5" s="101">
        <f t="shared" si="5"/>
        <v>-0.23076923076923084</v>
      </c>
      <c r="DG5" s="101">
        <f t="shared" si="5"/>
        <v>-0.13924050632911386</v>
      </c>
      <c r="DH5" s="101">
        <f t="shared" si="5"/>
        <v>-2.5000000000000026E-2</v>
      </c>
      <c r="DI5" s="101">
        <f t="shared" si="5"/>
        <v>-2.5000000000000026E-2</v>
      </c>
      <c r="DJ5" s="101">
        <f t="shared" si="5"/>
        <v>-0.1666666666666666</v>
      </c>
      <c r="DK5" s="101">
        <f t="shared" si="5"/>
        <v>-4.5454545454545497E-2</v>
      </c>
      <c r="DL5" s="101">
        <f t="shared" si="5"/>
        <v>-4.5454545454545497E-2</v>
      </c>
      <c r="DM5" s="101">
        <f t="shared" si="5"/>
        <v>-5.3333333333333385E-2</v>
      </c>
      <c r="DN5" s="101">
        <f t="shared" si="5"/>
        <v>0</v>
      </c>
      <c r="DO5" s="101">
        <f t="shared" si="5"/>
        <v>0</v>
      </c>
      <c r="DP5" s="101">
        <f t="shared" si="5"/>
        <v>-6.4516129032258118E-2</v>
      </c>
      <c r="DQ5" s="101">
        <f t="shared" si="5"/>
        <v>-0.11504424778761059</v>
      </c>
      <c r="DR5" s="101">
        <f t="shared" si="5"/>
        <v>-0.11504424778761059</v>
      </c>
      <c r="DS5" s="101">
        <f t="shared" si="5"/>
        <v>-0.11504424778761059</v>
      </c>
      <c r="DT5" s="101">
        <f t="shared" si="5"/>
        <v>-0.25925925925925936</v>
      </c>
      <c r="DU5" s="101">
        <f t="shared" si="5"/>
        <v>-0.25925925925925936</v>
      </c>
      <c r="DV5" s="101">
        <f t="shared" si="5"/>
        <v>-0.27777777777777768</v>
      </c>
      <c r="DW5" s="101">
        <f t="shared" si="5"/>
        <v>-0.27777777777777768</v>
      </c>
      <c r="DX5" s="101">
        <f t="shared" si="5"/>
        <v>-0.27777777777777768</v>
      </c>
      <c r="DY5" s="101">
        <f t="shared" si="5"/>
        <v>-0.23076923076923084</v>
      </c>
      <c r="DZ5" s="101">
        <f t="shared" si="5"/>
        <v>-2.5000000000000026E-2</v>
      </c>
    </row>
    <row r="6" spans="2:130">
      <c r="B6" s="100">
        <v>4</v>
      </c>
      <c r="C6" s="93" t="s">
        <v>2080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B6" s="97">
        <v>4</v>
      </c>
      <c r="AC6" s="95" t="s">
        <v>2087</v>
      </c>
      <c r="AD6" s="33">
        <f>D3+D8+D11</f>
        <v>0.17900000000000002</v>
      </c>
      <c r="AE6" s="33">
        <f t="shared" ref="AE6:AZ6" si="9">E3+E8+E11</f>
        <v>0.17900000000000002</v>
      </c>
      <c r="AF6" s="33">
        <f t="shared" si="9"/>
        <v>0.17900000000000002</v>
      </c>
      <c r="AG6" s="33">
        <f t="shared" si="9"/>
        <v>7.3000000000000009E-2</v>
      </c>
      <c r="AH6" s="33">
        <f t="shared" si="9"/>
        <v>6.8999999999999992E-2</v>
      </c>
      <c r="AI6" s="33">
        <f t="shared" si="9"/>
        <v>6.8999999999999992E-2</v>
      </c>
      <c r="AJ6" s="33">
        <f t="shared" si="9"/>
        <v>6.4000000000000001E-2</v>
      </c>
      <c r="AK6" s="33">
        <f t="shared" si="9"/>
        <v>9.4E-2</v>
      </c>
      <c r="AL6" s="33">
        <f t="shared" si="9"/>
        <v>9.4E-2</v>
      </c>
      <c r="AM6" s="33">
        <f t="shared" si="9"/>
        <v>0.128</v>
      </c>
      <c r="AN6" s="33">
        <f t="shared" si="9"/>
        <v>0.11399999999999999</v>
      </c>
      <c r="AO6" s="33">
        <f t="shared" si="9"/>
        <v>0.11399999999999999</v>
      </c>
      <c r="AP6" s="33">
        <f t="shared" si="9"/>
        <v>0.13400000000000001</v>
      </c>
      <c r="AQ6" s="33">
        <f t="shared" si="9"/>
        <v>0.10600000000000001</v>
      </c>
      <c r="AR6" s="33">
        <f t="shared" si="9"/>
        <v>0.10600000000000001</v>
      </c>
      <c r="AS6" s="33">
        <f t="shared" si="9"/>
        <v>0.10600000000000001</v>
      </c>
      <c r="AT6" s="33">
        <f t="shared" si="9"/>
        <v>5.6000000000000001E-2</v>
      </c>
      <c r="AU6" s="33">
        <f t="shared" si="9"/>
        <v>5.6000000000000001E-2</v>
      </c>
      <c r="AV6" s="33">
        <f t="shared" si="9"/>
        <v>3.6999999999999998E-2</v>
      </c>
      <c r="AW6" s="33">
        <f t="shared" si="9"/>
        <v>3.6999999999999998E-2</v>
      </c>
      <c r="AX6" s="33">
        <f t="shared" si="9"/>
        <v>3.6999999999999998E-2</v>
      </c>
      <c r="AY6" s="33">
        <f t="shared" si="9"/>
        <v>0.17900000000000002</v>
      </c>
      <c r="AZ6" s="33">
        <f t="shared" si="9"/>
        <v>6.8999999999999992E-2</v>
      </c>
      <c r="BB6" s="97">
        <v>4</v>
      </c>
      <c r="BC6" s="95" t="s">
        <v>134</v>
      </c>
      <c r="BD6" s="33">
        <v>0.14499999999999999</v>
      </c>
      <c r="BE6" s="33">
        <v>0.14499999999999999</v>
      </c>
      <c r="BF6" s="33">
        <v>0.14499999999999999</v>
      </c>
      <c r="BG6" s="33">
        <v>6.3E-2</v>
      </c>
      <c r="BH6" s="33">
        <v>6.3999999999999987E-2</v>
      </c>
      <c r="BI6" s="33">
        <v>6.3999999999999987E-2</v>
      </c>
      <c r="BJ6" s="33">
        <v>5.3000000000000005E-2</v>
      </c>
      <c r="BK6" s="33">
        <v>8.7999999999999995E-2</v>
      </c>
      <c r="BL6" s="33">
        <v>8.7999999999999995E-2</v>
      </c>
      <c r="BM6" s="33">
        <v>0.122</v>
      </c>
      <c r="BN6" s="33">
        <v>0.106</v>
      </c>
      <c r="BO6" s="33">
        <v>0.106</v>
      </c>
      <c r="BP6" s="33">
        <v>0.125</v>
      </c>
      <c r="BQ6" s="33">
        <v>0.09</v>
      </c>
      <c r="BR6" s="33">
        <v>0.09</v>
      </c>
      <c r="BS6" s="33">
        <v>0.09</v>
      </c>
      <c r="BT6" s="33">
        <v>4.4000000000000004E-2</v>
      </c>
      <c r="BU6" s="33">
        <v>4.4000000000000004E-2</v>
      </c>
      <c r="BV6" s="33">
        <v>2.9000000000000001E-2</v>
      </c>
      <c r="BW6" s="33">
        <v>2.9000000000000001E-2</v>
      </c>
      <c r="BX6" s="33">
        <v>2.9000000000000001E-2</v>
      </c>
      <c r="BY6" s="33">
        <v>0.14499999999999999</v>
      </c>
      <c r="BZ6" s="33">
        <v>6.3999999999999987E-2</v>
      </c>
      <c r="CB6" s="97">
        <v>1</v>
      </c>
      <c r="CC6" s="97">
        <v>4</v>
      </c>
      <c r="CD6" s="97" t="str">
        <f t="shared" si="1"/>
        <v>処遇加算Ⅰ特定加算Ⅰベア加算から新加算Ⅳ</v>
      </c>
      <c r="CE6" s="101">
        <f t="shared" si="2"/>
        <v>-7.9000000000000015E-2</v>
      </c>
      <c r="CF6" s="101">
        <f t="shared" si="2"/>
        <v>-7.9000000000000015E-2</v>
      </c>
      <c r="CG6" s="101">
        <f t="shared" si="2"/>
        <v>-7.9000000000000015E-2</v>
      </c>
      <c r="CH6" s="101">
        <f t="shared" si="2"/>
        <v>-2.6999999999999996E-2</v>
      </c>
      <c r="CI6" s="101">
        <f t="shared" si="2"/>
        <v>-1.8000000000000002E-2</v>
      </c>
      <c r="CJ6" s="101">
        <f t="shared" si="2"/>
        <v>-1.8000000000000002E-2</v>
      </c>
      <c r="CK6" s="101">
        <f t="shared" si="2"/>
        <v>-2.3999999999999994E-2</v>
      </c>
      <c r="CL6" s="101">
        <f t="shared" si="2"/>
        <v>-2.700000000000001E-2</v>
      </c>
      <c r="CM6" s="101">
        <f t="shared" si="2"/>
        <v>-2.700000000000001E-2</v>
      </c>
      <c r="CN6" s="101">
        <f t="shared" si="2"/>
        <v>-3.6000000000000004E-2</v>
      </c>
      <c r="CO6" s="101">
        <f t="shared" si="3"/>
        <v>-2.8000000000000011E-2</v>
      </c>
      <c r="CP6" s="101">
        <f t="shared" si="3"/>
        <v>-2.8000000000000011E-2</v>
      </c>
      <c r="CQ6" s="101">
        <f t="shared" si="3"/>
        <v>-4.0000000000000008E-2</v>
      </c>
      <c r="CR6" s="101">
        <f t="shared" si="3"/>
        <v>-3.6000000000000004E-2</v>
      </c>
      <c r="CS6" s="101">
        <f t="shared" si="3"/>
        <v>-3.6000000000000004E-2</v>
      </c>
      <c r="CT6" s="101">
        <f t="shared" si="3"/>
        <v>-3.6000000000000004E-2</v>
      </c>
      <c r="CU6" s="101">
        <f t="shared" si="3"/>
        <v>-2.4E-2</v>
      </c>
      <c r="CV6" s="101">
        <f t="shared" si="3"/>
        <v>-2.4E-2</v>
      </c>
      <c r="CW6" s="101">
        <f t="shared" si="3"/>
        <v>-1.6999999999999991E-2</v>
      </c>
      <c r="CX6" s="101">
        <f t="shared" si="3"/>
        <v>-1.6999999999999991E-2</v>
      </c>
      <c r="CY6" s="101">
        <f t="shared" si="4"/>
        <v>-1.6999999999999991E-2</v>
      </c>
      <c r="CZ6" s="101">
        <f t="shared" si="4"/>
        <v>-7.9000000000000015E-2</v>
      </c>
      <c r="DA6" s="101">
        <f t="shared" si="4"/>
        <v>-1.8000000000000002E-2</v>
      </c>
      <c r="DC6" s="97" t="s">
        <v>2113</v>
      </c>
      <c r="DD6" s="101">
        <f t="shared" si="7"/>
        <v>-0.54482758620689664</v>
      </c>
      <c r="DE6" s="101">
        <f t="shared" si="5"/>
        <v>-0.54482758620689664</v>
      </c>
      <c r="DF6" s="101">
        <f t="shared" si="5"/>
        <v>-0.54482758620689664</v>
      </c>
      <c r="DG6" s="101">
        <f t="shared" si="5"/>
        <v>-0.42857142857142849</v>
      </c>
      <c r="DH6" s="101">
        <f t="shared" si="5"/>
        <v>-0.28125000000000011</v>
      </c>
      <c r="DI6" s="101">
        <f t="shared" si="5"/>
        <v>-0.28125000000000011</v>
      </c>
      <c r="DJ6" s="101">
        <f t="shared" si="5"/>
        <v>-0.45283018867924513</v>
      </c>
      <c r="DK6" s="101">
        <f t="shared" si="5"/>
        <v>-0.30681818181818193</v>
      </c>
      <c r="DL6" s="101">
        <f t="shared" si="5"/>
        <v>-0.30681818181818193</v>
      </c>
      <c r="DM6" s="101">
        <f t="shared" si="5"/>
        <v>-0.2950819672131148</v>
      </c>
      <c r="DN6" s="101">
        <f t="shared" si="5"/>
        <v>-0.26415094339622652</v>
      </c>
      <c r="DO6" s="101">
        <f t="shared" si="5"/>
        <v>-0.26415094339622652</v>
      </c>
      <c r="DP6" s="101">
        <f t="shared" si="5"/>
        <v>-0.32000000000000006</v>
      </c>
      <c r="DQ6" s="101">
        <f t="shared" si="5"/>
        <v>-0.40000000000000008</v>
      </c>
      <c r="DR6" s="101">
        <f t="shared" si="5"/>
        <v>-0.40000000000000008</v>
      </c>
      <c r="DS6" s="101">
        <f t="shared" si="5"/>
        <v>-0.40000000000000008</v>
      </c>
      <c r="DT6" s="101">
        <f t="shared" si="5"/>
        <v>-0.54545454545454541</v>
      </c>
      <c r="DU6" s="101">
        <f t="shared" si="5"/>
        <v>-0.54545454545454541</v>
      </c>
      <c r="DV6" s="101">
        <f t="shared" si="5"/>
        <v>-0.58620689655172376</v>
      </c>
      <c r="DW6" s="101">
        <f t="shared" si="5"/>
        <v>-0.58620689655172376</v>
      </c>
      <c r="DX6" s="101">
        <f t="shared" si="5"/>
        <v>-0.58620689655172376</v>
      </c>
      <c r="DY6" s="101">
        <f t="shared" si="5"/>
        <v>-0.54482758620689664</v>
      </c>
      <c r="DZ6" s="101">
        <f t="shared" si="5"/>
        <v>-0.28125000000000011</v>
      </c>
    </row>
    <row r="7" spans="2:130">
      <c r="B7" s="100">
        <v>5</v>
      </c>
      <c r="C7" s="93" t="s">
        <v>126</v>
      </c>
      <c r="D7" s="33">
        <v>6.3E-2</v>
      </c>
      <c r="E7" s="33">
        <v>6.3E-2</v>
      </c>
      <c r="F7" s="33">
        <v>6.3E-2</v>
      </c>
      <c r="G7" s="33">
        <v>2.1000000000000001E-2</v>
      </c>
      <c r="H7" s="33">
        <v>1.2E-2</v>
      </c>
      <c r="I7" s="33">
        <v>1.2E-2</v>
      </c>
      <c r="J7" s="33">
        <v>0.02</v>
      </c>
      <c r="K7" s="33">
        <v>1.7999999999999999E-2</v>
      </c>
      <c r="L7" s="33">
        <v>1.7999999999999999E-2</v>
      </c>
      <c r="M7" s="33">
        <v>3.1E-2</v>
      </c>
      <c r="N7" s="33">
        <v>1.4999999999999999E-2</v>
      </c>
      <c r="O7" s="33">
        <v>1.4999999999999999E-2</v>
      </c>
      <c r="P7" s="33">
        <v>3.1E-2</v>
      </c>
      <c r="Q7" s="33">
        <v>2.7E-2</v>
      </c>
      <c r="R7" s="33">
        <v>2.7E-2</v>
      </c>
      <c r="S7" s="33">
        <v>2.7E-2</v>
      </c>
      <c r="T7" s="33">
        <v>2.1000000000000001E-2</v>
      </c>
      <c r="U7" s="33">
        <v>2.1000000000000001E-2</v>
      </c>
      <c r="V7" s="33">
        <v>1.4999999999999999E-2</v>
      </c>
      <c r="W7" s="33">
        <v>1.4999999999999999E-2</v>
      </c>
      <c r="X7" s="33">
        <v>1.4999999999999999E-2</v>
      </c>
      <c r="Y7" s="33">
        <v>6.3E-2</v>
      </c>
      <c r="Z7" s="33">
        <v>1.2E-2</v>
      </c>
      <c r="AB7" s="97">
        <v>5</v>
      </c>
      <c r="AC7" s="95" t="s">
        <v>2083</v>
      </c>
      <c r="AD7" s="33">
        <f>D3+D9+D10</f>
        <v>0.161</v>
      </c>
      <c r="AE7" s="33">
        <f t="shared" ref="AE7:AZ7" si="10">E3+E9+E10</f>
        <v>0.161</v>
      </c>
      <c r="AF7" s="33">
        <f t="shared" si="10"/>
        <v>0.161</v>
      </c>
      <c r="AG7" s="33">
        <f t="shared" si="10"/>
        <v>6.9000000000000006E-2</v>
      </c>
      <c r="AH7" s="33">
        <f t="shared" si="10"/>
        <v>6.9999999999999993E-2</v>
      </c>
      <c r="AI7" s="33">
        <f t="shared" si="10"/>
        <v>6.9999999999999993E-2</v>
      </c>
      <c r="AJ7" s="33">
        <f t="shared" si="10"/>
        <v>5.7000000000000002E-2</v>
      </c>
      <c r="AK7" s="33">
        <f t="shared" si="10"/>
        <v>9.7000000000000003E-2</v>
      </c>
      <c r="AL7" s="33">
        <f t="shared" si="10"/>
        <v>9.7000000000000003E-2</v>
      </c>
      <c r="AM7" s="33">
        <f t="shared" si="10"/>
        <v>0.127</v>
      </c>
      <c r="AN7" s="33">
        <f t="shared" si="10"/>
        <v>0.11899999999999999</v>
      </c>
      <c r="AO7" s="33">
        <f t="shared" si="10"/>
        <v>0.11899999999999999</v>
      </c>
      <c r="AP7" s="33">
        <f t="shared" si="10"/>
        <v>0.13400000000000001</v>
      </c>
      <c r="AQ7" s="33">
        <f t="shared" si="10"/>
        <v>9.9000000000000005E-2</v>
      </c>
      <c r="AR7" s="33">
        <f t="shared" si="10"/>
        <v>9.9000000000000005E-2</v>
      </c>
      <c r="AS7" s="33">
        <f t="shared" si="10"/>
        <v>9.9000000000000005E-2</v>
      </c>
      <c r="AT7" s="33">
        <f t="shared" si="10"/>
        <v>4.7E-2</v>
      </c>
      <c r="AU7" s="33">
        <f t="shared" si="10"/>
        <v>4.7E-2</v>
      </c>
      <c r="AV7" s="33">
        <f t="shared" si="10"/>
        <v>3.1E-2</v>
      </c>
      <c r="AW7" s="33">
        <f t="shared" si="10"/>
        <v>3.1E-2</v>
      </c>
      <c r="AX7" s="33">
        <f t="shared" si="10"/>
        <v>3.1E-2</v>
      </c>
      <c r="AY7" s="33">
        <f t="shared" si="10"/>
        <v>0.161</v>
      </c>
      <c r="AZ7" s="33">
        <f t="shared" si="10"/>
        <v>6.9999999999999993E-2</v>
      </c>
      <c r="BB7" s="97">
        <v>5</v>
      </c>
      <c r="BC7" s="95" t="s">
        <v>135</v>
      </c>
      <c r="BD7" s="33">
        <v>0.221</v>
      </c>
      <c r="BE7" s="33">
        <v>0.221</v>
      </c>
      <c r="BF7" s="33">
        <v>0.221</v>
      </c>
      <c r="BG7" s="33">
        <v>8.8999999999999996E-2</v>
      </c>
      <c r="BH7" s="33">
        <v>8.0999999999999989E-2</v>
      </c>
      <c r="BI7" s="33">
        <v>8.0999999999999989E-2</v>
      </c>
      <c r="BJ7" s="33">
        <v>7.5999999999999998E-2</v>
      </c>
      <c r="BK7" s="33">
        <v>0.113</v>
      </c>
      <c r="BL7" s="33">
        <v>0.113</v>
      </c>
      <c r="BM7" s="33">
        <v>0.158</v>
      </c>
      <c r="BN7" s="33">
        <v>0.13200000000000001</v>
      </c>
      <c r="BO7" s="33">
        <v>0.13200000000000001</v>
      </c>
      <c r="BP7" s="33">
        <v>0.16300000000000001</v>
      </c>
      <c r="BQ7" s="33">
        <v>0.124</v>
      </c>
      <c r="BR7" s="33">
        <v>0.124</v>
      </c>
      <c r="BS7" s="33">
        <v>0.124</v>
      </c>
      <c r="BT7" s="33">
        <v>6.7000000000000004E-2</v>
      </c>
      <c r="BU7" s="33">
        <v>6.7000000000000004E-2</v>
      </c>
      <c r="BV7" s="33">
        <v>4.5999999999999992E-2</v>
      </c>
      <c r="BW7" s="33">
        <v>4.5999999999999992E-2</v>
      </c>
      <c r="BX7" s="33">
        <v>4.5999999999999992E-2</v>
      </c>
      <c r="BY7" s="33">
        <v>0.221</v>
      </c>
      <c r="BZ7" s="33">
        <v>8.0999999999999989E-2</v>
      </c>
      <c r="CB7" s="97">
        <v>2</v>
      </c>
      <c r="CC7" s="97">
        <v>1</v>
      </c>
      <c r="CD7" s="97" t="str">
        <f t="shared" si="1"/>
        <v>処遇加算Ⅰ特定加算Ⅰベア加算なしから新加算Ⅰ</v>
      </c>
      <c r="CE7" s="101">
        <f t="shared" ref="CE7:CN11" si="11">BD3-AD$4</f>
        <v>4.4999999999999984E-2</v>
      </c>
      <c r="CF7" s="101">
        <f t="shared" si="11"/>
        <v>4.4999999999999984E-2</v>
      </c>
      <c r="CG7" s="101">
        <f t="shared" si="11"/>
        <v>4.4999999999999984E-2</v>
      </c>
      <c r="CH7" s="101">
        <f t="shared" si="11"/>
        <v>2.0999999999999991E-2</v>
      </c>
      <c r="CI7" s="101">
        <f t="shared" si="11"/>
        <v>2.0999999999999991E-2</v>
      </c>
      <c r="CJ7" s="101">
        <f t="shared" si="11"/>
        <v>2.0999999999999991E-2</v>
      </c>
      <c r="CK7" s="101">
        <f t="shared" si="11"/>
        <v>1.8999999999999989E-2</v>
      </c>
      <c r="CL7" s="101">
        <f t="shared" si="11"/>
        <v>2.7999999999999997E-2</v>
      </c>
      <c r="CM7" s="101">
        <f t="shared" si="11"/>
        <v>2.7999999999999997E-2</v>
      </c>
      <c r="CN7" s="101">
        <f t="shared" si="11"/>
        <v>4.5999999999999985E-2</v>
      </c>
      <c r="CO7" s="101">
        <f t="shared" ref="CO7:CX11" si="12">BN3-AN$4</f>
        <v>3.2000000000000028E-2</v>
      </c>
      <c r="CP7" s="101">
        <f t="shared" si="12"/>
        <v>3.2000000000000028E-2</v>
      </c>
      <c r="CQ7" s="101">
        <f t="shared" si="12"/>
        <v>4.3999999999999984E-2</v>
      </c>
      <c r="CR7" s="101">
        <f t="shared" si="12"/>
        <v>3.0000000000000013E-2</v>
      </c>
      <c r="CS7" s="101">
        <f t="shared" si="12"/>
        <v>3.0000000000000013E-2</v>
      </c>
      <c r="CT7" s="101">
        <f t="shared" si="12"/>
        <v>3.0000000000000013E-2</v>
      </c>
      <c r="CU7" s="101">
        <f t="shared" si="12"/>
        <v>1.5000000000000013E-2</v>
      </c>
      <c r="CV7" s="101">
        <f t="shared" si="12"/>
        <v>1.5000000000000013E-2</v>
      </c>
      <c r="CW7" s="101">
        <f t="shared" si="12"/>
        <v>9.999999999999995E-3</v>
      </c>
      <c r="CX7" s="101">
        <f t="shared" si="12"/>
        <v>9.999999999999995E-3</v>
      </c>
      <c r="CY7" s="101">
        <f t="shared" ref="CY7:DA11" si="13">BX3-AX$4</f>
        <v>9.999999999999995E-3</v>
      </c>
      <c r="CZ7" s="101">
        <f t="shared" si="13"/>
        <v>4.4999999999999984E-2</v>
      </c>
      <c r="DA7" s="101">
        <f t="shared" si="13"/>
        <v>2.0999999999999991E-2</v>
      </c>
      <c r="DC7" s="97" t="s">
        <v>2114</v>
      </c>
      <c r="DD7" s="101">
        <f>CE7/BD3</f>
        <v>0.18367346938775503</v>
      </c>
      <c r="DE7" s="101">
        <f t="shared" ref="DE7:DZ11" si="14">CF7/BE3</f>
        <v>0.18367346938775503</v>
      </c>
      <c r="DF7" s="101">
        <f t="shared" si="14"/>
        <v>0.18367346938775503</v>
      </c>
      <c r="DG7" s="101">
        <f t="shared" si="14"/>
        <v>0.20999999999999994</v>
      </c>
      <c r="DH7" s="101">
        <f t="shared" si="14"/>
        <v>0.22826086956521732</v>
      </c>
      <c r="DI7" s="101">
        <f t="shared" si="14"/>
        <v>0.22826086956521732</v>
      </c>
      <c r="DJ7" s="101">
        <f t="shared" si="14"/>
        <v>0.22093023255813943</v>
      </c>
      <c r="DK7" s="101">
        <f t="shared" si="14"/>
        <v>0.21874999999999997</v>
      </c>
      <c r="DL7" s="101">
        <f t="shared" si="14"/>
        <v>0.21874999999999997</v>
      </c>
      <c r="DM7" s="101">
        <f t="shared" si="14"/>
        <v>0.25414364640883969</v>
      </c>
      <c r="DN7" s="101">
        <f t="shared" si="14"/>
        <v>0.2147651006711411</v>
      </c>
      <c r="DO7" s="101">
        <f t="shared" si="14"/>
        <v>0.2147651006711411</v>
      </c>
      <c r="DP7" s="101">
        <f t="shared" si="14"/>
        <v>0.23655913978494614</v>
      </c>
      <c r="DQ7" s="101">
        <f t="shared" si="14"/>
        <v>0.21428571428571436</v>
      </c>
      <c r="DR7" s="101">
        <f t="shared" si="14"/>
        <v>0.21428571428571436</v>
      </c>
      <c r="DS7" s="101">
        <f t="shared" si="14"/>
        <v>0.21428571428571436</v>
      </c>
      <c r="DT7" s="101">
        <f t="shared" si="14"/>
        <v>0.20000000000000015</v>
      </c>
      <c r="DU7" s="101">
        <f t="shared" si="14"/>
        <v>0.20000000000000015</v>
      </c>
      <c r="DV7" s="101">
        <f t="shared" si="14"/>
        <v>0.19607843137254896</v>
      </c>
      <c r="DW7" s="101">
        <f t="shared" si="14"/>
        <v>0.19607843137254896</v>
      </c>
      <c r="DX7" s="101">
        <f t="shared" si="14"/>
        <v>0.19607843137254896</v>
      </c>
      <c r="DY7" s="101">
        <f t="shared" si="14"/>
        <v>0.18367346938775503</v>
      </c>
      <c r="DZ7" s="101">
        <f t="shared" si="14"/>
        <v>0.22826086956521732</v>
      </c>
    </row>
    <row r="8" spans="2:130">
      <c r="B8" s="100">
        <v>6</v>
      </c>
      <c r="C8" s="93" t="s">
        <v>127</v>
      </c>
      <c r="D8" s="33">
        <v>4.2000000000000003E-2</v>
      </c>
      <c r="E8" s="33">
        <v>4.2000000000000003E-2</v>
      </c>
      <c r="F8" s="33">
        <v>4.2000000000000003E-2</v>
      </c>
      <c r="G8" s="33">
        <v>1.4999999999999999E-2</v>
      </c>
      <c r="H8" s="33">
        <v>0.01</v>
      </c>
      <c r="I8" s="33">
        <v>0.01</v>
      </c>
      <c r="J8" s="33">
        <v>1.7000000000000001E-2</v>
      </c>
      <c r="K8" s="33">
        <v>1.2E-2</v>
      </c>
      <c r="L8" s="33">
        <v>1.2E-2</v>
      </c>
      <c r="M8" s="33">
        <v>2.4E-2</v>
      </c>
      <c r="N8" s="33">
        <v>1.2E-2</v>
      </c>
      <c r="O8" s="33">
        <v>1.2E-2</v>
      </c>
      <c r="P8" s="33">
        <v>2.3E-2</v>
      </c>
      <c r="Q8" s="33">
        <v>2.3E-2</v>
      </c>
      <c r="R8" s="33">
        <v>2.3E-2</v>
      </c>
      <c r="S8" s="33">
        <v>2.3E-2</v>
      </c>
      <c r="T8" s="33">
        <v>1.7000000000000001E-2</v>
      </c>
      <c r="U8" s="33">
        <v>1.7000000000000001E-2</v>
      </c>
      <c r="V8" s="33">
        <v>1.0999999999999999E-2</v>
      </c>
      <c r="W8" s="33">
        <v>1.0999999999999999E-2</v>
      </c>
      <c r="X8" s="33">
        <v>1.0999999999999999E-2</v>
      </c>
      <c r="Y8" s="33">
        <v>4.2000000000000003E-2</v>
      </c>
      <c r="Z8" s="33">
        <v>0.01</v>
      </c>
      <c r="AB8" s="97">
        <v>6</v>
      </c>
      <c r="AC8" s="95" t="s">
        <v>2092</v>
      </c>
      <c r="AD8" s="98">
        <f>D3+D9+D11</f>
        <v>0.13700000000000001</v>
      </c>
      <c r="AE8" s="98">
        <f t="shared" ref="AE8:AZ8" si="15">E3+E9+E11</f>
        <v>0.13700000000000001</v>
      </c>
      <c r="AF8" s="98">
        <f t="shared" si="15"/>
        <v>0.13700000000000001</v>
      </c>
      <c r="AG8" s="98">
        <f t="shared" si="15"/>
        <v>5.8000000000000003E-2</v>
      </c>
      <c r="AH8" s="98">
        <f t="shared" si="15"/>
        <v>5.8999999999999997E-2</v>
      </c>
      <c r="AI8" s="98">
        <f t="shared" si="15"/>
        <v>5.8999999999999997E-2</v>
      </c>
      <c r="AJ8" s="98">
        <f t="shared" si="15"/>
        <v>4.7E-2</v>
      </c>
      <c r="AK8" s="98">
        <f t="shared" si="15"/>
        <v>8.2000000000000003E-2</v>
      </c>
      <c r="AL8" s="98">
        <f t="shared" si="15"/>
        <v>8.2000000000000003E-2</v>
      </c>
      <c r="AM8" s="98">
        <f t="shared" si="15"/>
        <v>0.104</v>
      </c>
      <c r="AN8" s="98">
        <f t="shared" si="15"/>
        <v>0.10199999999999999</v>
      </c>
      <c r="AO8" s="98">
        <f t="shared" si="15"/>
        <v>0.10199999999999999</v>
      </c>
      <c r="AP8" s="98">
        <f t="shared" si="15"/>
        <v>0.111</v>
      </c>
      <c r="AQ8" s="98">
        <f t="shared" si="15"/>
        <v>8.3000000000000004E-2</v>
      </c>
      <c r="AR8" s="98">
        <f t="shared" si="15"/>
        <v>8.3000000000000004E-2</v>
      </c>
      <c r="AS8" s="98">
        <f t="shared" si="15"/>
        <v>8.3000000000000004E-2</v>
      </c>
      <c r="AT8" s="98">
        <f t="shared" si="15"/>
        <v>3.9E-2</v>
      </c>
      <c r="AU8" s="98">
        <f t="shared" si="15"/>
        <v>3.9E-2</v>
      </c>
      <c r="AV8" s="98">
        <f t="shared" si="15"/>
        <v>2.5999999999999999E-2</v>
      </c>
      <c r="AW8" s="98">
        <f t="shared" si="15"/>
        <v>2.5999999999999999E-2</v>
      </c>
      <c r="AX8" s="98">
        <f t="shared" si="15"/>
        <v>2.5999999999999999E-2</v>
      </c>
      <c r="AY8" s="98">
        <f t="shared" si="15"/>
        <v>0.13700000000000001</v>
      </c>
      <c r="AZ8" s="98">
        <f t="shared" si="15"/>
        <v>5.8999999999999997E-2</v>
      </c>
      <c r="BB8" s="97">
        <v>6</v>
      </c>
      <c r="BC8" s="95" t="s">
        <v>136</v>
      </c>
      <c r="BD8" s="33">
        <v>0.20799999999999999</v>
      </c>
      <c r="BE8" s="33">
        <v>0.20799999999999999</v>
      </c>
      <c r="BF8" s="33">
        <v>0.20799999999999999</v>
      </c>
      <c r="BG8" s="33">
        <v>8.3999999999999991E-2</v>
      </c>
      <c r="BH8" s="33">
        <v>7.5999999999999984E-2</v>
      </c>
      <c r="BI8" s="33">
        <v>7.5999999999999984E-2</v>
      </c>
      <c r="BJ8" s="33">
        <v>7.2999999999999995E-2</v>
      </c>
      <c r="BK8" s="33">
        <v>0.106</v>
      </c>
      <c r="BL8" s="33">
        <v>0.106</v>
      </c>
      <c r="BM8" s="33">
        <v>0.153</v>
      </c>
      <c r="BN8" s="33">
        <v>0.121</v>
      </c>
      <c r="BO8" s="33">
        <v>0.121</v>
      </c>
      <c r="BP8" s="33">
        <v>0.156</v>
      </c>
      <c r="BQ8" s="33">
        <v>0.11699999999999999</v>
      </c>
      <c r="BR8" s="33">
        <v>0.11699999999999999</v>
      </c>
      <c r="BS8" s="33">
        <v>0.11699999999999999</v>
      </c>
      <c r="BT8" s="33">
        <v>6.5000000000000002E-2</v>
      </c>
      <c r="BU8" s="33">
        <v>6.5000000000000002E-2</v>
      </c>
      <c r="BV8" s="33">
        <v>4.3999999999999997E-2</v>
      </c>
      <c r="BW8" s="33">
        <v>4.3999999999999997E-2</v>
      </c>
      <c r="BX8" s="33">
        <v>4.3999999999999997E-2</v>
      </c>
      <c r="BY8" s="33">
        <v>0.20799999999999999</v>
      </c>
      <c r="BZ8" s="33">
        <v>7.5999999999999984E-2</v>
      </c>
      <c r="CB8" s="97">
        <v>2</v>
      </c>
      <c r="CC8" s="97">
        <v>2</v>
      </c>
      <c r="CD8" s="97" t="str">
        <f t="shared" si="1"/>
        <v>処遇加算Ⅰ特定加算Ⅰベア加算なしから新加算Ⅱ</v>
      </c>
      <c r="CE8" s="101">
        <f t="shared" si="11"/>
        <v>2.3999999999999994E-2</v>
      </c>
      <c r="CF8" s="101">
        <f t="shared" si="11"/>
        <v>2.3999999999999994E-2</v>
      </c>
      <c r="CG8" s="101">
        <f t="shared" si="11"/>
        <v>2.3999999999999994E-2</v>
      </c>
      <c r="CH8" s="101">
        <f t="shared" si="11"/>
        <v>1.4999999999999999E-2</v>
      </c>
      <c r="CI8" s="101">
        <f t="shared" si="11"/>
        <v>1.8999999999999989E-2</v>
      </c>
      <c r="CJ8" s="101">
        <f t="shared" si="11"/>
        <v>1.8999999999999989E-2</v>
      </c>
      <c r="CK8" s="101">
        <f t="shared" si="11"/>
        <v>1.5999999999999986E-2</v>
      </c>
      <c r="CL8" s="101">
        <f t="shared" si="11"/>
        <v>2.1999999999999992E-2</v>
      </c>
      <c r="CM8" s="101">
        <f t="shared" si="11"/>
        <v>2.1999999999999992E-2</v>
      </c>
      <c r="CN8" s="101">
        <f t="shared" si="11"/>
        <v>3.8999999999999979E-2</v>
      </c>
      <c r="CO8" s="101">
        <f t="shared" si="12"/>
        <v>2.9000000000000026E-2</v>
      </c>
      <c r="CP8" s="101">
        <f t="shared" si="12"/>
        <v>2.9000000000000026E-2</v>
      </c>
      <c r="CQ8" s="101">
        <f t="shared" si="12"/>
        <v>3.5999999999999976E-2</v>
      </c>
      <c r="CR8" s="101">
        <f t="shared" si="12"/>
        <v>2.6000000000000009E-2</v>
      </c>
      <c r="CS8" s="101">
        <f t="shared" si="12"/>
        <v>2.6000000000000009E-2</v>
      </c>
      <c r="CT8" s="101">
        <f t="shared" si="12"/>
        <v>2.6000000000000009E-2</v>
      </c>
      <c r="CU8" s="101">
        <f t="shared" si="12"/>
        <v>1.100000000000001E-2</v>
      </c>
      <c r="CV8" s="101">
        <f t="shared" si="12"/>
        <v>1.100000000000001E-2</v>
      </c>
      <c r="CW8" s="101">
        <f t="shared" si="12"/>
        <v>5.9999999999999984E-3</v>
      </c>
      <c r="CX8" s="101">
        <f t="shared" si="12"/>
        <v>5.9999999999999984E-3</v>
      </c>
      <c r="CY8" s="101">
        <f t="shared" si="13"/>
        <v>5.9999999999999984E-3</v>
      </c>
      <c r="CZ8" s="101">
        <f t="shared" si="13"/>
        <v>2.3999999999999994E-2</v>
      </c>
      <c r="DA8" s="101">
        <f t="shared" si="13"/>
        <v>1.8999999999999989E-2</v>
      </c>
      <c r="DC8" s="97" t="s">
        <v>2115</v>
      </c>
      <c r="DD8" s="101">
        <f t="shared" ref="DD8:DD11" si="16">CE8/BD4</f>
        <v>0.10714285714285711</v>
      </c>
      <c r="DE8" s="101">
        <f t="shared" si="14"/>
        <v>0.10714285714285711</v>
      </c>
      <c r="DF8" s="101">
        <f t="shared" si="14"/>
        <v>0.10714285714285711</v>
      </c>
      <c r="DG8" s="101">
        <f t="shared" si="14"/>
        <v>0.15957446808510636</v>
      </c>
      <c r="DH8" s="101">
        <f t="shared" si="14"/>
        <v>0.21111111111111103</v>
      </c>
      <c r="DI8" s="101">
        <f t="shared" si="14"/>
        <v>0.21111111111111103</v>
      </c>
      <c r="DJ8" s="101">
        <f t="shared" si="14"/>
        <v>0.19277108433734927</v>
      </c>
      <c r="DK8" s="101">
        <f t="shared" si="14"/>
        <v>0.18032786885245897</v>
      </c>
      <c r="DL8" s="101">
        <f t="shared" si="14"/>
        <v>0.18032786885245897</v>
      </c>
      <c r="DM8" s="101">
        <f t="shared" si="14"/>
        <v>0.22413793103448265</v>
      </c>
      <c r="DN8" s="101">
        <f t="shared" si="14"/>
        <v>0.19863013698630153</v>
      </c>
      <c r="DO8" s="101">
        <f t="shared" si="14"/>
        <v>0.19863013698630153</v>
      </c>
      <c r="DP8" s="101">
        <f t="shared" si="14"/>
        <v>0.20224719101123584</v>
      </c>
      <c r="DQ8" s="101">
        <f t="shared" si="14"/>
        <v>0.19117647058823534</v>
      </c>
      <c r="DR8" s="101">
        <f t="shared" si="14"/>
        <v>0.19117647058823534</v>
      </c>
      <c r="DS8" s="101">
        <f t="shared" si="14"/>
        <v>0.19117647058823534</v>
      </c>
      <c r="DT8" s="101">
        <f t="shared" si="14"/>
        <v>0.15492957746478886</v>
      </c>
      <c r="DU8" s="101">
        <f t="shared" si="14"/>
        <v>0.15492957746478886</v>
      </c>
      <c r="DV8" s="101">
        <f t="shared" si="14"/>
        <v>0.1276595744680851</v>
      </c>
      <c r="DW8" s="101">
        <f t="shared" si="14"/>
        <v>0.1276595744680851</v>
      </c>
      <c r="DX8" s="101">
        <f t="shared" si="14"/>
        <v>0.1276595744680851</v>
      </c>
      <c r="DY8" s="101">
        <f t="shared" si="14"/>
        <v>0.10714285714285711</v>
      </c>
      <c r="DZ8" s="101">
        <f t="shared" si="14"/>
        <v>0.21111111111111103</v>
      </c>
    </row>
    <row r="9" spans="2:130">
      <c r="B9" s="100">
        <v>7</v>
      </c>
      <c r="C9" s="93" t="s">
        <v>128</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B9" s="97">
        <v>7</v>
      </c>
      <c r="AC9" s="95" t="s">
        <v>2086</v>
      </c>
      <c r="AD9" s="33">
        <f>D4+D7+D10</f>
        <v>0.187</v>
      </c>
      <c r="AE9" s="33">
        <f t="shared" ref="AE9:AZ9" si="17">E4+E7+E10</f>
        <v>0.187</v>
      </c>
      <c r="AF9" s="33">
        <f t="shared" si="17"/>
        <v>0.187</v>
      </c>
      <c r="AG9" s="33">
        <f t="shared" si="17"/>
        <v>7.3999999999999996E-2</v>
      </c>
      <c r="AH9" s="33">
        <f t="shared" si="17"/>
        <v>6.5999999999999989E-2</v>
      </c>
      <c r="AI9" s="33">
        <f t="shared" si="17"/>
        <v>6.5999999999999989E-2</v>
      </c>
      <c r="AJ9" s="33">
        <f t="shared" si="17"/>
        <v>6.4000000000000001E-2</v>
      </c>
      <c r="AK9" s="33">
        <f t="shared" si="17"/>
        <v>9.2999999999999999E-2</v>
      </c>
      <c r="AL9" s="33">
        <f t="shared" si="17"/>
        <v>9.2999999999999999E-2</v>
      </c>
      <c r="AM9" s="33">
        <f t="shared" si="17"/>
        <v>0.13</v>
      </c>
      <c r="AN9" s="33">
        <f t="shared" si="17"/>
        <v>0.106</v>
      </c>
      <c r="AO9" s="33">
        <f t="shared" si="17"/>
        <v>0.106</v>
      </c>
      <c r="AP9" s="33">
        <f t="shared" si="17"/>
        <v>0.13500000000000001</v>
      </c>
      <c r="AQ9" s="33">
        <f t="shared" si="17"/>
        <v>0.10299999999999999</v>
      </c>
      <c r="AR9" s="33">
        <f t="shared" si="17"/>
        <v>0.10299999999999999</v>
      </c>
      <c r="AS9" s="33">
        <f t="shared" si="17"/>
        <v>0.10299999999999999</v>
      </c>
      <c r="AT9" s="33">
        <f t="shared" si="17"/>
        <v>5.8000000000000003E-2</v>
      </c>
      <c r="AU9" s="33">
        <f t="shared" si="17"/>
        <v>5.8000000000000003E-2</v>
      </c>
      <c r="AV9" s="33">
        <f t="shared" si="17"/>
        <v>3.9E-2</v>
      </c>
      <c r="AW9" s="33">
        <f t="shared" si="17"/>
        <v>3.9E-2</v>
      </c>
      <c r="AX9" s="33">
        <f t="shared" si="17"/>
        <v>3.9E-2</v>
      </c>
      <c r="AY9" s="33">
        <f t="shared" si="17"/>
        <v>0.187</v>
      </c>
      <c r="AZ9" s="33">
        <f t="shared" si="17"/>
        <v>6.5999999999999989E-2</v>
      </c>
      <c r="BB9" s="97">
        <v>7</v>
      </c>
      <c r="BC9" s="95" t="s">
        <v>137</v>
      </c>
      <c r="BD9" s="33">
        <v>0.2</v>
      </c>
      <c r="BE9" s="33">
        <v>0.2</v>
      </c>
      <c r="BF9" s="33">
        <v>0.2</v>
      </c>
      <c r="BG9" s="33">
        <v>8.3000000000000004E-2</v>
      </c>
      <c r="BH9" s="33">
        <v>7.8999999999999987E-2</v>
      </c>
      <c r="BI9" s="33">
        <v>7.8999999999999987E-2</v>
      </c>
      <c r="BJ9" s="33">
        <v>7.2999999999999995E-2</v>
      </c>
      <c r="BK9" s="33">
        <v>0.107</v>
      </c>
      <c r="BL9" s="33">
        <v>0.107</v>
      </c>
      <c r="BM9" s="33">
        <v>0.151</v>
      </c>
      <c r="BN9" s="33">
        <v>0.129</v>
      </c>
      <c r="BO9" s="33">
        <v>0.129</v>
      </c>
      <c r="BP9" s="33">
        <v>0.155</v>
      </c>
      <c r="BQ9" s="33">
        <v>0.12000000000000001</v>
      </c>
      <c r="BR9" s="33">
        <v>0.12000000000000001</v>
      </c>
      <c r="BS9" s="33">
        <v>0.12000000000000001</v>
      </c>
      <c r="BT9" s="33">
        <v>6.3E-2</v>
      </c>
      <c r="BU9" s="33">
        <v>6.3E-2</v>
      </c>
      <c r="BV9" s="33">
        <v>4.1999999999999996E-2</v>
      </c>
      <c r="BW9" s="33">
        <v>4.1999999999999996E-2</v>
      </c>
      <c r="BX9" s="33">
        <v>4.1999999999999996E-2</v>
      </c>
      <c r="BY9" s="33">
        <v>0.2</v>
      </c>
      <c r="BZ9" s="33">
        <v>7.8999999999999987E-2</v>
      </c>
      <c r="CB9" s="97">
        <v>2</v>
      </c>
      <c r="CC9" s="97">
        <v>3</v>
      </c>
      <c r="CD9" s="97" t="str">
        <f t="shared" si="1"/>
        <v>処遇加算Ⅰ特定加算Ⅰベア加算なしから新加算Ⅲ</v>
      </c>
      <c r="CE9" s="101">
        <f t="shared" si="11"/>
        <v>-1.8000000000000016E-2</v>
      </c>
      <c r="CF9" s="101">
        <f t="shared" si="11"/>
        <v>-1.8000000000000016E-2</v>
      </c>
      <c r="CG9" s="101">
        <f t="shared" si="11"/>
        <v>-1.8000000000000016E-2</v>
      </c>
      <c r="CH9" s="101">
        <f t="shared" si="11"/>
        <v>0</v>
      </c>
      <c r="CI9" s="101">
        <f t="shared" si="11"/>
        <v>8.9999999999999941E-3</v>
      </c>
      <c r="CJ9" s="101">
        <f t="shared" si="11"/>
        <v>8.9999999999999941E-3</v>
      </c>
      <c r="CK9" s="101">
        <f t="shared" si="11"/>
        <v>-1.0000000000000009E-3</v>
      </c>
      <c r="CL9" s="101">
        <f t="shared" si="11"/>
        <v>9.999999999999995E-3</v>
      </c>
      <c r="CM9" s="101">
        <f t="shared" si="11"/>
        <v>9.999999999999995E-3</v>
      </c>
      <c r="CN9" s="101">
        <f t="shared" si="11"/>
        <v>1.4999999999999986E-2</v>
      </c>
      <c r="CO9" s="101">
        <f t="shared" si="12"/>
        <v>1.7000000000000015E-2</v>
      </c>
      <c r="CP9" s="101">
        <f t="shared" si="12"/>
        <v>1.7000000000000015E-2</v>
      </c>
      <c r="CQ9" s="101">
        <f t="shared" si="12"/>
        <v>1.2999999999999984E-2</v>
      </c>
      <c r="CR9" s="101">
        <f t="shared" si="12"/>
        <v>3.0000000000000027E-3</v>
      </c>
      <c r="CS9" s="101">
        <f t="shared" si="12"/>
        <v>3.0000000000000027E-3</v>
      </c>
      <c r="CT9" s="101">
        <f t="shared" si="12"/>
        <v>3.0000000000000027E-3</v>
      </c>
      <c r="CU9" s="101">
        <f t="shared" si="12"/>
        <v>-5.9999999999999984E-3</v>
      </c>
      <c r="CV9" s="101">
        <f t="shared" si="12"/>
        <v>-5.9999999999999984E-3</v>
      </c>
      <c r="CW9" s="101">
        <f t="shared" si="12"/>
        <v>-4.9999999999999975E-3</v>
      </c>
      <c r="CX9" s="101">
        <f t="shared" si="12"/>
        <v>-4.9999999999999975E-3</v>
      </c>
      <c r="CY9" s="101">
        <f t="shared" si="13"/>
        <v>-4.9999999999999975E-3</v>
      </c>
      <c r="CZ9" s="101">
        <f t="shared" si="13"/>
        <v>-1.8000000000000016E-2</v>
      </c>
      <c r="DA9" s="101">
        <f t="shared" si="13"/>
        <v>8.9999999999999941E-3</v>
      </c>
      <c r="DC9" s="97" t="s">
        <v>2116</v>
      </c>
      <c r="DD9" s="101">
        <f t="shared" si="16"/>
        <v>-9.8901098901098994E-2</v>
      </c>
      <c r="DE9" s="101">
        <f t="shared" si="14"/>
        <v>-9.8901098901098994E-2</v>
      </c>
      <c r="DF9" s="101">
        <f t="shared" si="14"/>
        <v>-9.8901098901098994E-2</v>
      </c>
      <c r="DG9" s="101">
        <f t="shared" si="14"/>
        <v>0</v>
      </c>
      <c r="DH9" s="101">
        <f t="shared" si="14"/>
        <v>0.11249999999999995</v>
      </c>
      <c r="DI9" s="101">
        <f t="shared" si="14"/>
        <v>0.11249999999999995</v>
      </c>
      <c r="DJ9" s="101">
        <f t="shared" si="14"/>
        <v>-1.5151515151515164E-2</v>
      </c>
      <c r="DK9" s="101">
        <f t="shared" si="14"/>
        <v>9.090909090909087E-2</v>
      </c>
      <c r="DL9" s="101">
        <f t="shared" si="14"/>
        <v>9.090909090909087E-2</v>
      </c>
      <c r="DM9" s="101">
        <f t="shared" si="14"/>
        <v>9.9999999999999908E-2</v>
      </c>
      <c r="DN9" s="101">
        <f t="shared" si="14"/>
        <v>0.12686567164179116</v>
      </c>
      <c r="DO9" s="101">
        <f t="shared" si="14"/>
        <v>0.12686567164179116</v>
      </c>
      <c r="DP9" s="101">
        <f t="shared" si="14"/>
        <v>8.3870967741935379E-2</v>
      </c>
      <c r="DQ9" s="101">
        <f t="shared" si="14"/>
        <v>2.6548672566371705E-2</v>
      </c>
      <c r="DR9" s="101">
        <f t="shared" si="14"/>
        <v>2.6548672566371705E-2</v>
      </c>
      <c r="DS9" s="101">
        <f t="shared" si="14"/>
        <v>2.6548672566371705E-2</v>
      </c>
      <c r="DT9" s="101">
        <f t="shared" si="14"/>
        <v>-0.11111111111111108</v>
      </c>
      <c r="DU9" s="101">
        <f t="shared" si="14"/>
        <v>-0.11111111111111108</v>
      </c>
      <c r="DV9" s="101">
        <f t="shared" si="14"/>
        <v>-0.13888888888888884</v>
      </c>
      <c r="DW9" s="101">
        <f t="shared" si="14"/>
        <v>-0.13888888888888884</v>
      </c>
      <c r="DX9" s="101">
        <f t="shared" si="14"/>
        <v>-0.13888888888888884</v>
      </c>
      <c r="DY9" s="101">
        <f t="shared" si="14"/>
        <v>-9.8901098901098994E-2</v>
      </c>
      <c r="DZ9" s="101">
        <f t="shared" si="14"/>
        <v>0.11249999999999995</v>
      </c>
    </row>
    <row r="10" spans="2:130">
      <c r="B10" s="100">
        <v>8</v>
      </c>
      <c r="C10" s="95" t="s">
        <v>129</v>
      </c>
      <c r="D10" s="33">
        <v>2.4E-2</v>
      </c>
      <c r="E10" s="33">
        <v>2.4E-2</v>
      </c>
      <c r="F10" s="33">
        <v>2.4E-2</v>
      </c>
      <c r="G10" s="33">
        <v>1.0999999999999999E-2</v>
      </c>
      <c r="H10" s="33">
        <v>1.0999999999999999E-2</v>
      </c>
      <c r="I10" s="33">
        <v>1.0999999999999999E-2</v>
      </c>
      <c r="J10" s="33">
        <v>0.01</v>
      </c>
      <c r="K10" s="33">
        <v>1.4999999999999999E-2</v>
      </c>
      <c r="L10" s="33">
        <v>1.4999999999999999E-2</v>
      </c>
      <c r="M10" s="33">
        <v>2.3E-2</v>
      </c>
      <c r="N10" s="33">
        <v>1.7000000000000001E-2</v>
      </c>
      <c r="O10" s="33">
        <v>1.7000000000000001E-2</v>
      </c>
      <c r="P10" s="33">
        <v>2.3E-2</v>
      </c>
      <c r="Q10" s="33">
        <v>1.6E-2</v>
      </c>
      <c r="R10" s="33">
        <v>1.6E-2</v>
      </c>
      <c r="S10" s="33">
        <v>1.6E-2</v>
      </c>
      <c r="T10" s="33">
        <v>8.0000000000000002E-3</v>
      </c>
      <c r="U10" s="33">
        <v>8.0000000000000002E-3</v>
      </c>
      <c r="V10" s="33">
        <v>5.0000000000000001E-3</v>
      </c>
      <c r="W10" s="33">
        <v>5.0000000000000001E-3</v>
      </c>
      <c r="X10" s="33">
        <v>5.0000000000000001E-3</v>
      </c>
      <c r="Y10" s="33">
        <v>2.4E-2</v>
      </c>
      <c r="Z10" s="33">
        <v>1.0999999999999999E-2</v>
      </c>
      <c r="AB10" s="97">
        <v>8</v>
      </c>
      <c r="AC10" s="95" t="s">
        <v>2089</v>
      </c>
      <c r="AD10" s="33">
        <f>D4+D7+D11</f>
        <v>0.16300000000000001</v>
      </c>
      <c r="AE10" s="33">
        <f t="shared" ref="AE10:AZ10" si="18">E4+E7+E11</f>
        <v>0.16300000000000001</v>
      </c>
      <c r="AF10" s="33">
        <f t="shared" si="18"/>
        <v>0.16300000000000001</v>
      </c>
      <c r="AG10" s="33">
        <f t="shared" si="18"/>
        <v>6.3E-2</v>
      </c>
      <c r="AH10" s="33">
        <f t="shared" si="18"/>
        <v>5.4999999999999993E-2</v>
      </c>
      <c r="AI10" s="33">
        <f t="shared" si="18"/>
        <v>5.4999999999999993E-2</v>
      </c>
      <c r="AJ10" s="33">
        <f t="shared" si="18"/>
        <v>5.4000000000000006E-2</v>
      </c>
      <c r="AK10" s="33">
        <f t="shared" si="18"/>
        <v>7.8E-2</v>
      </c>
      <c r="AL10" s="33">
        <f t="shared" si="18"/>
        <v>7.8E-2</v>
      </c>
      <c r="AM10" s="33">
        <f t="shared" si="18"/>
        <v>0.107</v>
      </c>
      <c r="AN10" s="33">
        <f t="shared" si="18"/>
        <v>8.8999999999999996E-2</v>
      </c>
      <c r="AO10" s="33">
        <f t="shared" si="18"/>
        <v>8.8999999999999996E-2</v>
      </c>
      <c r="AP10" s="33">
        <f t="shared" si="18"/>
        <v>0.112</v>
      </c>
      <c r="AQ10" s="33">
        <f t="shared" si="18"/>
        <v>8.6999999999999994E-2</v>
      </c>
      <c r="AR10" s="33">
        <f t="shared" si="18"/>
        <v>8.6999999999999994E-2</v>
      </c>
      <c r="AS10" s="33">
        <f t="shared" si="18"/>
        <v>8.6999999999999994E-2</v>
      </c>
      <c r="AT10" s="33">
        <f t="shared" si="18"/>
        <v>0.05</v>
      </c>
      <c r="AU10" s="33">
        <f t="shared" si="18"/>
        <v>0.05</v>
      </c>
      <c r="AV10" s="33">
        <f t="shared" si="18"/>
        <v>3.4000000000000002E-2</v>
      </c>
      <c r="AW10" s="33">
        <f t="shared" si="18"/>
        <v>3.4000000000000002E-2</v>
      </c>
      <c r="AX10" s="33">
        <f t="shared" si="18"/>
        <v>3.4000000000000002E-2</v>
      </c>
      <c r="AY10" s="33">
        <f t="shared" si="18"/>
        <v>0.16300000000000001</v>
      </c>
      <c r="AZ10" s="33">
        <f t="shared" si="18"/>
        <v>5.4999999999999993E-2</v>
      </c>
      <c r="BB10" s="97">
        <v>8</v>
      </c>
      <c r="BC10" s="95" t="s">
        <v>138</v>
      </c>
      <c r="BD10" s="33">
        <v>0.187</v>
      </c>
      <c r="BE10" s="33">
        <v>0.187</v>
      </c>
      <c r="BF10" s="33">
        <v>0.187</v>
      </c>
      <c r="BG10" s="33">
        <v>7.8E-2</v>
      </c>
      <c r="BH10" s="33">
        <v>7.3999999999999996E-2</v>
      </c>
      <c r="BI10" s="33">
        <v>7.3999999999999996E-2</v>
      </c>
      <c r="BJ10" s="33">
        <v>7.0000000000000007E-2</v>
      </c>
      <c r="BK10" s="33">
        <v>9.9999999999999992E-2</v>
      </c>
      <c r="BL10" s="33">
        <v>9.9999999999999992E-2</v>
      </c>
      <c r="BM10" s="33">
        <v>0.14599999999999999</v>
      </c>
      <c r="BN10" s="33">
        <v>0.11799999999999999</v>
      </c>
      <c r="BO10" s="33">
        <v>0.11799999999999999</v>
      </c>
      <c r="BP10" s="33">
        <v>0.14799999999999999</v>
      </c>
      <c r="BQ10" s="33">
        <v>0.11299999999999999</v>
      </c>
      <c r="BR10" s="33">
        <v>0.11299999999999999</v>
      </c>
      <c r="BS10" s="33">
        <v>0.11299999999999999</v>
      </c>
      <c r="BT10" s="33">
        <v>6.0999999999999999E-2</v>
      </c>
      <c r="BU10" s="33">
        <v>6.0999999999999999E-2</v>
      </c>
      <c r="BV10" s="33">
        <v>3.9999999999999994E-2</v>
      </c>
      <c r="BW10" s="33">
        <v>3.9999999999999994E-2</v>
      </c>
      <c r="BX10" s="33">
        <v>3.9999999999999994E-2</v>
      </c>
      <c r="BY10" s="33">
        <v>0.187</v>
      </c>
      <c r="BZ10" s="33">
        <v>7.3999999999999996E-2</v>
      </c>
      <c r="CB10" s="97">
        <v>2</v>
      </c>
      <c r="CC10" s="97">
        <v>4</v>
      </c>
      <c r="CD10" s="97" t="str">
        <f t="shared" si="1"/>
        <v>処遇加算Ⅰ特定加算Ⅰベア加算なしから新加算Ⅳ</v>
      </c>
      <c r="CE10" s="101">
        <f t="shared" si="11"/>
        <v>-5.5000000000000021E-2</v>
      </c>
      <c r="CF10" s="101">
        <f t="shared" si="11"/>
        <v>-5.5000000000000021E-2</v>
      </c>
      <c r="CG10" s="101">
        <f t="shared" si="11"/>
        <v>-5.5000000000000021E-2</v>
      </c>
      <c r="CH10" s="101">
        <f t="shared" si="11"/>
        <v>-1.6E-2</v>
      </c>
      <c r="CI10" s="101">
        <f t="shared" si="11"/>
        <v>-7.0000000000000062E-3</v>
      </c>
      <c r="CJ10" s="101">
        <f t="shared" si="11"/>
        <v>-7.0000000000000062E-3</v>
      </c>
      <c r="CK10" s="101">
        <f t="shared" si="11"/>
        <v>-1.3999999999999999E-2</v>
      </c>
      <c r="CL10" s="101">
        <f t="shared" si="11"/>
        <v>-1.2000000000000011E-2</v>
      </c>
      <c r="CM10" s="101">
        <f t="shared" si="11"/>
        <v>-1.2000000000000011E-2</v>
      </c>
      <c r="CN10" s="101">
        <f t="shared" si="11"/>
        <v>-1.3000000000000012E-2</v>
      </c>
      <c r="CO10" s="101">
        <f t="shared" si="12"/>
        <v>-1.0999999999999996E-2</v>
      </c>
      <c r="CP10" s="101">
        <f t="shared" si="12"/>
        <v>-1.0999999999999996E-2</v>
      </c>
      <c r="CQ10" s="101">
        <f t="shared" si="12"/>
        <v>-1.7000000000000015E-2</v>
      </c>
      <c r="CR10" s="101">
        <f t="shared" si="12"/>
        <v>-2.0000000000000004E-2</v>
      </c>
      <c r="CS10" s="101">
        <f t="shared" si="12"/>
        <v>-2.0000000000000004E-2</v>
      </c>
      <c r="CT10" s="101">
        <f t="shared" si="12"/>
        <v>-2.0000000000000004E-2</v>
      </c>
      <c r="CU10" s="101">
        <f t="shared" si="12"/>
        <v>-1.5999999999999993E-2</v>
      </c>
      <c r="CV10" s="101">
        <f t="shared" si="12"/>
        <v>-1.5999999999999993E-2</v>
      </c>
      <c r="CW10" s="101">
        <f t="shared" si="12"/>
        <v>-1.1999999999999993E-2</v>
      </c>
      <c r="CX10" s="101">
        <f t="shared" si="12"/>
        <v>-1.1999999999999993E-2</v>
      </c>
      <c r="CY10" s="101">
        <f t="shared" si="13"/>
        <v>-1.1999999999999993E-2</v>
      </c>
      <c r="CZ10" s="101">
        <f t="shared" si="13"/>
        <v>-5.5000000000000021E-2</v>
      </c>
      <c r="DA10" s="101">
        <f t="shared" si="13"/>
        <v>-7.0000000000000062E-3</v>
      </c>
      <c r="DC10" s="97" t="s">
        <v>2117</v>
      </c>
      <c r="DD10" s="101">
        <f t="shared" si="16"/>
        <v>-0.37931034482758635</v>
      </c>
      <c r="DE10" s="101">
        <f t="shared" si="14"/>
        <v>-0.37931034482758635</v>
      </c>
      <c r="DF10" s="101">
        <f t="shared" si="14"/>
        <v>-0.37931034482758635</v>
      </c>
      <c r="DG10" s="101">
        <f t="shared" si="14"/>
        <v>-0.25396825396825395</v>
      </c>
      <c r="DH10" s="101">
        <f t="shared" si="14"/>
        <v>-0.10937500000000012</v>
      </c>
      <c r="DI10" s="101">
        <f t="shared" si="14"/>
        <v>-0.10937500000000012</v>
      </c>
      <c r="DJ10" s="101">
        <f t="shared" si="14"/>
        <v>-0.26415094339622636</v>
      </c>
      <c r="DK10" s="101">
        <f t="shared" si="14"/>
        <v>-0.13636363636363649</v>
      </c>
      <c r="DL10" s="101">
        <f t="shared" si="14"/>
        <v>-0.13636363636363649</v>
      </c>
      <c r="DM10" s="101">
        <f t="shared" si="14"/>
        <v>-0.10655737704918042</v>
      </c>
      <c r="DN10" s="101">
        <f t="shared" si="14"/>
        <v>-0.10377358490566034</v>
      </c>
      <c r="DO10" s="101">
        <f t="shared" si="14"/>
        <v>-0.10377358490566034</v>
      </c>
      <c r="DP10" s="101">
        <f t="shared" si="14"/>
        <v>-0.13600000000000012</v>
      </c>
      <c r="DQ10" s="101">
        <f t="shared" si="14"/>
        <v>-0.22222222222222227</v>
      </c>
      <c r="DR10" s="101">
        <f t="shared" si="14"/>
        <v>-0.22222222222222227</v>
      </c>
      <c r="DS10" s="101">
        <f t="shared" si="14"/>
        <v>-0.22222222222222227</v>
      </c>
      <c r="DT10" s="101">
        <f t="shared" si="14"/>
        <v>-0.36363636363636342</v>
      </c>
      <c r="DU10" s="101">
        <f t="shared" si="14"/>
        <v>-0.36363636363636342</v>
      </c>
      <c r="DV10" s="101">
        <f t="shared" si="14"/>
        <v>-0.41379310344827563</v>
      </c>
      <c r="DW10" s="101">
        <f t="shared" si="14"/>
        <v>-0.41379310344827563</v>
      </c>
      <c r="DX10" s="101">
        <f t="shared" si="14"/>
        <v>-0.41379310344827563</v>
      </c>
      <c r="DY10" s="101">
        <f t="shared" si="14"/>
        <v>-0.37931034482758635</v>
      </c>
      <c r="DZ10" s="101">
        <f t="shared" si="14"/>
        <v>-0.10937500000000012</v>
      </c>
    </row>
    <row r="11" spans="2:130">
      <c r="B11" s="100">
        <v>9</v>
      </c>
      <c r="C11" s="93" t="s">
        <v>130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B11" s="97">
        <v>9</v>
      </c>
      <c r="AC11" s="95" t="s">
        <v>2088</v>
      </c>
      <c r="AD11" s="33">
        <f>D4+D8+D10</f>
        <v>0.16600000000000001</v>
      </c>
      <c r="AE11" s="33">
        <f t="shared" ref="AE11:AZ11" si="19">E4+E8+E10</f>
        <v>0.16600000000000001</v>
      </c>
      <c r="AF11" s="33">
        <f t="shared" si="19"/>
        <v>0.16600000000000001</v>
      </c>
      <c r="AG11" s="33">
        <f t="shared" si="19"/>
        <v>6.8000000000000005E-2</v>
      </c>
      <c r="AH11" s="33">
        <f t="shared" si="19"/>
        <v>6.4000000000000001E-2</v>
      </c>
      <c r="AI11" s="33">
        <f t="shared" si="19"/>
        <v>6.4000000000000001E-2</v>
      </c>
      <c r="AJ11" s="33">
        <f t="shared" si="19"/>
        <v>6.1000000000000006E-2</v>
      </c>
      <c r="AK11" s="33">
        <f t="shared" si="19"/>
        <v>8.6999999999999994E-2</v>
      </c>
      <c r="AL11" s="33">
        <f t="shared" si="19"/>
        <v>8.6999999999999994E-2</v>
      </c>
      <c r="AM11" s="33">
        <f t="shared" si="19"/>
        <v>0.123</v>
      </c>
      <c r="AN11" s="33">
        <f t="shared" si="19"/>
        <v>0.10299999999999999</v>
      </c>
      <c r="AO11" s="33">
        <f t="shared" si="19"/>
        <v>0.10299999999999999</v>
      </c>
      <c r="AP11" s="33">
        <f t="shared" si="19"/>
        <v>0.127</v>
      </c>
      <c r="AQ11" s="33">
        <f t="shared" si="19"/>
        <v>9.8999999999999991E-2</v>
      </c>
      <c r="AR11" s="33">
        <f t="shared" si="19"/>
        <v>9.8999999999999991E-2</v>
      </c>
      <c r="AS11" s="33">
        <f t="shared" si="19"/>
        <v>9.8999999999999991E-2</v>
      </c>
      <c r="AT11" s="33">
        <f t="shared" si="19"/>
        <v>5.3999999999999999E-2</v>
      </c>
      <c r="AU11" s="33">
        <f t="shared" si="19"/>
        <v>5.3999999999999999E-2</v>
      </c>
      <c r="AV11" s="33">
        <f t="shared" si="19"/>
        <v>3.4999999999999996E-2</v>
      </c>
      <c r="AW11" s="33">
        <f t="shared" si="19"/>
        <v>3.4999999999999996E-2</v>
      </c>
      <c r="AX11" s="33">
        <f t="shared" si="19"/>
        <v>3.4999999999999996E-2</v>
      </c>
      <c r="AY11" s="33">
        <f t="shared" si="19"/>
        <v>0.16600000000000001</v>
      </c>
      <c r="AZ11" s="33">
        <f t="shared" si="19"/>
        <v>6.4000000000000001E-2</v>
      </c>
      <c r="BB11" s="97">
        <v>9</v>
      </c>
      <c r="BC11" s="95" t="s">
        <v>139</v>
      </c>
      <c r="BD11" s="33">
        <v>0.184</v>
      </c>
      <c r="BE11" s="33">
        <v>0.184</v>
      </c>
      <c r="BF11" s="33">
        <v>0.184</v>
      </c>
      <c r="BG11" s="33">
        <v>7.2999999999999995E-2</v>
      </c>
      <c r="BH11" s="33">
        <v>6.4999999999999988E-2</v>
      </c>
      <c r="BI11" s="33">
        <v>6.4999999999999988E-2</v>
      </c>
      <c r="BJ11" s="33">
        <v>6.3E-2</v>
      </c>
      <c r="BK11" s="33">
        <v>9.0999999999999998E-2</v>
      </c>
      <c r="BL11" s="33">
        <v>9.0999999999999998E-2</v>
      </c>
      <c r="BM11" s="33">
        <v>0.13</v>
      </c>
      <c r="BN11" s="33">
        <v>0.104</v>
      </c>
      <c r="BO11" s="33">
        <v>0.104</v>
      </c>
      <c r="BP11" s="33">
        <v>0.13300000000000001</v>
      </c>
      <c r="BQ11" s="33">
        <v>0.10099999999999999</v>
      </c>
      <c r="BR11" s="33">
        <v>0.10099999999999999</v>
      </c>
      <c r="BS11" s="33">
        <v>0.10099999999999999</v>
      </c>
      <c r="BT11" s="33">
        <v>5.7000000000000002E-2</v>
      </c>
      <c r="BU11" s="33">
        <v>5.7000000000000002E-2</v>
      </c>
      <c r="BV11" s="33">
        <v>3.9E-2</v>
      </c>
      <c r="BW11" s="33">
        <v>3.9E-2</v>
      </c>
      <c r="BX11" s="33">
        <v>3.9E-2</v>
      </c>
      <c r="BY11" s="33">
        <v>0.184</v>
      </c>
      <c r="BZ11" s="33">
        <v>6.4999999999999988E-2</v>
      </c>
      <c r="CB11" s="97">
        <v>2</v>
      </c>
      <c r="CC11" s="97">
        <v>5</v>
      </c>
      <c r="CD11" s="97" t="str">
        <f t="shared" si="1"/>
        <v>処遇加算Ⅰ特定加算Ⅰベア加算なしから新加算Ⅴ（１）</v>
      </c>
      <c r="CE11" s="101">
        <f t="shared" si="11"/>
        <v>2.0999999999999991E-2</v>
      </c>
      <c r="CF11" s="101">
        <f t="shared" si="11"/>
        <v>2.0999999999999991E-2</v>
      </c>
      <c r="CG11" s="101">
        <f t="shared" si="11"/>
        <v>2.0999999999999991E-2</v>
      </c>
      <c r="CH11" s="101">
        <f t="shared" si="11"/>
        <v>9.999999999999995E-3</v>
      </c>
      <c r="CI11" s="101">
        <f t="shared" si="11"/>
        <v>9.999999999999995E-3</v>
      </c>
      <c r="CJ11" s="101">
        <f t="shared" si="11"/>
        <v>9.999999999999995E-3</v>
      </c>
      <c r="CK11" s="101">
        <f t="shared" si="11"/>
        <v>8.9999999999999941E-3</v>
      </c>
      <c r="CL11" s="101">
        <f t="shared" si="11"/>
        <v>1.2999999999999998E-2</v>
      </c>
      <c r="CM11" s="101">
        <f t="shared" si="11"/>
        <v>1.2999999999999998E-2</v>
      </c>
      <c r="CN11" s="101">
        <f t="shared" si="11"/>
        <v>2.2999999999999993E-2</v>
      </c>
      <c r="CO11" s="101">
        <f t="shared" si="12"/>
        <v>1.5000000000000013E-2</v>
      </c>
      <c r="CP11" s="101">
        <f t="shared" si="12"/>
        <v>1.5000000000000013E-2</v>
      </c>
      <c r="CQ11" s="101">
        <f t="shared" si="12"/>
        <v>2.0999999999999991E-2</v>
      </c>
      <c r="CR11" s="101">
        <f t="shared" si="12"/>
        <v>1.3999999999999999E-2</v>
      </c>
      <c r="CS11" s="101">
        <f t="shared" si="12"/>
        <v>1.3999999999999999E-2</v>
      </c>
      <c r="CT11" s="101">
        <f t="shared" si="12"/>
        <v>1.3999999999999999E-2</v>
      </c>
      <c r="CU11" s="101">
        <f t="shared" si="12"/>
        <v>7.0000000000000062E-3</v>
      </c>
      <c r="CV11" s="101">
        <f t="shared" si="12"/>
        <v>7.0000000000000062E-3</v>
      </c>
      <c r="CW11" s="101">
        <f t="shared" si="12"/>
        <v>4.9999999999999975E-3</v>
      </c>
      <c r="CX11" s="101">
        <f t="shared" si="12"/>
        <v>4.9999999999999975E-3</v>
      </c>
      <c r="CY11" s="101">
        <f t="shared" si="13"/>
        <v>4.9999999999999975E-3</v>
      </c>
      <c r="CZ11" s="101">
        <f t="shared" si="13"/>
        <v>2.0999999999999991E-2</v>
      </c>
      <c r="DA11" s="101">
        <f t="shared" si="13"/>
        <v>9.999999999999995E-3</v>
      </c>
      <c r="DC11" s="97" t="s">
        <v>2118</v>
      </c>
      <c r="DD11" s="101">
        <f t="shared" si="16"/>
        <v>9.5022624434389094E-2</v>
      </c>
      <c r="DE11" s="101">
        <f t="shared" si="14"/>
        <v>9.5022624434389094E-2</v>
      </c>
      <c r="DF11" s="101">
        <f t="shared" si="14"/>
        <v>9.5022624434389094E-2</v>
      </c>
      <c r="DG11" s="101">
        <f t="shared" si="14"/>
        <v>0.11235955056179771</v>
      </c>
      <c r="DH11" s="101">
        <f t="shared" si="14"/>
        <v>0.12345679012345674</v>
      </c>
      <c r="DI11" s="101">
        <f t="shared" si="14"/>
        <v>0.12345679012345674</v>
      </c>
      <c r="DJ11" s="101">
        <f t="shared" si="14"/>
        <v>0.11842105263157887</v>
      </c>
      <c r="DK11" s="101">
        <f t="shared" si="14"/>
        <v>0.11504424778761059</v>
      </c>
      <c r="DL11" s="101">
        <f t="shared" si="14"/>
        <v>0.11504424778761059</v>
      </c>
      <c r="DM11" s="101">
        <f t="shared" si="14"/>
        <v>0.1455696202531645</v>
      </c>
      <c r="DN11" s="101">
        <f t="shared" si="14"/>
        <v>0.11363636363636373</v>
      </c>
      <c r="DO11" s="101">
        <f t="shared" si="14"/>
        <v>0.11363636363636373</v>
      </c>
      <c r="DP11" s="101">
        <f t="shared" si="14"/>
        <v>0.12883435582822081</v>
      </c>
      <c r="DQ11" s="101">
        <f t="shared" si="14"/>
        <v>0.1129032258064516</v>
      </c>
      <c r="DR11" s="101">
        <f t="shared" si="14"/>
        <v>0.1129032258064516</v>
      </c>
      <c r="DS11" s="101">
        <f t="shared" si="14"/>
        <v>0.1129032258064516</v>
      </c>
      <c r="DT11" s="101">
        <f t="shared" si="14"/>
        <v>0.1044776119402986</v>
      </c>
      <c r="DU11" s="101">
        <f t="shared" si="14"/>
        <v>0.1044776119402986</v>
      </c>
      <c r="DV11" s="101">
        <f t="shared" si="14"/>
        <v>0.10869565217391301</v>
      </c>
      <c r="DW11" s="101">
        <f t="shared" si="14"/>
        <v>0.10869565217391301</v>
      </c>
      <c r="DX11" s="101">
        <f t="shared" si="14"/>
        <v>0.10869565217391301</v>
      </c>
      <c r="DY11" s="101">
        <f t="shared" si="14"/>
        <v>9.5022624434389094E-2</v>
      </c>
      <c r="DZ11" s="101">
        <f t="shared" si="14"/>
        <v>0.12345679012345674</v>
      </c>
    </row>
    <row r="12" spans="2:130">
      <c r="AB12" s="97">
        <v>10</v>
      </c>
      <c r="AC12" s="95" t="s">
        <v>2090</v>
      </c>
      <c r="AD12" s="98">
        <f>D4+D8+D11</f>
        <v>0.14200000000000002</v>
      </c>
      <c r="AE12" s="98">
        <f t="shared" ref="AE12:AZ12" si="20">E4+E8+E11</f>
        <v>0.14200000000000002</v>
      </c>
      <c r="AF12" s="98">
        <f t="shared" si="20"/>
        <v>0.14200000000000002</v>
      </c>
      <c r="AG12" s="98">
        <f t="shared" si="20"/>
        <v>5.7000000000000002E-2</v>
      </c>
      <c r="AH12" s="98">
        <f t="shared" si="20"/>
        <v>5.2999999999999999E-2</v>
      </c>
      <c r="AI12" s="98">
        <f t="shared" si="20"/>
        <v>5.2999999999999999E-2</v>
      </c>
      <c r="AJ12" s="98">
        <f t="shared" si="20"/>
        <v>5.1000000000000004E-2</v>
      </c>
      <c r="AK12" s="98">
        <f t="shared" si="20"/>
        <v>7.1999999999999995E-2</v>
      </c>
      <c r="AL12" s="98">
        <f t="shared" si="20"/>
        <v>7.1999999999999995E-2</v>
      </c>
      <c r="AM12" s="98">
        <f t="shared" si="20"/>
        <v>0.1</v>
      </c>
      <c r="AN12" s="98">
        <f t="shared" si="20"/>
        <v>8.5999999999999993E-2</v>
      </c>
      <c r="AO12" s="98">
        <f t="shared" si="20"/>
        <v>8.5999999999999993E-2</v>
      </c>
      <c r="AP12" s="98">
        <f t="shared" si="20"/>
        <v>0.10400000000000001</v>
      </c>
      <c r="AQ12" s="98">
        <f t="shared" si="20"/>
        <v>8.299999999999999E-2</v>
      </c>
      <c r="AR12" s="98">
        <f t="shared" si="20"/>
        <v>8.299999999999999E-2</v>
      </c>
      <c r="AS12" s="98">
        <f t="shared" si="20"/>
        <v>8.299999999999999E-2</v>
      </c>
      <c r="AT12" s="98">
        <f t="shared" si="20"/>
        <v>4.5999999999999999E-2</v>
      </c>
      <c r="AU12" s="98">
        <f t="shared" si="20"/>
        <v>4.5999999999999999E-2</v>
      </c>
      <c r="AV12" s="98">
        <f t="shared" si="20"/>
        <v>0.03</v>
      </c>
      <c r="AW12" s="98">
        <f t="shared" si="20"/>
        <v>0.03</v>
      </c>
      <c r="AX12" s="98">
        <f t="shared" si="20"/>
        <v>0.03</v>
      </c>
      <c r="AY12" s="98">
        <f t="shared" si="20"/>
        <v>0.14200000000000002</v>
      </c>
      <c r="AZ12" s="98">
        <f t="shared" si="20"/>
        <v>5.2999999999999999E-2</v>
      </c>
      <c r="BB12" s="97">
        <v>10</v>
      </c>
      <c r="BC12" s="95" t="s">
        <v>140</v>
      </c>
      <c r="BD12" s="98">
        <v>0.16300000000000001</v>
      </c>
      <c r="BE12" s="98">
        <v>0.16300000000000001</v>
      </c>
      <c r="BF12" s="98">
        <v>0.16300000000000001</v>
      </c>
      <c r="BG12" s="98">
        <v>6.7000000000000004E-2</v>
      </c>
      <c r="BH12" s="98">
        <v>6.3E-2</v>
      </c>
      <c r="BI12" s="98">
        <v>6.3E-2</v>
      </c>
      <c r="BJ12" s="98">
        <v>6.0000000000000005E-2</v>
      </c>
      <c r="BK12" s="98">
        <v>8.4999999999999992E-2</v>
      </c>
      <c r="BL12" s="98">
        <v>8.4999999999999992E-2</v>
      </c>
      <c r="BM12" s="98">
        <v>0.123</v>
      </c>
      <c r="BN12" s="98">
        <v>0.10099999999999999</v>
      </c>
      <c r="BO12" s="98">
        <v>0.10099999999999999</v>
      </c>
      <c r="BP12" s="98">
        <v>0.125</v>
      </c>
      <c r="BQ12" s="98">
        <v>9.6999999999999989E-2</v>
      </c>
      <c r="BR12" s="98">
        <v>9.6999999999999989E-2</v>
      </c>
      <c r="BS12" s="98">
        <v>9.6999999999999989E-2</v>
      </c>
      <c r="BT12" s="98">
        <v>5.2999999999999999E-2</v>
      </c>
      <c r="BU12" s="98">
        <v>5.2999999999999999E-2</v>
      </c>
      <c r="BV12" s="98">
        <v>3.4999999999999996E-2</v>
      </c>
      <c r="BW12" s="98">
        <v>3.4999999999999996E-2</v>
      </c>
      <c r="BX12" s="98">
        <v>3.4999999999999996E-2</v>
      </c>
      <c r="BY12" s="98">
        <v>0.16300000000000001</v>
      </c>
      <c r="BZ12" s="98">
        <v>6.3E-2</v>
      </c>
      <c r="CB12" s="97">
        <v>3</v>
      </c>
      <c r="CC12" s="97">
        <v>1</v>
      </c>
      <c r="CD12" s="97" t="str">
        <f t="shared" si="1"/>
        <v>処遇加算Ⅰ特定加算Ⅱベア加算から新加算Ⅰ</v>
      </c>
      <c r="CE12" s="101">
        <f t="shared" ref="CE12:CN15" si="21">BD3-AD$5</f>
        <v>4.1999999999999982E-2</v>
      </c>
      <c r="CF12" s="101">
        <f t="shared" si="21"/>
        <v>4.1999999999999982E-2</v>
      </c>
      <c r="CG12" s="101">
        <f t="shared" si="21"/>
        <v>4.1999999999999982E-2</v>
      </c>
      <c r="CH12" s="101">
        <f t="shared" si="21"/>
        <v>1.5999999999999986E-2</v>
      </c>
      <c r="CI12" s="101">
        <f t="shared" si="21"/>
        <v>1.1999999999999997E-2</v>
      </c>
      <c r="CJ12" s="101">
        <f t="shared" si="21"/>
        <v>1.1999999999999997E-2</v>
      </c>
      <c r="CK12" s="101">
        <f t="shared" si="21"/>
        <v>1.1999999999999997E-2</v>
      </c>
      <c r="CL12" s="101">
        <f t="shared" si="21"/>
        <v>1.9000000000000003E-2</v>
      </c>
      <c r="CM12" s="101">
        <f t="shared" si="21"/>
        <v>1.9000000000000003E-2</v>
      </c>
      <c r="CN12" s="101">
        <f t="shared" si="21"/>
        <v>0.03</v>
      </c>
      <c r="CO12" s="101">
        <f t="shared" ref="CO12:CX15" si="22">BN3-AN$5</f>
        <v>1.8000000000000016E-2</v>
      </c>
      <c r="CP12" s="101">
        <f t="shared" si="22"/>
        <v>1.8000000000000016E-2</v>
      </c>
      <c r="CQ12" s="101">
        <f t="shared" si="22"/>
        <v>2.8999999999999998E-2</v>
      </c>
      <c r="CR12" s="101">
        <f t="shared" si="22"/>
        <v>1.8000000000000002E-2</v>
      </c>
      <c r="CS12" s="101">
        <f t="shared" si="22"/>
        <v>1.8000000000000002E-2</v>
      </c>
      <c r="CT12" s="101">
        <f t="shared" si="22"/>
        <v>1.8000000000000002E-2</v>
      </c>
      <c r="CU12" s="101">
        <f t="shared" si="22"/>
        <v>1.100000000000001E-2</v>
      </c>
      <c r="CV12" s="101">
        <f t="shared" si="22"/>
        <v>1.100000000000001E-2</v>
      </c>
      <c r="CW12" s="101">
        <f t="shared" si="22"/>
        <v>8.9999999999999941E-3</v>
      </c>
      <c r="CX12" s="101">
        <f t="shared" si="22"/>
        <v>8.9999999999999941E-3</v>
      </c>
      <c r="CY12" s="101">
        <f t="shared" ref="CY12:DA15" si="23">BX3-AX$5</f>
        <v>8.9999999999999941E-3</v>
      </c>
      <c r="CZ12" s="101">
        <f t="shared" si="23"/>
        <v>4.1999999999999982E-2</v>
      </c>
      <c r="DA12" s="101">
        <f t="shared" si="23"/>
        <v>1.1999999999999997E-2</v>
      </c>
      <c r="DC12" s="97" t="s">
        <v>2119</v>
      </c>
      <c r="DD12" s="101">
        <f>CE12/BD3</f>
        <v>0.17142857142857135</v>
      </c>
      <c r="DE12" s="101">
        <f t="shared" ref="DE12:DZ15" si="24">CF12/BE3</f>
        <v>0.17142857142857135</v>
      </c>
      <c r="DF12" s="101">
        <f t="shared" si="24"/>
        <v>0.17142857142857135</v>
      </c>
      <c r="DG12" s="101">
        <f t="shared" si="24"/>
        <v>0.15999999999999986</v>
      </c>
      <c r="DH12" s="101">
        <f t="shared" si="24"/>
        <v>0.13043478260869565</v>
      </c>
      <c r="DI12" s="101">
        <f t="shared" si="24"/>
        <v>0.13043478260869565</v>
      </c>
      <c r="DJ12" s="101">
        <f t="shared" si="24"/>
        <v>0.1395348837209302</v>
      </c>
      <c r="DK12" s="101">
        <f t="shared" si="24"/>
        <v>0.14843750000000003</v>
      </c>
      <c r="DL12" s="101">
        <f t="shared" si="24"/>
        <v>0.14843750000000003</v>
      </c>
      <c r="DM12" s="101">
        <f t="shared" si="24"/>
        <v>0.16574585635359115</v>
      </c>
      <c r="DN12" s="101">
        <f t="shared" si="24"/>
        <v>0.12080536912751687</v>
      </c>
      <c r="DO12" s="101">
        <f t="shared" si="24"/>
        <v>0.12080536912751687</v>
      </c>
      <c r="DP12" s="101">
        <f t="shared" si="24"/>
        <v>0.15591397849462366</v>
      </c>
      <c r="DQ12" s="101">
        <f t="shared" si="24"/>
        <v>0.12857142857142859</v>
      </c>
      <c r="DR12" s="101">
        <f t="shared" si="24"/>
        <v>0.12857142857142859</v>
      </c>
      <c r="DS12" s="101">
        <f t="shared" si="24"/>
        <v>0.12857142857142859</v>
      </c>
      <c r="DT12" s="101">
        <f t="shared" si="24"/>
        <v>0.14666666666666678</v>
      </c>
      <c r="DU12" s="101">
        <f t="shared" si="24"/>
        <v>0.14666666666666678</v>
      </c>
      <c r="DV12" s="101">
        <f t="shared" si="24"/>
        <v>0.17647058823529405</v>
      </c>
      <c r="DW12" s="101">
        <f t="shared" si="24"/>
        <v>0.17647058823529405</v>
      </c>
      <c r="DX12" s="101">
        <f t="shared" si="24"/>
        <v>0.17647058823529405</v>
      </c>
      <c r="DY12" s="101">
        <f t="shared" si="24"/>
        <v>0.17142857142857135</v>
      </c>
      <c r="DZ12" s="101">
        <f t="shared" si="24"/>
        <v>0.13043478260869565</v>
      </c>
    </row>
    <row r="13" spans="2:130">
      <c r="AB13" s="97">
        <v>11</v>
      </c>
      <c r="AC13" s="95" t="s">
        <v>2084</v>
      </c>
      <c r="AD13" s="33">
        <f>D4+D9+D10</f>
        <v>0.124</v>
      </c>
      <c r="AE13" s="33">
        <f t="shared" ref="AE13:AZ13" si="25">E4+E9+E10</f>
        <v>0.124</v>
      </c>
      <c r="AF13" s="33">
        <f t="shared" si="25"/>
        <v>0.124</v>
      </c>
      <c r="AG13" s="33">
        <f t="shared" si="25"/>
        <v>5.3000000000000005E-2</v>
      </c>
      <c r="AH13" s="33">
        <f t="shared" si="25"/>
        <v>5.3999999999999992E-2</v>
      </c>
      <c r="AI13" s="33">
        <f t="shared" si="25"/>
        <v>5.3999999999999992E-2</v>
      </c>
      <c r="AJ13" s="33">
        <f t="shared" si="25"/>
        <v>4.4000000000000004E-2</v>
      </c>
      <c r="AK13" s="33">
        <f t="shared" si="25"/>
        <v>7.4999999999999997E-2</v>
      </c>
      <c r="AL13" s="33">
        <f t="shared" si="25"/>
        <v>7.4999999999999997E-2</v>
      </c>
      <c r="AM13" s="33">
        <f t="shared" si="25"/>
        <v>9.9000000000000005E-2</v>
      </c>
      <c r="AN13" s="33">
        <f t="shared" si="25"/>
        <v>9.0999999999999998E-2</v>
      </c>
      <c r="AO13" s="33">
        <f t="shared" si="25"/>
        <v>9.0999999999999998E-2</v>
      </c>
      <c r="AP13" s="33">
        <f t="shared" si="25"/>
        <v>0.10400000000000001</v>
      </c>
      <c r="AQ13" s="33">
        <f t="shared" si="25"/>
        <v>7.5999999999999998E-2</v>
      </c>
      <c r="AR13" s="33">
        <f t="shared" si="25"/>
        <v>7.5999999999999998E-2</v>
      </c>
      <c r="AS13" s="33">
        <f t="shared" si="25"/>
        <v>7.5999999999999998E-2</v>
      </c>
      <c r="AT13" s="33">
        <f t="shared" si="25"/>
        <v>3.7000000000000005E-2</v>
      </c>
      <c r="AU13" s="33">
        <f t="shared" si="25"/>
        <v>3.7000000000000005E-2</v>
      </c>
      <c r="AV13" s="33">
        <f t="shared" si="25"/>
        <v>2.4E-2</v>
      </c>
      <c r="AW13" s="33">
        <f t="shared" si="25"/>
        <v>2.4E-2</v>
      </c>
      <c r="AX13" s="33">
        <f t="shared" si="25"/>
        <v>2.4E-2</v>
      </c>
      <c r="AY13" s="33">
        <f t="shared" si="25"/>
        <v>0.124</v>
      </c>
      <c r="AZ13" s="33">
        <f t="shared" si="25"/>
        <v>5.3999999999999992E-2</v>
      </c>
      <c r="BB13" s="97">
        <v>11</v>
      </c>
      <c r="BC13" s="95" t="s">
        <v>141</v>
      </c>
      <c r="BD13" s="98">
        <v>0.16299999999999998</v>
      </c>
      <c r="BE13" s="98">
        <v>0.16299999999999998</v>
      </c>
      <c r="BF13" s="98">
        <v>0.16299999999999998</v>
      </c>
      <c r="BG13" s="98">
        <v>6.4999999999999988E-2</v>
      </c>
      <c r="BH13" s="98">
        <v>5.6000000000000001E-2</v>
      </c>
      <c r="BI13" s="98">
        <v>5.6000000000000001E-2</v>
      </c>
      <c r="BJ13" s="98">
        <v>5.8000000000000003E-2</v>
      </c>
      <c r="BK13" s="98">
        <v>7.9000000000000001E-2</v>
      </c>
      <c r="BL13" s="98">
        <v>7.9000000000000001E-2</v>
      </c>
      <c r="BM13" s="98">
        <v>0.11899999999999999</v>
      </c>
      <c r="BN13" s="98">
        <v>8.8000000000000009E-2</v>
      </c>
      <c r="BO13" s="98">
        <v>8.8000000000000009E-2</v>
      </c>
      <c r="BP13" s="98">
        <v>0.12000000000000001</v>
      </c>
      <c r="BQ13" s="98">
        <v>0.09</v>
      </c>
      <c r="BR13" s="98">
        <v>0.09</v>
      </c>
      <c r="BS13" s="98">
        <v>0.09</v>
      </c>
      <c r="BT13" s="98">
        <v>5.2000000000000005E-2</v>
      </c>
      <c r="BU13" s="98">
        <v>5.2000000000000005E-2</v>
      </c>
      <c r="BV13" s="98">
        <v>3.5000000000000003E-2</v>
      </c>
      <c r="BW13" s="98">
        <v>3.5000000000000003E-2</v>
      </c>
      <c r="BX13" s="98">
        <v>3.5000000000000003E-2</v>
      </c>
      <c r="BY13" s="98">
        <v>0.16299999999999998</v>
      </c>
      <c r="BZ13" s="98">
        <v>5.6000000000000001E-2</v>
      </c>
      <c r="CB13" s="97">
        <v>3</v>
      </c>
      <c r="CC13" s="97">
        <v>2</v>
      </c>
      <c r="CD13" s="97" t="str">
        <f t="shared" si="1"/>
        <v>処遇加算Ⅰ特定加算Ⅱベア加算から新加算Ⅱ</v>
      </c>
      <c r="CE13" s="101">
        <f t="shared" si="21"/>
        <v>2.0999999999999991E-2</v>
      </c>
      <c r="CF13" s="101">
        <f t="shared" si="21"/>
        <v>2.0999999999999991E-2</v>
      </c>
      <c r="CG13" s="101">
        <f t="shared" si="21"/>
        <v>2.0999999999999991E-2</v>
      </c>
      <c r="CH13" s="101">
        <f t="shared" si="21"/>
        <v>9.999999999999995E-3</v>
      </c>
      <c r="CI13" s="101">
        <f t="shared" si="21"/>
        <v>9.999999999999995E-3</v>
      </c>
      <c r="CJ13" s="101">
        <f t="shared" si="21"/>
        <v>9.999999999999995E-3</v>
      </c>
      <c r="CK13" s="101">
        <f t="shared" si="21"/>
        <v>8.9999999999999941E-3</v>
      </c>
      <c r="CL13" s="101">
        <f t="shared" si="21"/>
        <v>1.2999999999999998E-2</v>
      </c>
      <c r="CM13" s="101">
        <f t="shared" si="21"/>
        <v>1.2999999999999998E-2</v>
      </c>
      <c r="CN13" s="101">
        <f t="shared" si="21"/>
        <v>2.2999999999999993E-2</v>
      </c>
      <c r="CO13" s="101">
        <f t="shared" si="22"/>
        <v>1.5000000000000013E-2</v>
      </c>
      <c r="CP13" s="101">
        <f t="shared" si="22"/>
        <v>1.5000000000000013E-2</v>
      </c>
      <c r="CQ13" s="101">
        <f t="shared" si="22"/>
        <v>2.0999999999999991E-2</v>
      </c>
      <c r="CR13" s="101">
        <f t="shared" si="22"/>
        <v>1.3999999999999999E-2</v>
      </c>
      <c r="CS13" s="101">
        <f t="shared" si="22"/>
        <v>1.3999999999999999E-2</v>
      </c>
      <c r="CT13" s="101">
        <f t="shared" si="22"/>
        <v>1.3999999999999999E-2</v>
      </c>
      <c r="CU13" s="101">
        <f t="shared" si="22"/>
        <v>7.0000000000000062E-3</v>
      </c>
      <c r="CV13" s="101">
        <f t="shared" si="22"/>
        <v>7.0000000000000062E-3</v>
      </c>
      <c r="CW13" s="101">
        <f t="shared" si="22"/>
        <v>4.9999999999999975E-3</v>
      </c>
      <c r="CX13" s="101">
        <f t="shared" si="22"/>
        <v>4.9999999999999975E-3</v>
      </c>
      <c r="CY13" s="101">
        <f t="shared" si="23"/>
        <v>4.9999999999999975E-3</v>
      </c>
      <c r="CZ13" s="101">
        <f t="shared" si="23"/>
        <v>2.0999999999999991E-2</v>
      </c>
      <c r="DA13" s="101">
        <f t="shared" si="23"/>
        <v>9.999999999999995E-3</v>
      </c>
      <c r="DC13" s="97" t="s">
        <v>2120</v>
      </c>
      <c r="DD13" s="101">
        <f t="shared" ref="DD13:DD15" si="26">CE13/BD4</f>
        <v>9.3749999999999958E-2</v>
      </c>
      <c r="DE13" s="101">
        <f t="shared" si="24"/>
        <v>9.3749999999999958E-2</v>
      </c>
      <c r="DF13" s="101">
        <f t="shared" si="24"/>
        <v>9.3749999999999958E-2</v>
      </c>
      <c r="DG13" s="101">
        <f t="shared" si="24"/>
        <v>0.1063829787234042</v>
      </c>
      <c r="DH13" s="101">
        <f t="shared" si="24"/>
        <v>0.11111111111111108</v>
      </c>
      <c r="DI13" s="101">
        <f t="shared" si="24"/>
        <v>0.11111111111111108</v>
      </c>
      <c r="DJ13" s="101">
        <f t="shared" si="24"/>
        <v>0.10843373493975898</v>
      </c>
      <c r="DK13" s="101">
        <f t="shared" si="24"/>
        <v>0.10655737704918031</v>
      </c>
      <c r="DL13" s="101">
        <f t="shared" si="24"/>
        <v>0.10655737704918031</v>
      </c>
      <c r="DM13" s="101">
        <f t="shared" si="24"/>
        <v>0.13218390804597699</v>
      </c>
      <c r="DN13" s="101">
        <f t="shared" si="24"/>
        <v>0.10273972602739734</v>
      </c>
      <c r="DO13" s="101">
        <f t="shared" si="24"/>
        <v>0.10273972602739734</v>
      </c>
      <c r="DP13" s="101">
        <f t="shared" si="24"/>
        <v>0.1179775280898876</v>
      </c>
      <c r="DQ13" s="101">
        <f t="shared" si="24"/>
        <v>0.10294117647058822</v>
      </c>
      <c r="DR13" s="101">
        <f t="shared" si="24"/>
        <v>0.10294117647058822</v>
      </c>
      <c r="DS13" s="101">
        <f t="shared" si="24"/>
        <v>0.10294117647058822</v>
      </c>
      <c r="DT13" s="101">
        <f t="shared" si="24"/>
        <v>9.8591549295774725E-2</v>
      </c>
      <c r="DU13" s="101">
        <f t="shared" si="24"/>
        <v>9.8591549295774725E-2</v>
      </c>
      <c r="DV13" s="101">
        <f t="shared" si="24"/>
        <v>0.10638297872340421</v>
      </c>
      <c r="DW13" s="101">
        <f t="shared" si="24"/>
        <v>0.10638297872340421</v>
      </c>
      <c r="DX13" s="101">
        <f t="shared" si="24"/>
        <v>0.10638297872340421</v>
      </c>
      <c r="DY13" s="101">
        <f t="shared" si="24"/>
        <v>9.3749999999999958E-2</v>
      </c>
      <c r="DZ13" s="101">
        <f t="shared" si="24"/>
        <v>0.11111111111111108</v>
      </c>
    </row>
    <row r="14" spans="2:130">
      <c r="AB14" s="97">
        <v>12</v>
      </c>
      <c r="AC14" s="95" t="s">
        <v>2095</v>
      </c>
      <c r="AD14" s="98">
        <f>D4+D9+D11</f>
        <v>0.1</v>
      </c>
      <c r="AE14" s="98">
        <f t="shared" ref="AE14:AZ14" si="27">E4+E9+E11</f>
        <v>0.1</v>
      </c>
      <c r="AF14" s="98">
        <f t="shared" si="27"/>
        <v>0.1</v>
      </c>
      <c r="AG14" s="98">
        <f t="shared" si="27"/>
        <v>4.2000000000000003E-2</v>
      </c>
      <c r="AH14" s="98">
        <f t="shared" si="27"/>
        <v>4.2999999999999997E-2</v>
      </c>
      <c r="AI14" s="98">
        <f t="shared" si="27"/>
        <v>4.2999999999999997E-2</v>
      </c>
      <c r="AJ14" s="98">
        <f t="shared" si="27"/>
        <v>3.4000000000000002E-2</v>
      </c>
      <c r="AK14" s="98">
        <f t="shared" si="27"/>
        <v>0.06</v>
      </c>
      <c r="AL14" s="98">
        <f t="shared" si="27"/>
        <v>0.06</v>
      </c>
      <c r="AM14" s="98">
        <f t="shared" si="27"/>
        <v>7.5999999999999998E-2</v>
      </c>
      <c r="AN14" s="98">
        <f t="shared" si="27"/>
        <v>7.3999999999999996E-2</v>
      </c>
      <c r="AO14" s="98">
        <f t="shared" si="27"/>
        <v>7.3999999999999996E-2</v>
      </c>
      <c r="AP14" s="98">
        <f t="shared" si="27"/>
        <v>8.1000000000000003E-2</v>
      </c>
      <c r="AQ14" s="98">
        <f t="shared" si="27"/>
        <v>0.06</v>
      </c>
      <c r="AR14" s="98">
        <f t="shared" si="27"/>
        <v>0.06</v>
      </c>
      <c r="AS14" s="98">
        <f t="shared" si="27"/>
        <v>0.06</v>
      </c>
      <c r="AT14" s="98">
        <f t="shared" si="27"/>
        <v>2.9000000000000001E-2</v>
      </c>
      <c r="AU14" s="98">
        <f t="shared" si="27"/>
        <v>2.9000000000000001E-2</v>
      </c>
      <c r="AV14" s="98">
        <f t="shared" si="27"/>
        <v>1.9E-2</v>
      </c>
      <c r="AW14" s="98">
        <f t="shared" si="27"/>
        <v>1.9E-2</v>
      </c>
      <c r="AX14" s="98">
        <f t="shared" si="27"/>
        <v>1.9E-2</v>
      </c>
      <c r="AY14" s="98">
        <f t="shared" si="27"/>
        <v>0.1</v>
      </c>
      <c r="AZ14" s="98">
        <f t="shared" si="27"/>
        <v>4.2999999999999997E-2</v>
      </c>
      <c r="BB14" s="97">
        <v>12</v>
      </c>
      <c r="BC14" s="95" t="s">
        <v>142</v>
      </c>
      <c r="BD14" s="98">
        <v>0.158</v>
      </c>
      <c r="BE14" s="98">
        <v>0.158</v>
      </c>
      <c r="BF14" s="98">
        <v>0.158</v>
      </c>
      <c r="BG14" s="98">
        <v>6.8000000000000005E-2</v>
      </c>
      <c r="BH14" s="98">
        <v>6.8999999999999992E-2</v>
      </c>
      <c r="BI14" s="98">
        <v>6.8999999999999992E-2</v>
      </c>
      <c r="BJ14" s="98">
        <v>5.6000000000000001E-2</v>
      </c>
      <c r="BK14" s="98">
        <v>9.5000000000000001E-2</v>
      </c>
      <c r="BL14" s="98">
        <v>9.5000000000000001E-2</v>
      </c>
      <c r="BM14" s="98">
        <v>0.127</v>
      </c>
      <c r="BN14" s="98">
        <v>0.11699999999999999</v>
      </c>
      <c r="BO14" s="98">
        <v>0.11699999999999999</v>
      </c>
      <c r="BP14" s="98">
        <v>0.13200000000000001</v>
      </c>
      <c r="BQ14" s="98">
        <v>9.7000000000000003E-2</v>
      </c>
      <c r="BR14" s="98">
        <v>9.7000000000000003E-2</v>
      </c>
      <c r="BS14" s="98">
        <v>9.7000000000000003E-2</v>
      </c>
      <c r="BT14" s="98">
        <v>4.5999999999999999E-2</v>
      </c>
      <c r="BU14" s="98">
        <v>4.5999999999999999E-2</v>
      </c>
      <c r="BV14" s="98">
        <v>3.1E-2</v>
      </c>
      <c r="BW14" s="98">
        <v>3.1E-2</v>
      </c>
      <c r="BX14" s="98">
        <v>3.1E-2</v>
      </c>
      <c r="BY14" s="98">
        <v>0.158</v>
      </c>
      <c r="BZ14" s="98">
        <v>6.8999999999999992E-2</v>
      </c>
      <c r="CB14" s="97">
        <v>3</v>
      </c>
      <c r="CC14" s="97">
        <v>3</v>
      </c>
      <c r="CD14" s="97" t="str">
        <f t="shared" si="1"/>
        <v>処遇加算Ⅰ特定加算Ⅱベア加算から新加算Ⅲ</v>
      </c>
      <c r="CE14" s="101">
        <f t="shared" si="21"/>
        <v>-2.1000000000000019E-2</v>
      </c>
      <c r="CF14" s="101">
        <f t="shared" si="21"/>
        <v>-2.1000000000000019E-2</v>
      </c>
      <c r="CG14" s="101">
        <f t="shared" si="21"/>
        <v>-2.1000000000000019E-2</v>
      </c>
      <c r="CH14" s="101">
        <f t="shared" si="21"/>
        <v>-5.0000000000000044E-3</v>
      </c>
      <c r="CI14" s="101">
        <f t="shared" si="21"/>
        <v>0</v>
      </c>
      <c r="CJ14" s="101">
        <f t="shared" si="21"/>
        <v>0</v>
      </c>
      <c r="CK14" s="101">
        <f t="shared" si="21"/>
        <v>-7.9999999999999932E-3</v>
      </c>
      <c r="CL14" s="101">
        <f t="shared" si="21"/>
        <v>1.0000000000000009E-3</v>
      </c>
      <c r="CM14" s="101">
        <f t="shared" si="21"/>
        <v>1.0000000000000009E-3</v>
      </c>
      <c r="CN14" s="101">
        <f t="shared" si="21"/>
        <v>-1.0000000000000009E-3</v>
      </c>
      <c r="CO14" s="101">
        <f t="shared" si="22"/>
        <v>3.0000000000000027E-3</v>
      </c>
      <c r="CP14" s="101">
        <f t="shared" si="22"/>
        <v>3.0000000000000027E-3</v>
      </c>
      <c r="CQ14" s="101">
        <f t="shared" si="22"/>
        <v>-2.0000000000000018E-3</v>
      </c>
      <c r="CR14" s="101">
        <f t="shared" si="22"/>
        <v>-9.000000000000008E-3</v>
      </c>
      <c r="CS14" s="101">
        <f t="shared" si="22"/>
        <v>-9.000000000000008E-3</v>
      </c>
      <c r="CT14" s="101">
        <f t="shared" si="22"/>
        <v>-9.000000000000008E-3</v>
      </c>
      <c r="CU14" s="101">
        <f t="shared" si="22"/>
        <v>-1.0000000000000002E-2</v>
      </c>
      <c r="CV14" s="101">
        <f t="shared" si="22"/>
        <v>-1.0000000000000002E-2</v>
      </c>
      <c r="CW14" s="101">
        <f t="shared" si="22"/>
        <v>-5.9999999999999984E-3</v>
      </c>
      <c r="CX14" s="101">
        <f t="shared" si="22"/>
        <v>-5.9999999999999984E-3</v>
      </c>
      <c r="CY14" s="101">
        <f t="shared" si="23"/>
        <v>-5.9999999999999984E-3</v>
      </c>
      <c r="CZ14" s="101">
        <f t="shared" si="23"/>
        <v>-2.1000000000000019E-2</v>
      </c>
      <c r="DA14" s="101">
        <f t="shared" si="23"/>
        <v>0</v>
      </c>
      <c r="DC14" s="97" t="s">
        <v>2121</v>
      </c>
      <c r="DD14" s="101">
        <f t="shared" si="26"/>
        <v>-0.11538461538461549</v>
      </c>
      <c r="DE14" s="101">
        <f t="shared" si="24"/>
        <v>-0.11538461538461549</v>
      </c>
      <c r="DF14" s="101">
        <f t="shared" si="24"/>
        <v>-0.11538461538461549</v>
      </c>
      <c r="DG14" s="101">
        <f t="shared" si="24"/>
        <v>-6.3291139240506389E-2</v>
      </c>
      <c r="DH14" s="101">
        <f t="shared" si="24"/>
        <v>0</v>
      </c>
      <c r="DI14" s="101">
        <f t="shared" si="24"/>
        <v>0</v>
      </c>
      <c r="DJ14" s="101">
        <f t="shared" si="24"/>
        <v>-0.1212121212121211</v>
      </c>
      <c r="DK14" s="101">
        <f t="shared" si="24"/>
        <v>9.0909090909090991E-3</v>
      </c>
      <c r="DL14" s="101">
        <f t="shared" si="24"/>
        <v>9.0909090909090991E-3</v>
      </c>
      <c r="DM14" s="101">
        <f t="shared" si="24"/>
        <v>-6.6666666666666732E-3</v>
      </c>
      <c r="DN14" s="101">
        <f t="shared" si="24"/>
        <v>2.2388059701492557E-2</v>
      </c>
      <c r="DO14" s="101">
        <f t="shared" si="24"/>
        <v>2.2388059701492557E-2</v>
      </c>
      <c r="DP14" s="101">
        <f t="shared" si="24"/>
        <v>-1.2903225806451625E-2</v>
      </c>
      <c r="DQ14" s="101">
        <f t="shared" si="24"/>
        <v>-7.9646017699115113E-2</v>
      </c>
      <c r="DR14" s="101">
        <f t="shared" si="24"/>
        <v>-7.9646017699115113E-2</v>
      </c>
      <c r="DS14" s="101">
        <f t="shared" si="24"/>
        <v>-7.9646017699115113E-2</v>
      </c>
      <c r="DT14" s="101">
        <f t="shared" si="24"/>
        <v>-0.18518518518518523</v>
      </c>
      <c r="DU14" s="101">
        <f t="shared" si="24"/>
        <v>-0.18518518518518523</v>
      </c>
      <c r="DV14" s="101">
        <f t="shared" si="24"/>
        <v>-0.16666666666666663</v>
      </c>
      <c r="DW14" s="101">
        <f t="shared" si="24"/>
        <v>-0.16666666666666663</v>
      </c>
      <c r="DX14" s="101">
        <f t="shared" si="24"/>
        <v>-0.16666666666666663</v>
      </c>
      <c r="DY14" s="101">
        <f t="shared" si="24"/>
        <v>-0.11538461538461549</v>
      </c>
      <c r="DZ14" s="101">
        <f t="shared" si="24"/>
        <v>0</v>
      </c>
    </row>
    <row r="15" spans="2:130">
      <c r="AB15" s="97">
        <v>13</v>
      </c>
      <c r="AC15" s="95" t="s">
        <v>2091</v>
      </c>
      <c r="AD15" s="98">
        <f>D5+D7+D10</f>
        <v>0.14199999999999999</v>
      </c>
      <c r="AE15" s="98">
        <f t="shared" ref="AE15:AZ15" si="28">E5+E7+E10</f>
        <v>0.14199999999999999</v>
      </c>
      <c r="AF15" s="98">
        <f t="shared" si="28"/>
        <v>0.14199999999999999</v>
      </c>
      <c r="AG15" s="98">
        <f t="shared" si="28"/>
        <v>5.4999999999999993E-2</v>
      </c>
      <c r="AH15" s="98">
        <f t="shared" si="28"/>
        <v>4.5999999999999999E-2</v>
      </c>
      <c r="AI15" s="98">
        <f t="shared" si="28"/>
        <v>4.5999999999999999E-2</v>
      </c>
      <c r="AJ15" s="98">
        <f t="shared" si="28"/>
        <v>4.9000000000000002E-2</v>
      </c>
      <c r="AK15" s="98">
        <f t="shared" si="28"/>
        <v>6.6000000000000003E-2</v>
      </c>
      <c r="AL15" s="98">
        <f t="shared" si="28"/>
        <v>6.6000000000000003E-2</v>
      </c>
      <c r="AM15" s="98">
        <f t="shared" si="28"/>
        <v>9.6000000000000002E-2</v>
      </c>
      <c r="AN15" s="98">
        <f t="shared" si="28"/>
        <v>7.3000000000000009E-2</v>
      </c>
      <c r="AO15" s="98">
        <f t="shared" si="28"/>
        <v>7.3000000000000009E-2</v>
      </c>
      <c r="AP15" s="98">
        <f t="shared" si="28"/>
        <v>9.9000000000000005E-2</v>
      </c>
      <c r="AQ15" s="98">
        <f t="shared" si="28"/>
        <v>7.5999999999999998E-2</v>
      </c>
      <c r="AR15" s="98">
        <f t="shared" si="28"/>
        <v>7.5999999999999998E-2</v>
      </c>
      <c r="AS15" s="98">
        <f t="shared" si="28"/>
        <v>7.5999999999999998E-2</v>
      </c>
      <c r="AT15" s="98">
        <f t="shared" si="28"/>
        <v>4.5000000000000005E-2</v>
      </c>
      <c r="AU15" s="98">
        <f t="shared" si="28"/>
        <v>4.5000000000000005E-2</v>
      </c>
      <c r="AV15" s="98">
        <f t="shared" si="28"/>
        <v>3.0000000000000002E-2</v>
      </c>
      <c r="AW15" s="98">
        <f t="shared" si="28"/>
        <v>3.0000000000000002E-2</v>
      </c>
      <c r="AX15" s="98">
        <f t="shared" si="28"/>
        <v>3.0000000000000002E-2</v>
      </c>
      <c r="AY15" s="98">
        <f t="shared" si="28"/>
        <v>0.14199999999999999</v>
      </c>
      <c r="AZ15" s="98">
        <f t="shared" si="28"/>
        <v>4.5999999999999999E-2</v>
      </c>
      <c r="BB15" s="97">
        <v>13</v>
      </c>
      <c r="BC15" s="95" t="s">
        <v>143</v>
      </c>
      <c r="BD15" s="98">
        <v>0.14199999999999999</v>
      </c>
      <c r="BE15" s="98">
        <v>0.14199999999999999</v>
      </c>
      <c r="BF15" s="98">
        <v>0.14199999999999999</v>
      </c>
      <c r="BG15" s="98">
        <v>5.9000000000000004E-2</v>
      </c>
      <c r="BH15" s="98">
        <v>5.3999999999999999E-2</v>
      </c>
      <c r="BI15" s="98">
        <v>5.3999999999999999E-2</v>
      </c>
      <c r="BJ15" s="98">
        <v>5.5000000000000007E-2</v>
      </c>
      <c r="BK15" s="98">
        <v>7.2999999999999995E-2</v>
      </c>
      <c r="BL15" s="98">
        <v>7.2999999999999995E-2</v>
      </c>
      <c r="BM15" s="98">
        <v>0.11199999999999999</v>
      </c>
      <c r="BN15" s="98">
        <v>8.5000000000000006E-2</v>
      </c>
      <c r="BO15" s="98">
        <v>8.5000000000000006E-2</v>
      </c>
      <c r="BP15" s="98">
        <v>0.112</v>
      </c>
      <c r="BQ15" s="98">
        <v>8.6000000000000007E-2</v>
      </c>
      <c r="BR15" s="98">
        <v>8.6000000000000007E-2</v>
      </c>
      <c r="BS15" s="98">
        <v>8.6000000000000007E-2</v>
      </c>
      <c r="BT15" s="98">
        <v>4.8000000000000001E-2</v>
      </c>
      <c r="BU15" s="98">
        <v>4.8000000000000001E-2</v>
      </c>
      <c r="BV15" s="98">
        <v>3.1E-2</v>
      </c>
      <c r="BW15" s="98">
        <v>3.1E-2</v>
      </c>
      <c r="BX15" s="98">
        <v>3.1E-2</v>
      </c>
      <c r="BY15" s="98">
        <v>0.14199999999999999</v>
      </c>
      <c r="BZ15" s="98">
        <v>5.3999999999999999E-2</v>
      </c>
      <c r="CB15" s="97">
        <v>3</v>
      </c>
      <c r="CC15" s="97">
        <v>4</v>
      </c>
      <c r="CD15" s="97" t="str">
        <f t="shared" si="1"/>
        <v>処遇加算Ⅰ特定加算Ⅱベア加算から新加算Ⅳ</v>
      </c>
      <c r="CE15" s="101">
        <f t="shared" si="21"/>
        <v>-5.8000000000000024E-2</v>
      </c>
      <c r="CF15" s="101">
        <f t="shared" si="21"/>
        <v>-5.8000000000000024E-2</v>
      </c>
      <c r="CG15" s="101">
        <f t="shared" si="21"/>
        <v>-5.8000000000000024E-2</v>
      </c>
      <c r="CH15" s="101">
        <f t="shared" si="21"/>
        <v>-2.1000000000000005E-2</v>
      </c>
      <c r="CI15" s="101">
        <f t="shared" si="21"/>
        <v>-1.6E-2</v>
      </c>
      <c r="CJ15" s="101">
        <f t="shared" si="21"/>
        <v>-1.6E-2</v>
      </c>
      <c r="CK15" s="101">
        <f t="shared" si="21"/>
        <v>-2.0999999999999991E-2</v>
      </c>
      <c r="CL15" s="101">
        <f t="shared" si="21"/>
        <v>-2.1000000000000005E-2</v>
      </c>
      <c r="CM15" s="101">
        <f t="shared" si="21"/>
        <v>-2.1000000000000005E-2</v>
      </c>
      <c r="CN15" s="101">
        <f t="shared" si="21"/>
        <v>-2.8999999999999998E-2</v>
      </c>
      <c r="CO15" s="101">
        <f t="shared" si="22"/>
        <v>-2.5000000000000008E-2</v>
      </c>
      <c r="CP15" s="101">
        <f t="shared" si="22"/>
        <v>-2.5000000000000008E-2</v>
      </c>
      <c r="CQ15" s="101">
        <f t="shared" si="22"/>
        <v>-3.2000000000000001E-2</v>
      </c>
      <c r="CR15" s="101">
        <f t="shared" si="22"/>
        <v>-3.2000000000000015E-2</v>
      </c>
      <c r="CS15" s="101">
        <f t="shared" si="22"/>
        <v>-3.2000000000000015E-2</v>
      </c>
      <c r="CT15" s="101">
        <f t="shared" si="22"/>
        <v>-3.2000000000000015E-2</v>
      </c>
      <c r="CU15" s="101">
        <f t="shared" si="22"/>
        <v>-1.9999999999999997E-2</v>
      </c>
      <c r="CV15" s="101">
        <f t="shared" si="22"/>
        <v>-1.9999999999999997E-2</v>
      </c>
      <c r="CW15" s="101">
        <f t="shared" si="22"/>
        <v>-1.2999999999999994E-2</v>
      </c>
      <c r="CX15" s="101">
        <f t="shared" si="22"/>
        <v>-1.2999999999999994E-2</v>
      </c>
      <c r="CY15" s="101">
        <f t="shared" si="23"/>
        <v>-1.2999999999999994E-2</v>
      </c>
      <c r="CZ15" s="101">
        <f t="shared" si="23"/>
        <v>-5.8000000000000024E-2</v>
      </c>
      <c r="DA15" s="101">
        <f t="shared" si="23"/>
        <v>-1.6E-2</v>
      </c>
      <c r="DC15" s="97" t="s">
        <v>2122</v>
      </c>
      <c r="DD15" s="101">
        <f t="shared" si="26"/>
        <v>-0.40000000000000019</v>
      </c>
      <c r="DE15" s="101">
        <f t="shared" si="24"/>
        <v>-0.40000000000000019</v>
      </c>
      <c r="DF15" s="101">
        <f t="shared" si="24"/>
        <v>-0.40000000000000019</v>
      </c>
      <c r="DG15" s="101">
        <f t="shared" si="24"/>
        <v>-0.33333333333333343</v>
      </c>
      <c r="DH15" s="101">
        <f t="shared" si="24"/>
        <v>-0.25000000000000006</v>
      </c>
      <c r="DI15" s="101">
        <f t="shared" si="24"/>
        <v>-0.25000000000000006</v>
      </c>
      <c r="DJ15" s="101">
        <f t="shared" si="24"/>
        <v>-0.39622641509433942</v>
      </c>
      <c r="DK15" s="101">
        <f t="shared" si="24"/>
        <v>-0.2386363636363637</v>
      </c>
      <c r="DL15" s="101">
        <f t="shared" si="24"/>
        <v>-0.2386363636363637</v>
      </c>
      <c r="DM15" s="101">
        <f t="shared" si="24"/>
        <v>-0.23770491803278687</v>
      </c>
      <c r="DN15" s="101">
        <f t="shared" si="24"/>
        <v>-0.23584905660377367</v>
      </c>
      <c r="DO15" s="101">
        <f t="shared" si="24"/>
        <v>-0.23584905660377367</v>
      </c>
      <c r="DP15" s="101">
        <f t="shared" si="24"/>
        <v>-0.25600000000000001</v>
      </c>
      <c r="DQ15" s="101">
        <f t="shared" si="24"/>
        <v>-0.35555555555555574</v>
      </c>
      <c r="DR15" s="101">
        <f t="shared" si="24"/>
        <v>-0.35555555555555574</v>
      </c>
      <c r="DS15" s="101">
        <f t="shared" si="24"/>
        <v>-0.35555555555555574</v>
      </c>
      <c r="DT15" s="101">
        <f t="shared" si="24"/>
        <v>-0.45454545454545442</v>
      </c>
      <c r="DU15" s="101">
        <f t="shared" si="24"/>
        <v>-0.45454545454545442</v>
      </c>
      <c r="DV15" s="101">
        <f t="shared" si="24"/>
        <v>-0.4482758620689653</v>
      </c>
      <c r="DW15" s="101">
        <f t="shared" si="24"/>
        <v>-0.4482758620689653</v>
      </c>
      <c r="DX15" s="101">
        <f t="shared" si="24"/>
        <v>-0.4482758620689653</v>
      </c>
      <c r="DY15" s="101">
        <f t="shared" si="24"/>
        <v>-0.40000000000000019</v>
      </c>
      <c r="DZ15" s="101">
        <f t="shared" si="24"/>
        <v>-0.25000000000000006</v>
      </c>
    </row>
    <row r="16" spans="2:130">
      <c r="AB16" s="97">
        <v>14</v>
      </c>
      <c r="AC16" s="95" t="s">
        <v>2094</v>
      </c>
      <c r="AD16" s="98">
        <f>D5+D7+D11</f>
        <v>0.11799999999999999</v>
      </c>
      <c r="AE16" s="98">
        <f t="shared" ref="AE16:AZ16" si="29">E5+E7+E11</f>
        <v>0.11799999999999999</v>
      </c>
      <c r="AF16" s="98">
        <f t="shared" si="29"/>
        <v>0.11799999999999999</v>
      </c>
      <c r="AG16" s="98">
        <f t="shared" si="29"/>
        <v>4.3999999999999997E-2</v>
      </c>
      <c r="AH16" s="98">
        <f t="shared" si="29"/>
        <v>3.5000000000000003E-2</v>
      </c>
      <c r="AI16" s="98">
        <f t="shared" si="29"/>
        <v>3.5000000000000003E-2</v>
      </c>
      <c r="AJ16" s="98">
        <f t="shared" si="29"/>
        <v>3.9E-2</v>
      </c>
      <c r="AK16" s="98">
        <f t="shared" si="29"/>
        <v>5.1000000000000004E-2</v>
      </c>
      <c r="AL16" s="98">
        <f t="shared" si="29"/>
        <v>5.1000000000000004E-2</v>
      </c>
      <c r="AM16" s="98">
        <f t="shared" si="29"/>
        <v>7.3000000000000009E-2</v>
      </c>
      <c r="AN16" s="98">
        <f t="shared" si="29"/>
        <v>5.6000000000000001E-2</v>
      </c>
      <c r="AO16" s="98">
        <f t="shared" si="29"/>
        <v>5.6000000000000001E-2</v>
      </c>
      <c r="AP16" s="98">
        <f t="shared" si="29"/>
        <v>7.5999999999999998E-2</v>
      </c>
      <c r="AQ16" s="98">
        <f t="shared" si="29"/>
        <v>0.06</v>
      </c>
      <c r="AR16" s="98">
        <f t="shared" si="29"/>
        <v>0.06</v>
      </c>
      <c r="AS16" s="98">
        <f t="shared" si="29"/>
        <v>0.06</v>
      </c>
      <c r="AT16" s="98">
        <f t="shared" si="29"/>
        <v>3.7000000000000005E-2</v>
      </c>
      <c r="AU16" s="98">
        <f t="shared" si="29"/>
        <v>3.7000000000000005E-2</v>
      </c>
      <c r="AV16" s="98">
        <f t="shared" si="29"/>
        <v>2.5000000000000001E-2</v>
      </c>
      <c r="AW16" s="98">
        <f t="shared" si="29"/>
        <v>2.5000000000000001E-2</v>
      </c>
      <c r="AX16" s="98">
        <f t="shared" si="29"/>
        <v>2.5000000000000001E-2</v>
      </c>
      <c r="AY16" s="98">
        <f t="shared" si="29"/>
        <v>0.11799999999999999</v>
      </c>
      <c r="AZ16" s="98">
        <f t="shared" si="29"/>
        <v>3.5000000000000003E-2</v>
      </c>
      <c r="BB16" s="97">
        <v>14</v>
      </c>
      <c r="BC16" s="95" t="s">
        <v>144</v>
      </c>
      <c r="BD16" s="98">
        <v>0.13899999999999998</v>
      </c>
      <c r="BE16" s="98">
        <v>0.13899999999999998</v>
      </c>
      <c r="BF16" s="98">
        <v>0.13899999999999998</v>
      </c>
      <c r="BG16" s="98">
        <v>5.3999999999999999E-2</v>
      </c>
      <c r="BH16" s="98">
        <v>4.5000000000000005E-2</v>
      </c>
      <c r="BI16" s="98">
        <v>4.5000000000000005E-2</v>
      </c>
      <c r="BJ16" s="98">
        <v>4.8000000000000001E-2</v>
      </c>
      <c r="BK16" s="98">
        <v>6.4000000000000001E-2</v>
      </c>
      <c r="BL16" s="98">
        <v>6.4000000000000001E-2</v>
      </c>
      <c r="BM16" s="98">
        <v>9.6000000000000002E-2</v>
      </c>
      <c r="BN16" s="98">
        <v>7.1000000000000008E-2</v>
      </c>
      <c r="BO16" s="98">
        <v>7.1000000000000008E-2</v>
      </c>
      <c r="BP16" s="98">
        <v>9.7000000000000003E-2</v>
      </c>
      <c r="BQ16" s="98">
        <v>7.3999999999999996E-2</v>
      </c>
      <c r="BR16" s="98">
        <v>7.3999999999999996E-2</v>
      </c>
      <c r="BS16" s="98">
        <v>7.3999999999999996E-2</v>
      </c>
      <c r="BT16" s="98">
        <v>4.4000000000000004E-2</v>
      </c>
      <c r="BU16" s="98">
        <v>4.4000000000000004E-2</v>
      </c>
      <c r="BV16" s="98">
        <v>3.0000000000000002E-2</v>
      </c>
      <c r="BW16" s="98">
        <v>3.0000000000000002E-2</v>
      </c>
      <c r="BX16" s="98">
        <v>3.0000000000000002E-2</v>
      </c>
      <c r="BY16" s="98">
        <v>0.13899999999999998</v>
      </c>
      <c r="BZ16" s="98">
        <v>4.5000000000000005E-2</v>
      </c>
      <c r="CB16" s="97">
        <v>4</v>
      </c>
      <c r="CC16" s="97">
        <v>1</v>
      </c>
      <c r="CD16" s="97" t="str">
        <f t="shared" si="1"/>
        <v>処遇加算Ⅰ特定加算Ⅱベア加算なしから新加算Ⅰ</v>
      </c>
      <c r="CE16" s="101">
        <f t="shared" ref="CE16:CN19" si="30">BD3-AD$6</f>
        <v>6.5999999999999975E-2</v>
      </c>
      <c r="CF16" s="101">
        <f t="shared" si="30"/>
        <v>6.5999999999999975E-2</v>
      </c>
      <c r="CG16" s="101">
        <f t="shared" si="30"/>
        <v>6.5999999999999975E-2</v>
      </c>
      <c r="CH16" s="101">
        <f t="shared" si="30"/>
        <v>2.6999999999999982E-2</v>
      </c>
      <c r="CI16" s="101">
        <f t="shared" si="30"/>
        <v>2.2999999999999993E-2</v>
      </c>
      <c r="CJ16" s="101">
        <f t="shared" si="30"/>
        <v>2.2999999999999993E-2</v>
      </c>
      <c r="CK16" s="101">
        <f t="shared" si="30"/>
        <v>2.1999999999999992E-2</v>
      </c>
      <c r="CL16" s="101">
        <f t="shared" si="30"/>
        <v>3.4000000000000002E-2</v>
      </c>
      <c r="CM16" s="101">
        <f t="shared" si="30"/>
        <v>3.4000000000000002E-2</v>
      </c>
      <c r="CN16" s="101">
        <f t="shared" si="30"/>
        <v>5.2999999999999992E-2</v>
      </c>
      <c r="CO16" s="101">
        <f t="shared" ref="CO16:CX19" si="31">BN3-AN$6</f>
        <v>3.5000000000000031E-2</v>
      </c>
      <c r="CP16" s="101">
        <f t="shared" si="31"/>
        <v>3.5000000000000031E-2</v>
      </c>
      <c r="CQ16" s="101">
        <f t="shared" si="31"/>
        <v>5.1999999999999991E-2</v>
      </c>
      <c r="CR16" s="101">
        <f t="shared" si="31"/>
        <v>3.4000000000000002E-2</v>
      </c>
      <c r="CS16" s="101">
        <f t="shared" si="31"/>
        <v>3.4000000000000002E-2</v>
      </c>
      <c r="CT16" s="101">
        <f t="shared" si="31"/>
        <v>3.4000000000000002E-2</v>
      </c>
      <c r="CU16" s="101">
        <f t="shared" si="31"/>
        <v>1.900000000000001E-2</v>
      </c>
      <c r="CV16" s="101">
        <f t="shared" si="31"/>
        <v>1.900000000000001E-2</v>
      </c>
      <c r="CW16" s="101">
        <f t="shared" si="31"/>
        <v>1.3999999999999992E-2</v>
      </c>
      <c r="CX16" s="101">
        <f t="shared" si="31"/>
        <v>1.3999999999999992E-2</v>
      </c>
      <c r="CY16" s="101">
        <f t="shared" ref="CY16:DA19" si="32">BX3-AX$6</f>
        <v>1.3999999999999992E-2</v>
      </c>
      <c r="CZ16" s="101">
        <f t="shared" si="32"/>
        <v>6.5999999999999975E-2</v>
      </c>
      <c r="DA16" s="101">
        <f t="shared" si="32"/>
        <v>2.2999999999999993E-2</v>
      </c>
      <c r="DC16" s="97" t="s">
        <v>2123</v>
      </c>
      <c r="DD16" s="101">
        <f>CE16/BD3</f>
        <v>0.26938775510204072</v>
      </c>
      <c r="DE16" s="101">
        <f t="shared" ref="DE16:DZ19" si="33">CF16/BE3</f>
        <v>0.26938775510204072</v>
      </c>
      <c r="DF16" s="101">
        <f t="shared" si="33"/>
        <v>0.26938775510204072</v>
      </c>
      <c r="DG16" s="101">
        <f t="shared" si="33"/>
        <v>0.26999999999999985</v>
      </c>
      <c r="DH16" s="101">
        <f t="shared" si="33"/>
        <v>0.24999999999999997</v>
      </c>
      <c r="DI16" s="101">
        <f t="shared" si="33"/>
        <v>0.24999999999999997</v>
      </c>
      <c r="DJ16" s="101">
        <f t="shared" si="33"/>
        <v>0.25581395348837199</v>
      </c>
      <c r="DK16" s="101">
        <f t="shared" si="33"/>
        <v>0.265625</v>
      </c>
      <c r="DL16" s="101">
        <f t="shared" si="33"/>
        <v>0.265625</v>
      </c>
      <c r="DM16" s="101">
        <f t="shared" si="33"/>
        <v>0.29281767955801102</v>
      </c>
      <c r="DN16" s="101">
        <f t="shared" si="33"/>
        <v>0.23489932885906059</v>
      </c>
      <c r="DO16" s="101">
        <f t="shared" si="33"/>
        <v>0.23489932885906059</v>
      </c>
      <c r="DP16" s="101">
        <f t="shared" si="33"/>
        <v>0.27956989247311825</v>
      </c>
      <c r="DQ16" s="101">
        <f t="shared" si="33"/>
        <v>0.24285714285714285</v>
      </c>
      <c r="DR16" s="101">
        <f t="shared" si="33"/>
        <v>0.24285714285714285</v>
      </c>
      <c r="DS16" s="101">
        <f t="shared" si="33"/>
        <v>0.24285714285714285</v>
      </c>
      <c r="DT16" s="101">
        <f t="shared" si="33"/>
        <v>0.25333333333333341</v>
      </c>
      <c r="DU16" s="101">
        <f t="shared" si="33"/>
        <v>0.25333333333333341</v>
      </c>
      <c r="DV16" s="101">
        <f t="shared" si="33"/>
        <v>0.27450980392156854</v>
      </c>
      <c r="DW16" s="101">
        <f t="shared" si="33"/>
        <v>0.27450980392156854</v>
      </c>
      <c r="DX16" s="101">
        <f t="shared" si="33"/>
        <v>0.27450980392156854</v>
      </c>
      <c r="DY16" s="101">
        <f t="shared" si="33"/>
        <v>0.26938775510204072</v>
      </c>
      <c r="DZ16" s="101">
        <f t="shared" si="33"/>
        <v>0.24999999999999997</v>
      </c>
    </row>
    <row r="17" spans="28:130">
      <c r="AB17" s="97">
        <v>15</v>
      </c>
      <c r="AC17" s="95" t="s">
        <v>2093</v>
      </c>
      <c r="AD17" s="98">
        <f>D5+D8+D10</f>
        <v>0.121</v>
      </c>
      <c r="AE17" s="98">
        <f t="shared" ref="AE17:AZ17" si="34">E5+E8+E10</f>
        <v>0.121</v>
      </c>
      <c r="AF17" s="98">
        <f t="shared" si="34"/>
        <v>0.121</v>
      </c>
      <c r="AG17" s="98">
        <f t="shared" si="34"/>
        <v>4.9000000000000002E-2</v>
      </c>
      <c r="AH17" s="98">
        <f t="shared" si="34"/>
        <v>4.3999999999999997E-2</v>
      </c>
      <c r="AI17" s="98">
        <f t="shared" si="34"/>
        <v>4.3999999999999997E-2</v>
      </c>
      <c r="AJ17" s="98">
        <f t="shared" si="34"/>
        <v>4.6000000000000006E-2</v>
      </c>
      <c r="AK17" s="98">
        <f t="shared" si="34"/>
        <v>0.06</v>
      </c>
      <c r="AL17" s="98">
        <f t="shared" si="34"/>
        <v>0.06</v>
      </c>
      <c r="AM17" s="98">
        <f t="shared" si="34"/>
        <v>8.8999999999999996E-2</v>
      </c>
      <c r="AN17" s="98">
        <f t="shared" si="34"/>
        <v>7.0000000000000007E-2</v>
      </c>
      <c r="AO17" s="98">
        <f t="shared" si="34"/>
        <v>7.0000000000000007E-2</v>
      </c>
      <c r="AP17" s="98">
        <f t="shared" si="34"/>
        <v>9.0999999999999998E-2</v>
      </c>
      <c r="AQ17" s="98">
        <f t="shared" si="34"/>
        <v>7.2000000000000008E-2</v>
      </c>
      <c r="AR17" s="98">
        <f t="shared" si="34"/>
        <v>7.2000000000000008E-2</v>
      </c>
      <c r="AS17" s="98">
        <f t="shared" si="34"/>
        <v>7.2000000000000008E-2</v>
      </c>
      <c r="AT17" s="98">
        <f t="shared" si="34"/>
        <v>4.1000000000000002E-2</v>
      </c>
      <c r="AU17" s="98">
        <f t="shared" si="34"/>
        <v>4.1000000000000002E-2</v>
      </c>
      <c r="AV17" s="98">
        <f t="shared" si="34"/>
        <v>2.5999999999999999E-2</v>
      </c>
      <c r="AW17" s="98">
        <f t="shared" si="34"/>
        <v>2.5999999999999999E-2</v>
      </c>
      <c r="AX17" s="98">
        <f t="shared" si="34"/>
        <v>2.5999999999999999E-2</v>
      </c>
      <c r="AY17" s="98">
        <f t="shared" si="34"/>
        <v>0.121</v>
      </c>
      <c r="AZ17" s="98">
        <f t="shared" si="34"/>
        <v>4.3999999999999997E-2</v>
      </c>
      <c r="BB17" s="97">
        <v>15</v>
      </c>
      <c r="BC17" s="95" t="s">
        <v>145</v>
      </c>
      <c r="BD17" s="98">
        <v>0.12100000000000001</v>
      </c>
      <c r="BE17" s="98">
        <v>0.12100000000000001</v>
      </c>
      <c r="BF17" s="98">
        <v>0.12100000000000001</v>
      </c>
      <c r="BG17" s="98">
        <v>5.2000000000000005E-2</v>
      </c>
      <c r="BH17" s="98">
        <v>5.2999999999999999E-2</v>
      </c>
      <c r="BI17" s="98">
        <v>5.2999999999999999E-2</v>
      </c>
      <c r="BJ17" s="98">
        <v>4.3000000000000003E-2</v>
      </c>
      <c r="BK17" s="98">
        <v>7.2999999999999995E-2</v>
      </c>
      <c r="BL17" s="98">
        <v>7.2999999999999995E-2</v>
      </c>
      <c r="BM17" s="98">
        <v>9.9000000000000005E-2</v>
      </c>
      <c r="BN17" s="98">
        <v>8.8999999999999996E-2</v>
      </c>
      <c r="BO17" s="98">
        <v>8.8999999999999996E-2</v>
      </c>
      <c r="BP17" s="98">
        <v>0.10200000000000001</v>
      </c>
      <c r="BQ17" s="98">
        <v>7.3999999999999996E-2</v>
      </c>
      <c r="BR17" s="98">
        <v>7.3999999999999996E-2</v>
      </c>
      <c r="BS17" s="98">
        <v>7.3999999999999996E-2</v>
      </c>
      <c r="BT17" s="98">
        <v>3.6000000000000004E-2</v>
      </c>
      <c r="BU17" s="98">
        <v>3.6000000000000004E-2</v>
      </c>
      <c r="BV17" s="98">
        <v>2.4E-2</v>
      </c>
      <c r="BW17" s="98">
        <v>2.4E-2</v>
      </c>
      <c r="BX17" s="98">
        <v>2.4E-2</v>
      </c>
      <c r="BY17" s="98">
        <v>0.12100000000000001</v>
      </c>
      <c r="BZ17" s="98">
        <v>5.2999999999999999E-2</v>
      </c>
      <c r="CB17" s="97">
        <v>4</v>
      </c>
      <c r="CC17" s="97">
        <v>2</v>
      </c>
      <c r="CD17" s="97" t="str">
        <f t="shared" si="1"/>
        <v>処遇加算Ⅰ特定加算Ⅱベア加算なしから新加算Ⅱ</v>
      </c>
      <c r="CE17" s="101">
        <f t="shared" si="30"/>
        <v>4.4999999999999984E-2</v>
      </c>
      <c r="CF17" s="101">
        <f t="shared" si="30"/>
        <v>4.4999999999999984E-2</v>
      </c>
      <c r="CG17" s="101">
        <f t="shared" si="30"/>
        <v>4.4999999999999984E-2</v>
      </c>
      <c r="CH17" s="101">
        <f t="shared" si="30"/>
        <v>2.0999999999999991E-2</v>
      </c>
      <c r="CI17" s="101">
        <f t="shared" si="30"/>
        <v>2.0999999999999991E-2</v>
      </c>
      <c r="CJ17" s="101">
        <f t="shared" si="30"/>
        <v>2.0999999999999991E-2</v>
      </c>
      <c r="CK17" s="101">
        <f t="shared" si="30"/>
        <v>1.8999999999999989E-2</v>
      </c>
      <c r="CL17" s="101">
        <f t="shared" si="30"/>
        <v>2.7999999999999997E-2</v>
      </c>
      <c r="CM17" s="101">
        <f t="shared" si="30"/>
        <v>2.7999999999999997E-2</v>
      </c>
      <c r="CN17" s="101">
        <f t="shared" si="30"/>
        <v>4.5999999999999985E-2</v>
      </c>
      <c r="CO17" s="101">
        <f t="shared" si="31"/>
        <v>3.2000000000000028E-2</v>
      </c>
      <c r="CP17" s="101">
        <f t="shared" si="31"/>
        <v>3.2000000000000028E-2</v>
      </c>
      <c r="CQ17" s="101">
        <f t="shared" si="31"/>
        <v>4.3999999999999984E-2</v>
      </c>
      <c r="CR17" s="101">
        <f t="shared" si="31"/>
        <v>0.03</v>
      </c>
      <c r="CS17" s="101">
        <f t="shared" si="31"/>
        <v>0.03</v>
      </c>
      <c r="CT17" s="101">
        <f t="shared" si="31"/>
        <v>0.03</v>
      </c>
      <c r="CU17" s="101">
        <f t="shared" si="31"/>
        <v>1.5000000000000006E-2</v>
      </c>
      <c r="CV17" s="101">
        <f t="shared" si="31"/>
        <v>1.5000000000000006E-2</v>
      </c>
      <c r="CW17" s="101">
        <f t="shared" si="31"/>
        <v>9.999999999999995E-3</v>
      </c>
      <c r="CX17" s="101">
        <f t="shared" si="31"/>
        <v>9.999999999999995E-3</v>
      </c>
      <c r="CY17" s="101">
        <f t="shared" si="32"/>
        <v>9.999999999999995E-3</v>
      </c>
      <c r="CZ17" s="101">
        <f t="shared" si="32"/>
        <v>4.4999999999999984E-2</v>
      </c>
      <c r="DA17" s="101">
        <f t="shared" si="32"/>
        <v>2.0999999999999991E-2</v>
      </c>
      <c r="DC17" s="97" t="s">
        <v>2124</v>
      </c>
      <c r="DD17" s="101">
        <f t="shared" ref="DD17:DD19" si="35">CE17/BD4</f>
        <v>0.20089285714285707</v>
      </c>
      <c r="DE17" s="101">
        <f t="shared" si="33"/>
        <v>0.20089285714285707</v>
      </c>
      <c r="DF17" s="101">
        <f t="shared" si="33"/>
        <v>0.20089285714285707</v>
      </c>
      <c r="DG17" s="101">
        <f t="shared" si="33"/>
        <v>0.22340425531914884</v>
      </c>
      <c r="DH17" s="101">
        <f t="shared" si="33"/>
        <v>0.23333333333333328</v>
      </c>
      <c r="DI17" s="101">
        <f t="shared" si="33"/>
        <v>0.23333333333333328</v>
      </c>
      <c r="DJ17" s="101">
        <f t="shared" si="33"/>
        <v>0.22891566265060231</v>
      </c>
      <c r="DK17" s="101">
        <f t="shared" si="33"/>
        <v>0.22950819672131145</v>
      </c>
      <c r="DL17" s="101">
        <f t="shared" si="33"/>
        <v>0.22950819672131145</v>
      </c>
      <c r="DM17" s="101">
        <f t="shared" si="33"/>
        <v>0.26436781609195398</v>
      </c>
      <c r="DN17" s="101">
        <f t="shared" si="33"/>
        <v>0.21917808219178098</v>
      </c>
      <c r="DO17" s="101">
        <f t="shared" si="33"/>
        <v>0.21917808219178098</v>
      </c>
      <c r="DP17" s="101">
        <f t="shared" si="33"/>
        <v>0.24719101123595497</v>
      </c>
      <c r="DQ17" s="101">
        <f t="shared" si="33"/>
        <v>0.22058823529411761</v>
      </c>
      <c r="DR17" s="101">
        <f t="shared" si="33"/>
        <v>0.22058823529411761</v>
      </c>
      <c r="DS17" s="101">
        <f t="shared" si="33"/>
        <v>0.22058823529411761</v>
      </c>
      <c r="DT17" s="101">
        <f t="shared" si="33"/>
        <v>0.2112676056338029</v>
      </c>
      <c r="DU17" s="101">
        <f t="shared" si="33"/>
        <v>0.2112676056338029</v>
      </c>
      <c r="DV17" s="101">
        <f t="shared" si="33"/>
        <v>0.21276595744680843</v>
      </c>
      <c r="DW17" s="101">
        <f t="shared" si="33"/>
        <v>0.21276595744680843</v>
      </c>
      <c r="DX17" s="101">
        <f t="shared" si="33"/>
        <v>0.21276595744680843</v>
      </c>
      <c r="DY17" s="101">
        <f t="shared" si="33"/>
        <v>0.20089285714285707</v>
      </c>
      <c r="DZ17" s="101">
        <f t="shared" si="33"/>
        <v>0.23333333333333328</v>
      </c>
    </row>
    <row r="18" spans="28:130">
      <c r="AB18" s="97">
        <v>16</v>
      </c>
      <c r="AC18" s="95" t="s">
        <v>2096</v>
      </c>
      <c r="AD18" s="98">
        <f>D5+D8+D11</f>
        <v>9.7000000000000003E-2</v>
      </c>
      <c r="AE18" s="98">
        <f t="shared" ref="AE18:AZ18" si="36">E5+E8+E11</f>
        <v>9.7000000000000003E-2</v>
      </c>
      <c r="AF18" s="98">
        <f t="shared" si="36"/>
        <v>9.7000000000000003E-2</v>
      </c>
      <c r="AG18" s="98">
        <f t="shared" si="36"/>
        <v>3.7999999999999999E-2</v>
      </c>
      <c r="AH18" s="98">
        <f t="shared" si="36"/>
        <v>3.3000000000000002E-2</v>
      </c>
      <c r="AI18" s="98">
        <f t="shared" si="36"/>
        <v>3.3000000000000002E-2</v>
      </c>
      <c r="AJ18" s="98">
        <f t="shared" si="36"/>
        <v>3.6000000000000004E-2</v>
      </c>
      <c r="AK18" s="98">
        <f t="shared" si="36"/>
        <v>4.4999999999999998E-2</v>
      </c>
      <c r="AL18" s="98">
        <f t="shared" si="36"/>
        <v>4.4999999999999998E-2</v>
      </c>
      <c r="AM18" s="98">
        <f t="shared" si="36"/>
        <v>6.6000000000000003E-2</v>
      </c>
      <c r="AN18" s="98">
        <f t="shared" si="36"/>
        <v>5.3000000000000005E-2</v>
      </c>
      <c r="AO18" s="98">
        <f t="shared" si="36"/>
        <v>5.3000000000000005E-2</v>
      </c>
      <c r="AP18" s="98">
        <f t="shared" si="36"/>
        <v>6.8000000000000005E-2</v>
      </c>
      <c r="AQ18" s="98">
        <f t="shared" si="36"/>
        <v>5.6000000000000001E-2</v>
      </c>
      <c r="AR18" s="98">
        <f t="shared" si="36"/>
        <v>5.6000000000000001E-2</v>
      </c>
      <c r="AS18" s="98">
        <f t="shared" si="36"/>
        <v>5.6000000000000001E-2</v>
      </c>
      <c r="AT18" s="98">
        <f t="shared" si="36"/>
        <v>3.3000000000000002E-2</v>
      </c>
      <c r="AU18" s="98">
        <f t="shared" si="36"/>
        <v>3.3000000000000002E-2</v>
      </c>
      <c r="AV18" s="98">
        <f t="shared" si="36"/>
        <v>2.0999999999999998E-2</v>
      </c>
      <c r="AW18" s="98">
        <f t="shared" si="36"/>
        <v>2.0999999999999998E-2</v>
      </c>
      <c r="AX18" s="98">
        <f t="shared" si="36"/>
        <v>2.0999999999999998E-2</v>
      </c>
      <c r="AY18" s="98">
        <f t="shared" si="36"/>
        <v>9.7000000000000003E-2</v>
      </c>
      <c r="AZ18" s="98">
        <f t="shared" si="36"/>
        <v>3.3000000000000002E-2</v>
      </c>
      <c r="BB18" s="97">
        <v>16</v>
      </c>
      <c r="BC18" s="95" t="s">
        <v>146</v>
      </c>
      <c r="BD18" s="98">
        <v>0.11800000000000001</v>
      </c>
      <c r="BE18" s="98">
        <v>0.11800000000000001</v>
      </c>
      <c r="BF18" s="98">
        <v>0.11800000000000001</v>
      </c>
      <c r="BG18" s="98">
        <v>4.8000000000000001E-2</v>
      </c>
      <c r="BH18" s="98">
        <v>4.3000000000000003E-2</v>
      </c>
      <c r="BI18" s="98">
        <v>4.3000000000000003E-2</v>
      </c>
      <c r="BJ18" s="98">
        <v>4.5000000000000005E-2</v>
      </c>
      <c r="BK18" s="98">
        <v>5.7999999999999996E-2</v>
      </c>
      <c r="BL18" s="98">
        <v>5.7999999999999996E-2</v>
      </c>
      <c r="BM18" s="98">
        <v>8.8999999999999996E-2</v>
      </c>
      <c r="BN18" s="98">
        <v>6.8000000000000005E-2</v>
      </c>
      <c r="BO18" s="98">
        <v>6.8000000000000005E-2</v>
      </c>
      <c r="BP18" s="98">
        <v>8.900000000000001E-2</v>
      </c>
      <c r="BQ18" s="98">
        <v>7.0000000000000007E-2</v>
      </c>
      <c r="BR18" s="98">
        <v>7.0000000000000007E-2</v>
      </c>
      <c r="BS18" s="98">
        <v>7.0000000000000007E-2</v>
      </c>
      <c r="BT18" s="98">
        <v>0.04</v>
      </c>
      <c r="BU18" s="98">
        <v>0.04</v>
      </c>
      <c r="BV18" s="98">
        <v>2.5999999999999999E-2</v>
      </c>
      <c r="BW18" s="98">
        <v>2.5999999999999999E-2</v>
      </c>
      <c r="BX18" s="98">
        <v>2.5999999999999999E-2</v>
      </c>
      <c r="BY18" s="98">
        <v>0.11800000000000001</v>
      </c>
      <c r="BZ18" s="98">
        <v>4.3000000000000003E-2</v>
      </c>
      <c r="CB18" s="97">
        <v>4</v>
      </c>
      <c r="CC18" s="97">
        <v>3</v>
      </c>
      <c r="CD18" s="97" t="str">
        <f t="shared" si="1"/>
        <v>処遇加算Ⅰ特定加算Ⅱベア加算なしから新加算Ⅲ</v>
      </c>
      <c r="CE18" s="101">
        <f t="shared" si="30"/>
        <v>2.9999999999999749E-3</v>
      </c>
      <c r="CF18" s="101">
        <f t="shared" si="30"/>
        <v>2.9999999999999749E-3</v>
      </c>
      <c r="CG18" s="101">
        <f t="shared" si="30"/>
        <v>2.9999999999999749E-3</v>
      </c>
      <c r="CH18" s="101">
        <f t="shared" si="30"/>
        <v>5.9999999999999915E-3</v>
      </c>
      <c r="CI18" s="101">
        <f t="shared" si="30"/>
        <v>1.0999999999999996E-2</v>
      </c>
      <c r="CJ18" s="101">
        <f t="shared" si="30"/>
        <v>1.0999999999999996E-2</v>
      </c>
      <c r="CK18" s="101">
        <f t="shared" si="30"/>
        <v>2.0000000000000018E-3</v>
      </c>
      <c r="CL18" s="101">
        <f t="shared" si="30"/>
        <v>1.6E-2</v>
      </c>
      <c r="CM18" s="101">
        <f t="shared" si="30"/>
        <v>1.6E-2</v>
      </c>
      <c r="CN18" s="101">
        <f t="shared" si="30"/>
        <v>2.1999999999999992E-2</v>
      </c>
      <c r="CO18" s="101">
        <f t="shared" si="31"/>
        <v>2.0000000000000018E-2</v>
      </c>
      <c r="CP18" s="101">
        <f t="shared" si="31"/>
        <v>2.0000000000000018E-2</v>
      </c>
      <c r="CQ18" s="101">
        <f t="shared" si="31"/>
        <v>2.0999999999999991E-2</v>
      </c>
      <c r="CR18" s="101">
        <f t="shared" si="31"/>
        <v>6.9999999999999923E-3</v>
      </c>
      <c r="CS18" s="101">
        <f t="shared" si="31"/>
        <v>6.9999999999999923E-3</v>
      </c>
      <c r="CT18" s="101">
        <f t="shared" si="31"/>
        <v>6.9999999999999923E-3</v>
      </c>
      <c r="CU18" s="101">
        <f t="shared" si="31"/>
        <v>-2.0000000000000018E-3</v>
      </c>
      <c r="CV18" s="101">
        <f t="shared" si="31"/>
        <v>-2.0000000000000018E-3</v>
      </c>
      <c r="CW18" s="101">
        <f t="shared" si="31"/>
        <v>-1.0000000000000009E-3</v>
      </c>
      <c r="CX18" s="101">
        <f t="shared" si="31"/>
        <v>-1.0000000000000009E-3</v>
      </c>
      <c r="CY18" s="101">
        <f t="shared" si="32"/>
        <v>-1.0000000000000009E-3</v>
      </c>
      <c r="CZ18" s="101">
        <f t="shared" si="32"/>
        <v>2.9999999999999749E-3</v>
      </c>
      <c r="DA18" s="101">
        <f t="shared" si="32"/>
        <v>1.0999999999999996E-2</v>
      </c>
      <c r="DC18" s="97" t="s">
        <v>2125</v>
      </c>
      <c r="DD18" s="101">
        <f t="shared" si="35"/>
        <v>1.6483516483516345E-2</v>
      </c>
      <c r="DE18" s="101">
        <f t="shared" si="33"/>
        <v>1.6483516483516345E-2</v>
      </c>
      <c r="DF18" s="101">
        <f t="shared" si="33"/>
        <v>1.6483516483516345E-2</v>
      </c>
      <c r="DG18" s="101">
        <f t="shared" si="33"/>
        <v>7.5949367088607486E-2</v>
      </c>
      <c r="DH18" s="101">
        <f t="shared" si="33"/>
        <v>0.13749999999999998</v>
      </c>
      <c r="DI18" s="101">
        <f t="shared" si="33"/>
        <v>0.13749999999999998</v>
      </c>
      <c r="DJ18" s="101">
        <f t="shared" si="33"/>
        <v>3.0303030303030328E-2</v>
      </c>
      <c r="DK18" s="101">
        <f t="shared" si="33"/>
        <v>0.14545454545454545</v>
      </c>
      <c r="DL18" s="101">
        <f t="shared" si="33"/>
        <v>0.14545454545454545</v>
      </c>
      <c r="DM18" s="101">
        <f t="shared" si="33"/>
        <v>0.14666666666666661</v>
      </c>
      <c r="DN18" s="101">
        <f t="shared" si="33"/>
        <v>0.14925373134328371</v>
      </c>
      <c r="DO18" s="101">
        <f t="shared" si="33"/>
        <v>0.14925373134328371</v>
      </c>
      <c r="DP18" s="101">
        <f t="shared" si="33"/>
        <v>0.13548387096774187</v>
      </c>
      <c r="DQ18" s="101">
        <f t="shared" si="33"/>
        <v>6.1946902654867186E-2</v>
      </c>
      <c r="DR18" s="101">
        <f t="shared" si="33"/>
        <v>6.1946902654867186E-2</v>
      </c>
      <c r="DS18" s="101">
        <f t="shared" si="33"/>
        <v>6.1946902654867186E-2</v>
      </c>
      <c r="DT18" s="101">
        <f t="shared" si="33"/>
        <v>-3.703703703703707E-2</v>
      </c>
      <c r="DU18" s="101">
        <f t="shared" si="33"/>
        <v>-3.703703703703707E-2</v>
      </c>
      <c r="DV18" s="101">
        <f t="shared" si="33"/>
        <v>-2.7777777777777804E-2</v>
      </c>
      <c r="DW18" s="101">
        <f t="shared" si="33"/>
        <v>-2.7777777777777804E-2</v>
      </c>
      <c r="DX18" s="101">
        <f t="shared" si="33"/>
        <v>-2.7777777777777804E-2</v>
      </c>
      <c r="DY18" s="101">
        <f t="shared" si="33"/>
        <v>1.6483516483516345E-2</v>
      </c>
      <c r="DZ18" s="101">
        <f t="shared" si="33"/>
        <v>0.13749999999999998</v>
      </c>
    </row>
    <row r="19" spans="28:130">
      <c r="AB19" s="97">
        <v>17</v>
      </c>
      <c r="AC19" s="95" t="s">
        <v>2097</v>
      </c>
      <c r="AD19" s="98">
        <f>D5+D9+D10</f>
        <v>7.9000000000000001E-2</v>
      </c>
      <c r="AE19" s="98">
        <f t="shared" ref="AE19:AZ19" si="37">E5+E9+E10</f>
        <v>7.9000000000000001E-2</v>
      </c>
      <c r="AF19" s="98">
        <f t="shared" si="37"/>
        <v>7.9000000000000001E-2</v>
      </c>
      <c r="AG19" s="98">
        <f t="shared" si="37"/>
        <v>3.4000000000000002E-2</v>
      </c>
      <c r="AH19" s="98">
        <f t="shared" si="37"/>
        <v>3.4000000000000002E-2</v>
      </c>
      <c r="AI19" s="98">
        <f t="shared" si="37"/>
        <v>3.4000000000000002E-2</v>
      </c>
      <c r="AJ19" s="98">
        <f t="shared" si="37"/>
        <v>2.8999999999999998E-2</v>
      </c>
      <c r="AK19" s="98">
        <f t="shared" si="37"/>
        <v>4.8000000000000001E-2</v>
      </c>
      <c r="AL19" s="98">
        <f t="shared" si="37"/>
        <v>4.8000000000000001E-2</v>
      </c>
      <c r="AM19" s="98">
        <f t="shared" si="37"/>
        <v>6.5000000000000002E-2</v>
      </c>
      <c r="AN19" s="98">
        <f t="shared" si="37"/>
        <v>5.8000000000000003E-2</v>
      </c>
      <c r="AO19" s="98">
        <f t="shared" si="37"/>
        <v>5.8000000000000003E-2</v>
      </c>
      <c r="AP19" s="98">
        <f t="shared" si="37"/>
        <v>6.8000000000000005E-2</v>
      </c>
      <c r="AQ19" s="98">
        <f t="shared" si="37"/>
        <v>4.9000000000000002E-2</v>
      </c>
      <c r="AR19" s="98">
        <f t="shared" si="37"/>
        <v>4.9000000000000002E-2</v>
      </c>
      <c r="AS19" s="98">
        <f t="shared" si="37"/>
        <v>4.9000000000000002E-2</v>
      </c>
      <c r="AT19" s="98">
        <f t="shared" si="37"/>
        <v>2.4E-2</v>
      </c>
      <c r="AU19" s="98">
        <f t="shared" si="37"/>
        <v>2.4E-2</v>
      </c>
      <c r="AV19" s="98">
        <f t="shared" si="37"/>
        <v>1.4999999999999999E-2</v>
      </c>
      <c r="AW19" s="98">
        <f t="shared" si="37"/>
        <v>1.4999999999999999E-2</v>
      </c>
      <c r="AX19" s="98">
        <f t="shared" si="37"/>
        <v>1.4999999999999999E-2</v>
      </c>
      <c r="AY19" s="98">
        <f t="shared" si="37"/>
        <v>7.9000000000000001E-2</v>
      </c>
      <c r="AZ19" s="98">
        <f t="shared" si="37"/>
        <v>3.4000000000000002E-2</v>
      </c>
      <c r="BB19" s="97">
        <v>17</v>
      </c>
      <c r="BC19" s="95" t="s">
        <v>147</v>
      </c>
      <c r="BD19" s="98">
        <v>0.1</v>
      </c>
      <c r="BE19" s="98">
        <v>0.1</v>
      </c>
      <c r="BF19" s="98">
        <v>0.1</v>
      </c>
      <c r="BG19" s="98">
        <v>4.4000000000000004E-2</v>
      </c>
      <c r="BH19" s="98">
        <v>4.4000000000000004E-2</v>
      </c>
      <c r="BI19" s="98">
        <v>4.4000000000000004E-2</v>
      </c>
      <c r="BJ19" s="98">
        <v>3.7999999999999999E-2</v>
      </c>
      <c r="BK19" s="98">
        <v>6.0999999999999999E-2</v>
      </c>
      <c r="BL19" s="98">
        <v>6.0999999999999999E-2</v>
      </c>
      <c r="BM19" s="98">
        <v>8.7999999999999995E-2</v>
      </c>
      <c r="BN19" s="98">
        <v>7.3000000000000009E-2</v>
      </c>
      <c r="BO19" s="98">
        <v>7.3000000000000009E-2</v>
      </c>
      <c r="BP19" s="98">
        <v>8.900000000000001E-2</v>
      </c>
      <c r="BQ19" s="98">
        <v>6.3E-2</v>
      </c>
      <c r="BR19" s="98">
        <v>6.3E-2</v>
      </c>
      <c r="BS19" s="98">
        <v>6.3E-2</v>
      </c>
      <c r="BT19" s="98">
        <v>3.1E-2</v>
      </c>
      <c r="BU19" s="98">
        <v>3.1E-2</v>
      </c>
      <c r="BV19" s="98">
        <v>0.02</v>
      </c>
      <c r="BW19" s="98">
        <v>0.02</v>
      </c>
      <c r="BX19" s="98">
        <v>0.02</v>
      </c>
      <c r="BY19" s="98">
        <v>0.1</v>
      </c>
      <c r="BZ19" s="98">
        <v>4.4000000000000004E-2</v>
      </c>
      <c r="CB19" s="97">
        <v>4</v>
      </c>
      <c r="CC19" s="97">
        <v>4</v>
      </c>
      <c r="CD19" s="97" t="str">
        <f t="shared" si="1"/>
        <v>処遇加算Ⅰ特定加算Ⅱベア加算なしから新加算Ⅳ</v>
      </c>
      <c r="CE19" s="101">
        <f t="shared" si="30"/>
        <v>-3.400000000000003E-2</v>
      </c>
      <c r="CF19" s="101">
        <f t="shared" si="30"/>
        <v>-3.400000000000003E-2</v>
      </c>
      <c r="CG19" s="101">
        <f t="shared" si="30"/>
        <v>-3.400000000000003E-2</v>
      </c>
      <c r="CH19" s="101">
        <f t="shared" si="30"/>
        <v>-1.0000000000000009E-2</v>
      </c>
      <c r="CI19" s="101">
        <f t="shared" si="30"/>
        <v>-5.0000000000000044E-3</v>
      </c>
      <c r="CJ19" s="101">
        <f t="shared" si="30"/>
        <v>-5.0000000000000044E-3</v>
      </c>
      <c r="CK19" s="101">
        <f t="shared" si="30"/>
        <v>-1.0999999999999996E-2</v>
      </c>
      <c r="CL19" s="101">
        <f t="shared" si="30"/>
        <v>-6.0000000000000053E-3</v>
      </c>
      <c r="CM19" s="101">
        <f t="shared" si="30"/>
        <v>-6.0000000000000053E-3</v>
      </c>
      <c r="CN19" s="101">
        <f t="shared" si="30"/>
        <v>-6.0000000000000053E-3</v>
      </c>
      <c r="CO19" s="101">
        <f t="shared" si="31"/>
        <v>-7.9999999999999932E-3</v>
      </c>
      <c r="CP19" s="101">
        <f t="shared" si="31"/>
        <v>-7.9999999999999932E-3</v>
      </c>
      <c r="CQ19" s="101">
        <f t="shared" si="31"/>
        <v>-9.000000000000008E-3</v>
      </c>
      <c r="CR19" s="101">
        <f t="shared" si="31"/>
        <v>-1.6000000000000014E-2</v>
      </c>
      <c r="CS19" s="101">
        <f t="shared" si="31"/>
        <v>-1.6000000000000014E-2</v>
      </c>
      <c r="CT19" s="101">
        <f t="shared" si="31"/>
        <v>-1.6000000000000014E-2</v>
      </c>
      <c r="CU19" s="101">
        <f t="shared" si="31"/>
        <v>-1.1999999999999997E-2</v>
      </c>
      <c r="CV19" s="101">
        <f t="shared" si="31"/>
        <v>-1.1999999999999997E-2</v>
      </c>
      <c r="CW19" s="101">
        <f t="shared" si="31"/>
        <v>-7.9999999999999967E-3</v>
      </c>
      <c r="CX19" s="101">
        <f t="shared" si="31"/>
        <v>-7.9999999999999967E-3</v>
      </c>
      <c r="CY19" s="101">
        <f t="shared" si="32"/>
        <v>-7.9999999999999967E-3</v>
      </c>
      <c r="CZ19" s="101">
        <f t="shared" si="32"/>
        <v>-3.400000000000003E-2</v>
      </c>
      <c r="DA19" s="101">
        <f t="shared" si="32"/>
        <v>-5.0000000000000044E-3</v>
      </c>
      <c r="DC19" s="97" t="s">
        <v>2126</v>
      </c>
      <c r="DD19" s="101">
        <f t="shared" si="35"/>
        <v>-0.23448275862068987</v>
      </c>
      <c r="DE19" s="101">
        <f t="shared" si="33"/>
        <v>-0.23448275862068987</v>
      </c>
      <c r="DF19" s="101">
        <f t="shared" si="33"/>
        <v>-0.23448275862068987</v>
      </c>
      <c r="DG19" s="101">
        <f t="shared" si="33"/>
        <v>-0.15873015873015886</v>
      </c>
      <c r="DH19" s="101">
        <f t="shared" si="33"/>
        <v>-7.8125000000000083E-2</v>
      </c>
      <c r="DI19" s="101">
        <f t="shared" si="33"/>
        <v>-7.8125000000000083E-2</v>
      </c>
      <c r="DJ19" s="101">
        <f t="shared" si="33"/>
        <v>-0.20754716981132065</v>
      </c>
      <c r="DK19" s="101">
        <f t="shared" si="33"/>
        <v>-6.8181818181818246E-2</v>
      </c>
      <c r="DL19" s="101">
        <f t="shared" si="33"/>
        <v>-6.8181818181818246E-2</v>
      </c>
      <c r="DM19" s="101">
        <f t="shared" si="33"/>
        <v>-4.9180327868852507E-2</v>
      </c>
      <c r="DN19" s="101">
        <f t="shared" si="33"/>
        <v>-7.5471698113207489E-2</v>
      </c>
      <c r="DO19" s="101">
        <f t="shared" si="33"/>
        <v>-7.5471698113207489E-2</v>
      </c>
      <c r="DP19" s="101">
        <f t="shared" si="33"/>
        <v>-7.2000000000000064E-2</v>
      </c>
      <c r="DQ19" s="101">
        <f t="shared" si="33"/>
        <v>-0.17777777777777795</v>
      </c>
      <c r="DR19" s="101">
        <f t="shared" si="33"/>
        <v>-0.17777777777777795</v>
      </c>
      <c r="DS19" s="101">
        <f t="shared" si="33"/>
        <v>-0.17777777777777795</v>
      </c>
      <c r="DT19" s="101">
        <f t="shared" si="33"/>
        <v>-0.27272727272727265</v>
      </c>
      <c r="DU19" s="101">
        <f t="shared" si="33"/>
        <v>-0.27272727272727265</v>
      </c>
      <c r="DV19" s="101">
        <f t="shared" si="33"/>
        <v>-0.27586206896551713</v>
      </c>
      <c r="DW19" s="101">
        <f t="shared" si="33"/>
        <v>-0.27586206896551713</v>
      </c>
      <c r="DX19" s="101">
        <f t="shared" si="33"/>
        <v>-0.27586206896551713</v>
      </c>
      <c r="DY19" s="101">
        <f t="shared" si="33"/>
        <v>-0.23448275862068987</v>
      </c>
      <c r="DZ19" s="101">
        <f t="shared" si="33"/>
        <v>-7.8125000000000083E-2</v>
      </c>
    </row>
    <row r="20" spans="28:130">
      <c r="AB20" s="97">
        <v>18</v>
      </c>
      <c r="AC20" s="95" t="s">
        <v>2098</v>
      </c>
      <c r="AD20" s="98">
        <f>D5+D9+D11</f>
        <v>5.5E-2</v>
      </c>
      <c r="AE20" s="98">
        <f t="shared" ref="AE20:AZ20" si="38">E5+E9+E11</f>
        <v>5.5E-2</v>
      </c>
      <c r="AF20" s="98">
        <f t="shared" si="38"/>
        <v>5.5E-2</v>
      </c>
      <c r="AG20" s="98">
        <f t="shared" si="38"/>
        <v>2.3E-2</v>
      </c>
      <c r="AH20" s="98">
        <f t="shared" si="38"/>
        <v>2.3E-2</v>
      </c>
      <c r="AI20" s="98">
        <f t="shared" si="38"/>
        <v>2.3E-2</v>
      </c>
      <c r="AJ20" s="98">
        <f t="shared" si="38"/>
        <v>1.9E-2</v>
      </c>
      <c r="AK20" s="98">
        <f t="shared" si="38"/>
        <v>3.3000000000000002E-2</v>
      </c>
      <c r="AL20" s="98">
        <f t="shared" si="38"/>
        <v>3.3000000000000002E-2</v>
      </c>
      <c r="AM20" s="98">
        <f t="shared" si="38"/>
        <v>4.2000000000000003E-2</v>
      </c>
      <c r="AN20" s="98">
        <f t="shared" si="38"/>
        <v>4.1000000000000002E-2</v>
      </c>
      <c r="AO20" s="98">
        <f t="shared" si="38"/>
        <v>4.1000000000000002E-2</v>
      </c>
      <c r="AP20" s="98">
        <f t="shared" si="38"/>
        <v>4.4999999999999998E-2</v>
      </c>
      <c r="AQ20" s="98">
        <f t="shared" si="38"/>
        <v>3.3000000000000002E-2</v>
      </c>
      <c r="AR20" s="98">
        <f t="shared" si="38"/>
        <v>3.3000000000000002E-2</v>
      </c>
      <c r="AS20" s="98">
        <f t="shared" si="38"/>
        <v>3.3000000000000002E-2</v>
      </c>
      <c r="AT20" s="98">
        <f t="shared" si="38"/>
        <v>1.6E-2</v>
      </c>
      <c r="AU20" s="98">
        <f t="shared" si="38"/>
        <v>1.6E-2</v>
      </c>
      <c r="AV20" s="98">
        <f t="shared" si="38"/>
        <v>0.01</v>
      </c>
      <c r="AW20" s="98">
        <f t="shared" si="38"/>
        <v>0.01</v>
      </c>
      <c r="AX20" s="98">
        <f t="shared" si="38"/>
        <v>0.01</v>
      </c>
      <c r="AY20" s="98">
        <f t="shared" si="38"/>
        <v>5.5E-2</v>
      </c>
      <c r="AZ20" s="98">
        <f t="shared" si="38"/>
        <v>2.3E-2</v>
      </c>
      <c r="BB20" s="97">
        <v>18</v>
      </c>
      <c r="BC20" s="95" t="s">
        <v>148</v>
      </c>
      <c r="BD20" s="98">
        <v>7.5999999999999998E-2</v>
      </c>
      <c r="BE20" s="98">
        <v>7.5999999999999998E-2</v>
      </c>
      <c r="BF20" s="98">
        <v>7.5999999999999998E-2</v>
      </c>
      <c r="BG20" s="98">
        <v>3.3000000000000002E-2</v>
      </c>
      <c r="BH20" s="98">
        <v>3.3000000000000002E-2</v>
      </c>
      <c r="BI20" s="98">
        <v>3.3000000000000002E-2</v>
      </c>
      <c r="BJ20" s="98">
        <v>2.7999999999999997E-2</v>
      </c>
      <c r="BK20" s="98">
        <v>4.5999999999999999E-2</v>
      </c>
      <c r="BL20" s="98">
        <v>4.5999999999999999E-2</v>
      </c>
      <c r="BM20" s="98">
        <v>6.5000000000000002E-2</v>
      </c>
      <c r="BN20" s="98">
        <v>5.6000000000000001E-2</v>
      </c>
      <c r="BO20" s="98">
        <v>5.6000000000000001E-2</v>
      </c>
      <c r="BP20" s="98">
        <v>6.6000000000000003E-2</v>
      </c>
      <c r="BQ20" s="98">
        <v>4.7E-2</v>
      </c>
      <c r="BR20" s="98">
        <v>4.7E-2</v>
      </c>
      <c r="BS20" s="98">
        <v>4.7E-2</v>
      </c>
      <c r="BT20" s="98">
        <v>2.3E-2</v>
      </c>
      <c r="BU20" s="98">
        <v>2.3E-2</v>
      </c>
      <c r="BV20" s="98">
        <v>1.4999999999999999E-2</v>
      </c>
      <c r="BW20" s="98">
        <v>1.4999999999999999E-2</v>
      </c>
      <c r="BX20" s="98">
        <v>1.4999999999999999E-2</v>
      </c>
      <c r="BY20" s="98">
        <v>7.5999999999999998E-2</v>
      </c>
      <c r="BZ20" s="98">
        <v>3.3000000000000002E-2</v>
      </c>
      <c r="CB20" s="97">
        <v>4</v>
      </c>
      <c r="CC20" s="97">
        <v>7</v>
      </c>
      <c r="CD20" s="97" t="str">
        <f t="shared" si="1"/>
        <v>処遇加算Ⅰ特定加算Ⅱベア加算なしから新加算Ⅴ（３）</v>
      </c>
      <c r="CE20" s="101">
        <f t="shared" ref="CE20:DA20" si="39">BD9-AD$6</f>
        <v>2.0999999999999991E-2</v>
      </c>
      <c r="CF20" s="101">
        <f t="shared" si="39"/>
        <v>2.0999999999999991E-2</v>
      </c>
      <c r="CG20" s="101">
        <f t="shared" si="39"/>
        <v>2.0999999999999991E-2</v>
      </c>
      <c r="CH20" s="101">
        <f t="shared" si="39"/>
        <v>9.999999999999995E-3</v>
      </c>
      <c r="CI20" s="101">
        <f t="shared" si="39"/>
        <v>9.999999999999995E-3</v>
      </c>
      <c r="CJ20" s="101">
        <f t="shared" si="39"/>
        <v>9.999999999999995E-3</v>
      </c>
      <c r="CK20" s="101">
        <f t="shared" si="39"/>
        <v>8.9999999999999941E-3</v>
      </c>
      <c r="CL20" s="101">
        <f t="shared" si="39"/>
        <v>1.2999999999999998E-2</v>
      </c>
      <c r="CM20" s="101">
        <f t="shared" si="39"/>
        <v>1.2999999999999998E-2</v>
      </c>
      <c r="CN20" s="101">
        <f t="shared" si="39"/>
        <v>2.2999999999999993E-2</v>
      </c>
      <c r="CO20" s="101">
        <f t="shared" si="39"/>
        <v>1.5000000000000013E-2</v>
      </c>
      <c r="CP20" s="101">
        <f t="shared" si="39"/>
        <v>1.5000000000000013E-2</v>
      </c>
      <c r="CQ20" s="101">
        <f t="shared" si="39"/>
        <v>2.0999999999999991E-2</v>
      </c>
      <c r="CR20" s="101">
        <f t="shared" si="39"/>
        <v>1.3999999999999999E-2</v>
      </c>
      <c r="CS20" s="101">
        <f t="shared" si="39"/>
        <v>1.3999999999999999E-2</v>
      </c>
      <c r="CT20" s="101">
        <f t="shared" si="39"/>
        <v>1.3999999999999999E-2</v>
      </c>
      <c r="CU20" s="101">
        <f t="shared" si="39"/>
        <v>6.9999999999999993E-3</v>
      </c>
      <c r="CV20" s="101">
        <f t="shared" si="39"/>
        <v>6.9999999999999993E-3</v>
      </c>
      <c r="CW20" s="101">
        <f t="shared" si="39"/>
        <v>4.9999999999999975E-3</v>
      </c>
      <c r="CX20" s="101">
        <f t="shared" si="39"/>
        <v>4.9999999999999975E-3</v>
      </c>
      <c r="CY20" s="101">
        <f t="shared" si="39"/>
        <v>4.9999999999999975E-3</v>
      </c>
      <c r="CZ20" s="101">
        <f t="shared" si="39"/>
        <v>2.0999999999999991E-2</v>
      </c>
      <c r="DA20" s="101">
        <f t="shared" si="39"/>
        <v>9.999999999999995E-3</v>
      </c>
      <c r="DC20" s="97" t="s">
        <v>2127</v>
      </c>
      <c r="DD20" s="103">
        <f>CE20/BD9</f>
        <v>0.10499999999999995</v>
      </c>
      <c r="DE20" s="103">
        <f t="shared" ref="DE20:DZ20" si="40">CF20/BE9</f>
        <v>0.10499999999999995</v>
      </c>
      <c r="DF20" s="103">
        <f t="shared" si="40"/>
        <v>0.10499999999999995</v>
      </c>
      <c r="DG20" s="103">
        <f t="shared" si="40"/>
        <v>0.1204819277108433</v>
      </c>
      <c r="DH20" s="103">
        <f t="shared" si="40"/>
        <v>0.12658227848101261</v>
      </c>
      <c r="DI20" s="103">
        <f t="shared" si="40"/>
        <v>0.12658227848101261</v>
      </c>
      <c r="DJ20" s="103">
        <f t="shared" si="40"/>
        <v>0.12328767123287664</v>
      </c>
      <c r="DK20" s="103">
        <f t="shared" si="40"/>
        <v>0.12149532710280372</v>
      </c>
      <c r="DL20" s="103">
        <f t="shared" si="40"/>
        <v>0.12149532710280372</v>
      </c>
      <c r="DM20" s="103">
        <f t="shared" si="40"/>
        <v>0.15231788079470193</v>
      </c>
      <c r="DN20" s="103">
        <f t="shared" si="40"/>
        <v>0.11627906976744196</v>
      </c>
      <c r="DO20" s="103">
        <f t="shared" si="40"/>
        <v>0.11627906976744196</v>
      </c>
      <c r="DP20" s="103">
        <f t="shared" si="40"/>
        <v>0.13548387096774187</v>
      </c>
      <c r="DQ20" s="103">
        <f t="shared" si="40"/>
        <v>0.11666666666666664</v>
      </c>
      <c r="DR20" s="103">
        <f t="shared" si="40"/>
        <v>0.11666666666666664</v>
      </c>
      <c r="DS20" s="103">
        <f t="shared" si="40"/>
        <v>0.11666666666666664</v>
      </c>
      <c r="DT20" s="103">
        <f t="shared" si="40"/>
        <v>0.1111111111111111</v>
      </c>
      <c r="DU20" s="103">
        <f t="shared" si="40"/>
        <v>0.1111111111111111</v>
      </c>
      <c r="DV20" s="103">
        <f t="shared" si="40"/>
        <v>0.119047619047619</v>
      </c>
      <c r="DW20" s="103">
        <f t="shared" si="40"/>
        <v>0.119047619047619</v>
      </c>
      <c r="DX20" s="103">
        <f t="shared" si="40"/>
        <v>0.119047619047619</v>
      </c>
      <c r="DY20" s="103">
        <f t="shared" si="40"/>
        <v>0.10499999999999995</v>
      </c>
      <c r="DZ20" s="103">
        <f t="shared" si="40"/>
        <v>0.12658227848101261</v>
      </c>
    </row>
    <row r="21" spans="28:130">
      <c r="AB21" s="97">
        <v>19</v>
      </c>
      <c r="AC21" s="95" t="s">
        <v>2099</v>
      </c>
      <c r="AD21" s="98">
        <f>D6+D9+D11</f>
        <v>0</v>
      </c>
      <c r="AE21" s="98">
        <f t="shared" ref="AE21:AZ21" si="41">E6+E9+E11</f>
        <v>0</v>
      </c>
      <c r="AF21" s="98">
        <f t="shared" si="41"/>
        <v>0</v>
      </c>
      <c r="AG21" s="98">
        <f t="shared" si="41"/>
        <v>0</v>
      </c>
      <c r="AH21" s="98">
        <f t="shared" si="41"/>
        <v>0</v>
      </c>
      <c r="AI21" s="98">
        <f t="shared" si="41"/>
        <v>0</v>
      </c>
      <c r="AJ21" s="98">
        <f t="shared" si="41"/>
        <v>0</v>
      </c>
      <c r="AK21" s="98">
        <f t="shared" si="41"/>
        <v>0</v>
      </c>
      <c r="AL21" s="98">
        <f t="shared" si="41"/>
        <v>0</v>
      </c>
      <c r="AM21" s="98">
        <f t="shared" si="41"/>
        <v>0</v>
      </c>
      <c r="AN21" s="98">
        <f t="shared" si="41"/>
        <v>0</v>
      </c>
      <c r="AO21" s="98">
        <f t="shared" si="41"/>
        <v>0</v>
      </c>
      <c r="AP21" s="98">
        <f t="shared" si="41"/>
        <v>0</v>
      </c>
      <c r="AQ21" s="98">
        <f t="shared" si="41"/>
        <v>0</v>
      </c>
      <c r="AR21" s="98">
        <f t="shared" si="41"/>
        <v>0</v>
      </c>
      <c r="AS21" s="98">
        <f t="shared" si="41"/>
        <v>0</v>
      </c>
      <c r="AT21" s="98">
        <f t="shared" si="41"/>
        <v>0</v>
      </c>
      <c r="AU21" s="98">
        <f t="shared" si="41"/>
        <v>0</v>
      </c>
      <c r="AV21" s="98">
        <f t="shared" si="41"/>
        <v>0</v>
      </c>
      <c r="AW21" s="98">
        <f t="shared" si="41"/>
        <v>0</v>
      </c>
      <c r="AX21" s="98">
        <f t="shared" si="41"/>
        <v>0</v>
      </c>
      <c r="AY21" s="98">
        <f t="shared" si="41"/>
        <v>0</v>
      </c>
      <c r="AZ21" s="98">
        <f t="shared" si="41"/>
        <v>0</v>
      </c>
      <c r="CB21" s="97">
        <v>5</v>
      </c>
      <c r="CC21" s="97">
        <v>1</v>
      </c>
      <c r="CD21" s="97" t="str">
        <f t="shared" si="1"/>
        <v>処遇加算Ⅰ特定加算なしベア加算から新加算Ⅰ</v>
      </c>
      <c r="CE21" s="101">
        <f t="shared" ref="CE21:CN24" si="42">BD3-AD$7</f>
        <v>8.3999999999999991E-2</v>
      </c>
      <c r="CF21" s="101">
        <f t="shared" si="42"/>
        <v>8.3999999999999991E-2</v>
      </c>
      <c r="CG21" s="101">
        <f t="shared" si="42"/>
        <v>8.3999999999999991E-2</v>
      </c>
      <c r="CH21" s="101">
        <f t="shared" si="42"/>
        <v>3.0999999999999986E-2</v>
      </c>
      <c r="CI21" s="101">
        <f t="shared" si="42"/>
        <v>2.1999999999999992E-2</v>
      </c>
      <c r="CJ21" s="101">
        <f t="shared" si="42"/>
        <v>2.1999999999999992E-2</v>
      </c>
      <c r="CK21" s="101">
        <f t="shared" si="42"/>
        <v>2.8999999999999991E-2</v>
      </c>
      <c r="CL21" s="101">
        <f t="shared" si="42"/>
        <v>3.1E-2</v>
      </c>
      <c r="CM21" s="101">
        <f t="shared" si="42"/>
        <v>3.1E-2</v>
      </c>
      <c r="CN21" s="101">
        <f t="shared" si="42"/>
        <v>5.3999999999999992E-2</v>
      </c>
      <c r="CO21" s="101">
        <f t="shared" ref="CO21:CX24" si="43">BN3-AN$7</f>
        <v>3.0000000000000027E-2</v>
      </c>
      <c r="CP21" s="101">
        <f t="shared" si="43"/>
        <v>3.0000000000000027E-2</v>
      </c>
      <c r="CQ21" s="101">
        <f t="shared" si="43"/>
        <v>5.1999999999999991E-2</v>
      </c>
      <c r="CR21" s="101">
        <f t="shared" si="43"/>
        <v>4.1000000000000009E-2</v>
      </c>
      <c r="CS21" s="101">
        <f t="shared" si="43"/>
        <v>4.1000000000000009E-2</v>
      </c>
      <c r="CT21" s="101">
        <f t="shared" si="43"/>
        <v>4.1000000000000009E-2</v>
      </c>
      <c r="CU21" s="101">
        <f t="shared" si="43"/>
        <v>2.8000000000000011E-2</v>
      </c>
      <c r="CV21" s="101">
        <f t="shared" si="43"/>
        <v>2.8000000000000011E-2</v>
      </c>
      <c r="CW21" s="101">
        <f t="shared" si="43"/>
        <v>1.999999999999999E-2</v>
      </c>
      <c r="CX21" s="101">
        <f t="shared" si="43"/>
        <v>1.999999999999999E-2</v>
      </c>
      <c r="CY21" s="101">
        <f t="shared" ref="CY21:DA24" si="44">BX3-AX$7</f>
        <v>1.999999999999999E-2</v>
      </c>
      <c r="CZ21" s="101">
        <f t="shared" si="44"/>
        <v>8.3999999999999991E-2</v>
      </c>
      <c r="DA21" s="101">
        <f t="shared" si="44"/>
        <v>2.1999999999999992E-2</v>
      </c>
      <c r="DC21" s="97" t="s">
        <v>2128</v>
      </c>
      <c r="DD21" s="101">
        <f>CE21/BD3</f>
        <v>0.3428571428571428</v>
      </c>
      <c r="DE21" s="101">
        <f t="shared" ref="DE21:DZ24" si="45">CF21/BE3</f>
        <v>0.3428571428571428</v>
      </c>
      <c r="DF21" s="101">
        <f t="shared" si="45"/>
        <v>0.3428571428571428</v>
      </c>
      <c r="DG21" s="101">
        <f t="shared" si="45"/>
        <v>0.30999999999999989</v>
      </c>
      <c r="DH21" s="101">
        <f t="shared" si="45"/>
        <v>0.23913043478260865</v>
      </c>
      <c r="DI21" s="101">
        <f t="shared" si="45"/>
        <v>0.23913043478260865</v>
      </c>
      <c r="DJ21" s="101">
        <f t="shared" si="45"/>
        <v>0.33720930232558133</v>
      </c>
      <c r="DK21" s="101">
        <f t="shared" si="45"/>
        <v>0.2421875</v>
      </c>
      <c r="DL21" s="101">
        <f t="shared" si="45"/>
        <v>0.2421875</v>
      </c>
      <c r="DM21" s="101">
        <f t="shared" si="45"/>
        <v>0.29834254143646405</v>
      </c>
      <c r="DN21" s="101">
        <f t="shared" si="45"/>
        <v>0.20134228187919478</v>
      </c>
      <c r="DO21" s="101">
        <f t="shared" si="45"/>
        <v>0.20134228187919478</v>
      </c>
      <c r="DP21" s="101">
        <f t="shared" si="45"/>
        <v>0.27956989247311825</v>
      </c>
      <c r="DQ21" s="101">
        <f t="shared" si="45"/>
        <v>0.29285714285714287</v>
      </c>
      <c r="DR21" s="101">
        <f t="shared" si="45"/>
        <v>0.29285714285714287</v>
      </c>
      <c r="DS21" s="101">
        <f t="shared" si="45"/>
        <v>0.29285714285714287</v>
      </c>
      <c r="DT21" s="101">
        <f t="shared" si="45"/>
        <v>0.37333333333333341</v>
      </c>
      <c r="DU21" s="101">
        <f t="shared" si="45"/>
        <v>0.37333333333333341</v>
      </c>
      <c r="DV21" s="101">
        <f t="shared" si="45"/>
        <v>0.39215686274509792</v>
      </c>
      <c r="DW21" s="101">
        <f t="shared" si="45"/>
        <v>0.39215686274509792</v>
      </c>
      <c r="DX21" s="101">
        <f t="shared" si="45"/>
        <v>0.39215686274509792</v>
      </c>
      <c r="DY21" s="101">
        <f t="shared" si="45"/>
        <v>0.3428571428571428</v>
      </c>
      <c r="DZ21" s="101">
        <f t="shared" si="45"/>
        <v>0.23913043478260865</v>
      </c>
    </row>
    <row r="22" spans="28:130">
      <c r="CB22" s="97">
        <v>5</v>
      </c>
      <c r="CC22" s="97">
        <v>2</v>
      </c>
      <c r="CD22" s="97" t="str">
        <f t="shared" si="1"/>
        <v>処遇加算Ⅰ特定加算なしベア加算から新加算Ⅱ</v>
      </c>
      <c r="CE22" s="101">
        <f t="shared" si="42"/>
        <v>6.3E-2</v>
      </c>
      <c r="CF22" s="101">
        <f t="shared" si="42"/>
        <v>6.3E-2</v>
      </c>
      <c r="CG22" s="101">
        <f t="shared" si="42"/>
        <v>6.3E-2</v>
      </c>
      <c r="CH22" s="101">
        <f t="shared" si="42"/>
        <v>2.4999999999999994E-2</v>
      </c>
      <c r="CI22" s="101">
        <f t="shared" si="42"/>
        <v>1.999999999999999E-2</v>
      </c>
      <c r="CJ22" s="101">
        <f t="shared" si="42"/>
        <v>1.999999999999999E-2</v>
      </c>
      <c r="CK22" s="101">
        <f t="shared" si="42"/>
        <v>2.5999999999999988E-2</v>
      </c>
      <c r="CL22" s="101">
        <f t="shared" si="42"/>
        <v>2.4999999999999994E-2</v>
      </c>
      <c r="CM22" s="101">
        <f t="shared" si="42"/>
        <v>2.4999999999999994E-2</v>
      </c>
      <c r="CN22" s="101">
        <f t="shared" si="42"/>
        <v>4.6999999999999986E-2</v>
      </c>
      <c r="CO22" s="101">
        <f t="shared" si="43"/>
        <v>2.7000000000000024E-2</v>
      </c>
      <c r="CP22" s="101">
        <f t="shared" si="43"/>
        <v>2.7000000000000024E-2</v>
      </c>
      <c r="CQ22" s="101">
        <f t="shared" si="43"/>
        <v>4.3999999999999984E-2</v>
      </c>
      <c r="CR22" s="101">
        <f t="shared" si="43"/>
        <v>3.7000000000000005E-2</v>
      </c>
      <c r="CS22" s="101">
        <f t="shared" si="43"/>
        <v>3.7000000000000005E-2</v>
      </c>
      <c r="CT22" s="101">
        <f t="shared" si="43"/>
        <v>3.7000000000000005E-2</v>
      </c>
      <c r="CU22" s="101">
        <f t="shared" si="43"/>
        <v>2.4000000000000007E-2</v>
      </c>
      <c r="CV22" s="101">
        <f t="shared" si="43"/>
        <v>2.4000000000000007E-2</v>
      </c>
      <c r="CW22" s="101">
        <f t="shared" si="43"/>
        <v>1.5999999999999993E-2</v>
      </c>
      <c r="CX22" s="101">
        <f t="shared" si="43"/>
        <v>1.5999999999999993E-2</v>
      </c>
      <c r="CY22" s="101">
        <f t="shared" si="44"/>
        <v>1.5999999999999993E-2</v>
      </c>
      <c r="CZ22" s="101">
        <f t="shared" si="44"/>
        <v>6.3E-2</v>
      </c>
      <c r="DA22" s="101">
        <f t="shared" si="44"/>
        <v>1.999999999999999E-2</v>
      </c>
      <c r="DC22" s="97" t="s">
        <v>2129</v>
      </c>
      <c r="DD22" s="101">
        <f t="shared" ref="DD22:DD24" si="46">CE22/BD4</f>
        <v>0.28125</v>
      </c>
      <c r="DE22" s="101">
        <f t="shared" si="45"/>
        <v>0.28125</v>
      </c>
      <c r="DF22" s="101">
        <f t="shared" si="45"/>
        <v>0.28125</v>
      </c>
      <c r="DG22" s="101">
        <f t="shared" si="45"/>
        <v>0.26595744680851058</v>
      </c>
      <c r="DH22" s="101">
        <f t="shared" si="45"/>
        <v>0.22222222222222215</v>
      </c>
      <c r="DI22" s="101">
        <f t="shared" si="45"/>
        <v>0.22222222222222215</v>
      </c>
      <c r="DJ22" s="101">
        <f t="shared" si="45"/>
        <v>0.31325301204819267</v>
      </c>
      <c r="DK22" s="101">
        <f t="shared" si="45"/>
        <v>0.2049180327868852</v>
      </c>
      <c r="DL22" s="101">
        <f t="shared" si="45"/>
        <v>0.2049180327868852</v>
      </c>
      <c r="DM22" s="101">
        <f t="shared" si="45"/>
        <v>0.27011494252873558</v>
      </c>
      <c r="DN22" s="101">
        <f t="shared" si="45"/>
        <v>0.1849315068493152</v>
      </c>
      <c r="DO22" s="101">
        <f t="shared" si="45"/>
        <v>0.1849315068493152</v>
      </c>
      <c r="DP22" s="101">
        <f t="shared" si="45"/>
        <v>0.24719101123595497</v>
      </c>
      <c r="DQ22" s="101">
        <f t="shared" si="45"/>
        <v>0.2720588235294118</v>
      </c>
      <c r="DR22" s="101">
        <f t="shared" si="45"/>
        <v>0.2720588235294118</v>
      </c>
      <c r="DS22" s="101">
        <f t="shared" si="45"/>
        <v>0.2720588235294118</v>
      </c>
      <c r="DT22" s="101">
        <f t="shared" si="45"/>
        <v>0.33802816901408456</v>
      </c>
      <c r="DU22" s="101">
        <f t="shared" si="45"/>
        <v>0.33802816901408456</v>
      </c>
      <c r="DV22" s="101">
        <f t="shared" si="45"/>
        <v>0.34042553191489355</v>
      </c>
      <c r="DW22" s="101">
        <f t="shared" si="45"/>
        <v>0.34042553191489355</v>
      </c>
      <c r="DX22" s="101">
        <f t="shared" si="45"/>
        <v>0.34042553191489355</v>
      </c>
      <c r="DY22" s="101">
        <f t="shared" si="45"/>
        <v>0.28125</v>
      </c>
      <c r="DZ22" s="101">
        <f t="shared" si="45"/>
        <v>0.22222222222222215</v>
      </c>
    </row>
    <row r="23" spans="28:130">
      <c r="CB23" s="97">
        <v>5</v>
      </c>
      <c r="CC23" s="97">
        <v>3</v>
      </c>
      <c r="CD23" s="97" t="str">
        <f t="shared" si="1"/>
        <v>処遇加算Ⅰ特定加算なしベア加算から新加算Ⅲ</v>
      </c>
      <c r="CE23" s="101">
        <f t="shared" si="42"/>
        <v>2.0999999999999991E-2</v>
      </c>
      <c r="CF23" s="101">
        <f t="shared" si="42"/>
        <v>2.0999999999999991E-2</v>
      </c>
      <c r="CG23" s="101">
        <f t="shared" si="42"/>
        <v>2.0999999999999991E-2</v>
      </c>
      <c r="CH23" s="101">
        <f t="shared" si="42"/>
        <v>9.999999999999995E-3</v>
      </c>
      <c r="CI23" s="101">
        <f t="shared" si="42"/>
        <v>9.999999999999995E-3</v>
      </c>
      <c r="CJ23" s="101">
        <f t="shared" si="42"/>
        <v>9.999999999999995E-3</v>
      </c>
      <c r="CK23" s="101">
        <f t="shared" si="42"/>
        <v>9.0000000000000011E-3</v>
      </c>
      <c r="CL23" s="101">
        <f t="shared" si="42"/>
        <v>1.2999999999999998E-2</v>
      </c>
      <c r="CM23" s="101">
        <f t="shared" si="42"/>
        <v>1.2999999999999998E-2</v>
      </c>
      <c r="CN23" s="101">
        <f t="shared" si="42"/>
        <v>2.2999999999999993E-2</v>
      </c>
      <c r="CO23" s="101">
        <f t="shared" si="43"/>
        <v>1.5000000000000013E-2</v>
      </c>
      <c r="CP23" s="101">
        <f t="shared" si="43"/>
        <v>1.5000000000000013E-2</v>
      </c>
      <c r="CQ23" s="101">
        <f t="shared" si="43"/>
        <v>2.0999999999999991E-2</v>
      </c>
      <c r="CR23" s="101">
        <f t="shared" si="43"/>
        <v>1.3999999999999999E-2</v>
      </c>
      <c r="CS23" s="101">
        <f t="shared" si="43"/>
        <v>1.3999999999999999E-2</v>
      </c>
      <c r="CT23" s="101">
        <f t="shared" si="43"/>
        <v>1.3999999999999999E-2</v>
      </c>
      <c r="CU23" s="101">
        <f t="shared" si="43"/>
        <v>6.9999999999999993E-3</v>
      </c>
      <c r="CV23" s="101">
        <f t="shared" si="43"/>
        <v>6.9999999999999993E-3</v>
      </c>
      <c r="CW23" s="101">
        <f t="shared" si="43"/>
        <v>4.9999999999999975E-3</v>
      </c>
      <c r="CX23" s="101">
        <f t="shared" si="43"/>
        <v>4.9999999999999975E-3</v>
      </c>
      <c r="CY23" s="101">
        <f t="shared" si="44"/>
        <v>4.9999999999999975E-3</v>
      </c>
      <c r="CZ23" s="101">
        <f t="shared" si="44"/>
        <v>2.0999999999999991E-2</v>
      </c>
      <c r="DA23" s="101">
        <f t="shared" si="44"/>
        <v>9.999999999999995E-3</v>
      </c>
      <c r="DC23" s="97" t="s">
        <v>2130</v>
      </c>
      <c r="DD23" s="101">
        <f t="shared" si="46"/>
        <v>0.11538461538461534</v>
      </c>
      <c r="DE23" s="101">
        <f t="shared" si="45"/>
        <v>0.11538461538461534</v>
      </c>
      <c r="DF23" s="101">
        <f t="shared" si="45"/>
        <v>0.11538461538461534</v>
      </c>
      <c r="DG23" s="101">
        <f t="shared" si="45"/>
        <v>0.12658227848101258</v>
      </c>
      <c r="DH23" s="101">
        <f t="shared" si="45"/>
        <v>0.12499999999999996</v>
      </c>
      <c r="DI23" s="101">
        <f t="shared" si="45"/>
        <v>0.12499999999999996</v>
      </c>
      <c r="DJ23" s="101">
        <f t="shared" si="45"/>
        <v>0.13636363636363638</v>
      </c>
      <c r="DK23" s="101">
        <f t="shared" si="45"/>
        <v>0.11818181818181817</v>
      </c>
      <c r="DL23" s="101">
        <f t="shared" si="45"/>
        <v>0.11818181818181817</v>
      </c>
      <c r="DM23" s="101">
        <f t="shared" si="45"/>
        <v>0.15333333333333329</v>
      </c>
      <c r="DN23" s="101">
        <f t="shared" si="45"/>
        <v>0.11194029850746277</v>
      </c>
      <c r="DO23" s="101">
        <f t="shared" si="45"/>
        <v>0.11194029850746277</v>
      </c>
      <c r="DP23" s="101">
        <f t="shared" si="45"/>
        <v>0.13548387096774187</v>
      </c>
      <c r="DQ23" s="101">
        <f t="shared" si="45"/>
        <v>0.1238938053097345</v>
      </c>
      <c r="DR23" s="101">
        <f t="shared" si="45"/>
        <v>0.1238938053097345</v>
      </c>
      <c r="DS23" s="101">
        <f t="shared" si="45"/>
        <v>0.1238938053097345</v>
      </c>
      <c r="DT23" s="101">
        <f t="shared" si="45"/>
        <v>0.12962962962962962</v>
      </c>
      <c r="DU23" s="101">
        <f t="shared" si="45"/>
        <v>0.12962962962962962</v>
      </c>
      <c r="DV23" s="101">
        <f t="shared" si="45"/>
        <v>0.13888888888888884</v>
      </c>
      <c r="DW23" s="101">
        <f t="shared" si="45"/>
        <v>0.13888888888888884</v>
      </c>
      <c r="DX23" s="101">
        <f t="shared" si="45"/>
        <v>0.13888888888888884</v>
      </c>
      <c r="DY23" s="101">
        <f t="shared" si="45"/>
        <v>0.11538461538461534</v>
      </c>
      <c r="DZ23" s="101">
        <f t="shared" si="45"/>
        <v>0.12499999999999996</v>
      </c>
    </row>
    <row r="24" spans="28:130">
      <c r="CB24" s="97">
        <v>5</v>
      </c>
      <c r="CC24" s="97">
        <v>4</v>
      </c>
      <c r="CD24" s="97" t="str">
        <f t="shared" si="1"/>
        <v>処遇加算Ⅰ特定加算なしベア加算から新加算Ⅳ</v>
      </c>
      <c r="CE24" s="101">
        <f t="shared" si="42"/>
        <v>-1.6000000000000014E-2</v>
      </c>
      <c r="CF24" s="101">
        <f t="shared" si="42"/>
        <v>-1.6000000000000014E-2</v>
      </c>
      <c r="CG24" s="101">
        <f t="shared" si="42"/>
        <v>-1.6000000000000014E-2</v>
      </c>
      <c r="CH24" s="101">
        <f t="shared" si="42"/>
        <v>-6.0000000000000053E-3</v>
      </c>
      <c r="CI24" s="101">
        <f t="shared" si="42"/>
        <v>-6.0000000000000053E-3</v>
      </c>
      <c r="CJ24" s="101">
        <f t="shared" si="42"/>
        <v>-6.0000000000000053E-3</v>
      </c>
      <c r="CK24" s="101">
        <f t="shared" si="42"/>
        <v>-3.9999999999999966E-3</v>
      </c>
      <c r="CL24" s="101">
        <f t="shared" si="42"/>
        <v>-9.000000000000008E-3</v>
      </c>
      <c r="CM24" s="101">
        <f t="shared" si="42"/>
        <v>-9.000000000000008E-3</v>
      </c>
      <c r="CN24" s="101">
        <f t="shared" si="42"/>
        <v>-5.0000000000000044E-3</v>
      </c>
      <c r="CO24" s="101">
        <f t="shared" si="43"/>
        <v>-1.2999999999999998E-2</v>
      </c>
      <c r="CP24" s="101">
        <f t="shared" si="43"/>
        <v>-1.2999999999999998E-2</v>
      </c>
      <c r="CQ24" s="101">
        <f t="shared" si="43"/>
        <v>-9.000000000000008E-3</v>
      </c>
      <c r="CR24" s="101">
        <f t="shared" si="43"/>
        <v>-9.000000000000008E-3</v>
      </c>
      <c r="CS24" s="101">
        <f t="shared" si="43"/>
        <v>-9.000000000000008E-3</v>
      </c>
      <c r="CT24" s="101">
        <f t="shared" si="43"/>
        <v>-9.000000000000008E-3</v>
      </c>
      <c r="CU24" s="101">
        <f t="shared" si="43"/>
        <v>-2.9999999999999957E-3</v>
      </c>
      <c r="CV24" s="101">
        <f t="shared" si="43"/>
        <v>-2.9999999999999957E-3</v>
      </c>
      <c r="CW24" s="101">
        <f t="shared" si="43"/>
        <v>-1.9999999999999983E-3</v>
      </c>
      <c r="CX24" s="101">
        <f t="shared" si="43"/>
        <v>-1.9999999999999983E-3</v>
      </c>
      <c r="CY24" s="101">
        <f t="shared" si="44"/>
        <v>-1.9999999999999983E-3</v>
      </c>
      <c r="CZ24" s="101">
        <f t="shared" si="44"/>
        <v>-1.6000000000000014E-2</v>
      </c>
      <c r="DA24" s="101">
        <f t="shared" si="44"/>
        <v>-6.0000000000000053E-3</v>
      </c>
      <c r="DC24" s="97" t="s">
        <v>2131</v>
      </c>
      <c r="DD24" s="101">
        <f t="shared" si="46"/>
        <v>-0.11034482758620701</v>
      </c>
      <c r="DE24" s="101">
        <f t="shared" si="45"/>
        <v>-0.11034482758620701</v>
      </c>
      <c r="DF24" s="101">
        <f t="shared" si="45"/>
        <v>-0.11034482758620701</v>
      </c>
      <c r="DG24" s="101">
        <f t="shared" si="45"/>
        <v>-9.5238095238095316E-2</v>
      </c>
      <c r="DH24" s="101">
        <f t="shared" si="45"/>
        <v>-9.3750000000000097E-2</v>
      </c>
      <c r="DI24" s="101">
        <f t="shared" si="45"/>
        <v>-9.3750000000000097E-2</v>
      </c>
      <c r="DJ24" s="101">
        <f t="shared" si="45"/>
        <v>-7.5471698113207475E-2</v>
      </c>
      <c r="DK24" s="101">
        <f t="shared" si="45"/>
        <v>-0.10227272727272738</v>
      </c>
      <c r="DL24" s="101">
        <f t="shared" si="45"/>
        <v>-0.10227272727272738</v>
      </c>
      <c r="DM24" s="101">
        <f t="shared" si="45"/>
        <v>-4.0983606557377088E-2</v>
      </c>
      <c r="DN24" s="101">
        <f t="shared" si="45"/>
        <v>-0.12264150943396225</v>
      </c>
      <c r="DO24" s="101">
        <f t="shared" si="45"/>
        <v>-0.12264150943396225</v>
      </c>
      <c r="DP24" s="101">
        <f t="shared" si="45"/>
        <v>-7.2000000000000064E-2</v>
      </c>
      <c r="DQ24" s="101">
        <f t="shared" si="45"/>
        <v>-0.10000000000000009</v>
      </c>
      <c r="DR24" s="101">
        <f t="shared" si="45"/>
        <v>-0.10000000000000009</v>
      </c>
      <c r="DS24" s="101">
        <f t="shared" si="45"/>
        <v>-0.10000000000000009</v>
      </c>
      <c r="DT24" s="101">
        <f t="shared" si="45"/>
        <v>-6.818181818181808E-2</v>
      </c>
      <c r="DU24" s="101">
        <f t="shared" si="45"/>
        <v>-6.818181818181808E-2</v>
      </c>
      <c r="DV24" s="101">
        <f t="shared" si="45"/>
        <v>-6.8965517241379254E-2</v>
      </c>
      <c r="DW24" s="101">
        <f t="shared" si="45"/>
        <v>-6.8965517241379254E-2</v>
      </c>
      <c r="DX24" s="101">
        <f t="shared" si="45"/>
        <v>-6.8965517241379254E-2</v>
      </c>
      <c r="DY24" s="101">
        <f t="shared" si="45"/>
        <v>-0.11034482758620701</v>
      </c>
      <c r="DZ24" s="101">
        <f t="shared" si="45"/>
        <v>-9.3750000000000097E-2</v>
      </c>
    </row>
    <row r="25" spans="28:130">
      <c r="CB25" s="97">
        <v>6</v>
      </c>
      <c r="CC25" s="97">
        <v>1</v>
      </c>
      <c r="CD25" s="97" t="str">
        <f t="shared" si="1"/>
        <v>処遇加算Ⅰ特定加算なしベア加算なしから新加算Ⅰ</v>
      </c>
      <c r="CE25" s="101">
        <f t="shared" ref="CE25:CN28" si="47">BD3-AD$8</f>
        <v>0.10799999999999998</v>
      </c>
      <c r="CF25" s="101">
        <f t="shared" si="47"/>
        <v>0.10799999999999998</v>
      </c>
      <c r="CG25" s="101">
        <f t="shared" si="47"/>
        <v>0.10799999999999998</v>
      </c>
      <c r="CH25" s="101">
        <f t="shared" si="47"/>
        <v>4.1999999999999989E-2</v>
      </c>
      <c r="CI25" s="101">
        <f t="shared" si="47"/>
        <v>3.2999999999999988E-2</v>
      </c>
      <c r="CJ25" s="101">
        <f t="shared" si="47"/>
        <v>3.2999999999999988E-2</v>
      </c>
      <c r="CK25" s="101">
        <f t="shared" si="47"/>
        <v>3.8999999999999993E-2</v>
      </c>
      <c r="CL25" s="101">
        <f t="shared" si="47"/>
        <v>4.5999999999999999E-2</v>
      </c>
      <c r="CM25" s="101">
        <f t="shared" si="47"/>
        <v>4.5999999999999999E-2</v>
      </c>
      <c r="CN25" s="101">
        <f t="shared" si="47"/>
        <v>7.6999999999999999E-2</v>
      </c>
      <c r="CO25" s="101">
        <f t="shared" ref="CO25:CX28" si="48">BN3-AN$8</f>
        <v>4.7000000000000028E-2</v>
      </c>
      <c r="CP25" s="101">
        <f t="shared" si="48"/>
        <v>4.7000000000000028E-2</v>
      </c>
      <c r="CQ25" s="101">
        <f t="shared" si="48"/>
        <v>7.4999999999999997E-2</v>
      </c>
      <c r="CR25" s="101">
        <f t="shared" si="48"/>
        <v>5.7000000000000009E-2</v>
      </c>
      <c r="CS25" s="101">
        <f t="shared" si="48"/>
        <v>5.7000000000000009E-2</v>
      </c>
      <c r="CT25" s="101">
        <f t="shared" si="48"/>
        <v>5.7000000000000009E-2</v>
      </c>
      <c r="CU25" s="101">
        <f t="shared" si="48"/>
        <v>3.6000000000000011E-2</v>
      </c>
      <c r="CV25" s="101">
        <f t="shared" si="48"/>
        <v>3.6000000000000011E-2</v>
      </c>
      <c r="CW25" s="101">
        <f t="shared" si="48"/>
        <v>2.4999999999999991E-2</v>
      </c>
      <c r="CX25" s="101">
        <f t="shared" si="48"/>
        <v>2.4999999999999991E-2</v>
      </c>
      <c r="CY25" s="101">
        <f t="shared" ref="CY25:DA28" si="49">BX3-AX$8</f>
        <v>2.4999999999999991E-2</v>
      </c>
      <c r="CZ25" s="101">
        <f t="shared" si="49"/>
        <v>0.10799999999999998</v>
      </c>
      <c r="DA25" s="101">
        <f t="shared" si="49"/>
        <v>3.2999999999999988E-2</v>
      </c>
      <c r="DC25" s="97" t="s">
        <v>2132</v>
      </c>
      <c r="DD25" s="101">
        <f>CE25/BD3</f>
        <v>0.4408163265306122</v>
      </c>
      <c r="DE25" s="101">
        <f t="shared" ref="DE25:DZ28" si="50">CF25/BE3</f>
        <v>0.4408163265306122</v>
      </c>
      <c r="DF25" s="101">
        <f t="shared" si="50"/>
        <v>0.4408163265306122</v>
      </c>
      <c r="DG25" s="101">
        <f t="shared" si="50"/>
        <v>0.41999999999999993</v>
      </c>
      <c r="DH25" s="101">
        <f t="shared" si="50"/>
        <v>0.35869565217391297</v>
      </c>
      <c r="DI25" s="101">
        <f t="shared" si="50"/>
        <v>0.35869565217391297</v>
      </c>
      <c r="DJ25" s="101">
        <f t="shared" si="50"/>
        <v>0.45348837209302323</v>
      </c>
      <c r="DK25" s="101">
        <f t="shared" si="50"/>
        <v>0.359375</v>
      </c>
      <c r="DL25" s="101">
        <f t="shared" si="50"/>
        <v>0.359375</v>
      </c>
      <c r="DM25" s="101">
        <f t="shared" si="50"/>
        <v>0.425414364640884</v>
      </c>
      <c r="DN25" s="101">
        <f t="shared" si="50"/>
        <v>0.31543624161073841</v>
      </c>
      <c r="DO25" s="101">
        <f t="shared" si="50"/>
        <v>0.31543624161073841</v>
      </c>
      <c r="DP25" s="101">
        <f t="shared" si="50"/>
        <v>0.40322580645161288</v>
      </c>
      <c r="DQ25" s="101">
        <f t="shared" si="50"/>
        <v>0.4071428571428572</v>
      </c>
      <c r="DR25" s="101">
        <f t="shared" si="50"/>
        <v>0.4071428571428572</v>
      </c>
      <c r="DS25" s="101">
        <f t="shared" si="50"/>
        <v>0.4071428571428572</v>
      </c>
      <c r="DT25" s="101">
        <f t="shared" si="50"/>
        <v>0.48000000000000009</v>
      </c>
      <c r="DU25" s="101">
        <f t="shared" si="50"/>
        <v>0.48000000000000009</v>
      </c>
      <c r="DV25" s="101">
        <f t="shared" si="50"/>
        <v>0.49019607843137247</v>
      </c>
      <c r="DW25" s="101">
        <f t="shared" si="50"/>
        <v>0.49019607843137247</v>
      </c>
      <c r="DX25" s="101">
        <f t="shared" si="50"/>
        <v>0.49019607843137247</v>
      </c>
      <c r="DY25" s="101">
        <f t="shared" si="50"/>
        <v>0.4408163265306122</v>
      </c>
      <c r="DZ25" s="101">
        <f t="shared" si="50"/>
        <v>0.35869565217391297</v>
      </c>
    </row>
    <row r="26" spans="28:130">
      <c r="CB26" s="97">
        <v>6</v>
      </c>
      <c r="CC26" s="97">
        <v>2</v>
      </c>
      <c r="CD26" s="97" t="str">
        <f t="shared" si="1"/>
        <v>処遇加算Ⅰ特定加算なしベア加算なしから新加算Ⅱ</v>
      </c>
      <c r="CE26" s="101">
        <f t="shared" si="47"/>
        <v>8.6999999999999994E-2</v>
      </c>
      <c r="CF26" s="101">
        <f t="shared" si="47"/>
        <v>8.6999999999999994E-2</v>
      </c>
      <c r="CG26" s="101">
        <f t="shared" si="47"/>
        <v>8.6999999999999994E-2</v>
      </c>
      <c r="CH26" s="101">
        <f t="shared" si="47"/>
        <v>3.5999999999999997E-2</v>
      </c>
      <c r="CI26" s="101">
        <f t="shared" si="47"/>
        <v>3.0999999999999986E-2</v>
      </c>
      <c r="CJ26" s="101">
        <f t="shared" si="47"/>
        <v>3.0999999999999986E-2</v>
      </c>
      <c r="CK26" s="101">
        <f t="shared" si="47"/>
        <v>3.599999999999999E-2</v>
      </c>
      <c r="CL26" s="101">
        <f t="shared" si="47"/>
        <v>3.9999999999999994E-2</v>
      </c>
      <c r="CM26" s="101">
        <f t="shared" si="47"/>
        <v>3.9999999999999994E-2</v>
      </c>
      <c r="CN26" s="101">
        <f t="shared" si="47"/>
        <v>6.9999999999999993E-2</v>
      </c>
      <c r="CO26" s="101">
        <f t="shared" si="48"/>
        <v>4.4000000000000025E-2</v>
      </c>
      <c r="CP26" s="101">
        <f t="shared" si="48"/>
        <v>4.4000000000000025E-2</v>
      </c>
      <c r="CQ26" s="101">
        <f t="shared" si="48"/>
        <v>6.699999999999999E-2</v>
      </c>
      <c r="CR26" s="101">
        <f t="shared" si="48"/>
        <v>5.3000000000000005E-2</v>
      </c>
      <c r="CS26" s="101">
        <f t="shared" si="48"/>
        <v>5.3000000000000005E-2</v>
      </c>
      <c r="CT26" s="101">
        <f t="shared" si="48"/>
        <v>5.3000000000000005E-2</v>
      </c>
      <c r="CU26" s="101">
        <f t="shared" si="48"/>
        <v>3.2000000000000008E-2</v>
      </c>
      <c r="CV26" s="101">
        <f t="shared" si="48"/>
        <v>3.2000000000000008E-2</v>
      </c>
      <c r="CW26" s="101">
        <f t="shared" si="48"/>
        <v>2.0999999999999994E-2</v>
      </c>
      <c r="CX26" s="101">
        <f t="shared" si="48"/>
        <v>2.0999999999999994E-2</v>
      </c>
      <c r="CY26" s="101">
        <f t="shared" si="49"/>
        <v>2.0999999999999994E-2</v>
      </c>
      <c r="CZ26" s="101">
        <f t="shared" si="49"/>
        <v>8.6999999999999994E-2</v>
      </c>
      <c r="DA26" s="101">
        <f t="shared" si="49"/>
        <v>3.0999999999999986E-2</v>
      </c>
      <c r="DC26" s="97" t="s">
        <v>2133</v>
      </c>
      <c r="DD26" s="101">
        <f t="shared" ref="DD26:DD28" si="51">CE26/BD4</f>
        <v>0.3883928571428571</v>
      </c>
      <c r="DE26" s="101">
        <f t="shared" si="50"/>
        <v>0.3883928571428571</v>
      </c>
      <c r="DF26" s="101">
        <f t="shared" si="50"/>
        <v>0.3883928571428571</v>
      </c>
      <c r="DG26" s="101">
        <f t="shared" si="50"/>
        <v>0.38297872340425532</v>
      </c>
      <c r="DH26" s="101">
        <f t="shared" si="50"/>
        <v>0.34444444444444433</v>
      </c>
      <c r="DI26" s="101">
        <f t="shared" si="50"/>
        <v>0.34444444444444433</v>
      </c>
      <c r="DJ26" s="101">
        <f t="shared" si="50"/>
        <v>0.4337349397590361</v>
      </c>
      <c r="DK26" s="101">
        <f t="shared" si="50"/>
        <v>0.32786885245901637</v>
      </c>
      <c r="DL26" s="101">
        <f t="shared" si="50"/>
        <v>0.32786885245901637</v>
      </c>
      <c r="DM26" s="101">
        <f t="shared" si="50"/>
        <v>0.40229885057471265</v>
      </c>
      <c r="DN26" s="101">
        <f t="shared" si="50"/>
        <v>0.30136986301369878</v>
      </c>
      <c r="DO26" s="101">
        <f t="shared" si="50"/>
        <v>0.30136986301369878</v>
      </c>
      <c r="DP26" s="101">
        <f t="shared" si="50"/>
        <v>0.37640449438202245</v>
      </c>
      <c r="DQ26" s="101">
        <f t="shared" si="50"/>
        <v>0.38970588235294118</v>
      </c>
      <c r="DR26" s="101">
        <f t="shared" si="50"/>
        <v>0.38970588235294118</v>
      </c>
      <c r="DS26" s="101">
        <f t="shared" si="50"/>
        <v>0.38970588235294118</v>
      </c>
      <c r="DT26" s="101">
        <f t="shared" si="50"/>
        <v>0.45070422535211274</v>
      </c>
      <c r="DU26" s="101">
        <f t="shared" si="50"/>
        <v>0.45070422535211274</v>
      </c>
      <c r="DV26" s="101">
        <f t="shared" si="50"/>
        <v>0.4468085106382978</v>
      </c>
      <c r="DW26" s="101">
        <f t="shared" si="50"/>
        <v>0.4468085106382978</v>
      </c>
      <c r="DX26" s="101">
        <f t="shared" si="50"/>
        <v>0.4468085106382978</v>
      </c>
      <c r="DY26" s="101">
        <f t="shared" si="50"/>
        <v>0.3883928571428571</v>
      </c>
      <c r="DZ26" s="101">
        <f t="shared" si="50"/>
        <v>0.34444444444444433</v>
      </c>
    </row>
    <row r="27" spans="28:130">
      <c r="CB27" s="97">
        <v>6</v>
      </c>
      <c r="CC27" s="97">
        <v>3</v>
      </c>
      <c r="CD27" s="97" t="str">
        <f t="shared" si="1"/>
        <v>処遇加算Ⅰ特定加算なしベア加算なしから新加算Ⅲ</v>
      </c>
      <c r="CE27" s="101">
        <f t="shared" si="47"/>
        <v>4.4999999999999984E-2</v>
      </c>
      <c r="CF27" s="101">
        <f t="shared" si="47"/>
        <v>4.4999999999999984E-2</v>
      </c>
      <c r="CG27" s="101">
        <f t="shared" si="47"/>
        <v>4.4999999999999984E-2</v>
      </c>
      <c r="CH27" s="101">
        <f t="shared" si="47"/>
        <v>2.0999999999999998E-2</v>
      </c>
      <c r="CI27" s="101">
        <f t="shared" si="47"/>
        <v>2.0999999999999991E-2</v>
      </c>
      <c r="CJ27" s="101">
        <f t="shared" si="47"/>
        <v>2.0999999999999991E-2</v>
      </c>
      <c r="CK27" s="101">
        <f t="shared" si="47"/>
        <v>1.9000000000000003E-2</v>
      </c>
      <c r="CL27" s="101">
        <f t="shared" si="47"/>
        <v>2.7999999999999997E-2</v>
      </c>
      <c r="CM27" s="101">
        <f t="shared" si="47"/>
        <v>2.7999999999999997E-2</v>
      </c>
      <c r="CN27" s="101">
        <f t="shared" si="47"/>
        <v>4.5999999999999999E-2</v>
      </c>
      <c r="CO27" s="101">
        <f t="shared" si="48"/>
        <v>3.2000000000000015E-2</v>
      </c>
      <c r="CP27" s="101">
        <f t="shared" si="48"/>
        <v>3.2000000000000015E-2</v>
      </c>
      <c r="CQ27" s="101">
        <f t="shared" si="48"/>
        <v>4.3999999999999997E-2</v>
      </c>
      <c r="CR27" s="101">
        <f t="shared" si="48"/>
        <v>0.03</v>
      </c>
      <c r="CS27" s="101">
        <f t="shared" si="48"/>
        <v>0.03</v>
      </c>
      <c r="CT27" s="101">
        <f t="shared" si="48"/>
        <v>0.03</v>
      </c>
      <c r="CU27" s="101">
        <f t="shared" si="48"/>
        <v>1.4999999999999999E-2</v>
      </c>
      <c r="CV27" s="101">
        <f t="shared" si="48"/>
        <v>1.4999999999999999E-2</v>
      </c>
      <c r="CW27" s="101">
        <f t="shared" si="48"/>
        <v>9.9999999999999985E-3</v>
      </c>
      <c r="CX27" s="101">
        <f t="shared" si="48"/>
        <v>9.9999999999999985E-3</v>
      </c>
      <c r="CY27" s="101">
        <f t="shared" si="49"/>
        <v>9.9999999999999985E-3</v>
      </c>
      <c r="CZ27" s="101">
        <f t="shared" si="49"/>
        <v>4.4999999999999984E-2</v>
      </c>
      <c r="DA27" s="101">
        <f t="shared" si="49"/>
        <v>2.0999999999999991E-2</v>
      </c>
      <c r="DC27" s="97" t="s">
        <v>2134</v>
      </c>
      <c r="DD27" s="101">
        <f t="shared" si="51"/>
        <v>0.24725274725274718</v>
      </c>
      <c r="DE27" s="101">
        <f t="shared" si="50"/>
        <v>0.24725274725274718</v>
      </c>
      <c r="DF27" s="101">
        <f t="shared" si="50"/>
        <v>0.24725274725274718</v>
      </c>
      <c r="DG27" s="101">
        <f t="shared" si="50"/>
        <v>0.26582278481012656</v>
      </c>
      <c r="DH27" s="101">
        <f t="shared" si="50"/>
        <v>0.2624999999999999</v>
      </c>
      <c r="DI27" s="101">
        <f t="shared" si="50"/>
        <v>0.2624999999999999</v>
      </c>
      <c r="DJ27" s="101">
        <f t="shared" si="50"/>
        <v>0.2878787878787879</v>
      </c>
      <c r="DK27" s="101">
        <f t="shared" si="50"/>
        <v>0.25454545454545452</v>
      </c>
      <c r="DL27" s="101">
        <f t="shared" si="50"/>
        <v>0.25454545454545452</v>
      </c>
      <c r="DM27" s="101">
        <f t="shared" si="50"/>
        <v>0.3066666666666667</v>
      </c>
      <c r="DN27" s="101">
        <f t="shared" si="50"/>
        <v>0.23880597014925384</v>
      </c>
      <c r="DO27" s="101">
        <f t="shared" si="50"/>
        <v>0.23880597014925384</v>
      </c>
      <c r="DP27" s="101">
        <f t="shared" si="50"/>
        <v>0.28387096774193549</v>
      </c>
      <c r="DQ27" s="101">
        <f t="shared" si="50"/>
        <v>0.26548672566371678</v>
      </c>
      <c r="DR27" s="101">
        <f t="shared" si="50"/>
        <v>0.26548672566371678</v>
      </c>
      <c r="DS27" s="101">
        <f t="shared" si="50"/>
        <v>0.26548672566371678</v>
      </c>
      <c r="DT27" s="101">
        <f t="shared" si="50"/>
        <v>0.27777777777777779</v>
      </c>
      <c r="DU27" s="101">
        <f t="shared" si="50"/>
        <v>0.27777777777777779</v>
      </c>
      <c r="DV27" s="101">
        <f t="shared" si="50"/>
        <v>0.27777777777777773</v>
      </c>
      <c r="DW27" s="101">
        <f t="shared" si="50"/>
        <v>0.27777777777777773</v>
      </c>
      <c r="DX27" s="101">
        <f t="shared" si="50"/>
        <v>0.27777777777777773</v>
      </c>
      <c r="DY27" s="101">
        <f t="shared" si="50"/>
        <v>0.24725274725274718</v>
      </c>
      <c r="DZ27" s="101">
        <f t="shared" si="50"/>
        <v>0.2624999999999999</v>
      </c>
    </row>
    <row r="28" spans="28:130">
      <c r="CB28" s="97">
        <v>6</v>
      </c>
      <c r="CC28" s="97">
        <v>4</v>
      </c>
      <c r="CD28" s="97" t="str">
        <f t="shared" si="1"/>
        <v>処遇加算Ⅰ特定加算なしベア加算なしから新加算Ⅳ</v>
      </c>
      <c r="CE28" s="101">
        <f t="shared" si="47"/>
        <v>7.9999999999999793E-3</v>
      </c>
      <c r="CF28" s="101">
        <f t="shared" si="47"/>
        <v>7.9999999999999793E-3</v>
      </c>
      <c r="CG28" s="101">
        <f t="shared" si="47"/>
        <v>7.9999999999999793E-3</v>
      </c>
      <c r="CH28" s="101">
        <f t="shared" si="47"/>
        <v>4.9999999999999975E-3</v>
      </c>
      <c r="CI28" s="101">
        <f t="shared" si="47"/>
        <v>4.9999999999999906E-3</v>
      </c>
      <c r="CJ28" s="101">
        <f t="shared" si="47"/>
        <v>4.9999999999999906E-3</v>
      </c>
      <c r="CK28" s="101">
        <f t="shared" si="47"/>
        <v>6.0000000000000053E-3</v>
      </c>
      <c r="CL28" s="101">
        <f t="shared" si="47"/>
        <v>5.9999999999999915E-3</v>
      </c>
      <c r="CM28" s="101">
        <f t="shared" si="47"/>
        <v>5.9999999999999915E-3</v>
      </c>
      <c r="CN28" s="101">
        <f t="shared" si="47"/>
        <v>1.8000000000000002E-2</v>
      </c>
      <c r="CO28" s="101">
        <f t="shared" si="48"/>
        <v>4.0000000000000036E-3</v>
      </c>
      <c r="CP28" s="101">
        <f t="shared" si="48"/>
        <v>4.0000000000000036E-3</v>
      </c>
      <c r="CQ28" s="101">
        <f t="shared" si="48"/>
        <v>1.3999999999999999E-2</v>
      </c>
      <c r="CR28" s="101">
        <f t="shared" si="48"/>
        <v>6.9999999999999923E-3</v>
      </c>
      <c r="CS28" s="101">
        <f t="shared" si="48"/>
        <v>6.9999999999999923E-3</v>
      </c>
      <c r="CT28" s="101">
        <f t="shared" si="48"/>
        <v>6.9999999999999923E-3</v>
      </c>
      <c r="CU28" s="101">
        <f t="shared" si="48"/>
        <v>5.0000000000000044E-3</v>
      </c>
      <c r="CV28" s="101">
        <f t="shared" si="48"/>
        <v>5.0000000000000044E-3</v>
      </c>
      <c r="CW28" s="101">
        <f t="shared" si="48"/>
        <v>3.0000000000000027E-3</v>
      </c>
      <c r="CX28" s="101">
        <f t="shared" si="48"/>
        <v>3.0000000000000027E-3</v>
      </c>
      <c r="CY28" s="101">
        <f t="shared" si="49"/>
        <v>3.0000000000000027E-3</v>
      </c>
      <c r="CZ28" s="101">
        <f t="shared" si="49"/>
        <v>7.9999999999999793E-3</v>
      </c>
      <c r="DA28" s="101">
        <f t="shared" si="49"/>
        <v>4.9999999999999906E-3</v>
      </c>
      <c r="DC28" s="97" t="s">
        <v>2135</v>
      </c>
      <c r="DD28" s="101">
        <f t="shared" si="51"/>
        <v>5.5172413793103309E-2</v>
      </c>
      <c r="DE28" s="101">
        <f t="shared" si="50"/>
        <v>5.5172413793103309E-2</v>
      </c>
      <c r="DF28" s="101">
        <f t="shared" si="50"/>
        <v>5.5172413793103309E-2</v>
      </c>
      <c r="DG28" s="101">
        <f t="shared" si="50"/>
        <v>7.9365079365079319E-2</v>
      </c>
      <c r="DH28" s="101">
        <f t="shared" si="50"/>
        <v>7.8124999999999861E-2</v>
      </c>
      <c r="DI28" s="101">
        <f t="shared" si="50"/>
        <v>7.8124999999999861E-2</v>
      </c>
      <c r="DJ28" s="101">
        <f t="shared" si="50"/>
        <v>0.11320754716981141</v>
      </c>
      <c r="DK28" s="101">
        <f t="shared" si="50"/>
        <v>6.8181818181818094E-2</v>
      </c>
      <c r="DL28" s="101">
        <f t="shared" si="50"/>
        <v>6.8181818181818094E-2</v>
      </c>
      <c r="DM28" s="101">
        <f t="shared" si="50"/>
        <v>0.1475409836065574</v>
      </c>
      <c r="DN28" s="101">
        <f t="shared" si="50"/>
        <v>3.7735849056603807E-2</v>
      </c>
      <c r="DO28" s="101">
        <f t="shared" si="50"/>
        <v>3.7735849056603807E-2</v>
      </c>
      <c r="DP28" s="101">
        <f t="shared" si="50"/>
        <v>0.11199999999999999</v>
      </c>
      <c r="DQ28" s="101">
        <f t="shared" si="50"/>
        <v>7.7777777777777696E-2</v>
      </c>
      <c r="DR28" s="101">
        <f t="shared" si="50"/>
        <v>7.7777777777777696E-2</v>
      </c>
      <c r="DS28" s="101">
        <f t="shared" si="50"/>
        <v>7.7777777777777696E-2</v>
      </c>
      <c r="DT28" s="101">
        <f t="shared" si="50"/>
        <v>0.11363636363636373</v>
      </c>
      <c r="DU28" s="101">
        <f t="shared" si="50"/>
        <v>0.11363636363636373</v>
      </c>
      <c r="DV28" s="101">
        <f t="shared" si="50"/>
        <v>0.10344827586206905</v>
      </c>
      <c r="DW28" s="101">
        <f t="shared" si="50"/>
        <v>0.10344827586206905</v>
      </c>
      <c r="DX28" s="101">
        <f t="shared" si="50"/>
        <v>0.10344827586206905</v>
      </c>
      <c r="DY28" s="101">
        <f t="shared" si="50"/>
        <v>5.5172413793103309E-2</v>
      </c>
      <c r="DZ28" s="101">
        <f t="shared" si="50"/>
        <v>7.8124999999999861E-2</v>
      </c>
    </row>
    <row r="29" spans="28:130">
      <c r="CB29" s="97">
        <v>6</v>
      </c>
      <c r="CC29" s="97">
        <v>12</v>
      </c>
      <c r="CD29" s="97" t="str">
        <f t="shared" si="1"/>
        <v>処遇加算Ⅰ特定加算なしベア加算なしから新加算Ⅴ（８）</v>
      </c>
      <c r="CE29" s="101">
        <f t="shared" ref="CE29:DA29" si="52">BD14-AD$8</f>
        <v>2.0999999999999991E-2</v>
      </c>
      <c r="CF29" s="101">
        <f t="shared" si="52"/>
        <v>2.0999999999999991E-2</v>
      </c>
      <c r="CG29" s="101">
        <f t="shared" si="52"/>
        <v>2.0999999999999991E-2</v>
      </c>
      <c r="CH29" s="101">
        <f t="shared" si="52"/>
        <v>1.0000000000000002E-2</v>
      </c>
      <c r="CI29" s="101">
        <f t="shared" si="52"/>
        <v>9.999999999999995E-3</v>
      </c>
      <c r="CJ29" s="101">
        <f t="shared" si="52"/>
        <v>9.999999999999995E-3</v>
      </c>
      <c r="CK29" s="101">
        <f t="shared" si="52"/>
        <v>9.0000000000000011E-3</v>
      </c>
      <c r="CL29" s="101">
        <f t="shared" si="52"/>
        <v>1.2999999999999998E-2</v>
      </c>
      <c r="CM29" s="101">
        <f t="shared" si="52"/>
        <v>1.2999999999999998E-2</v>
      </c>
      <c r="CN29" s="101">
        <f t="shared" si="52"/>
        <v>2.3000000000000007E-2</v>
      </c>
      <c r="CO29" s="101">
        <f t="shared" si="52"/>
        <v>1.4999999999999999E-2</v>
      </c>
      <c r="CP29" s="101">
        <f t="shared" si="52"/>
        <v>1.4999999999999999E-2</v>
      </c>
      <c r="CQ29" s="101">
        <f t="shared" si="52"/>
        <v>2.1000000000000005E-2</v>
      </c>
      <c r="CR29" s="101">
        <f t="shared" si="52"/>
        <v>1.3999999999999999E-2</v>
      </c>
      <c r="CS29" s="101">
        <f t="shared" si="52"/>
        <v>1.3999999999999999E-2</v>
      </c>
      <c r="CT29" s="101">
        <f t="shared" si="52"/>
        <v>1.3999999999999999E-2</v>
      </c>
      <c r="CU29" s="101">
        <f t="shared" si="52"/>
        <v>6.9999999999999993E-3</v>
      </c>
      <c r="CV29" s="101">
        <f t="shared" si="52"/>
        <v>6.9999999999999993E-3</v>
      </c>
      <c r="CW29" s="101">
        <f t="shared" si="52"/>
        <v>5.000000000000001E-3</v>
      </c>
      <c r="CX29" s="101">
        <f t="shared" si="52"/>
        <v>5.000000000000001E-3</v>
      </c>
      <c r="CY29" s="101">
        <f t="shared" si="52"/>
        <v>5.000000000000001E-3</v>
      </c>
      <c r="CZ29" s="101">
        <f t="shared" si="52"/>
        <v>2.0999999999999991E-2</v>
      </c>
      <c r="DA29" s="101">
        <f t="shared" si="52"/>
        <v>9.999999999999995E-3</v>
      </c>
      <c r="DC29" s="97" t="s">
        <v>2136</v>
      </c>
      <c r="DD29" s="101">
        <f>CE29/BD14</f>
        <v>0.13291139240506322</v>
      </c>
      <c r="DE29" s="101">
        <f t="shared" ref="DE29:DZ29" si="53">CF29/BE14</f>
        <v>0.13291139240506322</v>
      </c>
      <c r="DF29" s="101">
        <f t="shared" si="53"/>
        <v>0.13291139240506322</v>
      </c>
      <c r="DG29" s="101">
        <f t="shared" si="53"/>
        <v>0.14705882352941177</v>
      </c>
      <c r="DH29" s="101">
        <f t="shared" si="53"/>
        <v>0.14492753623188401</v>
      </c>
      <c r="DI29" s="101">
        <f t="shared" si="53"/>
        <v>0.14492753623188401</v>
      </c>
      <c r="DJ29" s="101">
        <f t="shared" si="53"/>
        <v>0.16071428571428573</v>
      </c>
      <c r="DK29" s="101">
        <f t="shared" si="53"/>
        <v>0.13684210526315788</v>
      </c>
      <c r="DL29" s="101">
        <f t="shared" si="53"/>
        <v>0.13684210526315788</v>
      </c>
      <c r="DM29" s="101">
        <f t="shared" si="53"/>
        <v>0.18110236220472445</v>
      </c>
      <c r="DN29" s="101">
        <f t="shared" si="53"/>
        <v>0.12820512820512822</v>
      </c>
      <c r="DO29" s="101">
        <f t="shared" si="53"/>
        <v>0.12820512820512822</v>
      </c>
      <c r="DP29" s="101">
        <f t="shared" si="53"/>
        <v>0.15909090909090912</v>
      </c>
      <c r="DQ29" s="101">
        <f t="shared" si="53"/>
        <v>0.14432989690721648</v>
      </c>
      <c r="DR29" s="101">
        <f t="shared" si="53"/>
        <v>0.14432989690721648</v>
      </c>
      <c r="DS29" s="101">
        <f t="shared" si="53"/>
        <v>0.14432989690721648</v>
      </c>
      <c r="DT29" s="101">
        <f t="shared" si="53"/>
        <v>0.15217391304347824</v>
      </c>
      <c r="DU29" s="101">
        <f t="shared" si="53"/>
        <v>0.15217391304347824</v>
      </c>
      <c r="DV29" s="101">
        <f t="shared" si="53"/>
        <v>0.16129032258064518</v>
      </c>
      <c r="DW29" s="101">
        <f t="shared" si="53"/>
        <v>0.16129032258064518</v>
      </c>
      <c r="DX29" s="101">
        <f t="shared" si="53"/>
        <v>0.16129032258064518</v>
      </c>
      <c r="DY29" s="101">
        <f t="shared" si="53"/>
        <v>0.13291139240506322</v>
      </c>
      <c r="DZ29" s="101">
        <f t="shared" si="53"/>
        <v>0.14492753623188401</v>
      </c>
    </row>
    <row r="30" spans="28:130">
      <c r="CB30" s="97">
        <v>7</v>
      </c>
      <c r="CC30" s="97">
        <v>1</v>
      </c>
      <c r="CD30" s="97" t="str">
        <f t="shared" si="1"/>
        <v>処遇加算Ⅱ特定加算Ⅰベア加算から新加算Ⅰ</v>
      </c>
      <c r="CE30" s="101">
        <f t="shared" ref="CE30:CN33" si="54">BD3-AD$9</f>
        <v>5.7999999999999996E-2</v>
      </c>
      <c r="CF30" s="101">
        <f t="shared" si="54"/>
        <v>5.7999999999999996E-2</v>
      </c>
      <c r="CG30" s="101">
        <f t="shared" si="54"/>
        <v>5.7999999999999996E-2</v>
      </c>
      <c r="CH30" s="101">
        <f t="shared" si="54"/>
        <v>2.5999999999999995E-2</v>
      </c>
      <c r="CI30" s="101">
        <f t="shared" si="54"/>
        <v>2.5999999999999995E-2</v>
      </c>
      <c r="CJ30" s="101">
        <f t="shared" si="54"/>
        <v>2.5999999999999995E-2</v>
      </c>
      <c r="CK30" s="101">
        <f t="shared" si="54"/>
        <v>2.1999999999999992E-2</v>
      </c>
      <c r="CL30" s="101">
        <f t="shared" si="54"/>
        <v>3.5000000000000003E-2</v>
      </c>
      <c r="CM30" s="101">
        <f t="shared" si="54"/>
        <v>3.5000000000000003E-2</v>
      </c>
      <c r="CN30" s="101">
        <f t="shared" si="54"/>
        <v>5.099999999999999E-2</v>
      </c>
      <c r="CO30" s="101">
        <f t="shared" ref="CO30:CX33" si="55">BN3-AN$9</f>
        <v>4.3000000000000024E-2</v>
      </c>
      <c r="CP30" s="101">
        <f t="shared" si="55"/>
        <v>4.3000000000000024E-2</v>
      </c>
      <c r="CQ30" s="101">
        <f t="shared" si="55"/>
        <v>5.099999999999999E-2</v>
      </c>
      <c r="CR30" s="101">
        <f t="shared" si="55"/>
        <v>3.7000000000000019E-2</v>
      </c>
      <c r="CS30" s="101">
        <f t="shared" si="55"/>
        <v>3.7000000000000019E-2</v>
      </c>
      <c r="CT30" s="101">
        <f t="shared" si="55"/>
        <v>3.7000000000000019E-2</v>
      </c>
      <c r="CU30" s="101">
        <f t="shared" si="55"/>
        <v>1.7000000000000008E-2</v>
      </c>
      <c r="CV30" s="101">
        <f t="shared" si="55"/>
        <v>1.7000000000000008E-2</v>
      </c>
      <c r="CW30" s="101">
        <f t="shared" si="55"/>
        <v>1.199999999999999E-2</v>
      </c>
      <c r="CX30" s="101">
        <f t="shared" si="55"/>
        <v>1.199999999999999E-2</v>
      </c>
      <c r="CY30" s="101">
        <f t="shared" ref="CY30:DA33" si="56">BX3-AX$9</f>
        <v>1.199999999999999E-2</v>
      </c>
      <c r="CZ30" s="101">
        <f t="shared" si="56"/>
        <v>5.7999999999999996E-2</v>
      </c>
      <c r="DA30" s="101">
        <f t="shared" si="56"/>
        <v>2.5999999999999995E-2</v>
      </c>
      <c r="DC30" s="97" t="s">
        <v>2137</v>
      </c>
      <c r="DD30" s="101">
        <f>CE30/BD3</f>
        <v>0.236734693877551</v>
      </c>
      <c r="DE30" s="101">
        <f t="shared" ref="DE30:DZ33" si="57">CF30/BE3</f>
        <v>0.236734693877551</v>
      </c>
      <c r="DF30" s="101">
        <f t="shared" si="57"/>
        <v>0.236734693877551</v>
      </c>
      <c r="DG30" s="101">
        <f t="shared" si="57"/>
        <v>0.25999999999999995</v>
      </c>
      <c r="DH30" s="101">
        <f t="shared" si="57"/>
        <v>0.28260869565217389</v>
      </c>
      <c r="DI30" s="101">
        <f t="shared" si="57"/>
        <v>0.28260869565217389</v>
      </c>
      <c r="DJ30" s="101">
        <f t="shared" si="57"/>
        <v>0.25581395348837199</v>
      </c>
      <c r="DK30" s="101">
        <f t="shared" si="57"/>
        <v>0.2734375</v>
      </c>
      <c r="DL30" s="101">
        <f t="shared" si="57"/>
        <v>0.2734375</v>
      </c>
      <c r="DM30" s="101">
        <f t="shared" si="57"/>
        <v>0.28176795580110492</v>
      </c>
      <c r="DN30" s="101">
        <f t="shared" si="57"/>
        <v>0.28859060402684578</v>
      </c>
      <c r="DO30" s="101">
        <f t="shared" si="57"/>
        <v>0.28859060402684578</v>
      </c>
      <c r="DP30" s="101">
        <f t="shared" si="57"/>
        <v>0.2741935483870967</v>
      </c>
      <c r="DQ30" s="101">
        <f t="shared" si="57"/>
        <v>0.2642857142857144</v>
      </c>
      <c r="DR30" s="101">
        <f t="shared" si="57"/>
        <v>0.2642857142857144</v>
      </c>
      <c r="DS30" s="101">
        <f t="shared" si="57"/>
        <v>0.2642857142857144</v>
      </c>
      <c r="DT30" s="101">
        <f t="shared" si="57"/>
        <v>0.22666666666666674</v>
      </c>
      <c r="DU30" s="101">
        <f t="shared" si="57"/>
        <v>0.22666666666666674</v>
      </c>
      <c r="DV30" s="101">
        <f t="shared" si="57"/>
        <v>0.23529411764705868</v>
      </c>
      <c r="DW30" s="101">
        <f t="shared" si="57"/>
        <v>0.23529411764705868</v>
      </c>
      <c r="DX30" s="101">
        <f t="shared" si="57"/>
        <v>0.23529411764705868</v>
      </c>
      <c r="DY30" s="101">
        <f t="shared" si="57"/>
        <v>0.236734693877551</v>
      </c>
      <c r="DZ30" s="101">
        <f t="shared" si="57"/>
        <v>0.28260869565217389</v>
      </c>
    </row>
    <row r="31" spans="28:130">
      <c r="CB31" s="97">
        <v>7</v>
      </c>
      <c r="CC31" s="97">
        <v>2</v>
      </c>
      <c r="CD31" s="97" t="str">
        <f t="shared" si="1"/>
        <v>処遇加算Ⅱ特定加算Ⅰベア加算から新加算Ⅱ</v>
      </c>
      <c r="CE31" s="101">
        <f t="shared" si="54"/>
        <v>3.7000000000000005E-2</v>
      </c>
      <c r="CF31" s="101">
        <f t="shared" si="54"/>
        <v>3.7000000000000005E-2</v>
      </c>
      <c r="CG31" s="101">
        <f t="shared" si="54"/>
        <v>3.7000000000000005E-2</v>
      </c>
      <c r="CH31" s="101">
        <f t="shared" si="54"/>
        <v>2.0000000000000004E-2</v>
      </c>
      <c r="CI31" s="101">
        <f t="shared" si="54"/>
        <v>2.3999999999999994E-2</v>
      </c>
      <c r="CJ31" s="101">
        <f t="shared" si="54"/>
        <v>2.3999999999999994E-2</v>
      </c>
      <c r="CK31" s="101">
        <f t="shared" si="54"/>
        <v>1.8999999999999989E-2</v>
      </c>
      <c r="CL31" s="101">
        <f t="shared" si="54"/>
        <v>2.8999999999999998E-2</v>
      </c>
      <c r="CM31" s="101">
        <f t="shared" si="54"/>
        <v>2.8999999999999998E-2</v>
      </c>
      <c r="CN31" s="101">
        <f t="shared" si="54"/>
        <v>4.3999999999999984E-2</v>
      </c>
      <c r="CO31" s="101">
        <f t="shared" si="55"/>
        <v>4.0000000000000022E-2</v>
      </c>
      <c r="CP31" s="101">
        <f t="shared" si="55"/>
        <v>4.0000000000000022E-2</v>
      </c>
      <c r="CQ31" s="101">
        <f t="shared" si="55"/>
        <v>4.2999999999999983E-2</v>
      </c>
      <c r="CR31" s="101">
        <f t="shared" si="55"/>
        <v>3.3000000000000015E-2</v>
      </c>
      <c r="CS31" s="101">
        <f t="shared" si="55"/>
        <v>3.3000000000000015E-2</v>
      </c>
      <c r="CT31" s="101">
        <f t="shared" si="55"/>
        <v>3.3000000000000015E-2</v>
      </c>
      <c r="CU31" s="101">
        <f t="shared" si="55"/>
        <v>1.3000000000000005E-2</v>
      </c>
      <c r="CV31" s="101">
        <f t="shared" si="55"/>
        <v>1.3000000000000005E-2</v>
      </c>
      <c r="CW31" s="101">
        <f t="shared" si="55"/>
        <v>7.9999999999999932E-3</v>
      </c>
      <c r="CX31" s="101">
        <f t="shared" si="55"/>
        <v>7.9999999999999932E-3</v>
      </c>
      <c r="CY31" s="101">
        <f t="shared" si="56"/>
        <v>7.9999999999999932E-3</v>
      </c>
      <c r="CZ31" s="101">
        <f t="shared" si="56"/>
        <v>3.7000000000000005E-2</v>
      </c>
      <c r="DA31" s="101">
        <f t="shared" si="56"/>
        <v>2.3999999999999994E-2</v>
      </c>
      <c r="DC31" s="97" t="s">
        <v>2138</v>
      </c>
      <c r="DD31" s="101">
        <f t="shared" ref="DD31:DD33" si="58">CE31/BD4</f>
        <v>0.16517857142857145</v>
      </c>
      <c r="DE31" s="101">
        <f t="shared" si="57"/>
        <v>0.16517857142857145</v>
      </c>
      <c r="DF31" s="101">
        <f t="shared" si="57"/>
        <v>0.16517857142857145</v>
      </c>
      <c r="DG31" s="101">
        <f t="shared" si="57"/>
        <v>0.21276595744680854</v>
      </c>
      <c r="DH31" s="101">
        <f t="shared" si="57"/>
        <v>0.26666666666666666</v>
      </c>
      <c r="DI31" s="101">
        <f t="shared" si="57"/>
        <v>0.26666666666666666</v>
      </c>
      <c r="DJ31" s="101">
        <f t="shared" si="57"/>
        <v>0.22891566265060231</v>
      </c>
      <c r="DK31" s="101">
        <f t="shared" si="57"/>
        <v>0.23770491803278687</v>
      </c>
      <c r="DL31" s="101">
        <f t="shared" si="57"/>
        <v>0.23770491803278687</v>
      </c>
      <c r="DM31" s="101">
        <f t="shared" si="57"/>
        <v>0.25287356321839072</v>
      </c>
      <c r="DN31" s="101">
        <f t="shared" si="57"/>
        <v>0.27397260273972612</v>
      </c>
      <c r="DO31" s="101">
        <f t="shared" si="57"/>
        <v>0.27397260273972612</v>
      </c>
      <c r="DP31" s="101">
        <f t="shared" si="57"/>
        <v>0.24157303370786509</v>
      </c>
      <c r="DQ31" s="101">
        <f t="shared" si="57"/>
        <v>0.24264705882352952</v>
      </c>
      <c r="DR31" s="101">
        <f t="shared" si="57"/>
        <v>0.24264705882352952</v>
      </c>
      <c r="DS31" s="101">
        <f t="shared" si="57"/>
        <v>0.24264705882352952</v>
      </c>
      <c r="DT31" s="101">
        <f t="shared" si="57"/>
        <v>0.18309859154929581</v>
      </c>
      <c r="DU31" s="101">
        <f t="shared" si="57"/>
        <v>0.18309859154929581</v>
      </c>
      <c r="DV31" s="101">
        <f t="shared" si="57"/>
        <v>0.17021276595744669</v>
      </c>
      <c r="DW31" s="101">
        <f t="shared" si="57"/>
        <v>0.17021276595744669</v>
      </c>
      <c r="DX31" s="101">
        <f t="shared" si="57"/>
        <v>0.17021276595744669</v>
      </c>
      <c r="DY31" s="101">
        <f t="shared" si="57"/>
        <v>0.16517857142857145</v>
      </c>
      <c r="DZ31" s="101">
        <f t="shared" si="57"/>
        <v>0.26666666666666666</v>
      </c>
    </row>
    <row r="32" spans="28:130">
      <c r="CB32" s="97">
        <v>7</v>
      </c>
      <c r="CC32" s="97">
        <v>3</v>
      </c>
      <c r="CD32" s="97" t="str">
        <f t="shared" si="1"/>
        <v>処遇加算Ⅱ特定加算Ⅰベア加算から新加算Ⅲ</v>
      </c>
      <c r="CE32" s="101">
        <f t="shared" si="54"/>
        <v>-5.0000000000000044E-3</v>
      </c>
      <c r="CF32" s="101">
        <f t="shared" si="54"/>
        <v>-5.0000000000000044E-3</v>
      </c>
      <c r="CG32" s="101">
        <f t="shared" si="54"/>
        <v>-5.0000000000000044E-3</v>
      </c>
      <c r="CH32" s="101">
        <f t="shared" si="54"/>
        <v>5.0000000000000044E-3</v>
      </c>
      <c r="CI32" s="101">
        <f t="shared" si="54"/>
        <v>1.3999999999999999E-2</v>
      </c>
      <c r="CJ32" s="101">
        <f t="shared" si="54"/>
        <v>1.3999999999999999E-2</v>
      </c>
      <c r="CK32" s="101">
        <f t="shared" si="54"/>
        <v>2.0000000000000018E-3</v>
      </c>
      <c r="CL32" s="101">
        <f t="shared" si="54"/>
        <v>1.7000000000000001E-2</v>
      </c>
      <c r="CM32" s="101">
        <f t="shared" si="54"/>
        <v>1.7000000000000001E-2</v>
      </c>
      <c r="CN32" s="101">
        <f t="shared" si="54"/>
        <v>1.999999999999999E-2</v>
      </c>
      <c r="CO32" s="101">
        <f t="shared" si="55"/>
        <v>2.8000000000000011E-2</v>
      </c>
      <c r="CP32" s="101">
        <f t="shared" si="55"/>
        <v>2.8000000000000011E-2</v>
      </c>
      <c r="CQ32" s="101">
        <f t="shared" si="55"/>
        <v>1.999999999999999E-2</v>
      </c>
      <c r="CR32" s="101">
        <f t="shared" si="55"/>
        <v>1.0000000000000009E-2</v>
      </c>
      <c r="CS32" s="101">
        <f t="shared" si="55"/>
        <v>1.0000000000000009E-2</v>
      </c>
      <c r="CT32" s="101">
        <f t="shared" si="55"/>
        <v>1.0000000000000009E-2</v>
      </c>
      <c r="CU32" s="101">
        <f t="shared" si="55"/>
        <v>-4.0000000000000036E-3</v>
      </c>
      <c r="CV32" s="101">
        <f t="shared" si="55"/>
        <v>-4.0000000000000036E-3</v>
      </c>
      <c r="CW32" s="101">
        <f t="shared" si="55"/>
        <v>-3.0000000000000027E-3</v>
      </c>
      <c r="CX32" s="101">
        <f t="shared" si="55"/>
        <v>-3.0000000000000027E-3</v>
      </c>
      <c r="CY32" s="101">
        <f t="shared" si="56"/>
        <v>-3.0000000000000027E-3</v>
      </c>
      <c r="CZ32" s="101">
        <f t="shared" si="56"/>
        <v>-5.0000000000000044E-3</v>
      </c>
      <c r="DA32" s="101">
        <f t="shared" si="56"/>
        <v>1.3999999999999999E-2</v>
      </c>
      <c r="DC32" s="97" t="s">
        <v>2139</v>
      </c>
      <c r="DD32" s="101">
        <f t="shared" si="58"/>
        <v>-2.7472527472527496E-2</v>
      </c>
      <c r="DE32" s="101">
        <f t="shared" si="57"/>
        <v>-2.7472527472527496E-2</v>
      </c>
      <c r="DF32" s="101">
        <f t="shared" si="57"/>
        <v>-2.7472527472527496E-2</v>
      </c>
      <c r="DG32" s="101">
        <f t="shared" si="57"/>
        <v>6.3291139240506389E-2</v>
      </c>
      <c r="DH32" s="101">
        <f t="shared" si="57"/>
        <v>0.17500000000000002</v>
      </c>
      <c r="DI32" s="101">
        <f t="shared" si="57"/>
        <v>0.17500000000000002</v>
      </c>
      <c r="DJ32" s="101">
        <f t="shared" si="57"/>
        <v>3.0303030303030328E-2</v>
      </c>
      <c r="DK32" s="101">
        <f t="shared" si="57"/>
        <v>0.15454545454545457</v>
      </c>
      <c r="DL32" s="101">
        <f t="shared" si="57"/>
        <v>0.15454545454545457</v>
      </c>
      <c r="DM32" s="101">
        <f t="shared" si="57"/>
        <v>0.13333333333333328</v>
      </c>
      <c r="DN32" s="101">
        <f t="shared" si="57"/>
        <v>0.20895522388059709</v>
      </c>
      <c r="DO32" s="101">
        <f t="shared" si="57"/>
        <v>0.20895522388059709</v>
      </c>
      <c r="DP32" s="101">
        <f t="shared" si="57"/>
        <v>0.12903225806451607</v>
      </c>
      <c r="DQ32" s="101">
        <f t="shared" si="57"/>
        <v>8.849557522123902E-2</v>
      </c>
      <c r="DR32" s="101">
        <f t="shared" si="57"/>
        <v>8.849557522123902E-2</v>
      </c>
      <c r="DS32" s="101">
        <f t="shared" si="57"/>
        <v>8.849557522123902E-2</v>
      </c>
      <c r="DT32" s="101">
        <f t="shared" si="57"/>
        <v>-7.4074074074074139E-2</v>
      </c>
      <c r="DU32" s="101">
        <f t="shared" si="57"/>
        <v>-7.4074074074074139E-2</v>
      </c>
      <c r="DV32" s="101">
        <f t="shared" si="57"/>
        <v>-8.3333333333333412E-2</v>
      </c>
      <c r="DW32" s="101">
        <f t="shared" si="57"/>
        <v>-8.3333333333333412E-2</v>
      </c>
      <c r="DX32" s="101">
        <f t="shared" si="57"/>
        <v>-8.3333333333333412E-2</v>
      </c>
      <c r="DY32" s="101">
        <f t="shared" si="57"/>
        <v>-2.7472527472527496E-2</v>
      </c>
      <c r="DZ32" s="101">
        <f t="shared" si="57"/>
        <v>0.17500000000000002</v>
      </c>
    </row>
    <row r="33" spans="80:130">
      <c r="CB33" s="97">
        <v>7</v>
      </c>
      <c r="CC33" s="97">
        <v>4</v>
      </c>
      <c r="CD33" s="97" t="str">
        <f t="shared" si="1"/>
        <v>処遇加算Ⅱ特定加算Ⅰベア加算から新加算Ⅳ</v>
      </c>
      <c r="CE33" s="101">
        <f t="shared" si="54"/>
        <v>-4.200000000000001E-2</v>
      </c>
      <c r="CF33" s="101">
        <f t="shared" si="54"/>
        <v>-4.200000000000001E-2</v>
      </c>
      <c r="CG33" s="101">
        <f t="shared" si="54"/>
        <v>-4.200000000000001E-2</v>
      </c>
      <c r="CH33" s="101">
        <f t="shared" si="54"/>
        <v>-1.0999999999999996E-2</v>
      </c>
      <c r="CI33" s="101">
        <f t="shared" si="54"/>
        <v>-2.0000000000000018E-3</v>
      </c>
      <c r="CJ33" s="101">
        <f t="shared" si="54"/>
        <v>-2.0000000000000018E-3</v>
      </c>
      <c r="CK33" s="101">
        <f t="shared" si="54"/>
        <v>-1.0999999999999996E-2</v>
      </c>
      <c r="CL33" s="101">
        <f t="shared" si="54"/>
        <v>-5.0000000000000044E-3</v>
      </c>
      <c r="CM33" s="101">
        <f t="shared" si="54"/>
        <v>-5.0000000000000044E-3</v>
      </c>
      <c r="CN33" s="101">
        <f t="shared" si="54"/>
        <v>-8.0000000000000071E-3</v>
      </c>
      <c r="CO33" s="101">
        <f t="shared" si="55"/>
        <v>0</v>
      </c>
      <c r="CP33" s="101">
        <f t="shared" si="55"/>
        <v>0</v>
      </c>
      <c r="CQ33" s="101">
        <f t="shared" si="55"/>
        <v>-1.0000000000000009E-2</v>
      </c>
      <c r="CR33" s="101">
        <f t="shared" si="55"/>
        <v>-1.2999999999999998E-2</v>
      </c>
      <c r="CS33" s="101">
        <f t="shared" si="55"/>
        <v>-1.2999999999999998E-2</v>
      </c>
      <c r="CT33" s="101">
        <f t="shared" si="55"/>
        <v>-1.2999999999999998E-2</v>
      </c>
      <c r="CU33" s="101">
        <f t="shared" si="55"/>
        <v>-1.3999999999999999E-2</v>
      </c>
      <c r="CV33" s="101">
        <f t="shared" si="55"/>
        <v>-1.3999999999999999E-2</v>
      </c>
      <c r="CW33" s="101">
        <f t="shared" si="55"/>
        <v>-9.9999999999999985E-3</v>
      </c>
      <c r="CX33" s="101">
        <f t="shared" si="55"/>
        <v>-9.9999999999999985E-3</v>
      </c>
      <c r="CY33" s="101">
        <f t="shared" si="56"/>
        <v>-9.9999999999999985E-3</v>
      </c>
      <c r="CZ33" s="101">
        <f t="shared" si="56"/>
        <v>-4.200000000000001E-2</v>
      </c>
      <c r="DA33" s="101">
        <f t="shared" si="56"/>
        <v>-2.0000000000000018E-3</v>
      </c>
      <c r="DC33" s="97" t="s">
        <v>2140</v>
      </c>
      <c r="DD33" s="101">
        <f t="shared" si="58"/>
        <v>-0.28965517241379318</v>
      </c>
      <c r="DE33" s="101">
        <f t="shared" si="57"/>
        <v>-0.28965517241379318</v>
      </c>
      <c r="DF33" s="101">
        <f t="shared" si="57"/>
        <v>-0.28965517241379318</v>
      </c>
      <c r="DG33" s="101">
        <f t="shared" si="57"/>
        <v>-0.17460317460317454</v>
      </c>
      <c r="DH33" s="101">
        <f t="shared" si="57"/>
        <v>-3.1250000000000035E-2</v>
      </c>
      <c r="DI33" s="101">
        <f t="shared" si="57"/>
        <v>-3.1250000000000035E-2</v>
      </c>
      <c r="DJ33" s="101">
        <f t="shared" si="57"/>
        <v>-0.20754716981132065</v>
      </c>
      <c r="DK33" s="101">
        <f t="shared" si="57"/>
        <v>-5.6818181818181872E-2</v>
      </c>
      <c r="DL33" s="101">
        <f t="shared" si="57"/>
        <v>-5.6818181818181872E-2</v>
      </c>
      <c r="DM33" s="101">
        <f t="shared" si="57"/>
        <v>-6.5573770491803338E-2</v>
      </c>
      <c r="DN33" s="101">
        <f t="shared" si="57"/>
        <v>0</v>
      </c>
      <c r="DO33" s="101">
        <f t="shared" si="57"/>
        <v>0</v>
      </c>
      <c r="DP33" s="101">
        <f t="shared" si="57"/>
        <v>-8.0000000000000071E-2</v>
      </c>
      <c r="DQ33" s="101">
        <f t="shared" si="57"/>
        <v>-0.14444444444444443</v>
      </c>
      <c r="DR33" s="101">
        <f t="shared" si="57"/>
        <v>-0.14444444444444443</v>
      </c>
      <c r="DS33" s="101">
        <f t="shared" si="57"/>
        <v>-0.14444444444444443</v>
      </c>
      <c r="DT33" s="101">
        <f t="shared" si="57"/>
        <v>-0.31818181818181812</v>
      </c>
      <c r="DU33" s="101">
        <f t="shared" si="57"/>
        <v>-0.31818181818181812</v>
      </c>
      <c r="DV33" s="101">
        <f t="shared" si="57"/>
        <v>-0.34482758620689646</v>
      </c>
      <c r="DW33" s="101">
        <f t="shared" si="57"/>
        <v>-0.34482758620689646</v>
      </c>
      <c r="DX33" s="101">
        <f t="shared" si="57"/>
        <v>-0.34482758620689646</v>
      </c>
      <c r="DY33" s="101">
        <f t="shared" si="57"/>
        <v>-0.28965517241379318</v>
      </c>
      <c r="DZ33" s="101">
        <f t="shared" si="57"/>
        <v>-3.1250000000000035E-2</v>
      </c>
    </row>
    <row r="34" spans="80:130">
      <c r="CB34" s="97">
        <v>7</v>
      </c>
      <c r="CC34" s="97">
        <v>6</v>
      </c>
      <c r="CD34" s="97" t="str">
        <f t="shared" si="1"/>
        <v>処遇加算Ⅱ特定加算Ⅰベア加算から新加算Ⅴ（２）</v>
      </c>
      <c r="CE34" s="101">
        <f t="shared" ref="CE34:DA34" si="59">BD8-AD$9</f>
        <v>2.0999999999999991E-2</v>
      </c>
      <c r="CF34" s="101">
        <f t="shared" si="59"/>
        <v>2.0999999999999991E-2</v>
      </c>
      <c r="CG34" s="101">
        <f t="shared" si="59"/>
        <v>2.0999999999999991E-2</v>
      </c>
      <c r="CH34" s="101">
        <f t="shared" si="59"/>
        <v>9.999999999999995E-3</v>
      </c>
      <c r="CI34" s="101">
        <f t="shared" si="59"/>
        <v>9.999999999999995E-3</v>
      </c>
      <c r="CJ34" s="101">
        <f t="shared" si="59"/>
        <v>9.999999999999995E-3</v>
      </c>
      <c r="CK34" s="101">
        <f t="shared" si="59"/>
        <v>8.9999999999999941E-3</v>
      </c>
      <c r="CL34" s="101">
        <f t="shared" si="59"/>
        <v>1.2999999999999998E-2</v>
      </c>
      <c r="CM34" s="101">
        <f t="shared" si="59"/>
        <v>1.2999999999999998E-2</v>
      </c>
      <c r="CN34" s="101">
        <f t="shared" si="59"/>
        <v>2.2999999999999993E-2</v>
      </c>
      <c r="CO34" s="101">
        <f t="shared" si="59"/>
        <v>1.4999999999999999E-2</v>
      </c>
      <c r="CP34" s="101">
        <f t="shared" si="59"/>
        <v>1.4999999999999999E-2</v>
      </c>
      <c r="CQ34" s="101">
        <f t="shared" si="59"/>
        <v>2.0999999999999991E-2</v>
      </c>
      <c r="CR34" s="101">
        <f t="shared" si="59"/>
        <v>1.3999999999999999E-2</v>
      </c>
      <c r="CS34" s="101">
        <f t="shared" si="59"/>
        <v>1.3999999999999999E-2</v>
      </c>
      <c r="CT34" s="101">
        <f t="shared" si="59"/>
        <v>1.3999999999999999E-2</v>
      </c>
      <c r="CU34" s="101">
        <f t="shared" si="59"/>
        <v>6.9999999999999993E-3</v>
      </c>
      <c r="CV34" s="101">
        <f t="shared" si="59"/>
        <v>6.9999999999999993E-3</v>
      </c>
      <c r="CW34" s="101">
        <f t="shared" si="59"/>
        <v>4.9999999999999975E-3</v>
      </c>
      <c r="CX34" s="101">
        <f t="shared" si="59"/>
        <v>4.9999999999999975E-3</v>
      </c>
      <c r="CY34" s="101">
        <f t="shared" si="59"/>
        <v>4.9999999999999975E-3</v>
      </c>
      <c r="CZ34" s="101">
        <f t="shared" si="59"/>
        <v>2.0999999999999991E-2</v>
      </c>
      <c r="DA34" s="101">
        <f t="shared" si="59"/>
        <v>9.999999999999995E-3</v>
      </c>
      <c r="DC34" s="97" t="s">
        <v>2141</v>
      </c>
      <c r="DD34" s="101">
        <f>CE34/BD8</f>
        <v>0.10096153846153842</v>
      </c>
      <c r="DE34" s="101">
        <f t="shared" ref="DE34:DZ34" si="60">CF34/BE8</f>
        <v>0.10096153846153842</v>
      </c>
      <c r="DF34" s="101">
        <f t="shared" si="60"/>
        <v>0.10096153846153842</v>
      </c>
      <c r="DG34" s="101">
        <f t="shared" si="60"/>
        <v>0.119047619047619</v>
      </c>
      <c r="DH34" s="101">
        <f t="shared" si="60"/>
        <v>0.13157894736842102</v>
      </c>
      <c r="DI34" s="101">
        <f t="shared" si="60"/>
        <v>0.13157894736842102</v>
      </c>
      <c r="DJ34" s="101">
        <f t="shared" si="60"/>
        <v>0.12328767123287664</v>
      </c>
      <c r="DK34" s="101">
        <f t="shared" si="60"/>
        <v>0.12264150943396225</v>
      </c>
      <c r="DL34" s="101">
        <f t="shared" si="60"/>
        <v>0.12264150943396225</v>
      </c>
      <c r="DM34" s="101">
        <f t="shared" si="60"/>
        <v>0.15032679738562088</v>
      </c>
      <c r="DN34" s="101">
        <f t="shared" si="60"/>
        <v>0.12396694214876033</v>
      </c>
      <c r="DO34" s="101">
        <f t="shared" si="60"/>
        <v>0.12396694214876033</v>
      </c>
      <c r="DP34" s="101">
        <f t="shared" si="60"/>
        <v>0.13461538461538455</v>
      </c>
      <c r="DQ34" s="101">
        <f t="shared" si="60"/>
        <v>0.11965811965811965</v>
      </c>
      <c r="DR34" s="101">
        <f t="shared" si="60"/>
        <v>0.11965811965811965</v>
      </c>
      <c r="DS34" s="101">
        <f t="shared" si="60"/>
        <v>0.11965811965811965</v>
      </c>
      <c r="DT34" s="101">
        <f t="shared" si="60"/>
        <v>0.10769230769230768</v>
      </c>
      <c r="DU34" s="101">
        <f t="shared" si="60"/>
        <v>0.10769230769230768</v>
      </c>
      <c r="DV34" s="101">
        <f t="shared" si="60"/>
        <v>0.11363636363636359</v>
      </c>
      <c r="DW34" s="101">
        <f t="shared" si="60"/>
        <v>0.11363636363636359</v>
      </c>
      <c r="DX34" s="101">
        <f t="shared" si="60"/>
        <v>0.11363636363636359</v>
      </c>
      <c r="DY34" s="101">
        <f t="shared" si="60"/>
        <v>0.10096153846153842</v>
      </c>
      <c r="DZ34" s="101">
        <f t="shared" si="60"/>
        <v>0.13157894736842102</v>
      </c>
    </row>
    <row r="35" spans="80:130">
      <c r="CB35" s="97">
        <v>8</v>
      </c>
      <c r="CC35" s="97">
        <v>1</v>
      </c>
      <c r="CD35" s="97" t="str">
        <f t="shared" ref="CD35:CD66" si="61">VLOOKUP(CB35,$AB$3:$AC$21,2)&amp;"から"&amp;VLOOKUP(CC35,$BB$3:$BC$20,2)</f>
        <v>処遇加算Ⅱ特定加算Ⅰベア加算なしから新加算Ⅰ</v>
      </c>
      <c r="CE35" s="101">
        <f t="shared" ref="CE35:CN38" si="62">BD3-AD$10</f>
        <v>8.199999999999999E-2</v>
      </c>
      <c r="CF35" s="101">
        <f t="shared" si="62"/>
        <v>8.199999999999999E-2</v>
      </c>
      <c r="CG35" s="101">
        <f t="shared" si="62"/>
        <v>8.199999999999999E-2</v>
      </c>
      <c r="CH35" s="101">
        <f t="shared" si="62"/>
        <v>3.6999999999999991E-2</v>
      </c>
      <c r="CI35" s="101">
        <f t="shared" si="62"/>
        <v>3.6999999999999991E-2</v>
      </c>
      <c r="CJ35" s="101">
        <f t="shared" si="62"/>
        <v>3.6999999999999991E-2</v>
      </c>
      <c r="CK35" s="101">
        <f t="shared" si="62"/>
        <v>3.1999999999999987E-2</v>
      </c>
      <c r="CL35" s="101">
        <f t="shared" si="62"/>
        <v>0.05</v>
      </c>
      <c r="CM35" s="101">
        <f t="shared" si="62"/>
        <v>0.05</v>
      </c>
      <c r="CN35" s="101">
        <f t="shared" si="62"/>
        <v>7.3999999999999996E-2</v>
      </c>
      <c r="CO35" s="101">
        <f t="shared" ref="CO35:CX38" si="63">BN3-AN$10</f>
        <v>6.0000000000000026E-2</v>
      </c>
      <c r="CP35" s="101">
        <f t="shared" si="63"/>
        <v>6.0000000000000026E-2</v>
      </c>
      <c r="CQ35" s="101">
        <f t="shared" si="63"/>
        <v>7.3999999999999996E-2</v>
      </c>
      <c r="CR35" s="101">
        <f t="shared" si="63"/>
        <v>5.3000000000000019E-2</v>
      </c>
      <c r="CS35" s="101">
        <f t="shared" si="63"/>
        <v>5.3000000000000019E-2</v>
      </c>
      <c r="CT35" s="101">
        <f t="shared" si="63"/>
        <v>5.3000000000000019E-2</v>
      </c>
      <c r="CU35" s="101">
        <f t="shared" si="63"/>
        <v>2.5000000000000008E-2</v>
      </c>
      <c r="CV35" s="101">
        <f t="shared" si="63"/>
        <v>2.5000000000000008E-2</v>
      </c>
      <c r="CW35" s="101">
        <f t="shared" si="63"/>
        <v>1.6999999999999987E-2</v>
      </c>
      <c r="CX35" s="101">
        <f t="shared" si="63"/>
        <v>1.6999999999999987E-2</v>
      </c>
      <c r="CY35" s="101">
        <f t="shared" ref="CY35:DA38" si="64">BX3-AX$10</f>
        <v>1.6999999999999987E-2</v>
      </c>
      <c r="CZ35" s="101">
        <f t="shared" si="64"/>
        <v>8.199999999999999E-2</v>
      </c>
      <c r="DA35" s="101">
        <f t="shared" si="64"/>
        <v>3.6999999999999991E-2</v>
      </c>
      <c r="DC35" s="97" t="s">
        <v>2142</v>
      </c>
      <c r="DD35" s="101">
        <f>CE35/BD3</f>
        <v>0.33469387755102037</v>
      </c>
      <c r="DE35" s="101">
        <f t="shared" ref="DE35:DZ38" si="65">CF35/BE3</f>
        <v>0.33469387755102037</v>
      </c>
      <c r="DF35" s="101">
        <f t="shared" si="65"/>
        <v>0.33469387755102037</v>
      </c>
      <c r="DG35" s="101">
        <f t="shared" si="65"/>
        <v>0.36999999999999994</v>
      </c>
      <c r="DH35" s="101">
        <f t="shared" si="65"/>
        <v>0.40217391304347822</v>
      </c>
      <c r="DI35" s="101">
        <f t="shared" si="65"/>
        <v>0.40217391304347822</v>
      </c>
      <c r="DJ35" s="101">
        <f t="shared" si="65"/>
        <v>0.37209302325581384</v>
      </c>
      <c r="DK35" s="101">
        <f t="shared" si="65"/>
        <v>0.390625</v>
      </c>
      <c r="DL35" s="101">
        <f t="shared" si="65"/>
        <v>0.390625</v>
      </c>
      <c r="DM35" s="101">
        <f t="shared" si="65"/>
        <v>0.40883977900552487</v>
      </c>
      <c r="DN35" s="101">
        <f t="shared" si="65"/>
        <v>0.4026845637583894</v>
      </c>
      <c r="DO35" s="101">
        <f t="shared" si="65"/>
        <v>0.4026845637583894</v>
      </c>
      <c r="DP35" s="101">
        <f t="shared" si="65"/>
        <v>0.39784946236559138</v>
      </c>
      <c r="DQ35" s="101">
        <f t="shared" si="65"/>
        <v>0.37857142857142867</v>
      </c>
      <c r="DR35" s="101">
        <f t="shared" si="65"/>
        <v>0.37857142857142867</v>
      </c>
      <c r="DS35" s="101">
        <f t="shared" si="65"/>
        <v>0.37857142857142867</v>
      </c>
      <c r="DT35" s="101">
        <f t="shared" si="65"/>
        <v>0.33333333333333337</v>
      </c>
      <c r="DU35" s="101">
        <f t="shared" si="65"/>
        <v>0.33333333333333337</v>
      </c>
      <c r="DV35" s="101">
        <f t="shared" si="65"/>
        <v>0.33333333333333315</v>
      </c>
      <c r="DW35" s="101">
        <f t="shared" si="65"/>
        <v>0.33333333333333315</v>
      </c>
      <c r="DX35" s="101">
        <f t="shared" si="65"/>
        <v>0.33333333333333315</v>
      </c>
      <c r="DY35" s="101">
        <f t="shared" si="65"/>
        <v>0.33469387755102037</v>
      </c>
      <c r="DZ35" s="101">
        <f t="shared" si="65"/>
        <v>0.40217391304347822</v>
      </c>
    </row>
    <row r="36" spans="80:130">
      <c r="CB36" s="97">
        <v>8</v>
      </c>
      <c r="CC36" s="97">
        <v>2</v>
      </c>
      <c r="CD36" s="97" t="str">
        <f t="shared" si="61"/>
        <v>処遇加算Ⅱ特定加算Ⅰベア加算なしから新加算Ⅱ</v>
      </c>
      <c r="CE36" s="101">
        <f t="shared" si="62"/>
        <v>6.0999999999999999E-2</v>
      </c>
      <c r="CF36" s="101">
        <f t="shared" si="62"/>
        <v>6.0999999999999999E-2</v>
      </c>
      <c r="CG36" s="101">
        <f t="shared" si="62"/>
        <v>6.0999999999999999E-2</v>
      </c>
      <c r="CH36" s="101">
        <f t="shared" si="62"/>
        <v>3.1E-2</v>
      </c>
      <c r="CI36" s="101">
        <f t="shared" si="62"/>
        <v>3.4999999999999989E-2</v>
      </c>
      <c r="CJ36" s="101">
        <f t="shared" si="62"/>
        <v>3.4999999999999989E-2</v>
      </c>
      <c r="CK36" s="101">
        <f t="shared" si="62"/>
        <v>2.8999999999999984E-2</v>
      </c>
      <c r="CL36" s="101">
        <f t="shared" si="62"/>
        <v>4.3999999999999997E-2</v>
      </c>
      <c r="CM36" s="101">
        <f t="shared" si="62"/>
        <v>4.3999999999999997E-2</v>
      </c>
      <c r="CN36" s="101">
        <f t="shared" si="62"/>
        <v>6.699999999999999E-2</v>
      </c>
      <c r="CO36" s="101">
        <f t="shared" si="63"/>
        <v>5.7000000000000023E-2</v>
      </c>
      <c r="CP36" s="101">
        <f t="shared" si="63"/>
        <v>5.7000000000000023E-2</v>
      </c>
      <c r="CQ36" s="101">
        <f t="shared" si="63"/>
        <v>6.5999999999999989E-2</v>
      </c>
      <c r="CR36" s="101">
        <f t="shared" si="63"/>
        <v>4.9000000000000016E-2</v>
      </c>
      <c r="CS36" s="101">
        <f t="shared" si="63"/>
        <v>4.9000000000000016E-2</v>
      </c>
      <c r="CT36" s="101">
        <f t="shared" si="63"/>
        <v>4.9000000000000016E-2</v>
      </c>
      <c r="CU36" s="101">
        <f t="shared" si="63"/>
        <v>2.1000000000000005E-2</v>
      </c>
      <c r="CV36" s="101">
        <f t="shared" si="63"/>
        <v>2.1000000000000005E-2</v>
      </c>
      <c r="CW36" s="101">
        <f t="shared" si="63"/>
        <v>1.2999999999999991E-2</v>
      </c>
      <c r="CX36" s="101">
        <f t="shared" si="63"/>
        <v>1.2999999999999991E-2</v>
      </c>
      <c r="CY36" s="101">
        <f t="shared" si="64"/>
        <v>1.2999999999999991E-2</v>
      </c>
      <c r="CZ36" s="101">
        <f t="shared" si="64"/>
        <v>6.0999999999999999E-2</v>
      </c>
      <c r="DA36" s="101">
        <f t="shared" si="64"/>
        <v>3.4999999999999989E-2</v>
      </c>
      <c r="DC36" s="97" t="s">
        <v>2143</v>
      </c>
      <c r="DD36" s="101">
        <f t="shared" ref="DD36:DD38" si="66">CE36/BD4</f>
        <v>0.27232142857142855</v>
      </c>
      <c r="DE36" s="101">
        <f t="shared" si="65"/>
        <v>0.27232142857142855</v>
      </c>
      <c r="DF36" s="101">
        <f t="shared" si="65"/>
        <v>0.27232142857142855</v>
      </c>
      <c r="DG36" s="101">
        <f t="shared" si="65"/>
        <v>0.32978723404255317</v>
      </c>
      <c r="DH36" s="101">
        <f t="shared" si="65"/>
        <v>0.38888888888888884</v>
      </c>
      <c r="DI36" s="101">
        <f t="shared" si="65"/>
        <v>0.38888888888888884</v>
      </c>
      <c r="DJ36" s="101">
        <f t="shared" si="65"/>
        <v>0.34939759036144563</v>
      </c>
      <c r="DK36" s="101">
        <f t="shared" si="65"/>
        <v>0.36065573770491804</v>
      </c>
      <c r="DL36" s="101">
        <f t="shared" si="65"/>
        <v>0.36065573770491804</v>
      </c>
      <c r="DM36" s="101">
        <f t="shared" si="65"/>
        <v>0.38505747126436779</v>
      </c>
      <c r="DN36" s="101">
        <f t="shared" si="65"/>
        <v>0.39041095890410971</v>
      </c>
      <c r="DO36" s="101">
        <f t="shared" si="65"/>
        <v>0.39041095890410971</v>
      </c>
      <c r="DP36" s="101">
        <f t="shared" si="65"/>
        <v>0.37078651685393255</v>
      </c>
      <c r="DQ36" s="101">
        <f t="shared" si="65"/>
        <v>0.36029411764705893</v>
      </c>
      <c r="DR36" s="101">
        <f t="shared" si="65"/>
        <v>0.36029411764705893</v>
      </c>
      <c r="DS36" s="101">
        <f t="shared" si="65"/>
        <v>0.36029411764705893</v>
      </c>
      <c r="DT36" s="101">
        <f t="shared" si="65"/>
        <v>0.29577464788732399</v>
      </c>
      <c r="DU36" s="101">
        <f t="shared" si="65"/>
        <v>0.29577464788732399</v>
      </c>
      <c r="DV36" s="101">
        <f t="shared" si="65"/>
        <v>0.27659574468085091</v>
      </c>
      <c r="DW36" s="101">
        <f t="shared" si="65"/>
        <v>0.27659574468085091</v>
      </c>
      <c r="DX36" s="101">
        <f t="shared" si="65"/>
        <v>0.27659574468085091</v>
      </c>
      <c r="DY36" s="101">
        <f t="shared" si="65"/>
        <v>0.27232142857142855</v>
      </c>
      <c r="DZ36" s="101">
        <f t="shared" si="65"/>
        <v>0.38888888888888884</v>
      </c>
    </row>
    <row r="37" spans="80:130">
      <c r="CB37" s="97">
        <v>8</v>
      </c>
      <c r="CC37" s="97">
        <v>3</v>
      </c>
      <c r="CD37" s="97" t="str">
        <f t="shared" si="61"/>
        <v>処遇加算Ⅱ特定加算Ⅰベア加算なしから新加算Ⅲ</v>
      </c>
      <c r="CE37" s="101">
        <f t="shared" si="62"/>
        <v>1.8999999999999989E-2</v>
      </c>
      <c r="CF37" s="101">
        <f t="shared" si="62"/>
        <v>1.8999999999999989E-2</v>
      </c>
      <c r="CG37" s="101">
        <f t="shared" si="62"/>
        <v>1.8999999999999989E-2</v>
      </c>
      <c r="CH37" s="101">
        <f t="shared" si="62"/>
        <v>1.6E-2</v>
      </c>
      <c r="CI37" s="101">
        <f t="shared" si="62"/>
        <v>2.4999999999999994E-2</v>
      </c>
      <c r="CJ37" s="101">
        <f t="shared" si="62"/>
        <v>2.4999999999999994E-2</v>
      </c>
      <c r="CK37" s="101">
        <f t="shared" si="62"/>
        <v>1.1999999999999997E-2</v>
      </c>
      <c r="CL37" s="101">
        <f t="shared" si="62"/>
        <v>3.2000000000000001E-2</v>
      </c>
      <c r="CM37" s="101">
        <f t="shared" si="62"/>
        <v>3.2000000000000001E-2</v>
      </c>
      <c r="CN37" s="101">
        <f t="shared" si="62"/>
        <v>4.2999999999999997E-2</v>
      </c>
      <c r="CO37" s="101">
        <f t="shared" si="63"/>
        <v>4.5000000000000012E-2</v>
      </c>
      <c r="CP37" s="101">
        <f t="shared" si="63"/>
        <v>4.5000000000000012E-2</v>
      </c>
      <c r="CQ37" s="101">
        <f t="shared" si="63"/>
        <v>4.2999999999999997E-2</v>
      </c>
      <c r="CR37" s="101">
        <f t="shared" si="63"/>
        <v>2.6000000000000009E-2</v>
      </c>
      <c r="CS37" s="101">
        <f t="shared" si="63"/>
        <v>2.6000000000000009E-2</v>
      </c>
      <c r="CT37" s="101">
        <f t="shared" si="63"/>
        <v>2.6000000000000009E-2</v>
      </c>
      <c r="CU37" s="101">
        <f t="shared" si="63"/>
        <v>3.9999999999999966E-3</v>
      </c>
      <c r="CV37" s="101">
        <f t="shared" si="63"/>
        <v>3.9999999999999966E-3</v>
      </c>
      <c r="CW37" s="101">
        <f t="shared" si="63"/>
        <v>1.9999999999999948E-3</v>
      </c>
      <c r="CX37" s="101">
        <f t="shared" si="63"/>
        <v>1.9999999999999948E-3</v>
      </c>
      <c r="CY37" s="101">
        <f t="shared" si="64"/>
        <v>1.9999999999999948E-3</v>
      </c>
      <c r="CZ37" s="101">
        <f t="shared" si="64"/>
        <v>1.8999999999999989E-2</v>
      </c>
      <c r="DA37" s="101">
        <f t="shared" si="64"/>
        <v>2.4999999999999994E-2</v>
      </c>
      <c r="DC37" s="97" t="s">
        <v>2144</v>
      </c>
      <c r="DD37" s="101">
        <f t="shared" si="66"/>
        <v>0.10439560439560434</v>
      </c>
      <c r="DE37" s="101">
        <f t="shared" si="65"/>
        <v>0.10439560439560434</v>
      </c>
      <c r="DF37" s="101">
        <f t="shared" si="65"/>
        <v>0.10439560439560434</v>
      </c>
      <c r="DG37" s="101">
        <f t="shared" si="65"/>
        <v>0.20253164556962025</v>
      </c>
      <c r="DH37" s="101">
        <f t="shared" si="65"/>
        <v>0.3125</v>
      </c>
      <c r="DI37" s="101">
        <f t="shared" si="65"/>
        <v>0.3125</v>
      </c>
      <c r="DJ37" s="101">
        <f t="shared" si="65"/>
        <v>0.18181818181818177</v>
      </c>
      <c r="DK37" s="101">
        <f t="shared" si="65"/>
        <v>0.29090909090909089</v>
      </c>
      <c r="DL37" s="101">
        <f t="shared" si="65"/>
        <v>0.29090909090909089</v>
      </c>
      <c r="DM37" s="101">
        <f t="shared" si="65"/>
        <v>0.28666666666666668</v>
      </c>
      <c r="DN37" s="101">
        <f t="shared" si="65"/>
        <v>0.33582089552238814</v>
      </c>
      <c r="DO37" s="101">
        <f t="shared" si="65"/>
        <v>0.33582089552238814</v>
      </c>
      <c r="DP37" s="101">
        <f t="shared" si="65"/>
        <v>0.27741935483870966</v>
      </c>
      <c r="DQ37" s="101">
        <f t="shared" si="65"/>
        <v>0.23008849557522132</v>
      </c>
      <c r="DR37" s="101">
        <f t="shared" si="65"/>
        <v>0.23008849557522132</v>
      </c>
      <c r="DS37" s="101">
        <f t="shared" si="65"/>
        <v>0.23008849557522132</v>
      </c>
      <c r="DT37" s="101">
        <f t="shared" si="65"/>
        <v>7.4074074074074014E-2</v>
      </c>
      <c r="DU37" s="101">
        <f t="shared" si="65"/>
        <v>7.4074074074074014E-2</v>
      </c>
      <c r="DV37" s="101">
        <f t="shared" si="65"/>
        <v>5.5555555555555414E-2</v>
      </c>
      <c r="DW37" s="101">
        <f t="shared" si="65"/>
        <v>5.5555555555555414E-2</v>
      </c>
      <c r="DX37" s="101">
        <f t="shared" si="65"/>
        <v>5.5555555555555414E-2</v>
      </c>
      <c r="DY37" s="101">
        <f t="shared" si="65"/>
        <v>0.10439560439560434</v>
      </c>
      <c r="DZ37" s="101">
        <f t="shared" si="65"/>
        <v>0.3125</v>
      </c>
    </row>
    <row r="38" spans="80:130">
      <c r="CB38" s="97">
        <v>8</v>
      </c>
      <c r="CC38" s="97">
        <v>4</v>
      </c>
      <c r="CD38" s="97" t="str">
        <f t="shared" si="61"/>
        <v>処遇加算Ⅱ特定加算Ⅰベア加算なしから新加算Ⅳ</v>
      </c>
      <c r="CE38" s="101">
        <f t="shared" si="62"/>
        <v>-1.8000000000000016E-2</v>
      </c>
      <c r="CF38" s="101">
        <f t="shared" si="62"/>
        <v>-1.8000000000000016E-2</v>
      </c>
      <c r="CG38" s="101">
        <f t="shared" si="62"/>
        <v>-1.8000000000000016E-2</v>
      </c>
      <c r="CH38" s="101">
        <f t="shared" si="62"/>
        <v>0</v>
      </c>
      <c r="CI38" s="101">
        <f t="shared" si="62"/>
        <v>8.9999999999999941E-3</v>
      </c>
      <c r="CJ38" s="101">
        <f t="shared" si="62"/>
        <v>8.9999999999999941E-3</v>
      </c>
      <c r="CK38" s="101">
        <f t="shared" si="62"/>
        <v>-1.0000000000000009E-3</v>
      </c>
      <c r="CL38" s="101">
        <f t="shared" si="62"/>
        <v>9.999999999999995E-3</v>
      </c>
      <c r="CM38" s="101">
        <f t="shared" si="62"/>
        <v>9.999999999999995E-3</v>
      </c>
      <c r="CN38" s="101">
        <f t="shared" si="62"/>
        <v>1.4999999999999999E-2</v>
      </c>
      <c r="CO38" s="101">
        <f t="shared" si="63"/>
        <v>1.7000000000000001E-2</v>
      </c>
      <c r="CP38" s="101">
        <f t="shared" si="63"/>
        <v>1.7000000000000001E-2</v>
      </c>
      <c r="CQ38" s="101">
        <f t="shared" si="63"/>
        <v>1.2999999999999998E-2</v>
      </c>
      <c r="CR38" s="101">
        <f t="shared" si="63"/>
        <v>3.0000000000000027E-3</v>
      </c>
      <c r="CS38" s="101">
        <f t="shared" si="63"/>
        <v>3.0000000000000027E-3</v>
      </c>
      <c r="CT38" s="101">
        <f t="shared" si="63"/>
        <v>3.0000000000000027E-3</v>
      </c>
      <c r="CU38" s="101">
        <f t="shared" si="63"/>
        <v>-5.9999999999999984E-3</v>
      </c>
      <c r="CV38" s="101">
        <f t="shared" si="63"/>
        <v>-5.9999999999999984E-3</v>
      </c>
      <c r="CW38" s="101">
        <f t="shared" si="63"/>
        <v>-5.000000000000001E-3</v>
      </c>
      <c r="CX38" s="101">
        <f t="shared" si="63"/>
        <v>-5.000000000000001E-3</v>
      </c>
      <c r="CY38" s="101">
        <f t="shared" si="64"/>
        <v>-5.000000000000001E-3</v>
      </c>
      <c r="CZ38" s="101">
        <f t="shared" si="64"/>
        <v>-1.8000000000000016E-2</v>
      </c>
      <c r="DA38" s="101">
        <f t="shared" si="64"/>
        <v>8.9999999999999941E-3</v>
      </c>
      <c r="DC38" s="97" t="s">
        <v>2145</v>
      </c>
      <c r="DD38" s="101">
        <f t="shared" si="66"/>
        <v>-0.12413793103448288</v>
      </c>
      <c r="DE38" s="101">
        <f t="shared" si="65"/>
        <v>-0.12413793103448288</v>
      </c>
      <c r="DF38" s="101">
        <f t="shared" si="65"/>
        <v>-0.12413793103448288</v>
      </c>
      <c r="DG38" s="101">
        <f t="shared" si="65"/>
        <v>0</v>
      </c>
      <c r="DH38" s="101">
        <f t="shared" si="65"/>
        <v>0.14062499999999994</v>
      </c>
      <c r="DI38" s="101">
        <f t="shared" si="65"/>
        <v>0.14062499999999994</v>
      </c>
      <c r="DJ38" s="101">
        <f t="shared" si="65"/>
        <v>-1.88679245283019E-2</v>
      </c>
      <c r="DK38" s="101">
        <f t="shared" si="65"/>
        <v>0.11363636363636359</v>
      </c>
      <c r="DL38" s="101">
        <f t="shared" si="65"/>
        <v>0.11363636363636359</v>
      </c>
      <c r="DM38" s="101">
        <f t="shared" si="65"/>
        <v>0.12295081967213115</v>
      </c>
      <c r="DN38" s="101">
        <f t="shared" si="65"/>
        <v>0.16037735849056606</v>
      </c>
      <c r="DO38" s="101">
        <f t="shared" si="65"/>
        <v>0.16037735849056606</v>
      </c>
      <c r="DP38" s="101">
        <f t="shared" si="65"/>
        <v>0.10399999999999998</v>
      </c>
      <c r="DQ38" s="101">
        <f t="shared" si="65"/>
        <v>3.3333333333333368E-2</v>
      </c>
      <c r="DR38" s="101">
        <f t="shared" si="65"/>
        <v>3.3333333333333368E-2</v>
      </c>
      <c r="DS38" s="101">
        <f t="shared" si="65"/>
        <v>3.3333333333333368E-2</v>
      </c>
      <c r="DT38" s="101">
        <f t="shared" si="65"/>
        <v>-0.13636363636363633</v>
      </c>
      <c r="DU38" s="101">
        <f t="shared" si="65"/>
        <v>-0.13636363636363633</v>
      </c>
      <c r="DV38" s="101">
        <f t="shared" si="65"/>
        <v>-0.17241379310344829</v>
      </c>
      <c r="DW38" s="101">
        <f t="shared" si="65"/>
        <v>-0.17241379310344829</v>
      </c>
      <c r="DX38" s="101">
        <f t="shared" si="65"/>
        <v>-0.17241379310344829</v>
      </c>
      <c r="DY38" s="101">
        <f t="shared" si="65"/>
        <v>-0.12413793103448288</v>
      </c>
      <c r="DZ38" s="101">
        <f t="shared" si="65"/>
        <v>0.14062499999999994</v>
      </c>
    </row>
    <row r="39" spans="80:130">
      <c r="CB39" s="97">
        <v>8</v>
      </c>
      <c r="CC39" s="97">
        <v>9</v>
      </c>
      <c r="CD39" s="97" t="str">
        <f t="shared" si="61"/>
        <v>処遇加算Ⅱ特定加算Ⅰベア加算なしから新加算Ⅴ（５）</v>
      </c>
      <c r="CE39" s="101">
        <f t="shared" ref="CE39:DA39" si="67">BD11-AD$10</f>
        <v>2.0999999999999991E-2</v>
      </c>
      <c r="CF39" s="101">
        <f t="shared" si="67"/>
        <v>2.0999999999999991E-2</v>
      </c>
      <c r="CG39" s="101">
        <f t="shared" si="67"/>
        <v>2.0999999999999991E-2</v>
      </c>
      <c r="CH39" s="101">
        <f t="shared" si="67"/>
        <v>9.999999999999995E-3</v>
      </c>
      <c r="CI39" s="101">
        <f t="shared" si="67"/>
        <v>9.999999999999995E-3</v>
      </c>
      <c r="CJ39" s="101">
        <f t="shared" si="67"/>
        <v>9.999999999999995E-3</v>
      </c>
      <c r="CK39" s="101">
        <f t="shared" si="67"/>
        <v>8.9999999999999941E-3</v>
      </c>
      <c r="CL39" s="101">
        <f t="shared" si="67"/>
        <v>1.2999999999999998E-2</v>
      </c>
      <c r="CM39" s="101">
        <f t="shared" si="67"/>
        <v>1.2999999999999998E-2</v>
      </c>
      <c r="CN39" s="101">
        <f t="shared" si="67"/>
        <v>2.3000000000000007E-2</v>
      </c>
      <c r="CO39" s="101">
        <f t="shared" si="67"/>
        <v>1.4999999999999999E-2</v>
      </c>
      <c r="CP39" s="101">
        <f t="shared" si="67"/>
        <v>1.4999999999999999E-2</v>
      </c>
      <c r="CQ39" s="101">
        <f t="shared" si="67"/>
        <v>2.1000000000000005E-2</v>
      </c>
      <c r="CR39" s="101">
        <f t="shared" si="67"/>
        <v>1.3999999999999999E-2</v>
      </c>
      <c r="CS39" s="101">
        <f t="shared" si="67"/>
        <v>1.3999999999999999E-2</v>
      </c>
      <c r="CT39" s="101">
        <f t="shared" si="67"/>
        <v>1.3999999999999999E-2</v>
      </c>
      <c r="CU39" s="101">
        <f t="shared" si="67"/>
        <v>6.9999999999999993E-3</v>
      </c>
      <c r="CV39" s="101">
        <f t="shared" si="67"/>
        <v>6.9999999999999993E-3</v>
      </c>
      <c r="CW39" s="101">
        <f t="shared" si="67"/>
        <v>4.9999999999999975E-3</v>
      </c>
      <c r="CX39" s="101">
        <f t="shared" si="67"/>
        <v>4.9999999999999975E-3</v>
      </c>
      <c r="CY39" s="101">
        <f t="shared" si="67"/>
        <v>4.9999999999999975E-3</v>
      </c>
      <c r="CZ39" s="101">
        <f t="shared" si="67"/>
        <v>2.0999999999999991E-2</v>
      </c>
      <c r="DA39" s="101">
        <f t="shared" si="67"/>
        <v>9.999999999999995E-3</v>
      </c>
      <c r="DC39" s="97" t="s">
        <v>2146</v>
      </c>
      <c r="DD39" s="101">
        <f>CE39/BD11</f>
        <v>0.11413043478260865</v>
      </c>
      <c r="DE39" s="101">
        <f t="shared" ref="DE39:DZ39" si="68">CF39/BE11</f>
        <v>0.11413043478260865</v>
      </c>
      <c r="DF39" s="101">
        <f t="shared" si="68"/>
        <v>0.11413043478260865</v>
      </c>
      <c r="DG39" s="101">
        <f t="shared" si="68"/>
        <v>0.13698630136986295</v>
      </c>
      <c r="DH39" s="101">
        <f t="shared" si="68"/>
        <v>0.1538461538461538</v>
      </c>
      <c r="DI39" s="101">
        <f t="shared" si="68"/>
        <v>0.1538461538461538</v>
      </c>
      <c r="DJ39" s="101">
        <f t="shared" si="68"/>
        <v>0.14285714285714277</v>
      </c>
      <c r="DK39" s="101">
        <f t="shared" si="68"/>
        <v>0.14285714285714285</v>
      </c>
      <c r="DL39" s="101">
        <f t="shared" si="68"/>
        <v>0.14285714285714285</v>
      </c>
      <c r="DM39" s="101">
        <f t="shared" si="68"/>
        <v>0.17692307692307696</v>
      </c>
      <c r="DN39" s="101">
        <f t="shared" si="68"/>
        <v>0.14423076923076925</v>
      </c>
      <c r="DO39" s="101">
        <f t="shared" si="68"/>
        <v>0.14423076923076925</v>
      </c>
      <c r="DP39" s="101">
        <f t="shared" si="68"/>
        <v>0.15789473684210528</v>
      </c>
      <c r="DQ39" s="101">
        <f t="shared" si="68"/>
        <v>0.1386138613861386</v>
      </c>
      <c r="DR39" s="101">
        <f t="shared" si="68"/>
        <v>0.1386138613861386</v>
      </c>
      <c r="DS39" s="101">
        <f t="shared" si="68"/>
        <v>0.1386138613861386</v>
      </c>
      <c r="DT39" s="101">
        <f t="shared" si="68"/>
        <v>0.12280701754385963</v>
      </c>
      <c r="DU39" s="101">
        <f t="shared" si="68"/>
        <v>0.12280701754385963</v>
      </c>
      <c r="DV39" s="101">
        <f t="shared" si="68"/>
        <v>0.12820512820512814</v>
      </c>
      <c r="DW39" s="101">
        <f t="shared" si="68"/>
        <v>0.12820512820512814</v>
      </c>
      <c r="DX39" s="101">
        <f t="shared" si="68"/>
        <v>0.12820512820512814</v>
      </c>
      <c r="DY39" s="101">
        <f t="shared" si="68"/>
        <v>0.11413043478260865</v>
      </c>
      <c r="DZ39" s="101">
        <f t="shared" si="68"/>
        <v>0.1538461538461538</v>
      </c>
    </row>
    <row r="40" spans="80:130">
      <c r="CB40" s="97">
        <v>9</v>
      </c>
      <c r="CC40" s="97">
        <v>1</v>
      </c>
      <c r="CD40" s="97" t="str">
        <f t="shared" si="61"/>
        <v>処遇加算Ⅱ特定加算Ⅱベア加算から新加算Ⅰ</v>
      </c>
      <c r="CE40" s="101">
        <f t="shared" ref="CE40:CN43" si="69">BD3-AD$11</f>
        <v>7.8999999999999987E-2</v>
      </c>
      <c r="CF40" s="101">
        <f t="shared" si="69"/>
        <v>7.8999999999999987E-2</v>
      </c>
      <c r="CG40" s="101">
        <f t="shared" si="69"/>
        <v>7.8999999999999987E-2</v>
      </c>
      <c r="CH40" s="101">
        <f t="shared" si="69"/>
        <v>3.1999999999999987E-2</v>
      </c>
      <c r="CI40" s="101">
        <f t="shared" si="69"/>
        <v>2.7999999999999983E-2</v>
      </c>
      <c r="CJ40" s="101">
        <f t="shared" si="69"/>
        <v>2.7999999999999983E-2</v>
      </c>
      <c r="CK40" s="101">
        <f t="shared" si="69"/>
        <v>2.4999999999999988E-2</v>
      </c>
      <c r="CL40" s="101">
        <f t="shared" si="69"/>
        <v>4.1000000000000009E-2</v>
      </c>
      <c r="CM40" s="101">
        <f t="shared" si="69"/>
        <v>4.1000000000000009E-2</v>
      </c>
      <c r="CN40" s="101">
        <f t="shared" si="69"/>
        <v>5.7999999999999996E-2</v>
      </c>
      <c r="CO40" s="101">
        <f t="shared" ref="CO40:CX43" si="70">BN3-AN$11</f>
        <v>4.6000000000000027E-2</v>
      </c>
      <c r="CP40" s="101">
        <f t="shared" si="70"/>
        <v>4.6000000000000027E-2</v>
      </c>
      <c r="CQ40" s="101">
        <f t="shared" si="70"/>
        <v>5.8999999999999997E-2</v>
      </c>
      <c r="CR40" s="101">
        <f t="shared" si="70"/>
        <v>4.1000000000000023E-2</v>
      </c>
      <c r="CS40" s="101">
        <f t="shared" si="70"/>
        <v>4.1000000000000023E-2</v>
      </c>
      <c r="CT40" s="101">
        <f t="shared" si="70"/>
        <v>4.1000000000000023E-2</v>
      </c>
      <c r="CU40" s="101">
        <f t="shared" si="70"/>
        <v>2.1000000000000012E-2</v>
      </c>
      <c r="CV40" s="101">
        <f t="shared" si="70"/>
        <v>2.1000000000000012E-2</v>
      </c>
      <c r="CW40" s="101">
        <f t="shared" si="70"/>
        <v>1.5999999999999993E-2</v>
      </c>
      <c r="CX40" s="101">
        <f t="shared" si="70"/>
        <v>1.5999999999999993E-2</v>
      </c>
      <c r="CY40" s="101">
        <f t="shared" ref="CY40:DA43" si="71">BX3-AX$11</f>
        <v>1.5999999999999993E-2</v>
      </c>
      <c r="CZ40" s="101">
        <f t="shared" si="71"/>
        <v>7.8999999999999987E-2</v>
      </c>
      <c r="DA40" s="101">
        <f t="shared" si="71"/>
        <v>2.7999999999999983E-2</v>
      </c>
      <c r="DC40" s="97" t="s">
        <v>2147</v>
      </c>
      <c r="DD40" s="101">
        <f>CE40/BD3</f>
        <v>0.32244897959183666</v>
      </c>
      <c r="DE40" s="101">
        <f t="shared" ref="DE40:DZ43" si="72">CF40/BE3</f>
        <v>0.32244897959183666</v>
      </c>
      <c r="DF40" s="101">
        <f t="shared" si="72"/>
        <v>0.32244897959183666</v>
      </c>
      <c r="DG40" s="101">
        <f t="shared" si="72"/>
        <v>0.3199999999999999</v>
      </c>
      <c r="DH40" s="101">
        <f t="shared" si="72"/>
        <v>0.30434782608695637</v>
      </c>
      <c r="DI40" s="101">
        <f t="shared" si="72"/>
        <v>0.30434782608695637</v>
      </c>
      <c r="DJ40" s="101">
        <f t="shared" si="72"/>
        <v>0.29069767441860456</v>
      </c>
      <c r="DK40" s="101">
        <f t="shared" si="72"/>
        <v>0.32031250000000006</v>
      </c>
      <c r="DL40" s="101">
        <f t="shared" si="72"/>
        <v>0.32031250000000006</v>
      </c>
      <c r="DM40" s="101">
        <f t="shared" si="72"/>
        <v>0.32044198895027626</v>
      </c>
      <c r="DN40" s="101">
        <f t="shared" si="72"/>
        <v>0.30872483221476521</v>
      </c>
      <c r="DO40" s="101">
        <f t="shared" si="72"/>
        <v>0.30872483221476521</v>
      </c>
      <c r="DP40" s="101">
        <f t="shared" si="72"/>
        <v>0.31720430107526881</v>
      </c>
      <c r="DQ40" s="101">
        <f t="shared" si="72"/>
        <v>0.29285714285714298</v>
      </c>
      <c r="DR40" s="101">
        <f t="shared" si="72"/>
        <v>0.29285714285714298</v>
      </c>
      <c r="DS40" s="101">
        <f t="shared" si="72"/>
        <v>0.29285714285714298</v>
      </c>
      <c r="DT40" s="101">
        <f t="shared" si="72"/>
        <v>0.28000000000000014</v>
      </c>
      <c r="DU40" s="101">
        <f t="shared" si="72"/>
        <v>0.28000000000000014</v>
      </c>
      <c r="DV40" s="101">
        <f t="shared" si="72"/>
        <v>0.31372549019607837</v>
      </c>
      <c r="DW40" s="101">
        <f t="shared" si="72"/>
        <v>0.31372549019607837</v>
      </c>
      <c r="DX40" s="101">
        <f t="shared" si="72"/>
        <v>0.31372549019607837</v>
      </c>
      <c r="DY40" s="101">
        <f t="shared" si="72"/>
        <v>0.32244897959183666</v>
      </c>
      <c r="DZ40" s="101">
        <f t="shared" si="72"/>
        <v>0.30434782608695637</v>
      </c>
    </row>
    <row r="41" spans="80:130">
      <c r="CB41" s="97">
        <v>9</v>
      </c>
      <c r="CC41" s="97">
        <v>2</v>
      </c>
      <c r="CD41" s="97" t="str">
        <f t="shared" si="61"/>
        <v>処遇加算Ⅱ特定加算Ⅱベア加算から新加算Ⅱ</v>
      </c>
      <c r="CE41" s="101">
        <f t="shared" si="69"/>
        <v>5.7999999999999996E-2</v>
      </c>
      <c r="CF41" s="101">
        <f t="shared" si="69"/>
        <v>5.7999999999999996E-2</v>
      </c>
      <c r="CG41" s="101">
        <f t="shared" si="69"/>
        <v>5.7999999999999996E-2</v>
      </c>
      <c r="CH41" s="101">
        <f t="shared" si="69"/>
        <v>2.5999999999999995E-2</v>
      </c>
      <c r="CI41" s="101">
        <f t="shared" si="69"/>
        <v>2.5999999999999981E-2</v>
      </c>
      <c r="CJ41" s="101">
        <f t="shared" si="69"/>
        <v>2.5999999999999981E-2</v>
      </c>
      <c r="CK41" s="101">
        <f t="shared" si="69"/>
        <v>2.1999999999999985E-2</v>
      </c>
      <c r="CL41" s="101">
        <f t="shared" si="69"/>
        <v>3.5000000000000003E-2</v>
      </c>
      <c r="CM41" s="101">
        <f t="shared" si="69"/>
        <v>3.5000000000000003E-2</v>
      </c>
      <c r="CN41" s="101">
        <f t="shared" si="69"/>
        <v>5.099999999999999E-2</v>
      </c>
      <c r="CO41" s="101">
        <f t="shared" si="70"/>
        <v>4.3000000000000024E-2</v>
      </c>
      <c r="CP41" s="101">
        <f t="shared" si="70"/>
        <v>4.3000000000000024E-2</v>
      </c>
      <c r="CQ41" s="101">
        <f t="shared" si="70"/>
        <v>5.099999999999999E-2</v>
      </c>
      <c r="CR41" s="101">
        <f t="shared" si="70"/>
        <v>3.7000000000000019E-2</v>
      </c>
      <c r="CS41" s="101">
        <f t="shared" si="70"/>
        <v>3.7000000000000019E-2</v>
      </c>
      <c r="CT41" s="101">
        <f t="shared" si="70"/>
        <v>3.7000000000000019E-2</v>
      </c>
      <c r="CU41" s="101">
        <f t="shared" si="70"/>
        <v>1.7000000000000008E-2</v>
      </c>
      <c r="CV41" s="101">
        <f t="shared" si="70"/>
        <v>1.7000000000000008E-2</v>
      </c>
      <c r="CW41" s="101">
        <f t="shared" si="70"/>
        <v>1.1999999999999997E-2</v>
      </c>
      <c r="CX41" s="101">
        <f t="shared" si="70"/>
        <v>1.1999999999999997E-2</v>
      </c>
      <c r="CY41" s="101">
        <f t="shared" si="71"/>
        <v>1.1999999999999997E-2</v>
      </c>
      <c r="CZ41" s="101">
        <f t="shared" si="71"/>
        <v>5.7999999999999996E-2</v>
      </c>
      <c r="DA41" s="101">
        <f t="shared" si="71"/>
        <v>2.5999999999999981E-2</v>
      </c>
      <c r="DC41" s="97" t="s">
        <v>2148</v>
      </c>
      <c r="DD41" s="101">
        <f t="shared" ref="DD41:DD43" si="73">CE41/BD4</f>
        <v>0.2589285714285714</v>
      </c>
      <c r="DE41" s="101">
        <f t="shared" si="72"/>
        <v>0.2589285714285714</v>
      </c>
      <c r="DF41" s="101">
        <f t="shared" si="72"/>
        <v>0.2589285714285714</v>
      </c>
      <c r="DG41" s="101">
        <f t="shared" si="72"/>
        <v>0.27659574468085102</v>
      </c>
      <c r="DH41" s="101">
        <f t="shared" si="72"/>
        <v>0.28888888888888875</v>
      </c>
      <c r="DI41" s="101">
        <f t="shared" si="72"/>
        <v>0.28888888888888875</v>
      </c>
      <c r="DJ41" s="101">
        <f t="shared" si="72"/>
        <v>0.26506024096385528</v>
      </c>
      <c r="DK41" s="101">
        <f t="shared" si="72"/>
        <v>0.28688524590163939</v>
      </c>
      <c r="DL41" s="101">
        <f t="shared" si="72"/>
        <v>0.28688524590163939</v>
      </c>
      <c r="DM41" s="101">
        <f t="shared" si="72"/>
        <v>0.29310344827586204</v>
      </c>
      <c r="DN41" s="101">
        <f t="shared" si="72"/>
        <v>0.2945205479452056</v>
      </c>
      <c r="DO41" s="101">
        <f t="shared" si="72"/>
        <v>0.2945205479452056</v>
      </c>
      <c r="DP41" s="101">
        <f t="shared" si="72"/>
        <v>0.28651685393258425</v>
      </c>
      <c r="DQ41" s="101">
        <f t="shared" si="72"/>
        <v>0.27205882352941191</v>
      </c>
      <c r="DR41" s="101">
        <f t="shared" si="72"/>
        <v>0.27205882352941191</v>
      </c>
      <c r="DS41" s="101">
        <f t="shared" si="72"/>
        <v>0.27205882352941191</v>
      </c>
      <c r="DT41" s="101">
        <f t="shared" si="72"/>
        <v>0.23943661971830996</v>
      </c>
      <c r="DU41" s="101">
        <f t="shared" si="72"/>
        <v>0.23943661971830996</v>
      </c>
      <c r="DV41" s="101">
        <f t="shared" si="72"/>
        <v>0.25531914893617019</v>
      </c>
      <c r="DW41" s="101">
        <f t="shared" si="72"/>
        <v>0.25531914893617019</v>
      </c>
      <c r="DX41" s="101">
        <f t="shared" si="72"/>
        <v>0.25531914893617019</v>
      </c>
      <c r="DY41" s="101">
        <f t="shared" si="72"/>
        <v>0.2589285714285714</v>
      </c>
      <c r="DZ41" s="101">
        <f t="shared" si="72"/>
        <v>0.28888888888888875</v>
      </c>
    </row>
    <row r="42" spans="80:130">
      <c r="CB42" s="97">
        <v>9</v>
      </c>
      <c r="CC42" s="97">
        <v>3</v>
      </c>
      <c r="CD42" s="97" t="str">
        <f t="shared" si="61"/>
        <v>処遇加算Ⅱ特定加算Ⅱベア加算から新加算Ⅲ</v>
      </c>
      <c r="CE42" s="101">
        <f t="shared" si="69"/>
        <v>1.5999999999999986E-2</v>
      </c>
      <c r="CF42" s="101">
        <f t="shared" si="69"/>
        <v>1.5999999999999986E-2</v>
      </c>
      <c r="CG42" s="101">
        <f t="shared" si="69"/>
        <v>1.5999999999999986E-2</v>
      </c>
      <c r="CH42" s="101">
        <f t="shared" si="69"/>
        <v>1.0999999999999996E-2</v>
      </c>
      <c r="CI42" s="101">
        <f t="shared" si="69"/>
        <v>1.5999999999999986E-2</v>
      </c>
      <c r="CJ42" s="101">
        <f t="shared" si="69"/>
        <v>1.5999999999999986E-2</v>
      </c>
      <c r="CK42" s="101">
        <f t="shared" si="69"/>
        <v>4.9999999999999975E-3</v>
      </c>
      <c r="CL42" s="101">
        <f t="shared" si="69"/>
        <v>2.3000000000000007E-2</v>
      </c>
      <c r="CM42" s="101">
        <f t="shared" si="69"/>
        <v>2.3000000000000007E-2</v>
      </c>
      <c r="CN42" s="101">
        <f t="shared" si="69"/>
        <v>2.6999999999999996E-2</v>
      </c>
      <c r="CO42" s="101">
        <f t="shared" si="70"/>
        <v>3.1000000000000014E-2</v>
      </c>
      <c r="CP42" s="101">
        <f t="shared" si="70"/>
        <v>3.1000000000000014E-2</v>
      </c>
      <c r="CQ42" s="101">
        <f t="shared" si="70"/>
        <v>2.7999999999999997E-2</v>
      </c>
      <c r="CR42" s="101">
        <f t="shared" si="70"/>
        <v>1.4000000000000012E-2</v>
      </c>
      <c r="CS42" s="101">
        <f t="shared" si="70"/>
        <v>1.4000000000000012E-2</v>
      </c>
      <c r="CT42" s="101">
        <f t="shared" si="70"/>
        <v>1.4000000000000012E-2</v>
      </c>
      <c r="CU42" s="101">
        <f t="shared" si="70"/>
        <v>0</v>
      </c>
      <c r="CV42" s="101">
        <f t="shared" si="70"/>
        <v>0</v>
      </c>
      <c r="CW42" s="101">
        <f t="shared" si="70"/>
        <v>1.0000000000000009E-3</v>
      </c>
      <c r="CX42" s="101">
        <f t="shared" si="70"/>
        <v>1.0000000000000009E-3</v>
      </c>
      <c r="CY42" s="101">
        <f t="shared" si="71"/>
        <v>1.0000000000000009E-3</v>
      </c>
      <c r="CZ42" s="101">
        <f t="shared" si="71"/>
        <v>1.5999999999999986E-2</v>
      </c>
      <c r="DA42" s="101">
        <f t="shared" si="71"/>
        <v>1.5999999999999986E-2</v>
      </c>
      <c r="DC42" s="97" t="s">
        <v>2149</v>
      </c>
      <c r="DD42" s="101">
        <f t="shared" si="73"/>
        <v>8.7912087912087836E-2</v>
      </c>
      <c r="DE42" s="101">
        <f t="shared" si="72"/>
        <v>8.7912087912087836E-2</v>
      </c>
      <c r="DF42" s="101">
        <f t="shared" si="72"/>
        <v>8.7912087912087836E-2</v>
      </c>
      <c r="DG42" s="101">
        <f t="shared" si="72"/>
        <v>0.13924050632911386</v>
      </c>
      <c r="DH42" s="101">
        <f t="shared" si="72"/>
        <v>0.19999999999999987</v>
      </c>
      <c r="DI42" s="101">
        <f t="shared" si="72"/>
        <v>0.19999999999999987</v>
      </c>
      <c r="DJ42" s="101">
        <f t="shared" si="72"/>
        <v>7.5757575757575718E-2</v>
      </c>
      <c r="DK42" s="101">
        <f t="shared" si="72"/>
        <v>0.20909090909090916</v>
      </c>
      <c r="DL42" s="101">
        <f t="shared" si="72"/>
        <v>0.20909090909090916</v>
      </c>
      <c r="DM42" s="101">
        <f t="shared" si="72"/>
        <v>0.18</v>
      </c>
      <c r="DN42" s="101">
        <f t="shared" si="72"/>
        <v>0.23134328358208964</v>
      </c>
      <c r="DO42" s="101">
        <f t="shared" si="72"/>
        <v>0.23134328358208964</v>
      </c>
      <c r="DP42" s="101">
        <f t="shared" si="72"/>
        <v>0.18064516129032257</v>
      </c>
      <c r="DQ42" s="101">
        <f t="shared" si="72"/>
        <v>0.12389380530973462</v>
      </c>
      <c r="DR42" s="101">
        <f t="shared" si="72"/>
        <v>0.12389380530973462</v>
      </c>
      <c r="DS42" s="101">
        <f t="shared" si="72"/>
        <v>0.12389380530973462</v>
      </c>
      <c r="DT42" s="101">
        <f t="shared" si="72"/>
        <v>0</v>
      </c>
      <c r="DU42" s="101">
        <f t="shared" si="72"/>
        <v>0</v>
      </c>
      <c r="DV42" s="101">
        <f t="shared" si="72"/>
        <v>2.7777777777777804E-2</v>
      </c>
      <c r="DW42" s="101">
        <f t="shared" si="72"/>
        <v>2.7777777777777804E-2</v>
      </c>
      <c r="DX42" s="101">
        <f t="shared" si="72"/>
        <v>2.7777777777777804E-2</v>
      </c>
      <c r="DY42" s="101">
        <f t="shared" si="72"/>
        <v>8.7912087912087836E-2</v>
      </c>
      <c r="DZ42" s="101">
        <f t="shared" si="72"/>
        <v>0.19999999999999987</v>
      </c>
    </row>
    <row r="43" spans="80:130">
      <c r="CB43" s="97">
        <v>9</v>
      </c>
      <c r="CC43" s="97">
        <v>4</v>
      </c>
      <c r="CD43" s="97" t="str">
        <f t="shared" si="61"/>
        <v>処遇加算Ⅱ特定加算Ⅱベア加算から新加算Ⅳ</v>
      </c>
      <c r="CE43" s="101">
        <f t="shared" si="69"/>
        <v>-2.1000000000000019E-2</v>
      </c>
      <c r="CF43" s="101">
        <f t="shared" si="69"/>
        <v>-2.1000000000000019E-2</v>
      </c>
      <c r="CG43" s="101">
        <f t="shared" si="69"/>
        <v>-2.1000000000000019E-2</v>
      </c>
      <c r="CH43" s="101">
        <f t="shared" si="69"/>
        <v>-5.0000000000000044E-3</v>
      </c>
      <c r="CI43" s="101">
        <f t="shared" si="69"/>
        <v>0</v>
      </c>
      <c r="CJ43" s="101">
        <f t="shared" si="69"/>
        <v>0</v>
      </c>
      <c r="CK43" s="101">
        <f t="shared" si="69"/>
        <v>-8.0000000000000002E-3</v>
      </c>
      <c r="CL43" s="101">
        <f t="shared" si="69"/>
        <v>1.0000000000000009E-3</v>
      </c>
      <c r="CM43" s="101">
        <f t="shared" si="69"/>
        <v>1.0000000000000009E-3</v>
      </c>
      <c r="CN43" s="101">
        <f t="shared" si="69"/>
        <v>-1.0000000000000009E-3</v>
      </c>
      <c r="CO43" s="101">
        <f t="shared" si="70"/>
        <v>3.0000000000000027E-3</v>
      </c>
      <c r="CP43" s="101">
        <f t="shared" si="70"/>
        <v>3.0000000000000027E-3</v>
      </c>
      <c r="CQ43" s="101">
        <f t="shared" si="70"/>
        <v>-2.0000000000000018E-3</v>
      </c>
      <c r="CR43" s="101">
        <f t="shared" si="70"/>
        <v>-8.9999999999999941E-3</v>
      </c>
      <c r="CS43" s="101">
        <f t="shared" si="70"/>
        <v>-8.9999999999999941E-3</v>
      </c>
      <c r="CT43" s="101">
        <f t="shared" si="70"/>
        <v>-8.9999999999999941E-3</v>
      </c>
      <c r="CU43" s="101">
        <f t="shared" si="70"/>
        <v>-9.999999999999995E-3</v>
      </c>
      <c r="CV43" s="101">
        <f t="shared" si="70"/>
        <v>-9.999999999999995E-3</v>
      </c>
      <c r="CW43" s="101">
        <f t="shared" si="70"/>
        <v>-5.9999999999999949E-3</v>
      </c>
      <c r="CX43" s="101">
        <f t="shared" si="70"/>
        <v>-5.9999999999999949E-3</v>
      </c>
      <c r="CY43" s="101">
        <f t="shared" si="71"/>
        <v>-5.9999999999999949E-3</v>
      </c>
      <c r="CZ43" s="101">
        <f t="shared" si="71"/>
        <v>-2.1000000000000019E-2</v>
      </c>
      <c r="DA43" s="101">
        <f t="shared" si="71"/>
        <v>0</v>
      </c>
      <c r="DC43" s="97" t="s">
        <v>2150</v>
      </c>
      <c r="DD43" s="101">
        <f t="shared" si="73"/>
        <v>-0.1448275862068967</v>
      </c>
      <c r="DE43" s="101">
        <f t="shared" si="72"/>
        <v>-0.1448275862068967</v>
      </c>
      <c r="DF43" s="101">
        <f t="shared" si="72"/>
        <v>-0.1448275862068967</v>
      </c>
      <c r="DG43" s="101">
        <f t="shared" si="72"/>
        <v>-7.936507936507943E-2</v>
      </c>
      <c r="DH43" s="101">
        <f t="shared" si="72"/>
        <v>0</v>
      </c>
      <c r="DI43" s="101">
        <f t="shared" si="72"/>
        <v>0</v>
      </c>
      <c r="DJ43" s="101">
        <f t="shared" si="72"/>
        <v>-0.15094339622641509</v>
      </c>
      <c r="DK43" s="101">
        <f t="shared" si="72"/>
        <v>1.1363636363636374E-2</v>
      </c>
      <c r="DL43" s="101">
        <f t="shared" si="72"/>
        <v>1.1363636363636374E-2</v>
      </c>
      <c r="DM43" s="101">
        <f t="shared" si="72"/>
        <v>-8.1967213114754172E-3</v>
      </c>
      <c r="DN43" s="101">
        <f t="shared" si="72"/>
        <v>2.8301886792452855E-2</v>
      </c>
      <c r="DO43" s="101">
        <f t="shared" si="72"/>
        <v>2.8301886792452855E-2</v>
      </c>
      <c r="DP43" s="101">
        <f t="shared" si="72"/>
        <v>-1.6000000000000014E-2</v>
      </c>
      <c r="DQ43" s="101">
        <f t="shared" si="72"/>
        <v>-9.9999999999999936E-2</v>
      </c>
      <c r="DR43" s="101">
        <f t="shared" si="72"/>
        <v>-9.9999999999999936E-2</v>
      </c>
      <c r="DS43" s="101">
        <f t="shared" si="72"/>
        <v>-9.9999999999999936E-2</v>
      </c>
      <c r="DT43" s="101">
        <f t="shared" si="72"/>
        <v>-0.22727272727272713</v>
      </c>
      <c r="DU43" s="101">
        <f t="shared" si="72"/>
        <v>-0.22727272727272713</v>
      </c>
      <c r="DV43" s="101">
        <f t="shared" si="72"/>
        <v>-0.20689655172413773</v>
      </c>
      <c r="DW43" s="101">
        <f t="shared" si="72"/>
        <v>-0.20689655172413773</v>
      </c>
      <c r="DX43" s="101">
        <f t="shared" si="72"/>
        <v>-0.20689655172413773</v>
      </c>
      <c r="DY43" s="101">
        <f t="shared" si="72"/>
        <v>-0.1448275862068967</v>
      </c>
      <c r="DZ43" s="101">
        <f t="shared" si="72"/>
        <v>0</v>
      </c>
    </row>
    <row r="44" spans="80:130">
      <c r="CB44" s="97">
        <v>9</v>
      </c>
      <c r="CC44" s="97">
        <v>8</v>
      </c>
      <c r="CD44" s="97" t="str">
        <f t="shared" si="61"/>
        <v>処遇加算Ⅱ特定加算Ⅱベア加算から新加算Ⅴ（４）</v>
      </c>
      <c r="CE44" s="101">
        <f t="shared" ref="CE44:DA44" si="74">BD10-AD$11</f>
        <v>2.0999999999999991E-2</v>
      </c>
      <c r="CF44" s="101">
        <f t="shared" si="74"/>
        <v>2.0999999999999991E-2</v>
      </c>
      <c r="CG44" s="101">
        <f t="shared" si="74"/>
        <v>2.0999999999999991E-2</v>
      </c>
      <c r="CH44" s="101">
        <f t="shared" si="74"/>
        <v>9.999999999999995E-3</v>
      </c>
      <c r="CI44" s="101">
        <f t="shared" si="74"/>
        <v>9.999999999999995E-3</v>
      </c>
      <c r="CJ44" s="101">
        <f t="shared" si="74"/>
        <v>9.999999999999995E-3</v>
      </c>
      <c r="CK44" s="101">
        <f t="shared" si="74"/>
        <v>9.0000000000000011E-3</v>
      </c>
      <c r="CL44" s="101">
        <f t="shared" si="74"/>
        <v>1.2999999999999998E-2</v>
      </c>
      <c r="CM44" s="101">
        <f t="shared" si="74"/>
        <v>1.2999999999999998E-2</v>
      </c>
      <c r="CN44" s="101">
        <f t="shared" si="74"/>
        <v>2.2999999999999993E-2</v>
      </c>
      <c r="CO44" s="101">
        <f t="shared" si="74"/>
        <v>1.4999999999999999E-2</v>
      </c>
      <c r="CP44" s="101">
        <f t="shared" si="74"/>
        <v>1.4999999999999999E-2</v>
      </c>
      <c r="CQ44" s="101">
        <f t="shared" si="74"/>
        <v>2.0999999999999991E-2</v>
      </c>
      <c r="CR44" s="101">
        <f t="shared" si="74"/>
        <v>1.3999999999999999E-2</v>
      </c>
      <c r="CS44" s="101">
        <f t="shared" si="74"/>
        <v>1.3999999999999999E-2</v>
      </c>
      <c r="CT44" s="101">
        <f t="shared" si="74"/>
        <v>1.3999999999999999E-2</v>
      </c>
      <c r="CU44" s="101">
        <f t="shared" si="74"/>
        <v>6.9999999999999993E-3</v>
      </c>
      <c r="CV44" s="101">
        <f t="shared" si="74"/>
        <v>6.9999999999999993E-3</v>
      </c>
      <c r="CW44" s="101">
        <f t="shared" si="74"/>
        <v>4.9999999999999975E-3</v>
      </c>
      <c r="CX44" s="101">
        <f t="shared" si="74"/>
        <v>4.9999999999999975E-3</v>
      </c>
      <c r="CY44" s="101">
        <f t="shared" si="74"/>
        <v>4.9999999999999975E-3</v>
      </c>
      <c r="CZ44" s="101">
        <f t="shared" si="74"/>
        <v>2.0999999999999991E-2</v>
      </c>
      <c r="DA44" s="101">
        <f t="shared" si="74"/>
        <v>9.999999999999995E-3</v>
      </c>
      <c r="DC44" s="97" t="s">
        <v>2151</v>
      </c>
      <c r="DD44" s="101">
        <f>CE44/BD10</f>
        <v>0.11229946524064166</v>
      </c>
      <c r="DE44" s="101">
        <f t="shared" ref="DE44:DZ44" si="75">CF44/BE10</f>
        <v>0.11229946524064166</v>
      </c>
      <c r="DF44" s="101">
        <f t="shared" si="75"/>
        <v>0.11229946524064166</v>
      </c>
      <c r="DG44" s="101">
        <f t="shared" si="75"/>
        <v>0.12820512820512814</v>
      </c>
      <c r="DH44" s="101">
        <f t="shared" si="75"/>
        <v>0.13513513513513509</v>
      </c>
      <c r="DI44" s="101">
        <f t="shared" si="75"/>
        <v>0.13513513513513509</v>
      </c>
      <c r="DJ44" s="101">
        <f t="shared" si="75"/>
        <v>0.12857142857142859</v>
      </c>
      <c r="DK44" s="101">
        <f t="shared" si="75"/>
        <v>0.12999999999999998</v>
      </c>
      <c r="DL44" s="101">
        <f t="shared" si="75"/>
        <v>0.12999999999999998</v>
      </c>
      <c r="DM44" s="101">
        <f t="shared" si="75"/>
        <v>0.15753424657534243</v>
      </c>
      <c r="DN44" s="101">
        <f t="shared" si="75"/>
        <v>0.1271186440677966</v>
      </c>
      <c r="DO44" s="101">
        <f t="shared" si="75"/>
        <v>0.1271186440677966</v>
      </c>
      <c r="DP44" s="101">
        <f t="shared" si="75"/>
        <v>0.14189189189189183</v>
      </c>
      <c r="DQ44" s="101">
        <f t="shared" si="75"/>
        <v>0.12389380530973451</v>
      </c>
      <c r="DR44" s="101">
        <f t="shared" si="75"/>
        <v>0.12389380530973451</v>
      </c>
      <c r="DS44" s="101">
        <f t="shared" si="75"/>
        <v>0.12389380530973451</v>
      </c>
      <c r="DT44" s="101">
        <f t="shared" si="75"/>
        <v>0.11475409836065573</v>
      </c>
      <c r="DU44" s="101">
        <f t="shared" si="75"/>
        <v>0.11475409836065573</v>
      </c>
      <c r="DV44" s="101">
        <f t="shared" si="75"/>
        <v>0.12499999999999996</v>
      </c>
      <c r="DW44" s="101">
        <f t="shared" si="75"/>
        <v>0.12499999999999996</v>
      </c>
      <c r="DX44" s="101">
        <f t="shared" si="75"/>
        <v>0.12499999999999996</v>
      </c>
      <c r="DY44" s="101">
        <f t="shared" si="75"/>
        <v>0.11229946524064166</v>
      </c>
      <c r="DZ44" s="101">
        <f t="shared" si="75"/>
        <v>0.13513513513513509</v>
      </c>
    </row>
    <row r="45" spans="80:130">
      <c r="CB45" s="97">
        <v>10</v>
      </c>
      <c r="CC45" s="97">
        <v>1</v>
      </c>
      <c r="CD45" s="97" t="str">
        <f t="shared" si="61"/>
        <v>処遇加算Ⅱ特定加算Ⅱベア加算なしから新加算Ⅰ</v>
      </c>
      <c r="CE45" s="101">
        <f t="shared" ref="CE45:CN48" si="76">BD3-AD$12</f>
        <v>0.10299999999999998</v>
      </c>
      <c r="CF45" s="101">
        <f t="shared" si="76"/>
        <v>0.10299999999999998</v>
      </c>
      <c r="CG45" s="101">
        <f t="shared" si="76"/>
        <v>0.10299999999999998</v>
      </c>
      <c r="CH45" s="101">
        <f t="shared" si="76"/>
        <v>4.299999999999999E-2</v>
      </c>
      <c r="CI45" s="101">
        <f t="shared" si="76"/>
        <v>3.8999999999999986E-2</v>
      </c>
      <c r="CJ45" s="101">
        <f t="shared" si="76"/>
        <v>3.8999999999999986E-2</v>
      </c>
      <c r="CK45" s="101">
        <f t="shared" si="76"/>
        <v>3.4999999999999989E-2</v>
      </c>
      <c r="CL45" s="101">
        <f t="shared" si="76"/>
        <v>5.6000000000000008E-2</v>
      </c>
      <c r="CM45" s="101">
        <f t="shared" si="76"/>
        <v>5.6000000000000008E-2</v>
      </c>
      <c r="CN45" s="101">
        <f t="shared" si="76"/>
        <v>8.0999999999999989E-2</v>
      </c>
      <c r="CO45" s="101">
        <f t="shared" ref="CO45:CX48" si="77">BN3-AN$12</f>
        <v>6.3000000000000028E-2</v>
      </c>
      <c r="CP45" s="101">
        <f t="shared" si="77"/>
        <v>6.3000000000000028E-2</v>
      </c>
      <c r="CQ45" s="101">
        <f t="shared" si="77"/>
        <v>8.199999999999999E-2</v>
      </c>
      <c r="CR45" s="101">
        <f t="shared" si="77"/>
        <v>5.7000000000000023E-2</v>
      </c>
      <c r="CS45" s="101">
        <f t="shared" si="77"/>
        <v>5.7000000000000023E-2</v>
      </c>
      <c r="CT45" s="101">
        <f t="shared" si="77"/>
        <v>5.7000000000000023E-2</v>
      </c>
      <c r="CU45" s="101">
        <f t="shared" si="77"/>
        <v>2.9000000000000012E-2</v>
      </c>
      <c r="CV45" s="101">
        <f t="shared" si="77"/>
        <v>2.9000000000000012E-2</v>
      </c>
      <c r="CW45" s="101">
        <f t="shared" si="77"/>
        <v>2.0999999999999991E-2</v>
      </c>
      <c r="CX45" s="101">
        <f t="shared" si="77"/>
        <v>2.0999999999999991E-2</v>
      </c>
      <c r="CY45" s="101">
        <f t="shared" ref="CY45:DA48" si="78">BX3-AX$12</f>
        <v>2.0999999999999991E-2</v>
      </c>
      <c r="CZ45" s="101">
        <f t="shared" si="78"/>
        <v>0.10299999999999998</v>
      </c>
      <c r="DA45" s="101">
        <f t="shared" si="78"/>
        <v>3.8999999999999986E-2</v>
      </c>
      <c r="DC45" s="97" t="s">
        <v>2152</v>
      </c>
      <c r="DD45" s="101">
        <f>CE45/BD3</f>
        <v>0.42040816326530606</v>
      </c>
      <c r="DE45" s="101">
        <f t="shared" ref="DE45:DZ48" si="79">CF45/BE3</f>
        <v>0.42040816326530606</v>
      </c>
      <c r="DF45" s="101">
        <f t="shared" si="79"/>
        <v>0.42040816326530606</v>
      </c>
      <c r="DG45" s="101">
        <f t="shared" si="79"/>
        <v>0.42999999999999994</v>
      </c>
      <c r="DH45" s="101">
        <f t="shared" si="79"/>
        <v>0.42391304347826081</v>
      </c>
      <c r="DI45" s="101">
        <f t="shared" si="79"/>
        <v>0.42391304347826081</v>
      </c>
      <c r="DJ45" s="101">
        <f t="shared" si="79"/>
        <v>0.4069767441860464</v>
      </c>
      <c r="DK45" s="101">
        <f t="shared" si="79"/>
        <v>0.43750000000000006</v>
      </c>
      <c r="DL45" s="101">
        <f t="shared" si="79"/>
        <v>0.43750000000000006</v>
      </c>
      <c r="DM45" s="101">
        <f t="shared" si="79"/>
        <v>0.4475138121546961</v>
      </c>
      <c r="DN45" s="101">
        <f t="shared" si="79"/>
        <v>0.42281879194630884</v>
      </c>
      <c r="DO45" s="101">
        <f t="shared" si="79"/>
        <v>0.42281879194630884</v>
      </c>
      <c r="DP45" s="101">
        <f t="shared" si="79"/>
        <v>0.44086021505376338</v>
      </c>
      <c r="DQ45" s="101">
        <f t="shared" si="79"/>
        <v>0.40714285714285725</v>
      </c>
      <c r="DR45" s="101">
        <f t="shared" si="79"/>
        <v>0.40714285714285725</v>
      </c>
      <c r="DS45" s="101">
        <f t="shared" si="79"/>
        <v>0.40714285714285725</v>
      </c>
      <c r="DT45" s="101">
        <f t="shared" si="79"/>
        <v>0.38666666666666677</v>
      </c>
      <c r="DU45" s="101">
        <f t="shared" si="79"/>
        <v>0.38666666666666677</v>
      </c>
      <c r="DV45" s="101">
        <f t="shared" si="79"/>
        <v>0.41176470588235287</v>
      </c>
      <c r="DW45" s="101">
        <f t="shared" si="79"/>
        <v>0.41176470588235287</v>
      </c>
      <c r="DX45" s="101">
        <f t="shared" si="79"/>
        <v>0.41176470588235287</v>
      </c>
      <c r="DY45" s="101">
        <f t="shared" si="79"/>
        <v>0.42040816326530606</v>
      </c>
      <c r="DZ45" s="101">
        <f t="shared" si="79"/>
        <v>0.42391304347826081</v>
      </c>
    </row>
    <row r="46" spans="80:130">
      <c r="CB46" s="97">
        <v>10</v>
      </c>
      <c r="CC46" s="97">
        <v>2</v>
      </c>
      <c r="CD46" s="97" t="str">
        <f t="shared" si="61"/>
        <v>処遇加算Ⅱ特定加算Ⅱベア加算なしから新加算Ⅱ</v>
      </c>
      <c r="CE46" s="101">
        <f t="shared" si="76"/>
        <v>8.199999999999999E-2</v>
      </c>
      <c r="CF46" s="101">
        <f t="shared" si="76"/>
        <v>8.199999999999999E-2</v>
      </c>
      <c r="CG46" s="101">
        <f t="shared" si="76"/>
        <v>8.199999999999999E-2</v>
      </c>
      <c r="CH46" s="101">
        <f t="shared" si="76"/>
        <v>3.6999999999999998E-2</v>
      </c>
      <c r="CI46" s="101">
        <f t="shared" si="76"/>
        <v>3.6999999999999984E-2</v>
      </c>
      <c r="CJ46" s="101">
        <f t="shared" si="76"/>
        <v>3.6999999999999984E-2</v>
      </c>
      <c r="CK46" s="101">
        <f t="shared" si="76"/>
        <v>3.1999999999999987E-2</v>
      </c>
      <c r="CL46" s="101">
        <f t="shared" si="76"/>
        <v>0.05</v>
      </c>
      <c r="CM46" s="101">
        <f t="shared" si="76"/>
        <v>0.05</v>
      </c>
      <c r="CN46" s="101">
        <f t="shared" si="76"/>
        <v>7.3999999999999982E-2</v>
      </c>
      <c r="CO46" s="101">
        <f t="shared" si="77"/>
        <v>6.0000000000000026E-2</v>
      </c>
      <c r="CP46" s="101">
        <f t="shared" si="77"/>
        <v>6.0000000000000026E-2</v>
      </c>
      <c r="CQ46" s="101">
        <f t="shared" si="77"/>
        <v>7.3999999999999982E-2</v>
      </c>
      <c r="CR46" s="101">
        <f t="shared" si="77"/>
        <v>5.3000000000000019E-2</v>
      </c>
      <c r="CS46" s="101">
        <f t="shared" si="77"/>
        <v>5.3000000000000019E-2</v>
      </c>
      <c r="CT46" s="101">
        <f t="shared" si="77"/>
        <v>5.3000000000000019E-2</v>
      </c>
      <c r="CU46" s="101">
        <f t="shared" si="77"/>
        <v>2.5000000000000008E-2</v>
      </c>
      <c r="CV46" s="101">
        <f t="shared" si="77"/>
        <v>2.5000000000000008E-2</v>
      </c>
      <c r="CW46" s="101">
        <f t="shared" si="77"/>
        <v>1.6999999999999994E-2</v>
      </c>
      <c r="CX46" s="101">
        <f t="shared" si="77"/>
        <v>1.6999999999999994E-2</v>
      </c>
      <c r="CY46" s="101">
        <f t="shared" si="78"/>
        <v>1.6999999999999994E-2</v>
      </c>
      <c r="CZ46" s="101">
        <f t="shared" si="78"/>
        <v>8.199999999999999E-2</v>
      </c>
      <c r="DA46" s="101">
        <f t="shared" si="78"/>
        <v>3.6999999999999984E-2</v>
      </c>
      <c r="DC46" s="97" t="s">
        <v>2153</v>
      </c>
      <c r="DD46" s="101">
        <f t="shared" ref="DD46:DD48" si="80">CE46/BD4</f>
        <v>0.36607142857142849</v>
      </c>
      <c r="DE46" s="101">
        <f t="shared" si="79"/>
        <v>0.36607142857142849</v>
      </c>
      <c r="DF46" s="101">
        <f t="shared" si="79"/>
        <v>0.36607142857142849</v>
      </c>
      <c r="DG46" s="101">
        <f t="shared" si="79"/>
        <v>0.3936170212765957</v>
      </c>
      <c r="DH46" s="101">
        <f t="shared" si="79"/>
        <v>0.41111111111111104</v>
      </c>
      <c r="DI46" s="101">
        <f t="shared" si="79"/>
        <v>0.41111111111111104</v>
      </c>
      <c r="DJ46" s="101">
        <f t="shared" si="79"/>
        <v>0.3855421686746987</v>
      </c>
      <c r="DK46" s="101">
        <f t="shared" si="79"/>
        <v>0.4098360655737705</v>
      </c>
      <c r="DL46" s="101">
        <f t="shared" si="79"/>
        <v>0.4098360655737705</v>
      </c>
      <c r="DM46" s="101">
        <f t="shared" si="79"/>
        <v>0.42528735632183901</v>
      </c>
      <c r="DN46" s="101">
        <f t="shared" si="79"/>
        <v>0.41095890410958918</v>
      </c>
      <c r="DO46" s="101">
        <f t="shared" si="79"/>
        <v>0.41095890410958918</v>
      </c>
      <c r="DP46" s="101">
        <f t="shared" si="79"/>
        <v>0.41573033707865159</v>
      </c>
      <c r="DQ46" s="101">
        <f t="shared" si="79"/>
        <v>0.38970588235294129</v>
      </c>
      <c r="DR46" s="101">
        <f t="shared" si="79"/>
        <v>0.38970588235294129</v>
      </c>
      <c r="DS46" s="101">
        <f t="shared" si="79"/>
        <v>0.38970588235294129</v>
      </c>
      <c r="DT46" s="101">
        <f t="shared" si="79"/>
        <v>0.35211267605633811</v>
      </c>
      <c r="DU46" s="101">
        <f t="shared" si="79"/>
        <v>0.35211267605633811</v>
      </c>
      <c r="DV46" s="101">
        <f t="shared" si="79"/>
        <v>0.36170212765957438</v>
      </c>
      <c r="DW46" s="101">
        <f t="shared" si="79"/>
        <v>0.36170212765957438</v>
      </c>
      <c r="DX46" s="101">
        <f t="shared" si="79"/>
        <v>0.36170212765957438</v>
      </c>
      <c r="DY46" s="101">
        <f t="shared" si="79"/>
        <v>0.36607142857142849</v>
      </c>
      <c r="DZ46" s="101">
        <f t="shared" si="79"/>
        <v>0.41111111111111104</v>
      </c>
    </row>
    <row r="47" spans="80:130">
      <c r="CB47" s="97">
        <v>10</v>
      </c>
      <c r="CC47" s="97">
        <v>3</v>
      </c>
      <c r="CD47" s="97" t="str">
        <f t="shared" si="61"/>
        <v>処遇加算Ⅱ特定加算Ⅱベア加算なしから新加算Ⅲ</v>
      </c>
      <c r="CE47" s="101">
        <f t="shared" si="76"/>
        <v>3.999999999999998E-2</v>
      </c>
      <c r="CF47" s="101">
        <f t="shared" si="76"/>
        <v>3.999999999999998E-2</v>
      </c>
      <c r="CG47" s="101">
        <f t="shared" si="76"/>
        <v>3.999999999999998E-2</v>
      </c>
      <c r="CH47" s="101">
        <f t="shared" si="76"/>
        <v>2.1999999999999999E-2</v>
      </c>
      <c r="CI47" s="101">
        <f t="shared" si="76"/>
        <v>2.6999999999999989E-2</v>
      </c>
      <c r="CJ47" s="101">
        <f t="shared" si="76"/>
        <v>2.6999999999999989E-2</v>
      </c>
      <c r="CK47" s="101">
        <f t="shared" si="76"/>
        <v>1.4999999999999999E-2</v>
      </c>
      <c r="CL47" s="101">
        <f t="shared" si="76"/>
        <v>3.8000000000000006E-2</v>
      </c>
      <c r="CM47" s="101">
        <f t="shared" si="76"/>
        <v>3.8000000000000006E-2</v>
      </c>
      <c r="CN47" s="101">
        <f t="shared" si="76"/>
        <v>4.9999999999999989E-2</v>
      </c>
      <c r="CO47" s="101">
        <f t="shared" si="77"/>
        <v>4.8000000000000015E-2</v>
      </c>
      <c r="CP47" s="101">
        <f t="shared" si="77"/>
        <v>4.8000000000000015E-2</v>
      </c>
      <c r="CQ47" s="101">
        <f t="shared" si="77"/>
        <v>5.099999999999999E-2</v>
      </c>
      <c r="CR47" s="101">
        <f t="shared" si="77"/>
        <v>3.0000000000000013E-2</v>
      </c>
      <c r="CS47" s="101">
        <f t="shared" si="77"/>
        <v>3.0000000000000013E-2</v>
      </c>
      <c r="CT47" s="101">
        <f t="shared" si="77"/>
        <v>3.0000000000000013E-2</v>
      </c>
      <c r="CU47" s="101">
        <f t="shared" si="77"/>
        <v>8.0000000000000002E-3</v>
      </c>
      <c r="CV47" s="101">
        <f t="shared" si="77"/>
        <v>8.0000000000000002E-3</v>
      </c>
      <c r="CW47" s="101">
        <f t="shared" si="77"/>
        <v>5.9999999999999984E-3</v>
      </c>
      <c r="CX47" s="101">
        <f t="shared" si="77"/>
        <v>5.9999999999999984E-3</v>
      </c>
      <c r="CY47" s="101">
        <f t="shared" si="78"/>
        <v>5.9999999999999984E-3</v>
      </c>
      <c r="CZ47" s="101">
        <f t="shared" si="78"/>
        <v>3.999999999999998E-2</v>
      </c>
      <c r="DA47" s="101">
        <f t="shared" si="78"/>
        <v>2.6999999999999989E-2</v>
      </c>
      <c r="DC47" s="97" t="s">
        <v>2154</v>
      </c>
      <c r="DD47" s="101">
        <f t="shared" si="80"/>
        <v>0.21978021978021967</v>
      </c>
      <c r="DE47" s="101">
        <f t="shared" si="79"/>
        <v>0.21978021978021967</v>
      </c>
      <c r="DF47" s="101">
        <f t="shared" si="79"/>
        <v>0.21978021978021967</v>
      </c>
      <c r="DG47" s="101">
        <f t="shared" si="79"/>
        <v>0.27848101265822783</v>
      </c>
      <c r="DH47" s="101">
        <f t="shared" si="79"/>
        <v>0.33749999999999991</v>
      </c>
      <c r="DI47" s="101">
        <f t="shared" si="79"/>
        <v>0.33749999999999991</v>
      </c>
      <c r="DJ47" s="101">
        <f t="shared" si="79"/>
        <v>0.22727272727272727</v>
      </c>
      <c r="DK47" s="101">
        <f t="shared" si="79"/>
        <v>0.34545454545454551</v>
      </c>
      <c r="DL47" s="101">
        <f t="shared" si="79"/>
        <v>0.34545454545454551</v>
      </c>
      <c r="DM47" s="101">
        <f t="shared" si="79"/>
        <v>0.33333333333333326</v>
      </c>
      <c r="DN47" s="101">
        <f t="shared" si="79"/>
        <v>0.35820895522388069</v>
      </c>
      <c r="DO47" s="101">
        <f t="shared" si="79"/>
        <v>0.35820895522388069</v>
      </c>
      <c r="DP47" s="101">
        <f t="shared" si="79"/>
        <v>0.32903225806451608</v>
      </c>
      <c r="DQ47" s="101">
        <f t="shared" si="79"/>
        <v>0.26548672566371689</v>
      </c>
      <c r="DR47" s="101">
        <f t="shared" si="79"/>
        <v>0.26548672566371689</v>
      </c>
      <c r="DS47" s="101">
        <f t="shared" si="79"/>
        <v>0.26548672566371689</v>
      </c>
      <c r="DT47" s="101">
        <f t="shared" si="79"/>
        <v>0.14814814814814814</v>
      </c>
      <c r="DU47" s="101">
        <f t="shared" si="79"/>
        <v>0.14814814814814814</v>
      </c>
      <c r="DV47" s="101">
        <f t="shared" si="79"/>
        <v>0.16666666666666663</v>
      </c>
      <c r="DW47" s="101">
        <f t="shared" si="79"/>
        <v>0.16666666666666663</v>
      </c>
      <c r="DX47" s="101">
        <f t="shared" si="79"/>
        <v>0.16666666666666663</v>
      </c>
      <c r="DY47" s="101">
        <f t="shared" si="79"/>
        <v>0.21978021978021967</v>
      </c>
      <c r="DZ47" s="101">
        <f t="shared" si="79"/>
        <v>0.33749999999999991</v>
      </c>
    </row>
    <row r="48" spans="80:130">
      <c r="CB48" s="97">
        <v>10</v>
      </c>
      <c r="CC48" s="97">
        <v>4</v>
      </c>
      <c r="CD48" s="97" t="str">
        <f t="shared" si="61"/>
        <v>処遇加算Ⅱ特定加算Ⅱベア加算なしから新加算Ⅳ</v>
      </c>
      <c r="CE48" s="101">
        <f t="shared" si="76"/>
        <v>2.9999999999999749E-3</v>
      </c>
      <c r="CF48" s="101">
        <f t="shared" si="76"/>
        <v>2.9999999999999749E-3</v>
      </c>
      <c r="CG48" s="101">
        <f t="shared" si="76"/>
        <v>2.9999999999999749E-3</v>
      </c>
      <c r="CH48" s="101">
        <f t="shared" si="76"/>
        <v>5.9999999999999984E-3</v>
      </c>
      <c r="CI48" s="101">
        <f t="shared" si="76"/>
        <v>1.0999999999999989E-2</v>
      </c>
      <c r="CJ48" s="101">
        <f t="shared" si="76"/>
        <v>1.0999999999999989E-2</v>
      </c>
      <c r="CK48" s="101">
        <f t="shared" si="76"/>
        <v>2.0000000000000018E-3</v>
      </c>
      <c r="CL48" s="101">
        <f t="shared" si="76"/>
        <v>1.6E-2</v>
      </c>
      <c r="CM48" s="101">
        <f t="shared" si="76"/>
        <v>1.6E-2</v>
      </c>
      <c r="CN48" s="101">
        <f t="shared" si="76"/>
        <v>2.1999999999999992E-2</v>
      </c>
      <c r="CO48" s="101">
        <f t="shared" si="77"/>
        <v>2.0000000000000004E-2</v>
      </c>
      <c r="CP48" s="101">
        <f t="shared" si="77"/>
        <v>2.0000000000000004E-2</v>
      </c>
      <c r="CQ48" s="101">
        <f t="shared" si="77"/>
        <v>2.0999999999999991E-2</v>
      </c>
      <c r="CR48" s="101">
        <f t="shared" si="77"/>
        <v>7.0000000000000062E-3</v>
      </c>
      <c r="CS48" s="101">
        <f t="shared" si="77"/>
        <v>7.0000000000000062E-3</v>
      </c>
      <c r="CT48" s="101">
        <f t="shared" si="77"/>
        <v>7.0000000000000062E-3</v>
      </c>
      <c r="CU48" s="101">
        <f t="shared" si="77"/>
        <v>-1.9999999999999948E-3</v>
      </c>
      <c r="CV48" s="101">
        <f t="shared" si="77"/>
        <v>-1.9999999999999948E-3</v>
      </c>
      <c r="CW48" s="101">
        <f t="shared" si="77"/>
        <v>-9.9999999999999742E-4</v>
      </c>
      <c r="CX48" s="101">
        <f t="shared" si="77"/>
        <v>-9.9999999999999742E-4</v>
      </c>
      <c r="CY48" s="101">
        <f t="shared" si="78"/>
        <v>-9.9999999999999742E-4</v>
      </c>
      <c r="CZ48" s="101">
        <f t="shared" si="78"/>
        <v>2.9999999999999749E-3</v>
      </c>
      <c r="DA48" s="101">
        <f t="shared" si="78"/>
        <v>1.0999999999999989E-2</v>
      </c>
      <c r="DC48" s="97" t="s">
        <v>2155</v>
      </c>
      <c r="DD48" s="101">
        <f t="shared" si="80"/>
        <v>2.0689655172413623E-2</v>
      </c>
      <c r="DE48" s="101">
        <f t="shared" si="79"/>
        <v>2.0689655172413623E-2</v>
      </c>
      <c r="DF48" s="101">
        <f t="shared" si="79"/>
        <v>2.0689655172413623E-2</v>
      </c>
      <c r="DG48" s="101">
        <f t="shared" si="79"/>
        <v>9.5238095238095205E-2</v>
      </c>
      <c r="DH48" s="101">
        <f t="shared" si="79"/>
        <v>0.17187499999999986</v>
      </c>
      <c r="DI48" s="101">
        <f t="shared" si="79"/>
        <v>0.17187499999999986</v>
      </c>
      <c r="DJ48" s="101">
        <f t="shared" si="79"/>
        <v>3.77358490566038E-2</v>
      </c>
      <c r="DK48" s="101">
        <f t="shared" si="79"/>
        <v>0.18181818181818182</v>
      </c>
      <c r="DL48" s="101">
        <f t="shared" si="79"/>
        <v>0.18181818181818182</v>
      </c>
      <c r="DM48" s="101">
        <f t="shared" si="79"/>
        <v>0.18032786885245897</v>
      </c>
      <c r="DN48" s="101">
        <f t="shared" si="79"/>
        <v>0.18867924528301891</v>
      </c>
      <c r="DO48" s="101">
        <f t="shared" si="79"/>
        <v>0.18867924528301891</v>
      </c>
      <c r="DP48" s="101">
        <f t="shared" si="79"/>
        <v>0.16799999999999993</v>
      </c>
      <c r="DQ48" s="101">
        <f t="shared" si="79"/>
        <v>7.7777777777777848E-2</v>
      </c>
      <c r="DR48" s="101">
        <f t="shared" si="79"/>
        <v>7.7777777777777848E-2</v>
      </c>
      <c r="DS48" s="101">
        <f t="shared" si="79"/>
        <v>7.7777777777777848E-2</v>
      </c>
      <c r="DT48" s="101">
        <f t="shared" si="79"/>
        <v>-4.5454545454545331E-2</v>
      </c>
      <c r="DU48" s="101">
        <f t="shared" si="79"/>
        <v>-4.5454545454545331E-2</v>
      </c>
      <c r="DV48" s="101">
        <f t="shared" si="79"/>
        <v>-3.4482758620689564E-2</v>
      </c>
      <c r="DW48" s="101">
        <f t="shared" si="79"/>
        <v>-3.4482758620689564E-2</v>
      </c>
      <c r="DX48" s="101">
        <f t="shared" si="79"/>
        <v>-3.4482758620689564E-2</v>
      </c>
      <c r="DY48" s="101">
        <f t="shared" si="79"/>
        <v>2.0689655172413623E-2</v>
      </c>
      <c r="DZ48" s="101">
        <f t="shared" si="79"/>
        <v>0.17187499999999986</v>
      </c>
    </row>
    <row r="49" spans="80:130">
      <c r="CB49" s="97">
        <v>10</v>
      </c>
      <c r="CC49" s="97">
        <v>10</v>
      </c>
      <c r="CD49" s="97" t="str">
        <f t="shared" si="61"/>
        <v>処遇加算Ⅱ特定加算Ⅱベア加算なしから新加算Ⅴ（６）</v>
      </c>
      <c r="CE49" s="101">
        <f t="shared" ref="CE49:DA49" si="81">BD12-AD$12</f>
        <v>2.0999999999999991E-2</v>
      </c>
      <c r="CF49" s="101">
        <f t="shared" si="81"/>
        <v>2.0999999999999991E-2</v>
      </c>
      <c r="CG49" s="101">
        <f t="shared" si="81"/>
        <v>2.0999999999999991E-2</v>
      </c>
      <c r="CH49" s="101">
        <f t="shared" si="81"/>
        <v>1.0000000000000002E-2</v>
      </c>
      <c r="CI49" s="101">
        <f t="shared" si="81"/>
        <v>1.0000000000000002E-2</v>
      </c>
      <c r="CJ49" s="101">
        <f t="shared" si="81"/>
        <v>1.0000000000000002E-2</v>
      </c>
      <c r="CK49" s="101">
        <f t="shared" si="81"/>
        <v>9.0000000000000011E-3</v>
      </c>
      <c r="CL49" s="101">
        <f t="shared" si="81"/>
        <v>1.2999999999999998E-2</v>
      </c>
      <c r="CM49" s="101">
        <f t="shared" si="81"/>
        <v>1.2999999999999998E-2</v>
      </c>
      <c r="CN49" s="101">
        <f t="shared" si="81"/>
        <v>2.2999999999999993E-2</v>
      </c>
      <c r="CO49" s="101">
        <f t="shared" si="81"/>
        <v>1.4999999999999999E-2</v>
      </c>
      <c r="CP49" s="101">
        <f t="shared" si="81"/>
        <v>1.4999999999999999E-2</v>
      </c>
      <c r="CQ49" s="101">
        <f t="shared" si="81"/>
        <v>2.0999999999999991E-2</v>
      </c>
      <c r="CR49" s="101">
        <f t="shared" si="81"/>
        <v>1.3999999999999999E-2</v>
      </c>
      <c r="CS49" s="101">
        <f t="shared" si="81"/>
        <v>1.3999999999999999E-2</v>
      </c>
      <c r="CT49" s="101">
        <f t="shared" si="81"/>
        <v>1.3999999999999999E-2</v>
      </c>
      <c r="CU49" s="101">
        <f t="shared" si="81"/>
        <v>6.9999999999999993E-3</v>
      </c>
      <c r="CV49" s="101">
        <f t="shared" si="81"/>
        <v>6.9999999999999993E-3</v>
      </c>
      <c r="CW49" s="101">
        <f t="shared" si="81"/>
        <v>4.9999999999999975E-3</v>
      </c>
      <c r="CX49" s="101">
        <f t="shared" si="81"/>
        <v>4.9999999999999975E-3</v>
      </c>
      <c r="CY49" s="101">
        <f t="shared" si="81"/>
        <v>4.9999999999999975E-3</v>
      </c>
      <c r="CZ49" s="101">
        <f t="shared" si="81"/>
        <v>2.0999999999999991E-2</v>
      </c>
      <c r="DA49" s="101">
        <f t="shared" si="81"/>
        <v>1.0000000000000002E-2</v>
      </c>
      <c r="DC49" s="97" t="s">
        <v>2156</v>
      </c>
      <c r="DD49" s="101">
        <f>CE49/BD12</f>
        <v>0.12883435582822081</v>
      </c>
      <c r="DE49" s="101">
        <f t="shared" ref="DE49:DZ49" si="82">CF49/BE12</f>
        <v>0.12883435582822081</v>
      </c>
      <c r="DF49" s="101">
        <f t="shared" si="82"/>
        <v>0.12883435582822081</v>
      </c>
      <c r="DG49" s="101">
        <f t="shared" si="82"/>
        <v>0.1492537313432836</v>
      </c>
      <c r="DH49" s="101">
        <f t="shared" si="82"/>
        <v>0.15873015873015875</v>
      </c>
      <c r="DI49" s="101">
        <f t="shared" si="82"/>
        <v>0.15873015873015875</v>
      </c>
      <c r="DJ49" s="101">
        <f t="shared" si="82"/>
        <v>0.15</v>
      </c>
      <c r="DK49" s="101">
        <f t="shared" si="82"/>
        <v>0.15294117647058822</v>
      </c>
      <c r="DL49" s="101">
        <f t="shared" si="82"/>
        <v>0.15294117647058822</v>
      </c>
      <c r="DM49" s="101">
        <f t="shared" si="82"/>
        <v>0.18699186991869912</v>
      </c>
      <c r="DN49" s="101">
        <f t="shared" si="82"/>
        <v>0.14851485148514851</v>
      </c>
      <c r="DO49" s="101">
        <f t="shared" si="82"/>
        <v>0.14851485148514851</v>
      </c>
      <c r="DP49" s="101">
        <f t="shared" si="82"/>
        <v>0.16799999999999993</v>
      </c>
      <c r="DQ49" s="101">
        <f t="shared" si="82"/>
        <v>0.14432989690721651</v>
      </c>
      <c r="DR49" s="101">
        <f t="shared" si="82"/>
        <v>0.14432989690721651</v>
      </c>
      <c r="DS49" s="101">
        <f t="shared" si="82"/>
        <v>0.14432989690721651</v>
      </c>
      <c r="DT49" s="101">
        <f t="shared" si="82"/>
        <v>0.13207547169811321</v>
      </c>
      <c r="DU49" s="101">
        <f t="shared" si="82"/>
        <v>0.13207547169811321</v>
      </c>
      <c r="DV49" s="101">
        <f t="shared" si="82"/>
        <v>0.14285714285714279</v>
      </c>
      <c r="DW49" s="101">
        <f t="shared" si="82"/>
        <v>0.14285714285714279</v>
      </c>
      <c r="DX49" s="101">
        <f t="shared" si="82"/>
        <v>0.14285714285714279</v>
      </c>
      <c r="DY49" s="101">
        <f t="shared" si="82"/>
        <v>0.12883435582822081</v>
      </c>
      <c r="DZ49" s="101">
        <f t="shared" si="82"/>
        <v>0.15873015873015875</v>
      </c>
    </row>
    <row r="50" spans="80:130">
      <c r="CB50" s="97">
        <v>11</v>
      </c>
      <c r="CC50" s="97">
        <v>1</v>
      </c>
      <c r="CD50" s="97" t="str">
        <f t="shared" si="61"/>
        <v>処遇加算Ⅱ特定加算なしベア加算から新加算Ⅰ</v>
      </c>
      <c r="CE50" s="101">
        <f t="shared" ref="CE50:CN53" si="83">BD3-AD$13</f>
        <v>0.121</v>
      </c>
      <c r="CF50" s="101">
        <f t="shared" si="83"/>
        <v>0.121</v>
      </c>
      <c r="CG50" s="101">
        <f t="shared" si="83"/>
        <v>0.121</v>
      </c>
      <c r="CH50" s="101">
        <f t="shared" si="83"/>
        <v>4.6999999999999986E-2</v>
      </c>
      <c r="CI50" s="101">
        <f t="shared" si="83"/>
        <v>3.7999999999999992E-2</v>
      </c>
      <c r="CJ50" s="101">
        <f t="shared" si="83"/>
        <v>3.7999999999999992E-2</v>
      </c>
      <c r="CK50" s="101">
        <f t="shared" si="83"/>
        <v>4.1999999999999989E-2</v>
      </c>
      <c r="CL50" s="101">
        <f t="shared" si="83"/>
        <v>5.3000000000000005E-2</v>
      </c>
      <c r="CM50" s="101">
        <f t="shared" si="83"/>
        <v>5.3000000000000005E-2</v>
      </c>
      <c r="CN50" s="101">
        <f t="shared" si="83"/>
        <v>8.199999999999999E-2</v>
      </c>
      <c r="CO50" s="101">
        <f t="shared" ref="CO50:CX53" si="84">BN3-AN$13</f>
        <v>5.8000000000000024E-2</v>
      </c>
      <c r="CP50" s="101">
        <f t="shared" si="84"/>
        <v>5.8000000000000024E-2</v>
      </c>
      <c r="CQ50" s="101">
        <f t="shared" si="84"/>
        <v>8.199999999999999E-2</v>
      </c>
      <c r="CR50" s="101">
        <f t="shared" si="84"/>
        <v>6.4000000000000015E-2</v>
      </c>
      <c r="CS50" s="101">
        <f t="shared" si="84"/>
        <v>6.4000000000000015E-2</v>
      </c>
      <c r="CT50" s="101">
        <f t="shared" si="84"/>
        <v>6.4000000000000015E-2</v>
      </c>
      <c r="CU50" s="101">
        <f t="shared" si="84"/>
        <v>3.8000000000000006E-2</v>
      </c>
      <c r="CV50" s="101">
        <f t="shared" si="84"/>
        <v>3.8000000000000006E-2</v>
      </c>
      <c r="CW50" s="101">
        <f t="shared" si="84"/>
        <v>2.6999999999999989E-2</v>
      </c>
      <c r="CX50" s="101">
        <f t="shared" si="84"/>
        <v>2.6999999999999989E-2</v>
      </c>
      <c r="CY50" s="101">
        <f t="shared" ref="CY50:DA53" si="85">BX3-AX$13</f>
        <v>2.6999999999999989E-2</v>
      </c>
      <c r="CZ50" s="101">
        <f t="shared" si="85"/>
        <v>0.121</v>
      </c>
      <c r="DA50" s="101">
        <f t="shared" si="85"/>
        <v>3.7999999999999992E-2</v>
      </c>
      <c r="DC50" s="97" t="s">
        <v>2157</v>
      </c>
      <c r="DD50" s="101">
        <f>CE50/BD3</f>
        <v>0.49387755102040815</v>
      </c>
      <c r="DE50" s="101">
        <f t="shared" ref="DE50:DZ53" si="86">CF50/BE3</f>
        <v>0.49387755102040815</v>
      </c>
      <c r="DF50" s="101">
        <f t="shared" si="86"/>
        <v>0.49387755102040815</v>
      </c>
      <c r="DG50" s="101">
        <f t="shared" si="86"/>
        <v>0.46999999999999992</v>
      </c>
      <c r="DH50" s="101">
        <f t="shared" si="86"/>
        <v>0.41304347826086957</v>
      </c>
      <c r="DI50" s="101">
        <f t="shared" si="86"/>
        <v>0.41304347826086957</v>
      </c>
      <c r="DJ50" s="101">
        <f t="shared" si="86"/>
        <v>0.48837209302325574</v>
      </c>
      <c r="DK50" s="101">
        <f t="shared" si="86"/>
        <v>0.41406250000000006</v>
      </c>
      <c r="DL50" s="101">
        <f t="shared" si="86"/>
        <v>0.41406250000000006</v>
      </c>
      <c r="DM50" s="101">
        <f t="shared" si="86"/>
        <v>0.45303867403314912</v>
      </c>
      <c r="DN50" s="101">
        <f t="shared" si="86"/>
        <v>0.38926174496644306</v>
      </c>
      <c r="DO50" s="101">
        <f t="shared" si="86"/>
        <v>0.38926174496644306</v>
      </c>
      <c r="DP50" s="101">
        <f t="shared" si="86"/>
        <v>0.44086021505376338</v>
      </c>
      <c r="DQ50" s="101">
        <f t="shared" si="86"/>
        <v>0.45714285714285718</v>
      </c>
      <c r="DR50" s="101">
        <f t="shared" si="86"/>
        <v>0.45714285714285718</v>
      </c>
      <c r="DS50" s="101">
        <f t="shared" si="86"/>
        <v>0.45714285714285718</v>
      </c>
      <c r="DT50" s="101">
        <f t="shared" si="86"/>
        <v>0.50666666666666671</v>
      </c>
      <c r="DU50" s="101">
        <f t="shared" si="86"/>
        <v>0.50666666666666671</v>
      </c>
      <c r="DV50" s="101">
        <f t="shared" si="86"/>
        <v>0.52941176470588225</v>
      </c>
      <c r="DW50" s="101">
        <f t="shared" si="86"/>
        <v>0.52941176470588225</v>
      </c>
      <c r="DX50" s="101">
        <f t="shared" si="86"/>
        <v>0.52941176470588225</v>
      </c>
      <c r="DY50" s="101">
        <f t="shared" si="86"/>
        <v>0.49387755102040815</v>
      </c>
      <c r="DZ50" s="101">
        <f t="shared" si="86"/>
        <v>0.41304347826086957</v>
      </c>
    </row>
    <row r="51" spans="80:130">
      <c r="CB51" s="97">
        <v>11</v>
      </c>
      <c r="CC51" s="97">
        <v>2</v>
      </c>
      <c r="CD51" s="97" t="str">
        <f t="shared" si="61"/>
        <v>処遇加算Ⅱ特定加算なしベア加算から新加算Ⅱ</v>
      </c>
      <c r="CE51" s="101">
        <f t="shared" si="83"/>
        <v>0.1</v>
      </c>
      <c r="CF51" s="101">
        <f t="shared" si="83"/>
        <v>0.1</v>
      </c>
      <c r="CG51" s="101">
        <f t="shared" si="83"/>
        <v>0.1</v>
      </c>
      <c r="CH51" s="101">
        <f t="shared" si="83"/>
        <v>4.0999999999999995E-2</v>
      </c>
      <c r="CI51" s="101">
        <f t="shared" si="83"/>
        <v>3.599999999999999E-2</v>
      </c>
      <c r="CJ51" s="101">
        <f t="shared" si="83"/>
        <v>3.599999999999999E-2</v>
      </c>
      <c r="CK51" s="101">
        <f t="shared" si="83"/>
        <v>3.8999999999999986E-2</v>
      </c>
      <c r="CL51" s="101">
        <f t="shared" si="83"/>
        <v>4.7E-2</v>
      </c>
      <c r="CM51" s="101">
        <f t="shared" si="83"/>
        <v>4.7E-2</v>
      </c>
      <c r="CN51" s="101">
        <f t="shared" si="83"/>
        <v>7.4999999999999983E-2</v>
      </c>
      <c r="CO51" s="101">
        <f t="shared" si="84"/>
        <v>5.5000000000000021E-2</v>
      </c>
      <c r="CP51" s="101">
        <f t="shared" si="84"/>
        <v>5.5000000000000021E-2</v>
      </c>
      <c r="CQ51" s="101">
        <f t="shared" si="84"/>
        <v>7.3999999999999982E-2</v>
      </c>
      <c r="CR51" s="101">
        <f t="shared" si="84"/>
        <v>6.0000000000000012E-2</v>
      </c>
      <c r="CS51" s="101">
        <f t="shared" si="84"/>
        <v>6.0000000000000012E-2</v>
      </c>
      <c r="CT51" s="101">
        <f t="shared" si="84"/>
        <v>6.0000000000000012E-2</v>
      </c>
      <c r="CU51" s="101">
        <f t="shared" si="84"/>
        <v>3.4000000000000002E-2</v>
      </c>
      <c r="CV51" s="101">
        <f t="shared" si="84"/>
        <v>3.4000000000000002E-2</v>
      </c>
      <c r="CW51" s="101">
        <f t="shared" si="84"/>
        <v>2.2999999999999993E-2</v>
      </c>
      <c r="CX51" s="101">
        <f t="shared" si="84"/>
        <v>2.2999999999999993E-2</v>
      </c>
      <c r="CY51" s="101">
        <f t="shared" si="85"/>
        <v>2.2999999999999993E-2</v>
      </c>
      <c r="CZ51" s="101">
        <f t="shared" si="85"/>
        <v>0.1</v>
      </c>
      <c r="DA51" s="101">
        <f t="shared" si="85"/>
        <v>3.599999999999999E-2</v>
      </c>
      <c r="DC51" s="97" t="s">
        <v>2158</v>
      </c>
      <c r="DD51" s="101">
        <f t="shared" ref="DD51:DD53" si="87">CE51/BD4</f>
        <v>0.44642857142857145</v>
      </c>
      <c r="DE51" s="101">
        <f t="shared" si="86"/>
        <v>0.44642857142857145</v>
      </c>
      <c r="DF51" s="101">
        <f t="shared" si="86"/>
        <v>0.44642857142857145</v>
      </c>
      <c r="DG51" s="101">
        <f t="shared" si="86"/>
        <v>0.43617021276595741</v>
      </c>
      <c r="DH51" s="101">
        <f t="shared" si="86"/>
        <v>0.39999999999999997</v>
      </c>
      <c r="DI51" s="101">
        <f t="shared" si="86"/>
        <v>0.39999999999999997</v>
      </c>
      <c r="DJ51" s="101">
        <f t="shared" si="86"/>
        <v>0.46987951807228906</v>
      </c>
      <c r="DK51" s="101">
        <f t="shared" si="86"/>
        <v>0.38524590163934425</v>
      </c>
      <c r="DL51" s="101">
        <f t="shared" si="86"/>
        <v>0.38524590163934425</v>
      </c>
      <c r="DM51" s="101">
        <f t="shared" si="86"/>
        <v>0.43103448275862061</v>
      </c>
      <c r="DN51" s="101">
        <f t="shared" si="86"/>
        <v>0.37671232876712341</v>
      </c>
      <c r="DO51" s="101">
        <f t="shared" si="86"/>
        <v>0.37671232876712341</v>
      </c>
      <c r="DP51" s="101">
        <f t="shared" si="86"/>
        <v>0.41573033707865159</v>
      </c>
      <c r="DQ51" s="101">
        <f t="shared" si="86"/>
        <v>0.44117647058823534</v>
      </c>
      <c r="DR51" s="101">
        <f t="shared" si="86"/>
        <v>0.44117647058823534</v>
      </c>
      <c r="DS51" s="101">
        <f t="shared" si="86"/>
        <v>0.44117647058823534</v>
      </c>
      <c r="DT51" s="101">
        <f t="shared" si="86"/>
        <v>0.47887323943661969</v>
      </c>
      <c r="DU51" s="101">
        <f t="shared" si="86"/>
        <v>0.47887323943661969</v>
      </c>
      <c r="DV51" s="101">
        <f t="shared" si="86"/>
        <v>0.4893617021276595</v>
      </c>
      <c r="DW51" s="101">
        <f t="shared" si="86"/>
        <v>0.4893617021276595</v>
      </c>
      <c r="DX51" s="101">
        <f t="shared" si="86"/>
        <v>0.4893617021276595</v>
      </c>
      <c r="DY51" s="101">
        <f t="shared" si="86"/>
        <v>0.44642857142857145</v>
      </c>
      <c r="DZ51" s="101">
        <f t="shared" si="86"/>
        <v>0.39999999999999997</v>
      </c>
    </row>
    <row r="52" spans="80:130">
      <c r="CB52" s="97">
        <v>11</v>
      </c>
      <c r="CC52" s="97">
        <v>3</v>
      </c>
      <c r="CD52" s="97" t="str">
        <f t="shared" si="61"/>
        <v>処遇加算Ⅱ特定加算なしベア加算から新加算Ⅲ</v>
      </c>
      <c r="CE52" s="101">
        <f t="shared" si="83"/>
        <v>5.7999999999999996E-2</v>
      </c>
      <c r="CF52" s="101">
        <f t="shared" si="83"/>
        <v>5.7999999999999996E-2</v>
      </c>
      <c r="CG52" s="101">
        <f t="shared" si="83"/>
        <v>5.7999999999999996E-2</v>
      </c>
      <c r="CH52" s="101">
        <f t="shared" si="83"/>
        <v>2.5999999999999995E-2</v>
      </c>
      <c r="CI52" s="101">
        <f t="shared" si="83"/>
        <v>2.5999999999999995E-2</v>
      </c>
      <c r="CJ52" s="101">
        <f t="shared" si="83"/>
        <v>2.5999999999999995E-2</v>
      </c>
      <c r="CK52" s="101">
        <f t="shared" si="83"/>
        <v>2.1999999999999999E-2</v>
      </c>
      <c r="CL52" s="101">
        <f t="shared" si="83"/>
        <v>3.5000000000000003E-2</v>
      </c>
      <c r="CM52" s="101">
        <f t="shared" si="83"/>
        <v>3.5000000000000003E-2</v>
      </c>
      <c r="CN52" s="101">
        <f t="shared" si="83"/>
        <v>5.099999999999999E-2</v>
      </c>
      <c r="CO52" s="101">
        <f t="shared" si="84"/>
        <v>4.300000000000001E-2</v>
      </c>
      <c r="CP52" s="101">
        <f t="shared" si="84"/>
        <v>4.300000000000001E-2</v>
      </c>
      <c r="CQ52" s="101">
        <f t="shared" si="84"/>
        <v>5.099999999999999E-2</v>
      </c>
      <c r="CR52" s="101">
        <f t="shared" si="84"/>
        <v>3.7000000000000005E-2</v>
      </c>
      <c r="CS52" s="101">
        <f t="shared" si="84"/>
        <v>3.7000000000000005E-2</v>
      </c>
      <c r="CT52" s="101">
        <f t="shared" si="84"/>
        <v>3.7000000000000005E-2</v>
      </c>
      <c r="CU52" s="101">
        <f t="shared" si="84"/>
        <v>1.6999999999999994E-2</v>
      </c>
      <c r="CV52" s="101">
        <f t="shared" si="84"/>
        <v>1.6999999999999994E-2</v>
      </c>
      <c r="CW52" s="101">
        <f t="shared" si="84"/>
        <v>1.1999999999999997E-2</v>
      </c>
      <c r="CX52" s="101">
        <f t="shared" si="84"/>
        <v>1.1999999999999997E-2</v>
      </c>
      <c r="CY52" s="101">
        <f t="shared" si="85"/>
        <v>1.1999999999999997E-2</v>
      </c>
      <c r="CZ52" s="101">
        <f t="shared" si="85"/>
        <v>5.7999999999999996E-2</v>
      </c>
      <c r="DA52" s="101">
        <f t="shared" si="85"/>
        <v>2.5999999999999995E-2</v>
      </c>
      <c r="DC52" s="97" t="s">
        <v>2159</v>
      </c>
      <c r="DD52" s="101">
        <f t="shared" si="87"/>
        <v>0.31868131868131866</v>
      </c>
      <c r="DE52" s="101">
        <f t="shared" si="86"/>
        <v>0.31868131868131866</v>
      </c>
      <c r="DF52" s="101">
        <f t="shared" si="86"/>
        <v>0.31868131868131866</v>
      </c>
      <c r="DG52" s="101">
        <f t="shared" si="86"/>
        <v>0.32911392405063283</v>
      </c>
      <c r="DH52" s="101">
        <f t="shared" si="86"/>
        <v>0.32500000000000001</v>
      </c>
      <c r="DI52" s="101">
        <f t="shared" si="86"/>
        <v>0.32500000000000001</v>
      </c>
      <c r="DJ52" s="101">
        <f t="shared" si="86"/>
        <v>0.33333333333333331</v>
      </c>
      <c r="DK52" s="101">
        <f t="shared" si="86"/>
        <v>0.31818181818181823</v>
      </c>
      <c r="DL52" s="101">
        <f t="shared" si="86"/>
        <v>0.31818181818181823</v>
      </c>
      <c r="DM52" s="101">
        <f t="shared" si="86"/>
        <v>0.33999999999999997</v>
      </c>
      <c r="DN52" s="101">
        <f t="shared" si="86"/>
        <v>0.32089552238805974</v>
      </c>
      <c r="DO52" s="101">
        <f t="shared" si="86"/>
        <v>0.32089552238805974</v>
      </c>
      <c r="DP52" s="101">
        <f t="shared" si="86"/>
        <v>0.32903225806451608</v>
      </c>
      <c r="DQ52" s="101">
        <f t="shared" si="86"/>
        <v>0.32743362831858408</v>
      </c>
      <c r="DR52" s="101">
        <f t="shared" si="86"/>
        <v>0.32743362831858408</v>
      </c>
      <c r="DS52" s="101">
        <f t="shared" si="86"/>
        <v>0.32743362831858408</v>
      </c>
      <c r="DT52" s="101">
        <f t="shared" si="86"/>
        <v>0.31481481481481471</v>
      </c>
      <c r="DU52" s="101">
        <f t="shared" si="86"/>
        <v>0.31481481481481471</v>
      </c>
      <c r="DV52" s="101">
        <f t="shared" si="86"/>
        <v>0.33333333333333326</v>
      </c>
      <c r="DW52" s="101">
        <f t="shared" si="86"/>
        <v>0.33333333333333326</v>
      </c>
      <c r="DX52" s="101">
        <f t="shared" si="86"/>
        <v>0.33333333333333326</v>
      </c>
      <c r="DY52" s="101">
        <f t="shared" si="86"/>
        <v>0.31868131868131866</v>
      </c>
      <c r="DZ52" s="101">
        <f t="shared" si="86"/>
        <v>0.32500000000000001</v>
      </c>
    </row>
    <row r="53" spans="80:130">
      <c r="CB53" s="97">
        <v>11</v>
      </c>
      <c r="CC53" s="97">
        <v>4</v>
      </c>
      <c r="CD53" s="97" t="str">
        <f t="shared" si="61"/>
        <v>処遇加算Ⅱ特定加算なしベア加算から新加算Ⅳ</v>
      </c>
      <c r="CE53" s="101">
        <f t="shared" si="83"/>
        <v>2.0999999999999991E-2</v>
      </c>
      <c r="CF53" s="101">
        <f t="shared" si="83"/>
        <v>2.0999999999999991E-2</v>
      </c>
      <c r="CG53" s="101">
        <f t="shared" si="83"/>
        <v>2.0999999999999991E-2</v>
      </c>
      <c r="CH53" s="101">
        <f t="shared" si="83"/>
        <v>9.999999999999995E-3</v>
      </c>
      <c r="CI53" s="101">
        <f t="shared" si="83"/>
        <v>9.999999999999995E-3</v>
      </c>
      <c r="CJ53" s="101">
        <f t="shared" si="83"/>
        <v>9.999999999999995E-3</v>
      </c>
      <c r="CK53" s="101">
        <f t="shared" si="83"/>
        <v>9.0000000000000011E-3</v>
      </c>
      <c r="CL53" s="101">
        <f t="shared" si="83"/>
        <v>1.2999999999999998E-2</v>
      </c>
      <c r="CM53" s="101">
        <f t="shared" si="83"/>
        <v>1.2999999999999998E-2</v>
      </c>
      <c r="CN53" s="101">
        <f t="shared" si="83"/>
        <v>2.2999999999999993E-2</v>
      </c>
      <c r="CO53" s="101">
        <f t="shared" si="84"/>
        <v>1.4999999999999999E-2</v>
      </c>
      <c r="CP53" s="101">
        <f t="shared" si="84"/>
        <v>1.4999999999999999E-2</v>
      </c>
      <c r="CQ53" s="101">
        <f t="shared" si="84"/>
        <v>2.0999999999999991E-2</v>
      </c>
      <c r="CR53" s="101">
        <f t="shared" si="84"/>
        <v>1.3999999999999999E-2</v>
      </c>
      <c r="CS53" s="101">
        <f t="shared" si="84"/>
        <v>1.3999999999999999E-2</v>
      </c>
      <c r="CT53" s="101">
        <f t="shared" si="84"/>
        <v>1.3999999999999999E-2</v>
      </c>
      <c r="CU53" s="101">
        <f t="shared" si="84"/>
        <v>6.9999999999999993E-3</v>
      </c>
      <c r="CV53" s="101">
        <f t="shared" si="84"/>
        <v>6.9999999999999993E-3</v>
      </c>
      <c r="CW53" s="101">
        <f t="shared" si="84"/>
        <v>5.000000000000001E-3</v>
      </c>
      <c r="CX53" s="101">
        <f t="shared" si="84"/>
        <v>5.000000000000001E-3</v>
      </c>
      <c r="CY53" s="101">
        <f t="shared" si="85"/>
        <v>5.000000000000001E-3</v>
      </c>
      <c r="CZ53" s="101">
        <f t="shared" si="85"/>
        <v>2.0999999999999991E-2</v>
      </c>
      <c r="DA53" s="101">
        <f t="shared" si="85"/>
        <v>9.999999999999995E-3</v>
      </c>
      <c r="DC53" s="97" t="s">
        <v>2160</v>
      </c>
      <c r="DD53" s="101">
        <f t="shared" si="87"/>
        <v>0.14482758620689651</v>
      </c>
      <c r="DE53" s="101">
        <f t="shared" si="86"/>
        <v>0.14482758620689651</v>
      </c>
      <c r="DF53" s="101">
        <f t="shared" si="86"/>
        <v>0.14482758620689651</v>
      </c>
      <c r="DG53" s="101">
        <f t="shared" si="86"/>
        <v>0.15873015873015864</v>
      </c>
      <c r="DH53" s="101">
        <f t="shared" si="86"/>
        <v>0.15624999999999994</v>
      </c>
      <c r="DI53" s="101">
        <f t="shared" si="86"/>
        <v>0.15624999999999994</v>
      </c>
      <c r="DJ53" s="101">
        <f t="shared" si="86"/>
        <v>0.16981132075471697</v>
      </c>
      <c r="DK53" s="101">
        <f t="shared" si="86"/>
        <v>0.14772727272727271</v>
      </c>
      <c r="DL53" s="101">
        <f t="shared" si="86"/>
        <v>0.14772727272727271</v>
      </c>
      <c r="DM53" s="101">
        <f t="shared" si="86"/>
        <v>0.18852459016393436</v>
      </c>
      <c r="DN53" s="101">
        <f t="shared" si="86"/>
        <v>0.14150943396226415</v>
      </c>
      <c r="DO53" s="101">
        <f t="shared" si="86"/>
        <v>0.14150943396226415</v>
      </c>
      <c r="DP53" s="101">
        <f t="shared" si="86"/>
        <v>0.16799999999999993</v>
      </c>
      <c r="DQ53" s="101">
        <f t="shared" si="86"/>
        <v>0.15555555555555556</v>
      </c>
      <c r="DR53" s="101">
        <f t="shared" si="86"/>
        <v>0.15555555555555556</v>
      </c>
      <c r="DS53" s="101">
        <f t="shared" si="86"/>
        <v>0.15555555555555556</v>
      </c>
      <c r="DT53" s="101">
        <f t="shared" si="86"/>
        <v>0.15909090909090906</v>
      </c>
      <c r="DU53" s="101">
        <f t="shared" si="86"/>
        <v>0.15909090909090906</v>
      </c>
      <c r="DV53" s="101">
        <f t="shared" si="86"/>
        <v>0.17241379310344829</v>
      </c>
      <c r="DW53" s="101">
        <f t="shared" si="86"/>
        <v>0.17241379310344829</v>
      </c>
      <c r="DX53" s="101">
        <f t="shared" si="86"/>
        <v>0.17241379310344829</v>
      </c>
      <c r="DY53" s="101">
        <f t="shared" si="86"/>
        <v>0.14482758620689651</v>
      </c>
      <c r="DZ53" s="101">
        <f t="shared" si="86"/>
        <v>0.15624999999999994</v>
      </c>
    </row>
    <row r="54" spans="80:130">
      <c r="CB54" s="97">
        <v>12</v>
      </c>
      <c r="CC54" s="97">
        <v>1</v>
      </c>
      <c r="CD54" s="97" t="str">
        <f t="shared" si="61"/>
        <v>処遇加算Ⅱ特定加算なしベア加算なしから新加算Ⅰ</v>
      </c>
      <c r="CE54" s="101">
        <f t="shared" ref="CE54:CN57" si="88">BD3-AD$14</f>
        <v>0.14499999999999999</v>
      </c>
      <c r="CF54" s="101">
        <f t="shared" si="88"/>
        <v>0.14499999999999999</v>
      </c>
      <c r="CG54" s="101">
        <f t="shared" si="88"/>
        <v>0.14499999999999999</v>
      </c>
      <c r="CH54" s="101">
        <f t="shared" si="88"/>
        <v>5.7999999999999989E-2</v>
      </c>
      <c r="CI54" s="101">
        <f t="shared" si="88"/>
        <v>4.8999999999999988E-2</v>
      </c>
      <c r="CJ54" s="101">
        <f t="shared" si="88"/>
        <v>4.8999999999999988E-2</v>
      </c>
      <c r="CK54" s="101">
        <f t="shared" si="88"/>
        <v>5.1999999999999991E-2</v>
      </c>
      <c r="CL54" s="101">
        <f t="shared" si="88"/>
        <v>6.8000000000000005E-2</v>
      </c>
      <c r="CM54" s="101">
        <f t="shared" si="88"/>
        <v>6.8000000000000005E-2</v>
      </c>
      <c r="CN54" s="101">
        <f t="shared" si="88"/>
        <v>0.105</v>
      </c>
      <c r="CO54" s="101">
        <f t="shared" ref="CO54:CX57" si="89">BN3-AN$14</f>
        <v>7.5000000000000025E-2</v>
      </c>
      <c r="CP54" s="101">
        <f t="shared" si="89"/>
        <v>7.5000000000000025E-2</v>
      </c>
      <c r="CQ54" s="101">
        <f t="shared" si="89"/>
        <v>0.105</v>
      </c>
      <c r="CR54" s="101">
        <f t="shared" si="89"/>
        <v>8.0000000000000016E-2</v>
      </c>
      <c r="CS54" s="101">
        <f t="shared" si="89"/>
        <v>8.0000000000000016E-2</v>
      </c>
      <c r="CT54" s="101">
        <f t="shared" si="89"/>
        <v>8.0000000000000016E-2</v>
      </c>
      <c r="CU54" s="101">
        <f t="shared" si="89"/>
        <v>4.6000000000000013E-2</v>
      </c>
      <c r="CV54" s="101">
        <f t="shared" si="89"/>
        <v>4.6000000000000013E-2</v>
      </c>
      <c r="CW54" s="101">
        <f t="shared" si="89"/>
        <v>3.1999999999999987E-2</v>
      </c>
      <c r="CX54" s="101">
        <f t="shared" si="89"/>
        <v>3.1999999999999987E-2</v>
      </c>
      <c r="CY54" s="101">
        <f t="shared" ref="CY54:DA57" si="90">BX3-AX$14</f>
        <v>3.1999999999999987E-2</v>
      </c>
      <c r="CZ54" s="101">
        <f t="shared" si="90"/>
        <v>0.14499999999999999</v>
      </c>
      <c r="DA54" s="101">
        <f t="shared" si="90"/>
        <v>4.8999999999999988E-2</v>
      </c>
      <c r="DC54" s="97" t="s">
        <v>2161</v>
      </c>
      <c r="DD54" s="101">
        <f>CE54/BD3</f>
        <v>0.59183673469387754</v>
      </c>
      <c r="DE54" s="101">
        <f t="shared" ref="DE54:DZ57" si="91">CF54/BE3</f>
        <v>0.59183673469387754</v>
      </c>
      <c r="DF54" s="101">
        <f t="shared" si="91"/>
        <v>0.59183673469387754</v>
      </c>
      <c r="DG54" s="101">
        <f t="shared" si="91"/>
        <v>0.57999999999999996</v>
      </c>
      <c r="DH54" s="101">
        <f t="shared" si="91"/>
        <v>0.53260869565217384</v>
      </c>
      <c r="DI54" s="101">
        <f t="shared" si="91"/>
        <v>0.53260869565217384</v>
      </c>
      <c r="DJ54" s="101">
        <f t="shared" si="91"/>
        <v>0.60465116279069764</v>
      </c>
      <c r="DK54" s="101">
        <f t="shared" si="91"/>
        <v>0.53125</v>
      </c>
      <c r="DL54" s="101">
        <f t="shared" si="91"/>
        <v>0.53125</v>
      </c>
      <c r="DM54" s="101">
        <f t="shared" si="91"/>
        <v>0.58011049723756902</v>
      </c>
      <c r="DN54" s="101">
        <f t="shared" si="91"/>
        <v>0.50335570469798663</v>
      </c>
      <c r="DO54" s="101">
        <f t="shared" si="91"/>
        <v>0.50335570469798663</v>
      </c>
      <c r="DP54" s="101">
        <f t="shared" si="91"/>
        <v>0.56451612903225801</v>
      </c>
      <c r="DQ54" s="101">
        <f t="shared" si="91"/>
        <v>0.57142857142857151</v>
      </c>
      <c r="DR54" s="101">
        <f t="shared" si="91"/>
        <v>0.57142857142857151</v>
      </c>
      <c r="DS54" s="101">
        <f t="shared" si="91"/>
        <v>0.57142857142857151</v>
      </c>
      <c r="DT54" s="101">
        <f t="shared" si="91"/>
        <v>0.6133333333333334</v>
      </c>
      <c r="DU54" s="101">
        <f t="shared" si="91"/>
        <v>0.6133333333333334</v>
      </c>
      <c r="DV54" s="101">
        <f t="shared" si="91"/>
        <v>0.62745098039215674</v>
      </c>
      <c r="DW54" s="101">
        <f t="shared" si="91"/>
        <v>0.62745098039215674</v>
      </c>
      <c r="DX54" s="101">
        <f t="shared" si="91"/>
        <v>0.62745098039215674</v>
      </c>
      <c r="DY54" s="101">
        <f t="shared" si="91"/>
        <v>0.59183673469387754</v>
      </c>
      <c r="DZ54" s="101">
        <f t="shared" si="91"/>
        <v>0.53260869565217384</v>
      </c>
    </row>
    <row r="55" spans="80:130">
      <c r="CB55" s="97">
        <v>12</v>
      </c>
      <c r="CC55" s="97">
        <v>2</v>
      </c>
      <c r="CD55" s="97" t="str">
        <f t="shared" si="61"/>
        <v>処遇加算Ⅱ特定加算なしベア加算なしから新加算Ⅱ</v>
      </c>
      <c r="CE55" s="101">
        <f t="shared" si="88"/>
        <v>0.124</v>
      </c>
      <c r="CF55" s="101">
        <f t="shared" si="88"/>
        <v>0.124</v>
      </c>
      <c r="CG55" s="101">
        <f t="shared" si="88"/>
        <v>0.124</v>
      </c>
      <c r="CH55" s="101">
        <f t="shared" si="88"/>
        <v>5.1999999999999998E-2</v>
      </c>
      <c r="CI55" s="101">
        <f t="shared" si="88"/>
        <v>4.6999999999999986E-2</v>
      </c>
      <c r="CJ55" s="101">
        <f t="shared" si="88"/>
        <v>4.6999999999999986E-2</v>
      </c>
      <c r="CK55" s="101">
        <f t="shared" si="88"/>
        <v>4.8999999999999988E-2</v>
      </c>
      <c r="CL55" s="101">
        <f t="shared" si="88"/>
        <v>6.2E-2</v>
      </c>
      <c r="CM55" s="101">
        <f t="shared" si="88"/>
        <v>6.2E-2</v>
      </c>
      <c r="CN55" s="101">
        <f t="shared" si="88"/>
        <v>9.799999999999999E-2</v>
      </c>
      <c r="CO55" s="101">
        <f t="shared" si="89"/>
        <v>7.2000000000000022E-2</v>
      </c>
      <c r="CP55" s="101">
        <f t="shared" si="89"/>
        <v>7.2000000000000022E-2</v>
      </c>
      <c r="CQ55" s="101">
        <f t="shared" si="89"/>
        <v>9.6999999999999989E-2</v>
      </c>
      <c r="CR55" s="101">
        <f t="shared" si="89"/>
        <v>7.6000000000000012E-2</v>
      </c>
      <c r="CS55" s="101">
        <f t="shared" si="89"/>
        <v>7.6000000000000012E-2</v>
      </c>
      <c r="CT55" s="101">
        <f t="shared" si="89"/>
        <v>7.6000000000000012E-2</v>
      </c>
      <c r="CU55" s="101">
        <f t="shared" si="89"/>
        <v>4.200000000000001E-2</v>
      </c>
      <c r="CV55" s="101">
        <f t="shared" si="89"/>
        <v>4.200000000000001E-2</v>
      </c>
      <c r="CW55" s="101">
        <f t="shared" si="89"/>
        <v>2.7999999999999994E-2</v>
      </c>
      <c r="CX55" s="101">
        <f t="shared" si="89"/>
        <v>2.7999999999999994E-2</v>
      </c>
      <c r="CY55" s="101">
        <f t="shared" si="90"/>
        <v>2.7999999999999994E-2</v>
      </c>
      <c r="CZ55" s="101">
        <f t="shared" si="90"/>
        <v>0.124</v>
      </c>
      <c r="DA55" s="101">
        <f t="shared" si="90"/>
        <v>4.6999999999999986E-2</v>
      </c>
      <c r="DC55" s="97" t="s">
        <v>2162</v>
      </c>
      <c r="DD55" s="101">
        <f t="shared" ref="DD55:DD57" si="92">CE55/BD4</f>
        <v>0.5535714285714286</v>
      </c>
      <c r="DE55" s="101">
        <f t="shared" si="91"/>
        <v>0.5535714285714286</v>
      </c>
      <c r="DF55" s="101">
        <f t="shared" si="91"/>
        <v>0.5535714285714286</v>
      </c>
      <c r="DG55" s="101">
        <f t="shared" si="91"/>
        <v>0.55319148936170215</v>
      </c>
      <c r="DH55" s="101">
        <f t="shared" si="91"/>
        <v>0.52222222222222214</v>
      </c>
      <c r="DI55" s="101">
        <f t="shared" si="91"/>
        <v>0.52222222222222214</v>
      </c>
      <c r="DJ55" s="101">
        <f t="shared" si="91"/>
        <v>0.59036144578313243</v>
      </c>
      <c r="DK55" s="101">
        <f t="shared" si="91"/>
        <v>0.50819672131147542</v>
      </c>
      <c r="DL55" s="101">
        <f t="shared" si="91"/>
        <v>0.50819672131147542</v>
      </c>
      <c r="DM55" s="101">
        <f t="shared" si="91"/>
        <v>0.56321839080459768</v>
      </c>
      <c r="DN55" s="101">
        <f t="shared" si="91"/>
        <v>0.49315068493150693</v>
      </c>
      <c r="DO55" s="101">
        <f t="shared" si="91"/>
        <v>0.49315068493150693</v>
      </c>
      <c r="DP55" s="101">
        <f t="shared" si="91"/>
        <v>0.5449438202247191</v>
      </c>
      <c r="DQ55" s="101">
        <f t="shared" si="91"/>
        <v>0.55882352941176472</v>
      </c>
      <c r="DR55" s="101">
        <f t="shared" si="91"/>
        <v>0.55882352941176472</v>
      </c>
      <c r="DS55" s="101">
        <f t="shared" si="91"/>
        <v>0.55882352941176472</v>
      </c>
      <c r="DT55" s="101">
        <f t="shared" si="91"/>
        <v>0.59154929577464799</v>
      </c>
      <c r="DU55" s="101">
        <f t="shared" si="91"/>
        <v>0.59154929577464799</v>
      </c>
      <c r="DV55" s="101">
        <f t="shared" si="91"/>
        <v>0.5957446808510638</v>
      </c>
      <c r="DW55" s="101">
        <f t="shared" si="91"/>
        <v>0.5957446808510638</v>
      </c>
      <c r="DX55" s="101">
        <f t="shared" si="91"/>
        <v>0.5957446808510638</v>
      </c>
      <c r="DY55" s="101">
        <f t="shared" si="91"/>
        <v>0.5535714285714286</v>
      </c>
      <c r="DZ55" s="101">
        <f t="shared" si="91"/>
        <v>0.52222222222222214</v>
      </c>
    </row>
    <row r="56" spans="80:130">
      <c r="CB56" s="97">
        <v>12</v>
      </c>
      <c r="CC56" s="97">
        <v>3</v>
      </c>
      <c r="CD56" s="97" t="str">
        <f t="shared" si="61"/>
        <v>処遇加算Ⅱ特定加算なしベア加算なしから新加算Ⅲ</v>
      </c>
      <c r="CE56" s="101">
        <f t="shared" si="88"/>
        <v>8.199999999999999E-2</v>
      </c>
      <c r="CF56" s="101">
        <f t="shared" si="88"/>
        <v>8.199999999999999E-2</v>
      </c>
      <c r="CG56" s="101">
        <f t="shared" si="88"/>
        <v>8.199999999999999E-2</v>
      </c>
      <c r="CH56" s="101">
        <f t="shared" si="88"/>
        <v>3.6999999999999998E-2</v>
      </c>
      <c r="CI56" s="101">
        <f t="shared" si="88"/>
        <v>3.6999999999999991E-2</v>
      </c>
      <c r="CJ56" s="101">
        <f t="shared" si="88"/>
        <v>3.6999999999999991E-2</v>
      </c>
      <c r="CK56" s="101">
        <f t="shared" si="88"/>
        <v>3.2000000000000001E-2</v>
      </c>
      <c r="CL56" s="101">
        <f t="shared" si="88"/>
        <v>0.05</v>
      </c>
      <c r="CM56" s="101">
        <f t="shared" si="88"/>
        <v>0.05</v>
      </c>
      <c r="CN56" s="101">
        <f t="shared" si="88"/>
        <v>7.3999999999999996E-2</v>
      </c>
      <c r="CO56" s="101">
        <f t="shared" si="89"/>
        <v>6.0000000000000012E-2</v>
      </c>
      <c r="CP56" s="101">
        <f t="shared" si="89"/>
        <v>6.0000000000000012E-2</v>
      </c>
      <c r="CQ56" s="101">
        <f t="shared" si="89"/>
        <v>7.3999999999999996E-2</v>
      </c>
      <c r="CR56" s="101">
        <f t="shared" si="89"/>
        <v>5.3000000000000005E-2</v>
      </c>
      <c r="CS56" s="101">
        <f t="shared" si="89"/>
        <v>5.3000000000000005E-2</v>
      </c>
      <c r="CT56" s="101">
        <f t="shared" si="89"/>
        <v>5.3000000000000005E-2</v>
      </c>
      <c r="CU56" s="101">
        <f t="shared" si="89"/>
        <v>2.4999999999999998E-2</v>
      </c>
      <c r="CV56" s="101">
        <f t="shared" si="89"/>
        <v>2.4999999999999998E-2</v>
      </c>
      <c r="CW56" s="101">
        <f t="shared" si="89"/>
        <v>1.6999999999999998E-2</v>
      </c>
      <c r="CX56" s="101">
        <f t="shared" si="89"/>
        <v>1.6999999999999998E-2</v>
      </c>
      <c r="CY56" s="101">
        <f t="shared" si="90"/>
        <v>1.6999999999999998E-2</v>
      </c>
      <c r="CZ56" s="101">
        <f t="shared" si="90"/>
        <v>8.199999999999999E-2</v>
      </c>
      <c r="DA56" s="101">
        <f t="shared" si="90"/>
        <v>3.6999999999999991E-2</v>
      </c>
      <c r="DC56" s="97" t="s">
        <v>2163</v>
      </c>
      <c r="DD56" s="101">
        <f t="shared" si="92"/>
        <v>0.4505494505494505</v>
      </c>
      <c r="DE56" s="101">
        <f t="shared" si="91"/>
        <v>0.4505494505494505</v>
      </c>
      <c r="DF56" s="101">
        <f t="shared" si="91"/>
        <v>0.4505494505494505</v>
      </c>
      <c r="DG56" s="101">
        <f t="shared" si="91"/>
        <v>0.46835443037974683</v>
      </c>
      <c r="DH56" s="101">
        <f t="shared" si="91"/>
        <v>0.46249999999999997</v>
      </c>
      <c r="DI56" s="101">
        <f t="shared" si="91"/>
        <v>0.46249999999999997</v>
      </c>
      <c r="DJ56" s="101">
        <f t="shared" si="91"/>
        <v>0.48484848484848486</v>
      </c>
      <c r="DK56" s="101">
        <f t="shared" si="91"/>
        <v>0.45454545454545459</v>
      </c>
      <c r="DL56" s="101">
        <f t="shared" si="91"/>
        <v>0.45454545454545459</v>
      </c>
      <c r="DM56" s="101">
        <f t="shared" si="91"/>
        <v>0.49333333333333335</v>
      </c>
      <c r="DN56" s="101">
        <f t="shared" si="91"/>
        <v>0.44776119402985082</v>
      </c>
      <c r="DO56" s="101">
        <f t="shared" si="91"/>
        <v>0.44776119402985082</v>
      </c>
      <c r="DP56" s="101">
        <f t="shared" si="91"/>
        <v>0.47741935483870968</v>
      </c>
      <c r="DQ56" s="101">
        <f t="shared" si="91"/>
        <v>0.46902654867256638</v>
      </c>
      <c r="DR56" s="101">
        <f t="shared" si="91"/>
        <v>0.46902654867256638</v>
      </c>
      <c r="DS56" s="101">
        <f t="shared" si="91"/>
        <v>0.46902654867256638</v>
      </c>
      <c r="DT56" s="101">
        <f t="shared" si="91"/>
        <v>0.46296296296296291</v>
      </c>
      <c r="DU56" s="101">
        <f t="shared" si="91"/>
        <v>0.46296296296296291</v>
      </c>
      <c r="DV56" s="101">
        <f t="shared" si="91"/>
        <v>0.47222222222222221</v>
      </c>
      <c r="DW56" s="101">
        <f t="shared" si="91"/>
        <v>0.47222222222222221</v>
      </c>
      <c r="DX56" s="101">
        <f t="shared" si="91"/>
        <v>0.47222222222222221</v>
      </c>
      <c r="DY56" s="101">
        <f t="shared" si="91"/>
        <v>0.4505494505494505</v>
      </c>
      <c r="DZ56" s="101">
        <f t="shared" si="91"/>
        <v>0.46249999999999997</v>
      </c>
    </row>
    <row r="57" spans="80:130">
      <c r="CB57" s="97">
        <v>12</v>
      </c>
      <c r="CC57" s="97">
        <v>4</v>
      </c>
      <c r="CD57" s="97" t="str">
        <f t="shared" si="61"/>
        <v>処遇加算Ⅱ特定加算なしベア加算なしから新加算Ⅳ</v>
      </c>
      <c r="CE57" s="101">
        <f t="shared" si="88"/>
        <v>4.4999999999999984E-2</v>
      </c>
      <c r="CF57" s="101">
        <f t="shared" si="88"/>
        <v>4.4999999999999984E-2</v>
      </c>
      <c r="CG57" s="101">
        <f t="shared" si="88"/>
        <v>4.4999999999999984E-2</v>
      </c>
      <c r="CH57" s="101">
        <f t="shared" si="88"/>
        <v>2.0999999999999998E-2</v>
      </c>
      <c r="CI57" s="101">
        <f t="shared" si="88"/>
        <v>2.0999999999999991E-2</v>
      </c>
      <c r="CJ57" s="101">
        <f t="shared" si="88"/>
        <v>2.0999999999999991E-2</v>
      </c>
      <c r="CK57" s="101">
        <f t="shared" si="88"/>
        <v>1.9000000000000003E-2</v>
      </c>
      <c r="CL57" s="101">
        <f t="shared" si="88"/>
        <v>2.7999999999999997E-2</v>
      </c>
      <c r="CM57" s="101">
        <f t="shared" si="88"/>
        <v>2.7999999999999997E-2</v>
      </c>
      <c r="CN57" s="101">
        <f t="shared" si="88"/>
        <v>4.5999999999999999E-2</v>
      </c>
      <c r="CO57" s="101">
        <f t="shared" si="89"/>
        <v>3.2000000000000001E-2</v>
      </c>
      <c r="CP57" s="101">
        <f t="shared" si="89"/>
        <v>3.2000000000000001E-2</v>
      </c>
      <c r="CQ57" s="101">
        <f t="shared" si="89"/>
        <v>4.3999999999999997E-2</v>
      </c>
      <c r="CR57" s="101">
        <f t="shared" si="89"/>
        <v>0.03</v>
      </c>
      <c r="CS57" s="101">
        <f t="shared" si="89"/>
        <v>0.03</v>
      </c>
      <c r="CT57" s="101">
        <f t="shared" si="89"/>
        <v>0.03</v>
      </c>
      <c r="CU57" s="101">
        <f t="shared" si="89"/>
        <v>1.5000000000000003E-2</v>
      </c>
      <c r="CV57" s="101">
        <f t="shared" si="89"/>
        <v>1.5000000000000003E-2</v>
      </c>
      <c r="CW57" s="101">
        <f t="shared" si="89"/>
        <v>1.0000000000000002E-2</v>
      </c>
      <c r="CX57" s="101">
        <f t="shared" si="89"/>
        <v>1.0000000000000002E-2</v>
      </c>
      <c r="CY57" s="101">
        <f t="shared" si="90"/>
        <v>1.0000000000000002E-2</v>
      </c>
      <c r="CZ57" s="101">
        <f t="shared" si="90"/>
        <v>4.4999999999999984E-2</v>
      </c>
      <c r="DA57" s="101">
        <f t="shared" si="90"/>
        <v>2.0999999999999991E-2</v>
      </c>
      <c r="DC57" s="97" t="s">
        <v>2164</v>
      </c>
      <c r="DD57" s="101">
        <f t="shared" si="92"/>
        <v>0.3103448275862068</v>
      </c>
      <c r="DE57" s="101">
        <f t="shared" si="91"/>
        <v>0.3103448275862068</v>
      </c>
      <c r="DF57" s="101">
        <f t="shared" si="91"/>
        <v>0.3103448275862068</v>
      </c>
      <c r="DG57" s="101">
        <f t="shared" si="91"/>
        <v>0.33333333333333331</v>
      </c>
      <c r="DH57" s="101">
        <f t="shared" si="91"/>
        <v>0.32812499999999994</v>
      </c>
      <c r="DI57" s="101">
        <f t="shared" si="91"/>
        <v>0.32812499999999994</v>
      </c>
      <c r="DJ57" s="101">
        <f t="shared" si="91"/>
        <v>0.35849056603773588</v>
      </c>
      <c r="DK57" s="101">
        <f t="shared" si="91"/>
        <v>0.31818181818181818</v>
      </c>
      <c r="DL57" s="101">
        <f t="shared" si="91"/>
        <v>0.31818181818181818</v>
      </c>
      <c r="DM57" s="101">
        <f t="shared" si="91"/>
        <v>0.37704918032786883</v>
      </c>
      <c r="DN57" s="101">
        <f t="shared" si="91"/>
        <v>0.30188679245283018</v>
      </c>
      <c r="DO57" s="101">
        <f t="shared" si="91"/>
        <v>0.30188679245283018</v>
      </c>
      <c r="DP57" s="101">
        <f t="shared" si="91"/>
        <v>0.35199999999999998</v>
      </c>
      <c r="DQ57" s="101">
        <f t="shared" si="91"/>
        <v>0.33333333333333331</v>
      </c>
      <c r="DR57" s="101">
        <f t="shared" si="91"/>
        <v>0.33333333333333331</v>
      </c>
      <c r="DS57" s="101">
        <f t="shared" si="91"/>
        <v>0.33333333333333331</v>
      </c>
      <c r="DT57" s="101">
        <f t="shared" si="91"/>
        <v>0.34090909090909094</v>
      </c>
      <c r="DU57" s="101">
        <f t="shared" si="91"/>
        <v>0.34090909090909094</v>
      </c>
      <c r="DV57" s="101">
        <f t="shared" si="91"/>
        <v>0.34482758620689657</v>
      </c>
      <c r="DW57" s="101">
        <f t="shared" si="91"/>
        <v>0.34482758620689657</v>
      </c>
      <c r="DX57" s="101">
        <f t="shared" si="91"/>
        <v>0.34482758620689657</v>
      </c>
      <c r="DY57" s="101">
        <f t="shared" si="91"/>
        <v>0.3103448275862068</v>
      </c>
      <c r="DZ57" s="101">
        <f t="shared" si="91"/>
        <v>0.32812499999999994</v>
      </c>
    </row>
    <row r="58" spans="80:130">
      <c r="CB58" s="97">
        <v>12</v>
      </c>
      <c r="CC58" s="97">
        <v>15</v>
      </c>
      <c r="CD58" s="97" t="str">
        <f t="shared" si="61"/>
        <v>処遇加算Ⅱ特定加算なしベア加算なしから新加算Ⅴ（11）</v>
      </c>
      <c r="CE58" s="101">
        <f t="shared" ref="CE58:DA58" si="93">BD17-AD$14</f>
        <v>2.1000000000000005E-2</v>
      </c>
      <c r="CF58" s="101">
        <f t="shared" si="93"/>
        <v>2.1000000000000005E-2</v>
      </c>
      <c r="CG58" s="101">
        <f t="shared" si="93"/>
        <v>2.1000000000000005E-2</v>
      </c>
      <c r="CH58" s="101">
        <f t="shared" si="93"/>
        <v>1.0000000000000002E-2</v>
      </c>
      <c r="CI58" s="101">
        <f t="shared" si="93"/>
        <v>1.0000000000000002E-2</v>
      </c>
      <c r="CJ58" s="101">
        <f t="shared" si="93"/>
        <v>1.0000000000000002E-2</v>
      </c>
      <c r="CK58" s="101">
        <f t="shared" si="93"/>
        <v>9.0000000000000011E-3</v>
      </c>
      <c r="CL58" s="101">
        <f t="shared" si="93"/>
        <v>1.2999999999999998E-2</v>
      </c>
      <c r="CM58" s="101">
        <f t="shared" si="93"/>
        <v>1.2999999999999998E-2</v>
      </c>
      <c r="CN58" s="101">
        <f t="shared" si="93"/>
        <v>2.3000000000000007E-2</v>
      </c>
      <c r="CO58" s="101">
        <f t="shared" si="93"/>
        <v>1.4999999999999999E-2</v>
      </c>
      <c r="CP58" s="101">
        <f t="shared" si="93"/>
        <v>1.4999999999999999E-2</v>
      </c>
      <c r="CQ58" s="101">
        <f t="shared" si="93"/>
        <v>2.1000000000000005E-2</v>
      </c>
      <c r="CR58" s="101">
        <f t="shared" si="93"/>
        <v>1.3999999999999999E-2</v>
      </c>
      <c r="CS58" s="101">
        <f t="shared" si="93"/>
        <v>1.3999999999999999E-2</v>
      </c>
      <c r="CT58" s="101">
        <f t="shared" si="93"/>
        <v>1.3999999999999999E-2</v>
      </c>
      <c r="CU58" s="101">
        <f t="shared" si="93"/>
        <v>7.0000000000000027E-3</v>
      </c>
      <c r="CV58" s="101">
        <f t="shared" si="93"/>
        <v>7.0000000000000027E-3</v>
      </c>
      <c r="CW58" s="101">
        <f t="shared" si="93"/>
        <v>5.000000000000001E-3</v>
      </c>
      <c r="CX58" s="101">
        <f t="shared" si="93"/>
        <v>5.000000000000001E-3</v>
      </c>
      <c r="CY58" s="101">
        <f t="shared" si="93"/>
        <v>5.000000000000001E-3</v>
      </c>
      <c r="CZ58" s="101">
        <f t="shared" si="93"/>
        <v>2.1000000000000005E-2</v>
      </c>
      <c r="DA58" s="101">
        <f t="shared" si="93"/>
        <v>1.0000000000000002E-2</v>
      </c>
      <c r="DC58" s="97" t="s">
        <v>2165</v>
      </c>
      <c r="DD58" s="101">
        <f>CE58/BD17</f>
        <v>0.1735537190082645</v>
      </c>
      <c r="DE58" s="101">
        <f t="shared" ref="DE58:DZ58" si="94">CF58/BE17</f>
        <v>0.1735537190082645</v>
      </c>
      <c r="DF58" s="101">
        <f t="shared" si="94"/>
        <v>0.1735537190082645</v>
      </c>
      <c r="DG58" s="101">
        <f t="shared" si="94"/>
        <v>0.19230769230769232</v>
      </c>
      <c r="DH58" s="101">
        <f t="shared" si="94"/>
        <v>0.18867924528301891</v>
      </c>
      <c r="DI58" s="101">
        <f t="shared" si="94"/>
        <v>0.18867924528301891</v>
      </c>
      <c r="DJ58" s="101">
        <f t="shared" si="94"/>
        <v>0.20930232558139536</v>
      </c>
      <c r="DK58" s="101">
        <f t="shared" si="94"/>
        <v>0.17808219178082191</v>
      </c>
      <c r="DL58" s="101">
        <f t="shared" si="94"/>
        <v>0.17808219178082191</v>
      </c>
      <c r="DM58" s="101">
        <f t="shared" si="94"/>
        <v>0.23232323232323238</v>
      </c>
      <c r="DN58" s="101">
        <f t="shared" si="94"/>
        <v>0.16853932584269662</v>
      </c>
      <c r="DO58" s="101">
        <f t="shared" si="94"/>
        <v>0.16853932584269662</v>
      </c>
      <c r="DP58" s="101">
        <f t="shared" si="94"/>
        <v>0.20588235294117652</v>
      </c>
      <c r="DQ58" s="101">
        <f t="shared" si="94"/>
        <v>0.18918918918918917</v>
      </c>
      <c r="DR58" s="101">
        <f t="shared" si="94"/>
        <v>0.18918918918918917</v>
      </c>
      <c r="DS58" s="101">
        <f t="shared" si="94"/>
        <v>0.18918918918918917</v>
      </c>
      <c r="DT58" s="101">
        <f t="shared" si="94"/>
        <v>0.1944444444444445</v>
      </c>
      <c r="DU58" s="101">
        <f t="shared" si="94"/>
        <v>0.1944444444444445</v>
      </c>
      <c r="DV58" s="101">
        <f t="shared" si="94"/>
        <v>0.20833333333333337</v>
      </c>
      <c r="DW58" s="101">
        <f t="shared" si="94"/>
        <v>0.20833333333333337</v>
      </c>
      <c r="DX58" s="101">
        <f t="shared" si="94"/>
        <v>0.20833333333333337</v>
      </c>
      <c r="DY58" s="101">
        <f t="shared" si="94"/>
        <v>0.1735537190082645</v>
      </c>
      <c r="DZ58" s="101">
        <f t="shared" si="94"/>
        <v>0.18867924528301891</v>
      </c>
    </row>
    <row r="59" spans="80:130">
      <c r="CB59" s="97">
        <v>13</v>
      </c>
      <c r="CC59" s="97">
        <v>1</v>
      </c>
      <c r="CD59" s="97" t="str">
        <f t="shared" si="61"/>
        <v>処遇加算Ⅲ特定加算Ⅰベア加算から新加算Ⅰ</v>
      </c>
      <c r="CE59" s="101">
        <f t="shared" ref="CE59:CN62" si="95">BD3-AD$15</f>
        <v>0.10300000000000001</v>
      </c>
      <c r="CF59" s="101">
        <f t="shared" si="95"/>
        <v>0.10300000000000001</v>
      </c>
      <c r="CG59" s="101">
        <f t="shared" si="95"/>
        <v>0.10300000000000001</v>
      </c>
      <c r="CH59" s="101">
        <f t="shared" si="95"/>
        <v>4.4999999999999998E-2</v>
      </c>
      <c r="CI59" s="101">
        <f t="shared" si="95"/>
        <v>4.5999999999999985E-2</v>
      </c>
      <c r="CJ59" s="101">
        <f t="shared" si="95"/>
        <v>4.5999999999999985E-2</v>
      </c>
      <c r="CK59" s="101">
        <f t="shared" si="95"/>
        <v>3.6999999999999991E-2</v>
      </c>
      <c r="CL59" s="101">
        <f t="shared" si="95"/>
        <v>6.2E-2</v>
      </c>
      <c r="CM59" s="101">
        <f t="shared" si="95"/>
        <v>6.2E-2</v>
      </c>
      <c r="CN59" s="101">
        <f t="shared" si="95"/>
        <v>8.4999999999999992E-2</v>
      </c>
      <c r="CO59" s="101">
        <f t="shared" ref="CO59:CX62" si="96">BN3-AN$15</f>
        <v>7.6000000000000012E-2</v>
      </c>
      <c r="CP59" s="101">
        <f t="shared" si="96"/>
        <v>7.6000000000000012E-2</v>
      </c>
      <c r="CQ59" s="101">
        <f t="shared" si="96"/>
        <v>8.6999999999999994E-2</v>
      </c>
      <c r="CR59" s="101">
        <f t="shared" si="96"/>
        <v>6.4000000000000015E-2</v>
      </c>
      <c r="CS59" s="101">
        <f t="shared" si="96"/>
        <v>6.4000000000000015E-2</v>
      </c>
      <c r="CT59" s="101">
        <f t="shared" si="96"/>
        <v>6.4000000000000015E-2</v>
      </c>
      <c r="CU59" s="101">
        <f t="shared" si="96"/>
        <v>3.0000000000000006E-2</v>
      </c>
      <c r="CV59" s="101">
        <f t="shared" si="96"/>
        <v>3.0000000000000006E-2</v>
      </c>
      <c r="CW59" s="101">
        <f t="shared" si="96"/>
        <v>2.0999999999999987E-2</v>
      </c>
      <c r="CX59" s="101">
        <f t="shared" si="96"/>
        <v>2.0999999999999987E-2</v>
      </c>
      <c r="CY59" s="101">
        <f t="shared" ref="CY59:DA62" si="97">BX3-AX$15</f>
        <v>2.0999999999999987E-2</v>
      </c>
      <c r="CZ59" s="101">
        <f t="shared" si="97"/>
        <v>0.10300000000000001</v>
      </c>
      <c r="DA59" s="101">
        <f t="shared" si="97"/>
        <v>4.5999999999999985E-2</v>
      </c>
      <c r="DC59" s="97" t="s">
        <v>2166</v>
      </c>
      <c r="DD59" s="101">
        <f>CE59/BD3</f>
        <v>0.42040816326530617</v>
      </c>
      <c r="DE59" s="101">
        <f t="shared" ref="DE59:DZ62" si="98">CF59/BE3</f>
        <v>0.42040816326530617</v>
      </c>
      <c r="DF59" s="101">
        <f t="shared" si="98"/>
        <v>0.42040816326530617</v>
      </c>
      <c r="DG59" s="101">
        <f t="shared" si="98"/>
        <v>0.45</v>
      </c>
      <c r="DH59" s="101">
        <f t="shared" si="98"/>
        <v>0.49999999999999994</v>
      </c>
      <c r="DI59" s="101">
        <f t="shared" si="98"/>
        <v>0.49999999999999994</v>
      </c>
      <c r="DJ59" s="101">
        <f t="shared" si="98"/>
        <v>0.43023255813953482</v>
      </c>
      <c r="DK59" s="101">
        <f t="shared" si="98"/>
        <v>0.484375</v>
      </c>
      <c r="DL59" s="101">
        <f t="shared" si="98"/>
        <v>0.484375</v>
      </c>
      <c r="DM59" s="101">
        <f t="shared" si="98"/>
        <v>0.46961325966850825</v>
      </c>
      <c r="DN59" s="101">
        <f t="shared" si="98"/>
        <v>0.51006711409395977</v>
      </c>
      <c r="DO59" s="101">
        <f t="shared" si="98"/>
        <v>0.51006711409395977</v>
      </c>
      <c r="DP59" s="101">
        <f t="shared" si="98"/>
        <v>0.46774193548387094</v>
      </c>
      <c r="DQ59" s="101">
        <f t="shared" si="98"/>
        <v>0.45714285714285718</v>
      </c>
      <c r="DR59" s="101">
        <f t="shared" si="98"/>
        <v>0.45714285714285718</v>
      </c>
      <c r="DS59" s="101">
        <f t="shared" si="98"/>
        <v>0.45714285714285718</v>
      </c>
      <c r="DT59" s="101">
        <f t="shared" si="98"/>
        <v>0.4</v>
      </c>
      <c r="DU59" s="101">
        <f t="shared" si="98"/>
        <v>0.4</v>
      </c>
      <c r="DV59" s="101">
        <f t="shared" si="98"/>
        <v>0.41176470588235276</v>
      </c>
      <c r="DW59" s="101">
        <f t="shared" si="98"/>
        <v>0.41176470588235276</v>
      </c>
      <c r="DX59" s="101">
        <f t="shared" si="98"/>
        <v>0.41176470588235276</v>
      </c>
      <c r="DY59" s="101">
        <f t="shared" si="98"/>
        <v>0.42040816326530617</v>
      </c>
      <c r="DZ59" s="101">
        <f t="shared" si="98"/>
        <v>0.49999999999999994</v>
      </c>
    </row>
    <row r="60" spans="80:130">
      <c r="CB60" s="97">
        <v>13</v>
      </c>
      <c r="CC60" s="97">
        <v>2</v>
      </c>
      <c r="CD60" s="97" t="str">
        <f t="shared" si="61"/>
        <v>処遇加算Ⅲ特定加算Ⅰベア加算から新加算Ⅱ</v>
      </c>
      <c r="CE60" s="101">
        <f t="shared" si="95"/>
        <v>8.2000000000000017E-2</v>
      </c>
      <c r="CF60" s="101">
        <f t="shared" si="95"/>
        <v>8.2000000000000017E-2</v>
      </c>
      <c r="CG60" s="101">
        <f t="shared" si="95"/>
        <v>8.2000000000000017E-2</v>
      </c>
      <c r="CH60" s="101">
        <f t="shared" si="95"/>
        <v>3.9000000000000007E-2</v>
      </c>
      <c r="CI60" s="101">
        <f t="shared" si="95"/>
        <v>4.3999999999999984E-2</v>
      </c>
      <c r="CJ60" s="101">
        <f t="shared" si="95"/>
        <v>4.3999999999999984E-2</v>
      </c>
      <c r="CK60" s="101">
        <f t="shared" si="95"/>
        <v>3.3999999999999989E-2</v>
      </c>
      <c r="CL60" s="101">
        <f t="shared" si="95"/>
        <v>5.5999999999999994E-2</v>
      </c>
      <c r="CM60" s="101">
        <f t="shared" si="95"/>
        <v>5.5999999999999994E-2</v>
      </c>
      <c r="CN60" s="101">
        <f t="shared" si="95"/>
        <v>7.7999999999999986E-2</v>
      </c>
      <c r="CO60" s="101">
        <f t="shared" si="96"/>
        <v>7.3000000000000009E-2</v>
      </c>
      <c r="CP60" s="101">
        <f t="shared" si="96"/>
        <v>7.3000000000000009E-2</v>
      </c>
      <c r="CQ60" s="101">
        <f t="shared" si="96"/>
        <v>7.8999999999999987E-2</v>
      </c>
      <c r="CR60" s="101">
        <f t="shared" si="96"/>
        <v>6.0000000000000012E-2</v>
      </c>
      <c r="CS60" s="101">
        <f t="shared" si="96"/>
        <v>6.0000000000000012E-2</v>
      </c>
      <c r="CT60" s="101">
        <f t="shared" si="96"/>
        <v>6.0000000000000012E-2</v>
      </c>
      <c r="CU60" s="101">
        <f t="shared" si="96"/>
        <v>2.6000000000000002E-2</v>
      </c>
      <c r="CV60" s="101">
        <f t="shared" si="96"/>
        <v>2.6000000000000002E-2</v>
      </c>
      <c r="CW60" s="101">
        <f t="shared" si="96"/>
        <v>1.6999999999999991E-2</v>
      </c>
      <c r="CX60" s="101">
        <f t="shared" si="96"/>
        <v>1.6999999999999991E-2</v>
      </c>
      <c r="CY60" s="101">
        <f t="shared" si="97"/>
        <v>1.6999999999999991E-2</v>
      </c>
      <c r="CZ60" s="101">
        <f t="shared" si="97"/>
        <v>8.2000000000000017E-2</v>
      </c>
      <c r="DA60" s="101">
        <f t="shared" si="97"/>
        <v>4.3999999999999984E-2</v>
      </c>
      <c r="DC60" s="97" t="s">
        <v>2167</v>
      </c>
      <c r="DD60" s="101">
        <f t="shared" ref="DD60:DD62" si="99">CE60/BD4</f>
        <v>0.36607142857142866</v>
      </c>
      <c r="DE60" s="101">
        <f t="shared" si="98"/>
        <v>0.36607142857142866</v>
      </c>
      <c r="DF60" s="101">
        <f t="shared" si="98"/>
        <v>0.36607142857142866</v>
      </c>
      <c r="DG60" s="101">
        <f t="shared" si="98"/>
        <v>0.41489361702127669</v>
      </c>
      <c r="DH60" s="101">
        <f t="shared" si="98"/>
        <v>0.48888888888888882</v>
      </c>
      <c r="DI60" s="101">
        <f t="shared" si="98"/>
        <v>0.48888888888888882</v>
      </c>
      <c r="DJ60" s="101">
        <f t="shared" si="98"/>
        <v>0.4096385542168674</v>
      </c>
      <c r="DK60" s="101">
        <f t="shared" si="98"/>
        <v>0.45901639344262291</v>
      </c>
      <c r="DL60" s="101">
        <f t="shared" si="98"/>
        <v>0.45901639344262291</v>
      </c>
      <c r="DM60" s="101">
        <f t="shared" si="98"/>
        <v>0.44827586206896547</v>
      </c>
      <c r="DN60" s="101">
        <f t="shared" si="98"/>
        <v>0.5</v>
      </c>
      <c r="DO60" s="101">
        <f t="shared" si="98"/>
        <v>0.5</v>
      </c>
      <c r="DP60" s="101">
        <f t="shared" si="98"/>
        <v>0.4438202247191011</v>
      </c>
      <c r="DQ60" s="101">
        <f t="shared" si="98"/>
        <v>0.44117647058823534</v>
      </c>
      <c r="DR60" s="101">
        <f t="shared" si="98"/>
        <v>0.44117647058823534</v>
      </c>
      <c r="DS60" s="101">
        <f t="shared" si="98"/>
        <v>0.44117647058823534</v>
      </c>
      <c r="DT60" s="101">
        <f t="shared" si="98"/>
        <v>0.36619718309859156</v>
      </c>
      <c r="DU60" s="101">
        <f t="shared" si="98"/>
        <v>0.36619718309859156</v>
      </c>
      <c r="DV60" s="101">
        <f t="shared" si="98"/>
        <v>0.36170212765957432</v>
      </c>
      <c r="DW60" s="101">
        <f t="shared" si="98"/>
        <v>0.36170212765957432</v>
      </c>
      <c r="DX60" s="101">
        <f t="shared" si="98"/>
        <v>0.36170212765957432</v>
      </c>
      <c r="DY60" s="101">
        <f t="shared" si="98"/>
        <v>0.36607142857142866</v>
      </c>
      <c r="DZ60" s="101">
        <f t="shared" si="98"/>
        <v>0.48888888888888882</v>
      </c>
    </row>
    <row r="61" spans="80:130">
      <c r="CB61" s="97">
        <v>13</v>
      </c>
      <c r="CC61" s="97">
        <v>3</v>
      </c>
      <c r="CD61" s="97" t="str">
        <f t="shared" si="61"/>
        <v>処遇加算Ⅲ特定加算Ⅰベア加算から新加算Ⅲ</v>
      </c>
      <c r="CE61" s="101">
        <f t="shared" si="95"/>
        <v>4.0000000000000008E-2</v>
      </c>
      <c r="CF61" s="101">
        <f t="shared" si="95"/>
        <v>4.0000000000000008E-2</v>
      </c>
      <c r="CG61" s="101">
        <f t="shared" si="95"/>
        <v>4.0000000000000008E-2</v>
      </c>
      <c r="CH61" s="101">
        <f t="shared" si="95"/>
        <v>2.4000000000000007E-2</v>
      </c>
      <c r="CI61" s="101">
        <f t="shared" si="95"/>
        <v>3.3999999999999989E-2</v>
      </c>
      <c r="CJ61" s="101">
        <f t="shared" si="95"/>
        <v>3.3999999999999989E-2</v>
      </c>
      <c r="CK61" s="101">
        <f t="shared" si="95"/>
        <v>1.7000000000000001E-2</v>
      </c>
      <c r="CL61" s="101">
        <f t="shared" si="95"/>
        <v>4.3999999999999997E-2</v>
      </c>
      <c r="CM61" s="101">
        <f t="shared" si="95"/>
        <v>4.3999999999999997E-2</v>
      </c>
      <c r="CN61" s="101">
        <f t="shared" si="95"/>
        <v>5.3999999999999992E-2</v>
      </c>
      <c r="CO61" s="101">
        <f t="shared" si="96"/>
        <v>6.0999999999999999E-2</v>
      </c>
      <c r="CP61" s="101">
        <f t="shared" si="96"/>
        <v>6.0999999999999999E-2</v>
      </c>
      <c r="CQ61" s="101">
        <f t="shared" si="96"/>
        <v>5.5999999999999994E-2</v>
      </c>
      <c r="CR61" s="101">
        <f t="shared" si="96"/>
        <v>3.7000000000000005E-2</v>
      </c>
      <c r="CS61" s="101">
        <f t="shared" si="96"/>
        <v>3.7000000000000005E-2</v>
      </c>
      <c r="CT61" s="101">
        <f t="shared" si="96"/>
        <v>3.7000000000000005E-2</v>
      </c>
      <c r="CU61" s="101">
        <f t="shared" si="96"/>
        <v>8.9999999999999941E-3</v>
      </c>
      <c r="CV61" s="101">
        <f t="shared" si="96"/>
        <v>8.9999999999999941E-3</v>
      </c>
      <c r="CW61" s="101">
        <f t="shared" si="96"/>
        <v>5.9999999999999949E-3</v>
      </c>
      <c r="CX61" s="101">
        <f t="shared" si="96"/>
        <v>5.9999999999999949E-3</v>
      </c>
      <c r="CY61" s="101">
        <f t="shared" si="97"/>
        <v>5.9999999999999949E-3</v>
      </c>
      <c r="CZ61" s="101">
        <f t="shared" si="97"/>
        <v>4.0000000000000008E-2</v>
      </c>
      <c r="DA61" s="101">
        <f t="shared" si="97"/>
        <v>3.3999999999999989E-2</v>
      </c>
      <c r="DC61" s="97" t="s">
        <v>2168</v>
      </c>
      <c r="DD61" s="101">
        <f t="shared" si="99"/>
        <v>0.21978021978021983</v>
      </c>
      <c r="DE61" s="101">
        <f t="shared" si="98"/>
        <v>0.21978021978021983</v>
      </c>
      <c r="DF61" s="101">
        <f t="shared" si="98"/>
        <v>0.21978021978021983</v>
      </c>
      <c r="DG61" s="101">
        <f t="shared" si="98"/>
        <v>0.30379746835443044</v>
      </c>
      <c r="DH61" s="101">
        <f t="shared" si="98"/>
        <v>0.42499999999999993</v>
      </c>
      <c r="DI61" s="101">
        <f t="shared" si="98"/>
        <v>0.42499999999999993</v>
      </c>
      <c r="DJ61" s="101">
        <f t="shared" si="98"/>
        <v>0.25757575757575757</v>
      </c>
      <c r="DK61" s="101">
        <f t="shared" si="98"/>
        <v>0.39999999999999997</v>
      </c>
      <c r="DL61" s="101">
        <f t="shared" si="98"/>
        <v>0.39999999999999997</v>
      </c>
      <c r="DM61" s="101">
        <f t="shared" si="98"/>
        <v>0.36</v>
      </c>
      <c r="DN61" s="101">
        <f t="shared" si="98"/>
        <v>0.45522388059701491</v>
      </c>
      <c r="DO61" s="101">
        <f t="shared" si="98"/>
        <v>0.45522388059701491</v>
      </c>
      <c r="DP61" s="101">
        <f t="shared" si="98"/>
        <v>0.36129032258064514</v>
      </c>
      <c r="DQ61" s="101">
        <f t="shared" si="98"/>
        <v>0.32743362831858408</v>
      </c>
      <c r="DR61" s="101">
        <f t="shared" si="98"/>
        <v>0.32743362831858408</v>
      </c>
      <c r="DS61" s="101">
        <f t="shared" si="98"/>
        <v>0.32743362831858408</v>
      </c>
      <c r="DT61" s="101">
        <f t="shared" si="98"/>
        <v>0.16666666666666655</v>
      </c>
      <c r="DU61" s="101">
        <f t="shared" si="98"/>
        <v>0.16666666666666655</v>
      </c>
      <c r="DV61" s="101">
        <f t="shared" si="98"/>
        <v>0.16666666666666655</v>
      </c>
      <c r="DW61" s="101">
        <f t="shared" si="98"/>
        <v>0.16666666666666655</v>
      </c>
      <c r="DX61" s="101">
        <f t="shared" si="98"/>
        <v>0.16666666666666655</v>
      </c>
      <c r="DY61" s="101">
        <f t="shared" si="98"/>
        <v>0.21978021978021983</v>
      </c>
      <c r="DZ61" s="101">
        <f t="shared" si="98"/>
        <v>0.42499999999999993</v>
      </c>
    </row>
    <row r="62" spans="80:130">
      <c r="CB62" s="97">
        <v>13</v>
      </c>
      <c r="CC62" s="97">
        <v>4</v>
      </c>
      <c r="CD62" s="97" t="str">
        <f t="shared" si="61"/>
        <v>処遇加算Ⅲ特定加算Ⅰベア加算から新加算Ⅳ</v>
      </c>
      <c r="CE62" s="101">
        <f t="shared" si="95"/>
        <v>3.0000000000000027E-3</v>
      </c>
      <c r="CF62" s="101">
        <f t="shared" si="95"/>
        <v>3.0000000000000027E-3</v>
      </c>
      <c r="CG62" s="101">
        <f t="shared" si="95"/>
        <v>3.0000000000000027E-3</v>
      </c>
      <c r="CH62" s="101">
        <f t="shared" si="95"/>
        <v>8.0000000000000071E-3</v>
      </c>
      <c r="CI62" s="101">
        <f t="shared" si="95"/>
        <v>1.7999999999999988E-2</v>
      </c>
      <c r="CJ62" s="101">
        <f t="shared" si="95"/>
        <v>1.7999999999999988E-2</v>
      </c>
      <c r="CK62" s="101">
        <f t="shared" si="95"/>
        <v>4.0000000000000036E-3</v>
      </c>
      <c r="CL62" s="101">
        <f t="shared" si="95"/>
        <v>2.1999999999999992E-2</v>
      </c>
      <c r="CM62" s="101">
        <f t="shared" si="95"/>
        <v>2.1999999999999992E-2</v>
      </c>
      <c r="CN62" s="101">
        <f t="shared" si="95"/>
        <v>2.5999999999999995E-2</v>
      </c>
      <c r="CO62" s="101">
        <f t="shared" si="96"/>
        <v>3.2999999999999988E-2</v>
      </c>
      <c r="CP62" s="101">
        <f t="shared" si="96"/>
        <v>3.2999999999999988E-2</v>
      </c>
      <c r="CQ62" s="101">
        <f t="shared" si="96"/>
        <v>2.5999999999999995E-2</v>
      </c>
      <c r="CR62" s="101">
        <f t="shared" si="96"/>
        <v>1.3999999999999999E-2</v>
      </c>
      <c r="CS62" s="101">
        <f t="shared" si="96"/>
        <v>1.3999999999999999E-2</v>
      </c>
      <c r="CT62" s="101">
        <f t="shared" si="96"/>
        <v>1.3999999999999999E-2</v>
      </c>
      <c r="CU62" s="101">
        <f t="shared" si="96"/>
        <v>-1.0000000000000009E-3</v>
      </c>
      <c r="CV62" s="101">
        <f t="shared" si="96"/>
        <v>-1.0000000000000009E-3</v>
      </c>
      <c r="CW62" s="101">
        <f t="shared" si="96"/>
        <v>-1.0000000000000009E-3</v>
      </c>
      <c r="CX62" s="101">
        <f t="shared" si="96"/>
        <v>-1.0000000000000009E-3</v>
      </c>
      <c r="CY62" s="101">
        <f t="shared" si="97"/>
        <v>-1.0000000000000009E-3</v>
      </c>
      <c r="CZ62" s="101">
        <f t="shared" si="97"/>
        <v>3.0000000000000027E-3</v>
      </c>
      <c r="DA62" s="101">
        <f t="shared" si="97"/>
        <v>1.7999999999999988E-2</v>
      </c>
      <c r="DC62" s="97" t="s">
        <v>2169</v>
      </c>
      <c r="DD62" s="101">
        <f t="shared" si="99"/>
        <v>2.0689655172413814E-2</v>
      </c>
      <c r="DE62" s="101">
        <f t="shared" si="98"/>
        <v>2.0689655172413814E-2</v>
      </c>
      <c r="DF62" s="101">
        <f t="shared" si="98"/>
        <v>2.0689655172413814E-2</v>
      </c>
      <c r="DG62" s="101">
        <f t="shared" si="98"/>
        <v>0.12698412698412709</v>
      </c>
      <c r="DH62" s="101">
        <f t="shared" si="98"/>
        <v>0.28124999999999989</v>
      </c>
      <c r="DI62" s="101">
        <f t="shared" si="98"/>
        <v>0.28124999999999989</v>
      </c>
      <c r="DJ62" s="101">
        <f t="shared" si="98"/>
        <v>7.54716981132076E-2</v>
      </c>
      <c r="DK62" s="101">
        <f t="shared" si="98"/>
        <v>0.24999999999999992</v>
      </c>
      <c r="DL62" s="101">
        <f t="shared" si="98"/>
        <v>0.24999999999999992</v>
      </c>
      <c r="DM62" s="101">
        <f t="shared" si="98"/>
        <v>0.21311475409836061</v>
      </c>
      <c r="DN62" s="101">
        <f t="shared" si="98"/>
        <v>0.31132075471698101</v>
      </c>
      <c r="DO62" s="101">
        <f t="shared" si="98"/>
        <v>0.31132075471698101</v>
      </c>
      <c r="DP62" s="101">
        <f t="shared" si="98"/>
        <v>0.20799999999999996</v>
      </c>
      <c r="DQ62" s="101">
        <f t="shared" si="98"/>
        <v>0.15555555555555556</v>
      </c>
      <c r="DR62" s="101">
        <f t="shared" si="98"/>
        <v>0.15555555555555556</v>
      </c>
      <c r="DS62" s="101">
        <f t="shared" si="98"/>
        <v>0.15555555555555556</v>
      </c>
      <c r="DT62" s="101">
        <f t="shared" si="98"/>
        <v>-2.2727272727272745E-2</v>
      </c>
      <c r="DU62" s="101">
        <f t="shared" si="98"/>
        <v>-2.2727272727272745E-2</v>
      </c>
      <c r="DV62" s="101">
        <f t="shared" si="98"/>
        <v>-3.4482758620689682E-2</v>
      </c>
      <c r="DW62" s="101">
        <f t="shared" si="98"/>
        <v>-3.4482758620689682E-2</v>
      </c>
      <c r="DX62" s="101">
        <f t="shared" si="98"/>
        <v>-3.4482758620689682E-2</v>
      </c>
      <c r="DY62" s="101">
        <f t="shared" si="98"/>
        <v>2.0689655172413814E-2</v>
      </c>
      <c r="DZ62" s="101">
        <f t="shared" si="98"/>
        <v>0.28124999999999989</v>
      </c>
    </row>
    <row r="63" spans="80:130">
      <c r="CB63" s="97">
        <v>13</v>
      </c>
      <c r="CC63" s="97">
        <v>11</v>
      </c>
      <c r="CD63" s="97" t="str">
        <f t="shared" si="61"/>
        <v>処遇加算Ⅲ特定加算Ⅰベア加算から新加算Ⅴ（７）</v>
      </c>
      <c r="CE63" s="101">
        <f t="shared" ref="CE63:DA63" si="100">BD13-AD$15</f>
        <v>2.0999999999999991E-2</v>
      </c>
      <c r="CF63" s="101">
        <f t="shared" si="100"/>
        <v>2.0999999999999991E-2</v>
      </c>
      <c r="CG63" s="101">
        <f t="shared" si="100"/>
        <v>2.0999999999999991E-2</v>
      </c>
      <c r="CH63" s="101">
        <f t="shared" si="100"/>
        <v>9.999999999999995E-3</v>
      </c>
      <c r="CI63" s="101">
        <f t="shared" si="100"/>
        <v>1.0000000000000002E-2</v>
      </c>
      <c r="CJ63" s="101">
        <f t="shared" si="100"/>
        <v>1.0000000000000002E-2</v>
      </c>
      <c r="CK63" s="101">
        <f t="shared" si="100"/>
        <v>9.0000000000000011E-3</v>
      </c>
      <c r="CL63" s="101">
        <f t="shared" si="100"/>
        <v>1.2999999999999998E-2</v>
      </c>
      <c r="CM63" s="101">
        <f t="shared" si="100"/>
        <v>1.2999999999999998E-2</v>
      </c>
      <c r="CN63" s="101">
        <f t="shared" si="100"/>
        <v>2.2999999999999993E-2</v>
      </c>
      <c r="CO63" s="101">
        <f t="shared" si="100"/>
        <v>1.4999999999999999E-2</v>
      </c>
      <c r="CP63" s="101">
        <f t="shared" si="100"/>
        <v>1.4999999999999999E-2</v>
      </c>
      <c r="CQ63" s="101">
        <f t="shared" si="100"/>
        <v>2.1000000000000005E-2</v>
      </c>
      <c r="CR63" s="101">
        <f t="shared" si="100"/>
        <v>1.3999999999999999E-2</v>
      </c>
      <c r="CS63" s="101">
        <f t="shared" si="100"/>
        <v>1.3999999999999999E-2</v>
      </c>
      <c r="CT63" s="101">
        <f t="shared" si="100"/>
        <v>1.3999999999999999E-2</v>
      </c>
      <c r="CU63" s="101">
        <f t="shared" si="100"/>
        <v>6.9999999999999993E-3</v>
      </c>
      <c r="CV63" s="101">
        <f t="shared" si="100"/>
        <v>6.9999999999999993E-3</v>
      </c>
      <c r="CW63" s="101">
        <f t="shared" si="100"/>
        <v>5.000000000000001E-3</v>
      </c>
      <c r="CX63" s="101">
        <f t="shared" si="100"/>
        <v>5.000000000000001E-3</v>
      </c>
      <c r="CY63" s="101">
        <f t="shared" si="100"/>
        <v>5.000000000000001E-3</v>
      </c>
      <c r="CZ63" s="101">
        <f t="shared" si="100"/>
        <v>2.0999999999999991E-2</v>
      </c>
      <c r="DA63" s="101">
        <f t="shared" si="100"/>
        <v>1.0000000000000002E-2</v>
      </c>
      <c r="DC63" s="97" t="s">
        <v>2170</v>
      </c>
      <c r="DD63" s="101">
        <f>CE63/BD13</f>
        <v>0.12883435582822081</v>
      </c>
      <c r="DE63" s="101">
        <f t="shared" ref="DE63:DZ63" si="101">CF63/BE13</f>
        <v>0.12883435582822081</v>
      </c>
      <c r="DF63" s="101">
        <f t="shared" si="101"/>
        <v>0.12883435582822081</v>
      </c>
      <c r="DG63" s="101">
        <f t="shared" si="101"/>
        <v>0.1538461538461538</v>
      </c>
      <c r="DH63" s="101">
        <f t="shared" si="101"/>
        <v>0.1785714285714286</v>
      </c>
      <c r="DI63" s="101">
        <f t="shared" si="101"/>
        <v>0.1785714285714286</v>
      </c>
      <c r="DJ63" s="101">
        <f t="shared" si="101"/>
        <v>0.15517241379310345</v>
      </c>
      <c r="DK63" s="101">
        <f t="shared" si="101"/>
        <v>0.16455696202531642</v>
      </c>
      <c r="DL63" s="101">
        <f t="shared" si="101"/>
        <v>0.16455696202531642</v>
      </c>
      <c r="DM63" s="101">
        <f t="shared" si="101"/>
        <v>0.1932773109243697</v>
      </c>
      <c r="DN63" s="101">
        <f t="shared" si="101"/>
        <v>0.17045454545454544</v>
      </c>
      <c r="DO63" s="101">
        <f t="shared" si="101"/>
        <v>0.17045454545454544</v>
      </c>
      <c r="DP63" s="101">
        <f t="shared" si="101"/>
        <v>0.17500000000000002</v>
      </c>
      <c r="DQ63" s="101">
        <f t="shared" si="101"/>
        <v>0.15555555555555556</v>
      </c>
      <c r="DR63" s="101">
        <f t="shared" si="101"/>
        <v>0.15555555555555556</v>
      </c>
      <c r="DS63" s="101">
        <f t="shared" si="101"/>
        <v>0.15555555555555556</v>
      </c>
      <c r="DT63" s="101">
        <f t="shared" si="101"/>
        <v>0.13461538461538458</v>
      </c>
      <c r="DU63" s="101">
        <f t="shared" si="101"/>
        <v>0.13461538461538458</v>
      </c>
      <c r="DV63" s="101">
        <f t="shared" si="101"/>
        <v>0.14285714285714288</v>
      </c>
      <c r="DW63" s="101">
        <f t="shared" si="101"/>
        <v>0.14285714285714288</v>
      </c>
      <c r="DX63" s="101">
        <f t="shared" si="101"/>
        <v>0.14285714285714288</v>
      </c>
      <c r="DY63" s="101">
        <f t="shared" si="101"/>
        <v>0.12883435582822081</v>
      </c>
      <c r="DZ63" s="101">
        <f t="shared" si="101"/>
        <v>0.1785714285714286</v>
      </c>
    </row>
    <row r="64" spans="80:130">
      <c r="CB64" s="97">
        <v>14</v>
      </c>
      <c r="CC64" s="97">
        <v>1</v>
      </c>
      <c r="CD64" s="97" t="str">
        <f t="shared" si="61"/>
        <v>処遇加算Ⅲ特定加算Ⅰベア加算なしから新加算Ⅰ</v>
      </c>
      <c r="CE64" s="101">
        <f t="shared" ref="CE64:CN67" si="102">BD3-AD$16</f>
        <v>0.127</v>
      </c>
      <c r="CF64" s="101">
        <f t="shared" si="102"/>
        <v>0.127</v>
      </c>
      <c r="CG64" s="101">
        <f t="shared" si="102"/>
        <v>0.127</v>
      </c>
      <c r="CH64" s="101">
        <f t="shared" si="102"/>
        <v>5.5999999999999994E-2</v>
      </c>
      <c r="CI64" s="101">
        <f t="shared" si="102"/>
        <v>5.6999999999999981E-2</v>
      </c>
      <c r="CJ64" s="101">
        <f t="shared" si="102"/>
        <v>5.6999999999999981E-2</v>
      </c>
      <c r="CK64" s="101">
        <f t="shared" si="102"/>
        <v>4.6999999999999993E-2</v>
      </c>
      <c r="CL64" s="101">
        <f t="shared" si="102"/>
        <v>7.6999999999999999E-2</v>
      </c>
      <c r="CM64" s="101">
        <f t="shared" si="102"/>
        <v>7.6999999999999999E-2</v>
      </c>
      <c r="CN64" s="101">
        <f t="shared" si="102"/>
        <v>0.10799999999999998</v>
      </c>
      <c r="CO64" s="101">
        <f t="shared" ref="CO64:CX67" si="103">BN3-AN$16</f>
        <v>9.3000000000000027E-2</v>
      </c>
      <c r="CP64" s="101">
        <f t="shared" si="103"/>
        <v>9.3000000000000027E-2</v>
      </c>
      <c r="CQ64" s="101">
        <f t="shared" si="103"/>
        <v>0.11</v>
      </c>
      <c r="CR64" s="101">
        <f t="shared" si="103"/>
        <v>8.0000000000000016E-2</v>
      </c>
      <c r="CS64" s="101">
        <f t="shared" si="103"/>
        <v>8.0000000000000016E-2</v>
      </c>
      <c r="CT64" s="101">
        <f t="shared" si="103"/>
        <v>8.0000000000000016E-2</v>
      </c>
      <c r="CU64" s="101">
        <f t="shared" si="103"/>
        <v>3.8000000000000006E-2</v>
      </c>
      <c r="CV64" s="101">
        <f t="shared" si="103"/>
        <v>3.8000000000000006E-2</v>
      </c>
      <c r="CW64" s="101">
        <f t="shared" si="103"/>
        <v>2.5999999999999988E-2</v>
      </c>
      <c r="CX64" s="101">
        <f t="shared" si="103"/>
        <v>2.5999999999999988E-2</v>
      </c>
      <c r="CY64" s="101">
        <f t="shared" ref="CY64:DA67" si="104">BX3-AX$16</f>
        <v>2.5999999999999988E-2</v>
      </c>
      <c r="CZ64" s="101">
        <f t="shared" si="104"/>
        <v>0.127</v>
      </c>
      <c r="DA64" s="101">
        <f t="shared" si="104"/>
        <v>5.6999999999999981E-2</v>
      </c>
      <c r="DC64" s="97" t="s">
        <v>2171</v>
      </c>
      <c r="DD64" s="101">
        <f>CE64/BD3</f>
        <v>0.51836734693877551</v>
      </c>
      <c r="DE64" s="101">
        <f t="shared" ref="DE64:DZ67" si="105">CF64/BE3</f>
        <v>0.51836734693877551</v>
      </c>
      <c r="DF64" s="101">
        <f t="shared" si="105"/>
        <v>0.51836734693877551</v>
      </c>
      <c r="DG64" s="101">
        <f t="shared" si="105"/>
        <v>0.55999999999999994</v>
      </c>
      <c r="DH64" s="101">
        <f t="shared" si="105"/>
        <v>0.61956521739130421</v>
      </c>
      <c r="DI64" s="101">
        <f t="shared" si="105"/>
        <v>0.61956521739130421</v>
      </c>
      <c r="DJ64" s="101">
        <f t="shared" si="105"/>
        <v>0.54651162790697672</v>
      </c>
      <c r="DK64" s="101">
        <f t="shared" si="105"/>
        <v>0.6015625</v>
      </c>
      <c r="DL64" s="101">
        <f t="shared" si="105"/>
        <v>0.6015625</v>
      </c>
      <c r="DM64" s="101">
        <f t="shared" si="105"/>
        <v>0.5966850828729281</v>
      </c>
      <c r="DN64" s="101">
        <f t="shared" si="105"/>
        <v>0.62416107382550345</v>
      </c>
      <c r="DO64" s="101">
        <f t="shared" si="105"/>
        <v>0.62416107382550345</v>
      </c>
      <c r="DP64" s="101">
        <f t="shared" si="105"/>
        <v>0.59139784946236562</v>
      </c>
      <c r="DQ64" s="101">
        <f t="shared" si="105"/>
        <v>0.57142857142857151</v>
      </c>
      <c r="DR64" s="101">
        <f t="shared" si="105"/>
        <v>0.57142857142857151</v>
      </c>
      <c r="DS64" s="101">
        <f t="shared" si="105"/>
        <v>0.57142857142857151</v>
      </c>
      <c r="DT64" s="101">
        <f t="shared" si="105"/>
        <v>0.50666666666666671</v>
      </c>
      <c r="DU64" s="101">
        <f t="shared" si="105"/>
        <v>0.50666666666666671</v>
      </c>
      <c r="DV64" s="101">
        <f t="shared" si="105"/>
        <v>0.50980392156862731</v>
      </c>
      <c r="DW64" s="101">
        <f t="shared" si="105"/>
        <v>0.50980392156862731</v>
      </c>
      <c r="DX64" s="101">
        <f t="shared" si="105"/>
        <v>0.50980392156862731</v>
      </c>
      <c r="DY64" s="101">
        <f t="shared" si="105"/>
        <v>0.51836734693877551</v>
      </c>
      <c r="DZ64" s="101">
        <f t="shared" si="105"/>
        <v>0.61956521739130421</v>
      </c>
    </row>
    <row r="65" spans="80:130">
      <c r="CB65" s="97">
        <v>14</v>
      </c>
      <c r="CC65" s="97">
        <v>2</v>
      </c>
      <c r="CD65" s="97" t="str">
        <f t="shared" si="61"/>
        <v>処遇加算Ⅲ特定加算Ⅰベア加算なしから新加算Ⅱ</v>
      </c>
      <c r="CE65" s="101">
        <f t="shared" si="102"/>
        <v>0.10600000000000001</v>
      </c>
      <c r="CF65" s="101">
        <f t="shared" si="102"/>
        <v>0.10600000000000001</v>
      </c>
      <c r="CG65" s="101">
        <f t="shared" si="102"/>
        <v>0.10600000000000001</v>
      </c>
      <c r="CH65" s="101">
        <f t="shared" si="102"/>
        <v>0.05</v>
      </c>
      <c r="CI65" s="101">
        <f t="shared" si="102"/>
        <v>5.4999999999999979E-2</v>
      </c>
      <c r="CJ65" s="101">
        <f t="shared" si="102"/>
        <v>5.4999999999999979E-2</v>
      </c>
      <c r="CK65" s="101">
        <f t="shared" si="102"/>
        <v>4.3999999999999991E-2</v>
      </c>
      <c r="CL65" s="101">
        <f t="shared" si="102"/>
        <v>7.0999999999999994E-2</v>
      </c>
      <c r="CM65" s="101">
        <f t="shared" si="102"/>
        <v>7.0999999999999994E-2</v>
      </c>
      <c r="CN65" s="101">
        <f t="shared" si="102"/>
        <v>0.10099999999999998</v>
      </c>
      <c r="CO65" s="101">
        <f t="shared" si="103"/>
        <v>9.0000000000000024E-2</v>
      </c>
      <c r="CP65" s="101">
        <f t="shared" si="103"/>
        <v>9.0000000000000024E-2</v>
      </c>
      <c r="CQ65" s="101">
        <f t="shared" si="103"/>
        <v>0.10199999999999999</v>
      </c>
      <c r="CR65" s="101">
        <f t="shared" si="103"/>
        <v>7.6000000000000012E-2</v>
      </c>
      <c r="CS65" s="101">
        <f t="shared" si="103"/>
        <v>7.6000000000000012E-2</v>
      </c>
      <c r="CT65" s="101">
        <f t="shared" si="103"/>
        <v>7.6000000000000012E-2</v>
      </c>
      <c r="CU65" s="101">
        <f t="shared" si="103"/>
        <v>3.4000000000000002E-2</v>
      </c>
      <c r="CV65" s="101">
        <f t="shared" si="103"/>
        <v>3.4000000000000002E-2</v>
      </c>
      <c r="CW65" s="101">
        <f t="shared" si="103"/>
        <v>2.1999999999999992E-2</v>
      </c>
      <c r="CX65" s="101">
        <f t="shared" si="103"/>
        <v>2.1999999999999992E-2</v>
      </c>
      <c r="CY65" s="101">
        <f t="shared" si="104"/>
        <v>2.1999999999999992E-2</v>
      </c>
      <c r="CZ65" s="101">
        <f t="shared" si="104"/>
        <v>0.10600000000000001</v>
      </c>
      <c r="DA65" s="101">
        <f t="shared" si="104"/>
        <v>5.4999999999999979E-2</v>
      </c>
      <c r="DC65" s="97" t="s">
        <v>2172</v>
      </c>
      <c r="DD65" s="101">
        <f t="shared" ref="DD65:DD67" si="106">CE65/BD4</f>
        <v>0.47321428571428575</v>
      </c>
      <c r="DE65" s="101">
        <f t="shared" si="105"/>
        <v>0.47321428571428575</v>
      </c>
      <c r="DF65" s="101">
        <f t="shared" si="105"/>
        <v>0.47321428571428575</v>
      </c>
      <c r="DG65" s="101">
        <f t="shared" si="105"/>
        <v>0.53191489361702127</v>
      </c>
      <c r="DH65" s="101">
        <f t="shared" si="105"/>
        <v>0.61111111111111105</v>
      </c>
      <c r="DI65" s="101">
        <f t="shared" si="105"/>
        <v>0.61111111111111105</v>
      </c>
      <c r="DJ65" s="101">
        <f t="shared" si="105"/>
        <v>0.53012048192771077</v>
      </c>
      <c r="DK65" s="101">
        <f t="shared" si="105"/>
        <v>0.58196721311475408</v>
      </c>
      <c r="DL65" s="101">
        <f t="shared" si="105"/>
        <v>0.58196721311475408</v>
      </c>
      <c r="DM65" s="101">
        <f t="shared" si="105"/>
        <v>0.58045977011494243</v>
      </c>
      <c r="DN65" s="101">
        <f t="shared" si="105"/>
        <v>0.61643835616438369</v>
      </c>
      <c r="DO65" s="101">
        <f t="shared" si="105"/>
        <v>0.61643835616438369</v>
      </c>
      <c r="DP65" s="101">
        <f t="shared" si="105"/>
        <v>0.5730337078651685</v>
      </c>
      <c r="DQ65" s="101">
        <f t="shared" si="105"/>
        <v>0.55882352941176472</v>
      </c>
      <c r="DR65" s="101">
        <f t="shared" si="105"/>
        <v>0.55882352941176472</v>
      </c>
      <c r="DS65" s="101">
        <f t="shared" si="105"/>
        <v>0.55882352941176472</v>
      </c>
      <c r="DT65" s="101">
        <f t="shared" si="105"/>
        <v>0.47887323943661969</v>
      </c>
      <c r="DU65" s="101">
        <f t="shared" si="105"/>
        <v>0.47887323943661969</v>
      </c>
      <c r="DV65" s="101">
        <f t="shared" si="105"/>
        <v>0.46808510638297862</v>
      </c>
      <c r="DW65" s="101">
        <f t="shared" si="105"/>
        <v>0.46808510638297862</v>
      </c>
      <c r="DX65" s="101">
        <f t="shared" si="105"/>
        <v>0.46808510638297862</v>
      </c>
      <c r="DY65" s="101">
        <f t="shared" si="105"/>
        <v>0.47321428571428575</v>
      </c>
      <c r="DZ65" s="101">
        <f t="shared" si="105"/>
        <v>0.61111111111111105</v>
      </c>
    </row>
    <row r="66" spans="80:130">
      <c r="CB66" s="97">
        <v>14</v>
      </c>
      <c r="CC66" s="97">
        <v>3</v>
      </c>
      <c r="CD66" s="97" t="str">
        <f t="shared" si="61"/>
        <v>処遇加算Ⅲ特定加算Ⅰベア加算なしから新加算Ⅲ</v>
      </c>
      <c r="CE66" s="101">
        <f t="shared" si="102"/>
        <v>6.4000000000000001E-2</v>
      </c>
      <c r="CF66" s="101">
        <f t="shared" si="102"/>
        <v>6.4000000000000001E-2</v>
      </c>
      <c r="CG66" s="101">
        <f t="shared" si="102"/>
        <v>6.4000000000000001E-2</v>
      </c>
      <c r="CH66" s="101">
        <f t="shared" si="102"/>
        <v>3.5000000000000003E-2</v>
      </c>
      <c r="CI66" s="101">
        <f t="shared" si="102"/>
        <v>4.4999999999999984E-2</v>
      </c>
      <c r="CJ66" s="101">
        <f t="shared" si="102"/>
        <v>4.4999999999999984E-2</v>
      </c>
      <c r="CK66" s="101">
        <f t="shared" si="102"/>
        <v>2.7000000000000003E-2</v>
      </c>
      <c r="CL66" s="101">
        <f t="shared" si="102"/>
        <v>5.8999999999999997E-2</v>
      </c>
      <c r="CM66" s="101">
        <f t="shared" si="102"/>
        <v>5.8999999999999997E-2</v>
      </c>
      <c r="CN66" s="101">
        <f t="shared" si="102"/>
        <v>7.6999999999999985E-2</v>
      </c>
      <c r="CO66" s="101">
        <f t="shared" si="103"/>
        <v>7.8000000000000014E-2</v>
      </c>
      <c r="CP66" s="101">
        <f t="shared" si="103"/>
        <v>7.8000000000000014E-2</v>
      </c>
      <c r="CQ66" s="101">
        <f t="shared" si="103"/>
        <v>7.9000000000000001E-2</v>
      </c>
      <c r="CR66" s="101">
        <f t="shared" si="103"/>
        <v>5.3000000000000005E-2</v>
      </c>
      <c r="CS66" s="101">
        <f t="shared" si="103"/>
        <v>5.3000000000000005E-2</v>
      </c>
      <c r="CT66" s="101">
        <f t="shared" si="103"/>
        <v>5.3000000000000005E-2</v>
      </c>
      <c r="CU66" s="101">
        <f t="shared" si="103"/>
        <v>1.6999999999999994E-2</v>
      </c>
      <c r="CV66" s="101">
        <f t="shared" si="103"/>
        <v>1.6999999999999994E-2</v>
      </c>
      <c r="CW66" s="101">
        <f t="shared" si="103"/>
        <v>1.0999999999999996E-2</v>
      </c>
      <c r="CX66" s="101">
        <f t="shared" si="103"/>
        <v>1.0999999999999996E-2</v>
      </c>
      <c r="CY66" s="101">
        <f t="shared" si="104"/>
        <v>1.0999999999999996E-2</v>
      </c>
      <c r="CZ66" s="101">
        <f t="shared" si="104"/>
        <v>6.4000000000000001E-2</v>
      </c>
      <c r="DA66" s="101">
        <f t="shared" si="104"/>
        <v>4.4999999999999984E-2</v>
      </c>
      <c r="DC66" s="97" t="s">
        <v>2173</v>
      </c>
      <c r="DD66" s="101">
        <f t="shared" si="106"/>
        <v>0.35164835164835168</v>
      </c>
      <c r="DE66" s="101">
        <f t="shared" si="105"/>
        <v>0.35164835164835168</v>
      </c>
      <c r="DF66" s="101">
        <f t="shared" si="105"/>
        <v>0.35164835164835168</v>
      </c>
      <c r="DG66" s="101">
        <f t="shared" si="105"/>
        <v>0.44303797468354433</v>
      </c>
      <c r="DH66" s="101">
        <f t="shared" si="105"/>
        <v>0.56249999999999989</v>
      </c>
      <c r="DI66" s="101">
        <f t="shared" si="105"/>
        <v>0.56249999999999989</v>
      </c>
      <c r="DJ66" s="101">
        <f t="shared" si="105"/>
        <v>0.40909090909090912</v>
      </c>
      <c r="DK66" s="101">
        <f t="shared" si="105"/>
        <v>0.53636363636363638</v>
      </c>
      <c r="DL66" s="101">
        <f t="shared" si="105"/>
        <v>0.53636363636363638</v>
      </c>
      <c r="DM66" s="101">
        <f t="shared" si="105"/>
        <v>0.51333333333333331</v>
      </c>
      <c r="DN66" s="101">
        <f t="shared" si="105"/>
        <v>0.58208955223880599</v>
      </c>
      <c r="DO66" s="101">
        <f t="shared" si="105"/>
        <v>0.58208955223880599</v>
      </c>
      <c r="DP66" s="101">
        <f t="shared" si="105"/>
        <v>0.50967741935483868</v>
      </c>
      <c r="DQ66" s="101">
        <f t="shared" si="105"/>
        <v>0.46902654867256638</v>
      </c>
      <c r="DR66" s="101">
        <f t="shared" si="105"/>
        <v>0.46902654867256638</v>
      </c>
      <c r="DS66" s="101">
        <f t="shared" si="105"/>
        <v>0.46902654867256638</v>
      </c>
      <c r="DT66" s="101">
        <f t="shared" si="105"/>
        <v>0.31481481481481471</v>
      </c>
      <c r="DU66" s="101">
        <f t="shared" si="105"/>
        <v>0.31481481481481471</v>
      </c>
      <c r="DV66" s="101">
        <f t="shared" si="105"/>
        <v>0.30555555555555547</v>
      </c>
      <c r="DW66" s="101">
        <f t="shared" si="105"/>
        <v>0.30555555555555547</v>
      </c>
      <c r="DX66" s="101">
        <f t="shared" si="105"/>
        <v>0.30555555555555547</v>
      </c>
      <c r="DY66" s="101">
        <f t="shared" si="105"/>
        <v>0.35164835164835168</v>
      </c>
      <c r="DZ66" s="101">
        <f t="shared" si="105"/>
        <v>0.56249999999999989</v>
      </c>
    </row>
    <row r="67" spans="80:130">
      <c r="CB67" s="97">
        <v>14</v>
      </c>
      <c r="CC67" s="97">
        <v>4</v>
      </c>
      <c r="CD67" s="97" t="str">
        <f t="shared" ref="CD67:CD98" si="107">VLOOKUP(CB67,$AB$3:$AC$21,2)&amp;"から"&amp;VLOOKUP(CC67,$BB$3:$BC$20,2)</f>
        <v>処遇加算Ⅲ特定加算Ⅰベア加算なしから新加算Ⅳ</v>
      </c>
      <c r="CE67" s="101">
        <f t="shared" si="102"/>
        <v>2.6999999999999996E-2</v>
      </c>
      <c r="CF67" s="101">
        <f t="shared" si="102"/>
        <v>2.6999999999999996E-2</v>
      </c>
      <c r="CG67" s="101">
        <f t="shared" si="102"/>
        <v>2.6999999999999996E-2</v>
      </c>
      <c r="CH67" s="101">
        <f t="shared" si="102"/>
        <v>1.9000000000000003E-2</v>
      </c>
      <c r="CI67" s="101">
        <f t="shared" si="102"/>
        <v>2.8999999999999984E-2</v>
      </c>
      <c r="CJ67" s="101">
        <f t="shared" si="102"/>
        <v>2.8999999999999984E-2</v>
      </c>
      <c r="CK67" s="101">
        <f t="shared" si="102"/>
        <v>1.4000000000000005E-2</v>
      </c>
      <c r="CL67" s="101">
        <f t="shared" si="102"/>
        <v>3.6999999999999991E-2</v>
      </c>
      <c r="CM67" s="101">
        <f t="shared" si="102"/>
        <v>3.6999999999999991E-2</v>
      </c>
      <c r="CN67" s="101">
        <f t="shared" si="102"/>
        <v>4.8999999999999988E-2</v>
      </c>
      <c r="CO67" s="101">
        <f t="shared" si="103"/>
        <v>4.9999999999999996E-2</v>
      </c>
      <c r="CP67" s="101">
        <f t="shared" si="103"/>
        <v>4.9999999999999996E-2</v>
      </c>
      <c r="CQ67" s="101">
        <f t="shared" si="103"/>
        <v>4.9000000000000002E-2</v>
      </c>
      <c r="CR67" s="101">
        <f t="shared" si="103"/>
        <v>0.03</v>
      </c>
      <c r="CS67" s="101">
        <f t="shared" si="103"/>
        <v>0.03</v>
      </c>
      <c r="CT67" s="101">
        <f t="shared" si="103"/>
        <v>0.03</v>
      </c>
      <c r="CU67" s="101">
        <f t="shared" si="103"/>
        <v>6.9999999999999993E-3</v>
      </c>
      <c r="CV67" s="101">
        <f t="shared" si="103"/>
        <v>6.9999999999999993E-3</v>
      </c>
      <c r="CW67" s="101">
        <f t="shared" si="103"/>
        <v>4.0000000000000001E-3</v>
      </c>
      <c r="CX67" s="101">
        <f t="shared" si="103"/>
        <v>4.0000000000000001E-3</v>
      </c>
      <c r="CY67" s="101">
        <f t="shared" si="104"/>
        <v>4.0000000000000001E-3</v>
      </c>
      <c r="CZ67" s="101">
        <f t="shared" si="104"/>
        <v>2.6999999999999996E-2</v>
      </c>
      <c r="DA67" s="101">
        <f t="shared" si="104"/>
        <v>2.8999999999999984E-2</v>
      </c>
      <c r="DC67" s="97" t="s">
        <v>2174</v>
      </c>
      <c r="DD67" s="101">
        <f t="shared" si="106"/>
        <v>0.18620689655172412</v>
      </c>
      <c r="DE67" s="101">
        <f t="shared" si="105"/>
        <v>0.18620689655172412</v>
      </c>
      <c r="DF67" s="101">
        <f t="shared" si="105"/>
        <v>0.18620689655172412</v>
      </c>
      <c r="DG67" s="101">
        <f t="shared" si="105"/>
        <v>0.30158730158730163</v>
      </c>
      <c r="DH67" s="101">
        <f t="shared" si="105"/>
        <v>0.45312499999999983</v>
      </c>
      <c r="DI67" s="101">
        <f t="shared" si="105"/>
        <v>0.45312499999999983</v>
      </c>
      <c r="DJ67" s="101">
        <f t="shared" si="105"/>
        <v>0.26415094339622647</v>
      </c>
      <c r="DK67" s="101">
        <f t="shared" si="105"/>
        <v>0.42045454545454536</v>
      </c>
      <c r="DL67" s="101">
        <f t="shared" si="105"/>
        <v>0.42045454545454536</v>
      </c>
      <c r="DM67" s="101">
        <f t="shared" si="105"/>
        <v>0.40163934426229497</v>
      </c>
      <c r="DN67" s="101">
        <f t="shared" si="105"/>
        <v>0.47169811320754712</v>
      </c>
      <c r="DO67" s="101">
        <f t="shared" si="105"/>
        <v>0.47169811320754712</v>
      </c>
      <c r="DP67" s="101">
        <f t="shared" si="105"/>
        <v>0.39200000000000002</v>
      </c>
      <c r="DQ67" s="101">
        <f t="shared" si="105"/>
        <v>0.33333333333333331</v>
      </c>
      <c r="DR67" s="101">
        <f t="shared" si="105"/>
        <v>0.33333333333333331</v>
      </c>
      <c r="DS67" s="101">
        <f t="shared" si="105"/>
        <v>0.33333333333333331</v>
      </c>
      <c r="DT67" s="101">
        <f t="shared" si="105"/>
        <v>0.15909090909090906</v>
      </c>
      <c r="DU67" s="101">
        <f t="shared" si="105"/>
        <v>0.15909090909090906</v>
      </c>
      <c r="DV67" s="101">
        <f t="shared" si="105"/>
        <v>0.13793103448275862</v>
      </c>
      <c r="DW67" s="101">
        <f t="shared" si="105"/>
        <v>0.13793103448275862</v>
      </c>
      <c r="DX67" s="101">
        <f t="shared" si="105"/>
        <v>0.13793103448275862</v>
      </c>
      <c r="DY67" s="101">
        <f t="shared" si="105"/>
        <v>0.18620689655172412</v>
      </c>
      <c r="DZ67" s="101">
        <f t="shared" si="105"/>
        <v>0.45312499999999983</v>
      </c>
    </row>
    <row r="68" spans="80:130">
      <c r="CB68" s="97">
        <v>14</v>
      </c>
      <c r="CC68" s="97">
        <v>14</v>
      </c>
      <c r="CD68" s="97" t="str">
        <f t="shared" si="107"/>
        <v>処遇加算Ⅲ特定加算Ⅰベア加算なしから新加算Ⅴ（10）</v>
      </c>
      <c r="CE68" s="101">
        <f t="shared" ref="CE68:DA68" si="108">BD16-AD$16</f>
        <v>2.0999999999999991E-2</v>
      </c>
      <c r="CF68" s="101">
        <f t="shared" si="108"/>
        <v>2.0999999999999991E-2</v>
      </c>
      <c r="CG68" s="101">
        <f t="shared" si="108"/>
        <v>2.0999999999999991E-2</v>
      </c>
      <c r="CH68" s="101">
        <f t="shared" si="108"/>
        <v>1.0000000000000002E-2</v>
      </c>
      <c r="CI68" s="101">
        <f t="shared" si="108"/>
        <v>1.0000000000000002E-2</v>
      </c>
      <c r="CJ68" s="101">
        <f t="shared" si="108"/>
        <v>1.0000000000000002E-2</v>
      </c>
      <c r="CK68" s="101">
        <f t="shared" si="108"/>
        <v>9.0000000000000011E-3</v>
      </c>
      <c r="CL68" s="101">
        <f t="shared" si="108"/>
        <v>1.2999999999999998E-2</v>
      </c>
      <c r="CM68" s="101">
        <f t="shared" si="108"/>
        <v>1.2999999999999998E-2</v>
      </c>
      <c r="CN68" s="101">
        <f t="shared" si="108"/>
        <v>2.2999999999999993E-2</v>
      </c>
      <c r="CO68" s="101">
        <f t="shared" si="108"/>
        <v>1.5000000000000006E-2</v>
      </c>
      <c r="CP68" s="101">
        <f t="shared" si="108"/>
        <v>1.5000000000000006E-2</v>
      </c>
      <c r="CQ68" s="101">
        <f t="shared" si="108"/>
        <v>2.1000000000000005E-2</v>
      </c>
      <c r="CR68" s="101">
        <f t="shared" si="108"/>
        <v>1.3999999999999999E-2</v>
      </c>
      <c r="CS68" s="101">
        <f t="shared" si="108"/>
        <v>1.3999999999999999E-2</v>
      </c>
      <c r="CT68" s="101">
        <f t="shared" si="108"/>
        <v>1.3999999999999999E-2</v>
      </c>
      <c r="CU68" s="101">
        <f t="shared" si="108"/>
        <v>6.9999999999999993E-3</v>
      </c>
      <c r="CV68" s="101">
        <f t="shared" si="108"/>
        <v>6.9999999999999993E-3</v>
      </c>
      <c r="CW68" s="101">
        <f t="shared" si="108"/>
        <v>5.000000000000001E-3</v>
      </c>
      <c r="CX68" s="101">
        <f t="shared" si="108"/>
        <v>5.000000000000001E-3</v>
      </c>
      <c r="CY68" s="101">
        <f t="shared" si="108"/>
        <v>5.000000000000001E-3</v>
      </c>
      <c r="CZ68" s="101">
        <f t="shared" si="108"/>
        <v>2.0999999999999991E-2</v>
      </c>
      <c r="DA68" s="101">
        <f t="shared" si="108"/>
        <v>1.0000000000000002E-2</v>
      </c>
      <c r="DC68" s="97" t="s">
        <v>2175</v>
      </c>
      <c r="DD68" s="101">
        <f>CE68/BD16</f>
        <v>0.15107913669064743</v>
      </c>
      <c r="DE68" s="101">
        <f t="shared" ref="DE68:DZ68" si="109">CF68/BE16</f>
        <v>0.15107913669064743</v>
      </c>
      <c r="DF68" s="101">
        <f t="shared" si="109"/>
        <v>0.15107913669064743</v>
      </c>
      <c r="DG68" s="101">
        <f t="shared" si="109"/>
        <v>0.18518518518518523</v>
      </c>
      <c r="DH68" s="101">
        <f t="shared" si="109"/>
        <v>0.22222222222222224</v>
      </c>
      <c r="DI68" s="101">
        <f t="shared" si="109"/>
        <v>0.22222222222222224</v>
      </c>
      <c r="DJ68" s="101">
        <f t="shared" si="109"/>
        <v>0.18750000000000003</v>
      </c>
      <c r="DK68" s="101">
        <f t="shared" si="109"/>
        <v>0.20312499999999997</v>
      </c>
      <c r="DL68" s="101">
        <f t="shared" si="109"/>
        <v>0.20312499999999997</v>
      </c>
      <c r="DM68" s="101">
        <f t="shared" si="109"/>
        <v>0.23958333333333326</v>
      </c>
      <c r="DN68" s="101">
        <f t="shared" si="109"/>
        <v>0.2112676056338029</v>
      </c>
      <c r="DO68" s="101">
        <f t="shared" si="109"/>
        <v>0.2112676056338029</v>
      </c>
      <c r="DP68" s="101">
        <f t="shared" si="109"/>
        <v>0.21649484536082478</v>
      </c>
      <c r="DQ68" s="101">
        <f t="shared" si="109"/>
        <v>0.18918918918918917</v>
      </c>
      <c r="DR68" s="101">
        <f t="shared" si="109"/>
        <v>0.18918918918918917</v>
      </c>
      <c r="DS68" s="101">
        <f t="shared" si="109"/>
        <v>0.18918918918918917</v>
      </c>
      <c r="DT68" s="101">
        <f t="shared" si="109"/>
        <v>0.15909090909090906</v>
      </c>
      <c r="DU68" s="101">
        <f t="shared" si="109"/>
        <v>0.15909090909090906</v>
      </c>
      <c r="DV68" s="101">
        <f t="shared" si="109"/>
        <v>0.16666666666666669</v>
      </c>
      <c r="DW68" s="101">
        <f t="shared" si="109"/>
        <v>0.16666666666666669</v>
      </c>
      <c r="DX68" s="101">
        <f t="shared" si="109"/>
        <v>0.16666666666666669</v>
      </c>
      <c r="DY68" s="101">
        <f t="shared" si="109"/>
        <v>0.15107913669064743</v>
      </c>
      <c r="DZ68" s="101">
        <f t="shared" si="109"/>
        <v>0.22222222222222224</v>
      </c>
    </row>
    <row r="69" spans="80:130">
      <c r="CB69" s="97">
        <v>15</v>
      </c>
      <c r="CC69" s="97">
        <v>1</v>
      </c>
      <c r="CD69" s="97" t="str">
        <f t="shared" si="107"/>
        <v>処遇加算Ⅲ特定加算Ⅱベア加算から新加算Ⅰ</v>
      </c>
      <c r="CE69" s="101">
        <f t="shared" ref="CE69:CN72" si="110">BD3-AD$17</f>
        <v>0.124</v>
      </c>
      <c r="CF69" s="101">
        <f t="shared" si="110"/>
        <v>0.124</v>
      </c>
      <c r="CG69" s="101">
        <f t="shared" si="110"/>
        <v>0.124</v>
      </c>
      <c r="CH69" s="101">
        <f t="shared" si="110"/>
        <v>5.099999999999999E-2</v>
      </c>
      <c r="CI69" s="101">
        <f t="shared" si="110"/>
        <v>4.7999999999999987E-2</v>
      </c>
      <c r="CJ69" s="101">
        <f t="shared" si="110"/>
        <v>4.7999999999999987E-2</v>
      </c>
      <c r="CK69" s="101">
        <f t="shared" si="110"/>
        <v>3.9999999999999987E-2</v>
      </c>
      <c r="CL69" s="101">
        <f t="shared" si="110"/>
        <v>6.8000000000000005E-2</v>
      </c>
      <c r="CM69" s="101">
        <f t="shared" si="110"/>
        <v>6.8000000000000005E-2</v>
      </c>
      <c r="CN69" s="101">
        <f t="shared" si="110"/>
        <v>9.1999999999999998E-2</v>
      </c>
      <c r="CO69" s="101">
        <f t="shared" ref="CO69:CX72" si="111">BN3-AN$17</f>
        <v>7.9000000000000015E-2</v>
      </c>
      <c r="CP69" s="101">
        <f t="shared" si="111"/>
        <v>7.9000000000000015E-2</v>
      </c>
      <c r="CQ69" s="101">
        <f t="shared" si="111"/>
        <v>9.5000000000000001E-2</v>
      </c>
      <c r="CR69" s="101">
        <f t="shared" si="111"/>
        <v>6.8000000000000005E-2</v>
      </c>
      <c r="CS69" s="101">
        <f t="shared" si="111"/>
        <v>6.8000000000000005E-2</v>
      </c>
      <c r="CT69" s="101">
        <f t="shared" si="111"/>
        <v>6.8000000000000005E-2</v>
      </c>
      <c r="CU69" s="101">
        <f t="shared" si="111"/>
        <v>3.4000000000000009E-2</v>
      </c>
      <c r="CV69" s="101">
        <f t="shared" si="111"/>
        <v>3.4000000000000009E-2</v>
      </c>
      <c r="CW69" s="101">
        <f t="shared" si="111"/>
        <v>2.4999999999999991E-2</v>
      </c>
      <c r="CX69" s="101">
        <f t="shared" si="111"/>
        <v>2.4999999999999991E-2</v>
      </c>
      <c r="CY69" s="101">
        <f t="shared" ref="CY69:DA72" si="112">BX3-AX$17</f>
        <v>2.4999999999999991E-2</v>
      </c>
      <c r="CZ69" s="101">
        <f t="shared" si="112"/>
        <v>0.124</v>
      </c>
      <c r="DA69" s="101">
        <f t="shared" si="112"/>
        <v>4.7999999999999987E-2</v>
      </c>
      <c r="DC69" s="97" t="s">
        <v>2176</v>
      </c>
      <c r="DD69" s="101">
        <f>CE69/BD3</f>
        <v>0.5061224489795918</v>
      </c>
      <c r="DE69" s="101">
        <f t="shared" ref="DE69:DZ72" si="113">CF69/BE3</f>
        <v>0.5061224489795918</v>
      </c>
      <c r="DF69" s="101">
        <f t="shared" si="113"/>
        <v>0.5061224489795918</v>
      </c>
      <c r="DG69" s="101">
        <f t="shared" si="113"/>
        <v>0.5099999999999999</v>
      </c>
      <c r="DH69" s="101">
        <f t="shared" si="113"/>
        <v>0.52173913043478259</v>
      </c>
      <c r="DI69" s="101">
        <f t="shared" si="113"/>
        <v>0.52173913043478259</v>
      </c>
      <c r="DJ69" s="101">
        <f t="shared" si="113"/>
        <v>0.46511627906976732</v>
      </c>
      <c r="DK69" s="101">
        <f t="shared" si="113"/>
        <v>0.53125</v>
      </c>
      <c r="DL69" s="101">
        <f t="shared" si="113"/>
        <v>0.53125</v>
      </c>
      <c r="DM69" s="101">
        <f t="shared" si="113"/>
        <v>0.50828729281767959</v>
      </c>
      <c r="DN69" s="101">
        <f t="shared" si="113"/>
        <v>0.53020134228187921</v>
      </c>
      <c r="DO69" s="101">
        <f t="shared" si="113"/>
        <v>0.53020134228187921</v>
      </c>
      <c r="DP69" s="101">
        <f t="shared" si="113"/>
        <v>0.510752688172043</v>
      </c>
      <c r="DQ69" s="101">
        <f t="shared" si="113"/>
        <v>0.48571428571428571</v>
      </c>
      <c r="DR69" s="101">
        <f t="shared" si="113"/>
        <v>0.48571428571428571</v>
      </c>
      <c r="DS69" s="101">
        <f t="shared" si="113"/>
        <v>0.48571428571428571</v>
      </c>
      <c r="DT69" s="101">
        <f t="shared" si="113"/>
        <v>0.45333333333333337</v>
      </c>
      <c r="DU69" s="101">
        <f t="shared" si="113"/>
        <v>0.45333333333333337</v>
      </c>
      <c r="DV69" s="101">
        <f t="shared" si="113"/>
        <v>0.49019607843137247</v>
      </c>
      <c r="DW69" s="101">
        <f t="shared" si="113"/>
        <v>0.49019607843137247</v>
      </c>
      <c r="DX69" s="101">
        <f t="shared" si="113"/>
        <v>0.49019607843137247</v>
      </c>
      <c r="DY69" s="101">
        <f t="shared" si="113"/>
        <v>0.5061224489795918</v>
      </c>
      <c r="DZ69" s="101">
        <f t="shared" si="113"/>
        <v>0.52173913043478259</v>
      </c>
    </row>
    <row r="70" spans="80:130">
      <c r="CB70" s="97">
        <v>15</v>
      </c>
      <c r="CC70" s="97">
        <v>2</v>
      </c>
      <c r="CD70" s="97" t="str">
        <f t="shared" si="107"/>
        <v>処遇加算Ⅲ特定加算Ⅱベア加算から新加算Ⅱ</v>
      </c>
      <c r="CE70" s="101">
        <f t="shared" si="110"/>
        <v>0.10300000000000001</v>
      </c>
      <c r="CF70" s="101">
        <f t="shared" si="110"/>
        <v>0.10300000000000001</v>
      </c>
      <c r="CG70" s="101">
        <f t="shared" si="110"/>
        <v>0.10300000000000001</v>
      </c>
      <c r="CH70" s="101">
        <f t="shared" si="110"/>
        <v>4.4999999999999998E-2</v>
      </c>
      <c r="CI70" s="101">
        <f t="shared" si="110"/>
        <v>4.5999999999999985E-2</v>
      </c>
      <c r="CJ70" s="101">
        <f t="shared" si="110"/>
        <v>4.5999999999999985E-2</v>
      </c>
      <c r="CK70" s="101">
        <f t="shared" si="110"/>
        <v>3.6999999999999984E-2</v>
      </c>
      <c r="CL70" s="101">
        <f t="shared" si="110"/>
        <v>6.2E-2</v>
      </c>
      <c r="CM70" s="101">
        <f t="shared" si="110"/>
        <v>6.2E-2</v>
      </c>
      <c r="CN70" s="101">
        <f t="shared" si="110"/>
        <v>8.4999999999999992E-2</v>
      </c>
      <c r="CO70" s="101">
        <f t="shared" si="111"/>
        <v>7.6000000000000012E-2</v>
      </c>
      <c r="CP70" s="101">
        <f t="shared" si="111"/>
        <v>7.6000000000000012E-2</v>
      </c>
      <c r="CQ70" s="101">
        <f t="shared" si="111"/>
        <v>8.6999999999999994E-2</v>
      </c>
      <c r="CR70" s="101">
        <f t="shared" si="111"/>
        <v>6.4000000000000001E-2</v>
      </c>
      <c r="CS70" s="101">
        <f t="shared" si="111"/>
        <v>6.4000000000000001E-2</v>
      </c>
      <c r="CT70" s="101">
        <f t="shared" si="111"/>
        <v>6.4000000000000001E-2</v>
      </c>
      <c r="CU70" s="101">
        <f t="shared" si="111"/>
        <v>3.0000000000000006E-2</v>
      </c>
      <c r="CV70" s="101">
        <f t="shared" si="111"/>
        <v>3.0000000000000006E-2</v>
      </c>
      <c r="CW70" s="101">
        <f t="shared" si="111"/>
        <v>2.0999999999999994E-2</v>
      </c>
      <c r="CX70" s="101">
        <f t="shared" si="111"/>
        <v>2.0999999999999994E-2</v>
      </c>
      <c r="CY70" s="101">
        <f t="shared" si="112"/>
        <v>2.0999999999999994E-2</v>
      </c>
      <c r="CZ70" s="101">
        <f t="shared" si="112"/>
        <v>0.10300000000000001</v>
      </c>
      <c r="DA70" s="101">
        <f t="shared" si="112"/>
        <v>4.5999999999999985E-2</v>
      </c>
      <c r="DC70" s="97" t="s">
        <v>2177</v>
      </c>
      <c r="DD70" s="101">
        <f t="shared" ref="DD70:DD72" si="114">CE70/BD4</f>
        <v>0.4598214285714286</v>
      </c>
      <c r="DE70" s="101">
        <f t="shared" si="113"/>
        <v>0.4598214285714286</v>
      </c>
      <c r="DF70" s="101">
        <f t="shared" si="113"/>
        <v>0.4598214285714286</v>
      </c>
      <c r="DG70" s="101">
        <f t="shared" si="113"/>
        <v>0.47872340425531912</v>
      </c>
      <c r="DH70" s="101">
        <f t="shared" si="113"/>
        <v>0.51111111111111107</v>
      </c>
      <c r="DI70" s="101">
        <f t="shared" si="113"/>
        <v>0.51111111111111107</v>
      </c>
      <c r="DJ70" s="101">
        <f t="shared" si="113"/>
        <v>0.44578313253012036</v>
      </c>
      <c r="DK70" s="101">
        <f t="shared" si="113"/>
        <v>0.50819672131147542</v>
      </c>
      <c r="DL70" s="101">
        <f t="shared" si="113"/>
        <v>0.50819672131147542</v>
      </c>
      <c r="DM70" s="101">
        <f t="shared" si="113"/>
        <v>0.4885057471264368</v>
      </c>
      <c r="DN70" s="101">
        <f t="shared" si="113"/>
        <v>0.52054794520547942</v>
      </c>
      <c r="DO70" s="101">
        <f t="shared" si="113"/>
        <v>0.52054794520547942</v>
      </c>
      <c r="DP70" s="101">
        <f t="shared" si="113"/>
        <v>0.4887640449438202</v>
      </c>
      <c r="DQ70" s="101">
        <f t="shared" si="113"/>
        <v>0.47058823529411764</v>
      </c>
      <c r="DR70" s="101">
        <f t="shared" si="113"/>
        <v>0.47058823529411764</v>
      </c>
      <c r="DS70" s="101">
        <f t="shared" si="113"/>
        <v>0.47058823529411764</v>
      </c>
      <c r="DT70" s="101">
        <f t="shared" si="113"/>
        <v>0.42253521126760568</v>
      </c>
      <c r="DU70" s="101">
        <f t="shared" si="113"/>
        <v>0.42253521126760568</v>
      </c>
      <c r="DV70" s="101">
        <f t="shared" si="113"/>
        <v>0.4468085106382978</v>
      </c>
      <c r="DW70" s="101">
        <f t="shared" si="113"/>
        <v>0.4468085106382978</v>
      </c>
      <c r="DX70" s="101">
        <f t="shared" si="113"/>
        <v>0.4468085106382978</v>
      </c>
      <c r="DY70" s="101">
        <f t="shared" si="113"/>
        <v>0.4598214285714286</v>
      </c>
      <c r="DZ70" s="101">
        <f t="shared" si="113"/>
        <v>0.51111111111111107</v>
      </c>
    </row>
    <row r="71" spans="80:130">
      <c r="CB71" s="97">
        <v>15</v>
      </c>
      <c r="CC71" s="97">
        <v>3</v>
      </c>
      <c r="CD71" s="97" t="str">
        <f t="shared" si="107"/>
        <v>処遇加算Ⅲ特定加算Ⅱベア加算から新加算Ⅲ</v>
      </c>
      <c r="CE71" s="101">
        <f t="shared" si="110"/>
        <v>6.0999999999999999E-2</v>
      </c>
      <c r="CF71" s="101">
        <f t="shared" si="110"/>
        <v>6.0999999999999999E-2</v>
      </c>
      <c r="CG71" s="101">
        <f t="shared" si="110"/>
        <v>6.0999999999999999E-2</v>
      </c>
      <c r="CH71" s="101">
        <f t="shared" si="110"/>
        <v>0.03</v>
      </c>
      <c r="CI71" s="101">
        <f t="shared" si="110"/>
        <v>3.599999999999999E-2</v>
      </c>
      <c r="CJ71" s="101">
        <f t="shared" si="110"/>
        <v>3.599999999999999E-2</v>
      </c>
      <c r="CK71" s="101">
        <f t="shared" si="110"/>
        <v>1.9999999999999997E-2</v>
      </c>
      <c r="CL71" s="101">
        <f t="shared" si="110"/>
        <v>0.05</v>
      </c>
      <c r="CM71" s="101">
        <f t="shared" si="110"/>
        <v>0.05</v>
      </c>
      <c r="CN71" s="101">
        <f t="shared" si="110"/>
        <v>6.0999999999999999E-2</v>
      </c>
      <c r="CO71" s="101">
        <f t="shared" si="111"/>
        <v>6.4000000000000001E-2</v>
      </c>
      <c r="CP71" s="101">
        <f t="shared" si="111"/>
        <v>6.4000000000000001E-2</v>
      </c>
      <c r="CQ71" s="101">
        <f t="shared" si="111"/>
        <v>6.4000000000000001E-2</v>
      </c>
      <c r="CR71" s="101">
        <f t="shared" si="111"/>
        <v>4.0999999999999995E-2</v>
      </c>
      <c r="CS71" s="101">
        <f t="shared" si="111"/>
        <v>4.0999999999999995E-2</v>
      </c>
      <c r="CT71" s="101">
        <f t="shared" si="111"/>
        <v>4.0999999999999995E-2</v>
      </c>
      <c r="CU71" s="101">
        <f t="shared" si="111"/>
        <v>1.2999999999999998E-2</v>
      </c>
      <c r="CV71" s="101">
        <f t="shared" si="111"/>
        <v>1.2999999999999998E-2</v>
      </c>
      <c r="CW71" s="101">
        <f t="shared" si="111"/>
        <v>9.9999999999999985E-3</v>
      </c>
      <c r="CX71" s="101">
        <f t="shared" si="111"/>
        <v>9.9999999999999985E-3</v>
      </c>
      <c r="CY71" s="101">
        <f t="shared" si="112"/>
        <v>9.9999999999999985E-3</v>
      </c>
      <c r="CZ71" s="101">
        <f t="shared" si="112"/>
        <v>6.0999999999999999E-2</v>
      </c>
      <c r="DA71" s="101">
        <f t="shared" si="112"/>
        <v>3.599999999999999E-2</v>
      </c>
      <c r="DC71" s="97" t="s">
        <v>2178</v>
      </c>
      <c r="DD71" s="101">
        <f t="shared" si="114"/>
        <v>0.33516483516483514</v>
      </c>
      <c r="DE71" s="101">
        <f t="shared" si="113"/>
        <v>0.33516483516483514</v>
      </c>
      <c r="DF71" s="101">
        <f t="shared" si="113"/>
        <v>0.33516483516483514</v>
      </c>
      <c r="DG71" s="101">
        <f t="shared" si="113"/>
        <v>0.37974683544303794</v>
      </c>
      <c r="DH71" s="101">
        <f t="shared" si="113"/>
        <v>0.44999999999999996</v>
      </c>
      <c r="DI71" s="101">
        <f t="shared" si="113"/>
        <v>0.44999999999999996</v>
      </c>
      <c r="DJ71" s="101">
        <f t="shared" si="113"/>
        <v>0.30303030303030298</v>
      </c>
      <c r="DK71" s="101">
        <f t="shared" si="113"/>
        <v>0.45454545454545459</v>
      </c>
      <c r="DL71" s="101">
        <f t="shared" si="113"/>
        <v>0.45454545454545459</v>
      </c>
      <c r="DM71" s="101">
        <f t="shared" si="113"/>
        <v>0.40666666666666668</v>
      </c>
      <c r="DN71" s="101">
        <f t="shared" si="113"/>
        <v>0.47761194029850745</v>
      </c>
      <c r="DO71" s="101">
        <f t="shared" si="113"/>
        <v>0.47761194029850745</v>
      </c>
      <c r="DP71" s="101">
        <f t="shared" si="113"/>
        <v>0.41290322580645161</v>
      </c>
      <c r="DQ71" s="101">
        <f t="shared" si="113"/>
        <v>0.3628318584070796</v>
      </c>
      <c r="DR71" s="101">
        <f t="shared" si="113"/>
        <v>0.3628318584070796</v>
      </c>
      <c r="DS71" s="101">
        <f t="shared" si="113"/>
        <v>0.3628318584070796</v>
      </c>
      <c r="DT71" s="101">
        <f t="shared" si="113"/>
        <v>0.2407407407407407</v>
      </c>
      <c r="DU71" s="101">
        <f t="shared" si="113"/>
        <v>0.2407407407407407</v>
      </c>
      <c r="DV71" s="101">
        <f t="shared" si="113"/>
        <v>0.27777777777777773</v>
      </c>
      <c r="DW71" s="101">
        <f t="shared" si="113"/>
        <v>0.27777777777777773</v>
      </c>
      <c r="DX71" s="101">
        <f t="shared" si="113"/>
        <v>0.27777777777777773</v>
      </c>
      <c r="DY71" s="101">
        <f t="shared" si="113"/>
        <v>0.33516483516483514</v>
      </c>
      <c r="DZ71" s="101">
        <f t="shared" si="113"/>
        <v>0.44999999999999996</v>
      </c>
    </row>
    <row r="72" spans="80:130">
      <c r="CB72" s="97">
        <v>15</v>
      </c>
      <c r="CC72" s="97">
        <v>4</v>
      </c>
      <c r="CD72" s="97" t="str">
        <f t="shared" si="107"/>
        <v>処遇加算Ⅲ特定加算Ⅱベア加算から新加算Ⅳ</v>
      </c>
      <c r="CE72" s="101">
        <f t="shared" si="110"/>
        <v>2.3999999999999994E-2</v>
      </c>
      <c r="CF72" s="101">
        <f t="shared" si="110"/>
        <v>2.3999999999999994E-2</v>
      </c>
      <c r="CG72" s="101">
        <f t="shared" si="110"/>
        <v>2.3999999999999994E-2</v>
      </c>
      <c r="CH72" s="101">
        <f t="shared" si="110"/>
        <v>1.3999999999999999E-2</v>
      </c>
      <c r="CI72" s="101">
        <f t="shared" si="110"/>
        <v>1.999999999999999E-2</v>
      </c>
      <c r="CJ72" s="101">
        <f t="shared" si="110"/>
        <v>1.999999999999999E-2</v>
      </c>
      <c r="CK72" s="101">
        <f t="shared" si="110"/>
        <v>6.9999999999999993E-3</v>
      </c>
      <c r="CL72" s="101">
        <f t="shared" si="110"/>
        <v>2.7999999999999997E-2</v>
      </c>
      <c r="CM72" s="101">
        <f t="shared" si="110"/>
        <v>2.7999999999999997E-2</v>
      </c>
      <c r="CN72" s="101">
        <f t="shared" si="110"/>
        <v>3.3000000000000002E-2</v>
      </c>
      <c r="CO72" s="101">
        <f t="shared" si="111"/>
        <v>3.599999999999999E-2</v>
      </c>
      <c r="CP72" s="101">
        <f t="shared" si="111"/>
        <v>3.599999999999999E-2</v>
      </c>
      <c r="CQ72" s="101">
        <f t="shared" si="111"/>
        <v>3.4000000000000002E-2</v>
      </c>
      <c r="CR72" s="101">
        <f t="shared" si="111"/>
        <v>1.7999999999999988E-2</v>
      </c>
      <c r="CS72" s="101">
        <f t="shared" si="111"/>
        <v>1.7999999999999988E-2</v>
      </c>
      <c r="CT72" s="101">
        <f t="shared" si="111"/>
        <v>1.7999999999999988E-2</v>
      </c>
      <c r="CU72" s="101">
        <f t="shared" si="111"/>
        <v>3.0000000000000027E-3</v>
      </c>
      <c r="CV72" s="101">
        <f t="shared" si="111"/>
        <v>3.0000000000000027E-3</v>
      </c>
      <c r="CW72" s="101">
        <f t="shared" si="111"/>
        <v>3.0000000000000027E-3</v>
      </c>
      <c r="CX72" s="101">
        <f t="shared" si="111"/>
        <v>3.0000000000000027E-3</v>
      </c>
      <c r="CY72" s="101">
        <f t="shared" si="112"/>
        <v>3.0000000000000027E-3</v>
      </c>
      <c r="CZ72" s="101">
        <f t="shared" si="112"/>
        <v>2.3999999999999994E-2</v>
      </c>
      <c r="DA72" s="101">
        <f t="shared" si="112"/>
        <v>1.999999999999999E-2</v>
      </c>
      <c r="DC72" s="97" t="s">
        <v>2179</v>
      </c>
      <c r="DD72" s="101">
        <f t="shared" si="114"/>
        <v>0.16551724137931031</v>
      </c>
      <c r="DE72" s="101">
        <f t="shared" si="113"/>
        <v>0.16551724137931031</v>
      </c>
      <c r="DF72" s="101">
        <f t="shared" si="113"/>
        <v>0.16551724137931031</v>
      </c>
      <c r="DG72" s="101">
        <f t="shared" si="113"/>
        <v>0.22222222222222221</v>
      </c>
      <c r="DH72" s="101">
        <f t="shared" si="113"/>
        <v>0.31249999999999989</v>
      </c>
      <c r="DI72" s="101">
        <f t="shared" si="113"/>
        <v>0.31249999999999989</v>
      </c>
      <c r="DJ72" s="101">
        <f t="shared" si="113"/>
        <v>0.13207547169811318</v>
      </c>
      <c r="DK72" s="101">
        <f t="shared" si="113"/>
        <v>0.31818181818181818</v>
      </c>
      <c r="DL72" s="101">
        <f t="shared" si="113"/>
        <v>0.31818181818181818</v>
      </c>
      <c r="DM72" s="101">
        <f t="shared" si="113"/>
        <v>0.27049180327868855</v>
      </c>
      <c r="DN72" s="101">
        <f t="shared" si="113"/>
        <v>0.33962264150943389</v>
      </c>
      <c r="DO72" s="101">
        <f t="shared" si="113"/>
        <v>0.33962264150943389</v>
      </c>
      <c r="DP72" s="101">
        <f t="shared" si="113"/>
        <v>0.27200000000000002</v>
      </c>
      <c r="DQ72" s="101">
        <f t="shared" si="113"/>
        <v>0.19999999999999987</v>
      </c>
      <c r="DR72" s="101">
        <f t="shared" si="113"/>
        <v>0.19999999999999987</v>
      </c>
      <c r="DS72" s="101">
        <f t="shared" si="113"/>
        <v>0.19999999999999987</v>
      </c>
      <c r="DT72" s="101">
        <f t="shared" si="113"/>
        <v>6.8181818181818232E-2</v>
      </c>
      <c r="DU72" s="101">
        <f t="shared" si="113"/>
        <v>6.8181818181818232E-2</v>
      </c>
      <c r="DV72" s="101">
        <f t="shared" si="113"/>
        <v>0.10344827586206905</v>
      </c>
      <c r="DW72" s="101">
        <f t="shared" si="113"/>
        <v>0.10344827586206905</v>
      </c>
      <c r="DX72" s="101">
        <f t="shared" si="113"/>
        <v>0.10344827586206905</v>
      </c>
      <c r="DY72" s="101">
        <f t="shared" si="113"/>
        <v>0.16551724137931031</v>
      </c>
      <c r="DZ72" s="101">
        <f t="shared" si="113"/>
        <v>0.31249999999999989</v>
      </c>
    </row>
    <row r="73" spans="80:130">
      <c r="CB73" s="97">
        <v>15</v>
      </c>
      <c r="CC73" s="97">
        <v>13</v>
      </c>
      <c r="CD73" s="97" t="str">
        <f t="shared" si="107"/>
        <v>処遇加算Ⅲ特定加算Ⅱベア加算から新加算Ⅴ（９）</v>
      </c>
      <c r="CE73" s="101">
        <f t="shared" ref="CE73:DA73" si="115">BD15-AD$17</f>
        <v>2.0999999999999991E-2</v>
      </c>
      <c r="CF73" s="101">
        <f t="shared" si="115"/>
        <v>2.0999999999999991E-2</v>
      </c>
      <c r="CG73" s="101">
        <f t="shared" si="115"/>
        <v>2.0999999999999991E-2</v>
      </c>
      <c r="CH73" s="101">
        <f t="shared" si="115"/>
        <v>1.0000000000000002E-2</v>
      </c>
      <c r="CI73" s="101">
        <f t="shared" si="115"/>
        <v>1.0000000000000002E-2</v>
      </c>
      <c r="CJ73" s="101">
        <f t="shared" si="115"/>
        <v>1.0000000000000002E-2</v>
      </c>
      <c r="CK73" s="101">
        <f t="shared" si="115"/>
        <v>9.0000000000000011E-3</v>
      </c>
      <c r="CL73" s="101">
        <f t="shared" si="115"/>
        <v>1.2999999999999998E-2</v>
      </c>
      <c r="CM73" s="101">
        <f t="shared" si="115"/>
        <v>1.2999999999999998E-2</v>
      </c>
      <c r="CN73" s="101">
        <f t="shared" si="115"/>
        <v>2.2999999999999993E-2</v>
      </c>
      <c r="CO73" s="101">
        <f t="shared" si="115"/>
        <v>1.4999999999999999E-2</v>
      </c>
      <c r="CP73" s="101">
        <f t="shared" si="115"/>
        <v>1.4999999999999999E-2</v>
      </c>
      <c r="CQ73" s="101">
        <f t="shared" si="115"/>
        <v>2.1000000000000005E-2</v>
      </c>
      <c r="CR73" s="101">
        <f t="shared" si="115"/>
        <v>1.3999999999999999E-2</v>
      </c>
      <c r="CS73" s="101">
        <f t="shared" si="115"/>
        <v>1.3999999999999999E-2</v>
      </c>
      <c r="CT73" s="101">
        <f t="shared" si="115"/>
        <v>1.3999999999999999E-2</v>
      </c>
      <c r="CU73" s="101">
        <f t="shared" si="115"/>
        <v>6.9999999999999993E-3</v>
      </c>
      <c r="CV73" s="101">
        <f t="shared" si="115"/>
        <v>6.9999999999999993E-3</v>
      </c>
      <c r="CW73" s="101">
        <f t="shared" si="115"/>
        <v>5.000000000000001E-3</v>
      </c>
      <c r="CX73" s="101">
        <f t="shared" si="115"/>
        <v>5.000000000000001E-3</v>
      </c>
      <c r="CY73" s="101">
        <f t="shared" si="115"/>
        <v>5.000000000000001E-3</v>
      </c>
      <c r="CZ73" s="101">
        <f t="shared" si="115"/>
        <v>2.0999999999999991E-2</v>
      </c>
      <c r="DA73" s="101">
        <f t="shared" si="115"/>
        <v>1.0000000000000002E-2</v>
      </c>
      <c r="DC73" s="97" t="s">
        <v>2180</v>
      </c>
      <c r="DD73" s="101">
        <f>CE73/BD15</f>
        <v>0.14788732394366191</v>
      </c>
      <c r="DE73" s="101">
        <f t="shared" ref="DE73:DZ73" si="116">CF73/BE15</f>
        <v>0.14788732394366191</v>
      </c>
      <c r="DF73" s="101">
        <f t="shared" si="116"/>
        <v>0.14788732394366191</v>
      </c>
      <c r="DG73" s="101">
        <f t="shared" si="116"/>
        <v>0.16949152542372883</v>
      </c>
      <c r="DH73" s="101">
        <f t="shared" si="116"/>
        <v>0.18518518518518523</v>
      </c>
      <c r="DI73" s="101">
        <f t="shared" si="116"/>
        <v>0.18518518518518523</v>
      </c>
      <c r="DJ73" s="101">
        <f t="shared" si="116"/>
        <v>0.16363636363636364</v>
      </c>
      <c r="DK73" s="101">
        <f t="shared" si="116"/>
        <v>0.17808219178082191</v>
      </c>
      <c r="DL73" s="101">
        <f t="shared" si="116"/>
        <v>0.17808219178082191</v>
      </c>
      <c r="DM73" s="101">
        <f t="shared" si="116"/>
        <v>0.20535714285714282</v>
      </c>
      <c r="DN73" s="101">
        <f t="shared" si="116"/>
        <v>0.1764705882352941</v>
      </c>
      <c r="DO73" s="101">
        <f t="shared" si="116"/>
        <v>0.1764705882352941</v>
      </c>
      <c r="DP73" s="101">
        <f t="shared" si="116"/>
        <v>0.18750000000000003</v>
      </c>
      <c r="DQ73" s="101">
        <f t="shared" si="116"/>
        <v>0.16279069767441856</v>
      </c>
      <c r="DR73" s="101">
        <f t="shared" si="116"/>
        <v>0.16279069767441856</v>
      </c>
      <c r="DS73" s="101">
        <f t="shared" si="116"/>
        <v>0.16279069767441856</v>
      </c>
      <c r="DT73" s="101">
        <f t="shared" si="116"/>
        <v>0.14583333333333331</v>
      </c>
      <c r="DU73" s="101">
        <f t="shared" si="116"/>
        <v>0.14583333333333331</v>
      </c>
      <c r="DV73" s="101">
        <f t="shared" si="116"/>
        <v>0.16129032258064518</v>
      </c>
      <c r="DW73" s="101">
        <f t="shared" si="116"/>
        <v>0.16129032258064518</v>
      </c>
      <c r="DX73" s="101">
        <f t="shared" si="116"/>
        <v>0.16129032258064518</v>
      </c>
      <c r="DY73" s="101">
        <f t="shared" si="116"/>
        <v>0.14788732394366191</v>
      </c>
      <c r="DZ73" s="101">
        <f t="shared" si="116"/>
        <v>0.18518518518518523</v>
      </c>
    </row>
    <row r="74" spans="80:130">
      <c r="CB74" s="97">
        <v>16</v>
      </c>
      <c r="CC74" s="97">
        <v>1</v>
      </c>
      <c r="CD74" s="97" t="str">
        <f t="shared" si="107"/>
        <v>処遇加算Ⅲ特定加算Ⅱベア加算なしから新加算Ⅰ</v>
      </c>
      <c r="CE74" s="101">
        <f t="shared" ref="CE74:CN77" si="117">BD3-AD$18</f>
        <v>0.14799999999999999</v>
      </c>
      <c r="CF74" s="101">
        <f t="shared" si="117"/>
        <v>0.14799999999999999</v>
      </c>
      <c r="CG74" s="101">
        <f t="shared" si="117"/>
        <v>0.14799999999999999</v>
      </c>
      <c r="CH74" s="101">
        <f t="shared" si="117"/>
        <v>6.1999999999999993E-2</v>
      </c>
      <c r="CI74" s="101">
        <f t="shared" si="117"/>
        <v>5.8999999999999983E-2</v>
      </c>
      <c r="CJ74" s="101">
        <f t="shared" si="117"/>
        <v>5.8999999999999983E-2</v>
      </c>
      <c r="CK74" s="101">
        <f t="shared" si="117"/>
        <v>4.9999999999999989E-2</v>
      </c>
      <c r="CL74" s="101">
        <f t="shared" si="117"/>
        <v>8.3000000000000004E-2</v>
      </c>
      <c r="CM74" s="101">
        <f t="shared" si="117"/>
        <v>8.3000000000000004E-2</v>
      </c>
      <c r="CN74" s="101">
        <f t="shared" si="117"/>
        <v>0.11499999999999999</v>
      </c>
      <c r="CO74" s="101">
        <f t="shared" ref="CO74:CX77" si="118">BN3-AN$18</f>
        <v>9.6000000000000016E-2</v>
      </c>
      <c r="CP74" s="101">
        <f t="shared" si="118"/>
        <v>9.6000000000000016E-2</v>
      </c>
      <c r="CQ74" s="101">
        <f t="shared" si="118"/>
        <v>0.11799999999999999</v>
      </c>
      <c r="CR74" s="101">
        <f t="shared" si="118"/>
        <v>8.4000000000000019E-2</v>
      </c>
      <c r="CS74" s="101">
        <f t="shared" si="118"/>
        <v>8.4000000000000019E-2</v>
      </c>
      <c r="CT74" s="101">
        <f t="shared" si="118"/>
        <v>8.4000000000000019E-2</v>
      </c>
      <c r="CU74" s="101">
        <f t="shared" si="118"/>
        <v>4.200000000000001E-2</v>
      </c>
      <c r="CV74" s="101">
        <f t="shared" si="118"/>
        <v>4.200000000000001E-2</v>
      </c>
      <c r="CW74" s="101">
        <f t="shared" si="118"/>
        <v>2.9999999999999992E-2</v>
      </c>
      <c r="CX74" s="101">
        <f t="shared" si="118"/>
        <v>2.9999999999999992E-2</v>
      </c>
      <c r="CY74" s="101">
        <f t="shared" ref="CY74:DA77" si="119">BX3-AX$18</f>
        <v>2.9999999999999992E-2</v>
      </c>
      <c r="CZ74" s="101">
        <f t="shared" si="119"/>
        <v>0.14799999999999999</v>
      </c>
      <c r="DA74" s="101">
        <f t="shared" si="119"/>
        <v>5.8999999999999983E-2</v>
      </c>
      <c r="DC74" s="97" t="s">
        <v>2181</v>
      </c>
      <c r="DD74" s="101">
        <f>CE74/BD3</f>
        <v>0.60408163265306125</v>
      </c>
      <c r="DE74" s="101">
        <f t="shared" ref="DE74:DZ77" si="120">CF74/BE3</f>
        <v>0.60408163265306125</v>
      </c>
      <c r="DF74" s="101">
        <f t="shared" si="120"/>
        <v>0.60408163265306125</v>
      </c>
      <c r="DG74" s="101">
        <f t="shared" si="120"/>
        <v>0.62</v>
      </c>
      <c r="DH74" s="101">
        <f t="shared" si="120"/>
        <v>0.64130434782608692</v>
      </c>
      <c r="DI74" s="101">
        <f t="shared" si="120"/>
        <v>0.64130434782608692</v>
      </c>
      <c r="DJ74" s="101">
        <f t="shared" si="120"/>
        <v>0.58139534883720922</v>
      </c>
      <c r="DK74" s="101">
        <f t="shared" si="120"/>
        <v>0.6484375</v>
      </c>
      <c r="DL74" s="101">
        <f t="shared" si="120"/>
        <v>0.6484375</v>
      </c>
      <c r="DM74" s="101">
        <f t="shared" si="120"/>
        <v>0.63535911602209938</v>
      </c>
      <c r="DN74" s="101">
        <f t="shared" si="120"/>
        <v>0.64429530201342289</v>
      </c>
      <c r="DO74" s="101">
        <f t="shared" si="120"/>
        <v>0.64429530201342289</v>
      </c>
      <c r="DP74" s="101">
        <f t="shared" si="120"/>
        <v>0.63440860215053763</v>
      </c>
      <c r="DQ74" s="101">
        <f t="shared" si="120"/>
        <v>0.60000000000000009</v>
      </c>
      <c r="DR74" s="101">
        <f t="shared" si="120"/>
        <v>0.60000000000000009</v>
      </c>
      <c r="DS74" s="101">
        <f t="shared" si="120"/>
        <v>0.60000000000000009</v>
      </c>
      <c r="DT74" s="101">
        <f t="shared" si="120"/>
        <v>0.56000000000000005</v>
      </c>
      <c r="DU74" s="101">
        <f t="shared" si="120"/>
        <v>0.56000000000000005</v>
      </c>
      <c r="DV74" s="101">
        <f t="shared" si="120"/>
        <v>0.58823529411764697</v>
      </c>
      <c r="DW74" s="101">
        <f t="shared" si="120"/>
        <v>0.58823529411764697</v>
      </c>
      <c r="DX74" s="101">
        <f t="shared" si="120"/>
        <v>0.58823529411764697</v>
      </c>
      <c r="DY74" s="101">
        <f t="shared" si="120"/>
        <v>0.60408163265306125</v>
      </c>
      <c r="DZ74" s="101">
        <f t="shared" si="120"/>
        <v>0.64130434782608692</v>
      </c>
    </row>
    <row r="75" spans="80:130">
      <c r="CB75" s="97">
        <v>16</v>
      </c>
      <c r="CC75" s="97">
        <v>2</v>
      </c>
      <c r="CD75" s="97" t="str">
        <f t="shared" si="107"/>
        <v>処遇加算Ⅲ特定加算Ⅱベア加算なしから新加算Ⅱ</v>
      </c>
      <c r="CE75" s="101">
        <f t="shared" si="117"/>
        <v>0.127</v>
      </c>
      <c r="CF75" s="101">
        <f t="shared" si="117"/>
        <v>0.127</v>
      </c>
      <c r="CG75" s="101">
        <f t="shared" si="117"/>
        <v>0.127</v>
      </c>
      <c r="CH75" s="101">
        <f t="shared" si="117"/>
        <v>5.6000000000000001E-2</v>
      </c>
      <c r="CI75" s="101">
        <f t="shared" si="117"/>
        <v>5.6999999999999981E-2</v>
      </c>
      <c r="CJ75" s="101">
        <f t="shared" si="117"/>
        <v>5.6999999999999981E-2</v>
      </c>
      <c r="CK75" s="101">
        <f t="shared" si="117"/>
        <v>4.6999999999999986E-2</v>
      </c>
      <c r="CL75" s="101">
        <f t="shared" si="117"/>
        <v>7.6999999999999999E-2</v>
      </c>
      <c r="CM75" s="101">
        <f t="shared" si="117"/>
        <v>7.6999999999999999E-2</v>
      </c>
      <c r="CN75" s="101">
        <f t="shared" si="117"/>
        <v>0.10799999999999998</v>
      </c>
      <c r="CO75" s="101">
        <f t="shared" si="118"/>
        <v>9.3000000000000013E-2</v>
      </c>
      <c r="CP75" s="101">
        <f t="shared" si="118"/>
        <v>9.3000000000000013E-2</v>
      </c>
      <c r="CQ75" s="101">
        <f t="shared" si="118"/>
        <v>0.10999999999999999</v>
      </c>
      <c r="CR75" s="101">
        <f t="shared" si="118"/>
        <v>8.0000000000000016E-2</v>
      </c>
      <c r="CS75" s="101">
        <f t="shared" si="118"/>
        <v>8.0000000000000016E-2</v>
      </c>
      <c r="CT75" s="101">
        <f t="shared" si="118"/>
        <v>8.0000000000000016E-2</v>
      </c>
      <c r="CU75" s="101">
        <f t="shared" si="118"/>
        <v>3.8000000000000006E-2</v>
      </c>
      <c r="CV75" s="101">
        <f t="shared" si="118"/>
        <v>3.8000000000000006E-2</v>
      </c>
      <c r="CW75" s="101">
        <f t="shared" si="118"/>
        <v>2.5999999999999995E-2</v>
      </c>
      <c r="CX75" s="101">
        <f t="shared" si="118"/>
        <v>2.5999999999999995E-2</v>
      </c>
      <c r="CY75" s="101">
        <f t="shared" si="119"/>
        <v>2.5999999999999995E-2</v>
      </c>
      <c r="CZ75" s="101">
        <f t="shared" si="119"/>
        <v>0.127</v>
      </c>
      <c r="DA75" s="101">
        <f t="shared" si="119"/>
        <v>5.6999999999999981E-2</v>
      </c>
      <c r="DC75" s="97" t="s">
        <v>2182</v>
      </c>
      <c r="DD75" s="101">
        <f t="shared" ref="DD75:DD77" si="121">CE75/BD4</f>
        <v>0.5669642857142857</v>
      </c>
      <c r="DE75" s="101">
        <f t="shared" si="120"/>
        <v>0.5669642857142857</v>
      </c>
      <c r="DF75" s="101">
        <f t="shared" si="120"/>
        <v>0.5669642857142857</v>
      </c>
      <c r="DG75" s="101">
        <f t="shared" si="120"/>
        <v>0.5957446808510638</v>
      </c>
      <c r="DH75" s="101">
        <f t="shared" si="120"/>
        <v>0.63333333333333319</v>
      </c>
      <c r="DI75" s="101">
        <f t="shared" si="120"/>
        <v>0.63333333333333319</v>
      </c>
      <c r="DJ75" s="101">
        <f t="shared" si="120"/>
        <v>0.56626506024096379</v>
      </c>
      <c r="DK75" s="101">
        <f t="shared" si="120"/>
        <v>0.63114754098360659</v>
      </c>
      <c r="DL75" s="101">
        <f t="shared" si="120"/>
        <v>0.63114754098360659</v>
      </c>
      <c r="DM75" s="101">
        <f t="shared" si="120"/>
        <v>0.6206896551724137</v>
      </c>
      <c r="DN75" s="101">
        <f t="shared" si="120"/>
        <v>0.63698630136986301</v>
      </c>
      <c r="DO75" s="101">
        <f t="shared" si="120"/>
        <v>0.63698630136986301</v>
      </c>
      <c r="DP75" s="101">
        <f t="shared" si="120"/>
        <v>0.6179775280898876</v>
      </c>
      <c r="DQ75" s="101">
        <f t="shared" si="120"/>
        <v>0.58823529411764708</v>
      </c>
      <c r="DR75" s="101">
        <f t="shared" si="120"/>
        <v>0.58823529411764708</v>
      </c>
      <c r="DS75" s="101">
        <f t="shared" si="120"/>
        <v>0.58823529411764708</v>
      </c>
      <c r="DT75" s="101">
        <f t="shared" si="120"/>
        <v>0.53521126760563387</v>
      </c>
      <c r="DU75" s="101">
        <f t="shared" si="120"/>
        <v>0.53521126760563387</v>
      </c>
      <c r="DV75" s="101">
        <f t="shared" si="120"/>
        <v>0.55319148936170215</v>
      </c>
      <c r="DW75" s="101">
        <f t="shared" si="120"/>
        <v>0.55319148936170215</v>
      </c>
      <c r="DX75" s="101">
        <f t="shared" si="120"/>
        <v>0.55319148936170215</v>
      </c>
      <c r="DY75" s="101">
        <f t="shared" si="120"/>
        <v>0.5669642857142857</v>
      </c>
      <c r="DZ75" s="101">
        <f t="shared" si="120"/>
        <v>0.63333333333333319</v>
      </c>
    </row>
    <row r="76" spans="80:130">
      <c r="CB76" s="97">
        <v>16</v>
      </c>
      <c r="CC76" s="97">
        <v>3</v>
      </c>
      <c r="CD76" s="97" t="str">
        <f t="shared" si="107"/>
        <v>処遇加算Ⅲ特定加算Ⅱベア加算なしから新加算Ⅲ</v>
      </c>
      <c r="CE76" s="101">
        <f t="shared" si="117"/>
        <v>8.4999999999999992E-2</v>
      </c>
      <c r="CF76" s="101">
        <f t="shared" si="117"/>
        <v>8.4999999999999992E-2</v>
      </c>
      <c r="CG76" s="101">
        <f t="shared" si="117"/>
        <v>8.4999999999999992E-2</v>
      </c>
      <c r="CH76" s="101">
        <f t="shared" si="117"/>
        <v>4.1000000000000002E-2</v>
      </c>
      <c r="CI76" s="101">
        <f t="shared" si="117"/>
        <v>4.6999999999999986E-2</v>
      </c>
      <c r="CJ76" s="101">
        <f t="shared" si="117"/>
        <v>4.6999999999999986E-2</v>
      </c>
      <c r="CK76" s="101">
        <f t="shared" si="117"/>
        <v>0.03</v>
      </c>
      <c r="CL76" s="101">
        <f t="shared" si="117"/>
        <v>6.5000000000000002E-2</v>
      </c>
      <c r="CM76" s="101">
        <f t="shared" si="117"/>
        <v>6.5000000000000002E-2</v>
      </c>
      <c r="CN76" s="101">
        <f t="shared" si="117"/>
        <v>8.3999999999999991E-2</v>
      </c>
      <c r="CO76" s="101">
        <f t="shared" si="118"/>
        <v>8.1000000000000003E-2</v>
      </c>
      <c r="CP76" s="101">
        <f t="shared" si="118"/>
        <v>8.1000000000000003E-2</v>
      </c>
      <c r="CQ76" s="101">
        <f t="shared" si="118"/>
        <v>8.6999999999999994E-2</v>
      </c>
      <c r="CR76" s="101">
        <f t="shared" si="118"/>
        <v>5.7000000000000002E-2</v>
      </c>
      <c r="CS76" s="101">
        <f t="shared" si="118"/>
        <v>5.7000000000000002E-2</v>
      </c>
      <c r="CT76" s="101">
        <f t="shared" si="118"/>
        <v>5.7000000000000002E-2</v>
      </c>
      <c r="CU76" s="101">
        <f t="shared" si="118"/>
        <v>2.0999999999999998E-2</v>
      </c>
      <c r="CV76" s="101">
        <f t="shared" si="118"/>
        <v>2.0999999999999998E-2</v>
      </c>
      <c r="CW76" s="101">
        <f t="shared" si="118"/>
        <v>1.4999999999999999E-2</v>
      </c>
      <c r="CX76" s="101">
        <f t="shared" si="118"/>
        <v>1.4999999999999999E-2</v>
      </c>
      <c r="CY76" s="101">
        <f t="shared" si="119"/>
        <v>1.4999999999999999E-2</v>
      </c>
      <c r="CZ76" s="101">
        <f t="shared" si="119"/>
        <v>8.4999999999999992E-2</v>
      </c>
      <c r="DA76" s="101">
        <f t="shared" si="119"/>
        <v>4.6999999999999986E-2</v>
      </c>
      <c r="DC76" s="97" t="s">
        <v>2183</v>
      </c>
      <c r="DD76" s="101">
        <f t="shared" si="121"/>
        <v>0.46703296703296698</v>
      </c>
      <c r="DE76" s="101">
        <f t="shared" si="120"/>
        <v>0.46703296703296698</v>
      </c>
      <c r="DF76" s="101">
        <f t="shared" si="120"/>
        <v>0.46703296703296698</v>
      </c>
      <c r="DG76" s="101">
        <f t="shared" si="120"/>
        <v>0.51898734177215189</v>
      </c>
      <c r="DH76" s="101">
        <f t="shared" si="120"/>
        <v>0.58749999999999991</v>
      </c>
      <c r="DI76" s="101">
        <f t="shared" si="120"/>
        <v>0.58749999999999991</v>
      </c>
      <c r="DJ76" s="101">
        <f t="shared" si="120"/>
        <v>0.45454545454545453</v>
      </c>
      <c r="DK76" s="101">
        <f t="shared" si="120"/>
        <v>0.59090909090909094</v>
      </c>
      <c r="DL76" s="101">
        <f t="shared" si="120"/>
        <v>0.59090909090909094</v>
      </c>
      <c r="DM76" s="101">
        <f t="shared" si="120"/>
        <v>0.55999999999999994</v>
      </c>
      <c r="DN76" s="101">
        <f t="shared" si="120"/>
        <v>0.60447761194029848</v>
      </c>
      <c r="DO76" s="101">
        <f t="shared" si="120"/>
        <v>0.60447761194029848</v>
      </c>
      <c r="DP76" s="101">
        <f t="shared" si="120"/>
        <v>0.56129032258064515</v>
      </c>
      <c r="DQ76" s="101">
        <f t="shared" si="120"/>
        <v>0.50442477876106195</v>
      </c>
      <c r="DR76" s="101">
        <f t="shared" si="120"/>
        <v>0.50442477876106195</v>
      </c>
      <c r="DS76" s="101">
        <f t="shared" si="120"/>
        <v>0.50442477876106195</v>
      </c>
      <c r="DT76" s="101">
        <f t="shared" si="120"/>
        <v>0.38888888888888884</v>
      </c>
      <c r="DU76" s="101">
        <f t="shared" si="120"/>
        <v>0.38888888888888884</v>
      </c>
      <c r="DV76" s="101">
        <f t="shared" si="120"/>
        <v>0.41666666666666669</v>
      </c>
      <c r="DW76" s="101">
        <f t="shared" si="120"/>
        <v>0.41666666666666669</v>
      </c>
      <c r="DX76" s="101">
        <f t="shared" si="120"/>
        <v>0.41666666666666669</v>
      </c>
      <c r="DY76" s="101">
        <f t="shared" si="120"/>
        <v>0.46703296703296698</v>
      </c>
      <c r="DZ76" s="101">
        <f t="shared" si="120"/>
        <v>0.58749999999999991</v>
      </c>
    </row>
    <row r="77" spans="80:130">
      <c r="CB77" s="97">
        <v>16</v>
      </c>
      <c r="CC77" s="97">
        <v>4</v>
      </c>
      <c r="CD77" s="97" t="str">
        <f t="shared" si="107"/>
        <v>処遇加算Ⅲ特定加算Ⅱベア加算なしから新加算Ⅳ</v>
      </c>
      <c r="CE77" s="101">
        <f t="shared" si="117"/>
        <v>4.7999999999999987E-2</v>
      </c>
      <c r="CF77" s="101">
        <f t="shared" si="117"/>
        <v>4.7999999999999987E-2</v>
      </c>
      <c r="CG77" s="101">
        <f t="shared" si="117"/>
        <v>4.7999999999999987E-2</v>
      </c>
      <c r="CH77" s="101">
        <f t="shared" si="117"/>
        <v>2.5000000000000001E-2</v>
      </c>
      <c r="CI77" s="101">
        <f t="shared" si="117"/>
        <v>3.0999999999999986E-2</v>
      </c>
      <c r="CJ77" s="101">
        <f t="shared" si="117"/>
        <v>3.0999999999999986E-2</v>
      </c>
      <c r="CK77" s="101">
        <f t="shared" si="117"/>
        <v>1.7000000000000001E-2</v>
      </c>
      <c r="CL77" s="101">
        <f t="shared" si="117"/>
        <v>4.2999999999999997E-2</v>
      </c>
      <c r="CM77" s="101">
        <f t="shared" si="117"/>
        <v>4.2999999999999997E-2</v>
      </c>
      <c r="CN77" s="101">
        <f t="shared" si="117"/>
        <v>5.5999999999999994E-2</v>
      </c>
      <c r="CO77" s="101">
        <f t="shared" si="118"/>
        <v>5.2999999999999992E-2</v>
      </c>
      <c r="CP77" s="101">
        <f t="shared" si="118"/>
        <v>5.2999999999999992E-2</v>
      </c>
      <c r="CQ77" s="101">
        <f t="shared" si="118"/>
        <v>5.6999999999999995E-2</v>
      </c>
      <c r="CR77" s="101">
        <f t="shared" si="118"/>
        <v>3.3999999999999996E-2</v>
      </c>
      <c r="CS77" s="101">
        <f t="shared" si="118"/>
        <v>3.3999999999999996E-2</v>
      </c>
      <c r="CT77" s="101">
        <f t="shared" si="118"/>
        <v>3.3999999999999996E-2</v>
      </c>
      <c r="CU77" s="101">
        <f t="shared" si="118"/>
        <v>1.1000000000000003E-2</v>
      </c>
      <c r="CV77" s="101">
        <f t="shared" si="118"/>
        <v>1.1000000000000003E-2</v>
      </c>
      <c r="CW77" s="101">
        <f t="shared" si="118"/>
        <v>8.0000000000000036E-3</v>
      </c>
      <c r="CX77" s="101">
        <f t="shared" si="118"/>
        <v>8.0000000000000036E-3</v>
      </c>
      <c r="CY77" s="101">
        <f t="shared" si="119"/>
        <v>8.0000000000000036E-3</v>
      </c>
      <c r="CZ77" s="101">
        <f t="shared" si="119"/>
        <v>4.7999999999999987E-2</v>
      </c>
      <c r="DA77" s="101">
        <f t="shared" si="119"/>
        <v>3.0999999999999986E-2</v>
      </c>
      <c r="DC77" s="97" t="s">
        <v>2184</v>
      </c>
      <c r="DD77" s="101">
        <f t="shared" si="121"/>
        <v>0.33103448275862063</v>
      </c>
      <c r="DE77" s="101">
        <f t="shared" si="120"/>
        <v>0.33103448275862063</v>
      </c>
      <c r="DF77" s="101">
        <f t="shared" si="120"/>
        <v>0.33103448275862063</v>
      </c>
      <c r="DG77" s="101">
        <f t="shared" si="120"/>
        <v>0.39682539682539686</v>
      </c>
      <c r="DH77" s="101">
        <f t="shared" si="120"/>
        <v>0.48437499999999989</v>
      </c>
      <c r="DI77" s="101">
        <f t="shared" si="120"/>
        <v>0.48437499999999989</v>
      </c>
      <c r="DJ77" s="101">
        <f t="shared" si="120"/>
        <v>0.32075471698113206</v>
      </c>
      <c r="DK77" s="101">
        <f t="shared" si="120"/>
        <v>0.48863636363636365</v>
      </c>
      <c r="DL77" s="101">
        <f t="shared" si="120"/>
        <v>0.48863636363636365</v>
      </c>
      <c r="DM77" s="101">
        <f t="shared" si="120"/>
        <v>0.45901639344262291</v>
      </c>
      <c r="DN77" s="101">
        <f t="shared" si="120"/>
        <v>0.49999999999999994</v>
      </c>
      <c r="DO77" s="101">
        <f t="shared" si="120"/>
        <v>0.49999999999999994</v>
      </c>
      <c r="DP77" s="101">
        <f t="shared" si="120"/>
        <v>0.45599999999999996</v>
      </c>
      <c r="DQ77" s="101">
        <f t="shared" si="120"/>
        <v>0.37777777777777777</v>
      </c>
      <c r="DR77" s="101">
        <f t="shared" si="120"/>
        <v>0.37777777777777777</v>
      </c>
      <c r="DS77" s="101">
        <f t="shared" si="120"/>
        <v>0.37777777777777777</v>
      </c>
      <c r="DT77" s="101">
        <f t="shared" si="120"/>
        <v>0.25000000000000006</v>
      </c>
      <c r="DU77" s="101">
        <f t="shared" si="120"/>
        <v>0.25000000000000006</v>
      </c>
      <c r="DV77" s="101">
        <f t="shared" si="120"/>
        <v>0.27586206896551735</v>
      </c>
      <c r="DW77" s="101">
        <f t="shared" si="120"/>
        <v>0.27586206896551735</v>
      </c>
      <c r="DX77" s="101">
        <f t="shared" si="120"/>
        <v>0.27586206896551735</v>
      </c>
      <c r="DY77" s="101">
        <f t="shared" si="120"/>
        <v>0.33103448275862063</v>
      </c>
      <c r="DZ77" s="101">
        <f t="shared" si="120"/>
        <v>0.48437499999999989</v>
      </c>
    </row>
    <row r="78" spans="80:130">
      <c r="CB78" s="97">
        <v>16</v>
      </c>
      <c r="CC78" s="97">
        <v>16</v>
      </c>
      <c r="CD78" s="97" t="str">
        <f t="shared" si="107"/>
        <v>処遇加算Ⅲ特定加算Ⅱベア加算なしから新加算Ⅴ（12）</v>
      </c>
      <c r="CE78" s="101">
        <f t="shared" ref="CE78:DA78" si="122">BD18-AD$18</f>
        <v>2.1000000000000005E-2</v>
      </c>
      <c r="CF78" s="101">
        <f t="shared" si="122"/>
        <v>2.1000000000000005E-2</v>
      </c>
      <c r="CG78" s="101">
        <f t="shared" si="122"/>
        <v>2.1000000000000005E-2</v>
      </c>
      <c r="CH78" s="101">
        <f t="shared" si="122"/>
        <v>1.0000000000000002E-2</v>
      </c>
      <c r="CI78" s="101">
        <f t="shared" si="122"/>
        <v>1.0000000000000002E-2</v>
      </c>
      <c r="CJ78" s="101">
        <f t="shared" si="122"/>
        <v>1.0000000000000002E-2</v>
      </c>
      <c r="CK78" s="101">
        <f t="shared" si="122"/>
        <v>9.0000000000000011E-3</v>
      </c>
      <c r="CL78" s="101">
        <f t="shared" si="122"/>
        <v>1.2999999999999998E-2</v>
      </c>
      <c r="CM78" s="101">
        <f t="shared" si="122"/>
        <v>1.2999999999999998E-2</v>
      </c>
      <c r="CN78" s="101">
        <f t="shared" si="122"/>
        <v>2.2999999999999993E-2</v>
      </c>
      <c r="CO78" s="101">
        <f t="shared" si="122"/>
        <v>1.4999999999999999E-2</v>
      </c>
      <c r="CP78" s="101">
        <f t="shared" si="122"/>
        <v>1.4999999999999999E-2</v>
      </c>
      <c r="CQ78" s="101">
        <f t="shared" si="122"/>
        <v>2.1000000000000005E-2</v>
      </c>
      <c r="CR78" s="101">
        <f t="shared" si="122"/>
        <v>1.4000000000000005E-2</v>
      </c>
      <c r="CS78" s="101">
        <f t="shared" si="122"/>
        <v>1.4000000000000005E-2</v>
      </c>
      <c r="CT78" s="101">
        <f t="shared" si="122"/>
        <v>1.4000000000000005E-2</v>
      </c>
      <c r="CU78" s="101">
        <f t="shared" si="122"/>
        <v>6.9999999999999993E-3</v>
      </c>
      <c r="CV78" s="101">
        <f t="shared" si="122"/>
        <v>6.9999999999999993E-3</v>
      </c>
      <c r="CW78" s="101">
        <f t="shared" si="122"/>
        <v>5.000000000000001E-3</v>
      </c>
      <c r="CX78" s="101">
        <f t="shared" si="122"/>
        <v>5.000000000000001E-3</v>
      </c>
      <c r="CY78" s="101">
        <f t="shared" si="122"/>
        <v>5.000000000000001E-3</v>
      </c>
      <c r="CZ78" s="101">
        <f t="shared" si="122"/>
        <v>2.1000000000000005E-2</v>
      </c>
      <c r="DA78" s="101">
        <f t="shared" si="122"/>
        <v>1.0000000000000002E-2</v>
      </c>
      <c r="DC78" s="97" t="s">
        <v>2185</v>
      </c>
      <c r="DD78" s="101">
        <f>CE78/BD18</f>
        <v>0.17796610169491528</v>
      </c>
      <c r="DE78" s="101">
        <f t="shared" ref="DE78:DZ78" si="123">CF78/BE18</f>
        <v>0.17796610169491528</v>
      </c>
      <c r="DF78" s="101">
        <f t="shared" si="123"/>
        <v>0.17796610169491528</v>
      </c>
      <c r="DG78" s="101">
        <f t="shared" si="123"/>
        <v>0.20833333333333337</v>
      </c>
      <c r="DH78" s="101">
        <f t="shared" si="123"/>
        <v>0.23255813953488375</v>
      </c>
      <c r="DI78" s="101">
        <f t="shared" si="123"/>
        <v>0.23255813953488375</v>
      </c>
      <c r="DJ78" s="101">
        <f t="shared" si="123"/>
        <v>0.2</v>
      </c>
      <c r="DK78" s="101">
        <f t="shared" si="123"/>
        <v>0.22413793103448273</v>
      </c>
      <c r="DL78" s="101">
        <f t="shared" si="123"/>
        <v>0.22413793103448273</v>
      </c>
      <c r="DM78" s="101">
        <f t="shared" si="123"/>
        <v>0.25842696629213474</v>
      </c>
      <c r="DN78" s="101">
        <f t="shared" si="123"/>
        <v>0.22058823529411761</v>
      </c>
      <c r="DO78" s="101">
        <f t="shared" si="123"/>
        <v>0.22058823529411761</v>
      </c>
      <c r="DP78" s="101">
        <f t="shared" si="123"/>
        <v>0.2359550561797753</v>
      </c>
      <c r="DQ78" s="101">
        <f t="shared" si="123"/>
        <v>0.20000000000000007</v>
      </c>
      <c r="DR78" s="101">
        <f t="shared" si="123"/>
        <v>0.20000000000000007</v>
      </c>
      <c r="DS78" s="101">
        <f t="shared" si="123"/>
        <v>0.20000000000000007</v>
      </c>
      <c r="DT78" s="101">
        <f t="shared" si="123"/>
        <v>0.17499999999999999</v>
      </c>
      <c r="DU78" s="101">
        <f t="shared" si="123"/>
        <v>0.17499999999999999</v>
      </c>
      <c r="DV78" s="101">
        <f t="shared" si="123"/>
        <v>0.19230769230769235</v>
      </c>
      <c r="DW78" s="101">
        <f t="shared" si="123"/>
        <v>0.19230769230769235</v>
      </c>
      <c r="DX78" s="101">
        <f t="shared" si="123"/>
        <v>0.19230769230769235</v>
      </c>
      <c r="DY78" s="101">
        <f t="shared" si="123"/>
        <v>0.17796610169491528</v>
      </c>
      <c r="DZ78" s="101">
        <f t="shared" si="123"/>
        <v>0.23255813953488375</v>
      </c>
    </row>
    <row r="79" spans="80:130">
      <c r="CB79" s="97">
        <v>17</v>
      </c>
      <c r="CC79" s="97">
        <v>1</v>
      </c>
      <c r="CD79" s="97" t="str">
        <f t="shared" si="107"/>
        <v>処遇加算Ⅲ特定加算なしベア加算から新加算Ⅰ</v>
      </c>
      <c r="CE79" s="101">
        <f t="shared" ref="CE79:CN82" si="124">BD3-AD$19</f>
        <v>0.16599999999999998</v>
      </c>
      <c r="CF79" s="101">
        <f t="shared" si="124"/>
        <v>0.16599999999999998</v>
      </c>
      <c r="CG79" s="101">
        <f t="shared" si="124"/>
        <v>0.16599999999999998</v>
      </c>
      <c r="CH79" s="101">
        <f t="shared" si="124"/>
        <v>6.5999999999999989E-2</v>
      </c>
      <c r="CI79" s="101">
        <f t="shared" si="124"/>
        <v>5.7999999999999982E-2</v>
      </c>
      <c r="CJ79" s="101">
        <f t="shared" si="124"/>
        <v>5.7999999999999982E-2</v>
      </c>
      <c r="CK79" s="101">
        <f t="shared" si="124"/>
        <v>5.6999999999999995E-2</v>
      </c>
      <c r="CL79" s="101">
        <f t="shared" si="124"/>
        <v>0.08</v>
      </c>
      <c r="CM79" s="101">
        <f t="shared" si="124"/>
        <v>0.08</v>
      </c>
      <c r="CN79" s="101">
        <f t="shared" si="124"/>
        <v>0.11599999999999999</v>
      </c>
      <c r="CO79" s="101">
        <f t="shared" ref="CO79:CX82" si="125">BN3-AN$19</f>
        <v>9.1000000000000025E-2</v>
      </c>
      <c r="CP79" s="101">
        <f t="shared" si="125"/>
        <v>9.1000000000000025E-2</v>
      </c>
      <c r="CQ79" s="101">
        <f t="shared" si="125"/>
        <v>0.11799999999999999</v>
      </c>
      <c r="CR79" s="101">
        <f t="shared" si="125"/>
        <v>9.1000000000000011E-2</v>
      </c>
      <c r="CS79" s="101">
        <f t="shared" si="125"/>
        <v>9.1000000000000011E-2</v>
      </c>
      <c r="CT79" s="101">
        <f t="shared" si="125"/>
        <v>9.1000000000000011E-2</v>
      </c>
      <c r="CU79" s="101">
        <f t="shared" si="125"/>
        <v>5.1000000000000011E-2</v>
      </c>
      <c r="CV79" s="101">
        <f t="shared" si="125"/>
        <v>5.1000000000000011E-2</v>
      </c>
      <c r="CW79" s="101">
        <f t="shared" si="125"/>
        <v>3.599999999999999E-2</v>
      </c>
      <c r="CX79" s="101">
        <f t="shared" si="125"/>
        <v>3.599999999999999E-2</v>
      </c>
      <c r="CY79" s="101">
        <f t="shared" ref="CY79:DA82" si="126">BX3-AX$19</f>
        <v>3.599999999999999E-2</v>
      </c>
      <c r="CZ79" s="101">
        <f t="shared" si="126"/>
        <v>0.16599999999999998</v>
      </c>
      <c r="DA79" s="101">
        <f t="shared" si="126"/>
        <v>5.7999999999999982E-2</v>
      </c>
      <c r="DC79" s="97" t="s">
        <v>2186</v>
      </c>
      <c r="DD79" s="101">
        <f>CE79/BD3</f>
        <v>0.67755102040816317</v>
      </c>
      <c r="DE79" s="101">
        <f t="shared" ref="DE79:DZ82" si="127">CF79/BE3</f>
        <v>0.67755102040816317</v>
      </c>
      <c r="DF79" s="101">
        <f t="shared" si="127"/>
        <v>0.67755102040816317</v>
      </c>
      <c r="DG79" s="101">
        <f t="shared" si="127"/>
        <v>0.65999999999999992</v>
      </c>
      <c r="DH79" s="101">
        <f t="shared" si="127"/>
        <v>0.63043478260869557</v>
      </c>
      <c r="DI79" s="101">
        <f t="shared" si="127"/>
        <v>0.63043478260869557</v>
      </c>
      <c r="DJ79" s="101">
        <f t="shared" si="127"/>
        <v>0.66279069767441856</v>
      </c>
      <c r="DK79" s="101">
        <f t="shared" si="127"/>
        <v>0.625</v>
      </c>
      <c r="DL79" s="101">
        <f t="shared" si="127"/>
        <v>0.625</v>
      </c>
      <c r="DM79" s="101">
        <f t="shared" si="127"/>
        <v>0.64088397790055252</v>
      </c>
      <c r="DN79" s="101">
        <f t="shared" si="127"/>
        <v>0.61073825503355716</v>
      </c>
      <c r="DO79" s="101">
        <f t="shared" si="127"/>
        <v>0.61073825503355716</v>
      </c>
      <c r="DP79" s="101">
        <f t="shared" si="127"/>
        <v>0.63440860215053763</v>
      </c>
      <c r="DQ79" s="101">
        <f t="shared" si="127"/>
        <v>0.65</v>
      </c>
      <c r="DR79" s="101">
        <f t="shared" si="127"/>
        <v>0.65</v>
      </c>
      <c r="DS79" s="101">
        <f t="shared" si="127"/>
        <v>0.65</v>
      </c>
      <c r="DT79" s="101">
        <f t="shared" si="127"/>
        <v>0.68</v>
      </c>
      <c r="DU79" s="101">
        <f t="shared" si="127"/>
        <v>0.68</v>
      </c>
      <c r="DV79" s="101">
        <f t="shared" si="127"/>
        <v>0.70588235294117641</v>
      </c>
      <c r="DW79" s="101">
        <f t="shared" si="127"/>
        <v>0.70588235294117641</v>
      </c>
      <c r="DX79" s="101">
        <f t="shared" si="127"/>
        <v>0.70588235294117641</v>
      </c>
      <c r="DY79" s="101">
        <f t="shared" si="127"/>
        <v>0.67755102040816317</v>
      </c>
      <c r="DZ79" s="101">
        <f t="shared" si="127"/>
        <v>0.63043478260869557</v>
      </c>
    </row>
    <row r="80" spans="80:130">
      <c r="CB80" s="97">
        <v>17</v>
      </c>
      <c r="CC80" s="97">
        <v>2</v>
      </c>
      <c r="CD80" s="97" t="str">
        <f t="shared" si="107"/>
        <v>処遇加算Ⅲ特定加算なしベア加算から新加算Ⅱ</v>
      </c>
      <c r="CE80" s="101">
        <f t="shared" si="124"/>
        <v>0.14500000000000002</v>
      </c>
      <c r="CF80" s="101">
        <f t="shared" si="124"/>
        <v>0.14500000000000002</v>
      </c>
      <c r="CG80" s="101">
        <f t="shared" si="124"/>
        <v>0.14500000000000002</v>
      </c>
      <c r="CH80" s="101">
        <f t="shared" si="124"/>
        <v>0.06</v>
      </c>
      <c r="CI80" s="101">
        <f t="shared" si="124"/>
        <v>5.599999999999998E-2</v>
      </c>
      <c r="CJ80" s="101">
        <f t="shared" si="124"/>
        <v>5.599999999999998E-2</v>
      </c>
      <c r="CK80" s="101">
        <f t="shared" si="124"/>
        <v>5.3999999999999992E-2</v>
      </c>
      <c r="CL80" s="101">
        <f t="shared" si="124"/>
        <v>7.3999999999999996E-2</v>
      </c>
      <c r="CM80" s="101">
        <f t="shared" si="124"/>
        <v>7.3999999999999996E-2</v>
      </c>
      <c r="CN80" s="101">
        <f t="shared" si="124"/>
        <v>0.10899999999999999</v>
      </c>
      <c r="CO80" s="101">
        <f t="shared" si="125"/>
        <v>8.8000000000000023E-2</v>
      </c>
      <c r="CP80" s="101">
        <f t="shared" si="125"/>
        <v>8.8000000000000023E-2</v>
      </c>
      <c r="CQ80" s="101">
        <f t="shared" si="125"/>
        <v>0.10999999999999999</v>
      </c>
      <c r="CR80" s="101">
        <f t="shared" si="125"/>
        <v>8.7000000000000008E-2</v>
      </c>
      <c r="CS80" s="101">
        <f t="shared" si="125"/>
        <v>8.7000000000000008E-2</v>
      </c>
      <c r="CT80" s="101">
        <f t="shared" si="125"/>
        <v>8.7000000000000008E-2</v>
      </c>
      <c r="CU80" s="101">
        <f t="shared" si="125"/>
        <v>4.7000000000000007E-2</v>
      </c>
      <c r="CV80" s="101">
        <f t="shared" si="125"/>
        <v>4.7000000000000007E-2</v>
      </c>
      <c r="CW80" s="101">
        <f t="shared" si="125"/>
        <v>3.1999999999999994E-2</v>
      </c>
      <c r="CX80" s="101">
        <f t="shared" si="125"/>
        <v>3.1999999999999994E-2</v>
      </c>
      <c r="CY80" s="101">
        <f t="shared" si="126"/>
        <v>3.1999999999999994E-2</v>
      </c>
      <c r="CZ80" s="101">
        <f t="shared" si="126"/>
        <v>0.14500000000000002</v>
      </c>
      <c r="DA80" s="101">
        <f t="shared" si="126"/>
        <v>5.599999999999998E-2</v>
      </c>
      <c r="DC80" s="97" t="s">
        <v>2187</v>
      </c>
      <c r="DD80" s="101">
        <f t="shared" ref="DD80:DD82" si="128">CE80/BD4</f>
        <v>0.6473214285714286</v>
      </c>
      <c r="DE80" s="101">
        <f t="shared" si="127"/>
        <v>0.6473214285714286</v>
      </c>
      <c r="DF80" s="101">
        <f t="shared" si="127"/>
        <v>0.6473214285714286</v>
      </c>
      <c r="DG80" s="101">
        <f t="shared" si="127"/>
        <v>0.63829787234042545</v>
      </c>
      <c r="DH80" s="101">
        <f t="shared" si="127"/>
        <v>0.62222222222222212</v>
      </c>
      <c r="DI80" s="101">
        <f t="shared" si="127"/>
        <v>0.62222222222222212</v>
      </c>
      <c r="DJ80" s="101">
        <f t="shared" si="127"/>
        <v>0.6506024096385542</v>
      </c>
      <c r="DK80" s="101">
        <f t="shared" si="127"/>
        <v>0.60655737704918034</v>
      </c>
      <c r="DL80" s="101">
        <f t="shared" si="127"/>
        <v>0.60655737704918034</v>
      </c>
      <c r="DM80" s="101">
        <f t="shared" si="127"/>
        <v>0.62643678160919536</v>
      </c>
      <c r="DN80" s="101">
        <f t="shared" si="127"/>
        <v>0.60273972602739734</v>
      </c>
      <c r="DO80" s="101">
        <f t="shared" si="127"/>
        <v>0.60273972602739734</v>
      </c>
      <c r="DP80" s="101">
        <f t="shared" si="127"/>
        <v>0.6179775280898876</v>
      </c>
      <c r="DQ80" s="101">
        <f t="shared" si="127"/>
        <v>0.63970588235294124</v>
      </c>
      <c r="DR80" s="101">
        <f t="shared" si="127"/>
        <v>0.63970588235294124</v>
      </c>
      <c r="DS80" s="101">
        <f t="shared" si="127"/>
        <v>0.63970588235294124</v>
      </c>
      <c r="DT80" s="101">
        <f t="shared" si="127"/>
        <v>0.6619718309859155</v>
      </c>
      <c r="DU80" s="101">
        <f t="shared" si="127"/>
        <v>0.6619718309859155</v>
      </c>
      <c r="DV80" s="101">
        <f t="shared" si="127"/>
        <v>0.68085106382978722</v>
      </c>
      <c r="DW80" s="101">
        <f t="shared" si="127"/>
        <v>0.68085106382978722</v>
      </c>
      <c r="DX80" s="101">
        <f t="shared" si="127"/>
        <v>0.68085106382978722</v>
      </c>
      <c r="DY80" s="101">
        <f t="shared" si="127"/>
        <v>0.6473214285714286</v>
      </c>
      <c r="DZ80" s="101">
        <f t="shared" si="127"/>
        <v>0.62222222222222212</v>
      </c>
    </row>
    <row r="81" spans="80:130">
      <c r="CB81" s="97">
        <v>17</v>
      </c>
      <c r="CC81" s="97">
        <v>3</v>
      </c>
      <c r="CD81" s="97" t="str">
        <f t="shared" si="107"/>
        <v>処遇加算Ⅲ特定加算なしベア加算から新加算Ⅲ</v>
      </c>
      <c r="CE81" s="101">
        <f t="shared" si="124"/>
        <v>0.10299999999999999</v>
      </c>
      <c r="CF81" s="101">
        <f t="shared" si="124"/>
        <v>0.10299999999999999</v>
      </c>
      <c r="CG81" s="101">
        <f t="shared" si="124"/>
        <v>0.10299999999999999</v>
      </c>
      <c r="CH81" s="101">
        <f t="shared" si="124"/>
        <v>4.4999999999999998E-2</v>
      </c>
      <c r="CI81" s="101">
        <f t="shared" si="124"/>
        <v>4.5999999999999985E-2</v>
      </c>
      <c r="CJ81" s="101">
        <f t="shared" si="124"/>
        <v>4.5999999999999985E-2</v>
      </c>
      <c r="CK81" s="101">
        <f t="shared" si="124"/>
        <v>3.7000000000000005E-2</v>
      </c>
      <c r="CL81" s="101">
        <f t="shared" si="124"/>
        <v>6.2E-2</v>
      </c>
      <c r="CM81" s="101">
        <f t="shared" si="124"/>
        <v>6.2E-2</v>
      </c>
      <c r="CN81" s="101">
        <f t="shared" si="124"/>
        <v>8.4999999999999992E-2</v>
      </c>
      <c r="CO81" s="101">
        <f t="shared" si="125"/>
        <v>7.6000000000000012E-2</v>
      </c>
      <c r="CP81" s="101">
        <f t="shared" si="125"/>
        <v>7.6000000000000012E-2</v>
      </c>
      <c r="CQ81" s="101">
        <f t="shared" si="125"/>
        <v>8.6999999999999994E-2</v>
      </c>
      <c r="CR81" s="101">
        <f t="shared" si="125"/>
        <v>6.4000000000000001E-2</v>
      </c>
      <c r="CS81" s="101">
        <f t="shared" si="125"/>
        <v>6.4000000000000001E-2</v>
      </c>
      <c r="CT81" s="101">
        <f t="shared" si="125"/>
        <v>6.4000000000000001E-2</v>
      </c>
      <c r="CU81" s="101">
        <f t="shared" si="125"/>
        <v>0.03</v>
      </c>
      <c r="CV81" s="101">
        <f t="shared" si="125"/>
        <v>0.03</v>
      </c>
      <c r="CW81" s="101">
        <f t="shared" si="125"/>
        <v>2.0999999999999998E-2</v>
      </c>
      <c r="CX81" s="101">
        <f t="shared" si="125"/>
        <v>2.0999999999999998E-2</v>
      </c>
      <c r="CY81" s="101">
        <f t="shared" si="126"/>
        <v>2.0999999999999998E-2</v>
      </c>
      <c r="CZ81" s="101">
        <f t="shared" si="126"/>
        <v>0.10299999999999999</v>
      </c>
      <c r="DA81" s="101">
        <f t="shared" si="126"/>
        <v>4.5999999999999985E-2</v>
      </c>
      <c r="DC81" s="97" t="s">
        <v>2188</v>
      </c>
      <c r="DD81" s="101">
        <f t="shared" si="128"/>
        <v>0.56593406593406592</v>
      </c>
      <c r="DE81" s="101">
        <f t="shared" si="127"/>
        <v>0.56593406593406592</v>
      </c>
      <c r="DF81" s="101">
        <f t="shared" si="127"/>
        <v>0.56593406593406592</v>
      </c>
      <c r="DG81" s="101">
        <f t="shared" si="127"/>
        <v>0.56962025316455689</v>
      </c>
      <c r="DH81" s="101">
        <f t="shared" si="127"/>
        <v>0.57499999999999996</v>
      </c>
      <c r="DI81" s="101">
        <f t="shared" si="127"/>
        <v>0.57499999999999996</v>
      </c>
      <c r="DJ81" s="101">
        <f t="shared" si="127"/>
        <v>0.56060606060606066</v>
      </c>
      <c r="DK81" s="101">
        <f t="shared" si="127"/>
        <v>0.5636363636363636</v>
      </c>
      <c r="DL81" s="101">
        <f t="shared" si="127"/>
        <v>0.5636363636363636</v>
      </c>
      <c r="DM81" s="101">
        <f t="shared" si="127"/>
        <v>0.56666666666666665</v>
      </c>
      <c r="DN81" s="101">
        <f t="shared" si="127"/>
        <v>0.56716417910447769</v>
      </c>
      <c r="DO81" s="101">
        <f t="shared" si="127"/>
        <v>0.56716417910447769</v>
      </c>
      <c r="DP81" s="101">
        <f t="shared" si="127"/>
        <v>0.56129032258064515</v>
      </c>
      <c r="DQ81" s="101">
        <f t="shared" si="127"/>
        <v>0.5663716814159292</v>
      </c>
      <c r="DR81" s="101">
        <f t="shared" si="127"/>
        <v>0.5663716814159292</v>
      </c>
      <c r="DS81" s="101">
        <f t="shared" si="127"/>
        <v>0.5663716814159292</v>
      </c>
      <c r="DT81" s="101">
        <f t="shared" si="127"/>
        <v>0.55555555555555558</v>
      </c>
      <c r="DU81" s="101">
        <f t="shared" si="127"/>
        <v>0.55555555555555558</v>
      </c>
      <c r="DV81" s="101">
        <f t="shared" si="127"/>
        <v>0.58333333333333337</v>
      </c>
      <c r="DW81" s="101">
        <f t="shared" si="127"/>
        <v>0.58333333333333337</v>
      </c>
      <c r="DX81" s="101">
        <f t="shared" si="127"/>
        <v>0.58333333333333337</v>
      </c>
      <c r="DY81" s="101">
        <f t="shared" si="127"/>
        <v>0.56593406593406592</v>
      </c>
      <c r="DZ81" s="101">
        <f t="shared" si="127"/>
        <v>0.57499999999999996</v>
      </c>
    </row>
    <row r="82" spans="80:130">
      <c r="CB82" s="97">
        <v>17</v>
      </c>
      <c r="CC82" s="97">
        <v>4</v>
      </c>
      <c r="CD82" s="97" t="str">
        <f t="shared" si="107"/>
        <v>処遇加算Ⅲ特定加算なしベア加算から新加算Ⅳ</v>
      </c>
      <c r="CE82" s="101">
        <f t="shared" si="124"/>
        <v>6.5999999999999989E-2</v>
      </c>
      <c r="CF82" s="101">
        <f t="shared" si="124"/>
        <v>6.5999999999999989E-2</v>
      </c>
      <c r="CG82" s="101">
        <f t="shared" si="124"/>
        <v>6.5999999999999989E-2</v>
      </c>
      <c r="CH82" s="101">
        <f t="shared" si="124"/>
        <v>2.8999999999999998E-2</v>
      </c>
      <c r="CI82" s="101">
        <f t="shared" si="124"/>
        <v>2.9999999999999985E-2</v>
      </c>
      <c r="CJ82" s="101">
        <f t="shared" si="124"/>
        <v>2.9999999999999985E-2</v>
      </c>
      <c r="CK82" s="101">
        <f t="shared" si="124"/>
        <v>2.4000000000000007E-2</v>
      </c>
      <c r="CL82" s="101">
        <f t="shared" si="124"/>
        <v>3.9999999999999994E-2</v>
      </c>
      <c r="CM82" s="101">
        <f t="shared" si="124"/>
        <v>3.9999999999999994E-2</v>
      </c>
      <c r="CN82" s="101">
        <f t="shared" si="124"/>
        <v>5.6999999999999995E-2</v>
      </c>
      <c r="CO82" s="101">
        <f t="shared" si="125"/>
        <v>4.7999999999999994E-2</v>
      </c>
      <c r="CP82" s="101">
        <f t="shared" si="125"/>
        <v>4.7999999999999994E-2</v>
      </c>
      <c r="CQ82" s="101">
        <f t="shared" si="125"/>
        <v>5.6999999999999995E-2</v>
      </c>
      <c r="CR82" s="101">
        <f t="shared" si="125"/>
        <v>4.0999999999999995E-2</v>
      </c>
      <c r="CS82" s="101">
        <f t="shared" si="125"/>
        <v>4.0999999999999995E-2</v>
      </c>
      <c r="CT82" s="101">
        <f t="shared" si="125"/>
        <v>4.0999999999999995E-2</v>
      </c>
      <c r="CU82" s="101">
        <f t="shared" si="125"/>
        <v>2.0000000000000004E-2</v>
      </c>
      <c r="CV82" s="101">
        <f t="shared" si="125"/>
        <v>2.0000000000000004E-2</v>
      </c>
      <c r="CW82" s="101">
        <f t="shared" si="125"/>
        <v>1.4000000000000002E-2</v>
      </c>
      <c r="CX82" s="101">
        <f t="shared" si="125"/>
        <v>1.4000000000000002E-2</v>
      </c>
      <c r="CY82" s="101">
        <f t="shared" si="126"/>
        <v>1.4000000000000002E-2</v>
      </c>
      <c r="CZ82" s="101">
        <f t="shared" si="126"/>
        <v>6.5999999999999989E-2</v>
      </c>
      <c r="DA82" s="101">
        <f t="shared" si="126"/>
        <v>2.9999999999999985E-2</v>
      </c>
      <c r="DC82" s="97" t="s">
        <v>2189</v>
      </c>
      <c r="DD82" s="101">
        <f t="shared" si="128"/>
        <v>0.45517241379310341</v>
      </c>
      <c r="DE82" s="101">
        <f t="shared" si="127"/>
        <v>0.45517241379310341</v>
      </c>
      <c r="DF82" s="101">
        <f t="shared" si="127"/>
        <v>0.45517241379310341</v>
      </c>
      <c r="DG82" s="101">
        <f t="shared" si="127"/>
        <v>0.46031746031746029</v>
      </c>
      <c r="DH82" s="101">
        <f t="shared" si="127"/>
        <v>0.46874999999999983</v>
      </c>
      <c r="DI82" s="101">
        <f t="shared" si="127"/>
        <v>0.46874999999999983</v>
      </c>
      <c r="DJ82" s="101">
        <f t="shared" si="127"/>
        <v>0.4528301886792454</v>
      </c>
      <c r="DK82" s="101">
        <f t="shared" si="127"/>
        <v>0.45454545454545447</v>
      </c>
      <c r="DL82" s="101">
        <f t="shared" si="127"/>
        <v>0.45454545454545447</v>
      </c>
      <c r="DM82" s="101">
        <f t="shared" si="127"/>
        <v>0.46721311475409832</v>
      </c>
      <c r="DN82" s="101">
        <f t="shared" si="127"/>
        <v>0.45283018867924524</v>
      </c>
      <c r="DO82" s="101">
        <f t="shared" si="127"/>
        <v>0.45283018867924524</v>
      </c>
      <c r="DP82" s="101">
        <f t="shared" si="127"/>
        <v>0.45599999999999996</v>
      </c>
      <c r="DQ82" s="101">
        <f t="shared" si="127"/>
        <v>0.45555555555555549</v>
      </c>
      <c r="DR82" s="101">
        <f t="shared" si="127"/>
        <v>0.45555555555555549</v>
      </c>
      <c r="DS82" s="101">
        <f t="shared" si="127"/>
        <v>0.45555555555555549</v>
      </c>
      <c r="DT82" s="101">
        <f t="shared" si="127"/>
        <v>0.45454545454545459</v>
      </c>
      <c r="DU82" s="101">
        <f t="shared" si="127"/>
        <v>0.45454545454545459</v>
      </c>
      <c r="DV82" s="101">
        <f t="shared" si="127"/>
        <v>0.48275862068965519</v>
      </c>
      <c r="DW82" s="101">
        <f t="shared" si="127"/>
        <v>0.48275862068965519</v>
      </c>
      <c r="DX82" s="101">
        <f t="shared" si="127"/>
        <v>0.48275862068965519</v>
      </c>
      <c r="DY82" s="101">
        <f t="shared" si="127"/>
        <v>0.45517241379310341</v>
      </c>
      <c r="DZ82" s="101">
        <f t="shared" si="127"/>
        <v>0.46874999999999983</v>
      </c>
    </row>
    <row r="83" spans="80:130">
      <c r="CB83" s="97">
        <v>17</v>
      </c>
      <c r="CC83" s="97">
        <v>17</v>
      </c>
      <c r="CD83" s="97" t="str">
        <f t="shared" si="107"/>
        <v>処遇加算Ⅲ特定加算なしベア加算から新加算Ⅴ（13）</v>
      </c>
      <c r="CE83" s="101">
        <f t="shared" ref="CE83:DA83" si="129">BD19-AD$19</f>
        <v>2.1000000000000005E-2</v>
      </c>
      <c r="CF83" s="101">
        <f t="shared" si="129"/>
        <v>2.1000000000000005E-2</v>
      </c>
      <c r="CG83" s="101">
        <f t="shared" si="129"/>
        <v>2.1000000000000005E-2</v>
      </c>
      <c r="CH83" s="101">
        <f t="shared" si="129"/>
        <v>1.0000000000000002E-2</v>
      </c>
      <c r="CI83" s="101">
        <f t="shared" si="129"/>
        <v>1.0000000000000002E-2</v>
      </c>
      <c r="CJ83" s="101">
        <f t="shared" si="129"/>
        <v>1.0000000000000002E-2</v>
      </c>
      <c r="CK83" s="101">
        <f t="shared" si="129"/>
        <v>9.0000000000000011E-3</v>
      </c>
      <c r="CL83" s="101">
        <f t="shared" si="129"/>
        <v>1.2999999999999998E-2</v>
      </c>
      <c r="CM83" s="101">
        <f t="shared" si="129"/>
        <v>1.2999999999999998E-2</v>
      </c>
      <c r="CN83" s="101">
        <f t="shared" si="129"/>
        <v>2.2999999999999993E-2</v>
      </c>
      <c r="CO83" s="101">
        <f t="shared" si="129"/>
        <v>1.5000000000000006E-2</v>
      </c>
      <c r="CP83" s="101">
        <f t="shared" si="129"/>
        <v>1.5000000000000006E-2</v>
      </c>
      <c r="CQ83" s="101">
        <f t="shared" si="129"/>
        <v>2.1000000000000005E-2</v>
      </c>
      <c r="CR83" s="101">
        <f t="shared" si="129"/>
        <v>1.3999999999999999E-2</v>
      </c>
      <c r="CS83" s="101">
        <f t="shared" si="129"/>
        <v>1.3999999999999999E-2</v>
      </c>
      <c r="CT83" s="101">
        <f t="shared" si="129"/>
        <v>1.3999999999999999E-2</v>
      </c>
      <c r="CU83" s="101">
        <f t="shared" si="129"/>
        <v>6.9999999999999993E-3</v>
      </c>
      <c r="CV83" s="101">
        <f t="shared" si="129"/>
        <v>6.9999999999999993E-3</v>
      </c>
      <c r="CW83" s="101">
        <f t="shared" si="129"/>
        <v>5.000000000000001E-3</v>
      </c>
      <c r="CX83" s="101">
        <f t="shared" si="129"/>
        <v>5.000000000000001E-3</v>
      </c>
      <c r="CY83" s="101">
        <f t="shared" si="129"/>
        <v>5.000000000000001E-3</v>
      </c>
      <c r="CZ83" s="101">
        <f t="shared" si="129"/>
        <v>2.1000000000000005E-2</v>
      </c>
      <c r="DA83" s="101">
        <f t="shared" si="129"/>
        <v>1.0000000000000002E-2</v>
      </c>
      <c r="DC83" s="97" t="s">
        <v>2190</v>
      </c>
      <c r="DD83" s="101">
        <f>CE83/BD19</f>
        <v>0.21000000000000005</v>
      </c>
      <c r="DE83" s="101">
        <f t="shared" ref="DE83:DZ83" si="130">CF83/BE19</f>
        <v>0.21000000000000005</v>
      </c>
      <c r="DF83" s="101">
        <f t="shared" si="130"/>
        <v>0.21000000000000005</v>
      </c>
      <c r="DG83" s="101">
        <f t="shared" si="130"/>
        <v>0.22727272727272729</v>
      </c>
      <c r="DH83" s="101">
        <f t="shared" si="130"/>
        <v>0.22727272727272729</v>
      </c>
      <c r="DI83" s="101">
        <f t="shared" si="130"/>
        <v>0.22727272727272729</v>
      </c>
      <c r="DJ83" s="101">
        <f t="shared" si="130"/>
        <v>0.23684210526315794</v>
      </c>
      <c r="DK83" s="101">
        <f t="shared" si="130"/>
        <v>0.21311475409836061</v>
      </c>
      <c r="DL83" s="101">
        <f t="shared" si="130"/>
        <v>0.21311475409836061</v>
      </c>
      <c r="DM83" s="101">
        <f t="shared" si="130"/>
        <v>0.2613636363636363</v>
      </c>
      <c r="DN83" s="101">
        <f t="shared" si="130"/>
        <v>0.20547945205479459</v>
      </c>
      <c r="DO83" s="101">
        <f t="shared" si="130"/>
        <v>0.20547945205479459</v>
      </c>
      <c r="DP83" s="101">
        <f t="shared" si="130"/>
        <v>0.2359550561797753</v>
      </c>
      <c r="DQ83" s="101">
        <f t="shared" si="130"/>
        <v>0.22222222222222221</v>
      </c>
      <c r="DR83" s="101">
        <f t="shared" si="130"/>
        <v>0.22222222222222221</v>
      </c>
      <c r="DS83" s="101">
        <f t="shared" si="130"/>
        <v>0.22222222222222221</v>
      </c>
      <c r="DT83" s="101">
        <f t="shared" si="130"/>
        <v>0.22580645161290319</v>
      </c>
      <c r="DU83" s="101">
        <f t="shared" si="130"/>
        <v>0.22580645161290319</v>
      </c>
      <c r="DV83" s="101">
        <f t="shared" si="130"/>
        <v>0.25000000000000006</v>
      </c>
      <c r="DW83" s="101">
        <f t="shared" si="130"/>
        <v>0.25000000000000006</v>
      </c>
      <c r="DX83" s="101">
        <f t="shared" si="130"/>
        <v>0.25000000000000006</v>
      </c>
      <c r="DY83" s="101">
        <f t="shared" si="130"/>
        <v>0.21000000000000005</v>
      </c>
      <c r="DZ83" s="101">
        <f t="shared" si="130"/>
        <v>0.22727272727272729</v>
      </c>
    </row>
    <row r="84" spans="80:130">
      <c r="CB84" s="97">
        <v>18</v>
      </c>
      <c r="CC84" s="97">
        <v>1</v>
      </c>
      <c r="CD84" s="97" t="str">
        <f t="shared" si="107"/>
        <v>処遇加算Ⅲ特定加算なしベア加算なしから新加算Ⅰ</v>
      </c>
      <c r="CE84" s="101">
        <f t="shared" ref="CE84:CN87" si="131">BD3-AD$20</f>
        <v>0.19</v>
      </c>
      <c r="CF84" s="101">
        <f t="shared" si="131"/>
        <v>0.19</v>
      </c>
      <c r="CG84" s="101">
        <f t="shared" si="131"/>
        <v>0.19</v>
      </c>
      <c r="CH84" s="101">
        <f t="shared" si="131"/>
        <v>7.6999999999999985E-2</v>
      </c>
      <c r="CI84" s="101">
        <f t="shared" si="131"/>
        <v>6.8999999999999978E-2</v>
      </c>
      <c r="CJ84" s="101">
        <f t="shared" si="131"/>
        <v>6.8999999999999978E-2</v>
      </c>
      <c r="CK84" s="101">
        <f t="shared" si="131"/>
        <v>6.699999999999999E-2</v>
      </c>
      <c r="CL84" s="101">
        <f t="shared" si="131"/>
        <v>9.5000000000000001E-2</v>
      </c>
      <c r="CM84" s="101">
        <f t="shared" si="131"/>
        <v>9.5000000000000001E-2</v>
      </c>
      <c r="CN84" s="101">
        <f t="shared" si="131"/>
        <v>0.13899999999999998</v>
      </c>
      <c r="CO84" s="101">
        <f t="shared" ref="CO84:CX87" si="132">BN3-AN$20</f>
        <v>0.10800000000000001</v>
      </c>
      <c r="CP84" s="101">
        <f t="shared" si="132"/>
        <v>0.10800000000000001</v>
      </c>
      <c r="CQ84" s="101">
        <f t="shared" si="132"/>
        <v>0.14100000000000001</v>
      </c>
      <c r="CR84" s="101">
        <f t="shared" si="132"/>
        <v>0.10700000000000001</v>
      </c>
      <c r="CS84" s="101">
        <f t="shared" si="132"/>
        <v>0.10700000000000001</v>
      </c>
      <c r="CT84" s="101">
        <f t="shared" si="132"/>
        <v>0.10700000000000001</v>
      </c>
      <c r="CU84" s="101">
        <f t="shared" si="132"/>
        <v>5.9000000000000011E-2</v>
      </c>
      <c r="CV84" s="101">
        <f t="shared" si="132"/>
        <v>5.9000000000000011E-2</v>
      </c>
      <c r="CW84" s="101">
        <f t="shared" si="132"/>
        <v>4.0999999999999988E-2</v>
      </c>
      <c r="CX84" s="101">
        <f t="shared" si="132"/>
        <v>4.0999999999999988E-2</v>
      </c>
      <c r="CY84" s="101">
        <f t="shared" ref="CY84:DA87" si="133">BX3-AX$20</f>
        <v>4.0999999999999988E-2</v>
      </c>
      <c r="CZ84" s="101">
        <f t="shared" si="133"/>
        <v>0.19</v>
      </c>
      <c r="DA84" s="101">
        <f t="shared" si="133"/>
        <v>6.8999999999999978E-2</v>
      </c>
      <c r="DC84" s="97" t="s">
        <v>2191</v>
      </c>
      <c r="DD84" s="101">
        <f>CE84/BD3</f>
        <v>0.77551020408163263</v>
      </c>
      <c r="DE84" s="101">
        <f t="shared" ref="DE84:DZ87" si="134">CF84/BE3</f>
        <v>0.77551020408163263</v>
      </c>
      <c r="DF84" s="101">
        <f t="shared" si="134"/>
        <v>0.77551020408163263</v>
      </c>
      <c r="DG84" s="101">
        <f t="shared" si="134"/>
        <v>0.76999999999999991</v>
      </c>
      <c r="DH84" s="101">
        <f t="shared" si="134"/>
        <v>0.74999999999999989</v>
      </c>
      <c r="DI84" s="101">
        <f t="shared" si="134"/>
        <v>0.74999999999999989</v>
      </c>
      <c r="DJ84" s="101">
        <f t="shared" si="134"/>
        <v>0.77906976744186041</v>
      </c>
      <c r="DK84" s="101">
        <f t="shared" si="134"/>
        <v>0.7421875</v>
      </c>
      <c r="DL84" s="101">
        <f t="shared" si="134"/>
        <v>0.7421875</v>
      </c>
      <c r="DM84" s="101">
        <f t="shared" si="134"/>
        <v>0.7679558011049723</v>
      </c>
      <c r="DN84" s="101">
        <f t="shared" si="134"/>
        <v>0.72483221476510062</v>
      </c>
      <c r="DO84" s="101">
        <f t="shared" si="134"/>
        <v>0.72483221476510062</v>
      </c>
      <c r="DP84" s="101">
        <f t="shared" si="134"/>
        <v>0.75806451612903236</v>
      </c>
      <c r="DQ84" s="101">
        <f t="shared" si="134"/>
        <v>0.76428571428571435</v>
      </c>
      <c r="DR84" s="101">
        <f t="shared" si="134"/>
        <v>0.76428571428571435</v>
      </c>
      <c r="DS84" s="101">
        <f t="shared" si="134"/>
        <v>0.76428571428571435</v>
      </c>
      <c r="DT84" s="101">
        <f t="shared" si="134"/>
        <v>0.78666666666666674</v>
      </c>
      <c r="DU84" s="101">
        <f t="shared" si="134"/>
        <v>0.78666666666666674</v>
      </c>
      <c r="DV84" s="101">
        <f t="shared" si="134"/>
        <v>0.8039215686274509</v>
      </c>
      <c r="DW84" s="101">
        <f t="shared" si="134"/>
        <v>0.8039215686274509</v>
      </c>
      <c r="DX84" s="101">
        <f t="shared" si="134"/>
        <v>0.8039215686274509</v>
      </c>
      <c r="DY84" s="101">
        <f t="shared" si="134"/>
        <v>0.77551020408163263</v>
      </c>
      <c r="DZ84" s="101">
        <f t="shared" si="134"/>
        <v>0.74999999999999989</v>
      </c>
    </row>
    <row r="85" spans="80:130">
      <c r="CB85" s="97">
        <v>18</v>
      </c>
      <c r="CC85" s="97">
        <v>2</v>
      </c>
      <c r="CD85" s="97" t="str">
        <f t="shared" si="107"/>
        <v>処遇加算Ⅲ特定加算なしベア加算なしから新加算Ⅱ</v>
      </c>
      <c r="CE85" s="101">
        <f t="shared" si="131"/>
        <v>0.16900000000000001</v>
      </c>
      <c r="CF85" s="101">
        <f t="shared" si="131"/>
        <v>0.16900000000000001</v>
      </c>
      <c r="CG85" s="101">
        <f t="shared" si="131"/>
        <v>0.16900000000000001</v>
      </c>
      <c r="CH85" s="101">
        <f t="shared" si="131"/>
        <v>7.1000000000000008E-2</v>
      </c>
      <c r="CI85" s="101">
        <f t="shared" si="131"/>
        <v>6.6999999999999976E-2</v>
      </c>
      <c r="CJ85" s="101">
        <f t="shared" si="131"/>
        <v>6.6999999999999976E-2</v>
      </c>
      <c r="CK85" s="101">
        <f t="shared" si="131"/>
        <v>6.3999999999999987E-2</v>
      </c>
      <c r="CL85" s="101">
        <f t="shared" si="131"/>
        <v>8.8999999999999996E-2</v>
      </c>
      <c r="CM85" s="101">
        <f t="shared" si="131"/>
        <v>8.8999999999999996E-2</v>
      </c>
      <c r="CN85" s="101">
        <f t="shared" si="131"/>
        <v>0.13199999999999998</v>
      </c>
      <c r="CO85" s="101">
        <f t="shared" si="132"/>
        <v>0.10500000000000001</v>
      </c>
      <c r="CP85" s="101">
        <f t="shared" si="132"/>
        <v>0.10500000000000001</v>
      </c>
      <c r="CQ85" s="101">
        <f t="shared" si="132"/>
        <v>0.13300000000000001</v>
      </c>
      <c r="CR85" s="101">
        <f t="shared" si="132"/>
        <v>0.10300000000000001</v>
      </c>
      <c r="CS85" s="101">
        <f t="shared" si="132"/>
        <v>0.10300000000000001</v>
      </c>
      <c r="CT85" s="101">
        <f t="shared" si="132"/>
        <v>0.10300000000000001</v>
      </c>
      <c r="CU85" s="101">
        <f t="shared" si="132"/>
        <v>5.5000000000000007E-2</v>
      </c>
      <c r="CV85" s="101">
        <f t="shared" si="132"/>
        <v>5.5000000000000007E-2</v>
      </c>
      <c r="CW85" s="101">
        <f t="shared" si="132"/>
        <v>3.6999999999999991E-2</v>
      </c>
      <c r="CX85" s="101">
        <f t="shared" si="132"/>
        <v>3.6999999999999991E-2</v>
      </c>
      <c r="CY85" s="101">
        <f t="shared" si="133"/>
        <v>3.6999999999999991E-2</v>
      </c>
      <c r="CZ85" s="101">
        <f t="shared" si="133"/>
        <v>0.16900000000000001</v>
      </c>
      <c r="DA85" s="101">
        <f t="shared" si="133"/>
        <v>6.6999999999999976E-2</v>
      </c>
      <c r="DC85" s="97" t="s">
        <v>2192</v>
      </c>
      <c r="DD85" s="101">
        <f t="shared" ref="DD85:DD87" si="135">CE85/BD4</f>
        <v>0.7544642857142857</v>
      </c>
      <c r="DE85" s="101">
        <f t="shared" si="134"/>
        <v>0.7544642857142857</v>
      </c>
      <c r="DF85" s="101">
        <f t="shared" si="134"/>
        <v>0.7544642857142857</v>
      </c>
      <c r="DG85" s="101">
        <f t="shared" si="134"/>
        <v>0.75531914893617025</v>
      </c>
      <c r="DH85" s="101">
        <f t="shared" si="134"/>
        <v>0.74444444444444435</v>
      </c>
      <c r="DI85" s="101">
        <f t="shared" si="134"/>
        <v>0.74444444444444435</v>
      </c>
      <c r="DJ85" s="101">
        <f t="shared" si="134"/>
        <v>0.77108433734939752</v>
      </c>
      <c r="DK85" s="101">
        <f t="shared" si="134"/>
        <v>0.72950819672131151</v>
      </c>
      <c r="DL85" s="101">
        <f t="shared" si="134"/>
        <v>0.72950819672131151</v>
      </c>
      <c r="DM85" s="101">
        <f t="shared" si="134"/>
        <v>0.75862068965517238</v>
      </c>
      <c r="DN85" s="101">
        <f t="shared" si="134"/>
        <v>0.71917808219178081</v>
      </c>
      <c r="DO85" s="101">
        <f t="shared" si="134"/>
        <v>0.71917808219178081</v>
      </c>
      <c r="DP85" s="101">
        <f t="shared" si="134"/>
        <v>0.7471910112359551</v>
      </c>
      <c r="DQ85" s="101">
        <f t="shared" si="134"/>
        <v>0.75735294117647056</v>
      </c>
      <c r="DR85" s="101">
        <f t="shared" si="134"/>
        <v>0.75735294117647056</v>
      </c>
      <c r="DS85" s="101">
        <f t="shared" si="134"/>
        <v>0.75735294117647056</v>
      </c>
      <c r="DT85" s="101">
        <f t="shared" si="134"/>
        <v>0.77464788732394363</v>
      </c>
      <c r="DU85" s="101">
        <f t="shared" si="134"/>
        <v>0.77464788732394363</v>
      </c>
      <c r="DV85" s="101">
        <f t="shared" si="134"/>
        <v>0.7872340425531914</v>
      </c>
      <c r="DW85" s="101">
        <f t="shared" si="134"/>
        <v>0.7872340425531914</v>
      </c>
      <c r="DX85" s="101">
        <f t="shared" si="134"/>
        <v>0.7872340425531914</v>
      </c>
      <c r="DY85" s="101">
        <f t="shared" si="134"/>
        <v>0.7544642857142857</v>
      </c>
      <c r="DZ85" s="101">
        <f t="shared" si="134"/>
        <v>0.74444444444444435</v>
      </c>
    </row>
    <row r="86" spans="80:130">
      <c r="CB86" s="97">
        <v>18</v>
      </c>
      <c r="CC86" s="97">
        <v>3</v>
      </c>
      <c r="CD86" s="97" t="str">
        <f t="shared" si="107"/>
        <v>処遇加算Ⅲ特定加算なしベア加算なしから新加算Ⅲ</v>
      </c>
      <c r="CE86" s="101">
        <f t="shared" si="131"/>
        <v>0.127</v>
      </c>
      <c r="CF86" s="101">
        <f t="shared" si="131"/>
        <v>0.127</v>
      </c>
      <c r="CG86" s="101">
        <f t="shared" si="131"/>
        <v>0.127</v>
      </c>
      <c r="CH86" s="101">
        <f t="shared" si="131"/>
        <v>5.6000000000000001E-2</v>
      </c>
      <c r="CI86" s="101">
        <f t="shared" si="131"/>
        <v>5.6999999999999988E-2</v>
      </c>
      <c r="CJ86" s="101">
        <f t="shared" si="131"/>
        <v>5.6999999999999988E-2</v>
      </c>
      <c r="CK86" s="101">
        <f t="shared" si="131"/>
        <v>4.7E-2</v>
      </c>
      <c r="CL86" s="101">
        <f t="shared" si="131"/>
        <v>7.6999999999999999E-2</v>
      </c>
      <c r="CM86" s="101">
        <f t="shared" si="131"/>
        <v>7.6999999999999999E-2</v>
      </c>
      <c r="CN86" s="101">
        <f t="shared" si="131"/>
        <v>0.10799999999999998</v>
      </c>
      <c r="CO86" s="101">
        <f t="shared" si="132"/>
        <v>9.2999999999999999E-2</v>
      </c>
      <c r="CP86" s="101">
        <f t="shared" si="132"/>
        <v>9.2999999999999999E-2</v>
      </c>
      <c r="CQ86" s="101">
        <f t="shared" si="132"/>
        <v>0.11</v>
      </c>
      <c r="CR86" s="101">
        <f t="shared" si="132"/>
        <v>0.08</v>
      </c>
      <c r="CS86" s="101">
        <f t="shared" si="132"/>
        <v>0.08</v>
      </c>
      <c r="CT86" s="101">
        <f t="shared" si="132"/>
        <v>0.08</v>
      </c>
      <c r="CU86" s="101">
        <f t="shared" si="132"/>
        <v>3.7999999999999999E-2</v>
      </c>
      <c r="CV86" s="101">
        <f t="shared" si="132"/>
        <v>3.7999999999999999E-2</v>
      </c>
      <c r="CW86" s="101">
        <f t="shared" si="132"/>
        <v>2.5999999999999995E-2</v>
      </c>
      <c r="CX86" s="101">
        <f t="shared" si="132"/>
        <v>2.5999999999999995E-2</v>
      </c>
      <c r="CY86" s="101">
        <f t="shared" si="133"/>
        <v>2.5999999999999995E-2</v>
      </c>
      <c r="CZ86" s="101">
        <f t="shared" si="133"/>
        <v>0.127</v>
      </c>
      <c r="DA86" s="101">
        <f t="shared" si="133"/>
        <v>5.6999999999999988E-2</v>
      </c>
      <c r="DC86" s="97" t="s">
        <v>2193</v>
      </c>
      <c r="DD86" s="101">
        <f t="shared" si="135"/>
        <v>0.69780219780219788</v>
      </c>
      <c r="DE86" s="101">
        <f t="shared" si="134"/>
        <v>0.69780219780219788</v>
      </c>
      <c r="DF86" s="101">
        <f t="shared" si="134"/>
        <v>0.69780219780219788</v>
      </c>
      <c r="DG86" s="101">
        <f t="shared" si="134"/>
        <v>0.70886075949367089</v>
      </c>
      <c r="DH86" s="101">
        <f t="shared" si="134"/>
        <v>0.71249999999999991</v>
      </c>
      <c r="DI86" s="101">
        <f t="shared" si="134"/>
        <v>0.71249999999999991</v>
      </c>
      <c r="DJ86" s="101">
        <f t="shared" si="134"/>
        <v>0.71212121212121204</v>
      </c>
      <c r="DK86" s="101">
        <f t="shared" si="134"/>
        <v>0.7</v>
      </c>
      <c r="DL86" s="101">
        <f t="shared" si="134"/>
        <v>0.7</v>
      </c>
      <c r="DM86" s="101">
        <f t="shared" si="134"/>
        <v>0.72</v>
      </c>
      <c r="DN86" s="101">
        <f t="shared" si="134"/>
        <v>0.69402985074626866</v>
      </c>
      <c r="DO86" s="101">
        <f t="shared" si="134"/>
        <v>0.69402985074626866</v>
      </c>
      <c r="DP86" s="101">
        <f t="shared" si="134"/>
        <v>0.70967741935483875</v>
      </c>
      <c r="DQ86" s="101">
        <f t="shared" si="134"/>
        <v>0.70796460176991149</v>
      </c>
      <c r="DR86" s="101">
        <f t="shared" si="134"/>
        <v>0.70796460176991149</v>
      </c>
      <c r="DS86" s="101">
        <f t="shared" si="134"/>
        <v>0.70796460176991149</v>
      </c>
      <c r="DT86" s="101">
        <f t="shared" si="134"/>
        <v>0.70370370370370372</v>
      </c>
      <c r="DU86" s="101">
        <f t="shared" si="134"/>
        <v>0.70370370370370372</v>
      </c>
      <c r="DV86" s="101">
        <f t="shared" si="134"/>
        <v>0.7222222222222221</v>
      </c>
      <c r="DW86" s="101">
        <f t="shared" si="134"/>
        <v>0.7222222222222221</v>
      </c>
      <c r="DX86" s="101">
        <f t="shared" si="134"/>
        <v>0.7222222222222221</v>
      </c>
      <c r="DY86" s="101">
        <f t="shared" si="134"/>
        <v>0.69780219780219788</v>
      </c>
      <c r="DZ86" s="101">
        <f t="shared" si="134"/>
        <v>0.71249999999999991</v>
      </c>
    </row>
    <row r="87" spans="80:130">
      <c r="CB87" s="97">
        <v>18</v>
      </c>
      <c r="CC87" s="97">
        <v>4</v>
      </c>
      <c r="CD87" s="97" t="str">
        <f t="shared" si="107"/>
        <v>処遇加算Ⅲ特定加算なしベア加算なしから新加算Ⅳ</v>
      </c>
      <c r="CE87" s="101">
        <f t="shared" si="131"/>
        <v>0.09</v>
      </c>
      <c r="CF87" s="101">
        <f t="shared" si="131"/>
        <v>0.09</v>
      </c>
      <c r="CG87" s="101">
        <f t="shared" si="131"/>
        <v>0.09</v>
      </c>
      <c r="CH87" s="101">
        <f t="shared" si="131"/>
        <v>0.04</v>
      </c>
      <c r="CI87" s="101">
        <f t="shared" si="131"/>
        <v>4.0999999999999988E-2</v>
      </c>
      <c r="CJ87" s="101">
        <f t="shared" si="131"/>
        <v>4.0999999999999988E-2</v>
      </c>
      <c r="CK87" s="101">
        <f t="shared" si="131"/>
        <v>3.4000000000000002E-2</v>
      </c>
      <c r="CL87" s="101">
        <f t="shared" si="131"/>
        <v>5.4999999999999993E-2</v>
      </c>
      <c r="CM87" s="101">
        <f t="shared" si="131"/>
        <v>5.4999999999999993E-2</v>
      </c>
      <c r="CN87" s="101">
        <f t="shared" si="131"/>
        <v>7.9999999999999988E-2</v>
      </c>
      <c r="CO87" s="101">
        <f t="shared" si="132"/>
        <v>6.5000000000000002E-2</v>
      </c>
      <c r="CP87" s="101">
        <f t="shared" si="132"/>
        <v>6.5000000000000002E-2</v>
      </c>
      <c r="CQ87" s="101">
        <f t="shared" si="132"/>
        <v>0.08</v>
      </c>
      <c r="CR87" s="101">
        <f t="shared" si="132"/>
        <v>5.6999999999999995E-2</v>
      </c>
      <c r="CS87" s="101">
        <f t="shared" si="132"/>
        <v>5.6999999999999995E-2</v>
      </c>
      <c r="CT87" s="101">
        <f t="shared" si="132"/>
        <v>5.6999999999999995E-2</v>
      </c>
      <c r="CU87" s="101">
        <f t="shared" si="132"/>
        <v>2.8000000000000004E-2</v>
      </c>
      <c r="CV87" s="101">
        <f t="shared" si="132"/>
        <v>2.8000000000000004E-2</v>
      </c>
      <c r="CW87" s="101">
        <f t="shared" si="132"/>
        <v>1.9000000000000003E-2</v>
      </c>
      <c r="CX87" s="101">
        <f t="shared" si="132"/>
        <v>1.9000000000000003E-2</v>
      </c>
      <c r="CY87" s="101">
        <f t="shared" si="133"/>
        <v>1.9000000000000003E-2</v>
      </c>
      <c r="CZ87" s="101">
        <f t="shared" si="133"/>
        <v>0.09</v>
      </c>
      <c r="DA87" s="101">
        <f t="shared" si="133"/>
        <v>4.0999999999999988E-2</v>
      </c>
      <c r="DC87" s="97" t="s">
        <v>2194</v>
      </c>
      <c r="DD87" s="101">
        <f t="shared" si="135"/>
        <v>0.62068965517241381</v>
      </c>
      <c r="DE87" s="101">
        <f t="shared" si="134"/>
        <v>0.62068965517241381</v>
      </c>
      <c r="DF87" s="101">
        <f t="shared" si="134"/>
        <v>0.62068965517241381</v>
      </c>
      <c r="DG87" s="101">
        <f t="shared" si="134"/>
        <v>0.63492063492063489</v>
      </c>
      <c r="DH87" s="101">
        <f t="shared" si="134"/>
        <v>0.64062499999999989</v>
      </c>
      <c r="DI87" s="101">
        <f t="shared" si="134"/>
        <v>0.64062499999999989</v>
      </c>
      <c r="DJ87" s="101">
        <f t="shared" si="134"/>
        <v>0.64150943396226412</v>
      </c>
      <c r="DK87" s="101">
        <f t="shared" si="134"/>
        <v>0.625</v>
      </c>
      <c r="DL87" s="101">
        <f t="shared" si="134"/>
        <v>0.625</v>
      </c>
      <c r="DM87" s="101">
        <f t="shared" si="134"/>
        <v>0.65573770491803274</v>
      </c>
      <c r="DN87" s="101">
        <f t="shared" si="134"/>
        <v>0.61320754716981141</v>
      </c>
      <c r="DO87" s="101">
        <f t="shared" si="134"/>
        <v>0.61320754716981141</v>
      </c>
      <c r="DP87" s="101">
        <f t="shared" si="134"/>
        <v>0.64</v>
      </c>
      <c r="DQ87" s="101">
        <f t="shared" si="134"/>
        <v>0.6333333333333333</v>
      </c>
      <c r="DR87" s="101">
        <f t="shared" si="134"/>
        <v>0.6333333333333333</v>
      </c>
      <c r="DS87" s="101">
        <f t="shared" si="134"/>
        <v>0.6333333333333333</v>
      </c>
      <c r="DT87" s="101">
        <f t="shared" si="134"/>
        <v>0.63636363636363635</v>
      </c>
      <c r="DU87" s="101">
        <f t="shared" si="134"/>
        <v>0.63636363636363635</v>
      </c>
      <c r="DV87" s="101">
        <f t="shared" si="134"/>
        <v>0.65517241379310354</v>
      </c>
      <c r="DW87" s="101">
        <f t="shared" si="134"/>
        <v>0.65517241379310354</v>
      </c>
      <c r="DX87" s="101">
        <f t="shared" si="134"/>
        <v>0.65517241379310354</v>
      </c>
      <c r="DY87" s="101">
        <f t="shared" si="134"/>
        <v>0.62068965517241381</v>
      </c>
      <c r="DZ87" s="101">
        <f t="shared" si="134"/>
        <v>0.64062499999999989</v>
      </c>
    </row>
    <row r="88" spans="80:130">
      <c r="CB88" s="97">
        <v>18</v>
      </c>
      <c r="CC88" s="97">
        <v>18</v>
      </c>
      <c r="CD88" s="97" t="str">
        <f t="shared" si="107"/>
        <v>処遇加算Ⅲ特定加算なしベア加算なしから新加算Ⅴ（14）</v>
      </c>
      <c r="CE88" s="101">
        <f t="shared" ref="CE88:DA88" si="136">BD20-AD$20</f>
        <v>2.0999999999999998E-2</v>
      </c>
      <c r="CF88" s="101">
        <f t="shared" si="136"/>
        <v>2.0999999999999998E-2</v>
      </c>
      <c r="CG88" s="101">
        <f t="shared" si="136"/>
        <v>2.0999999999999998E-2</v>
      </c>
      <c r="CH88" s="101">
        <f t="shared" si="136"/>
        <v>1.0000000000000002E-2</v>
      </c>
      <c r="CI88" s="101">
        <f t="shared" si="136"/>
        <v>1.0000000000000002E-2</v>
      </c>
      <c r="CJ88" s="101">
        <f t="shared" si="136"/>
        <v>1.0000000000000002E-2</v>
      </c>
      <c r="CK88" s="101">
        <f t="shared" si="136"/>
        <v>8.9999999999999976E-3</v>
      </c>
      <c r="CL88" s="101">
        <f t="shared" si="136"/>
        <v>1.2999999999999998E-2</v>
      </c>
      <c r="CM88" s="101">
        <f t="shared" si="136"/>
        <v>1.2999999999999998E-2</v>
      </c>
      <c r="CN88" s="101">
        <f t="shared" si="136"/>
        <v>2.3E-2</v>
      </c>
      <c r="CO88" s="101">
        <f t="shared" si="136"/>
        <v>1.4999999999999999E-2</v>
      </c>
      <c r="CP88" s="101">
        <f t="shared" si="136"/>
        <v>1.4999999999999999E-2</v>
      </c>
      <c r="CQ88" s="101">
        <f t="shared" si="136"/>
        <v>2.1000000000000005E-2</v>
      </c>
      <c r="CR88" s="101">
        <f t="shared" si="136"/>
        <v>1.3999999999999999E-2</v>
      </c>
      <c r="CS88" s="101">
        <f t="shared" si="136"/>
        <v>1.3999999999999999E-2</v>
      </c>
      <c r="CT88" s="101">
        <f t="shared" si="136"/>
        <v>1.3999999999999999E-2</v>
      </c>
      <c r="CU88" s="101">
        <f t="shared" si="136"/>
        <v>6.9999999999999993E-3</v>
      </c>
      <c r="CV88" s="101">
        <f t="shared" si="136"/>
        <v>6.9999999999999993E-3</v>
      </c>
      <c r="CW88" s="101">
        <f t="shared" si="136"/>
        <v>4.9999999999999992E-3</v>
      </c>
      <c r="CX88" s="101">
        <f t="shared" si="136"/>
        <v>4.9999999999999992E-3</v>
      </c>
      <c r="CY88" s="101">
        <f t="shared" si="136"/>
        <v>4.9999999999999992E-3</v>
      </c>
      <c r="CZ88" s="101">
        <f t="shared" si="136"/>
        <v>2.0999999999999998E-2</v>
      </c>
      <c r="DA88" s="101">
        <f t="shared" si="136"/>
        <v>1.0000000000000002E-2</v>
      </c>
      <c r="DC88" s="97" t="s">
        <v>2195</v>
      </c>
      <c r="DD88" s="101">
        <f>CE88/BD20</f>
        <v>0.27631578947368418</v>
      </c>
      <c r="DE88" s="101">
        <f t="shared" ref="DE88:DZ88" si="137">CF88/BE20</f>
        <v>0.27631578947368418</v>
      </c>
      <c r="DF88" s="101">
        <f t="shared" si="137"/>
        <v>0.27631578947368418</v>
      </c>
      <c r="DG88" s="101">
        <f t="shared" si="137"/>
        <v>0.30303030303030309</v>
      </c>
      <c r="DH88" s="101">
        <f t="shared" si="137"/>
        <v>0.30303030303030309</v>
      </c>
      <c r="DI88" s="101">
        <f t="shared" si="137"/>
        <v>0.30303030303030309</v>
      </c>
      <c r="DJ88" s="101">
        <f t="shared" si="137"/>
        <v>0.3214285714285714</v>
      </c>
      <c r="DK88" s="101">
        <f t="shared" si="137"/>
        <v>0.28260869565217389</v>
      </c>
      <c r="DL88" s="101">
        <f t="shared" si="137"/>
        <v>0.28260869565217389</v>
      </c>
      <c r="DM88" s="101">
        <f t="shared" si="137"/>
        <v>0.35384615384615381</v>
      </c>
      <c r="DN88" s="101">
        <f t="shared" si="137"/>
        <v>0.26785714285714285</v>
      </c>
      <c r="DO88" s="101">
        <f t="shared" si="137"/>
        <v>0.26785714285714285</v>
      </c>
      <c r="DP88" s="101">
        <f t="shared" si="137"/>
        <v>0.31818181818181823</v>
      </c>
      <c r="DQ88" s="101">
        <f t="shared" si="137"/>
        <v>0.2978723404255319</v>
      </c>
      <c r="DR88" s="101">
        <f t="shared" si="137"/>
        <v>0.2978723404255319</v>
      </c>
      <c r="DS88" s="101">
        <f t="shared" si="137"/>
        <v>0.2978723404255319</v>
      </c>
      <c r="DT88" s="101">
        <f t="shared" si="137"/>
        <v>0.30434782608695649</v>
      </c>
      <c r="DU88" s="101">
        <f t="shared" si="137"/>
        <v>0.30434782608695649</v>
      </c>
      <c r="DV88" s="101">
        <f t="shared" si="137"/>
        <v>0.33333333333333331</v>
      </c>
      <c r="DW88" s="101">
        <f t="shared" si="137"/>
        <v>0.33333333333333331</v>
      </c>
      <c r="DX88" s="101">
        <f t="shared" si="137"/>
        <v>0.33333333333333331</v>
      </c>
      <c r="DY88" s="101">
        <f t="shared" si="137"/>
        <v>0.27631578947368418</v>
      </c>
      <c r="DZ88" s="101">
        <f t="shared" si="137"/>
        <v>0.30303030303030309</v>
      </c>
    </row>
    <row r="89" spans="80:130">
      <c r="CB89" s="97">
        <v>19</v>
      </c>
      <c r="CC89" s="97">
        <v>1</v>
      </c>
      <c r="CD89" s="97" t="str">
        <f t="shared" si="107"/>
        <v>処遇加算なし特定加算なしベア加算なしから新加算Ⅰ</v>
      </c>
      <c r="CE89" s="101">
        <f t="shared" ref="CE89:CE106" si="138">BD3-AD$21</f>
        <v>0.245</v>
      </c>
      <c r="CF89" s="101">
        <f t="shared" ref="CF89:CF106" si="139">BE3-AE$21</f>
        <v>0.245</v>
      </c>
      <c r="CG89" s="101">
        <f t="shared" ref="CG89:CG106" si="140">BF3-AF$21</f>
        <v>0.245</v>
      </c>
      <c r="CH89" s="101">
        <f t="shared" ref="CH89:CH106" si="141">BG3-AG$21</f>
        <v>9.9999999999999992E-2</v>
      </c>
      <c r="CI89" s="101">
        <f t="shared" ref="CI89:CI106" si="142">BH3-AH$21</f>
        <v>9.1999999999999985E-2</v>
      </c>
      <c r="CJ89" s="101">
        <f t="shared" ref="CJ89:CJ106" si="143">BI3-AI$21</f>
        <v>9.1999999999999985E-2</v>
      </c>
      <c r="CK89" s="101">
        <f t="shared" ref="CK89:CK106" si="144">BJ3-AJ$21</f>
        <v>8.5999999999999993E-2</v>
      </c>
      <c r="CL89" s="101">
        <f t="shared" ref="CL89:CL106" si="145">BK3-AK$21</f>
        <v>0.128</v>
      </c>
      <c r="CM89" s="101">
        <f t="shared" ref="CM89:CM106" si="146">BL3-AL$21</f>
        <v>0.128</v>
      </c>
      <c r="CN89" s="101">
        <f t="shared" ref="CN89:CN106" si="147">BM3-AM$21</f>
        <v>0.18099999999999999</v>
      </c>
      <c r="CO89" s="101">
        <f t="shared" ref="CO89:CO106" si="148">BN3-AN$21</f>
        <v>0.14900000000000002</v>
      </c>
      <c r="CP89" s="101">
        <f t="shared" ref="CP89:CP106" si="149">BO3-AO$21</f>
        <v>0.14900000000000002</v>
      </c>
      <c r="CQ89" s="101">
        <f t="shared" ref="CQ89:CQ106" si="150">BP3-AP$21</f>
        <v>0.186</v>
      </c>
      <c r="CR89" s="101">
        <f t="shared" ref="CR89:CR106" si="151">BQ3-AQ$21</f>
        <v>0.14000000000000001</v>
      </c>
      <c r="CS89" s="101">
        <f t="shared" ref="CS89:CS106" si="152">BR3-AR$21</f>
        <v>0.14000000000000001</v>
      </c>
      <c r="CT89" s="101">
        <f t="shared" ref="CT89:CT106" si="153">BS3-AS$21</f>
        <v>0.14000000000000001</v>
      </c>
      <c r="CU89" s="101">
        <f t="shared" ref="CU89:CU106" si="154">BT3-AT$21</f>
        <v>7.5000000000000011E-2</v>
      </c>
      <c r="CV89" s="101">
        <f t="shared" ref="CV89:CV106" si="155">BU3-AU$21</f>
        <v>7.5000000000000011E-2</v>
      </c>
      <c r="CW89" s="101">
        <f t="shared" ref="CW89:CW106" si="156">BV3-AV$21</f>
        <v>5.099999999999999E-2</v>
      </c>
      <c r="CX89" s="101">
        <f t="shared" ref="CX89:CX106" si="157">BW3-AW$21</f>
        <v>5.099999999999999E-2</v>
      </c>
      <c r="CY89" s="101">
        <f t="shared" ref="CY89:CY106" si="158">BX3-AX$21</f>
        <v>5.099999999999999E-2</v>
      </c>
      <c r="CZ89" s="101">
        <f t="shared" ref="CZ89:CZ106" si="159">BY3-AY$21</f>
        <v>0.245</v>
      </c>
      <c r="DA89" s="101">
        <f t="shared" ref="DA89:DA106" si="160">BZ3-AZ$21</f>
        <v>9.1999999999999985E-2</v>
      </c>
      <c r="DC89" s="97" t="s">
        <v>2196</v>
      </c>
      <c r="DD89" s="101">
        <f>CE89/BD3</f>
        <v>1</v>
      </c>
      <c r="DE89" s="101">
        <f t="shared" ref="DE89:DZ100" si="161">CF89/BE3</f>
        <v>1</v>
      </c>
      <c r="DF89" s="101">
        <f t="shared" si="161"/>
        <v>1</v>
      </c>
      <c r="DG89" s="101">
        <f t="shared" si="161"/>
        <v>1</v>
      </c>
      <c r="DH89" s="101">
        <f t="shared" si="161"/>
        <v>1</v>
      </c>
      <c r="DI89" s="101">
        <f t="shared" si="161"/>
        <v>1</v>
      </c>
      <c r="DJ89" s="101">
        <f t="shared" si="161"/>
        <v>1</v>
      </c>
      <c r="DK89" s="101">
        <f t="shared" si="161"/>
        <v>1</v>
      </c>
      <c r="DL89" s="101">
        <f t="shared" si="161"/>
        <v>1</v>
      </c>
      <c r="DM89" s="101">
        <f t="shared" si="161"/>
        <v>1</v>
      </c>
      <c r="DN89" s="101">
        <f t="shared" si="161"/>
        <v>1</v>
      </c>
      <c r="DO89" s="101">
        <f t="shared" si="161"/>
        <v>1</v>
      </c>
      <c r="DP89" s="101">
        <f t="shared" si="161"/>
        <v>1</v>
      </c>
      <c r="DQ89" s="101">
        <f t="shared" si="161"/>
        <v>1</v>
      </c>
      <c r="DR89" s="101">
        <f t="shared" si="161"/>
        <v>1</v>
      </c>
      <c r="DS89" s="101">
        <f t="shared" si="161"/>
        <v>1</v>
      </c>
      <c r="DT89" s="101">
        <f t="shared" si="161"/>
        <v>1</v>
      </c>
      <c r="DU89" s="101">
        <f t="shared" si="161"/>
        <v>1</v>
      </c>
      <c r="DV89" s="101">
        <f t="shared" si="161"/>
        <v>1</v>
      </c>
      <c r="DW89" s="101">
        <f t="shared" si="161"/>
        <v>1</v>
      </c>
      <c r="DX89" s="101">
        <f t="shared" si="161"/>
        <v>1</v>
      </c>
      <c r="DY89" s="101">
        <f t="shared" si="161"/>
        <v>1</v>
      </c>
      <c r="DZ89" s="101">
        <f t="shared" si="161"/>
        <v>1</v>
      </c>
    </row>
    <row r="90" spans="80:130">
      <c r="CB90" s="97">
        <v>19</v>
      </c>
      <c r="CC90" s="97">
        <v>2</v>
      </c>
      <c r="CD90" s="97" t="str">
        <f t="shared" si="107"/>
        <v>処遇加算なし特定加算なしベア加算なしから新加算Ⅱ</v>
      </c>
      <c r="CE90" s="101">
        <f t="shared" si="138"/>
        <v>0.224</v>
      </c>
      <c r="CF90" s="101">
        <f t="shared" si="139"/>
        <v>0.224</v>
      </c>
      <c r="CG90" s="101">
        <f t="shared" si="140"/>
        <v>0.224</v>
      </c>
      <c r="CH90" s="101">
        <f t="shared" si="141"/>
        <v>9.4E-2</v>
      </c>
      <c r="CI90" s="101">
        <f t="shared" si="142"/>
        <v>8.9999999999999983E-2</v>
      </c>
      <c r="CJ90" s="101">
        <f t="shared" si="143"/>
        <v>8.9999999999999983E-2</v>
      </c>
      <c r="CK90" s="101">
        <f t="shared" si="144"/>
        <v>8.299999999999999E-2</v>
      </c>
      <c r="CL90" s="101">
        <f t="shared" si="145"/>
        <v>0.122</v>
      </c>
      <c r="CM90" s="101">
        <f t="shared" si="146"/>
        <v>0.122</v>
      </c>
      <c r="CN90" s="101">
        <f t="shared" si="147"/>
        <v>0.17399999999999999</v>
      </c>
      <c r="CO90" s="101">
        <f t="shared" si="148"/>
        <v>0.14600000000000002</v>
      </c>
      <c r="CP90" s="101">
        <f t="shared" si="149"/>
        <v>0.14600000000000002</v>
      </c>
      <c r="CQ90" s="101">
        <f t="shared" si="150"/>
        <v>0.17799999999999999</v>
      </c>
      <c r="CR90" s="101">
        <f t="shared" si="151"/>
        <v>0.13600000000000001</v>
      </c>
      <c r="CS90" s="101">
        <f t="shared" si="152"/>
        <v>0.13600000000000001</v>
      </c>
      <c r="CT90" s="101">
        <f t="shared" si="153"/>
        <v>0.13600000000000001</v>
      </c>
      <c r="CU90" s="101">
        <f t="shared" si="154"/>
        <v>7.1000000000000008E-2</v>
      </c>
      <c r="CV90" s="101">
        <f t="shared" si="155"/>
        <v>7.1000000000000008E-2</v>
      </c>
      <c r="CW90" s="101">
        <f t="shared" si="156"/>
        <v>4.6999999999999993E-2</v>
      </c>
      <c r="CX90" s="101">
        <f t="shared" si="157"/>
        <v>4.6999999999999993E-2</v>
      </c>
      <c r="CY90" s="101">
        <f t="shared" si="158"/>
        <v>4.6999999999999993E-2</v>
      </c>
      <c r="CZ90" s="101">
        <f t="shared" si="159"/>
        <v>0.224</v>
      </c>
      <c r="DA90" s="101">
        <f t="shared" si="160"/>
        <v>8.9999999999999983E-2</v>
      </c>
      <c r="DC90" s="97" t="s">
        <v>2197</v>
      </c>
      <c r="DD90" s="101">
        <f t="shared" ref="DD90:DD106" si="162">CE90/BD4</f>
        <v>1</v>
      </c>
      <c r="DE90" s="101">
        <f t="shared" si="161"/>
        <v>1</v>
      </c>
      <c r="DF90" s="101">
        <f t="shared" si="161"/>
        <v>1</v>
      </c>
      <c r="DG90" s="101">
        <f t="shared" si="161"/>
        <v>1</v>
      </c>
      <c r="DH90" s="101">
        <f t="shared" si="161"/>
        <v>1</v>
      </c>
      <c r="DI90" s="101">
        <f t="shared" si="161"/>
        <v>1</v>
      </c>
      <c r="DJ90" s="101">
        <f t="shared" si="161"/>
        <v>1</v>
      </c>
      <c r="DK90" s="101">
        <f t="shared" si="161"/>
        <v>1</v>
      </c>
      <c r="DL90" s="101">
        <f t="shared" si="161"/>
        <v>1</v>
      </c>
      <c r="DM90" s="101">
        <f t="shared" si="161"/>
        <v>1</v>
      </c>
      <c r="DN90" s="101">
        <f t="shared" si="161"/>
        <v>1</v>
      </c>
      <c r="DO90" s="101">
        <f t="shared" si="161"/>
        <v>1</v>
      </c>
      <c r="DP90" s="101">
        <f t="shared" si="161"/>
        <v>1</v>
      </c>
      <c r="DQ90" s="101">
        <f t="shared" si="161"/>
        <v>1</v>
      </c>
      <c r="DR90" s="101">
        <f t="shared" si="161"/>
        <v>1</v>
      </c>
      <c r="DS90" s="101">
        <f t="shared" si="161"/>
        <v>1</v>
      </c>
      <c r="DT90" s="101">
        <f t="shared" si="161"/>
        <v>1</v>
      </c>
      <c r="DU90" s="101">
        <f t="shared" si="161"/>
        <v>1</v>
      </c>
      <c r="DV90" s="101">
        <f t="shared" si="161"/>
        <v>1</v>
      </c>
      <c r="DW90" s="101">
        <f t="shared" si="161"/>
        <v>1</v>
      </c>
      <c r="DX90" s="101">
        <f t="shared" si="161"/>
        <v>1</v>
      </c>
      <c r="DY90" s="101">
        <f t="shared" si="161"/>
        <v>1</v>
      </c>
      <c r="DZ90" s="101">
        <f t="shared" si="161"/>
        <v>1</v>
      </c>
    </row>
    <row r="91" spans="80:130">
      <c r="CB91" s="97">
        <v>19</v>
      </c>
      <c r="CC91" s="97">
        <v>3</v>
      </c>
      <c r="CD91" s="97" t="str">
        <f t="shared" si="107"/>
        <v>処遇加算なし特定加算なしベア加算なしから新加算Ⅲ</v>
      </c>
      <c r="CE91" s="101">
        <f t="shared" si="138"/>
        <v>0.182</v>
      </c>
      <c r="CF91" s="101">
        <f t="shared" si="139"/>
        <v>0.182</v>
      </c>
      <c r="CG91" s="101">
        <f t="shared" si="140"/>
        <v>0.182</v>
      </c>
      <c r="CH91" s="101">
        <f t="shared" si="141"/>
        <v>7.9000000000000001E-2</v>
      </c>
      <c r="CI91" s="101">
        <f t="shared" si="142"/>
        <v>7.9999999999999988E-2</v>
      </c>
      <c r="CJ91" s="101">
        <f t="shared" si="143"/>
        <v>7.9999999999999988E-2</v>
      </c>
      <c r="CK91" s="101">
        <f t="shared" si="144"/>
        <v>6.6000000000000003E-2</v>
      </c>
      <c r="CL91" s="101">
        <f t="shared" si="145"/>
        <v>0.11</v>
      </c>
      <c r="CM91" s="101">
        <f t="shared" si="146"/>
        <v>0.11</v>
      </c>
      <c r="CN91" s="101">
        <f t="shared" si="147"/>
        <v>0.15</v>
      </c>
      <c r="CO91" s="101">
        <f t="shared" si="148"/>
        <v>0.13400000000000001</v>
      </c>
      <c r="CP91" s="101">
        <f t="shared" si="149"/>
        <v>0.13400000000000001</v>
      </c>
      <c r="CQ91" s="101">
        <f t="shared" si="150"/>
        <v>0.155</v>
      </c>
      <c r="CR91" s="101">
        <f t="shared" si="151"/>
        <v>0.113</v>
      </c>
      <c r="CS91" s="101">
        <f t="shared" si="152"/>
        <v>0.113</v>
      </c>
      <c r="CT91" s="101">
        <f t="shared" si="153"/>
        <v>0.113</v>
      </c>
      <c r="CU91" s="101">
        <f t="shared" si="154"/>
        <v>5.3999999999999999E-2</v>
      </c>
      <c r="CV91" s="101">
        <f t="shared" si="155"/>
        <v>5.3999999999999999E-2</v>
      </c>
      <c r="CW91" s="101">
        <f t="shared" si="156"/>
        <v>3.5999999999999997E-2</v>
      </c>
      <c r="CX91" s="101">
        <f t="shared" si="157"/>
        <v>3.5999999999999997E-2</v>
      </c>
      <c r="CY91" s="101">
        <f t="shared" si="158"/>
        <v>3.5999999999999997E-2</v>
      </c>
      <c r="CZ91" s="101">
        <f t="shared" si="159"/>
        <v>0.182</v>
      </c>
      <c r="DA91" s="101">
        <f t="shared" si="160"/>
        <v>7.9999999999999988E-2</v>
      </c>
      <c r="DC91" s="97" t="s">
        <v>2198</v>
      </c>
      <c r="DD91" s="101">
        <f t="shared" si="162"/>
        <v>1</v>
      </c>
      <c r="DE91" s="101">
        <f t="shared" si="161"/>
        <v>1</v>
      </c>
      <c r="DF91" s="101">
        <f t="shared" si="161"/>
        <v>1</v>
      </c>
      <c r="DG91" s="101">
        <f t="shared" si="161"/>
        <v>1</v>
      </c>
      <c r="DH91" s="101">
        <f t="shared" si="161"/>
        <v>1</v>
      </c>
      <c r="DI91" s="101">
        <f t="shared" si="161"/>
        <v>1</v>
      </c>
      <c r="DJ91" s="101">
        <f t="shared" si="161"/>
        <v>1</v>
      </c>
      <c r="DK91" s="101">
        <f t="shared" si="161"/>
        <v>1</v>
      </c>
      <c r="DL91" s="101">
        <f t="shared" si="161"/>
        <v>1</v>
      </c>
      <c r="DM91" s="101">
        <f t="shared" si="161"/>
        <v>1</v>
      </c>
      <c r="DN91" s="101">
        <f t="shared" si="161"/>
        <v>1</v>
      </c>
      <c r="DO91" s="101">
        <f t="shared" si="161"/>
        <v>1</v>
      </c>
      <c r="DP91" s="101">
        <f t="shared" si="161"/>
        <v>1</v>
      </c>
      <c r="DQ91" s="101">
        <f t="shared" si="161"/>
        <v>1</v>
      </c>
      <c r="DR91" s="101">
        <f t="shared" si="161"/>
        <v>1</v>
      </c>
      <c r="DS91" s="101">
        <f t="shared" si="161"/>
        <v>1</v>
      </c>
      <c r="DT91" s="101">
        <f t="shared" si="161"/>
        <v>1</v>
      </c>
      <c r="DU91" s="101">
        <f t="shared" si="161"/>
        <v>1</v>
      </c>
      <c r="DV91" s="101">
        <f t="shared" si="161"/>
        <v>1</v>
      </c>
      <c r="DW91" s="101">
        <f t="shared" si="161"/>
        <v>1</v>
      </c>
      <c r="DX91" s="101">
        <f t="shared" si="161"/>
        <v>1</v>
      </c>
      <c r="DY91" s="101">
        <f t="shared" si="161"/>
        <v>1</v>
      </c>
      <c r="DZ91" s="101">
        <f t="shared" si="161"/>
        <v>1</v>
      </c>
    </row>
    <row r="92" spans="80:130">
      <c r="CB92" s="97">
        <v>19</v>
      </c>
      <c r="CC92" s="97">
        <v>4</v>
      </c>
      <c r="CD92" s="97" t="str">
        <f t="shared" si="107"/>
        <v>処遇加算なし特定加算なしベア加算なしから新加算Ⅳ</v>
      </c>
      <c r="CE92" s="101">
        <f t="shared" si="138"/>
        <v>0.14499999999999999</v>
      </c>
      <c r="CF92" s="101">
        <f t="shared" si="139"/>
        <v>0.14499999999999999</v>
      </c>
      <c r="CG92" s="101">
        <f t="shared" si="140"/>
        <v>0.14499999999999999</v>
      </c>
      <c r="CH92" s="101">
        <f t="shared" si="141"/>
        <v>6.3E-2</v>
      </c>
      <c r="CI92" s="101">
        <f t="shared" si="142"/>
        <v>6.3999999999999987E-2</v>
      </c>
      <c r="CJ92" s="101">
        <f t="shared" si="143"/>
        <v>6.3999999999999987E-2</v>
      </c>
      <c r="CK92" s="101">
        <f t="shared" si="144"/>
        <v>5.3000000000000005E-2</v>
      </c>
      <c r="CL92" s="101">
        <f t="shared" si="145"/>
        <v>8.7999999999999995E-2</v>
      </c>
      <c r="CM92" s="101">
        <f t="shared" si="146"/>
        <v>8.7999999999999995E-2</v>
      </c>
      <c r="CN92" s="101">
        <f t="shared" si="147"/>
        <v>0.122</v>
      </c>
      <c r="CO92" s="101">
        <f t="shared" si="148"/>
        <v>0.106</v>
      </c>
      <c r="CP92" s="101">
        <f t="shared" si="149"/>
        <v>0.106</v>
      </c>
      <c r="CQ92" s="101">
        <f t="shared" si="150"/>
        <v>0.125</v>
      </c>
      <c r="CR92" s="101">
        <f t="shared" si="151"/>
        <v>0.09</v>
      </c>
      <c r="CS92" s="101">
        <f t="shared" si="152"/>
        <v>0.09</v>
      </c>
      <c r="CT92" s="101">
        <f t="shared" si="153"/>
        <v>0.09</v>
      </c>
      <c r="CU92" s="101">
        <f t="shared" si="154"/>
        <v>4.4000000000000004E-2</v>
      </c>
      <c r="CV92" s="101">
        <f t="shared" si="155"/>
        <v>4.4000000000000004E-2</v>
      </c>
      <c r="CW92" s="101">
        <f t="shared" si="156"/>
        <v>2.9000000000000001E-2</v>
      </c>
      <c r="CX92" s="101">
        <f t="shared" si="157"/>
        <v>2.9000000000000001E-2</v>
      </c>
      <c r="CY92" s="101">
        <f t="shared" si="158"/>
        <v>2.9000000000000001E-2</v>
      </c>
      <c r="CZ92" s="101">
        <f t="shared" si="159"/>
        <v>0.14499999999999999</v>
      </c>
      <c r="DA92" s="101">
        <f t="shared" si="160"/>
        <v>6.3999999999999987E-2</v>
      </c>
      <c r="DC92" s="97" t="s">
        <v>2199</v>
      </c>
      <c r="DD92" s="101">
        <f t="shared" si="162"/>
        <v>1</v>
      </c>
      <c r="DE92" s="101">
        <f t="shared" si="161"/>
        <v>1</v>
      </c>
      <c r="DF92" s="101">
        <f t="shared" si="161"/>
        <v>1</v>
      </c>
      <c r="DG92" s="101">
        <f t="shared" si="161"/>
        <v>1</v>
      </c>
      <c r="DH92" s="101">
        <f t="shared" si="161"/>
        <v>1</v>
      </c>
      <c r="DI92" s="101">
        <f t="shared" si="161"/>
        <v>1</v>
      </c>
      <c r="DJ92" s="101">
        <f t="shared" si="161"/>
        <v>1</v>
      </c>
      <c r="DK92" s="101">
        <f t="shared" si="161"/>
        <v>1</v>
      </c>
      <c r="DL92" s="101">
        <f t="shared" si="161"/>
        <v>1</v>
      </c>
      <c r="DM92" s="101">
        <f t="shared" si="161"/>
        <v>1</v>
      </c>
      <c r="DN92" s="101">
        <f t="shared" si="161"/>
        <v>1</v>
      </c>
      <c r="DO92" s="101">
        <f t="shared" si="161"/>
        <v>1</v>
      </c>
      <c r="DP92" s="101">
        <f t="shared" si="161"/>
        <v>1</v>
      </c>
      <c r="DQ92" s="101">
        <f t="shared" si="161"/>
        <v>1</v>
      </c>
      <c r="DR92" s="101">
        <f t="shared" si="161"/>
        <v>1</v>
      </c>
      <c r="DS92" s="101">
        <f t="shared" si="161"/>
        <v>1</v>
      </c>
      <c r="DT92" s="101">
        <f t="shared" si="161"/>
        <v>1</v>
      </c>
      <c r="DU92" s="101">
        <f t="shared" si="161"/>
        <v>1</v>
      </c>
      <c r="DV92" s="101">
        <f t="shared" si="161"/>
        <v>1</v>
      </c>
      <c r="DW92" s="101">
        <f t="shared" si="161"/>
        <v>1</v>
      </c>
      <c r="DX92" s="101">
        <f t="shared" si="161"/>
        <v>1</v>
      </c>
      <c r="DY92" s="101">
        <f t="shared" si="161"/>
        <v>1</v>
      </c>
      <c r="DZ92" s="101">
        <f t="shared" si="161"/>
        <v>1</v>
      </c>
    </row>
    <row r="93" spans="80:130">
      <c r="CB93" s="97">
        <v>19</v>
      </c>
      <c r="CC93" s="97">
        <v>5</v>
      </c>
      <c r="CD93" s="97" t="str">
        <f t="shared" si="107"/>
        <v>処遇加算なし特定加算なしベア加算なしから新加算Ⅴ（１）</v>
      </c>
      <c r="CE93" s="101">
        <f t="shared" si="138"/>
        <v>0.221</v>
      </c>
      <c r="CF93" s="101">
        <f t="shared" si="139"/>
        <v>0.221</v>
      </c>
      <c r="CG93" s="101">
        <f t="shared" si="140"/>
        <v>0.221</v>
      </c>
      <c r="CH93" s="101">
        <f t="shared" si="141"/>
        <v>8.8999999999999996E-2</v>
      </c>
      <c r="CI93" s="101">
        <f t="shared" si="142"/>
        <v>8.0999999999999989E-2</v>
      </c>
      <c r="CJ93" s="101">
        <f t="shared" si="143"/>
        <v>8.0999999999999989E-2</v>
      </c>
      <c r="CK93" s="101">
        <f t="shared" si="144"/>
        <v>7.5999999999999998E-2</v>
      </c>
      <c r="CL93" s="101">
        <f t="shared" si="145"/>
        <v>0.113</v>
      </c>
      <c r="CM93" s="101">
        <f t="shared" si="146"/>
        <v>0.113</v>
      </c>
      <c r="CN93" s="101">
        <f t="shared" si="147"/>
        <v>0.158</v>
      </c>
      <c r="CO93" s="101">
        <f t="shared" si="148"/>
        <v>0.13200000000000001</v>
      </c>
      <c r="CP93" s="101">
        <f t="shared" si="149"/>
        <v>0.13200000000000001</v>
      </c>
      <c r="CQ93" s="101">
        <f t="shared" si="150"/>
        <v>0.16300000000000001</v>
      </c>
      <c r="CR93" s="101">
        <f t="shared" si="151"/>
        <v>0.124</v>
      </c>
      <c r="CS93" s="101">
        <f t="shared" si="152"/>
        <v>0.124</v>
      </c>
      <c r="CT93" s="101">
        <f t="shared" si="153"/>
        <v>0.124</v>
      </c>
      <c r="CU93" s="101">
        <f t="shared" si="154"/>
        <v>6.7000000000000004E-2</v>
      </c>
      <c r="CV93" s="101">
        <f t="shared" si="155"/>
        <v>6.7000000000000004E-2</v>
      </c>
      <c r="CW93" s="101">
        <f t="shared" si="156"/>
        <v>4.5999999999999992E-2</v>
      </c>
      <c r="CX93" s="101">
        <f t="shared" si="157"/>
        <v>4.5999999999999992E-2</v>
      </c>
      <c r="CY93" s="101">
        <f t="shared" si="158"/>
        <v>4.5999999999999992E-2</v>
      </c>
      <c r="CZ93" s="101">
        <f t="shared" si="159"/>
        <v>0.221</v>
      </c>
      <c r="DA93" s="101">
        <f t="shared" si="160"/>
        <v>8.0999999999999989E-2</v>
      </c>
      <c r="DC93" s="97" t="s">
        <v>2200</v>
      </c>
      <c r="DD93" s="101">
        <f t="shared" si="162"/>
        <v>1</v>
      </c>
      <c r="DE93" s="101">
        <f t="shared" si="161"/>
        <v>1</v>
      </c>
      <c r="DF93" s="101">
        <f t="shared" si="161"/>
        <v>1</v>
      </c>
      <c r="DG93" s="101">
        <f t="shared" si="161"/>
        <v>1</v>
      </c>
      <c r="DH93" s="101">
        <f t="shared" si="161"/>
        <v>1</v>
      </c>
      <c r="DI93" s="101">
        <f t="shared" si="161"/>
        <v>1</v>
      </c>
      <c r="DJ93" s="101">
        <f t="shared" si="161"/>
        <v>1</v>
      </c>
      <c r="DK93" s="101">
        <f t="shared" si="161"/>
        <v>1</v>
      </c>
      <c r="DL93" s="101">
        <f t="shared" si="161"/>
        <v>1</v>
      </c>
      <c r="DM93" s="101">
        <f t="shared" si="161"/>
        <v>1</v>
      </c>
      <c r="DN93" s="101">
        <f t="shared" si="161"/>
        <v>1</v>
      </c>
      <c r="DO93" s="101">
        <f t="shared" si="161"/>
        <v>1</v>
      </c>
      <c r="DP93" s="101">
        <f t="shared" si="161"/>
        <v>1</v>
      </c>
      <c r="DQ93" s="101">
        <f t="shared" si="161"/>
        <v>1</v>
      </c>
      <c r="DR93" s="101">
        <f t="shared" si="161"/>
        <v>1</v>
      </c>
      <c r="DS93" s="101">
        <f t="shared" si="161"/>
        <v>1</v>
      </c>
      <c r="DT93" s="101">
        <f t="shared" si="161"/>
        <v>1</v>
      </c>
      <c r="DU93" s="101">
        <f t="shared" si="161"/>
        <v>1</v>
      </c>
      <c r="DV93" s="101">
        <f t="shared" si="161"/>
        <v>1</v>
      </c>
      <c r="DW93" s="101">
        <f t="shared" si="161"/>
        <v>1</v>
      </c>
      <c r="DX93" s="101">
        <f t="shared" si="161"/>
        <v>1</v>
      </c>
      <c r="DY93" s="101">
        <f t="shared" si="161"/>
        <v>1</v>
      </c>
      <c r="DZ93" s="101">
        <f t="shared" si="161"/>
        <v>1</v>
      </c>
    </row>
    <row r="94" spans="80:130">
      <c r="CB94" s="97">
        <v>19</v>
      </c>
      <c r="CC94" s="97">
        <v>6</v>
      </c>
      <c r="CD94" s="97" t="str">
        <f t="shared" si="107"/>
        <v>処遇加算なし特定加算なしベア加算なしから新加算Ⅴ（２）</v>
      </c>
      <c r="CE94" s="101">
        <f t="shared" si="138"/>
        <v>0.20799999999999999</v>
      </c>
      <c r="CF94" s="101">
        <f t="shared" si="139"/>
        <v>0.20799999999999999</v>
      </c>
      <c r="CG94" s="101">
        <f t="shared" si="140"/>
        <v>0.20799999999999999</v>
      </c>
      <c r="CH94" s="101">
        <f t="shared" si="141"/>
        <v>8.3999999999999991E-2</v>
      </c>
      <c r="CI94" s="101">
        <f t="shared" si="142"/>
        <v>7.5999999999999984E-2</v>
      </c>
      <c r="CJ94" s="101">
        <f t="shared" si="143"/>
        <v>7.5999999999999984E-2</v>
      </c>
      <c r="CK94" s="101">
        <f t="shared" si="144"/>
        <v>7.2999999999999995E-2</v>
      </c>
      <c r="CL94" s="101">
        <f t="shared" si="145"/>
        <v>0.106</v>
      </c>
      <c r="CM94" s="101">
        <f t="shared" si="146"/>
        <v>0.106</v>
      </c>
      <c r="CN94" s="101">
        <f t="shared" si="147"/>
        <v>0.153</v>
      </c>
      <c r="CO94" s="101">
        <f t="shared" si="148"/>
        <v>0.121</v>
      </c>
      <c r="CP94" s="101">
        <f t="shared" si="149"/>
        <v>0.121</v>
      </c>
      <c r="CQ94" s="101">
        <f t="shared" si="150"/>
        <v>0.156</v>
      </c>
      <c r="CR94" s="101">
        <f t="shared" si="151"/>
        <v>0.11699999999999999</v>
      </c>
      <c r="CS94" s="101">
        <f t="shared" si="152"/>
        <v>0.11699999999999999</v>
      </c>
      <c r="CT94" s="101">
        <f t="shared" si="153"/>
        <v>0.11699999999999999</v>
      </c>
      <c r="CU94" s="101">
        <f t="shared" si="154"/>
        <v>6.5000000000000002E-2</v>
      </c>
      <c r="CV94" s="101">
        <f t="shared" si="155"/>
        <v>6.5000000000000002E-2</v>
      </c>
      <c r="CW94" s="101">
        <f t="shared" si="156"/>
        <v>4.3999999999999997E-2</v>
      </c>
      <c r="CX94" s="101">
        <f t="shared" si="157"/>
        <v>4.3999999999999997E-2</v>
      </c>
      <c r="CY94" s="101">
        <f t="shared" si="158"/>
        <v>4.3999999999999997E-2</v>
      </c>
      <c r="CZ94" s="101">
        <f t="shared" si="159"/>
        <v>0.20799999999999999</v>
      </c>
      <c r="DA94" s="101">
        <f t="shared" si="160"/>
        <v>7.5999999999999984E-2</v>
      </c>
      <c r="DC94" s="97" t="s">
        <v>2201</v>
      </c>
      <c r="DD94" s="101">
        <f t="shared" si="162"/>
        <v>1</v>
      </c>
      <c r="DE94" s="101">
        <f t="shared" si="161"/>
        <v>1</v>
      </c>
      <c r="DF94" s="101">
        <f t="shared" si="161"/>
        <v>1</v>
      </c>
      <c r="DG94" s="101">
        <f t="shared" si="161"/>
        <v>1</v>
      </c>
      <c r="DH94" s="101">
        <f t="shared" si="161"/>
        <v>1</v>
      </c>
      <c r="DI94" s="101">
        <f t="shared" si="161"/>
        <v>1</v>
      </c>
      <c r="DJ94" s="101">
        <f t="shared" si="161"/>
        <v>1</v>
      </c>
      <c r="DK94" s="101">
        <f t="shared" si="161"/>
        <v>1</v>
      </c>
      <c r="DL94" s="101">
        <f t="shared" si="161"/>
        <v>1</v>
      </c>
      <c r="DM94" s="101">
        <f t="shared" si="161"/>
        <v>1</v>
      </c>
      <c r="DN94" s="101">
        <f t="shared" si="161"/>
        <v>1</v>
      </c>
      <c r="DO94" s="101">
        <f t="shared" si="161"/>
        <v>1</v>
      </c>
      <c r="DP94" s="101">
        <f t="shared" si="161"/>
        <v>1</v>
      </c>
      <c r="DQ94" s="101">
        <f t="shared" si="161"/>
        <v>1</v>
      </c>
      <c r="DR94" s="101">
        <f t="shared" si="161"/>
        <v>1</v>
      </c>
      <c r="DS94" s="101">
        <f t="shared" si="161"/>
        <v>1</v>
      </c>
      <c r="DT94" s="101">
        <f t="shared" si="161"/>
        <v>1</v>
      </c>
      <c r="DU94" s="101">
        <f t="shared" si="161"/>
        <v>1</v>
      </c>
      <c r="DV94" s="101">
        <f t="shared" si="161"/>
        <v>1</v>
      </c>
      <c r="DW94" s="101">
        <f t="shared" si="161"/>
        <v>1</v>
      </c>
      <c r="DX94" s="101">
        <f t="shared" si="161"/>
        <v>1</v>
      </c>
      <c r="DY94" s="101">
        <f t="shared" si="161"/>
        <v>1</v>
      </c>
      <c r="DZ94" s="101">
        <f t="shared" si="161"/>
        <v>1</v>
      </c>
    </row>
    <row r="95" spans="80:130">
      <c r="CB95" s="97">
        <v>19</v>
      </c>
      <c r="CC95" s="97">
        <v>7</v>
      </c>
      <c r="CD95" s="97" t="str">
        <f t="shared" si="107"/>
        <v>処遇加算なし特定加算なしベア加算なしから新加算Ⅴ（３）</v>
      </c>
      <c r="CE95" s="101">
        <f t="shared" si="138"/>
        <v>0.2</v>
      </c>
      <c r="CF95" s="101">
        <f t="shared" si="139"/>
        <v>0.2</v>
      </c>
      <c r="CG95" s="101">
        <f t="shared" si="140"/>
        <v>0.2</v>
      </c>
      <c r="CH95" s="101">
        <f t="shared" si="141"/>
        <v>8.3000000000000004E-2</v>
      </c>
      <c r="CI95" s="101">
        <f t="shared" si="142"/>
        <v>7.8999999999999987E-2</v>
      </c>
      <c r="CJ95" s="101">
        <f t="shared" si="143"/>
        <v>7.8999999999999987E-2</v>
      </c>
      <c r="CK95" s="101">
        <f t="shared" si="144"/>
        <v>7.2999999999999995E-2</v>
      </c>
      <c r="CL95" s="101">
        <f t="shared" si="145"/>
        <v>0.107</v>
      </c>
      <c r="CM95" s="101">
        <f t="shared" si="146"/>
        <v>0.107</v>
      </c>
      <c r="CN95" s="101">
        <f t="shared" si="147"/>
        <v>0.151</v>
      </c>
      <c r="CO95" s="101">
        <f t="shared" si="148"/>
        <v>0.129</v>
      </c>
      <c r="CP95" s="101">
        <f t="shared" si="149"/>
        <v>0.129</v>
      </c>
      <c r="CQ95" s="101">
        <f t="shared" si="150"/>
        <v>0.155</v>
      </c>
      <c r="CR95" s="101">
        <f t="shared" si="151"/>
        <v>0.12000000000000001</v>
      </c>
      <c r="CS95" s="101">
        <f t="shared" si="152"/>
        <v>0.12000000000000001</v>
      </c>
      <c r="CT95" s="101">
        <f t="shared" si="153"/>
        <v>0.12000000000000001</v>
      </c>
      <c r="CU95" s="101">
        <f t="shared" si="154"/>
        <v>6.3E-2</v>
      </c>
      <c r="CV95" s="101">
        <f t="shared" si="155"/>
        <v>6.3E-2</v>
      </c>
      <c r="CW95" s="101">
        <f t="shared" si="156"/>
        <v>4.1999999999999996E-2</v>
      </c>
      <c r="CX95" s="101">
        <f t="shared" si="157"/>
        <v>4.1999999999999996E-2</v>
      </c>
      <c r="CY95" s="101">
        <f t="shared" si="158"/>
        <v>4.1999999999999996E-2</v>
      </c>
      <c r="CZ95" s="101">
        <f t="shared" si="159"/>
        <v>0.2</v>
      </c>
      <c r="DA95" s="101">
        <f t="shared" si="160"/>
        <v>7.8999999999999987E-2</v>
      </c>
      <c r="DC95" s="97" t="s">
        <v>2202</v>
      </c>
      <c r="DD95" s="101">
        <f t="shared" si="162"/>
        <v>1</v>
      </c>
      <c r="DE95" s="101">
        <f t="shared" si="161"/>
        <v>1</v>
      </c>
      <c r="DF95" s="101">
        <f t="shared" si="161"/>
        <v>1</v>
      </c>
      <c r="DG95" s="101">
        <f t="shared" si="161"/>
        <v>1</v>
      </c>
      <c r="DH95" s="101">
        <f t="shared" si="161"/>
        <v>1</v>
      </c>
      <c r="DI95" s="101">
        <f t="shared" si="161"/>
        <v>1</v>
      </c>
      <c r="DJ95" s="101">
        <f t="shared" si="161"/>
        <v>1</v>
      </c>
      <c r="DK95" s="101">
        <f t="shared" si="161"/>
        <v>1</v>
      </c>
      <c r="DL95" s="101">
        <f t="shared" si="161"/>
        <v>1</v>
      </c>
      <c r="DM95" s="101">
        <f t="shared" si="161"/>
        <v>1</v>
      </c>
      <c r="DN95" s="101">
        <f t="shared" si="161"/>
        <v>1</v>
      </c>
      <c r="DO95" s="101">
        <f t="shared" si="161"/>
        <v>1</v>
      </c>
      <c r="DP95" s="101">
        <f t="shared" si="161"/>
        <v>1</v>
      </c>
      <c r="DQ95" s="101">
        <f t="shared" si="161"/>
        <v>1</v>
      </c>
      <c r="DR95" s="101">
        <f t="shared" si="161"/>
        <v>1</v>
      </c>
      <c r="DS95" s="101">
        <f t="shared" si="161"/>
        <v>1</v>
      </c>
      <c r="DT95" s="101">
        <f t="shared" si="161"/>
        <v>1</v>
      </c>
      <c r="DU95" s="101">
        <f t="shared" si="161"/>
        <v>1</v>
      </c>
      <c r="DV95" s="101">
        <f t="shared" si="161"/>
        <v>1</v>
      </c>
      <c r="DW95" s="101">
        <f t="shared" si="161"/>
        <v>1</v>
      </c>
      <c r="DX95" s="101">
        <f t="shared" si="161"/>
        <v>1</v>
      </c>
      <c r="DY95" s="101">
        <f t="shared" si="161"/>
        <v>1</v>
      </c>
      <c r="DZ95" s="101">
        <f t="shared" si="161"/>
        <v>1</v>
      </c>
    </row>
    <row r="96" spans="80:130">
      <c r="CB96" s="97">
        <v>19</v>
      </c>
      <c r="CC96" s="97">
        <v>8</v>
      </c>
      <c r="CD96" s="97" t="str">
        <f t="shared" si="107"/>
        <v>処遇加算なし特定加算なしベア加算なしから新加算Ⅴ（４）</v>
      </c>
      <c r="CE96" s="101">
        <f t="shared" si="138"/>
        <v>0.187</v>
      </c>
      <c r="CF96" s="101">
        <f t="shared" si="139"/>
        <v>0.187</v>
      </c>
      <c r="CG96" s="101">
        <f t="shared" si="140"/>
        <v>0.187</v>
      </c>
      <c r="CH96" s="101">
        <f t="shared" si="141"/>
        <v>7.8E-2</v>
      </c>
      <c r="CI96" s="101">
        <f t="shared" si="142"/>
        <v>7.3999999999999996E-2</v>
      </c>
      <c r="CJ96" s="101">
        <f t="shared" si="143"/>
        <v>7.3999999999999996E-2</v>
      </c>
      <c r="CK96" s="101">
        <f t="shared" si="144"/>
        <v>7.0000000000000007E-2</v>
      </c>
      <c r="CL96" s="101">
        <f t="shared" si="145"/>
        <v>9.9999999999999992E-2</v>
      </c>
      <c r="CM96" s="101">
        <f t="shared" si="146"/>
        <v>9.9999999999999992E-2</v>
      </c>
      <c r="CN96" s="101">
        <f t="shared" si="147"/>
        <v>0.14599999999999999</v>
      </c>
      <c r="CO96" s="101">
        <f t="shared" si="148"/>
        <v>0.11799999999999999</v>
      </c>
      <c r="CP96" s="101">
        <f t="shared" si="149"/>
        <v>0.11799999999999999</v>
      </c>
      <c r="CQ96" s="101">
        <f t="shared" si="150"/>
        <v>0.14799999999999999</v>
      </c>
      <c r="CR96" s="101">
        <f t="shared" si="151"/>
        <v>0.11299999999999999</v>
      </c>
      <c r="CS96" s="101">
        <f t="shared" si="152"/>
        <v>0.11299999999999999</v>
      </c>
      <c r="CT96" s="101">
        <f t="shared" si="153"/>
        <v>0.11299999999999999</v>
      </c>
      <c r="CU96" s="101">
        <f t="shared" si="154"/>
        <v>6.0999999999999999E-2</v>
      </c>
      <c r="CV96" s="101">
        <f t="shared" si="155"/>
        <v>6.0999999999999999E-2</v>
      </c>
      <c r="CW96" s="101">
        <f t="shared" si="156"/>
        <v>3.9999999999999994E-2</v>
      </c>
      <c r="CX96" s="101">
        <f t="shared" si="157"/>
        <v>3.9999999999999994E-2</v>
      </c>
      <c r="CY96" s="101">
        <f t="shared" si="158"/>
        <v>3.9999999999999994E-2</v>
      </c>
      <c r="CZ96" s="101">
        <f t="shared" si="159"/>
        <v>0.187</v>
      </c>
      <c r="DA96" s="101">
        <f t="shared" si="160"/>
        <v>7.3999999999999996E-2</v>
      </c>
      <c r="DC96" s="97" t="s">
        <v>2203</v>
      </c>
      <c r="DD96" s="101">
        <f t="shared" si="162"/>
        <v>1</v>
      </c>
      <c r="DE96" s="101">
        <f t="shared" si="161"/>
        <v>1</v>
      </c>
      <c r="DF96" s="101">
        <f t="shared" si="161"/>
        <v>1</v>
      </c>
      <c r="DG96" s="101">
        <f t="shared" si="161"/>
        <v>1</v>
      </c>
      <c r="DH96" s="101">
        <f t="shared" si="161"/>
        <v>1</v>
      </c>
      <c r="DI96" s="101">
        <f t="shared" si="161"/>
        <v>1</v>
      </c>
      <c r="DJ96" s="101">
        <f t="shared" si="161"/>
        <v>1</v>
      </c>
      <c r="DK96" s="101">
        <f t="shared" si="161"/>
        <v>1</v>
      </c>
      <c r="DL96" s="101">
        <f t="shared" si="161"/>
        <v>1</v>
      </c>
      <c r="DM96" s="101">
        <f t="shared" si="161"/>
        <v>1</v>
      </c>
      <c r="DN96" s="101">
        <f t="shared" si="161"/>
        <v>1</v>
      </c>
      <c r="DO96" s="101">
        <f t="shared" si="161"/>
        <v>1</v>
      </c>
      <c r="DP96" s="101">
        <f t="shared" si="161"/>
        <v>1</v>
      </c>
      <c r="DQ96" s="101">
        <f t="shared" si="161"/>
        <v>1</v>
      </c>
      <c r="DR96" s="101">
        <f t="shared" si="161"/>
        <v>1</v>
      </c>
      <c r="DS96" s="101">
        <f t="shared" si="161"/>
        <v>1</v>
      </c>
      <c r="DT96" s="101">
        <f t="shared" si="161"/>
        <v>1</v>
      </c>
      <c r="DU96" s="101">
        <f t="shared" si="161"/>
        <v>1</v>
      </c>
      <c r="DV96" s="101">
        <f t="shared" si="161"/>
        <v>1</v>
      </c>
      <c r="DW96" s="101">
        <f t="shared" si="161"/>
        <v>1</v>
      </c>
      <c r="DX96" s="101">
        <f t="shared" si="161"/>
        <v>1</v>
      </c>
      <c r="DY96" s="101">
        <f t="shared" si="161"/>
        <v>1</v>
      </c>
      <c r="DZ96" s="101">
        <f t="shared" si="161"/>
        <v>1</v>
      </c>
    </row>
    <row r="97" spans="80:130">
      <c r="CB97" s="97">
        <v>19</v>
      </c>
      <c r="CC97" s="97">
        <v>9</v>
      </c>
      <c r="CD97" s="97" t="str">
        <f t="shared" si="107"/>
        <v>処遇加算なし特定加算なしベア加算なしから新加算Ⅴ（５）</v>
      </c>
      <c r="CE97" s="101">
        <f t="shared" si="138"/>
        <v>0.184</v>
      </c>
      <c r="CF97" s="101">
        <f t="shared" si="139"/>
        <v>0.184</v>
      </c>
      <c r="CG97" s="101">
        <f t="shared" si="140"/>
        <v>0.184</v>
      </c>
      <c r="CH97" s="101">
        <f t="shared" si="141"/>
        <v>7.2999999999999995E-2</v>
      </c>
      <c r="CI97" s="101">
        <f t="shared" si="142"/>
        <v>6.4999999999999988E-2</v>
      </c>
      <c r="CJ97" s="101">
        <f t="shared" si="143"/>
        <v>6.4999999999999988E-2</v>
      </c>
      <c r="CK97" s="101">
        <f t="shared" si="144"/>
        <v>6.3E-2</v>
      </c>
      <c r="CL97" s="101">
        <f t="shared" si="145"/>
        <v>9.0999999999999998E-2</v>
      </c>
      <c r="CM97" s="101">
        <f t="shared" si="146"/>
        <v>9.0999999999999998E-2</v>
      </c>
      <c r="CN97" s="101">
        <f t="shared" si="147"/>
        <v>0.13</v>
      </c>
      <c r="CO97" s="101">
        <f t="shared" si="148"/>
        <v>0.104</v>
      </c>
      <c r="CP97" s="101">
        <f t="shared" si="149"/>
        <v>0.104</v>
      </c>
      <c r="CQ97" s="101">
        <f t="shared" si="150"/>
        <v>0.13300000000000001</v>
      </c>
      <c r="CR97" s="101">
        <f t="shared" si="151"/>
        <v>0.10099999999999999</v>
      </c>
      <c r="CS97" s="101">
        <f t="shared" si="152"/>
        <v>0.10099999999999999</v>
      </c>
      <c r="CT97" s="101">
        <f t="shared" si="153"/>
        <v>0.10099999999999999</v>
      </c>
      <c r="CU97" s="101">
        <f t="shared" si="154"/>
        <v>5.7000000000000002E-2</v>
      </c>
      <c r="CV97" s="101">
        <f t="shared" si="155"/>
        <v>5.7000000000000002E-2</v>
      </c>
      <c r="CW97" s="101">
        <f t="shared" si="156"/>
        <v>3.9E-2</v>
      </c>
      <c r="CX97" s="101">
        <f t="shared" si="157"/>
        <v>3.9E-2</v>
      </c>
      <c r="CY97" s="101">
        <f t="shared" si="158"/>
        <v>3.9E-2</v>
      </c>
      <c r="CZ97" s="101">
        <f t="shared" si="159"/>
        <v>0.184</v>
      </c>
      <c r="DA97" s="101">
        <f t="shared" si="160"/>
        <v>6.4999999999999988E-2</v>
      </c>
      <c r="DC97" s="97" t="s">
        <v>2204</v>
      </c>
      <c r="DD97" s="101">
        <f t="shared" si="162"/>
        <v>1</v>
      </c>
      <c r="DE97" s="101">
        <f t="shared" si="161"/>
        <v>1</v>
      </c>
      <c r="DF97" s="101">
        <f t="shared" si="161"/>
        <v>1</v>
      </c>
      <c r="DG97" s="101">
        <f t="shared" si="161"/>
        <v>1</v>
      </c>
      <c r="DH97" s="101">
        <f t="shared" si="161"/>
        <v>1</v>
      </c>
      <c r="DI97" s="101">
        <f t="shared" si="161"/>
        <v>1</v>
      </c>
      <c r="DJ97" s="101">
        <f t="shared" si="161"/>
        <v>1</v>
      </c>
      <c r="DK97" s="101">
        <f t="shared" si="161"/>
        <v>1</v>
      </c>
      <c r="DL97" s="101">
        <f t="shared" si="161"/>
        <v>1</v>
      </c>
      <c r="DM97" s="101">
        <f t="shared" si="161"/>
        <v>1</v>
      </c>
      <c r="DN97" s="101">
        <f t="shared" si="161"/>
        <v>1</v>
      </c>
      <c r="DO97" s="101">
        <f t="shared" si="161"/>
        <v>1</v>
      </c>
      <c r="DP97" s="101">
        <f t="shared" si="161"/>
        <v>1</v>
      </c>
      <c r="DQ97" s="101">
        <f t="shared" si="161"/>
        <v>1</v>
      </c>
      <c r="DR97" s="101">
        <f t="shared" si="161"/>
        <v>1</v>
      </c>
      <c r="DS97" s="101">
        <f t="shared" si="161"/>
        <v>1</v>
      </c>
      <c r="DT97" s="101">
        <f t="shared" si="161"/>
        <v>1</v>
      </c>
      <c r="DU97" s="101">
        <f t="shared" si="161"/>
        <v>1</v>
      </c>
      <c r="DV97" s="101">
        <f t="shared" si="161"/>
        <v>1</v>
      </c>
      <c r="DW97" s="101">
        <f t="shared" si="161"/>
        <v>1</v>
      </c>
      <c r="DX97" s="101">
        <f t="shared" si="161"/>
        <v>1</v>
      </c>
      <c r="DY97" s="101">
        <f t="shared" si="161"/>
        <v>1</v>
      </c>
      <c r="DZ97" s="101">
        <f t="shared" si="161"/>
        <v>1</v>
      </c>
    </row>
    <row r="98" spans="80:130">
      <c r="CB98" s="97">
        <v>19</v>
      </c>
      <c r="CC98" s="97">
        <v>10</v>
      </c>
      <c r="CD98" s="97" t="str">
        <f t="shared" si="107"/>
        <v>処遇加算なし特定加算なしベア加算なしから新加算Ⅴ（６）</v>
      </c>
      <c r="CE98" s="101">
        <f t="shared" si="138"/>
        <v>0.16300000000000001</v>
      </c>
      <c r="CF98" s="101">
        <f t="shared" si="139"/>
        <v>0.16300000000000001</v>
      </c>
      <c r="CG98" s="101">
        <f t="shared" si="140"/>
        <v>0.16300000000000001</v>
      </c>
      <c r="CH98" s="101">
        <f t="shared" si="141"/>
        <v>6.7000000000000004E-2</v>
      </c>
      <c r="CI98" s="101">
        <f t="shared" si="142"/>
        <v>6.3E-2</v>
      </c>
      <c r="CJ98" s="101">
        <f t="shared" si="143"/>
        <v>6.3E-2</v>
      </c>
      <c r="CK98" s="101">
        <f t="shared" si="144"/>
        <v>6.0000000000000005E-2</v>
      </c>
      <c r="CL98" s="101">
        <f t="shared" si="145"/>
        <v>8.4999999999999992E-2</v>
      </c>
      <c r="CM98" s="101">
        <f t="shared" si="146"/>
        <v>8.4999999999999992E-2</v>
      </c>
      <c r="CN98" s="101">
        <f t="shared" si="147"/>
        <v>0.123</v>
      </c>
      <c r="CO98" s="101">
        <f t="shared" si="148"/>
        <v>0.10099999999999999</v>
      </c>
      <c r="CP98" s="101">
        <f t="shared" si="149"/>
        <v>0.10099999999999999</v>
      </c>
      <c r="CQ98" s="101">
        <f t="shared" si="150"/>
        <v>0.125</v>
      </c>
      <c r="CR98" s="101">
        <f t="shared" si="151"/>
        <v>9.6999999999999989E-2</v>
      </c>
      <c r="CS98" s="101">
        <f t="shared" si="152"/>
        <v>9.6999999999999989E-2</v>
      </c>
      <c r="CT98" s="101">
        <f t="shared" si="153"/>
        <v>9.6999999999999989E-2</v>
      </c>
      <c r="CU98" s="101">
        <f t="shared" si="154"/>
        <v>5.2999999999999999E-2</v>
      </c>
      <c r="CV98" s="101">
        <f t="shared" si="155"/>
        <v>5.2999999999999999E-2</v>
      </c>
      <c r="CW98" s="101">
        <f t="shared" si="156"/>
        <v>3.4999999999999996E-2</v>
      </c>
      <c r="CX98" s="101">
        <f t="shared" si="157"/>
        <v>3.4999999999999996E-2</v>
      </c>
      <c r="CY98" s="101">
        <f t="shared" si="158"/>
        <v>3.4999999999999996E-2</v>
      </c>
      <c r="CZ98" s="101">
        <f t="shared" si="159"/>
        <v>0.16300000000000001</v>
      </c>
      <c r="DA98" s="101">
        <f t="shared" si="160"/>
        <v>6.3E-2</v>
      </c>
      <c r="DC98" s="97" t="s">
        <v>2205</v>
      </c>
      <c r="DD98" s="101">
        <f t="shared" si="162"/>
        <v>1</v>
      </c>
      <c r="DE98" s="101">
        <f t="shared" si="161"/>
        <v>1</v>
      </c>
      <c r="DF98" s="101">
        <f t="shared" si="161"/>
        <v>1</v>
      </c>
      <c r="DG98" s="101">
        <f t="shared" si="161"/>
        <v>1</v>
      </c>
      <c r="DH98" s="101">
        <f t="shared" si="161"/>
        <v>1</v>
      </c>
      <c r="DI98" s="101">
        <f t="shared" si="161"/>
        <v>1</v>
      </c>
      <c r="DJ98" s="101">
        <f t="shared" si="161"/>
        <v>1</v>
      </c>
      <c r="DK98" s="101">
        <f t="shared" si="161"/>
        <v>1</v>
      </c>
      <c r="DL98" s="101">
        <f t="shared" si="161"/>
        <v>1</v>
      </c>
      <c r="DM98" s="101">
        <f t="shared" si="161"/>
        <v>1</v>
      </c>
      <c r="DN98" s="101">
        <f t="shared" si="161"/>
        <v>1</v>
      </c>
      <c r="DO98" s="101">
        <f t="shared" si="161"/>
        <v>1</v>
      </c>
      <c r="DP98" s="101">
        <f t="shared" si="161"/>
        <v>1</v>
      </c>
      <c r="DQ98" s="101">
        <f t="shared" si="161"/>
        <v>1</v>
      </c>
      <c r="DR98" s="101">
        <f t="shared" si="161"/>
        <v>1</v>
      </c>
      <c r="DS98" s="101">
        <f t="shared" si="161"/>
        <v>1</v>
      </c>
      <c r="DT98" s="101">
        <f t="shared" si="161"/>
        <v>1</v>
      </c>
      <c r="DU98" s="101">
        <f t="shared" si="161"/>
        <v>1</v>
      </c>
      <c r="DV98" s="101">
        <f t="shared" si="161"/>
        <v>1</v>
      </c>
      <c r="DW98" s="101">
        <f t="shared" si="161"/>
        <v>1</v>
      </c>
      <c r="DX98" s="101">
        <f t="shared" si="161"/>
        <v>1</v>
      </c>
      <c r="DY98" s="101">
        <f t="shared" si="161"/>
        <v>1</v>
      </c>
      <c r="DZ98" s="101">
        <f t="shared" si="161"/>
        <v>1</v>
      </c>
    </row>
    <row r="99" spans="80:130">
      <c r="CB99" s="97">
        <v>19</v>
      </c>
      <c r="CC99" s="97">
        <v>11</v>
      </c>
      <c r="CD99" s="97" t="str">
        <f t="shared" ref="CD99:CD106" si="163">VLOOKUP(CB99,$AB$3:$AC$21,2)&amp;"から"&amp;VLOOKUP(CC99,$BB$3:$BC$20,2)</f>
        <v>処遇加算なし特定加算なしベア加算なしから新加算Ⅴ（７）</v>
      </c>
      <c r="CE99" s="101">
        <f t="shared" si="138"/>
        <v>0.16299999999999998</v>
      </c>
      <c r="CF99" s="101">
        <f t="shared" si="139"/>
        <v>0.16299999999999998</v>
      </c>
      <c r="CG99" s="101">
        <f t="shared" si="140"/>
        <v>0.16299999999999998</v>
      </c>
      <c r="CH99" s="101">
        <f t="shared" si="141"/>
        <v>6.4999999999999988E-2</v>
      </c>
      <c r="CI99" s="101">
        <f t="shared" si="142"/>
        <v>5.6000000000000001E-2</v>
      </c>
      <c r="CJ99" s="101">
        <f t="shared" si="143"/>
        <v>5.6000000000000001E-2</v>
      </c>
      <c r="CK99" s="101">
        <f t="shared" si="144"/>
        <v>5.8000000000000003E-2</v>
      </c>
      <c r="CL99" s="101">
        <f t="shared" si="145"/>
        <v>7.9000000000000001E-2</v>
      </c>
      <c r="CM99" s="101">
        <f t="shared" si="146"/>
        <v>7.9000000000000001E-2</v>
      </c>
      <c r="CN99" s="101">
        <f t="shared" si="147"/>
        <v>0.11899999999999999</v>
      </c>
      <c r="CO99" s="101">
        <f t="shared" si="148"/>
        <v>8.8000000000000009E-2</v>
      </c>
      <c r="CP99" s="101">
        <f t="shared" si="149"/>
        <v>8.8000000000000009E-2</v>
      </c>
      <c r="CQ99" s="101">
        <f t="shared" si="150"/>
        <v>0.12000000000000001</v>
      </c>
      <c r="CR99" s="101">
        <f t="shared" si="151"/>
        <v>0.09</v>
      </c>
      <c r="CS99" s="101">
        <f t="shared" si="152"/>
        <v>0.09</v>
      </c>
      <c r="CT99" s="101">
        <f t="shared" si="153"/>
        <v>0.09</v>
      </c>
      <c r="CU99" s="101">
        <f t="shared" si="154"/>
        <v>5.2000000000000005E-2</v>
      </c>
      <c r="CV99" s="101">
        <f t="shared" si="155"/>
        <v>5.2000000000000005E-2</v>
      </c>
      <c r="CW99" s="101">
        <f t="shared" si="156"/>
        <v>3.5000000000000003E-2</v>
      </c>
      <c r="CX99" s="101">
        <f t="shared" si="157"/>
        <v>3.5000000000000003E-2</v>
      </c>
      <c r="CY99" s="101">
        <f t="shared" si="158"/>
        <v>3.5000000000000003E-2</v>
      </c>
      <c r="CZ99" s="101">
        <f t="shared" si="159"/>
        <v>0.16299999999999998</v>
      </c>
      <c r="DA99" s="101">
        <f t="shared" si="160"/>
        <v>5.6000000000000001E-2</v>
      </c>
      <c r="DC99" s="97" t="s">
        <v>2206</v>
      </c>
      <c r="DD99" s="101">
        <f t="shared" si="162"/>
        <v>1</v>
      </c>
      <c r="DE99" s="101">
        <f t="shared" si="161"/>
        <v>1</v>
      </c>
      <c r="DF99" s="101">
        <f t="shared" si="161"/>
        <v>1</v>
      </c>
      <c r="DG99" s="101">
        <f t="shared" si="161"/>
        <v>1</v>
      </c>
      <c r="DH99" s="101">
        <f t="shared" si="161"/>
        <v>1</v>
      </c>
      <c r="DI99" s="101">
        <f t="shared" si="161"/>
        <v>1</v>
      </c>
      <c r="DJ99" s="101">
        <f t="shared" si="161"/>
        <v>1</v>
      </c>
      <c r="DK99" s="101">
        <f t="shared" si="161"/>
        <v>1</v>
      </c>
      <c r="DL99" s="101">
        <f t="shared" si="161"/>
        <v>1</v>
      </c>
      <c r="DM99" s="101">
        <f t="shared" si="161"/>
        <v>1</v>
      </c>
      <c r="DN99" s="101">
        <f t="shared" si="161"/>
        <v>1</v>
      </c>
      <c r="DO99" s="101">
        <f t="shared" si="161"/>
        <v>1</v>
      </c>
      <c r="DP99" s="101">
        <f t="shared" si="161"/>
        <v>1</v>
      </c>
      <c r="DQ99" s="101">
        <f t="shared" si="161"/>
        <v>1</v>
      </c>
      <c r="DR99" s="101">
        <f t="shared" si="161"/>
        <v>1</v>
      </c>
      <c r="DS99" s="101">
        <f t="shared" si="161"/>
        <v>1</v>
      </c>
      <c r="DT99" s="101">
        <f t="shared" si="161"/>
        <v>1</v>
      </c>
      <c r="DU99" s="101">
        <f t="shared" si="161"/>
        <v>1</v>
      </c>
      <c r="DV99" s="101">
        <f t="shared" si="161"/>
        <v>1</v>
      </c>
      <c r="DW99" s="101">
        <f t="shared" si="161"/>
        <v>1</v>
      </c>
      <c r="DX99" s="101">
        <f t="shared" si="161"/>
        <v>1</v>
      </c>
      <c r="DY99" s="101">
        <f t="shared" si="161"/>
        <v>1</v>
      </c>
      <c r="DZ99" s="101">
        <f t="shared" si="161"/>
        <v>1</v>
      </c>
    </row>
    <row r="100" spans="80:130">
      <c r="CB100" s="97">
        <v>19</v>
      </c>
      <c r="CC100" s="97">
        <v>12</v>
      </c>
      <c r="CD100" s="97" t="str">
        <f t="shared" si="163"/>
        <v>処遇加算なし特定加算なしベア加算なしから新加算Ⅴ（８）</v>
      </c>
      <c r="CE100" s="101">
        <f t="shared" si="138"/>
        <v>0.158</v>
      </c>
      <c r="CF100" s="101">
        <f t="shared" si="139"/>
        <v>0.158</v>
      </c>
      <c r="CG100" s="101">
        <f t="shared" si="140"/>
        <v>0.158</v>
      </c>
      <c r="CH100" s="101">
        <f t="shared" si="141"/>
        <v>6.8000000000000005E-2</v>
      </c>
      <c r="CI100" s="101">
        <f t="shared" si="142"/>
        <v>6.8999999999999992E-2</v>
      </c>
      <c r="CJ100" s="101">
        <f t="shared" si="143"/>
        <v>6.8999999999999992E-2</v>
      </c>
      <c r="CK100" s="101">
        <f t="shared" si="144"/>
        <v>5.6000000000000001E-2</v>
      </c>
      <c r="CL100" s="101">
        <f t="shared" si="145"/>
        <v>9.5000000000000001E-2</v>
      </c>
      <c r="CM100" s="101">
        <f t="shared" si="146"/>
        <v>9.5000000000000001E-2</v>
      </c>
      <c r="CN100" s="101">
        <f t="shared" si="147"/>
        <v>0.127</v>
      </c>
      <c r="CO100" s="101">
        <f t="shared" si="148"/>
        <v>0.11699999999999999</v>
      </c>
      <c r="CP100" s="101">
        <f t="shared" si="149"/>
        <v>0.11699999999999999</v>
      </c>
      <c r="CQ100" s="101">
        <f t="shared" si="150"/>
        <v>0.13200000000000001</v>
      </c>
      <c r="CR100" s="101">
        <f t="shared" si="151"/>
        <v>9.7000000000000003E-2</v>
      </c>
      <c r="CS100" s="101">
        <f t="shared" si="152"/>
        <v>9.7000000000000003E-2</v>
      </c>
      <c r="CT100" s="101">
        <f t="shared" si="153"/>
        <v>9.7000000000000003E-2</v>
      </c>
      <c r="CU100" s="101">
        <f t="shared" si="154"/>
        <v>4.5999999999999999E-2</v>
      </c>
      <c r="CV100" s="101">
        <f t="shared" si="155"/>
        <v>4.5999999999999999E-2</v>
      </c>
      <c r="CW100" s="101">
        <f t="shared" si="156"/>
        <v>3.1E-2</v>
      </c>
      <c r="CX100" s="101">
        <f t="shared" si="157"/>
        <v>3.1E-2</v>
      </c>
      <c r="CY100" s="101">
        <f t="shared" si="158"/>
        <v>3.1E-2</v>
      </c>
      <c r="CZ100" s="101">
        <f t="shared" si="159"/>
        <v>0.158</v>
      </c>
      <c r="DA100" s="101">
        <f t="shared" si="160"/>
        <v>6.8999999999999992E-2</v>
      </c>
      <c r="DC100" s="97" t="s">
        <v>2207</v>
      </c>
      <c r="DD100" s="101">
        <f t="shared" si="162"/>
        <v>1</v>
      </c>
      <c r="DE100" s="101">
        <f t="shared" si="161"/>
        <v>1</v>
      </c>
      <c r="DF100" s="101">
        <f t="shared" si="161"/>
        <v>1</v>
      </c>
      <c r="DG100" s="101">
        <f t="shared" si="161"/>
        <v>1</v>
      </c>
      <c r="DH100" s="101">
        <f t="shared" si="161"/>
        <v>1</v>
      </c>
      <c r="DI100" s="101">
        <f t="shared" si="161"/>
        <v>1</v>
      </c>
      <c r="DJ100" s="101">
        <f t="shared" si="161"/>
        <v>1</v>
      </c>
      <c r="DK100" s="101">
        <f t="shared" si="161"/>
        <v>1</v>
      </c>
      <c r="DL100" s="101">
        <f t="shared" si="161"/>
        <v>1</v>
      </c>
      <c r="DM100" s="101">
        <f t="shared" si="161"/>
        <v>1</v>
      </c>
      <c r="DN100" s="101">
        <f t="shared" si="161"/>
        <v>1</v>
      </c>
      <c r="DO100" s="101">
        <f t="shared" si="161"/>
        <v>1</v>
      </c>
      <c r="DP100" s="101">
        <f t="shared" si="161"/>
        <v>1</v>
      </c>
      <c r="DQ100" s="101">
        <f t="shared" si="161"/>
        <v>1</v>
      </c>
      <c r="DR100" s="101">
        <f t="shared" ref="DR100:DR106" si="164">CS100/BR14</f>
        <v>1</v>
      </c>
      <c r="DS100" s="101">
        <f t="shared" ref="DS100:DS106" si="165">CT100/BS14</f>
        <v>1</v>
      </c>
      <c r="DT100" s="101">
        <f t="shared" ref="DT100:DT106" si="166">CU100/BT14</f>
        <v>1</v>
      </c>
      <c r="DU100" s="101">
        <f t="shared" ref="DU100:DU106" si="167">CV100/BU14</f>
        <v>1</v>
      </c>
      <c r="DV100" s="101">
        <f t="shared" ref="DV100:DV106" si="168">CW100/BV14</f>
        <v>1</v>
      </c>
      <c r="DW100" s="101">
        <f t="shared" ref="DW100:DW106" si="169">CX100/BW14</f>
        <v>1</v>
      </c>
      <c r="DX100" s="101">
        <f t="shared" ref="DX100:DX106" si="170">CY100/BX14</f>
        <v>1</v>
      </c>
      <c r="DY100" s="101">
        <f t="shared" ref="DY100:DY106" si="171">CZ100/BY14</f>
        <v>1</v>
      </c>
      <c r="DZ100" s="101">
        <f t="shared" ref="DZ100:DZ106" si="172">DA100/BZ14</f>
        <v>1</v>
      </c>
    </row>
    <row r="101" spans="80:130">
      <c r="CB101" s="97">
        <v>19</v>
      </c>
      <c r="CC101" s="97">
        <v>13</v>
      </c>
      <c r="CD101" s="97" t="str">
        <f t="shared" si="163"/>
        <v>処遇加算なし特定加算なしベア加算なしから新加算Ⅴ（９）</v>
      </c>
      <c r="CE101" s="101">
        <f t="shared" si="138"/>
        <v>0.14199999999999999</v>
      </c>
      <c r="CF101" s="101">
        <f t="shared" si="139"/>
        <v>0.14199999999999999</v>
      </c>
      <c r="CG101" s="101">
        <f t="shared" si="140"/>
        <v>0.14199999999999999</v>
      </c>
      <c r="CH101" s="101">
        <f t="shared" si="141"/>
        <v>5.9000000000000004E-2</v>
      </c>
      <c r="CI101" s="101">
        <f t="shared" si="142"/>
        <v>5.3999999999999999E-2</v>
      </c>
      <c r="CJ101" s="101">
        <f t="shared" si="143"/>
        <v>5.3999999999999999E-2</v>
      </c>
      <c r="CK101" s="101">
        <f t="shared" si="144"/>
        <v>5.5000000000000007E-2</v>
      </c>
      <c r="CL101" s="101">
        <f t="shared" si="145"/>
        <v>7.2999999999999995E-2</v>
      </c>
      <c r="CM101" s="101">
        <f t="shared" si="146"/>
        <v>7.2999999999999995E-2</v>
      </c>
      <c r="CN101" s="101">
        <f t="shared" si="147"/>
        <v>0.11199999999999999</v>
      </c>
      <c r="CO101" s="101">
        <f t="shared" si="148"/>
        <v>8.5000000000000006E-2</v>
      </c>
      <c r="CP101" s="101">
        <f t="shared" si="149"/>
        <v>8.5000000000000006E-2</v>
      </c>
      <c r="CQ101" s="101">
        <f t="shared" si="150"/>
        <v>0.112</v>
      </c>
      <c r="CR101" s="101">
        <f t="shared" si="151"/>
        <v>8.6000000000000007E-2</v>
      </c>
      <c r="CS101" s="101">
        <f t="shared" si="152"/>
        <v>8.6000000000000007E-2</v>
      </c>
      <c r="CT101" s="101">
        <f t="shared" si="153"/>
        <v>8.6000000000000007E-2</v>
      </c>
      <c r="CU101" s="101">
        <f t="shared" si="154"/>
        <v>4.8000000000000001E-2</v>
      </c>
      <c r="CV101" s="101">
        <f t="shared" si="155"/>
        <v>4.8000000000000001E-2</v>
      </c>
      <c r="CW101" s="101">
        <f t="shared" si="156"/>
        <v>3.1E-2</v>
      </c>
      <c r="CX101" s="101">
        <f t="shared" si="157"/>
        <v>3.1E-2</v>
      </c>
      <c r="CY101" s="101">
        <f t="shared" si="158"/>
        <v>3.1E-2</v>
      </c>
      <c r="CZ101" s="101">
        <f t="shared" si="159"/>
        <v>0.14199999999999999</v>
      </c>
      <c r="DA101" s="101">
        <f t="shared" si="160"/>
        <v>5.3999999999999999E-2</v>
      </c>
      <c r="DC101" s="97" t="s">
        <v>2208</v>
      </c>
      <c r="DD101" s="101">
        <f t="shared" si="162"/>
        <v>1</v>
      </c>
      <c r="DE101" s="101">
        <f t="shared" ref="DE101:DE106" si="173">CF101/BE15</f>
        <v>1</v>
      </c>
      <c r="DF101" s="101">
        <f t="shared" ref="DF101:DF106" si="174">CG101/BF15</f>
        <v>1</v>
      </c>
      <c r="DG101" s="101">
        <f t="shared" ref="DG101:DG106" si="175">CH101/BG15</f>
        <v>1</v>
      </c>
      <c r="DH101" s="101">
        <f t="shared" ref="DH101:DH106" si="176">CI101/BH15</f>
        <v>1</v>
      </c>
      <c r="DI101" s="101">
        <f t="shared" ref="DI101:DI106" si="177">CJ101/BI15</f>
        <v>1</v>
      </c>
      <c r="DJ101" s="101">
        <f t="shared" ref="DJ101:DJ106" si="178">CK101/BJ15</f>
        <v>1</v>
      </c>
      <c r="DK101" s="101">
        <f t="shared" ref="DK101:DK106" si="179">CL101/BK15</f>
        <v>1</v>
      </c>
      <c r="DL101" s="101">
        <f t="shared" ref="DL101:DL106" si="180">CM101/BL15</f>
        <v>1</v>
      </c>
      <c r="DM101" s="101">
        <f t="shared" ref="DM101:DM106" si="181">CN101/BM15</f>
        <v>1</v>
      </c>
      <c r="DN101" s="101">
        <f t="shared" ref="DN101:DN106" si="182">CO101/BN15</f>
        <v>1</v>
      </c>
      <c r="DO101" s="101">
        <f t="shared" ref="DO101:DO106" si="183">CP101/BO15</f>
        <v>1</v>
      </c>
      <c r="DP101" s="101">
        <f t="shared" ref="DP101:DP106" si="184">CQ101/BP15</f>
        <v>1</v>
      </c>
      <c r="DQ101" s="101">
        <f t="shared" ref="DQ101:DQ106" si="185">CR101/BQ15</f>
        <v>1</v>
      </c>
      <c r="DR101" s="101">
        <f t="shared" si="164"/>
        <v>1</v>
      </c>
      <c r="DS101" s="101">
        <f t="shared" si="165"/>
        <v>1</v>
      </c>
      <c r="DT101" s="101">
        <f t="shared" si="166"/>
        <v>1</v>
      </c>
      <c r="DU101" s="101">
        <f t="shared" si="167"/>
        <v>1</v>
      </c>
      <c r="DV101" s="101">
        <f t="shared" si="168"/>
        <v>1</v>
      </c>
      <c r="DW101" s="101">
        <f t="shared" si="169"/>
        <v>1</v>
      </c>
      <c r="DX101" s="101">
        <f t="shared" si="170"/>
        <v>1</v>
      </c>
      <c r="DY101" s="101">
        <f t="shared" si="171"/>
        <v>1</v>
      </c>
      <c r="DZ101" s="101">
        <f t="shared" si="172"/>
        <v>1</v>
      </c>
    </row>
    <row r="102" spans="80:130">
      <c r="CB102" s="97">
        <v>19</v>
      </c>
      <c r="CC102" s="97">
        <v>14</v>
      </c>
      <c r="CD102" s="97" t="str">
        <f t="shared" si="163"/>
        <v>処遇加算なし特定加算なしベア加算なしから新加算Ⅴ（10）</v>
      </c>
      <c r="CE102" s="101">
        <f t="shared" si="138"/>
        <v>0.13899999999999998</v>
      </c>
      <c r="CF102" s="101">
        <f t="shared" si="139"/>
        <v>0.13899999999999998</v>
      </c>
      <c r="CG102" s="101">
        <f t="shared" si="140"/>
        <v>0.13899999999999998</v>
      </c>
      <c r="CH102" s="101">
        <f t="shared" si="141"/>
        <v>5.3999999999999999E-2</v>
      </c>
      <c r="CI102" s="101">
        <f t="shared" si="142"/>
        <v>4.5000000000000005E-2</v>
      </c>
      <c r="CJ102" s="101">
        <f t="shared" si="143"/>
        <v>4.5000000000000005E-2</v>
      </c>
      <c r="CK102" s="101">
        <f t="shared" si="144"/>
        <v>4.8000000000000001E-2</v>
      </c>
      <c r="CL102" s="101">
        <f t="shared" si="145"/>
        <v>6.4000000000000001E-2</v>
      </c>
      <c r="CM102" s="101">
        <f t="shared" si="146"/>
        <v>6.4000000000000001E-2</v>
      </c>
      <c r="CN102" s="101">
        <f t="shared" si="147"/>
        <v>9.6000000000000002E-2</v>
      </c>
      <c r="CO102" s="101">
        <f t="shared" si="148"/>
        <v>7.1000000000000008E-2</v>
      </c>
      <c r="CP102" s="101">
        <f t="shared" si="149"/>
        <v>7.1000000000000008E-2</v>
      </c>
      <c r="CQ102" s="101">
        <f t="shared" si="150"/>
        <v>9.7000000000000003E-2</v>
      </c>
      <c r="CR102" s="101">
        <f t="shared" si="151"/>
        <v>7.3999999999999996E-2</v>
      </c>
      <c r="CS102" s="101">
        <f t="shared" si="152"/>
        <v>7.3999999999999996E-2</v>
      </c>
      <c r="CT102" s="101">
        <f t="shared" si="153"/>
        <v>7.3999999999999996E-2</v>
      </c>
      <c r="CU102" s="101">
        <f t="shared" si="154"/>
        <v>4.4000000000000004E-2</v>
      </c>
      <c r="CV102" s="101">
        <f t="shared" si="155"/>
        <v>4.4000000000000004E-2</v>
      </c>
      <c r="CW102" s="101">
        <f t="shared" si="156"/>
        <v>3.0000000000000002E-2</v>
      </c>
      <c r="CX102" s="101">
        <f t="shared" si="157"/>
        <v>3.0000000000000002E-2</v>
      </c>
      <c r="CY102" s="101">
        <f t="shared" si="158"/>
        <v>3.0000000000000002E-2</v>
      </c>
      <c r="CZ102" s="101">
        <f t="shared" si="159"/>
        <v>0.13899999999999998</v>
      </c>
      <c r="DA102" s="101">
        <f t="shared" si="160"/>
        <v>4.5000000000000005E-2</v>
      </c>
      <c r="DC102" s="97" t="s">
        <v>2209</v>
      </c>
      <c r="DD102" s="101">
        <f t="shared" si="162"/>
        <v>1</v>
      </c>
      <c r="DE102" s="101">
        <f t="shared" si="173"/>
        <v>1</v>
      </c>
      <c r="DF102" s="101">
        <f t="shared" si="174"/>
        <v>1</v>
      </c>
      <c r="DG102" s="101">
        <f t="shared" si="175"/>
        <v>1</v>
      </c>
      <c r="DH102" s="101">
        <f t="shared" si="176"/>
        <v>1</v>
      </c>
      <c r="DI102" s="101">
        <f t="shared" si="177"/>
        <v>1</v>
      </c>
      <c r="DJ102" s="101">
        <f t="shared" si="178"/>
        <v>1</v>
      </c>
      <c r="DK102" s="101">
        <f t="shared" si="179"/>
        <v>1</v>
      </c>
      <c r="DL102" s="101">
        <f t="shared" si="180"/>
        <v>1</v>
      </c>
      <c r="DM102" s="101">
        <f t="shared" si="181"/>
        <v>1</v>
      </c>
      <c r="DN102" s="101">
        <f t="shared" si="182"/>
        <v>1</v>
      </c>
      <c r="DO102" s="101">
        <f t="shared" si="183"/>
        <v>1</v>
      </c>
      <c r="DP102" s="101">
        <f t="shared" si="184"/>
        <v>1</v>
      </c>
      <c r="DQ102" s="101">
        <f t="shared" si="185"/>
        <v>1</v>
      </c>
      <c r="DR102" s="101">
        <f t="shared" si="164"/>
        <v>1</v>
      </c>
      <c r="DS102" s="101">
        <f t="shared" si="165"/>
        <v>1</v>
      </c>
      <c r="DT102" s="101">
        <f t="shared" si="166"/>
        <v>1</v>
      </c>
      <c r="DU102" s="101">
        <f t="shared" si="167"/>
        <v>1</v>
      </c>
      <c r="DV102" s="101">
        <f t="shared" si="168"/>
        <v>1</v>
      </c>
      <c r="DW102" s="101">
        <f t="shared" si="169"/>
        <v>1</v>
      </c>
      <c r="DX102" s="101">
        <f t="shared" si="170"/>
        <v>1</v>
      </c>
      <c r="DY102" s="101">
        <f t="shared" si="171"/>
        <v>1</v>
      </c>
      <c r="DZ102" s="101">
        <f t="shared" si="172"/>
        <v>1</v>
      </c>
    </row>
    <row r="103" spans="80:130">
      <c r="CB103" s="97">
        <v>19</v>
      </c>
      <c r="CC103" s="97">
        <v>15</v>
      </c>
      <c r="CD103" s="97" t="str">
        <f t="shared" si="163"/>
        <v>処遇加算なし特定加算なしベア加算なしから新加算Ⅴ（11）</v>
      </c>
      <c r="CE103" s="101">
        <f t="shared" si="138"/>
        <v>0.12100000000000001</v>
      </c>
      <c r="CF103" s="101">
        <f t="shared" si="139"/>
        <v>0.12100000000000001</v>
      </c>
      <c r="CG103" s="101">
        <f t="shared" si="140"/>
        <v>0.12100000000000001</v>
      </c>
      <c r="CH103" s="101">
        <f t="shared" si="141"/>
        <v>5.2000000000000005E-2</v>
      </c>
      <c r="CI103" s="101">
        <f t="shared" si="142"/>
        <v>5.2999999999999999E-2</v>
      </c>
      <c r="CJ103" s="101">
        <f t="shared" si="143"/>
        <v>5.2999999999999999E-2</v>
      </c>
      <c r="CK103" s="101">
        <f t="shared" si="144"/>
        <v>4.3000000000000003E-2</v>
      </c>
      <c r="CL103" s="101">
        <f t="shared" si="145"/>
        <v>7.2999999999999995E-2</v>
      </c>
      <c r="CM103" s="101">
        <f t="shared" si="146"/>
        <v>7.2999999999999995E-2</v>
      </c>
      <c r="CN103" s="101">
        <f t="shared" si="147"/>
        <v>9.9000000000000005E-2</v>
      </c>
      <c r="CO103" s="101">
        <f t="shared" si="148"/>
        <v>8.8999999999999996E-2</v>
      </c>
      <c r="CP103" s="101">
        <f t="shared" si="149"/>
        <v>8.8999999999999996E-2</v>
      </c>
      <c r="CQ103" s="101">
        <f t="shared" si="150"/>
        <v>0.10200000000000001</v>
      </c>
      <c r="CR103" s="101">
        <f t="shared" si="151"/>
        <v>7.3999999999999996E-2</v>
      </c>
      <c r="CS103" s="101">
        <f t="shared" si="152"/>
        <v>7.3999999999999996E-2</v>
      </c>
      <c r="CT103" s="101">
        <f t="shared" si="153"/>
        <v>7.3999999999999996E-2</v>
      </c>
      <c r="CU103" s="101">
        <f t="shared" si="154"/>
        <v>3.6000000000000004E-2</v>
      </c>
      <c r="CV103" s="101">
        <f t="shared" si="155"/>
        <v>3.6000000000000004E-2</v>
      </c>
      <c r="CW103" s="101">
        <f t="shared" si="156"/>
        <v>2.4E-2</v>
      </c>
      <c r="CX103" s="101">
        <f t="shared" si="157"/>
        <v>2.4E-2</v>
      </c>
      <c r="CY103" s="101">
        <f t="shared" si="158"/>
        <v>2.4E-2</v>
      </c>
      <c r="CZ103" s="101">
        <f t="shared" si="159"/>
        <v>0.12100000000000001</v>
      </c>
      <c r="DA103" s="101">
        <f t="shared" si="160"/>
        <v>5.2999999999999999E-2</v>
      </c>
      <c r="DC103" s="97" t="s">
        <v>2210</v>
      </c>
      <c r="DD103" s="101">
        <f t="shared" si="162"/>
        <v>1</v>
      </c>
      <c r="DE103" s="101">
        <f t="shared" si="173"/>
        <v>1</v>
      </c>
      <c r="DF103" s="101">
        <f t="shared" si="174"/>
        <v>1</v>
      </c>
      <c r="DG103" s="101">
        <f t="shared" si="175"/>
        <v>1</v>
      </c>
      <c r="DH103" s="101">
        <f t="shared" si="176"/>
        <v>1</v>
      </c>
      <c r="DI103" s="101">
        <f t="shared" si="177"/>
        <v>1</v>
      </c>
      <c r="DJ103" s="101">
        <f t="shared" si="178"/>
        <v>1</v>
      </c>
      <c r="DK103" s="101">
        <f t="shared" si="179"/>
        <v>1</v>
      </c>
      <c r="DL103" s="101">
        <f t="shared" si="180"/>
        <v>1</v>
      </c>
      <c r="DM103" s="101">
        <f t="shared" si="181"/>
        <v>1</v>
      </c>
      <c r="DN103" s="101">
        <f t="shared" si="182"/>
        <v>1</v>
      </c>
      <c r="DO103" s="101">
        <f t="shared" si="183"/>
        <v>1</v>
      </c>
      <c r="DP103" s="101">
        <f t="shared" si="184"/>
        <v>1</v>
      </c>
      <c r="DQ103" s="101">
        <f t="shared" si="185"/>
        <v>1</v>
      </c>
      <c r="DR103" s="101">
        <f t="shared" si="164"/>
        <v>1</v>
      </c>
      <c r="DS103" s="101">
        <f t="shared" si="165"/>
        <v>1</v>
      </c>
      <c r="DT103" s="101">
        <f t="shared" si="166"/>
        <v>1</v>
      </c>
      <c r="DU103" s="101">
        <f t="shared" si="167"/>
        <v>1</v>
      </c>
      <c r="DV103" s="101">
        <f t="shared" si="168"/>
        <v>1</v>
      </c>
      <c r="DW103" s="101">
        <f t="shared" si="169"/>
        <v>1</v>
      </c>
      <c r="DX103" s="101">
        <f t="shared" si="170"/>
        <v>1</v>
      </c>
      <c r="DY103" s="101">
        <f t="shared" si="171"/>
        <v>1</v>
      </c>
      <c r="DZ103" s="101">
        <f t="shared" si="172"/>
        <v>1</v>
      </c>
    </row>
    <row r="104" spans="80:130">
      <c r="CB104" s="97">
        <v>19</v>
      </c>
      <c r="CC104" s="97">
        <v>16</v>
      </c>
      <c r="CD104" s="97" t="str">
        <f t="shared" si="163"/>
        <v>処遇加算なし特定加算なしベア加算なしから新加算Ⅴ（12）</v>
      </c>
      <c r="CE104" s="101">
        <f t="shared" si="138"/>
        <v>0.11800000000000001</v>
      </c>
      <c r="CF104" s="101">
        <f t="shared" si="139"/>
        <v>0.11800000000000001</v>
      </c>
      <c r="CG104" s="101">
        <f t="shared" si="140"/>
        <v>0.11800000000000001</v>
      </c>
      <c r="CH104" s="101">
        <f t="shared" si="141"/>
        <v>4.8000000000000001E-2</v>
      </c>
      <c r="CI104" s="101">
        <f t="shared" si="142"/>
        <v>4.3000000000000003E-2</v>
      </c>
      <c r="CJ104" s="101">
        <f t="shared" si="143"/>
        <v>4.3000000000000003E-2</v>
      </c>
      <c r="CK104" s="101">
        <f t="shared" si="144"/>
        <v>4.5000000000000005E-2</v>
      </c>
      <c r="CL104" s="101">
        <f t="shared" si="145"/>
        <v>5.7999999999999996E-2</v>
      </c>
      <c r="CM104" s="101">
        <f t="shared" si="146"/>
        <v>5.7999999999999996E-2</v>
      </c>
      <c r="CN104" s="101">
        <f t="shared" si="147"/>
        <v>8.8999999999999996E-2</v>
      </c>
      <c r="CO104" s="101">
        <f t="shared" si="148"/>
        <v>6.8000000000000005E-2</v>
      </c>
      <c r="CP104" s="101">
        <f t="shared" si="149"/>
        <v>6.8000000000000005E-2</v>
      </c>
      <c r="CQ104" s="101">
        <f t="shared" si="150"/>
        <v>8.900000000000001E-2</v>
      </c>
      <c r="CR104" s="101">
        <f t="shared" si="151"/>
        <v>7.0000000000000007E-2</v>
      </c>
      <c r="CS104" s="101">
        <f t="shared" si="152"/>
        <v>7.0000000000000007E-2</v>
      </c>
      <c r="CT104" s="101">
        <f t="shared" si="153"/>
        <v>7.0000000000000007E-2</v>
      </c>
      <c r="CU104" s="101">
        <f t="shared" si="154"/>
        <v>0.04</v>
      </c>
      <c r="CV104" s="101">
        <f t="shared" si="155"/>
        <v>0.04</v>
      </c>
      <c r="CW104" s="101">
        <f t="shared" si="156"/>
        <v>2.5999999999999999E-2</v>
      </c>
      <c r="CX104" s="101">
        <f t="shared" si="157"/>
        <v>2.5999999999999999E-2</v>
      </c>
      <c r="CY104" s="101">
        <f t="shared" si="158"/>
        <v>2.5999999999999999E-2</v>
      </c>
      <c r="CZ104" s="101">
        <f t="shared" si="159"/>
        <v>0.11800000000000001</v>
      </c>
      <c r="DA104" s="101">
        <f t="shared" si="160"/>
        <v>4.3000000000000003E-2</v>
      </c>
      <c r="DC104" s="97" t="s">
        <v>2211</v>
      </c>
      <c r="DD104" s="101">
        <f t="shared" si="162"/>
        <v>1</v>
      </c>
      <c r="DE104" s="101">
        <f t="shared" si="173"/>
        <v>1</v>
      </c>
      <c r="DF104" s="101">
        <f t="shared" si="174"/>
        <v>1</v>
      </c>
      <c r="DG104" s="101">
        <f t="shared" si="175"/>
        <v>1</v>
      </c>
      <c r="DH104" s="101">
        <f t="shared" si="176"/>
        <v>1</v>
      </c>
      <c r="DI104" s="101">
        <f t="shared" si="177"/>
        <v>1</v>
      </c>
      <c r="DJ104" s="101">
        <f t="shared" si="178"/>
        <v>1</v>
      </c>
      <c r="DK104" s="101">
        <f t="shared" si="179"/>
        <v>1</v>
      </c>
      <c r="DL104" s="101">
        <f t="shared" si="180"/>
        <v>1</v>
      </c>
      <c r="DM104" s="101">
        <f t="shared" si="181"/>
        <v>1</v>
      </c>
      <c r="DN104" s="101">
        <f t="shared" si="182"/>
        <v>1</v>
      </c>
      <c r="DO104" s="101">
        <f t="shared" si="183"/>
        <v>1</v>
      </c>
      <c r="DP104" s="101">
        <f t="shared" si="184"/>
        <v>1</v>
      </c>
      <c r="DQ104" s="101">
        <f t="shared" si="185"/>
        <v>1</v>
      </c>
      <c r="DR104" s="101">
        <f t="shared" si="164"/>
        <v>1</v>
      </c>
      <c r="DS104" s="101">
        <f t="shared" si="165"/>
        <v>1</v>
      </c>
      <c r="DT104" s="101">
        <f t="shared" si="166"/>
        <v>1</v>
      </c>
      <c r="DU104" s="101">
        <f t="shared" si="167"/>
        <v>1</v>
      </c>
      <c r="DV104" s="101">
        <f t="shared" si="168"/>
        <v>1</v>
      </c>
      <c r="DW104" s="101">
        <f t="shared" si="169"/>
        <v>1</v>
      </c>
      <c r="DX104" s="101">
        <f t="shared" si="170"/>
        <v>1</v>
      </c>
      <c r="DY104" s="101">
        <f t="shared" si="171"/>
        <v>1</v>
      </c>
      <c r="DZ104" s="101">
        <f t="shared" si="172"/>
        <v>1</v>
      </c>
    </row>
    <row r="105" spans="80:130">
      <c r="CB105" s="97">
        <v>19</v>
      </c>
      <c r="CC105" s="97">
        <v>17</v>
      </c>
      <c r="CD105" s="97" t="str">
        <f t="shared" si="163"/>
        <v>処遇加算なし特定加算なしベア加算なしから新加算Ⅴ（13）</v>
      </c>
      <c r="CE105" s="101">
        <f t="shared" si="138"/>
        <v>0.1</v>
      </c>
      <c r="CF105" s="101">
        <f t="shared" si="139"/>
        <v>0.1</v>
      </c>
      <c r="CG105" s="101">
        <f t="shared" si="140"/>
        <v>0.1</v>
      </c>
      <c r="CH105" s="101">
        <f t="shared" si="141"/>
        <v>4.4000000000000004E-2</v>
      </c>
      <c r="CI105" s="101">
        <f t="shared" si="142"/>
        <v>4.4000000000000004E-2</v>
      </c>
      <c r="CJ105" s="101">
        <f t="shared" si="143"/>
        <v>4.4000000000000004E-2</v>
      </c>
      <c r="CK105" s="101">
        <f t="shared" si="144"/>
        <v>3.7999999999999999E-2</v>
      </c>
      <c r="CL105" s="101">
        <f t="shared" si="145"/>
        <v>6.0999999999999999E-2</v>
      </c>
      <c r="CM105" s="101">
        <f t="shared" si="146"/>
        <v>6.0999999999999999E-2</v>
      </c>
      <c r="CN105" s="101">
        <f t="shared" si="147"/>
        <v>8.7999999999999995E-2</v>
      </c>
      <c r="CO105" s="101">
        <f t="shared" si="148"/>
        <v>7.3000000000000009E-2</v>
      </c>
      <c r="CP105" s="101">
        <f t="shared" si="149"/>
        <v>7.3000000000000009E-2</v>
      </c>
      <c r="CQ105" s="101">
        <f t="shared" si="150"/>
        <v>8.900000000000001E-2</v>
      </c>
      <c r="CR105" s="101">
        <f t="shared" si="151"/>
        <v>6.3E-2</v>
      </c>
      <c r="CS105" s="101">
        <f t="shared" si="152"/>
        <v>6.3E-2</v>
      </c>
      <c r="CT105" s="101">
        <f t="shared" si="153"/>
        <v>6.3E-2</v>
      </c>
      <c r="CU105" s="101">
        <f t="shared" si="154"/>
        <v>3.1E-2</v>
      </c>
      <c r="CV105" s="101">
        <f t="shared" si="155"/>
        <v>3.1E-2</v>
      </c>
      <c r="CW105" s="101">
        <f t="shared" si="156"/>
        <v>0.02</v>
      </c>
      <c r="CX105" s="101">
        <f t="shared" si="157"/>
        <v>0.02</v>
      </c>
      <c r="CY105" s="101">
        <f t="shared" si="158"/>
        <v>0.02</v>
      </c>
      <c r="CZ105" s="101">
        <f t="shared" si="159"/>
        <v>0.1</v>
      </c>
      <c r="DA105" s="101">
        <f t="shared" si="160"/>
        <v>4.4000000000000004E-2</v>
      </c>
      <c r="DC105" s="97" t="s">
        <v>2212</v>
      </c>
      <c r="DD105" s="101">
        <f t="shared" si="162"/>
        <v>1</v>
      </c>
      <c r="DE105" s="101">
        <f t="shared" si="173"/>
        <v>1</v>
      </c>
      <c r="DF105" s="101">
        <f t="shared" si="174"/>
        <v>1</v>
      </c>
      <c r="DG105" s="101">
        <f t="shared" si="175"/>
        <v>1</v>
      </c>
      <c r="DH105" s="101">
        <f t="shared" si="176"/>
        <v>1</v>
      </c>
      <c r="DI105" s="101">
        <f t="shared" si="177"/>
        <v>1</v>
      </c>
      <c r="DJ105" s="101">
        <f t="shared" si="178"/>
        <v>1</v>
      </c>
      <c r="DK105" s="101">
        <f t="shared" si="179"/>
        <v>1</v>
      </c>
      <c r="DL105" s="101">
        <f t="shared" si="180"/>
        <v>1</v>
      </c>
      <c r="DM105" s="101">
        <f t="shared" si="181"/>
        <v>1</v>
      </c>
      <c r="DN105" s="101">
        <f t="shared" si="182"/>
        <v>1</v>
      </c>
      <c r="DO105" s="101">
        <f t="shared" si="183"/>
        <v>1</v>
      </c>
      <c r="DP105" s="101">
        <f t="shared" si="184"/>
        <v>1</v>
      </c>
      <c r="DQ105" s="101">
        <f t="shared" si="185"/>
        <v>1</v>
      </c>
      <c r="DR105" s="101">
        <f t="shared" si="164"/>
        <v>1</v>
      </c>
      <c r="DS105" s="101">
        <f t="shared" si="165"/>
        <v>1</v>
      </c>
      <c r="DT105" s="101">
        <f t="shared" si="166"/>
        <v>1</v>
      </c>
      <c r="DU105" s="101">
        <f t="shared" si="167"/>
        <v>1</v>
      </c>
      <c r="DV105" s="101">
        <f t="shared" si="168"/>
        <v>1</v>
      </c>
      <c r="DW105" s="101">
        <f t="shared" si="169"/>
        <v>1</v>
      </c>
      <c r="DX105" s="101">
        <f t="shared" si="170"/>
        <v>1</v>
      </c>
      <c r="DY105" s="101">
        <f t="shared" si="171"/>
        <v>1</v>
      </c>
      <c r="DZ105" s="101">
        <f t="shared" si="172"/>
        <v>1</v>
      </c>
    </row>
    <row r="106" spans="80:130">
      <c r="CB106" s="97">
        <v>19</v>
      </c>
      <c r="CC106" s="97">
        <v>18</v>
      </c>
      <c r="CD106" s="97" t="str">
        <f t="shared" si="163"/>
        <v>処遇加算なし特定加算なしベア加算なしから新加算Ⅴ（14）</v>
      </c>
      <c r="CE106" s="101">
        <f t="shared" si="138"/>
        <v>7.5999999999999998E-2</v>
      </c>
      <c r="CF106" s="101">
        <f t="shared" si="139"/>
        <v>7.5999999999999998E-2</v>
      </c>
      <c r="CG106" s="101">
        <f t="shared" si="140"/>
        <v>7.5999999999999998E-2</v>
      </c>
      <c r="CH106" s="101">
        <f t="shared" si="141"/>
        <v>3.3000000000000002E-2</v>
      </c>
      <c r="CI106" s="101">
        <f t="shared" si="142"/>
        <v>3.3000000000000002E-2</v>
      </c>
      <c r="CJ106" s="101">
        <f t="shared" si="143"/>
        <v>3.3000000000000002E-2</v>
      </c>
      <c r="CK106" s="101">
        <f t="shared" si="144"/>
        <v>2.7999999999999997E-2</v>
      </c>
      <c r="CL106" s="101">
        <f t="shared" si="145"/>
        <v>4.5999999999999999E-2</v>
      </c>
      <c r="CM106" s="101">
        <f t="shared" si="146"/>
        <v>4.5999999999999999E-2</v>
      </c>
      <c r="CN106" s="101">
        <f t="shared" si="147"/>
        <v>6.5000000000000002E-2</v>
      </c>
      <c r="CO106" s="101">
        <f t="shared" si="148"/>
        <v>5.6000000000000001E-2</v>
      </c>
      <c r="CP106" s="101">
        <f t="shared" si="149"/>
        <v>5.6000000000000001E-2</v>
      </c>
      <c r="CQ106" s="101">
        <f t="shared" si="150"/>
        <v>6.6000000000000003E-2</v>
      </c>
      <c r="CR106" s="101">
        <f t="shared" si="151"/>
        <v>4.7E-2</v>
      </c>
      <c r="CS106" s="101">
        <f t="shared" si="152"/>
        <v>4.7E-2</v>
      </c>
      <c r="CT106" s="101">
        <f t="shared" si="153"/>
        <v>4.7E-2</v>
      </c>
      <c r="CU106" s="101">
        <f t="shared" si="154"/>
        <v>2.3E-2</v>
      </c>
      <c r="CV106" s="101">
        <f t="shared" si="155"/>
        <v>2.3E-2</v>
      </c>
      <c r="CW106" s="101">
        <f t="shared" si="156"/>
        <v>1.4999999999999999E-2</v>
      </c>
      <c r="CX106" s="101">
        <f t="shared" si="157"/>
        <v>1.4999999999999999E-2</v>
      </c>
      <c r="CY106" s="101">
        <f t="shared" si="158"/>
        <v>1.4999999999999999E-2</v>
      </c>
      <c r="CZ106" s="101">
        <f t="shared" si="159"/>
        <v>7.5999999999999998E-2</v>
      </c>
      <c r="DA106" s="101">
        <f t="shared" si="160"/>
        <v>3.3000000000000002E-2</v>
      </c>
      <c r="DC106" s="97" t="s">
        <v>2213</v>
      </c>
      <c r="DD106" s="101">
        <f t="shared" si="162"/>
        <v>1</v>
      </c>
      <c r="DE106" s="101">
        <f t="shared" si="173"/>
        <v>1</v>
      </c>
      <c r="DF106" s="101">
        <f t="shared" si="174"/>
        <v>1</v>
      </c>
      <c r="DG106" s="101">
        <f t="shared" si="175"/>
        <v>1</v>
      </c>
      <c r="DH106" s="101">
        <f t="shared" si="176"/>
        <v>1</v>
      </c>
      <c r="DI106" s="101">
        <f t="shared" si="177"/>
        <v>1</v>
      </c>
      <c r="DJ106" s="101">
        <f t="shared" si="178"/>
        <v>1</v>
      </c>
      <c r="DK106" s="101">
        <f t="shared" si="179"/>
        <v>1</v>
      </c>
      <c r="DL106" s="101">
        <f t="shared" si="180"/>
        <v>1</v>
      </c>
      <c r="DM106" s="101">
        <f t="shared" si="181"/>
        <v>1</v>
      </c>
      <c r="DN106" s="101">
        <f t="shared" si="182"/>
        <v>1</v>
      </c>
      <c r="DO106" s="101">
        <f t="shared" si="183"/>
        <v>1</v>
      </c>
      <c r="DP106" s="101">
        <f t="shared" si="184"/>
        <v>1</v>
      </c>
      <c r="DQ106" s="101">
        <f t="shared" si="185"/>
        <v>1</v>
      </c>
      <c r="DR106" s="101">
        <f t="shared" si="164"/>
        <v>1</v>
      </c>
      <c r="DS106" s="101">
        <f t="shared" si="165"/>
        <v>1</v>
      </c>
      <c r="DT106" s="101">
        <f t="shared" si="166"/>
        <v>1</v>
      </c>
      <c r="DU106" s="101">
        <f t="shared" si="167"/>
        <v>1</v>
      </c>
      <c r="DV106" s="101">
        <f t="shared" si="168"/>
        <v>1</v>
      </c>
      <c r="DW106" s="101">
        <f t="shared" si="169"/>
        <v>1</v>
      </c>
      <c r="DX106" s="101">
        <f t="shared" si="170"/>
        <v>1</v>
      </c>
      <c r="DY106" s="101">
        <f t="shared" si="171"/>
        <v>1</v>
      </c>
      <c r="DZ106" s="101">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2024-03-04T13:16:48Z</cp:lastPrinted>
  <dcterms:created xsi:type="dcterms:W3CDTF">2023-01-10T13:53:21Z</dcterms:created>
  <dcterms:modified xsi:type="dcterms:W3CDTF">2024-03-26T00:31:55Z</dcterms:modified>
</cp:coreProperties>
</file>