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O:\契約課\050_R4以前\11_公契約条例\公契約条例（作業用フォルダ）\労働状況台帳\R7\相模原市労働状況台帳\"/>
    </mc:Choice>
  </mc:AlternateContent>
  <xr:revisionPtr revIDLastSave="0" documentId="13_ncr:1_{C83A5261-3CF2-45F3-A12B-1755B5AB4276}" xr6:coauthVersionLast="47" xr6:coauthVersionMax="47" xr10:uidLastSave="{00000000-0000-0000-0000-000000000000}"/>
  <bookViews>
    <workbookView xWindow="-108" yWindow="-108" windowWidth="23256" windowHeight="12456" xr2:uid="{00000000-000D-0000-FFFF-FFFF00000000}"/>
  </bookViews>
  <sheets>
    <sheet name="基本情報入力シート" sheetId="4" r:id="rId1"/>
    <sheet name="R7年度用" sheetId="2" r:id="rId2"/>
  </sheets>
  <definedNames>
    <definedName name="_xlnm.Print_Area" localSheetId="1">'R7年度用'!$A$1:$L$37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4" l="1"/>
  <c r="G19" i="4"/>
  <c r="D19" i="4"/>
  <c r="B19" i="4"/>
  <c r="I49" i="4" l="1"/>
  <c r="I43" i="4"/>
  <c r="I37" i="4"/>
  <c r="I31" i="4"/>
  <c r="I25" i="4"/>
  <c r="D5" i="2" l="1"/>
  <c r="D6" i="2"/>
  <c r="D7" i="2"/>
  <c r="F4" i="2" l="1"/>
  <c r="D4" i="2"/>
  <c r="D8" i="2"/>
  <c r="D3" i="2" l="1"/>
  <c r="N25" i="4" l="1"/>
  <c r="L6" i="2"/>
  <c r="J6" i="2"/>
  <c r="J8" i="2"/>
  <c r="J9" i="2"/>
  <c r="J7" i="2"/>
  <c r="J5" i="2"/>
  <c r="D25" i="4" l="1"/>
  <c r="D20" i="2" l="1"/>
  <c r="D19" i="2" l="1"/>
  <c r="L25" i="4" l="1"/>
  <c r="F41" i="4" l="1"/>
  <c r="F53" i="4"/>
  <c r="F47" i="4"/>
  <c r="F59" i="4"/>
  <c r="F29" i="4"/>
  <c r="F35" i="4"/>
  <c r="A29" i="4"/>
  <c r="A27" i="4"/>
  <c r="A23" i="4"/>
  <c r="K29" i="4" l="1"/>
  <c r="K27" i="4"/>
  <c r="K24" i="4"/>
  <c r="F54" i="4"/>
  <c r="F48" i="4"/>
  <c r="F42" i="4"/>
  <c r="F36" i="4"/>
  <c r="F30" i="4"/>
  <c r="I55" i="4" l="1"/>
  <c r="G25" i="4" l="1"/>
  <c r="F27" i="4" s="1"/>
  <c r="B25" i="4"/>
  <c r="G31" i="4" l="1"/>
  <c r="F33" i="4" l="1"/>
  <c r="G37" i="4"/>
  <c r="F39" i="4" s="1"/>
  <c r="G43" i="4" l="1"/>
  <c r="G49" i="4" s="1"/>
  <c r="F51" i="4" l="1"/>
  <c r="F45" i="4"/>
  <c r="G55" i="4"/>
  <c r="F57" i="4" s="1"/>
  <c r="Q36" i="2" l="1"/>
  <c r="O36" i="2"/>
  <c r="J36" i="2"/>
  <c r="D36" i="2"/>
  <c r="Q35" i="2"/>
  <c r="O35" i="2"/>
  <c r="J35" i="2"/>
  <c r="D35" i="2"/>
  <c r="Q34" i="2"/>
  <c r="O34" i="2"/>
  <c r="J34" i="2"/>
  <c r="D34" i="2"/>
  <c r="Q33" i="2"/>
  <c r="O33" i="2"/>
  <c r="J33" i="2"/>
  <c r="D33" i="2"/>
  <c r="Q32" i="2"/>
  <c r="O32" i="2"/>
  <c r="J32" i="2"/>
  <c r="D32" i="2"/>
  <c r="Q31" i="2"/>
  <c r="O31" i="2"/>
  <c r="J31" i="2"/>
  <c r="D31" i="2"/>
  <c r="Q30" i="2"/>
  <c r="O30" i="2"/>
  <c r="J30" i="2"/>
  <c r="D30" i="2"/>
  <c r="Q29" i="2"/>
  <c r="O29" i="2"/>
  <c r="J29" i="2"/>
  <c r="D29" i="2"/>
  <c r="Q28" i="2"/>
  <c r="O28" i="2"/>
  <c r="J28" i="2"/>
  <c r="D28" i="2"/>
  <c r="Q27" i="2"/>
  <c r="O27" i="2"/>
  <c r="J27" i="2"/>
  <c r="D27" i="2"/>
  <c r="Q26" i="2"/>
  <c r="O26" i="2"/>
  <c r="J26" i="2"/>
  <c r="D26" i="2"/>
  <c r="Q25" i="2"/>
  <c r="O25" i="2"/>
  <c r="J25" i="2"/>
  <c r="D25" i="2"/>
  <c r="Q24" i="2"/>
  <c r="O24" i="2"/>
  <c r="J24" i="2"/>
  <c r="D24" i="2"/>
  <c r="Q23" i="2"/>
  <c r="O23" i="2"/>
  <c r="J23" i="2"/>
  <c r="D23" i="2"/>
  <c r="Q22" i="2"/>
  <c r="O22" i="2"/>
  <c r="J22" i="2"/>
  <c r="D22" i="2"/>
  <c r="Q21" i="2"/>
  <c r="O21" i="2"/>
  <c r="J21" i="2"/>
  <c r="D21" i="2"/>
  <c r="Q20" i="2"/>
  <c r="O20" i="2"/>
  <c r="J20" i="2"/>
  <c r="K20" i="2" s="1"/>
  <c r="M20" i="2" s="1"/>
  <c r="Q19" i="2"/>
  <c r="O19" i="2"/>
  <c r="J19" i="2"/>
  <c r="K19" i="2" s="1"/>
  <c r="M19" i="2" s="1"/>
  <c r="Q18" i="2"/>
  <c r="O18" i="2"/>
  <c r="J18" i="2"/>
  <c r="D18" i="2"/>
  <c r="Q17" i="2"/>
  <c r="O17" i="2"/>
  <c r="J17" i="2"/>
  <c r="D17" i="2"/>
  <c r="K22" i="2" l="1"/>
  <c r="M22" i="2" s="1"/>
  <c r="K24" i="2"/>
  <c r="M24" i="2" s="1"/>
  <c r="K26" i="2"/>
  <c r="M26" i="2" s="1"/>
  <c r="K28" i="2"/>
  <c r="M28" i="2" s="1"/>
  <c r="K29" i="2"/>
  <c r="M29" i="2" s="1"/>
  <c r="K31" i="2"/>
  <c r="M31" i="2" s="1"/>
  <c r="K32" i="2"/>
  <c r="M32" i="2" s="1"/>
  <c r="K33" i="2"/>
  <c r="M33" i="2" s="1"/>
  <c r="K34" i="2"/>
  <c r="M34" i="2" s="1"/>
  <c r="K35" i="2"/>
  <c r="M35" i="2" s="1"/>
  <c r="K36" i="2"/>
  <c r="M36" i="2" s="1"/>
  <c r="K21" i="2"/>
  <c r="M21" i="2" s="1"/>
  <c r="K23" i="2"/>
  <c r="M23" i="2" s="1"/>
  <c r="K25" i="2"/>
  <c r="M25" i="2" s="1"/>
  <c r="K27" i="2"/>
  <c r="M27" i="2" s="1"/>
  <c r="K30" i="2"/>
  <c r="M30" i="2" s="1"/>
  <c r="K18" i="2"/>
  <c r="M18" i="2" s="1"/>
  <c r="T20" i="2"/>
  <c r="T21" i="2"/>
  <c r="T22" i="2"/>
  <c r="T23" i="2"/>
  <c r="T24" i="2"/>
  <c r="T25" i="2"/>
  <c r="T26" i="2"/>
  <c r="T27" i="2"/>
  <c r="T28" i="2"/>
  <c r="T29" i="2"/>
  <c r="T30" i="2"/>
  <c r="T31" i="2"/>
  <c r="T32" i="2"/>
  <c r="T33" i="2"/>
  <c r="T34" i="2"/>
  <c r="T35" i="2"/>
  <c r="T36" i="2"/>
  <c r="T18" i="2"/>
  <c r="T17" i="2"/>
  <c r="T19" i="2"/>
  <c r="K17" i="2"/>
  <c r="M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Sasaya</author>
    <author>Administrator</author>
  </authors>
  <commentList>
    <comment ref="J3" authorId="0" shapeId="0" xr:uid="{00000000-0006-0000-0100-000001000000}">
      <text>
        <r>
          <rPr>
            <b/>
            <sz val="9"/>
            <color indexed="81"/>
            <rFont val="MS P ゴシック"/>
            <family val="3"/>
            <charset val="128"/>
          </rPr>
          <t>給料をお支払いする日です。</t>
        </r>
      </text>
    </comment>
    <comment ref="G11" authorId="1" shapeId="0" xr:uid="{00000000-0006-0000-0100-00000200000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<sst xmlns="http://schemas.openxmlformats.org/spreadsheetml/2006/main" count="145" uniqueCount="91">
  <si>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</si>
  <si>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</si>
  <si>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労働報酬の支払われるべき日</t>
    <rPh sb="0" eb="2">
      <t>ロウドウ</t>
    </rPh>
    <rPh sb="2" eb="4">
      <t>ホウシュウ</t>
    </rPh>
    <rPh sb="5" eb="7">
      <t>シハライ</t>
    </rPh>
    <rPh sb="12" eb="13">
      <t>ヒ</t>
    </rPh>
    <phoneticPr fontId="2"/>
  </si>
  <si>
    <t>～</t>
    <phoneticPr fontId="2"/>
  </si>
  <si>
    <t>～</t>
    <phoneticPr fontId="2"/>
  </si>
  <si>
    <t>担当者名</t>
  </si>
  <si>
    <t>電話番号</t>
    <rPh sb="0" eb="2">
      <t>デンワ</t>
    </rPh>
    <rPh sb="2" eb="4">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</si>
  <si>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</si>
  <si>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</si>
  <si>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</si>
  <si>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</si>
  <si>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</si>
  <si>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</si>
  <si>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</si>
  <si>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</si>
  <si>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</si>
  <si>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</si>
  <si>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</si>
  <si>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</si>
  <si>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</si>
  <si>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</si>
  <si>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</si>
  <si>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</si>
  <si>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</si>
  <si>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</si>
  <si>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</si>
  <si>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</si>
  <si>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</si>
  <si>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</si>
  <si>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</si>
  <si>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</si>
  <si>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</si>
  <si>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</si>
  <si>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</si>
  <si>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</si>
  <si>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</si>
  <si>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</si>
  <si>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</si>
  <si>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</si>
  <si>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</si>
  <si>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</si>
  <si>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</si>
  <si>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</si>
  <si>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</si>
  <si>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</si>
  <si>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</si>
  <si>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</si>
  <si>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</si>
  <si>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</si>
  <si>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提出書類</t>
    <rPh sb="0" eb="2">
      <t>テイシュツ</t>
    </rPh>
    <rPh sb="2" eb="4">
      <t>ショルイ</t>
    </rPh>
    <phoneticPr fontId="6"/>
  </si>
  <si>
    <t>R</t>
    <phoneticPr fontId="6"/>
  </si>
  <si>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</si>
  <si>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</si>
  <si>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</si>
  <si>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</si>
  <si>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</si>
  <si>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</si>
  <si>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</si>
  <si>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</si>
  <si>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・本シートを作成することで、本契約の労働状況台帳・確認書の提出時期が一目でわかるようになっています。</t>
    <rPh sb="1" eb="2">
      <t>ホン</t>
    </rPh>
    <rPh sb="6" eb="8">
      <t>サクセイ</t>
    </rPh>
    <rPh sb="14" eb="17">
      <t>ホンケイヤク</t>
    </rPh>
    <rPh sb="18" eb="20">
      <t>ロウドウ</t>
    </rPh>
    <rPh sb="20" eb="22">
      <t>ジョウキョウ</t>
    </rPh>
    <rPh sb="22" eb="24">
      <t>ダイチョウ</t>
    </rPh>
    <rPh sb="25" eb="28">
      <t>カクニンショ</t>
    </rPh>
    <rPh sb="29" eb="31">
      <t>テイシュツ</t>
    </rPh>
    <rPh sb="31" eb="33">
      <t>ジキ</t>
    </rPh>
    <rPh sb="34" eb="36">
      <t>ヒトメ</t>
    </rPh>
    <phoneticPr fontId="1"/>
  </si>
  <si>
    <t>今回の提出は、</t>
    <rPh sb="0" eb="2">
      <t>コンカイ</t>
    </rPh>
    <rPh sb="3" eb="5">
      <t>テイシュツ</t>
    </rPh>
    <phoneticPr fontId="1"/>
  </si>
  <si>
    <t>←選択してください。</t>
    <rPh sb="1" eb="3">
      <t>センタク</t>
    </rPh>
    <phoneticPr fontId="1"/>
  </si>
  <si>
    <t>本契約に係る労働時間数</t>
    <rPh sb="0" eb="1">
      <t>ホン</t>
    </rPh>
    <rPh sb="4" eb="5">
      <t>カカ</t>
    </rPh>
    <rPh sb="6" eb="8">
      <t>ロウドウ</t>
    </rPh>
    <rPh sb="8" eb="10">
      <t>ジカン</t>
    </rPh>
    <rPh sb="10" eb="11">
      <t>スウ</t>
    </rPh>
    <phoneticPr fontId="4"/>
  </si>
  <si>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</si>
  <si>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</si>
  <si>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</si>
  <si>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</si>
  <si>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指定管理期間</t>
    <rPh sb="0" eb="2">
      <t>シテイ</t>
    </rPh>
    <rPh sb="2" eb="4">
      <t>カンリ</t>
    </rPh>
    <rPh sb="4" eb="6">
      <t>キカン</t>
    </rPh>
    <phoneticPr fontId="1"/>
  </si>
  <si>
    <t>公の施設の名称</t>
    <rPh sb="0" eb="1">
      <t>オオヤケ</t>
    </rPh>
    <rPh sb="2" eb="4">
      <t>シセツ</t>
    </rPh>
    <rPh sb="5" eb="7">
      <t>メイショウ</t>
    </rPh>
    <phoneticPr fontId="1"/>
  </si>
  <si>
    <t>指定管理者名</t>
    <rPh sb="0" eb="2">
      <t>シテイ</t>
    </rPh>
    <rPh sb="2" eb="5">
      <t>カンリシャ</t>
    </rPh>
    <rPh sb="5" eb="6">
      <t>メイ</t>
    </rPh>
    <phoneticPr fontId="1"/>
  </si>
  <si>
    <t>【指定管理者業務委託契約等】労働状況台帳作成用　基本情報入力シート</t>
    <rPh sb="1" eb="3">
      <t>シテイ</t>
    </rPh>
    <rPh sb="3" eb="6">
      <t>カンリシャ</t>
    </rPh>
    <rPh sb="6" eb="8">
      <t>ギョウム</t>
    </rPh>
    <rPh sb="8" eb="10">
      <t>イタク</t>
    </rPh>
    <rPh sb="10" eb="12">
      <t>ケイヤク</t>
    </rPh>
    <rPh sb="12" eb="13">
      <t>トウ</t>
    </rPh>
    <rPh sb="14" eb="16">
      <t>ロウドウ</t>
    </rPh>
    <rPh sb="16" eb="18">
      <t>ジョウキョウ</t>
    </rPh>
    <rPh sb="18" eb="20">
      <t>ダイチョウ</t>
    </rPh>
    <rPh sb="20" eb="23">
      <t>サクセイヨウ</t>
    </rPh>
    <rPh sb="24" eb="26">
      <t>キホン</t>
    </rPh>
    <rPh sb="26" eb="28">
      <t>ジョウホウ</t>
    </rPh>
    <rPh sb="28" eb="30">
      <t>ニュウリョク</t>
    </rPh>
    <phoneticPr fontId="1"/>
  </si>
  <si>
    <t>提出書類</t>
    <rPh sb="0" eb="2">
      <t>テイシュツ</t>
    </rPh>
    <rPh sb="2" eb="4">
      <t>ショルイ</t>
    </rPh>
    <phoneticPr fontId="1"/>
  </si>
  <si>
    <t>月末の
5日前</t>
    <rPh sb="0" eb="1">
      <t>ガツ</t>
    </rPh>
    <rPh sb="1" eb="2">
      <t>マツ</t>
    </rPh>
    <phoneticPr fontId="6"/>
  </si>
  <si>
    <t>月末の
5日前</t>
    <rPh sb="0" eb="1">
      <t>ゲツ</t>
    </rPh>
    <rPh sb="1" eb="2">
      <t>マツ</t>
    </rPh>
    <rPh sb="5" eb="6">
      <t>ニチ</t>
    </rPh>
    <rPh sb="6" eb="7">
      <t>マエ</t>
    </rPh>
    <phoneticPr fontId="6"/>
  </si>
  <si>
    <t>上記の業務期間に応じて、自動的に提出期限・提出書類が表示されます。</t>
    <rPh sb="0" eb="2">
      <t>ジョウキ</t>
    </rPh>
    <rPh sb="3" eb="5">
      <t>ギョウム</t>
    </rPh>
    <rPh sb="5" eb="7">
      <t>キカン</t>
    </rPh>
    <rPh sb="8" eb="9">
      <t>オウ</t>
    </rPh>
    <rPh sb="12" eb="14">
      <t>ジドウ</t>
    </rPh>
    <rPh sb="14" eb="15">
      <t>テキ</t>
    </rPh>
    <rPh sb="16" eb="18">
      <t>テイシュツ</t>
    </rPh>
    <rPh sb="18" eb="20">
      <t>キゲン</t>
    </rPh>
    <rPh sb="21" eb="23">
      <t>テイシュツ</t>
    </rPh>
    <rPh sb="23" eb="25">
      <t>ショルイ</t>
    </rPh>
    <rPh sb="26" eb="28">
      <t>ヒョウジ</t>
    </rPh>
    <phoneticPr fontId="1"/>
  </si>
  <si>
    <t>・提出先は、指定管理者となります。（最終的に、指定管理者より相模原市へと提出されます。）</t>
    <rPh sb="1" eb="3">
      <t>テイシュツ</t>
    </rPh>
    <rPh sb="3" eb="4">
      <t>サキ</t>
    </rPh>
    <rPh sb="6" eb="8">
      <t>シテイ</t>
    </rPh>
    <rPh sb="8" eb="11">
      <t>カンリシャ</t>
    </rPh>
    <rPh sb="18" eb="21">
      <t>サイシュウテキ</t>
    </rPh>
    <rPh sb="23" eb="25">
      <t>シテイ</t>
    </rPh>
    <rPh sb="25" eb="28">
      <t>カンリシャ</t>
    </rPh>
    <rPh sb="30" eb="34">
      <t>サガミハラシ</t>
    </rPh>
    <rPh sb="36" eb="38">
      <t>テイシュツ</t>
    </rPh>
    <phoneticPr fontId="1"/>
  </si>
  <si>
    <t>月末の
5日前</t>
    <rPh sb="0" eb="2">
      <t>ゲツマツ</t>
    </rPh>
    <rPh sb="5" eb="6">
      <t>ニチ</t>
    </rPh>
    <rPh sb="6" eb="7">
      <t>マエ</t>
    </rPh>
    <phoneticPr fontId="6"/>
  </si>
  <si>
    <t>メールアドレス</t>
  </si>
  <si>
    <t>指定管理者の受注者</t>
    <rPh sb="0" eb="2">
      <t>シテイ</t>
    </rPh>
    <rPh sb="2" eb="5">
      <t>カンリシャ</t>
    </rPh>
    <phoneticPr fontId="2"/>
  </si>
  <si>
    <t>受注者業務期間</t>
  </si>
  <si>
    <t>受注者業務期間</t>
    <phoneticPr fontId="1"/>
  </si>
  <si>
    <t>受注者担当者名</t>
  </si>
  <si>
    <t>受注者担当者名</t>
    <rPh sb="3" eb="5">
      <t>タントウ</t>
    </rPh>
    <rPh sb="5" eb="6">
      <t>シャ</t>
    </rPh>
    <rPh sb="6" eb="7">
      <t>メイ</t>
    </rPh>
    <phoneticPr fontId="2"/>
  </si>
  <si>
    <t>受注者電話番号</t>
    <rPh sb="3" eb="5">
      <t>デンワ</t>
    </rPh>
    <rPh sb="5" eb="7">
      <t>バンゴウ</t>
    </rPh>
    <phoneticPr fontId="2"/>
  </si>
  <si>
    <t>受注者メールアドレス</t>
  </si>
  <si>
    <t>受注者メールアドレス</t>
    <phoneticPr fontId="2"/>
  </si>
  <si>
    <t>受注者業務開始月</t>
  </si>
  <si>
    <t>受注者業務終了月</t>
  </si>
  <si>
    <t>相模原市労働状況台帳（令和7年度受注者用）</t>
    <rPh sb="0" eb="4">
      <t>サガミハラシ</t>
    </rPh>
    <rPh sb="4" eb="6">
      <t>ロウドウ</t>
    </rPh>
    <rPh sb="6" eb="8">
      <t>ジョウキョウ</t>
    </rPh>
    <rPh sb="8" eb="10">
      <t>ダイチョウ</t>
    </rPh>
    <rPh sb="11" eb="13">
      <t>レイワ</t>
    </rPh>
    <rPh sb="14" eb="16">
      <t>ネンド</t>
    </rPh>
    <rPh sb="16" eb="19">
      <t>ジュチュウシャ</t>
    </rPh>
    <rPh sb="19" eb="20">
      <t>ヨウ</t>
    </rPh>
    <phoneticPr fontId="2"/>
  </si>
  <si>
    <t>労働報酬下限額（令和７年度対象業務委託契約）</t>
    <rPh sb="0" eb="2">
      <t>ロウドウ</t>
    </rPh>
    <rPh sb="2" eb="4">
      <t>ホウシュウ</t>
    </rPh>
    <rPh sb="4" eb="6">
      <t>カゲン</t>
    </rPh>
    <rPh sb="6" eb="7">
      <t>ガク</t>
    </rPh>
    <rPh sb="8" eb="10">
      <t>レイワ</t>
    </rPh>
    <phoneticPr fontId="2"/>
  </si>
  <si>
    <t>年度契約（８年度以降の契約についても毎年度同様の提出書類・提出期限になります。）</t>
    <rPh sb="0" eb="2">
      <t>ネンド</t>
    </rPh>
    <rPh sb="2" eb="4">
      <t>ケイヤク</t>
    </rPh>
    <rPh sb="6" eb="7">
      <t>ネン</t>
    </rPh>
    <rPh sb="7" eb="8">
      <t>ド</t>
    </rPh>
    <rPh sb="8" eb="10">
      <t>イコウ</t>
    </rPh>
    <rPh sb="11" eb="13">
      <t>ケイヤク</t>
    </rPh>
    <rPh sb="18" eb="21">
      <t>マイネンド</t>
    </rPh>
    <rPh sb="21" eb="23">
      <t>ドウヨウ</t>
    </rPh>
    <rPh sb="24" eb="26">
      <t>テイシュツ</t>
    </rPh>
    <rPh sb="26" eb="28">
      <t>ショルイ</t>
    </rPh>
    <rPh sb="29" eb="31">
      <t>テイシュツ</t>
    </rPh>
    <rPh sb="31" eb="33">
      <t>キゲン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</si>
</sst>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7"/>
      <color theme="1"/>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6">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protection locked="0"/>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horizontal="righ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35" xfId="0" applyFont="1" applyBorder="1" applyAlignment="1">
      <alignment horizontal="right" vertical="center"/>
    </xf>
    <xf numFmtId="0" fontId="7" fillId="0" borderId="36" xfId="0" applyFont="1" applyBorder="1">
      <alignment vertical="center"/>
    </xf>
    <xf numFmtId="0" fontId="7" fillId="0" borderId="35" xfId="0" applyFont="1" applyBorder="1">
      <alignment vertical="center"/>
    </xf>
    <xf numFmtId="0" fontId="7" fillId="0" borderId="0" xfId="0" applyFont="1" applyAlignment="1">
      <alignment horizontal="left" vertical="top"/>
    </xf>
    <xf numFmtId="0" fontId="7" fillId="0" borderId="35" xfId="0" applyFont="1" applyBorder="1" applyAlignment="1">
      <alignment horizontal="left" vertical="center"/>
    </xf>
    <xf numFmtId="38" fontId="12" fillId="0" borderId="0" xfId="1" applyFont="1" applyFill="1" applyProtection="1">
      <alignment vertical="center"/>
    </xf>
    <xf numFmtId="38" fontId="8" fillId="0" borderId="0" xfId="1" applyFont="1" applyFill="1" applyProtection="1">
      <alignment vertical="center"/>
    </xf>
    <xf numFmtId="38" fontId="12" fillId="0" borderId="0" xfId="1" applyFont="1" applyFill="1" applyAlignment="1" applyProtection="1">
      <alignment horizontal="righ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177" fontId="8" fillId="0" borderId="3" xfId="1" applyNumberFormat="1" applyFont="1" applyFill="1" applyBorder="1" applyAlignment="1" applyProtection="1">
      <alignment horizontal="center" vertical="center"/>
    </xf>
    <xf numFmtId="38" fontId="8" fillId="0" borderId="0" xfId="1" applyFont="1" applyFill="1" applyBorder="1" applyAlignment="1" applyProtection="1">
      <alignment horizontal="center" vertical="center" shrinkToFit="1"/>
    </xf>
    <xf numFmtId="0" fontId="13"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right"/>
    </xf>
    <xf numFmtId="0" fontId="13" fillId="2" borderId="0" xfId="0" applyFont="1" applyFill="1" applyAlignment="1" applyProtection="1">
      <alignment horizontal="center" vertical="center"/>
      <protection locked="0"/>
    </xf>
    <xf numFmtId="0" fontId="13" fillId="0" borderId="8" xfId="0" applyFont="1" applyBorder="1" applyAlignment="1">
      <alignment horizontal="left" vertical="center"/>
    </xf>
    <xf numFmtId="38" fontId="8" fillId="0" borderId="10" xfId="1" applyFont="1" applyFill="1" applyBorder="1" applyAlignment="1" applyProtection="1">
      <alignment horizontal="distributed" vertical="center" wrapText="1"/>
    </xf>
    <xf numFmtId="38" fontId="15"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Border="1" applyAlignment="1">
      <alignment horizontal="distributed" vertical="center" wrapText="1"/>
    </xf>
    <xf numFmtId="0" fontId="7" fillId="0" borderId="16" xfId="0" applyFont="1" applyBorder="1">
      <alignment vertical="center"/>
    </xf>
    <xf numFmtId="0" fontId="7" fillId="0" borderId="18" xfId="0" applyFont="1" applyBorder="1" applyAlignment="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Border="1" applyAlignment="1">
      <alignment horizontal="center" vertical="center" wrapText="1"/>
    </xf>
    <xf numFmtId="38" fontId="16" fillId="0" borderId="0" xfId="1" applyFont="1" applyFill="1" applyBorder="1" applyProtection="1">
      <alignment vertical="center"/>
    </xf>
    <xf numFmtId="0" fontId="7" fillId="0" borderId="18" xfId="0" applyFont="1" applyBorder="1" applyAlignment="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6" fillId="0" borderId="0" xfId="1" applyFont="1" applyFill="1" applyBorder="1" applyAlignment="1" applyProtection="1">
      <alignment horizontal="left" vertical="center"/>
    </xf>
    <xf numFmtId="0" fontId="7" fillId="0" borderId="28" xfId="0" applyFont="1" applyBorder="1">
      <alignment vertical="center"/>
    </xf>
    <xf numFmtId="0" fontId="7" fillId="2" borderId="29" xfId="0" applyFont="1" applyFill="1" applyBorder="1" applyProtection="1">
      <alignment vertical="center"/>
      <protection locked="0"/>
    </xf>
    <xf numFmtId="0" fontId="7" fillId="2" borderId="29" xfId="0" applyFont="1" applyFill="1" applyBorder="1" applyAlignment="1" applyProtection="1">
      <alignment vertical="center" shrinkToFit="1"/>
      <protection locked="0"/>
    </xf>
    <xf numFmtId="38" fontId="12" fillId="0" borderId="29" xfId="1" applyFont="1" applyFill="1" applyBorder="1" applyAlignment="1" applyProtection="1">
      <alignment vertical="center"/>
    </xf>
    <xf numFmtId="40" fontId="12" fillId="2" borderId="30" xfId="1" applyNumberFormat="1" applyFont="1" applyFill="1" applyBorder="1" applyAlignment="1" applyProtection="1">
      <alignment vertical="center"/>
      <protection locked="0"/>
    </xf>
    <xf numFmtId="40" fontId="12" fillId="2" borderId="29" xfId="1" applyNumberFormat="1" applyFont="1" applyFill="1" applyBorder="1" applyProtection="1">
      <alignment vertical="center"/>
      <protection locked="0"/>
    </xf>
    <xf numFmtId="38" fontId="12" fillId="0" borderId="30" xfId="1" applyFont="1" applyFill="1" applyBorder="1" applyAlignment="1" applyProtection="1">
      <alignment vertical="center"/>
    </xf>
    <xf numFmtId="38" fontId="12" fillId="2" borderId="31" xfId="1" applyFont="1" applyFill="1" applyBorder="1" applyAlignment="1" applyProtection="1">
      <alignment vertical="center"/>
      <protection locked="0"/>
    </xf>
    <xf numFmtId="38" fontId="12" fillId="3" borderId="28" xfId="1" applyFont="1" applyFill="1" applyBorder="1" applyProtection="1">
      <alignment vertical="center"/>
      <protection locked="0"/>
    </xf>
    <xf numFmtId="38" fontId="12" fillId="0" borderId="26" xfId="1" applyFont="1" applyFill="1" applyBorder="1" applyProtection="1">
      <alignment vertical="center"/>
    </xf>
    <xf numFmtId="38" fontId="12" fillId="3" borderId="29" xfId="1" applyFont="1" applyFill="1" applyBorder="1" applyProtection="1">
      <alignment vertical="center"/>
      <protection locked="0"/>
    </xf>
    <xf numFmtId="38" fontId="12" fillId="3" borderId="32" xfId="1" applyFont="1" applyFill="1" applyBorder="1" applyProtection="1">
      <alignment vertical="center"/>
      <protection locked="0"/>
    </xf>
    <xf numFmtId="38" fontId="12" fillId="0" borderId="31" xfId="1" applyFont="1" applyFill="1" applyBorder="1" applyAlignment="1" applyProtection="1">
      <alignment vertical="center"/>
    </xf>
    <xf numFmtId="38" fontId="12" fillId="0" borderId="29" xfId="1" applyFont="1" applyFill="1" applyBorder="1" applyProtection="1">
      <alignment vertical="center"/>
    </xf>
    <xf numFmtId="38" fontId="12" fillId="3" borderId="30" xfId="1" applyFont="1" applyFill="1" applyBorder="1" applyProtection="1">
      <alignment vertical="center"/>
      <protection locked="0"/>
    </xf>
    <xf numFmtId="40" fontId="12"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lignment vertical="center"/>
    </xf>
    <xf numFmtId="38" fontId="8" fillId="0" borderId="1"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shrinkToFit="1"/>
      <protection locked="0"/>
    </xf>
    <xf numFmtId="0" fontId="7" fillId="0" borderId="0" xfId="0" applyFont="1" applyAlignment="1">
      <alignment horizontal="left" vertical="top" wrapText="1"/>
    </xf>
    <xf numFmtId="38" fontId="8" fillId="0" borderId="5" xfId="1" applyFont="1" applyFill="1" applyBorder="1" applyAlignment="1">
      <alignment horizontal="distributed" vertical="center" wrapText="1"/>
    </xf>
    <xf numFmtId="38" fontId="8" fillId="0" borderId="6" xfId="1" applyFont="1" applyFill="1" applyBorder="1" applyAlignment="1">
      <alignment horizontal="distributed" vertical="center"/>
    </xf>
    <xf numFmtId="38" fontId="8" fillId="0" borderId="7" xfId="1" applyFont="1" applyFill="1" applyBorder="1" applyAlignment="1">
      <alignment horizontal="distributed" vertical="center"/>
    </xf>
    <xf numFmtId="38" fontId="8" fillId="0" borderId="33" xfId="1" applyFont="1" applyFill="1" applyBorder="1" applyAlignment="1">
      <alignment horizontal="distributed" vertical="center"/>
    </xf>
    <xf numFmtId="38" fontId="8" fillId="0" borderId="8" xfId="1" applyFont="1" applyFill="1" applyBorder="1" applyAlignment="1">
      <alignment horizontal="distributed" vertical="center"/>
    </xf>
    <xf numFmtId="38" fontId="8" fillId="0" borderId="34" xfId="1" applyFont="1" applyFill="1" applyBorder="1" applyAlignment="1">
      <alignment horizontal="distributed" vertical="center"/>
    </xf>
    <xf numFmtId="38" fontId="8" fillId="0" borderId="2" xfId="1" applyFont="1" applyFill="1" applyBorder="1" applyAlignment="1">
      <alignment horizontal="distributed" vertical="center"/>
    </xf>
    <xf numFmtId="38" fontId="8" fillId="0" borderId="4" xfId="1" applyFont="1" applyFill="1" applyBorder="1" applyAlignment="1">
      <alignment horizontal="distributed" vertical="center"/>
    </xf>
    <xf numFmtId="38" fontId="8" fillId="0" borderId="3" xfId="1" applyFont="1" applyFill="1" applyBorder="1" applyAlignment="1">
      <alignment horizontal="distributed" vertical="center"/>
    </xf>
    <xf numFmtId="49" fontId="8" fillId="2" borderId="2"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38" fontId="8" fillId="0" borderId="5"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wrapText="1" shrinkToFit="1"/>
      <protection locked="0"/>
    </xf>
    <xf numFmtId="0" fontId="10" fillId="0" borderId="33" xfId="0" applyFont="1" applyBorder="1" applyAlignment="1">
      <alignment horizontal="left" vertical="top" wrapText="1"/>
    </xf>
    <xf numFmtId="0" fontId="10" fillId="0" borderId="8"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9" fillId="0" borderId="36" xfId="0" applyFont="1" applyBorder="1" applyAlignment="1">
      <alignment horizontal="left" vertical="center" wrapText="1"/>
    </xf>
    <xf numFmtId="0" fontId="9" fillId="0" borderId="36"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33" xfId="0" applyFont="1" applyBorder="1" applyAlignment="1">
      <alignment horizontal="left" vertical="center" wrapText="1"/>
    </xf>
    <xf numFmtId="0" fontId="10" fillId="0" borderId="8" xfId="0" applyFont="1" applyBorder="1" applyAlignment="1">
      <alignment horizontal="left" vertical="center" wrapText="1"/>
    </xf>
    <xf numFmtId="0" fontId="10"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0" xfId="0" applyFont="1" applyAlignment="1">
      <alignment horizontal="left" vertical="center" wrapText="1"/>
    </xf>
    <xf numFmtId="0" fontId="11" fillId="0" borderId="36" xfId="0" applyFont="1" applyBorder="1" applyAlignment="1">
      <alignment horizontal="left" vertical="center" wrapText="1"/>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38" fontId="8" fillId="0" borderId="13" xfId="1" applyFont="1" applyFill="1" applyBorder="1" applyAlignment="1" applyProtection="1">
      <alignment horizontal="center" vertical="center" wrapText="1"/>
    </xf>
    <xf numFmtId="38" fontId="15" fillId="0" borderId="38" xfId="1" applyFont="1" applyFill="1" applyBorder="1" applyAlignment="1" applyProtection="1">
      <alignment horizontal="center" vertical="center" wrapText="1"/>
    </xf>
    <xf numFmtId="38" fontId="15"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7" fillId="0" borderId="17" xfId="0" applyFont="1" applyBorder="1" applyAlignment="1">
      <alignment horizontal="center" vertical="center"/>
    </xf>
    <xf numFmtId="38" fontId="8" fillId="0" borderId="10" xfId="1"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38" fontId="8" fillId="0" borderId="0" xfId="1" applyFont="1" applyFill="1" applyAlignment="1" applyProtection="1">
      <alignment wrapText="1"/>
    </xf>
    <xf numFmtId="38" fontId="8" fillId="0" borderId="8" xfId="1" applyFont="1" applyFill="1" applyBorder="1" applyAlignment="1" applyProtection="1">
      <alignment wrapTex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1" xfId="1" applyFont="1" applyFill="1" applyBorder="1" applyAlignment="1" applyProtection="1">
      <alignment horizontal="distributed" vertical="center" indent="1"/>
    </xf>
    <xf numFmtId="0" fontId="7" fillId="0" borderId="1" xfId="0" applyFont="1" applyBorder="1" applyAlignment="1">
      <alignment horizontal="distributed" vertical="center" indent="1"/>
    </xf>
    <xf numFmtId="38" fontId="8" fillId="0" borderId="5" xfId="1" applyFont="1" applyFill="1" applyBorder="1" applyAlignment="1" applyProtection="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13" fillId="0" borderId="1" xfId="0" applyFont="1" applyBorder="1" applyAlignment="1">
      <alignment horizontal="left" vertical="center" shrinkToFit="1"/>
    </xf>
    <xf numFmtId="0" fontId="13" fillId="2" borderId="1" xfId="0" applyFont="1" applyFill="1" applyBorder="1" applyAlignment="1" applyProtection="1">
      <alignment horizontal="left" vertical="top"/>
      <protection locked="0"/>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38" fontId="8" fillId="0" borderId="1" xfId="1" applyFont="1" applyFill="1" applyBorder="1" applyAlignment="1" applyProtection="1">
      <alignment horizontal="distributed" vertical="center"/>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2">
    <cellStyle name="桁区切り 2" xfId="1" xr:uid="{00000000-0005-0000-0000-000000000000}"/>
    <cellStyle name="標準" xfId="0" builtinId="0"/>
  </cellStyles>
  <dxfs count="11">
    <dxf>
      <fill>
        <patternFill>
          <bgColor indexed="45"/>
        </patternFill>
      </fill>
    </dxf>
    <dxf>
      <fill>
        <patternFill>
          <bgColor indexed="11"/>
        </patternFill>
      </fill>
    </dxf>
    <dxf>
      <fill>
        <patternFill>
          <bgColor rgb="FFFFCCFF"/>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view="pageBreakPreview" zoomScale="120" zoomScaleNormal="100" zoomScaleSheetLayoutView="120" workbookViewId="0">
      <selection activeCell="B24" sqref="B24"/>
    </sheetView>
  </sheetViews>
  <sheetFormatPr defaultColWidth="9" defaultRowHeight="15.75" customHeight="1"/>
  <cols>
    <col min="1" max="17" width="4.19921875" style="1" customWidth="1"/>
    <col min="18" max="19" width="6" style="1" customWidth="1"/>
    <col min="20" max="27" width="4.19921875" style="1" customWidth="1"/>
    <col min="28" max="16384" width="9" style="1"/>
  </cols>
  <sheetData>
    <row r="1" spans="1:27" ht="15.75" customHeight="1">
      <c r="A1" s="1" t="s">
        <v>70</v>
      </c>
    </row>
    <row r="2" spans="1:27" ht="15.75" customHeight="1">
      <c r="A2" s="1" t="s">
        <v>58</v>
      </c>
    </row>
    <row r="3" spans="1:27" ht="15.75" customHeight="1">
      <c r="A3" s="1" t="s">
        <v>59</v>
      </c>
    </row>
    <row r="4" spans="1:27" ht="16.5" customHeight="1">
      <c r="A4" s="73" t="s">
        <v>64</v>
      </c>
      <c r="B4" s="73"/>
      <c r="C4" s="73"/>
      <c r="D4" s="73"/>
      <c r="E4" s="73"/>
      <c r="F4" s="73"/>
      <c r="G4" s="73"/>
      <c r="H4" s="73"/>
      <c r="I4" s="73"/>
      <c r="J4" s="73"/>
      <c r="K4" s="73"/>
      <c r="L4" s="73"/>
      <c r="M4" s="73"/>
      <c r="N4" s="73"/>
      <c r="O4" s="73"/>
      <c r="P4" s="73"/>
      <c r="Q4" s="73"/>
      <c r="R4" s="73"/>
      <c r="S4" s="73"/>
      <c r="T4" s="73"/>
      <c r="U4" s="73"/>
      <c r="V4" s="73"/>
      <c r="W4" s="73"/>
      <c r="X4" s="73"/>
      <c r="Y4" s="73"/>
      <c r="Z4" s="73"/>
      <c r="AA4" s="73"/>
    </row>
    <row r="5" spans="1:27" ht="16.5" customHeight="1">
      <c r="A5" s="73"/>
      <c r="B5" s="73"/>
      <c r="C5" s="73"/>
      <c r="D5" s="73"/>
      <c r="E5" s="73"/>
      <c r="F5" s="73"/>
      <c r="G5" s="73"/>
      <c r="H5" s="73"/>
      <c r="I5" s="73"/>
      <c r="J5" s="73"/>
      <c r="K5" s="73"/>
      <c r="L5" s="73"/>
      <c r="M5" s="73"/>
      <c r="N5" s="73"/>
      <c r="O5" s="73"/>
      <c r="P5" s="73"/>
      <c r="Q5" s="73"/>
      <c r="R5" s="73"/>
      <c r="S5" s="73"/>
      <c r="T5" s="73"/>
      <c r="U5" s="73"/>
      <c r="V5" s="73"/>
      <c r="W5" s="73"/>
      <c r="X5" s="73"/>
      <c r="Y5" s="73"/>
      <c r="Z5" s="73"/>
      <c r="AA5" s="73"/>
    </row>
    <row r="7" spans="1:27" ht="24" customHeight="1">
      <c r="A7" s="71" t="s">
        <v>68</v>
      </c>
      <c r="B7" s="71"/>
      <c r="C7" s="71"/>
      <c r="D7" s="71"/>
      <c r="E7" s="71"/>
      <c r="F7" s="71"/>
      <c r="G7" s="86"/>
      <c r="H7" s="86"/>
      <c r="I7" s="86"/>
      <c r="J7" s="86"/>
      <c r="K7" s="86"/>
      <c r="L7" s="86"/>
      <c r="M7" s="86"/>
      <c r="N7" s="86"/>
      <c r="O7" s="80" t="s">
        <v>78</v>
      </c>
      <c r="P7" s="81"/>
      <c r="Q7" s="81"/>
      <c r="R7" s="81"/>
      <c r="S7" s="82"/>
      <c r="T7" s="72"/>
      <c r="U7" s="72"/>
      <c r="V7" s="72"/>
      <c r="W7" s="72"/>
      <c r="X7" s="72"/>
      <c r="Y7" s="72"/>
      <c r="Z7" s="72"/>
      <c r="AA7" s="72"/>
    </row>
    <row r="8" spans="1:27" ht="24" customHeight="1">
      <c r="A8" s="74" t="s">
        <v>67</v>
      </c>
      <c r="B8" s="75"/>
      <c r="C8" s="75"/>
      <c r="D8" s="75"/>
      <c r="E8" s="75"/>
      <c r="F8" s="76"/>
      <c r="G8" s="2" t="s">
        <v>51</v>
      </c>
      <c r="H8" s="3"/>
      <c r="I8" s="2" t="s">
        <v>52</v>
      </c>
      <c r="J8" s="3"/>
      <c r="K8" s="4" t="s">
        <v>53</v>
      </c>
      <c r="L8" s="5"/>
      <c r="M8" s="6" t="s">
        <v>54</v>
      </c>
      <c r="N8" s="6" t="s">
        <v>55</v>
      </c>
      <c r="O8" s="85" t="s">
        <v>80</v>
      </c>
      <c r="P8" s="75"/>
      <c r="Q8" s="75"/>
      <c r="R8" s="75"/>
      <c r="S8" s="76"/>
      <c r="T8" s="2" t="s">
        <v>51</v>
      </c>
      <c r="U8" s="3"/>
      <c r="V8" s="2" t="s">
        <v>52</v>
      </c>
      <c r="W8" s="3"/>
      <c r="X8" s="4" t="s">
        <v>53</v>
      </c>
      <c r="Y8" s="5"/>
      <c r="Z8" s="6" t="s">
        <v>54</v>
      </c>
      <c r="AA8" s="6" t="s">
        <v>55</v>
      </c>
    </row>
    <row r="9" spans="1:27" ht="24" customHeight="1">
      <c r="A9" s="77"/>
      <c r="B9" s="78"/>
      <c r="C9" s="78"/>
      <c r="D9" s="78"/>
      <c r="E9" s="78"/>
      <c r="F9" s="79"/>
      <c r="G9" s="2" t="s">
        <v>51</v>
      </c>
      <c r="H9" s="3"/>
      <c r="I9" s="2" t="s">
        <v>52</v>
      </c>
      <c r="J9" s="3"/>
      <c r="K9" s="4" t="s">
        <v>53</v>
      </c>
      <c r="L9" s="5"/>
      <c r="M9" s="6" t="s">
        <v>54</v>
      </c>
      <c r="N9" s="6" t="s">
        <v>56</v>
      </c>
      <c r="O9" s="77"/>
      <c r="P9" s="78"/>
      <c r="Q9" s="78"/>
      <c r="R9" s="78"/>
      <c r="S9" s="79"/>
      <c r="T9" s="2" t="s">
        <v>51</v>
      </c>
      <c r="U9" s="3"/>
      <c r="V9" s="2" t="s">
        <v>52</v>
      </c>
      <c r="W9" s="3"/>
      <c r="X9" s="4" t="s">
        <v>53</v>
      </c>
      <c r="Y9" s="5"/>
      <c r="Z9" s="6" t="s">
        <v>54</v>
      </c>
      <c r="AA9" s="6" t="s">
        <v>56</v>
      </c>
    </row>
    <row r="10" spans="1:27" ht="24" customHeight="1">
      <c r="A10" s="71" t="s">
        <v>69</v>
      </c>
      <c r="B10" s="71"/>
      <c r="C10" s="71"/>
      <c r="D10" s="71"/>
      <c r="E10" s="71"/>
      <c r="F10" s="71"/>
      <c r="G10" s="72"/>
      <c r="H10" s="72"/>
      <c r="I10" s="72"/>
      <c r="J10" s="72"/>
      <c r="K10" s="72"/>
      <c r="L10" s="72"/>
      <c r="M10" s="72"/>
      <c r="N10" s="72"/>
      <c r="O10" s="80" t="s">
        <v>82</v>
      </c>
      <c r="P10" s="81"/>
      <c r="Q10" s="81"/>
      <c r="R10" s="81"/>
      <c r="S10" s="82"/>
      <c r="T10" s="83"/>
      <c r="U10" s="84"/>
      <c r="V10" s="84"/>
      <c r="W10" s="84"/>
      <c r="X10" s="84"/>
      <c r="Y10" s="84"/>
      <c r="Z10" s="84"/>
      <c r="AA10" s="84"/>
    </row>
    <row r="11" spans="1:27" ht="24" customHeight="1">
      <c r="A11" s="71" t="s">
        <v>5</v>
      </c>
      <c r="B11" s="71"/>
      <c r="C11" s="71"/>
      <c r="D11" s="71"/>
      <c r="E11" s="71"/>
      <c r="F11" s="71"/>
      <c r="G11" s="72"/>
      <c r="H11" s="72"/>
      <c r="I11" s="72"/>
      <c r="J11" s="72"/>
      <c r="K11" s="72"/>
      <c r="L11" s="72"/>
      <c r="M11" s="72"/>
      <c r="N11" s="72"/>
      <c r="O11" s="80" t="s">
        <v>83</v>
      </c>
      <c r="P11" s="81"/>
      <c r="Q11" s="81"/>
      <c r="R11" s="81"/>
      <c r="S11" s="82"/>
      <c r="T11" s="83"/>
      <c r="U11" s="84"/>
      <c r="V11" s="84"/>
      <c r="W11" s="84"/>
      <c r="X11" s="84"/>
      <c r="Y11" s="84"/>
      <c r="Z11" s="84"/>
      <c r="AA11" s="84"/>
    </row>
    <row r="12" spans="1:27" ht="24" customHeight="1">
      <c r="A12" s="71" t="s">
        <v>6</v>
      </c>
      <c r="B12" s="71"/>
      <c r="C12" s="71"/>
      <c r="D12" s="71"/>
      <c r="E12" s="71"/>
      <c r="F12" s="71"/>
      <c r="G12" s="72"/>
      <c r="H12" s="72"/>
      <c r="I12" s="72"/>
      <c r="J12" s="72"/>
      <c r="K12" s="72"/>
      <c r="L12" s="72"/>
      <c r="M12" s="72"/>
      <c r="N12" s="72"/>
      <c r="O12" s="80" t="s">
        <v>85</v>
      </c>
      <c r="P12" s="81"/>
      <c r="Q12" s="81"/>
      <c r="R12" s="81"/>
      <c r="S12" s="82"/>
      <c r="T12" s="83"/>
      <c r="U12" s="84"/>
      <c r="V12" s="84"/>
      <c r="W12" s="84"/>
      <c r="X12" s="84"/>
      <c r="Y12" s="84"/>
      <c r="Z12" s="84"/>
      <c r="AA12" s="84"/>
    </row>
    <row r="13" spans="1:27" ht="24" customHeight="1">
      <c r="A13" s="71" t="s">
        <v>41</v>
      </c>
      <c r="B13" s="71"/>
      <c r="C13" s="71"/>
      <c r="D13" s="71"/>
      <c r="E13" s="71"/>
      <c r="F13" s="71"/>
      <c r="G13" s="72"/>
      <c r="H13" s="72"/>
      <c r="I13" s="72"/>
      <c r="J13" s="72"/>
      <c r="K13" s="72"/>
      <c r="L13" s="72"/>
      <c r="M13" s="72"/>
      <c r="N13" s="72"/>
      <c r="O13" s="7"/>
      <c r="P13" s="8"/>
      <c r="Q13" s="8"/>
      <c r="R13" s="8"/>
      <c r="S13" s="8"/>
    </row>
    <row r="15" spans="1:27" ht="15.75" customHeight="1">
      <c r="A15" s="1" t="s">
        <v>42</v>
      </c>
    </row>
    <row r="16" spans="1:27" ht="15.75" customHeight="1">
      <c r="A16" s="1" t="s">
        <v>74</v>
      </c>
    </row>
    <row r="17" spans="1:17" ht="12.6">
      <c r="A17" s="1" t="s">
        <v>75</v>
      </c>
    </row>
    <row r="18" spans="1:17" ht="12.6">
      <c r="A18" s="9" t="s">
        <v>86</v>
      </c>
      <c r="B18" s="10"/>
      <c r="C18" s="10"/>
      <c r="D18" s="10"/>
      <c r="E18" s="11"/>
      <c r="F18" s="9" t="s">
        <v>87</v>
      </c>
      <c r="G18" s="10"/>
      <c r="H18" s="10"/>
      <c r="I18" s="10"/>
      <c r="J18" s="11"/>
    </row>
    <row r="19" spans="1:17" ht="12.6">
      <c r="A19" s="12" t="s">
        <v>43</v>
      </c>
      <c r="B19" s="13">
        <f>U8</f>
        <v>0</v>
      </c>
      <c r="C19" s="14" t="s">
        <v>44</v>
      </c>
      <c r="D19" s="13">
        <f>W8</f>
        <v>0</v>
      </c>
      <c r="E19" s="15" t="s">
        <v>45</v>
      </c>
      <c r="F19" s="12" t="s">
        <v>43</v>
      </c>
      <c r="G19" s="13">
        <f>U9</f>
        <v>0</v>
      </c>
      <c r="H19" s="14" t="s">
        <v>44</v>
      </c>
      <c r="I19" s="13">
        <f>W9</f>
        <v>0</v>
      </c>
      <c r="J19" s="15" t="s">
        <v>45</v>
      </c>
    </row>
    <row r="20" spans="1:17" ht="12.6">
      <c r="A20" s="16"/>
      <c r="F20" s="16"/>
    </row>
    <row r="21" spans="1:17" ht="12.6">
      <c r="A21" s="1" t="s">
        <v>46</v>
      </c>
    </row>
    <row r="22" spans="1:17" ht="12.6">
      <c r="A22" s="17"/>
      <c r="B22" s="1" t="s">
        <v>57</v>
      </c>
      <c r="D22" s="18"/>
    </row>
    <row r="23" spans="1:17" ht="12.6">
      <c r="A23" s="1">
        <f>IF(I19&lt;4,G19-1,G19)-IF(D19&lt;4,B19-1,B19)+1</f>
        <v>1</v>
      </c>
      <c r="B23" s="1" t="s">
        <v>90</v>
      </c>
    </row>
    <row r="24" spans="1:17" ht="12.6">
      <c r="A24" s="9" t="s">
        <v>47</v>
      </c>
      <c r="B24" s="10"/>
      <c r="C24" s="10"/>
      <c r="D24" s="10"/>
      <c r="E24" s="11"/>
      <c r="F24" s="9" t="s">
        <v>48</v>
      </c>
      <c r="G24" s="10"/>
      <c r="H24" s="10"/>
      <c r="I24" s="10"/>
      <c r="J24" s="11"/>
      <c r="K24" s="9" t="str">
        <f>IF(D19=3,A23&amp;"回目提出期限(最終回提出期限)",A23+1&amp;"回目提出期限(最終回提出期限)")</f>
        <v>2回目提出期限(最終回提出期限)</v>
      </c>
      <c r="L24" s="10"/>
      <c r="M24" s="10"/>
      <c r="N24" s="10"/>
      <c r="O24" s="10"/>
      <c r="P24" s="10"/>
      <c r="Q24" s="11"/>
    </row>
    <row r="25" spans="1:17" ht="13.5" customHeight="1">
      <c r="A25" s="19" t="s">
        <v>43</v>
      </c>
      <c r="B25" s="1">
        <f>IF($A$22="○",IF(D19+2&gt;12,B19+1,B19),IF(D19+1&gt;12,B19+1,B19))</f>
        <v>0</v>
      </c>
      <c r="C25" s="1" t="s">
        <v>44</v>
      </c>
      <c r="D25" s="1">
        <f>IF($A$22="○",IF(D19+1&gt;12,D19-12,D19),IF(D19+1&gt;12,D19+1-12,D19+1))</f>
        <v>1</v>
      </c>
      <c r="E25" s="93" t="s">
        <v>72</v>
      </c>
      <c r="F25" s="19" t="s">
        <v>43</v>
      </c>
      <c r="G25" s="1">
        <f>IF($D$19&gt;3,$B$19+1,$B$19)</f>
        <v>0</v>
      </c>
      <c r="H25" s="1" t="s">
        <v>44</v>
      </c>
      <c r="I25" s="1">
        <f>IF($A$22="○",3,3+1)</f>
        <v>4</v>
      </c>
      <c r="J25" s="93" t="s">
        <v>76</v>
      </c>
      <c r="K25" s="19" t="s">
        <v>43</v>
      </c>
      <c r="L25" s="1">
        <f>IF($A$22="○",IF($I$19+1&gt;12,$G$19+1,$G$19),IF($I$19+2&gt;12,$G$19+1,$G$19))</f>
        <v>0</v>
      </c>
      <c r="M25" s="1" t="s">
        <v>44</v>
      </c>
      <c r="N25" s="1">
        <f>IF($A$22="○",IF($I$19+1&gt;12,$I$19-12,$I$19),IF($I$19+2&gt;12,$I$19+1-12,$I$19+1))</f>
        <v>1</v>
      </c>
      <c r="O25" s="95" t="s">
        <v>73</v>
      </c>
      <c r="Q25" s="20"/>
    </row>
    <row r="26" spans="1:17" ht="12.6">
      <c r="A26" s="21" t="s">
        <v>49</v>
      </c>
      <c r="E26" s="93"/>
      <c r="F26" s="21" t="s">
        <v>49</v>
      </c>
      <c r="G26" s="22"/>
      <c r="J26" s="94"/>
      <c r="K26" s="21" t="s">
        <v>49</v>
      </c>
      <c r="O26" s="96"/>
      <c r="Q26" s="20"/>
    </row>
    <row r="27" spans="1:17" ht="18.75" customHeight="1">
      <c r="A27" s="90" t="str">
        <f>"・"&amp;"R"&amp;B19&amp;"年"&amp;D19&amp;"月分労働状況台帳"&amp;IF(D19&gt;3,"(R"&amp;B19&amp;"年度様式)","(R"&amp;B19-1&amp;"年度様式)")</f>
        <v>・R0年0月分労働状況台帳(R-1年度様式)</v>
      </c>
      <c r="B27" s="91"/>
      <c r="C27" s="91"/>
      <c r="D27" s="91"/>
      <c r="E27" s="92"/>
      <c r="F27" s="90" t="str">
        <f>"・"&amp;IF(D19&lt;12,"R"&amp;B19&amp;"年"&amp;D19+1&amp;"月から","R"&amp;B19+1&amp;"年"&amp;D19-11&amp;"月から")&amp;"R"&amp;G25&amp;"年"&amp;"3月分労働状況台帳"&amp;IF(D19&gt;3,"(R"&amp;B19&amp;"年度様式)","(R"&amp;B19-1&amp;"年度様式)")</f>
        <v>・R0年1月からR0年3月分労働状況台帳(R-1年度様式)</v>
      </c>
      <c r="G27" s="91"/>
      <c r="H27" s="91"/>
      <c r="I27" s="91"/>
      <c r="J27" s="92"/>
      <c r="K27" s="100" t="str">
        <f>"・"&amp;IF(D19=3,A23-1&amp;"回目に提出した労働状況台帳の翌月分からR"&amp;G19&amp;"年"&amp;I19&amp;"月分までの労働状況台帳",A23&amp;"回目に提出した労働状況台帳の翌月分からR"&amp;G19&amp;"年"&amp;I19&amp;"月分までの労働状況台帳")&amp;IF(D19&gt;3,"(R"&amp;B19+A23-1&amp;"年度様式)","(R"&amp;B19+A23-2&amp;"年度様式)")</f>
        <v>・1回目に提出した労働状況台帳の翌月分からR0年0月分までの労働状況台帳(R-1年度様式)</v>
      </c>
      <c r="L27" s="101"/>
      <c r="M27" s="101"/>
      <c r="N27" s="101"/>
      <c r="O27" s="101"/>
      <c r="P27" s="101"/>
      <c r="Q27" s="102"/>
    </row>
    <row r="28" spans="1:17" ht="12.6">
      <c r="A28" s="90"/>
      <c r="B28" s="91"/>
      <c r="C28" s="91"/>
      <c r="D28" s="91"/>
      <c r="E28" s="92"/>
      <c r="F28" s="90"/>
      <c r="G28" s="91"/>
      <c r="H28" s="91"/>
      <c r="I28" s="91"/>
      <c r="J28" s="92"/>
      <c r="K28" s="100"/>
      <c r="L28" s="101"/>
      <c r="M28" s="101"/>
      <c r="N28" s="101"/>
      <c r="O28" s="101"/>
      <c r="P28" s="101"/>
      <c r="Q28" s="102"/>
    </row>
    <row r="29" spans="1:17" ht="37.5" customHeight="1">
      <c r="A29" s="97" t="str">
        <f>"・"&amp;IF(D19&gt;3,"R"&amp;B19&amp;"年度労働報酬下限額について説明し署名をもらった","R"&amp;B19-1&amp;"年度労働報酬下限額について説明し署名をもらった")&amp;"確認書"</f>
        <v>・R-1年度労働報酬下限額について説明し署名をもらった確認書</v>
      </c>
      <c r="B29" s="98"/>
      <c r="C29" s="98"/>
      <c r="D29" s="98"/>
      <c r="E29" s="99"/>
      <c r="F29" s="87" t="str">
        <f>"・"&amp;IF(D19&gt;3,"R"&amp;B19&amp;"年度労働報酬下限額について説明し署名をもらった確認書","R"&amp;B19-1&amp;"年度労働報酬下限額について説明し署名をもらった確認書")</f>
        <v>・R-1年度労働報酬下限額について説明し署名をもらった確認書</v>
      </c>
      <c r="G29" s="88"/>
      <c r="H29" s="88"/>
      <c r="I29" s="88"/>
      <c r="J29" s="89"/>
      <c r="K29" s="87" t="str">
        <f>IF(D19&gt;3,"・R"&amp;B19+A23-1&amp;"年度労働報酬下限額について説明し署名をもらった確認書","・R"&amp;B19+A23-2&amp;"年度労働報酬下限額について説明し署名をもらった確認書")</f>
        <v>・R-1年度労働報酬下限額について説明し署名をもらった確認書</v>
      </c>
      <c r="L29" s="88"/>
      <c r="M29" s="88"/>
      <c r="N29" s="88"/>
      <c r="O29" s="88"/>
      <c r="P29" s="88"/>
      <c r="Q29" s="89"/>
    </row>
    <row r="30" spans="1:17" ht="12.6">
      <c r="F30" s="9" t="str">
        <f>IF($D$19&lt;&gt;3,"3回目提出期限","2回目提出期限")</f>
        <v>3回目提出期限</v>
      </c>
      <c r="G30" s="10"/>
      <c r="H30" s="10"/>
      <c r="I30" s="10"/>
      <c r="J30" s="11"/>
    </row>
    <row r="31" spans="1:17" ht="12.6">
      <c r="F31" s="19" t="s">
        <v>50</v>
      </c>
      <c r="G31" s="1">
        <f>G25+1</f>
        <v>1</v>
      </c>
      <c r="H31" s="1" t="s">
        <v>44</v>
      </c>
      <c r="I31" s="1">
        <f>IF($A$22="○",3,3+1)</f>
        <v>4</v>
      </c>
      <c r="J31" s="93" t="s">
        <v>76</v>
      </c>
    </row>
    <row r="32" spans="1:17" ht="12.6">
      <c r="F32" s="23" t="s">
        <v>71</v>
      </c>
      <c r="J32" s="94"/>
    </row>
    <row r="33" spans="6:10" ht="12.6">
      <c r="F33" s="90" t="str">
        <f>"・"&amp;"R"&amp;G25&amp;"年"&amp;4&amp;"月から"&amp;"R"&amp;G31&amp;"年"&amp;"3月分労働状況台帳"&amp;IF(D19&gt;3,"(R"&amp;B19+1&amp;"年度様式)","(R"&amp;B19&amp;"年度様式)")</f>
        <v>・R0年4月からR1年3月分労働状況台帳(R0年度様式)</v>
      </c>
      <c r="G33" s="91"/>
      <c r="H33" s="91"/>
      <c r="I33" s="91"/>
      <c r="J33" s="92"/>
    </row>
    <row r="34" spans="6:10" ht="12.6">
      <c r="F34" s="90"/>
      <c r="G34" s="91"/>
      <c r="H34" s="91"/>
      <c r="I34" s="91"/>
      <c r="J34" s="92"/>
    </row>
    <row r="35" spans="6:10" ht="37.5" customHeight="1">
      <c r="F35" s="87" t="str">
        <f>IF(D19&gt;3,"・R"&amp;B19+1&amp;"年度労働報酬下限額について説明し署名をもらった確認書","・R"&amp;B19&amp;"年度労働報酬下限額について説明し署名をもらった確認書")</f>
        <v>・R0年度労働報酬下限額について説明し署名をもらった確認書</v>
      </c>
      <c r="G35" s="88"/>
      <c r="H35" s="88"/>
      <c r="I35" s="88"/>
      <c r="J35" s="89"/>
    </row>
    <row r="36" spans="6:10" ht="12.6">
      <c r="F36" s="9" t="str">
        <f>IF($D$19&lt;&gt;3,"4回目提出期限","3回目提出期限")</f>
        <v>4回目提出期限</v>
      </c>
      <c r="G36" s="10"/>
      <c r="H36" s="10"/>
      <c r="I36" s="10"/>
      <c r="J36" s="11"/>
    </row>
    <row r="37" spans="6:10" ht="12.6">
      <c r="F37" s="19" t="s">
        <v>50</v>
      </c>
      <c r="G37" s="1">
        <f>G31+1</f>
        <v>2</v>
      </c>
      <c r="H37" s="1" t="s">
        <v>44</v>
      </c>
      <c r="I37" s="1">
        <f>IF($A$22="○",3,3+1)</f>
        <v>4</v>
      </c>
      <c r="J37" s="93" t="s">
        <v>76</v>
      </c>
    </row>
    <row r="38" spans="6:10" ht="12.6">
      <c r="F38" s="23" t="s">
        <v>71</v>
      </c>
      <c r="J38" s="94"/>
    </row>
    <row r="39" spans="6:10" ht="12.6">
      <c r="F39" s="90" t="str">
        <f>"・"&amp;"R"&amp;G31&amp;"年"&amp;4&amp;"月から"&amp;"R"&amp;G37&amp;"年"&amp;"3月分労働状況台帳"&amp;IF(D19&gt;3,"(R"&amp;B19+2&amp;"年度様式)","(R"&amp;B19+1&amp;"年度様式)")</f>
        <v>・R1年4月からR2年3月分労働状況台帳(R1年度様式)</v>
      </c>
      <c r="G39" s="91"/>
      <c r="H39" s="91"/>
      <c r="I39" s="91"/>
      <c r="J39" s="92"/>
    </row>
    <row r="40" spans="6:10" ht="12.6">
      <c r="F40" s="90"/>
      <c r="G40" s="91"/>
      <c r="H40" s="91"/>
      <c r="I40" s="91"/>
      <c r="J40" s="92"/>
    </row>
    <row r="41" spans="6:10" ht="37.5" customHeight="1">
      <c r="F41" s="87" t="str">
        <f>IF(D19&gt;3,"・R"&amp;B19+2&amp;"年度労働報酬下限額について説明し署名をもらった確認書","・R"&amp;B19+1&amp;"年度労働報酬下限額について説明し署名をもらった確認書")</f>
        <v>・R1年度労働報酬下限額について説明し署名をもらった確認書</v>
      </c>
      <c r="G41" s="88"/>
      <c r="H41" s="88"/>
      <c r="I41" s="88"/>
      <c r="J41" s="89"/>
    </row>
    <row r="42" spans="6:10" ht="12.6">
      <c r="F42" s="9" t="str">
        <f>IF($D$19&lt;&gt;3,"5回目提出期限","4回目提出期限")</f>
        <v>5回目提出期限</v>
      </c>
      <c r="G42" s="10"/>
      <c r="H42" s="10"/>
      <c r="I42" s="10"/>
      <c r="J42" s="11"/>
    </row>
    <row r="43" spans="6:10" ht="12.6">
      <c r="F43" s="19" t="s">
        <v>43</v>
      </c>
      <c r="G43" s="1">
        <f>G37+1</f>
        <v>3</v>
      </c>
      <c r="H43" s="1" t="s">
        <v>44</v>
      </c>
      <c r="I43" s="1">
        <f>IF($A$22="○",3,3+1)</f>
        <v>4</v>
      </c>
      <c r="J43" s="93" t="s">
        <v>76</v>
      </c>
    </row>
    <row r="44" spans="6:10" ht="12.6">
      <c r="F44" s="23" t="s">
        <v>71</v>
      </c>
      <c r="J44" s="94"/>
    </row>
    <row r="45" spans="6:10" ht="12.6">
      <c r="F45" s="90" t="str">
        <f>"・"&amp;"R"&amp;G37&amp;"年"&amp;4&amp;"月から"&amp;"R"&amp;G43&amp;"年"&amp;"3月分労働状況台帳"&amp;IF(D19&gt;3,"(R"&amp;B19+3&amp;"年度様式)","(R"&amp;B19+2&amp;"年度様式)")</f>
        <v>・R2年4月からR3年3月分労働状況台帳(R2年度様式)</v>
      </c>
      <c r="G45" s="91"/>
      <c r="H45" s="91"/>
      <c r="I45" s="91"/>
      <c r="J45" s="92"/>
    </row>
    <row r="46" spans="6:10" ht="12.6">
      <c r="F46" s="90"/>
      <c r="G46" s="91"/>
      <c r="H46" s="91"/>
      <c r="I46" s="91"/>
      <c r="J46" s="92"/>
    </row>
    <row r="47" spans="6:10" ht="37.5" customHeight="1">
      <c r="F47" s="87" t="str">
        <f>IF(D19&gt;3,"・R"&amp;B19+3&amp;"年度労働報酬下限額について説明し署名をもらった確認書","・R"&amp;B19+2&amp;"年度労働報酬下限額について説明し署名をもらった確認書")</f>
        <v>・R2年度労働報酬下限額について説明し署名をもらった確認書</v>
      </c>
      <c r="G47" s="88"/>
      <c r="H47" s="88"/>
      <c r="I47" s="88"/>
      <c r="J47" s="89"/>
    </row>
    <row r="48" spans="6:10" ht="12.6">
      <c r="F48" s="9" t="str">
        <f>IF($D$19&lt;&gt;3,"6回目提出期限","5回目提出期限")</f>
        <v>6回目提出期限</v>
      </c>
      <c r="G48" s="10"/>
      <c r="H48" s="10"/>
      <c r="I48" s="10"/>
      <c r="J48" s="11"/>
    </row>
    <row r="49" spans="6:10" ht="12.6">
      <c r="F49" s="19" t="s">
        <v>50</v>
      </c>
      <c r="G49" s="1">
        <f>G43+1</f>
        <v>4</v>
      </c>
      <c r="H49" s="1" t="s">
        <v>44</v>
      </c>
      <c r="I49" s="1">
        <f>IF($A$22="○",3,3+1)</f>
        <v>4</v>
      </c>
      <c r="J49" s="93" t="s">
        <v>76</v>
      </c>
    </row>
    <row r="50" spans="6:10" ht="12.6">
      <c r="F50" s="23" t="s">
        <v>71</v>
      </c>
      <c r="J50" s="94"/>
    </row>
    <row r="51" spans="6:10" ht="18.75" customHeight="1">
      <c r="F51" s="90" t="str">
        <f>"・"&amp;"R"&amp;G43&amp;"年"&amp;4&amp;"月から"&amp;"R"&amp;G49&amp;"年"&amp;"3月分労働状況台帳"&amp;IF(D19&gt;3,"(R"&amp;B19+4&amp;"年度様式)","(R"&amp;B19+3&amp;"年度様式)")</f>
        <v>・R3年4月からR4年3月分労働状況台帳(R3年度様式)</v>
      </c>
      <c r="G51" s="91"/>
      <c r="H51" s="91"/>
      <c r="I51" s="91"/>
      <c r="J51" s="92"/>
    </row>
    <row r="52" spans="6:10" ht="12.6">
      <c r="F52" s="90"/>
      <c r="G52" s="91"/>
      <c r="H52" s="91"/>
      <c r="I52" s="91"/>
      <c r="J52" s="92"/>
    </row>
    <row r="53" spans="6:10" ht="37.5" customHeight="1">
      <c r="F53" s="87" t="str">
        <f>IF(D19&gt;3,"・R"&amp;B19+4&amp;"年度労働報酬下限額について説明し署名をもらった確認書)","・R"&amp;B19+3&amp;"年度労働報酬下限額について説明し署名をもらった確認書")</f>
        <v>・R3年度労働報酬下限額について説明し署名をもらった確認書</v>
      </c>
      <c r="G53" s="88"/>
      <c r="H53" s="88"/>
      <c r="I53" s="88"/>
      <c r="J53" s="89"/>
    </row>
    <row r="54" spans="6:10" ht="12.6">
      <c r="F54" s="9" t="str">
        <f>IF($D$19&lt;&gt;3,"7回目提出期限","6回目提出期限")</f>
        <v>7回目提出期限</v>
      </c>
      <c r="G54" s="10"/>
      <c r="H54" s="10"/>
      <c r="I54" s="10"/>
      <c r="J54" s="11"/>
    </row>
    <row r="55" spans="6:10" ht="12.6">
      <c r="F55" s="19" t="s">
        <v>50</v>
      </c>
      <c r="G55" s="1">
        <f>G49+1</f>
        <v>5</v>
      </c>
      <c r="H55" s="1" t="s">
        <v>44</v>
      </c>
      <c r="I55" s="1">
        <f>IF($A$22="○",3+1,3+2)</f>
        <v>5</v>
      </c>
      <c r="J55" s="93" t="s">
        <v>76</v>
      </c>
    </row>
    <row r="56" spans="6:10" ht="12.6">
      <c r="F56" s="23" t="s">
        <v>71</v>
      </c>
      <c r="J56" s="94"/>
    </row>
    <row r="57" spans="6:10" ht="18.75" customHeight="1">
      <c r="F57" s="90" t="str">
        <f>"・"&amp;"R"&amp;G49&amp;"年"&amp;4&amp;"月から"&amp;"R"&amp;G55&amp;"年"&amp;"3月分労働状況台帳"&amp;IF(D19&gt;3,"(R"&amp;B19+5&amp;"年度様式)","(R"&amp;B19+4&amp;"年度様式)")</f>
        <v>・R4年4月からR5年3月分労働状況台帳(R4年度様式)</v>
      </c>
      <c r="G57" s="91"/>
      <c r="H57" s="91"/>
      <c r="I57" s="91"/>
      <c r="J57" s="92"/>
    </row>
    <row r="58" spans="6:10" ht="12.6">
      <c r="F58" s="90"/>
      <c r="G58" s="91"/>
      <c r="H58" s="91"/>
      <c r="I58" s="91"/>
      <c r="J58" s="92"/>
    </row>
    <row r="59" spans="6:10" ht="37.5" customHeight="1">
      <c r="F59" s="87" t="str">
        <f>IF(D19&gt;3,"・R"&amp;B19+5&amp;"年度労働報酬下限額について説明し署名をもらった確認書","・R"&amp;B19+4&amp;"年度労働報酬下限額について説明し署名をもらった確認書")</f>
        <v>・R4年度労働報酬下限額について説明し署名をもらった確認書</v>
      </c>
      <c r="G59" s="88"/>
      <c r="H59" s="88"/>
      <c r="I59" s="88"/>
      <c r="J59" s="89"/>
    </row>
  </sheetData>
  <sheetProtection algorithmName="SHA-512" hashValue="vM3J8duFqtyeMB5uJCeZzXnST7SySurkJdreh8M8rQ1kLZQ4fq8filJxPeogxcoFj1Y5gvHrDuIJkBvQNxdPtQ==" saltValue="JI+9wE3jpheLXzYcMIWv3w==" spinCount="100000" sheet="1" objects="1" scenarios="1"/>
  <mergeCells count="45">
    <mergeCell ref="E25:E26"/>
    <mergeCell ref="J25:J26"/>
    <mergeCell ref="O25:O26"/>
    <mergeCell ref="F41:J41"/>
    <mergeCell ref="F47:J47"/>
    <mergeCell ref="A29:E29"/>
    <mergeCell ref="A27:E28"/>
    <mergeCell ref="F27:J28"/>
    <mergeCell ref="K27:Q28"/>
    <mergeCell ref="F53:J53"/>
    <mergeCell ref="F59:J59"/>
    <mergeCell ref="K29:Q29"/>
    <mergeCell ref="F57:J58"/>
    <mergeCell ref="F39:J40"/>
    <mergeCell ref="F45:J46"/>
    <mergeCell ref="F51:J52"/>
    <mergeCell ref="F35:J35"/>
    <mergeCell ref="F33:J34"/>
    <mergeCell ref="J37:J38"/>
    <mergeCell ref="J31:J32"/>
    <mergeCell ref="J55:J56"/>
    <mergeCell ref="J49:J50"/>
    <mergeCell ref="J43:J44"/>
    <mergeCell ref="F29:J29"/>
    <mergeCell ref="A13:F13"/>
    <mergeCell ref="G13:N13"/>
    <mergeCell ref="A4:AA5"/>
    <mergeCell ref="A8:F9"/>
    <mergeCell ref="O10:S10"/>
    <mergeCell ref="T11:AA11"/>
    <mergeCell ref="O12:S12"/>
    <mergeCell ref="T10:AA10"/>
    <mergeCell ref="O11:S11"/>
    <mergeCell ref="O8:S9"/>
    <mergeCell ref="T12:AA12"/>
    <mergeCell ref="O7:S7"/>
    <mergeCell ref="T7:AA7"/>
    <mergeCell ref="A10:F10"/>
    <mergeCell ref="G10:N10"/>
    <mergeCell ref="G7:N7"/>
    <mergeCell ref="A11:F11"/>
    <mergeCell ref="G11:N11"/>
    <mergeCell ref="A7:F7"/>
    <mergeCell ref="A12:F12"/>
    <mergeCell ref="G12:N12"/>
  </mergeCells>
  <phoneticPr fontId="1"/>
  <conditionalFormatting sqref="F24:J25 F26:I26 F27:J28 F29">
    <cfRule type="expression" dxfId="10" priority="1">
      <formula>$A$23&lt;2</formula>
    </cfRule>
    <cfRule type="expression" dxfId="9" priority="8">
      <formula>$D$19=3</formula>
    </cfRule>
  </conditionalFormatting>
  <conditionalFormatting sqref="F30:J31 F32:I32 F33:J34 F35">
    <cfRule type="expression" dxfId="8" priority="2">
      <formula>$A$23&lt;3</formula>
    </cfRule>
  </conditionalFormatting>
  <conditionalFormatting sqref="F36:J37 F38:I38 F39:J40 F41">
    <cfRule type="expression" dxfId="7" priority="4">
      <formula>$A$23&lt;4</formula>
    </cfRule>
  </conditionalFormatting>
  <conditionalFormatting sqref="F42:J43 F44:I44 F45:J46 F47">
    <cfRule type="expression" dxfId="6" priority="5">
      <formula>$A$23&lt;5</formula>
    </cfRule>
  </conditionalFormatting>
  <conditionalFormatting sqref="F48:J49 F50:I50 F51:J52 F53">
    <cfRule type="expression" dxfId="5" priority="6">
      <formula>$A$23&lt;6</formula>
    </cfRule>
  </conditionalFormatting>
  <conditionalFormatting sqref="F54:J55 F56:I56 F57:J58 F59">
    <cfRule type="expression" dxfId="4" priority="7">
      <formula>$A$23&lt;7</formula>
    </cfRule>
  </conditionalFormatting>
  <dataValidations count="4">
    <dataValidation imeMode="on" allowBlank="1" showErrorMessage="1" sqref="M8:N9 K8:K9 G8:G9 I8:I9 Z8:AA9 X8:X9 T8:T9 V8:V9" xr:uid="{00000000-0002-0000-0000-000000000000}"/>
    <dataValidation imeMode="disabled" allowBlank="1" showErrorMessage="1" sqref="H8:H9 J8:J9 L8:L9 U8:U9 W8:W9 Y8:Y9" xr:uid="{00000000-0002-0000-0000-000001000000}"/>
    <dataValidation type="list" allowBlank="1" showInputMessage="1" showErrorMessage="1" sqref="A22" xr:uid="{00000000-0002-0000-0000-000002000000}">
      <formula1>"○, "</formula1>
    </dataValidation>
    <dataValidation imeMode="disabled" allowBlank="1" showInputMessage="1" showErrorMessage="1" sqref="G19 D19 B19 I19" xr:uid="{00000000-0002-0000-0000-000003000000}"/>
  </dataValidations>
  <pageMargins left="0.7" right="0.7" top="0.75" bottom="0.75" header="0.3" footer="0.3"/>
  <pageSetup paperSize="9" scale="6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39"/>
  <sheetViews>
    <sheetView view="pageBreakPreview" zoomScale="130" zoomScaleNormal="100" zoomScaleSheetLayoutView="130" workbookViewId="0">
      <selection activeCell="A10" sqref="A10"/>
    </sheetView>
  </sheetViews>
  <sheetFormatPr defaultColWidth="9" defaultRowHeight="12.6"/>
  <cols>
    <col min="1" max="1" width="4.3984375" style="1" customWidth="1"/>
    <col min="2" max="2" width="18.69921875" style="1" customWidth="1"/>
    <col min="3" max="3" width="15" style="1" customWidth="1"/>
    <col min="4" max="4" width="10.8984375" style="1" customWidth="1"/>
    <col min="5" max="5" width="12.59765625" style="1" customWidth="1"/>
    <col min="6" max="9" width="10.59765625" style="1" customWidth="1"/>
    <col min="10" max="12" width="10.8984375" style="1" customWidth="1"/>
    <col min="13" max="13" width="13.5" style="1" customWidth="1"/>
    <col min="14" max="14" width="10.8984375" style="25" bestFit="1" customWidth="1"/>
    <col min="15" max="15" width="10.8984375" style="25" customWidth="1"/>
    <col min="16" max="16" width="10.59765625" style="25" bestFit="1" customWidth="1"/>
    <col min="17" max="17" width="10.59765625" style="25" customWidth="1"/>
    <col min="18" max="19" width="11.19921875" style="25" customWidth="1"/>
    <col min="20" max="20" width="10.8984375" style="25" bestFit="1" customWidth="1"/>
    <col min="21" max="16384" width="9" style="1"/>
  </cols>
  <sheetData>
    <row r="1" spans="1:23" s="25" customFormat="1" ht="17.100000000000001" customHeight="1">
      <c r="A1" s="24" t="s">
        <v>88</v>
      </c>
      <c r="L1" s="26" t="s">
        <v>1</v>
      </c>
    </row>
    <row r="2" spans="1:23" s="25" customFormat="1" ht="8.25" customHeight="1"/>
    <row r="3" spans="1:23" s="25" customFormat="1" ht="17.100000000000001" customHeight="1">
      <c r="A3" s="127" t="s">
        <v>68</v>
      </c>
      <c r="B3" s="128"/>
      <c r="C3" s="129"/>
      <c r="D3" s="130" t="str">
        <f>IF(基本情報入力シート!G7="","",基本情報入力シート!G7)</f>
        <v/>
      </c>
      <c r="E3" s="131"/>
      <c r="F3" s="132"/>
      <c r="G3" s="127" t="s">
        <v>2</v>
      </c>
      <c r="H3" s="140"/>
      <c r="I3" s="141"/>
      <c r="J3" s="143"/>
      <c r="K3" s="144"/>
      <c r="L3" s="145"/>
    </row>
    <row r="4" spans="1:23" s="25" customFormat="1" ht="17.100000000000001" customHeight="1">
      <c r="A4" s="127" t="s">
        <v>67</v>
      </c>
      <c r="B4" s="128"/>
      <c r="C4" s="129"/>
      <c r="D4" s="27" t="str">
        <f>IF(基本情報入力シート!H8="","","R"&amp;基本情報入力シート!H8&amp;"."&amp;基本情報入力シート!J8&amp;"."&amp;基本情報入力シート!L8)</f>
        <v/>
      </c>
      <c r="E4" s="28" t="s">
        <v>3</v>
      </c>
      <c r="F4" s="28" t="str">
        <f>IF(基本情報入力シート!H9="","","R"&amp;基本情報入力シート!H9&amp;"."&amp;基本情報入力シート!J9&amp;"."&amp;基本情報入力シート!L9)</f>
        <v/>
      </c>
      <c r="G4" s="127" t="s">
        <v>0</v>
      </c>
      <c r="H4" s="140"/>
      <c r="I4" s="141"/>
      <c r="J4" s="29"/>
      <c r="K4" s="28" t="s">
        <v>4</v>
      </c>
      <c r="L4" s="30"/>
    </row>
    <row r="5" spans="1:23" s="25" customFormat="1" ht="17.100000000000001" customHeight="1">
      <c r="A5" s="127" t="s">
        <v>69</v>
      </c>
      <c r="B5" s="128"/>
      <c r="C5" s="129"/>
      <c r="D5" s="130" t="str">
        <f>IF(基本情報入力シート!G10="","",基本情報入力シート!G10)</f>
        <v/>
      </c>
      <c r="E5" s="131"/>
      <c r="F5" s="132"/>
      <c r="G5" s="127" t="s">
        <v>78</v>
      </c>
      <c r="H5" s="140"/>
      <c r="I5" s="141"/>
      <c r="J5" s="130" t="str">
        <f>IF(基本情報入力シート!T7="","",基本情報入力シート!T7)</f>
        <v/>
      </c>
      <c r="K5" s="131"/>
      <c r="L5" s="132"/>
    </row>
    <row r="6" spans="1:23" s="25" customFormat="1" ht="17.100000000000001" customHeight="1">
      <c r="A6" s="127" t="s">
        <v>5</v>
      </c>
      <c r="B6" s="128"/>
      <c r="C6" s="129"/>
      <c r="D6" s="130" t="str">
        <f>IF(基本情報入力シート!G11="","",基本情報入力シート!G11)</f>
        <v/>
      </c>
      <c r="E6" s="131"/>
      <c r="F6" s="132"/>
      <c r="G6" s="142" t="s">
        <v>79</v>
      </c>
      <c r="H6" s="142"/>
      <c r="I6" s="142"/>
      <c r="J6" s="27" t="str">
        <f>IF(基本情報入力シート!U8="","","R"&amp;基本情報入力シート!U8&amp;"."&amp;基本情報入力シート!W8&amp;"."&amp;基本情報入力シート!Y8)</f>
        <v/>
      </c>
      <c r="K6" s="28" t="s">
        <v>3</v>
      </c>
      <c r="L6" s="31" t="str">
        <f>IF(基本情報入力シート!U9="","","R"&amp;基本情報入力シート!U9&amp;"."&amp;基本情報入力シート!W9&amp;"."&amp;基本情報入力シート!Y9)</f>
        <v/>
      </c>
      <c r="N6" s="125" t="s">
        <v>40</v>
      </c>
      <c r="O6" s="125"/>
      <c r="P6" s="125"/>
      <c r="Q6" s="125"/>
      <c r="R6" s="125"/>
      <c r="S6" s="125"/>
      <c r="T6" s="125"/>
    </row>
    <row r="7" spans="1:23" s="25" customFormat="1" ht="16.5" customHeight="1">
      <c r="A7" s="127" t="s">
        <v>6</v>
      </c>
      <c r="B7" s="128"/>
      <c r="C7" s="129"/>
      <c r="D7" s="130" t="str">
        <f>IF(基本情報入力シート!G12="","",基本情報入力シート!G12)</f>
        <v/>
      </c>
      <c r="E7" s="131"/>
      <c r="F7" s="132"/>
      <c r="G7" s="135" t="s">
        <v>81</v>
      </c>
      <c r="H7" s="136"/>
      <c r="I7" s="137"/>
      <c r="J7" s="130" t="str">
        <f>IF(基本情報入力シート!T10="","",基本情報入力シート!T10)</f>
        <v/>
      </c>
      <c r="K7" s="131"/>
      <c r="L7" s="132"/>
      <c r="N7" s="125"/>
      <c r="O7" s="125"/>
      <c r="P7" s="125"/>
      <c r="Q7" s="125"/>
      <c r="R7" s="125"/>
      <c r="S7" s="125"/>
      <c r="T7" s="125"/>
    </row>
    <row r="8" spans="1:23" s="25" customFormat="1" ht="16.5" customHeight="1">
      <c r="A8" s="127" t="s">
        <v>77</v>
      </c>
      <c r="B8" s="128"/>
      <c r="C8" s="129"/>
      <c r="D8" s="130" t="str">
        <f>IF(基本情報入力シート!G13="","",基本情報入力シート!G13)</f>
        <v/>
      </c>
      <c r="E8" s="131"/>
      <c r="F8" s="132"/>
      <c r="G8" s="133" t="s">
        <v>83</v>
      </c>
      <c r="H8" s="134"/>
      <c r="I8" s="134"/>
      <c r="J8" s="130" t="str">
        <f>IF(基本情報入力シート!T11="","",基本情報入力シート!T11)</f>
        <v/>
      </c>
      <c r="K8" s="131"/>
      <c r="L8" s="132"/>
      <c r="N8" s="125"/>
      <c r="O8" s="125"/>
      <c r="P8" s="125"/>
      <c r="Q8" s="125"/>
      <c r="R8" s="125"/>
      <c r="S8" s="125"/>
      <c r="T8" s="125"/>
    </row>
    <row r="9" spans="1:23" s="25" customFormat="1" ht="16.5" customHeight="1">
      <c r="A9" s="32"/>
      <c r="B9" s="32"/>
      <c r="C9" s="32"/>
      <c r="D9" s="32"/>
      <c r="E9" s="32"/>
      <c r="F9" s="32"/>
      <c r="G9" s="133" t="s">
        <v>84</v>
      </c>
      <c r="H9" s="134"/>
      <c r="I9" s="134"/>
      <c r="J9" s="130" t="str">
        <f>IF(基本情報入力シート!T12="","",基本情報入力シート!T12)</f>
        <v/>
      </c>
      <c r="K9" s="131"/>
      <c r="L9" s="132"/>
      <c r="N9" s="125"/>
      <c r="O9" s="125"/>
      <c r="P9" s="125"/>
      <c r="Q9" s="125"/>
      <c r="R9" s="125"/>
      <c r="S9" s="125"/>
      <c r="T9" s="125"/>
    </row>
    <row r="10" spans="1:23" s="25" customFormat="1" ht="16.5" customHeight="1">
      <c r="A10" s="17"/>
      <c r="B10" s="33" t="s">
        <v>65</v>
      </c>
      <c r="C10" s="33"/>
      <c r="D10" s="33"/>
      <c r="E10" s="33"/>
      <c r="F10" s="33"/>
      <c r="G10" s="138" t="s">
        <v>7</v>
      </c>
      <c r="H10" s="138"/>
      <c r="I10" s="138"/>
      <c r="J10" s="138"/>
      <c r="K10" s="138"/>
      <c r="L10" s="138"/>
      <c r="N10" s="125"/>
      <c r="O10" s="125"/>
      <c r="P10" s="125"/>
      <c r="Q10" s="125"/>
      <c r="R10" s="125"/>
      <c r="S10" s="125"/>
      <c r="T10" s="125"/>
    </row>
    <row r="11" spans="1:23" s="25" customFormat="1" ht="16.5" customHeight="1">
      <c r="A11" s="34" t="s">
        <v>66</v>
      </c>
      <c r="B11" s="34"/>
      <c r="C11" s="33"/>
      <c r="D11" s="33"/>
      <c r="E11" s="33"/>
      <c r="F11" s="33"/>
      <c r="G11" s="139"/>
      <c r="H11" s="139"/>
      <c r="I11" s="139"/>
      <c r="J11" s="139"/>
      <c r="K11" s="139"/>
      <c r="L11" s="139"/>
      <c r="N11" s="125"/>
      <c r="O11" s="125"/>
      <c r="P11" s="125"/>
      <c r="Q11" s="125"/>
      <c r="R11" s="125"/>
      <c r="S11" s="125"/>
      <c r="T11" s="125"/>
    </row>
    <row r="12" spans="1:23" s="25" customFormat="1" ht="16.5" customHeight="1">
      <c r="A12" s="1"/>
      <c r="B12" s="35" t="s">
        <v>60</v>
      </c>
      <c r="C12" s="36"/>
      <c r="D12" s="33" t="s">
        <v>61</v>
      </c>
      <c r="E12" s="33"/>
      <c r="F12" s="33"/>
      <c r="G12" s="139"/>
      <c r="H12" s="139"/>
      <c r="I12" s="139"/>
      <c r="J12" s="139"/>
      <c r="K12" s="139"/>
      <c r="L12" s="139"/>
      <c r="N12" s="125"/>
      <c r="O12" s="125"/>
      <c r="P12" s="125"/>
      <c r="Q12" s="125"/>
      <c r="R12" s="125"/>
      <c r="S12" s="125"/>
      <c r="T12" s="125"/>
    </row>
    <row r="13" spans="1:23" s="25" customFormat="1" ht="13.8">
      <c r="A13" s="33"/>
      <c r="B13" s="33"/>
      <c r="C13" s="33"/>
      <c r="D13" s="37"/>
      <c r="E13" s="37"/>
      <c r="F13" s="33"/>
      <c r="G13" s="33"/>
      <c r="H13" s="33"/>
      <c r="I13" s="33"/>
      <c r="J13" s="33"/>
      <c r="K13" s="33"/>
      <c r="L13" s="33"/>
      <c r="N13" s="126"/>
      <c r="O13" s="126"/>
      <c r="P13" s="126"/>
      <c r="Q13" s="126"/>
      <c r="R13" s="126"/>
      <c r="S13" s="126"/>
      <c r="T13" s="126"/>
    </row>
    <row r="14" spans="1:23" ht="30" customHeight="1">
      <c r="A14" s="116" t="s">
        <v>8</v>
      </c>
      <c r="B14" s="118" t="s">
        <v>9</v>
      </c>
      <c r="C14" s="118" t="s">
        <v>10</v>
      </c>
      <c r="D14" s="38" t="s">
        <v>11</v>
      </c>
      <c r="E14" s="39" t="s">
        <v>12</v>
      </c>
      <c r="F14" s="105" t="s">
        <v>62</v>
      </c>
      <c r="G14" s="120"/>
      <c r="H14" s="120"/>
      <c r="I14" s="121"/>
      <c r="J14" s="40" t="s">
        <v>13</v>
      </c>
      <c r="K14" s="41" t="s">
        <v>14</v>
      </c>
      <c r="L14" s="122" t="s">
        <v>15</v>
      </c>
      <c r="M14" s="1" t="s">
        <v>16</v>
      </c>
      <c r="N14" s="113" t="s">
        <v>17</v>
      </c>
      <c r="O14" s="114"/>
      <c r="P14" s="114"/>
      <c r="Q14" s="115"/>
      <c r="R14" s="105" t="s">
        <v>18</v>
      </c>
      <c r="S14" s="106"/>
      <c r="T14" s="42"/>
    </row>
    <row r="15" spans="1:23" ht="15" customHeight="1">
      <c r="A15" s="117"/>
      <c r="B15" s="119"/>
      <c r="C15" s="119"/>
      <c r="D15" s="43" t="s">
        <v>63</v>
      </c>
      <c r="E15" s="44" t="s">
        <v>19</v>
      </c>
      <c r="F15" s="45" t="s">
        <v>19</v>
      </c>
      <c r="G15" s="45" t="s">
        <v>20</v>
      </c>
      <c r="H15" s="44" t="s">
        <v>21</v>
      </c>
      <c r="I15" s="44" t="s">
        <v>22</v>
      </c>
      <c r="J15" s="46"/>
      <c r="K15" s="47"/>
      <c r="L15" s="123"/>
      <c r="N15" s="107" t="s">
        <v>23</v>
      </c>
      <c r="O15" s="108"/>
      <c r="P15" s="109" t="s">
        <v>24</v>
      </c>
      <c r="Q15" s="110"/>
      <c r="R15" s="111" t="s">
        <v>25</v>
      </c>
      <c r="S15" s="111" t="s">
        <v>26</v>
      </c>
      <c r="T15" s="103" t="s">
        <v>27</v>
      </c>
      <c r="W15" s="48" t="s">
        <v>89</v>
      </c>
    </row>
    <row r="16" spans="1:23" ht="15" customHeight="1">
      <c r="A16" s="117"/>
      <c r="B16" s="119"/>
      <c r="C16" s="119"/>
      <c r="D16" s="49" t="s">
        <v>28</v>
      </c>
      <c r="E16" s="49" t="s">
        <v>29</v>
      </c>
      <c r="F16" s="49" t="s">
        <v>30</v>
      </c>
      <c r="G16" s="49" t="s">
        <v>31</v>
      </c>
      <c r="H16" s="46" t="s">
        <v>32</v>
      </c>
      <c r="I16" s="46" t="s">
        <v>33</v>
      </c>
      <c r="J16" s="46" t="s">
        <v>34</v>
      </c>
      <c r="K16" s="47" t="s">
        <v>35</v>
      </c>
      <c r="L16" s="124"/>
      <c r="N16" s="50" t="s">
        <v>36</v>
      </c>
      <c r="O16" s="51" t="s">
        <v>37</v>
      </c>
      <c r="P16" s="51" t="s">
        <v>36</v>
      </c>
      <c r="Q16" s="51" t="s">
        <v>37</v>
      </c>
      <c r="R16" s="112"/>
      <c r="S16" s="112"/>
      <c r="T16" s="104"/>
      <c r="W16" s="52">
        <v>1230</v>
      </c>
    </row>
    <row r="17" spans="1:20" ht="17.100000000000001" customHeight="1">
      <c r="A17" s="53">
        <v>1</v>
      </c>
      <c r="B17" s="54"/>
      <c r="C17" s="55"/>
      <c r="D17" s="56" t="str">
        <f t="shared" ref="D17:D36" si="0">IF(C17="","",$W$16)</f>
        <v/>
      </c>
      <c r="E17" s="57"/>
      <c r="F17" s="57"/>
      <c r="G17" s="58"/>
      <c r="H17" s="58"/>
      <c r="I17" s="58"/>
      <c r="J17" s="56" t="str">
        <f>IF(SUM(F17:I17)=0,"",ROUND((F17+G17*1.25+H17*1.35+I17*0.25),0))</f>
        <v/>
      </c>
      <c r="K17" s="59" t="str">
        <f>IF(J17="","",D17*J17)</f>
        <v/>
      </c>
      <c r="L17" s="60"/>
      <c r="M17" s="1" t="str">
        <f>IF(OR(L17&gt;K17,L17=K17),"ok","×下回ってます！")</f>
        <v>ok</v>
      </c>
      <c r="N17" s="61"/>
      <c r="O17" s="62" t="e">
        <f t="shared" ref="O17:O36" si="1">N17*F17/E17</f>
        <v>#DIV/0!</v>
      </c>
      <c r="P17" s="63"/>
      <c r="Q17" s="62" t="e">
        <f t="shared" ref="Q17:Q36" si="2">P17*F17/E17</f>
        <v>#DIV/0!</v>
      </c>
      <c r="R17" s="64"/>
      <c r="S17" s="64"/>
      <c r="T17" s="65" t="e">
        <f>O17+Q17+R17+S17</f>
        <v>#DIV/0!</v>
      </c>
    </row>
    <row r="18" spans="1:20" ht="17.100000000000001" customHeight="1">
      <c r="A18" s="53">
        <v>2</v>
      </c>
      <c r="B18" s="54"/>
      <c r="C18" s="55"/>
      <c r="D18" s="56" t="str">
        <f t="shared" si="0"/>
        <v/>
      </c>
      <c r="E18" s="57"/>
      <c r="F18" s="57"/>
      <c r="G18" s="58"/>
      <c r="H18" s="58"/>
      <c r="I18" s="58"/>
      <c r="J18" s="56" t="str">
        <f t="shared" ref="J18:J36" si="3">IF(SUM(F18:I18)=0,"",ROUND((F18+G18*1.25+H18*1.35+I18*0.25),0))</f>
        <v/>
      </c>
      <c r="K18" s="59" t="str">
        <f t="shared" ref="K18:K36" si="4">IF(J18="","",D18*J18)</f>
        <v/>
      </c>
      <c r="L18" s="60"/>
      <c r="M18" s="1" t="str">
        <f>IF(OR(L18&gt;K18,L18=K18),"ok","×下回ってます！")</f>
        <v>ok</v>
      </c>
      <c r="N18" s="61"/>
      <c r="O18" s="66" t="e">
        <f t="shared" si="1"/>
        <v>#DIV/0!</v>
      </c>
      <c r="P18" s="63"/>
      <c r="Q18" s="66" t="e">
        <f t="shared" si="2"/>
        <v>#DIV/0!</v>
      </c>
      <c r="R18" s="67"/>
      <c r="S18" s="67"/>
      <c r="T18" s="65" t="e">
        <f t="shared" ref="T18:T36" si="5">O18+Q18+R18+S18</f>
        <v>#DIV/0!</v>
      </c>
    </row>
    <row r="19" spans="1:20" ht="17.100000000000001" customHeight="1">
      <c r="A19" s="53">
        <v>3</v>
      </c>
      <c r="B19" s="54"/>
      <c r="C19" s="55"/>
      <c r="D19" s="56" t="str">
        <f t="shared" si="0"/>
        <v/>
      </c>
      <c r="E19" s="57"/>
      <c r="F19" s="57"/>
      <c r="G19" s="68"/>
      <c r="H19" s="68"/>
      <c r="I19" s="68"/>
      <c r="J19" s="56" t="str">
        <f t="shared" si="3"/>
        <v/>
      </c>
      <c r="K19" s="59" t="str">
        <f t="shared" si="4"/>
        <v/>
      </c>
      <c r="L19" s="60"/>
      <c r="M19" s="1" t="str">
        <f t="shared" ref="M19:M36" si="6">IF(OR(L19&gt;K19,L19=K19),"ok","×下回ってます！")</f>
        <v>ok</v>
      </c>
      <c r="N19" s="61"/>
      <c r="O19" s="62" t="e">
        <f t="shared" si="1"/>
        <v>#DIV/0!</v>
      </c>
      <c r="P19" s="63"/>
      <c r="Q19" s="62" t="e">
        <f t="shared" si="2"/>
        <v>#DIV/0!</v>
      </c>
      <c r="R19" s="64"/>
      <c r="S19" s="64"/>
      <c r="T19" s="65" t="e">
        <f t="shared" si="5"/>
        <v>#DIV/0!</v>
      </c>
    </row>
    <row r="20" spans="1:20" ht="17.100000000000001" customHeight="1">
      <c r="A20" s="53">
        <v>4</v>
      </c>
      <c r="B20" s="54"/>
      <c r="C20" s="55"/>
      <c r="D20" s="56" t="str">
        <f>IF(C20="","",$W$16)</f>
        <v/>
      </c>
      <c r="E20" s="57"/>
      <c r="F20" s="57"/>
      <c r="G20" s="58"/>
      <c r="H20" s="58"/>
      <c r="I20" s="58"/>
      <c r="J20" s="56" t="str">
        <f t="shared" si="3"/>
        <v/>
      </c>
      <c r="K20" s="59" t="str">
        <f t="shared" si="4"/>
        <v/>
      </c>
      <c r="L20" s="60"/>
      <c r="M20" s="1" t="str">
        <f t="shared" si="6"/>
        <v>ok</v>
      </c>
      <c r="N20" s="61"/>
      <c r="O20" s="66" t="e">
        <f t="shared" si="1"/>
        <v>#DIV/0!</v>
      </c>
      <c r="P20" s="63"/>
      <c r="Q20" s="66" t="e">
        <f t="shared" si="2"/>
        <v>#DIV/0!</v>
      </c>
      <c r="R20" s="67"/>
      <c r="S20" s="67"/>
      <c r="T20" s="65" t="e">
        <f t="shared" si="5"/>
        <v>#DIV/0!</v>
      </c>
    </row>
    <row r="21" spans="1:20" ht="17.100000000000001" customHeight="1">
      <c r="A21" s="53">
        <v>5</v>
      </c>
      <c r="B21" s="54"/>
      <c r="C21" s="55"/>
      <c r="D21" s="56" t="str">
        <f t="shared" si="0"/>
        <v/>
      </c>
      <c r="E21" s="57"/>
      <c r="F21" s="57"/>
      <c r="G21" s="68"/>
      <c r="H21" s="68"/>
      <c r="I21" s="68"/>
      <c r="J21" s="56" t="str">
        <f t="shared" si="3"/>
        <v/>
      </c>
      <c r="K21" s="59" t="str">
        <f t="shared" si="4"/>
        <v/>
      </c>
      <c r="L21" s="60"/>
      <c r="M21" s="1" t="str">
        <f t="shared" si="6"/>
        <v>ok</v>
      </c>
      <c r="N21" s="61"/>
      <c r="O21" s="62" t="e">
        <f t="shared" si="1"/>
        <v>#DIV/0!</v>
      </c>
      <c r="P21" s="63"/>
      <c r="Q21" s="62" t="e">
        <f t="shared" si="2"/>
        <v>#DIV/0!</v>
      </c>
      <c r="R21" s="64"/>
      <c r="S21" s="64"/>
      <c r="T21" s="65" t="e">
        <f t="shared" si="5"/>
        <v>#DIV/0!</v>
      </c>
    </row>
    <row r="22" spans="1:20" ht="17.100000000000001" customHeight="1">
      <c r="A22" s="53">
        <v>6</v>
      </c>
      <c r="B22" s="54"/>
      <c r="C22" s="55"/>
      <c r="D22" s="56" t="str">
        <f t="shared" si="0"/>
        <v/>
      </c>
      <c r="E22" s="57"/>
      <c r="F22" s="57"/>
      <c r="G22" s="58"/>
      <c r="H22" s="58"/>
      <c r="I22" s="58"/>
      <c r="J22" s="56" t="str">
        <f t="shared" si="3"/>
        <v/>
      </c>
      <c r="K22" s="59" t="str">
        <f t="shared" si="4"/>
        <v/>
      </c>
      <c r="L22" s="60"/>
      <c r="M22" s="1" t="str">
        <f t="shared" si="6"/>
        <v>ok</v>
      </c>
      <c r="N22" s="61"/>
      <c r="O22" s="66" t="e">
        <f t="shared" si="1"/>
        <v>#DIV/0!</v>
      </c>
      <c r="P22" s="63"/>
      <c r="Q22" s="66" t="e">
        <f t="shared" si="2"/>
        <v>#DIV/0!</v>
      </c>
      <c r="R22" s="67"/>
      <c r="S22" s="67"/>
      <c r="T22" s="65" t="e">
        <f t="shared" si="5"/>
        <v>#DIV/0!</v>
      </c>
    </row>
    <row r="23" spans="1:20" ht="17.100000000000001" customHeight="1">
      <c r="A23" s="53">
        <v>7</v>
      </c>
      <c r="B23" s="54"/>
      <c r="C23" s="55"/>
      <c r="D23" s="56" t="str">
        <f t="shared" si="0"/>
        <v/>
      </c>
      <c r="E23" s="57"/>
      <c r="F23" s="57"/>
      <c r="G23" s="68"/>
      <c r="H23" s="68"/>
      <c r="I23" s="68"/>
      <c r="J23" s="56" t="str">
        <f t="shared" si="3"/>
        <v/>
      </c>
      <c r="K23" s="59" t="str">
        <f t="shared" si="4"/>
        <v/>
      </c>
      <c r="L23" s="60"/>
      <c r="M23" s="1" t="str">
        <f t="shared" si="6"/>
        <v>ok</v>
      </c>
      <c r="N23" s="61"/>
      <c r="O23" s="62" t="e">
        <f t="shared" si="1"/>
        <v>#DIV/0!</v>
      </c>
      <c r="P23" s="63"/>
      <c r="Q23" s="62" t="e">
        <f t="shared" si="2"/>
        <v>#DIV/0!</v>
      </c>
      <c r="R23" s="64"/>
      <c r="S23" s="64"/>
      <c r="T23" s="65" t="e">
        <f t="shared" si="5"/>
        <v>#DIV/0!</v>
      </c>
    </row>
    <row r="24" spans="1:20" ht="17.100000000000001" customHeight="1">
      <c r="A24" s="53">
        <v>8</v>
      </c>
      <c r="B24" s="54"/>
      <c r="C24" s="55"/>
      <c r="D24" s="56" t="str">
        <f t="shared" si="0"/>
        <v/>
      </c>
      <c r="E24" s="57"/>
      <c r="F24" s="57"/>
      <c r="G24" s="58"/>
      <c r="H24" s="58"/>
      <c r="I24" s="58"/>
      <c r="J24" s="56" t="str">
        <f t="shared" si="3"/>
        <v/>
      </c>
      <c r="K24" s="59" t="str">
        <f t="shared" si="4"/>
        <v/>
      </c>
      <c r="L24" s="60"/>
      <c r="M24" s="1" t="str">
        <f t="shared" si="6"/>
        <v>ok</v>
      </c>
      <c r="N24" s="61"/>
      <c r="O24" s="66" t="e">
        <f t="shared" si="1"/>
        <v>#DIV/0!</v>
      </c>
      <c r="P24" s="63"/>
      <c r="Q24" s="66" t="e">
        <f t="shared" si="2"/>
        <v>#DIV/0!</v>
      </c>
      <c r="R24" s="67"/>
      <c r="S24" s="67"/>
      <c r="T24" s="65" t="e">
        <f t="shared" si="5"/>
        <v>#DIV/0!</v>
      </c>
    </row>
    <row r="25" spans="1:20" ht="17.100000000000001" customHeight="1">
      <c r="A25" s="53">
        <v>9</v>
      </c>
      <c r="B25" s="54"/>
      <c r="C25" s="55"/>
      <c r="D25" s="56" t="str">
        <f t="shared" si="0"/>
        <v/>
      </c>
      <c r="E25" s="57"/>
      <c r="F25" s="57"/>
      <c r="G25" s="68"/>
      <c r="H25" s="68"/>
      <c r="I25" s="68"/>
      <c r="J25" s="56" t="str">
        <f t="shared" si="3"/>
        <v/>
      </c>
      <c r="K25" s="59" t="str">
        <f t="shared" si="4"/>
        <v/>
      </c>
      <c r="L25" s="60"/>
      <c r="M25" s="1" t="str">
        <f t="shared" si="6"/>
        <v>ok</v>
      </c>
      <c r="N25" s="61"/>
      <c r="O25" s="62" t="e">
        <f t="shared" si="1"/>
        <v>#DIV/0!</v>
      </c>
      <c r="P25" s="63"/>
      <c r="Q25" s="62" t="e">
        <f t="shared" si="2"/>
        <v>#DIV/0!</v>
      </c>
      <c r="R25" s="64"/>
      <c r="S25" s="64"/>
      <c r="T25" s="65" t="e">
        <f t="shared" si="5"/>
        <v>#DIV/0!</v>
      </c>
    </row>
    <row r="26" spans="1:20" ht="17.100000000000001" customHeight="1">
      <c r="A26" s="53">
        <v>10</v>
      </c>
      <c r="B26" s="54"/>
      <c r="C26" s="55"/>
      <c r="D26" s="56" t="str">
        <f t="shared" si="0"/>
        <v/>
      </c>
      <c r="E26" s="57"/>
      <c r="F26" s="57"/>
      <c r="G26" s="58"/>
      <c r="H26" s="58"/>
      <c r="I26" s="58"/>
      <c r="J26" s="56" t="str">
        <f t="shared" si="3"/>
        <v/>
      </c>
      <c r="K26" s="59" t="str">
        <f t="shared" si="4"/>
        <v/>
      </c>
      <c r="L26" s="60"/>
      <c r="M26" s="1" t="str">
        <f t="shared" si="6"/>
        <v>ok</v>
      </c>
      <c r="N26" s="61"/>
      <c r="O26" s="66" t="e">
        <f t="shared" si="1"/>
        <v>#DIV/0!</v>
      </c>
      <c r="P26" s="63"/>
      <c r="Q26" s="66" t="e">
        <f t="shared" si="2"/>
        <v>#DIV/0!</v>
      </c>
      <c r="R26" s="67"/>
      <c r="S26" s="67"/>
      <c r="T26" s="65" t="e">
        <f t="shared" si="5"/>
        <v>#DIV/0!</v>
      </c>
    </row>
    <row r="27" spans="1:20" ht="17.100000000000001" customHeight="1">
      <c r="A27" s="53">
        <v>11</v>
      </c>
      <c r="B27" s="54"/>
      <c r="C27" s="55"/>
      <c r="D27" s="56" t="str">
        <f t="shared" si="0"/>
        <v/>
      </c>
      <c r="E27" s="57"/>
      <c r="F27" s="57"/>
      <c r="G27" s="68"/>
      <c r="H27" s="68"/>
      <c r="I27" s="68"/>
      <c r="J27" s="56" t="str">
        <f t="shared" si="3"/>
        <v/>
      </c>
      <c r="K27" s="59" t="str">
        <f t="shared" si="4"/>
        <v/>
      </c>
      <c r="L27" s="60"/>
      <c r="M27" s="1" t="str">
        <f t="shared" si="6"/>
        <v>ok</v>
      </c>
      <c r="N27" s="61"/>
      <c r="O27" s="62" t="e">
        <f t="shared" si="1"/>
        <v>#DIV/0!</v>
      </c>
      <c r="P27" s="63"/>
      <c r="Q27" s="62" t="e">
        <f t="shared" si="2"/>
        <v>#DIV/0!</v>
      </c>
      <c r="R27" s="64"/>
      <c r="S27" s="64"/>
      <c r="T27" s="65" t="e">
        <f t="shared" si="5"/>
        <v>#DIV/0!</v>
      </c>
    </row>
    <row r="28" spans="1:20" ht="17.100000000000001" customHeight="1">
      <c r="A28" s="53">
        <v>12</v>
      </c>
      <c r="B28" s="54"/>
      <c r="C28" s="55"/>
      <c r="D28" s="56" t="str">
        <f t="shared" si="0"/>
        <v/>
      </c>
      <c r="E28" s="57"/>
      <c r="F28" s="57"/>
      <c r="G28" s="58"/>
      <c r="H28" s="58"/>
      <c r="I28" s="58"/>
      <c r="J28" s="56" t="str">
        <f t="shared" si="3"/>
        <v/>
      </c>
      <c r="K28" s="59" t="str">
        <f t="shared" si="4"/>
        <v/>
      </c>
      <c r="L28" s="60"/>
      <c r="M28" s="1" t="str">
        <f t="shared" si="6"/>
        <v>ok</v>
      </c>
      <c r="N28" s="61"/>
      <c r="O28" s="66" t="e">
        <f t="shared" si="1"/>
        <v>#DIV/0!</v>
      </c>
      <c r="P28" s="63"/>
      <c r="Q28" s="66" t="e">
        <f t="shared" si="2"/>
        <v>#DIV/0!</v>
      </c>
      <c r="R28" s="67"/>
      <c r="S28" s="67"/>
      <c r="T28" s="65" t="e">
        <f t="shared" si="5"/>
        <v>#DIV/0!</v>
      </c>
    </row>
    <row r="29" spans="1:20" ht="17.100000000000001" customHeight="1">
      <c r="A29" s="53">
        <v>13</v>
      </c>
      <c r="B29" s="54"/>
      <c r="C29" s="55"/>
      <c r="D29" s="56" t="str">
        <f t="shared" si="0"/>
        <v/>
      </c>
      <c r="E29" s="57"/>
      <c r="F29" s="57"/>
      <c r="G29" s="68"/>
      <c r="H29" s="68"/>
      <c r="I29" s="68"/>
      <c r="J29" s="56" t="str">
        <f t="shared" si="3"/>
        <v/>
      </c>
      <c r="K29" s="59" t="str">
        <f t="shared" si="4"/>
        <v/>
      </c>
      <c r="L29" s="60"/>
      <c r="M29" s="1" t="str">
        <f t="shared" si="6"/>
        <v>ok</v>
      </c>
      <c r="N29" s="61"/>
      <c r="O29" s="62" t="e">
        <f t="shared" si="1"/>
        <v>#DIV/0!</v>
      </c>
      <c r="P29" s="63"/>
      <c r="Q29" s="62" t="e">
        <f t="shared" si="2"/>
        <v>#DIV/0!</v>
      </c>
      <c r="R29" s="64"/>
      <c r="S29" s="64"/>
      <c r="T29" s="65" t="e">
        <f t="shared" si="5"/>
        <v>#DIV/0!</v>
      </c>
    </row>
    <row r="30" spans="1:20" ht="17.100000000000001" customHeight="1">
      <c r="A30" s="53">
        <v>14</v>
      </c>
      <c r="B30" s="54"/>
      <c r="C30" s="55"/>
      <c r="D30" s="56" t="str">
        <f t="shared" si="0"/>
        <v/>
      </c>
      <c r="E30" s="57"/>
      <c r="F30" s="57"/>
      <c r="G30" s="58"/>
      <c r="H30" s="58"/>
      <c r="I30" s="58"/>
      <c r="J30" s="56" t="str">
        <f t="shared" si="3"/>
        <v/>
      </c>
      <c r="K30" s="59" t="str">
        <f t="shared" si="4"/>
        <v/>
      </c>
      <c r="L30" s="60"/>
      <c r="M30" s="1" t="str">
        <f t="shared" si="6"/>
        <v>ok</v>
      </c>
      <c r="N30" s="61"/>
      <c r="O30" s="66" t="e">
        <f t="shared" si="1"/>
        <v>#DIV/0!</v>
      </c>
      <c r="P30" s="63"/>
      <c r="Q30" s="66" t="e">
        <f t="shared" si="2"/>
        <v>#DIV/0!</v>
      </c>
      <c r="R30" s="67"/>
      <c r="S30" s="67"/>
      <c r="T30" s="65" t="e">
        <f t="shared" si="5"/>
        <v>#DIV/0!</v>
      </c>
    </row>
    <row r="31" spans="1:20" ht="17.100000000000001" customHeight="1">
      <c r="A31" s="53">
        <v>15</v>
      </c>
      <c r="B31" s="54"/>
      <c r="C31" s="55"/>
      <c r="D31" s="56" t="str">
        <f t="shared" si="0"/>
        <v/>
      </c>
      <c r="E31" s="57"/>
      <c r="F31" s="57"/>
      <c r="G31" s="68"/>
      <c r="H31" s="68"/>
      <c r="I31" s="68"/>
      <c r="J31" s="56" t="str">
        <f t="shared" si="3"/>
        <v/>
      </c>
      <c r="K31" s="59" t="str">
        <f t="shared" si="4"/>
        <v/>
      </c>
      <c r="L31" s="60"/>
      <c r="M31" s="1" t="str">
        <f t="shared" si="6"/>
        <v>ok</v>
      </c>
      <c r="N31" s="61"/>
      <c r="O31" s="62" t="e">
        <f t="shared" si="1"/>
        <v>#DIV/0!</v>
      </c>
      <c r="P31" s="63"/>
      <c r="Q31" s="62" t="e">
        <f t="shared" si="2"/>
        <v>#DIV/0!</v>
      </c>
      <c r="R31" s="64"/>
      <c r="S31" s="64"/>
      <c r="T31" s="65" t="e">
        <f t="shared" si="5"/>
        <v>#DIV/0!</v>
      </c>
    </row>
    <row r="32" spans="1:20" ht="17.100000000000001" customHeight="1">
      <c r="A32" s="53">
        <v>16</v>
      </c>
      <c r="B32" s="54"/>
      <c r="C32" s="55"/>
      <c r="D32" s="56" t="str">
        <f t="shared" si="0"/>
        <v/>
      </c>
      <c r="E32" s="57"/>
      <c r="F32" s="57"/>
      <c r="G32" s="58"/>
      <c r="H32" s="58"/>
      <c r="I32" s="58"/>
      <c r="J32" s="56" t="str">
        <f t="shared" si="3"/>
        <v/>
      </c>
      <c r="K32" s="59" t="str">
        <f t="shared" si="4"/>
        <v/>
      </c>
      <c r="L32" s="60"/>
      <c r="M32" s="1" t="str">
        <f t="shared" si="6"/>
        <v>ok</v>
      </c>
      <c r="N32" s="61"/>
      <c r="O32" s="66" t="e">
        <f t="shared" si="1"/>
        <v>#DIV/0!</v>
      </c>
      <c r="P32" s="63"/>
      <c r="Q32" s="66" t="e">
        <f t="shared" si="2"/>
        <v>#DIV/0!</v>
      </c>
      <c r="R32" s="67"/>
      <c r="S32" s="67"/>
      <c r="T32" s="65" t="e">
        <f t="shared" si="5"/>
        <v>#DIV/0!</v>
      </c>
    </row>
    <row r="33" spans="1:23" ht="17.100000000000001" customHeight="1">
      <c r="A33" s="53">
        <v>17</v>
      </c>
      <c r="B33" s="54"/>
      <c r="C33" s="55"/>
      <c r="D33" s="56" t="str">
        <f t="shared" si="0"/>
        <v/>
      </c>
      <c r="E33" s="57"/>
      <c r="F33" s="57"/>
      <c r="G33" s="68"/>
      <c r="H33" s="68"/>
      <c r="I33" s="68"/>
      <c r="J33" s="56" t="str">
        <f t="shared" si="3"/>
        <v/>
      </c>
      <c r="K33" s="59" t="str">
        <f t="shared" si="4"/>
        <v/>
      </c>
      <c r="L33" s="60"/>
      <c r="M33" s="1" t="str">
        <f t="shared" si="6"/>
        <v>ok</v>
      </c>
      <c r="N33" s="61"/>
      <c r="O33" s="62" t="e">
        <f t="shared" si="1"/>
        <v>#DIV/0!</v>
      </c>
      <c r="P33" s="63"/>
      <c r="Q33" s="62" t="e">
        <f t="shared" si="2"/>
        <v>#DIV/0!</v>
      </c>
      <c r="R33" s="64"/>
      <c r="S33" s="64"/>
      <c r="T33" s="65" t="e">
        <f t="shared" si="5"/>
        <v>#DIV/0!</v>
      </c>
    </row>
    <row r="34" spans="1:23" ht="17.100000000000001" customHeight="1">
      <c r="A34" s="53">
        <v>18</v>
      </c>
      <c r="B34" s="54"/>
      <c r="C34" s="55"/>
      <c r="D34" s="56" t="str">
        <f t="shared" si="0"/>
        <v/>
      </c>
      <c r="E34" s="57"/>
      <c r="F34" s="57"/>
      <c r="G34" s="58"/>
      <c r="H34" s="58"/>
      <c r="I34" s="58"/>
      <c r="J34" s="56" t="str">
        <f t="shared" si="3"/>
        <v/>
      </c>
      <c r="K34" s="59" t="str">
        <f t="shared" si="4"/>
        <v/>
      </c>
      <c r="L34" s="60"/>
      <c r="M34" s="1" t="str">
        <f t="shared" si="6"/>
        <v>ok</v>
      </c>
      <c r="N34" s="61"/>
      <c r="O34" s="66" t="e">
        <f t="shared" si="1"/>
        <v>#DIV/0!</v>
      </c>
      <c r="P34" s="63"/>
      <c r="Q34" s="66" t="e">
        <f t="shared" si="2"/>
        <v>#DIV/0!</v>
      </c>
      <c r="R34" s="67"/>
      <c r="S34" s="67"/>
      <c r="T34" s="65" t="e">
        <f t="shared" si="5"/>
        <v>#DIV/0!</v>
      </c>
    </row>
    <row r="35" spans="1:23" ht="17.100000000000001" customHeight="1">
      <c r="A35" s="53">
        <v>19</v>
      </c>
      <c r="B35" s="54"/>
      <c r="C35" s="55"/>
      <c r="D35" s="56" t="str">
        <f t="shared" si="0"/>
        <v/>
      </c>
      <c r="E35" s="57"/>
      <c r="F35" s="57"/>
      <c r="G35" s="68"/>
      <c r="H35" s="68"/>
      <c r="I35" s="68"/>
      <c r="J35" s="56" t="str">
        <f t="shared" si="3"/>
        <v/>
      </c>
      <c r="K35" s="59" t="str">
        <f t="shared" si="4"/>
        <v/>
      </c>
      <c r="L35" s="60"/>
      <c r="M35" s="1" t="str">
        <f t="shared" si="6"/>
        <v>ok</v>
      </c>
      <c r="N35" s="61"/>
      <c r="O35" s="62" t="e">
        <f t="shared" si="1"/>
        <v>#DIV/0!</v>
      </c>
      <c r="P35" s="63"/>
      <c r="Q35" s="62" t="e">
        <f t="shared" si="2"/>
        <v>#DIV/0!</v>
      </c>
      <c r="R35" s="64"/>
      <c r="S35" s="64"/>
      <c r="T35" s="65" t="e">
        <f t="shared" si="5"/>
        <v>#DIV/0!</v>
      </c>
    </row>
    <row r="36" spans="1:23" ht="17.100000000000001" customHeight="1">
      <c r="A36" s="53">
        <v>20</v>
      </c>
      <c r="B36" s="54"/>
      <c r="C36" s="55"/>
      <c r="D36" s="56" t="str">
        <f t="shared" si="0"/>
        <v/>
      </c>
      <c r="E36" s="57"/>
      <c r="F36" s="57"/>
      <c r="G36" s="58"/>
      <c r="H36" s="58"/>
      <c r="I36" s="58"/>
      <c r="J36" s="56" t="str">
        <f t="shared" si="3"/>
        <v/>
      </c>
      <c r="K36" s="59" t="str">
        <f t="shared" si="4"/>
        <v/>
      </c>
      <c r="L36" s="60"/>
      <c r="M36" s="1" t="str">
        <f t="shared" si="6"/>
        <v>ok</v>
      </c>
      <c r="N36" s="61"/>
      <c r="O36" s="66" t="e">
        <f t="shared" si="1"/>
        <v>#DIV/0!</v>
      </c>
      <c r="P36" s="63"/>
      <c r="Q36" s="66" t="e">
        <f t="shared" si="2"/>
        <v>#DIV/0!</v>
      </c>
      <c r="R36" s="67"/>
      <c r="S36" s="67"/>
      <c r="T36" s="65" t="e">
        <f t="shared" si="5"/>
        <v>#DIV/0!</v>
      </c>
    </row>
    <row r="37" spans="1:23" s="25" customFormat="1" ht="17.100000000000001" customHeight="1">
      <c r="A37" s="1"/>
      <c r="B37" s="1"/>
      <c r="C37" s="1"/>
      <c r="D37" s="1"/>
      <c r="E37" s="1"/>
      <c r="F37" s="1"/>
      <c r="G37" s="1"/>
      <c r="H37" s="1"/>
      <c r="J37" s="1"/>
      <c r="K37" s="1"/>
      <c r="L37" s="69" t="s">
        <v>38</v>
      </c>
      <c r="M37" s="1"/>
      <c r="O37" s="25" t="s">
        <v>39</v>
      </c>
      <c r="U37" s="1"/>
      <c r="V37" s="1"/>
      <c r="W37" s="1"/>
    </row>
    <row r="39" spans="1:23" s="25" customFormat="1">
      <c r="A39" s="1"/>
      <c r="B39" s="1"/>
      <c r="C39" s="1"/>
      <c r="D39" s="1"/>
      <c r="E39" s="1"/>
      <c r="F39" s="1"/>
      <c r="G39" s="1"/>
      <c r="H39" s="1"/>
      <c r="I39" s="1"/>
      <c r="J39" s="70"/>
      <c r="K39" s="1"/>
      <c r="L39" s="1"/>
      <c r="M39" s="1"/>
      <c r="U39" s="1"/>
      <c r="V39" s="1"/>
      <c r="W39" s="1"/>
    </row>
  </sheetData>
  <sheetProtection algorithmName="SHA-512" hashValue="9fAorCnOLDEacY+XikAbVXJnBIlZZoW0OQgrADntWHmzPmlWvNLNkumBtNGx0lyMM+NS7kkmwjMkpFBafEl8Bw==" saltValue="xw38/nYIjX5kXGbFNS8+gw==" spinCount="100000" sheet="1" objects="1" scenarios="1"/>
  <mergeCells count="38">
    <mergeCell ref="A3:C3"/>
    <mergeCell ref="D3:F3"/>
    <mergeCell ref="G3:I3"/>
    <mergeCell ref="J3:L3"/>
    <mergeCell ref="A4:C4"/>
    <mergeCell ref="G4:I4"/>
    <mergeCell ref="A5:C5"/>
    <mergeCell ref="D5:F5"/>
    <mergeCell ref="G5:I5"/>
    <mergeCell ref="J5:L5"/>
    <mergeCell ref="A6:C6"/>
    <mergeCell ref="D6:F6"/>
    <mergeCell ref="G6:I6"/>
    <mergeCell ref="N6:T13"/>
    <mergeCell ref="A7:C7"/>
    <mergeCell ref="D7:F7"/>
    <mergeCell ref="G8:I8"/>
    <mergeCell ref="G7:I7"/>
    <mergeCell ref="J7:L7"/>
    <mergeCell ref="G10:L10"/>
    <mergeCell ref="G11:L12"/>
    <mergeCell ref="A8:C8"/>
    <mergeCell ref="D8:F8"/>
    <mergeCell ref="G9:I9"/>
    <mergeCell ref="J8:L8"/>
    <mergeCell ref="J9:L9"/>
    <mergeCell ref="A14:A16"/>
    <mergeCell ref="B14:B16"/>
    <mergeCell ref="C14:C16"/>
    <mergeCell ref="F14:I14"/>
    <mergeCell ref="L14:L16"/>
    <mergeCell ref="T15:T16"/>
    <mergeCell ref="R14:S14"/>
    <mergeCell ref="N15:O15"/>
    <mergeCell ref="P15:Q15"/>
    <mergeCell ref="R15:R16"/>
    <mergeCell ref="S15:S16"/>
    <mergeCell ref="N14:Q14"/>
  </mergeCells>
  <phoneticPr fontId="1"/>
  <conditionalFormatting sqref="L17:L36">
    <cfRule type="expression" dxfId="3" priority="3">
      <formula>$K17&gt;$L17</formula>
    </cfRule>
  </conditionalFormatting>
  <conditionalFormatting sqref="L1519">
    <cfRule type="expression" dxfId="2" priority="4" stopIfTrue="1">
      <formula>$K1519&gt;=$L1519</formula>
    </cfRule>
  </conditionalFormatting>
  <conditionalFormatting sqref="T17:T36">
    <cfRule type="cellIs" dxfId="1" priority="5" stopIfTrue="1" operator="greaterThanOrEqual">
      <formula>$K17</formula>
    </cfRule>
    <cfRule type="cellIs" dxfId="0" priority="6" stopIfTrue="1" operator="lessThan">
      <formula>$K17</formula>
    </cfRule>
  </conditionalFormatting>
  <dataValidations count="3">
    <dataValidation type="custom" errorStyle="information" allowBlank="1" showInputMessage="1" showErrorMessage="1" errorTitle="エラーですよ" error="下限額を下回ってます。_x000a_確認して下さい。" sqref="L17:L36" xr:uid="{00000000-0002-0000-0100-000000000000}">
      <formula1>L17&gt;=K17</formula1>
    </dataValidation>
    <dataValidation type="list" allowBlank="1" showInputMessage="1" showErrorMessage="1" sqref="C12" xr:uid="{00000000-0002-0000-0100-000001000000}">
      <formula1>"初回分,年度切替分,最終回分"</formula1>
    </dataValidation>
    <dataValidation type="list" allowBlank="1" showInputMessage="1" showErrorMessage="1" sqref="A10" xr:uid="{00000000-0002-0000-0100-000002000000}">
      <formula1>"☑,□"</formula1>
    </dataValidation>
  </dataValidations>
  <printOptions horizontalCentered="1"/>
  <pageMargins left="0.39370078740157483" right="0.39370078740157483" top="0.70866141732283472" bottom="0.59055118110236227" header="0.31496062992125984" footer="0.31496062992125984"/>
  <pageSetup paperSize="9" scale="77" orientation="landscape" r:id="rId1"/>
  <headerFooter alignWithMargins="0"/>
  <ignoredErrors>
    <ignoredError sqref="J6:L6 J7:L7 J5 J8:J9 E5:F5 E4 E3:F3 D6:F8 D3 D4 F4 D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R7年度用</vt:lpstr>
      <vt:lpstr>'R7年度用'!Print_Area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川杉 智子</cp:lastModifiedBy>
  <cp:lastPrinted>2024-01-10T02:02:08Z</cp:lastPrinted>
  <dcterms:created xsi:type="dcterms:W3CDTF">2023-03-27T09:17:57Z</dcterms:created>
  <dcterms:modified xsi:type="dcterms:W3CDTF">2025-04-21T04:13:17Z</dcterms:modified>
</cp:coreProperties>
</file>